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chalmers-my.sharepoint.com/personal/lanau_chalmers_se/Documents/Documents/BUD-MC/BUD-MC iterations/Published/"/>
    </mc:Choice>
  </mc:AlternateContent>
  <xr:revisionPtr revIDLastSave="198" documentId="8_{33861FE3-856A-493C-A705-0EAB9B9902E4}" xr6:coauthVersionLast="47" xr6:coauthVersionMax="47" xr10:uidLastSave="{FD64A478-C2DA-4665-AC97-9FB178BAB246}"/>
  <workbookProtection lockStructure="1"/>
  <bookViews>
    <workbookView xWindow="-14280" yWindow="-16320" windowWidth="29040" windowHeight="15720" tabRatio="897" xr2:uid="{F5112935-93B5-45BC-9C88-B823016E646D}"/>
  </bookViews>
  <sheets>
    <sheet name="Readme" sheetId="1" r:id="rId1"/>
    <sheet name="Content" sheetId="2" r:id="rId2"/>
    <sheet name="Building information" sheetId="3" r:id="rId3"/>
    <sheet name="Scope &amp; Data" sheetId="4" r:id="rId4"/>
    <sheet name="Bill of material" sheetId="5" r:id="rId5"/>
    <sheet name="Search materials" sheetId="6" r:id="rId6"/>
    <sheet name="Rules of thumb" sheetId="7" r:id="rId7"/>
    <sheet name="Results - summary" sheetId="8" r:id="rId8"/>
    <sheet name="Settings for bespoke MI format" sheetId="11" r:id="rId9"/>
    <sheet name="Bespoke MI format - results" sheetId="17" r:id="rId10"/>
    <sheet name="Results - Open MI DB" sheetId="12" r:id="rId11"/>
    <sheet name="Dropdowns" sheetId="13" r:id="rId12"/>
    <sheet name="Material_classif_dropdowns" sheetId="18" r:id="rId13"/>
    <sheet name="Densities" sheetId="14" r:id="rId14"/>
    <sheet name="Crossmatch material classific." sheetId="15" r:id="rId15"/>
    <sheet name="References" sheetId="16" r:id="rId16"/>
  </sheets>
  <definedNames>
    <definedName name="_xlnm._FilterDatabase" localSheetId="14" hidden="1">'Crossmatch material classific.'!$A$1:$X$490</definedName>
    <definedName name="_xlnm._FilterDatabase" localSheetId="5" hidden="1">'Search materials'!$A$6:$E$516</definedName>
    <definedName name="Aerogel_batts_rolls">Material_classif_dropdowns!$B$65</definedName>
    <definedName name="Aggregates">Material_classif_dropdowns!$B$44:$B$48</definedName>
    <definedName name="Aggregates_general">Material_classif_dropdowns!$C$65:$C$66</definedName>
    <definedName name="Aggregates_sand_stones">Material_classif_dropdowns!$B$25:$B$27</definedName>
    <definedName name="Aircrete">Material_classif_dropdowns!$D$65:$D$67</definedName>
    <definedName name="Aluminum">Material_classif_dropdowns!$E$65</definedName>
    <definedName name="Aluminum_frame">Material_classif_dropdowns!$F$65</definedName>
    <definedName name="Area">Dropdowns!$V$5:$V$8</definedName>
    <definedName name="Asphalt_bitumen">Material_classif_dropdowns!$G$65:$G$67</definedName>
    <definedName name="Batts_and_rolls">Material_classif_dropdowns!$C$44:$C$47</definedName>
    <definedName name="Beams_and_footings">'Rules of thumb'!$I$4:$I$9</definedName>
    <definedName name="Beams_columns">Material_classif_dropdowns!$H$65</definedName>
    <definedName name="Bespoke">Dropdowns!$Q$52:$Q$130</definedName>
    <definedName name="Bespoke_match">'Crossmatch material classific.'!$X$2:$X$491</definedName>
    <definedName name="Biomass">Material_classif_dropdowns!$I$65:$I$70</definedName>
    <definedName name="Biomass_batts_rolls">Material_classif_dropdowns!$J$65:$J$71</definedName>
    <definedName name="Biomass_board">Material_classif_dropdowns!$K$65:$K$66</definedName>
    <definedName name="Bituminous_roof_membrane">Material_classif_dropdowns!$L$65:$L$67</definedName>
    <definedName name="Blocks_bricks_and_precast_products">Material_classif_dropdowns!$C$25:$C$30</definedName>
    <definedName name="Board">Material_classif_dropdowns!$D$44:$D$46</definedName>
    <definedName name="Boards">Material_classif_dropdowns!$M$65:$M$77</definedName>
    <definedName name="BoM_element">'Bill of material'!$F$6:$F$2003</definedName>
    <definedName name="BoM_layer">'Bill of material'!$G$6:$G$2003</definedName>
    <definedName name="BoM_material">'Bill of material'!$Y$6:$Y$2003</definedName>
    <definedName name="BoM_material_summary">'Bill of material'!$AF$6:$AF$2003</definedName>
    <definedName name="BoM_vertical">'Bill of material'!$E$6:$E$2003</definedName>
    <definedName name="BoM_volume">'Bill of material'!$AE$6:$AE$2003</definedName>
    <definedName name="BoM_weight">'Bill of material'!$AC$6:$AC$2003</definedName>
    <definedName name="Breather_membrane">Material_classif_dropdowns!$N$65:$N$66</definedName>
    <definedName name="BUD_MI_L4_match">'Crossmatch material classific.'!$D$2:$D$491</definedName>
    <definedName name="building_layer">Dropdowns!$D$5:$D$7</definedName>
    <definedName name="building_use">Dropdowns!$S$5:$S$22</definedName>
    <definedName name="C_class">Material_classif_dropdowns!$O$65:$O$76</definedName>
    <definedName name="Calcium_Silicate_Sheets">Material_classif_dropdowns!$P$65</definedName>
    <definedName name="Carbon_steel_door">Material_classif_dropdowns!$Q$65</definedName>
    <definedName name="Ceiling">Material_classif_dropdowns!$E$44:$E$47</definedName>
    <definedName name="Cementitious_foam">Material_classif_dropdowns!$R$65</definedName>
    <definedName name="Cementitious_mixtures">Material_classif_dropdowns!$F$44:$F$47</definedName>
    <definedName name="Ceramics_tiles">Material_classif_dropdowns!$S$65:$S$66</definedName>
    <definedName name="Clay">Material_classif_dropdowns!$T$65:$T$66</definedName>
    <definedName name="Clay_brick">Material_classif_dropdowns!$U$65:$U$68</definedName>
    <definedName name="Clay_concrete_LECA">Material_classif_dropdowns!$V$65:$V$66</definedName>
    <definedName name="Clay_concrete_LECA_hollow">Material_classif_dropdowns!$W$65:$W$66</definedName>
    <definedName name="Columns_and_piles">'Rules of thumb'!$I$10:$I$14</definedName>
    <definedName name="Concrete">Material_classif_dropdowns!$X$65:$X$67</definedName>
    <definedName name="Concrete_aggregate">Material_classif_dropdowns!$Y$65:$Y$67</definedName>
    <definedName name="Concrete_brick">Material_classif_dropdowns!$Z$65:$Z$66</definedName>
    <definedName name="Concrete_in_situ">Material_classif_dropdowns!$G$44:$G$45</definedName>
    <definedName name="Concrete_in_situ_general">Material_classif_dropdowns!$AA$65</definedName>
    <definedName name="context">Dropdowns!$F$5:$F$8</definedName>
    <definedName name="Copper">Material_classif_dropdowns!$AB$65</definedName>
    <definedName name="Countries">Dropdowns!$A$52:$C$300</definedName>
    <definedName name="Country">Dropdowns!$A$52:$A$300</definedName>
    <definedName name="Coverings_claddings_finishings">Material_classif_dropdowns!$D$25:$D$29</definedName>
    <definedName name="Crushed_aggregate">Material_classif_dropdowns!$AC$65:$AC$75</definedName>
    <definedName name="D_class">Material_classif_dropdowns!$AD$65:$AD$78</definedName>
    <definedName name="Damp_proofing">Material_classif_dropdowns!$AE$65:$AE$66</definedName>
    <definedName name="data_collection">Dropdowns!$E$5:$E$10</definedName>
    <definedName name="Database_seed_L2_match">'Crossmatch material classific.'!$K$2:$K$491</definedName>
    <definedName name="Database_seed_L3_match">'Crossmatch material classific.'!$L$2:$L$491</definedName>
    <definedName name="Database_seed_L4_match">'Crossmatch material classific.'!$M$2:$M$491</definedName>
    <definedName name="Database_seed_Level2">Dropdowns!$F$52:$F$55</definedName>
    <definedName name="Database_seed_Level3">Dropdowns!$G$52:$G$56</definedName>
    <definedName name="Database_seed_Level4">Dropdowns!$H$52:$H$81</definedName>
    <definedName name="Deep">Dropdowns!$I$5:$I$7</definedName>
    <definedName name="Densities">Densities!$A$4:$E$410</definedName>
    <definedName name="density_unit">Dropdowns!$Z$5:$Z$8</definedName>
    <definedName name="design_complexity">Dropdowns!$L$5:$L$7</definedName>
    <definedName name="dimension_calc">Dropdowns!$T$5:$T$8</definedName>
    <definedName name="dimension_unit">Dropdowns!$Y$5:$Y$8</definedName>
    <definedName name="Door_external">Material_classif_dropdowns!$H$44:$H$45</definedName>
    <definedName name="Door_internal">Material_classif_dropdowns!$I$44:$I$45</definedName>
    <definedName name="Doors">Material_classif_dropdowns!$AF$65:$AF$67</definedName>
    <definedName name="Engineered_timber">Material_classif_dropdowns!$J$44</definedName>
    <definedName name="Engineered_timber_products">Material_classif_dropdowns!$AG$65:$AG$70</definedName>
    <definedName name="ewMFA_code_Level_2_3">Dropdowns!$J$52:$J$76</definedName>
    <definedName name="ewMFA_code_Level1">Dropdowns!$I$52:$I$56</definedName>
    <definedName name="ewMFA_level1_match">'Crossmatch material classific.'!$N$2:$N$491</definedName>
    <definedName name="ewMFA_level2_3_match">'Crossmatch material classific.'!$O$2:$O$491</definedName>
    <definedName name="Expanded_materials">Material_classif_dropdowns!$AH$65:$AH$70</definedName>
    <definedName name="ext_wall_material">Dropdowns!$Q$5:$Q$15</definedName>
    <definedName name="External_wall_finishing">Material_classif_dropdowns!$K$44:$K$49</definedName>
    <definedName name="Fibrecement_board">Material_classif_dropdowns!$AI$65:$AI$66</definedName>
    <definedName name="Flat_roof_membranes">Material_classif_dropdowns!$L$44:$L$45</definedName>
    <definedName name="Flooring">Material_classif_dropdowns!$M$44:$M$50</definedName>
    <definedName name="Flooring_carpet">Material_classif_dropdowns!$AJ$65:$AJ$72</definedName>
    <definedName name="Flooring_resin">Material_classif_dropdowns!$AK$65:$AK$68</definedName>
    <definedName name="Flooring_synthetic">Material_classif_dropdowns!$AL$65:$AL$70</definedName>
    <definedName name="Flooring_tiles_ceramics">Material_classif_dropdowns!$AM$65:$AM$66</definedName>
    <definedName name="Flooring_wood">Material_classif_dropdowns!$AN$65:$AN$67</definedName>
    <definedName name="foundation_type">Dropdowns!$G$5:$G$7</definedName>
    <definedName name="General_values">Material_classif_dropdowns!$AO$65:$AO$67</definedName>
    <definedName name="General_values_insulation">Material_classif_dropdowns!$N$44:$N$45</definedName>
    <definedName name="Glass_block">Material_classif_dropdowns!$AP$65</definedName>
    <definedName name="Glazing">Material_classif_dropdowns!$AQ$65:$AQ$68</definedName>
    <definedName name="Glazing_configuration">Dropdowns!$AC$5:$AC$7</definedName>
    <definedName name="Glazing_door">Material_classif_dropdowns!$AR$65:$AR$68</definedName>
    <definedName name="GMFA_13">Dropdowns!$K$52:$K$60</definedName>
    <definedName name="GMFA_13_match">'Crossmatch material classific.'!$Q$2:$Q$491</definedName>
    <definedName name="Gravel">Material_classif_dropdowns!$AS$65:$AS$68</definedName>
    <definedName name="Gravel_sand_soil">Material_classif_dropdowns!$O$44:$O$48</definedName>
    <definedName name="Gravel_sand_soil_general">Material_classif_dropdowns!$AT$65</definedName>
    <definedName name="Grout">Material_classif_dropdowns!$AU$65</definedName>
    <definedName name="Hardwood">Material_classif_dropdowns!$AV$65:$AV$76</definedName>
    <definedName name="Hempcrete_block">Material_classif_dropdowns!$AW$65</definedName>
    <definedName name="Hollow_block">Material_classif_dropdowns!$P$44:$P$45</definedName>
    <definedName name="Hollow_brick">Material_classif_dropdowns!$Q$44</definedName>
    <definedName name="Hollowcore_floor_slab">Material_classif_dropdowns!$AX$65:$AX$70</definedName>
    <definedName name="In_situ_cementitious">Material_classif_dropdowns!$E$25:$E$26</definedName>
    <definedName name="Industry_component_match">'Crossmatch material classific.'!$V$2:$V$491</definedName>
    <definedName name="Industry_component_name">Dropdowns!$P$52:$P$130</definedName>
    <definedName name="Industry_main_category">Dropdowns!$N$52:$N$56</definedName>
    <definedName name="industry_main_category_match">'Crossmatch material classific.'!$T$2:$T$491</definedName>
    <definedName name="Industry_sub_category">Dropdowns!$O$52:$O$71</definedName>
    <definedName name="industry_subcategory_match">'Crossmatch material classific.'!$U$2:$U$491</definedName>
    <definedName name="Insulation">Material_classif_dropdowns!$F$25:$F$30</definedName>
    <definedName name="Insulations">Material_classif_dropdowns!$AY$65:$AY$68</definedName>
    <definedName name="Internal_walls">Material_classif_dropdowns!$R$44:$R$50</definedName>
    <definedName name="Iron">Material_classif_dropdowns!$AZ$65</definedName>
    <definedName name="Lead">Material_classif_dropdowns!$BA$65</definedName>
    <definedName name="Length">Dropdowns!$U$5:$U$6</definedName>
    <definedName name="Level1_matcat">Material_classif_dropdowns!$B$5:$B$14</definedName>
    <definedName name="Ligthweight_concrete">Material_classif_dropdowns!$BB$65</definedName>
    <definedName name="Loose_fill_fibers">Material_classif_dropdowns!$S$44:$S$45</definedName>
    <definedName name="Loose_fill_granulates">Material_classif_dropdowns!$T$44:$T$45</definedName>
    <definedName name="LoW_haz_match">'Crossmatch material classific.'!$S$2:$S$491</definedName>
    <definedName name="LoW_mirror_hazardous">Dropdowns!$M$52:$M$61</definedName>
    <definedName name="LoW_mirror_non_hazardous">Dropdowns!$L$52:$L$71</definedName>
    <definedName name="LoW_non_haz_match">'Crossmatch material classific.'!$R$2:$R$491</definedName>
    <definedName name="Mandolite_foam">Material_classif_dropdowns!$BC$65</definedName>
    <definedName name="Mass">Dropdowns!$X$5:$X$6</definedName>
    <definedName name="Mat_cats">Dropdowns!$E$52:$E$66</definedName>
    <definedName name="Material_categories">'Crossmatch material classific.'!$A$1:$X$491</definedName>
    <definedName name="Metal_cladding">Material_classif_dropdowns!$BD$65:$BD$72</definedName>
    <definedName name="Metal_doors_windows_curtain">Material_classif_dropdowns!$BE$65:$BE$70</definedName>
    <definedName name="Metal_products">Material_classif_dropdowns!$U$44:$U$45</definedName>
    <definedName name="Metal_sheets">Material_classif_dropdowns!$BF$65:$BF$71</definedName>
    <definedName name="Metals_general">Material_classif_dropdowns!$V$44:$V$51</definedName>
    <definedName name="Mineral_batts_rolls">Material_classif_dropdowns!$BG$65:$BG$68</definedName>
    <definedName name="Mineral_board_insulation">Material_classif_dropdowns!$BH$65:$BH$70</definedName>
    <definedName name="Mineral_cladding">Material_classif_dropdowns!$BI$65:$BI$69</definedName>
    <definedName name="Mineral_loose_fibers">Material_classif_dropdowns!$BJ$65:$BJ$71</definedName>
    <definedName name="Mineral_loose_granulates">Material_classif_dropdowns!$BK$65:$BK$73</definedName>
    <definedName name="Mineral_wool_general">Material_classif_dropdowns!$BL$65:$BL$66</definedName>
    <definedName name="Mortar">Material_classif_dropdowns!$BM$65:$BM$68</definedName>
    <definedName name="nature_work">Dropdowns!$R$5:$R$9</definedName>
    <definedName name="Nickel">Material_classif_dropdowns!$BN$65</definedName>
    <definedName name="No_glazing">Material_classif_dropdowns!$BO$65:$BO$67</definedName>
    <definedName name="no_stories">Dropdowns!$M$5:$M$10</definedName>
    <definedName name="occupancy_seed">Dropdowns!$A$29:$C$46</definedName>
    <definedName name="Other_material">Material_classif_dropdowns!$BP$65:$BP$69</definedName>
    <definedName name="Other_precast_product">Material_classif_dropdowns!$W$44:$W$46</definedName>
    <definedName name="Other_RC_element">'Rules of thumb'!$I$15:$I$16</definedName>
    <definedName name="Paint">Material_classif_dropdowns!$BQ$65:$BQ$67</definedName>
    <definedName name="Paint_sealants_adhesives">Material_classif_dropdowns!$G$25:$G$26</definedName>
    <definedName name="Paint_varnish">Material_classif_dropdowns!$X$44:$X$45</definedName>
    <definedName name="Paper_based">Material_classif_dropdowns!$BR$65:$BR$66</definedName>
    <definedName name="Paving">Material_classif_dropdowns!$BS$65</definedName>
    <definedName name="Per_plastic_type">Material_classif_dropdowns!$BT$65:$BT$68</definedName>
    <definedName name="Plasterboard">Material_classif_dropdowns!$BU$65:$BU$69</definedName>
    <definedName name="Plasterboard_ceiling">Material_classif_dropdowns!$BV$65:$BV$68</definedName>
    <definedName name="Plastic">Material_classif_dropdowns!$BW$65:$BW$66</definedName>
    <definedName name="Plastic_aggregate">Material_classif_dropdowns!$BX$65:$BX$72</definedName>
    <definedName name="Plastic_batts_rolls">Material_classif_dropdowns!$BY$65</definedName>
    <definedName name="Plastic_beads">Material_classif_dropdowns!$BZ$65:$BZ$66</definedName>
    <definedName name="Plastic_boards">Material_classif_dropdowns!$CA$65:$CA$75</definedName>
    <definedName name="Plastic_ceiling">Material_classif_dropdowns!$CB$65:$CB$66</definedName>
    <definedName name="Plastic_film">Material_classif_dropdowns!$CC$65:$CC$68</definedName>
    <definedName name="Plastic_general">Material_classif_dropdowns!$Y$44:$Y$45</definedName>
    <definedName name="Polystyrene_general">Material_classif_dropdowns!$CD$65</definedName>
    <definedName name="Polyurethane_foam">Material_classif_dropdowns!$CE$65:$CE$66</definedName>
    <definedName name="PVC_frame">Material_classif_dropdowns!$CF$65:$CF$66</definedName>
    <definedName name="Recycled_aggregate">Material_classif_dropdowns!$CG$65:$CG$66</definedName>
    <definedName name="Reinforcement_in_concrete">Material_classif_dropdowns!$CH$65:$CH$66</definedName>
    <definedName name="Resin">Material_classif_dropdowns!$CI$65:$CI$69</definedName>
    <definedName name="Roof_decking_timber_boards">Material_classif_dropdowns!$CJ$65:$CJ$69</definedName>
    <definedName name="roof_material">Dropdowns!$P$5:$P$15</definedName>
    <definedName name="Roof_membrane">Material_classif_dropdowns!$CK$65:$CK$68</definedName>
    <definedName name="Roof_sheet_flat">Material_classif_dropdowns!$CL$65:$CL$70</definedName>
    <definedName name="Roof_sheet_profiled">Material_classif_dropdowns!$CM$65:$CM$76</definedName>
    <definedName name="Roof_tiles_slates">Material_classif_dropdowns!$CN$65:$CN$72</definedName>
    <definedName name="roof_type">Dropdowns!$O$5:$O$15</definedName>
    <definedName name="Roof_underlay">Material_classif_dropdowns!$CO$65:$CO$67</definedName>
    <definedName name="Roof_underlays">Material_classif_dropdowns!$Z$44:$Z$45</definedName>
    <definedName name="Roofing">Material_classif_dropdowns!$AA$44:$AA$51</definedName>
    <definedName name="Rubble">Material_classif_dropdowns!$CP$65</definedName>
    <definedName name="Sand">Material_classif_dropdowns!$CQ$65:$CQ$66</definedName>
    <definedName name="Sawnwood_species">Material_classif_dropdowns!$AB$44:$AB$45</definedName>
    <definedName name="Screed">Material_classif_dropdowns!$CR$65:$CR$66</definedName>
    <definedName name="Sealant_and_adhesives">Material_classif_dropdowns!$AC$44:$AC$45</definedName>
    <definedName name="Shallow">Dropdowns!$H$5:$H$9</definedName>
    <definedName name="shape_complexity">Dropdowns!$K$5:$K$7</definedName>
    <definedName name="Slabs">'Rules of thumb'!$I$17:$I$23</definedName>
    <definedName name="Slurry">Material_classif_dropdowns!$CS$65</definedName>
    <definedName name="Softwood">Material_classif_dropdowns!$CT$65:$CT$73</definedName>
    <definedName name="Soil">Material_classif_dropdowns!$CU$65:$CU$68</definedName>
    <definedName name="Solid_block">Material_classif_dropdowns!$AD$44:$AD$48</definedName>
    <definedName name="Solid_brick">Material_classif_dropdowns!$AE$44:$AE$46</definedName>
    <definedName name="Spray_foam">Material_classif_dropdowns!$AF$44:$AF$46</definedName>
    <definedName name="Steel">Material_classif_dropdowns!$CV$65</definedName>
    <definedName name="Steel_and_metals">Material_classif_dropdowns!$H$25:$H$27</definedName>
    <definedName name="Steel_framing_and_reinforcement">Material_classif_dropdowns!$AG$44:$AG$47</definedName>
    <definedName name="Steel_sections">Material_classif_dropdowns!$CW$65:$CW$75</definedName>
    <definedName name="Steel_studs">Dropdowns!$AE$5:$AE$8</definedName>
    <definedName name="Steel_studs_RoT">Material_classif_dropdowns!$CX$65:$CX$68</definedName>
    <definedName name="Steel_truss_RoT">Material_classif_dropdowns!$CY$65</definedName>
    <definedName name="Stone">Material_classif_dropdowns!$AH$44</definedName>
    <definedName name="Stone_hard">Material_classif_dropdowns!$CZ$65:$CZ$68</definedName>
    <definedName name="Stone_softer">Material_classif_dropdowns!$DA$65:$DA$70</definedName>
    <definedName name="Stones">Material_classif_dropdowns!$AI$44:$AI$46</definedName>
    <definedName name="Stones_general">Material_classif_dropdowns!$DB$65:$DB$66</definedName>
    <definedName name="Straw_roof">Material_classif_dropdowns!$DC$65</definedName>
    <definedName name="Structural_predominant">Dropdowns!$N$5:$N$11</definedName>
    <definedName name="Stucco_render">Material_classif_dropdowns!$DD$65:$DD$71</definedName>
    <definedName name="Sub">Dropdowns!$AB$5:$AB$7</definedName>
    <definedName name="Subfloor">Material_classif_dropdowns!$DE$65:$DE$76</definedName>
    <definedName name="Super">Dropdowns!$AA$5:$AA$13</definedName>
    <definedName name="Synthetic_cladding">Material_classif_dropdowns!$DF$65:$DF$70</definedName>
    <definedName name="Synthetic_roof_membrane">Material_classif_dropdowns!$DG$65:$DG$67</definedName>
    <definedName name="Synthetic_underlay">Material_classif_dropdowns!$DH$65</definedName>
    <definedName name="T_class">Material_classif_dropdowns!$DI$65:$DI$82</definedName>
    <definedName name="Tar_saturated_felt">Material_classif_dropdowns!$DJ$65:$DJ$66</definedName>
    <definedName name="Tiles_ceiling">Material_classif_dropdowns!$DK$65</definedName>
    <definedName name="Timber">Material_classif_dropdowns!$DL$65:$DL$76</definedName>
    <definedName name="Timber_and_engineered_timber">Material_classif_dropdowns!$I$25:$I$29</definedName>
    <definedName name="Timber_average_value">Material_classif_dropdowns!$DM$65</definedName>
    <definedName name="Timber_board_ceiling">Material_classif_dropdowns!$DN$65:$DN$72</definedName>
    <definedName name="Timber_frame">Material_classif_dropdowns!$DO$65</definedName>
    <definedName name="Timber_general">Material_classif_dropdowns!$AJ$44</definedName>
    <definedName name="Timber_strength_classes">Material_classif_dropdowns!$AK$44:$AK$47</definedName>
    <definedName name="Tin">Material_classif_dropdowns!$DP$65</definedName>
    <definedName name="TR">Material_classif_dropdowns!$DQ$65</definedName>
    <definedName name="Underlay">Material_classif_dropdowns!$DR$65:$DR$73</definedName>
    <definedName name="units">Dropdowns!$B$5:$B$9</definedName>
    <definedName name="Vapour_control_layer">Material_classif_dropdowns!$DS$65</definedName>
    <definedName name="Varnish">Material_classif_dropdowns!$DT$65</definedName>
    <definedName name="Volume">Dropdowns!$W$5:$W$9</definedName>
    <definedName name="Wall_membranes">Material_classif_dropdowns!$DU$65:$DU$69</definedName>
    <definedName name="Walls">'Rules of thumb'!$I$24:$I$25</definedName>
    <definedName name="Weatherproofing_and_plastics">Material_classif_dropdowns!$J$25:$J$28</definedName>
    <definedName name="Weatherproofing_membrane_roofing">Material_classif_dropdowns!$DV$65:$DV$67</definedName>
    <definedName name="Weatherproofing_membranes">Material_classif_dropdowns!$AL$44:$AL$46</definedName>
    <definedName name="Window">Material_classif_dropdowns!$AM$44:$AM$47</definedName>
    <definedName name="Windows_and_doors">Material_classif_dropdowns!$K$25:$K$27</definedName>
    <definedName name="Wood_door">Material_classif_dropdowns!$DW$65</definedName>
    <definedName name="Wood_products">Material_classif_dropdowns!$AN$44:$AN$46</definedName>
    <definedName name="Wood_studs">Dropdowns!$AD$5:$AD$6</definedName>
    <definedName name="Wooden_cladding">Material_classif_dropdowns!$DX$65:$DX$68</definedName>
    <definedName name="world_region">Dropdowns!$J$5:$J$18</definedName>
    <definedName name="yes_no_unknown">Dropdowns!$A$5:$A$7</definedName>
    <definedName name="Zinc">Material_classif_dropdowns!$DY$65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8" i="12" l="1"/>
  <c r="AE2002" i="5" l="1"/>
  <c r="AD2002" i="5"/>
  <c r="AC2002" i="5"/>
  <c r="AB2002" i="5" a="1"/>
  <c r="AB2002" i="5" s="1"/>
  <c r="AA2002" i="5"/>
  <c r="AA2002" i="5" a="1"/>
  <c r="AE2001" i="5"/>
  <c r="AD2001" i="5"/>
  <c r="AC2001" i="5"/>
  <c r="AB2001" i="5"/>
  <c r="AB2001" i="5" a="1"/>
  <c r="AA2001" i="5" a="1"/>
  <c r="AA2001" i="5" s="1"/>
  <c r="AE2000" i="5"/>
  <c r="AD2000" i="5"/>
  <c r="AC2000" i="5"/>
  <c r="AB2000" i="5" a="1"/>
  <c r="AB2000" i="5" s="1"/>
  <c r="AA2000" i="5" a="1"/>
  <c r="AA2000" i="5" s="1"/>
  <c r="AE1999" i="5"/>
  <c r="AD1999" i="5"/>
  <c r="AC1999" i="5"/>
  <c r="AB1999" i="5" a="1"/>
  <c r="AB1999" i="5" s="1"/>
  <c r="AA1999" i="5" a="1"/>
  <c r="AA1999" i="5" s="1"/>
  <c r="AE1998" i="5"/>
  <c r="AD1998" i="5"/>
  <c r="AC1998" i="5"/>
  <c r="AB1998" i="5"/>
  <c r="AB1998" i="5" a="1"/>
  <c r="AA1998" i="5" a="1"/>
  <c r="AA1998" i="5" s="1"/>
  <c r="AE1997" i="5"/>
  <c r="AD1997" i="5"/>
  <c r="AC1997" i="5"/>
  <c r="AB1997" i="5" a="1"/>
  <c r="AB1997" i="5" s="1"/>
  <c r="AA1997" i="5" a="1"/>
  <c r="AA1997" i="5" s="1"/>
  <c r="AE1996" i="5"/>
  <c r="AD1996" i="5"/>
  <c r="AC1996" i="5"/>
  <c r="AB1996" i="5"/>
  <c r="AB1996" i="5" a="1"/>
  <c r="AA1996" i="5" a="1"/>
  <c r="AA1996" i="5" s="1"/>
  <c r="AE1995" i="5"/>
  <c r="AD1995" i="5"/>
  <c r="AC1995" i="5"/>
  <c r="AB1995" i="5" a="1"/>
  <c r="AB1995" i="5" s="1"/>
  <c r="AA1995" i="5" a="1"/>
  <c r="AA1995" i="5" s="1"/>
  <c r="AE1994" i="5"/>
  <c r="AD1994" i="5"/>
  <c r="AC1994" i="5"/>
  <c r="AB1994" i="5"/>
  <c r="AB1994" i="5" a="1"/>
  <c r="AA1994" i="5" a="1"/>
  <c r="AA1994" i="5" s="1"/>
  <c r="AE1993" i="5"/>
  <c r="AD1993" i="5"/>
  <c r="AC1993" i="5"/>
  <c r="AB1993" i="5"/>
  <c r="AB1993" i="5" a="1"/>
  <c r="AA1993" i="5" a="1"/>
  <c r="AA1993" i="5" s="1"/>
  <c r="AE1992" i="5"/>
  <c r="AD1992" i="5"/>
  <c r="AC1992" i="5"/>
  <c r="AB1992" i="5" a="1"/>
  <c r="AB1992" i="5" s="1"/>
  <c r="AA1992" i="5" a="1"/>
  <c r="AA1992" i="5" s="1"/>
  <c r="AE1991" i="5"/>
  <c r="AD1991" i="5"/>
  <c r="AC1991" i="5"/>
  <c r="AB1991" i="5" a="1"/>
  <c r="AB1991" i="5" s="1"/>
  <c r="AA1991" i="5" a="1"/>
  <c r="AA1991" i="5" s="1"/>
  <c r="AE1990" i="5"/>
  <c r="AD1990" i="5"/>
  <c r="AC1990" i="5"/>
  <c r="AB1990" i="5"/>
  <c r="AB1990" i="5" a="1"/>
  <c r="AA1990" i="5" a="1"/>
  <c r="AA1990" i="5" s="1"/>
  <c r="AE1989" i="5"/>
  <c r="AD1989" i="5"/>
  <c r="AC1989" i="5"/>
  <c r="AB1989" i="5" a="1"/>
  <c r="AB1989" i="5" s="1"/>
  <c r="AA1989" i="5" a="1"/>
  <c r="AA1989" i="5" s="1"/>
  <c r="AE1988" i="5"/>
  <c r="AD1988" i="5"/>
  <c r="AC1988" i="5"/>
  <c r="AB1988" i="5"/>
  <c r="AB1988" i="5" a="1"/>
  <c r="AA1988" i="5" a="1"/>
  <c r="AA1988" i="5" s="1"/>
  <c r="AE1987" i="5"/>
  <c r="AD1987" i="5"/>
  <c r="AC1987" i="5"/>
  <c r="AB1987" i="5" a="1"/>
  <c r="AB1987" i="5" s="1"/>
  <c r="AA1987" i="5" a="1"/>
  <c r="AA1987" i="5" s="1"/>
  <c r="AE1986" i="5"/>
  <c r="AD1986" i="5"/>
  <c r="AC1986" i="5"/>
  <c r="AB1986" i="5"/>
  <c r="AB1986" i="5" a="1"/>
  <c r="AA1986" i="5" a="1"/>
  <c r="AA1986" i="5" s="1"/>
  <c r="AE1985" i="5"/>
  <c r="AD1985" i="5"/>
  <c r="AC1985" i="5"/>
  <c r="AB1985" i="5"/>
  <c r="AB1985" i="5" a="1"/>
  <c r="AA1985" i="5" a="1"/>
  <c r="AA1985" i="5" s="1"/>
  <c r="AE1984" i="5"/>
  <c r="AD1984" i="5"/>
  <c r="AC1984" i="5"/>
  <c r="AB1984" i="5" a="1"/>
  <c r="AB1984" i="5" s="1"/>
  <c r="AA1984" i="5" a="1"/>
  <c r="AA1984" i="5" s="1"/>
  <c r="AE1983" i="5"/>
  <c r="AD1983" i="5"/>
  <c r="AC1983" i="5"/>
  <c r="AB1983" i="5" a="1"/>
  <c r="AB1983" i="5" s="1"/>
  <c r="AA1983" i="5" a="1"/>
  <c r="AA1983" i="5" s="1"/>
  <c r="AE1982" i="5"/>
  <c r="AD1982" i="5"/>
  <c r="AC1982" i="5"/>
  <c r="AB1982" i="5"/>
  <c r="AB1982" i="5" a="1"/>
  <c r="AA1982" i="5" a="1"/>
  <c r="AA1982" i="5" s="1"/>
  <c r="AE1981" i="5"/>
  <c r="AD1981" i="5"/>
  <c r="AC1981" i="5"/>
  <c r="AB1981" i="5" a="1"/>
  <c r="AB1981" i="5" s="1"/>
  <c r="AA1981" i="5" a="1"/>
  <c r="AA1981" i="5" s="1"/>
  <c r="AE1980" i="5"/>
  <c r="AD1980" i="5"/>
  <c r="AC1980" i="5"/>
  <c r="AB1980" i="5"/>
  <c r="AB1980" i="5" a="1"/>
  <c r="AA1980" i="5" a="1"/>
  <c r="AA1980" i="5" s="1"/>
  <c r="AE1979" i="5"/>
  <c r="AD1979" i="5"/>
  <c r="AC1979" i="5"/>
  <c r="AB1979" i="5" a="1"/>
  <c r="AB1979" i="5" s="1"/>
  <c r="AA1979" i="5" a="1"/>
  <c r="AA1979" i="5" s="1"/>
  <c r="AE1978" i="5"/>
  <c r="AD1978" i="5"/>
  <c r="AC1978" i="5"/>
  <c r="AB1978" i="5"/>
  <c r="AB1978" i="5" a="1"/>
  <c r="AA1978" i="5" a="1"/>
  <c r="AA1978" i="5" s="1"/>
  <c r="AE1977" i="5"/>
  <c r="AD1977" i="5"/>
  <c r="AC1977" i="5"/>
  <c r="AB1977" i="5"/>
  <c r="AB1977" i="5" a="1"/>
  <c r="AA1977" i="5" a="1"/>
  <c r="AA1977" i="5" s="1"/>
  <c r="AE1976" i="5"/>
  <c r="AD1976" i="5"/>
  <c r="AC1976" i="5"/>
  <c r="AB1976" i="5" a="1"/>
  <c r="AB1976" i="5" s="1"/>
  <c r="AA1976" i="5" a="1"/>
  <c r="AA1976" i="5" s="1"/>
  <c r="AE1975" i="5"/>
  <c r="AD1975" i="5"/>
  <c r="AC1975" i="5"/>
  <c r="AB1975" i="5" a="1"/>
  <c r="AB1975" i="5" s="1"/>
  <c r="AA1975" i="5" a="1"/>
  <c r="AA1975" i="5" s="1"/>
  <c r="AE1974" i="5"/>
  <c r="AD1974" i="5"/>
  <c r="AC1974" i="5"/>
  <c r="AB1974" i="5"/>
  <c r="AB1974" i="5" a="1"/>
  <c r="AA1974" i="5" a="1"/>
  <c r="AA1974" i="5" s="1"/>
  <c r="AE1973" i="5"/>
  <c r="AD1973" i="5"/>
  <c r="AC1973" i="5"/>
  <c r="AB1973" i="5" a="1"/>
  <c r="AB1973" i="5" s="1"/>
  <c r="AA1973" i="5" a="1"/>
  <c r="AA1973" i="5" s="1"/>
  <c r="AE1972" i="5"/>
  <c r="AD1972" i="5"/>
  <c r="AC1972" i="5"/>
  <c r="AB1972" i="5"/>
  <c r="AB1972" i="5" a="1"/>
  <c r="AA1972" i="5" a="1"/>
  <c r="AA1972" i="5" s="1"/>
  <c r="AE1971" i="5"/>
  <c r="AD1971" i="5"/>
  <c r="AC1971" i="5"/>
  <c r="AB1971" i="5" a="1"/>
  <c r="AB1971" i="5" s="1"/>
  <c r="AA1971" i="5" a="1"/>
  <c r="AA1971" i="5" s="1"/>
  <c r="AE1970" i="5"/>
  <c r="AD1970" i="5"/>
  <c r="AC1970" i="5"/>
  <c r="AB1970" i="5"/>
  <c r="AB1970" i="5" a="1"/>
  <c r="AA1970" i="5" a="1"/>
  <c r="AA1970" i="5" s="1"/>
  <c r="AE1969" i="5"/>
  <c r="AD1969" i="5"/>
  <c r="AC1969" i="5"/>
  <c r="AB1969" i="5"/>
  <c r="AB1969" i="5" a="1"/>
  <c r="AA1969" i="5" a="1"/>
  <c r="AA1969" i="5" s="1"/>
  <c r="AE1968" i="5"/>
  <c r="AD1968" i="5"/>
  <c r="AC1968" i="5"/>
  <c r="AB1968" i="5" a="1"/>
  <c r="AB1968" i="5" s="1"/>
  <c r="AA1968" i="5" a="1"/>
  <c r="AA1968" i="5" s="1"/>
  <c r="AE1967" i="5"/>
  <c r="AD1967" i="5"/>
  <c r="AC1967" i="5"/>
  <c r="AB1967" i="5" a="1"/>
  <c r="AB1967" i="5" s="1"/>
  <c r="AA1967" i="5" a="1"/>
  <c r="AA1967" i="5" s="1"/>
  <c r="AE1966" i="5"/>
  <c r="AD1966" i="5"/>
  <c r="AC1966" i="5"/>
  <c r="AB1966" i="5"/>
  <c r="AB1966" i="5" a="1"/>
  <c r="AA1966" i="5" a="1"/>
  <c r="AA1966" i="5" s="1"/>
  <c r="AE1965" i="5"/>
  <c r="AD1965" i="5"/>
  <c r="AC1965" i="5"/>
  <c r="AB1965" i="5" a="1"/>
  <c r="AB1965" i="5" s="1"/>
  <c r="AA1965" i="5" a="1"/>
  <c r="AA1965" i="5" s="1"/>
  <c r="AE1964" i="5"/>
  <c r="AD1964" i="5"/>
  <c r="AC1964" i="5"/>
  <c r="AB1964" i="5"/>
  <c r="AB1964" i="5" a="1"/>
  <c r="AA1964" i="5" a="1"/>
  <c r="AA1964" i="5" s="1"/>
  <c r="AE1963" i="5"/>
  <c r="AD1963" i="5"/>
  <c r="AC1963" i="5"/>
  <c r="AB1963" i="5" a="1"/>
  <c r="AB1963" i="5" s="1"/>
  <c r="AA1963" i="5" a="1"/>
  <c r="AA1963" i="5" s="1"/>
  <c r="AE1962" i="5"/>
  <c r="AD1962" i="5"/>
  <c r="AC1962" i="5"/>
  <c r="AB1962" i="5"/>
  <c r="AB1962" i="5" a="1"/>
  <c r="AA1962" i="5" a="1"/>
  <c r="AA1962" i="5" s="1"/>
  <c r="AE1961" i="5"/>
  <c r="AD1961" i="5"/>
  <c r="AC1961" i="5"/>
  <c r="AB1961" i="5"/>
  <c r="AB1961" i="5" a="1"/>
  <c r="AA1961" i="5" a="1"/>
  <c r="AA1961" i="5" s="1"/>
  <c r="AE1960" i="5"/>
  <c r="AD1960" i="5"/>
  <c r="AC1960" i="5"/>
  <c r="AB1960" i="5" a="1"/>
  <c r="AB1960" i="5" s="1"/>
  <c r="AA1960" i="5" a="1"/>
  <c r="AA1960" i="5" s="1"/>
  <c r="AE1959" i="5"/>
  <c r="AD1959" i="5"/>
  <c r="AC1959" i="5"/>
  <c r="AB1959" i="5" a="1"/>
  <c r="AB1959" i="5" s="1"/>
  <c r="AA1959" i="5" a="1"/>
  <c r="AA1959" i="5" s="1"/>
  <c r="AE1958" i="5"/>
  <c r="AD1958" i="5"/>
  <c r="AC1958" i="5"/>
  <c r="AB1958" i="5"/>
  <c r="AB1958" i="5" a="1"/>
  <c r="AA1958" i="5" a="1"/>
  <c r="AA1958" i="5" s="1"/>
  <c r="AE1957" i="5"/>
  <c r="AD1957" i="5"/>
  <c r="AC1957" i="5"/>
  <c r="AB1957" i="5" a="1"/>
  <c r="AB1957" i="5" s="1"/>
  <c r="AA1957" i="5" a="1"/>
  <c r="AA1957" i="5" s="1"/>
  <c r="AE1956" i="5"/>
  <c r="AD1956" i="5"/>
  <c r="AC1956" i="5"/>
  <c r="AB1956" i="5"/>
  <c r="AB1956" i="5" a="1"/>
  <c r="AA1956" i="5" a="1"/>
  <c r="AA1956" i="5" s="1"/>
  <c r="AE1955" i="5"/>
  <c r="AD1955" i="5"/>
  <c r="AC1955" i="5"/>
  <c r="AB1955" i="5" a="1"/>
  <c r="AB1955" i="5" s="1"/>
  <c r="AA1955" i="5" a="1"/>
  <c r="AA1955" i="5" s="1"/>
  <c r="AE1954" i="5"/>
  <c r="AD1954" i="5"/>
  <c r="AC1954" i="5"/>
  <c r="AB1954" i="5"/>
  <c r="AB1954" i="5" a="1"/>
  <c r="AA1954" i="5" a="1"/>
  <c r="AA1954" i="5" s="1"/>
  <c r="AE1953" i="5"/>
  <c r="AD1953" i="5"/>
  <c r="AC1953" i="5"/>
  <c r="AB1953" i="5"/>
  <c r="AB1953" i="5" a="1"/>
  <c r="AA1953" i="5" a="1"/>
  <c r="AA1953" i="5" s="1"/>
  <c r="AE1952" i="5"/>
  <c r="AD1952" i="5"/>
  <c r="AC1952" i="5"/>
  <c r="AB1952" i="5" a="1"/>
  <c r="AB1952" i="5" s="1"/>
  <c r="AA1952" i="5" a="1"/>
  <c r="AA1952" i="5" s="1"/>
  <c r="AE1951" i="5"/>
  <c r="AD1951" i="5"/>
  <c r="AC1951" i="5"/>
  <c r="AB1951" i="5" a="1"/>
  <c r="AB1951" i="5" s="1"/>
  <c r="AA1951" i="5" a="1"/>
  <c r="AA1951" i="5" s="1"/>
  <c r="AE1950" i="5"/>
  <c r="AD1950" i="5"/>
  <c r="AC1950" i="5"/>
  <c r="AB1950" i="5"/>
  <c r="AB1950" i="5" a="1"/>
  <c r="AA1950" i="5" a="1"/>
  <c r="AA1950" i="5" s="1"/>
  <c r="AE1949" i="5"/>
  <c r="AD1949" i="5"/>
  <c r="AC1949" i="5"/>
  <c r="AB1949" i="5" a="1"/>
  <c r="AB1949" i="5" s="1"/>
  <c r="AA1949" i="5" a="1"/>
  <c r="AA1949" i="5" s="1"/>
  <c r="AE1948" i="5"/>
  <c r="AD1948" i="5"/>
  <c r="AC1948" i="5"/>
  <c r="AB1948" i="5"/>
  <c r="AB1948" i="5" a="1"/>
  <c r="AA1948" i="5" a="1"/>
  <c r="AA1948" i="5" s="1"/>
  <c r="AE1947" i="5"/>
  <c r="AD1947" i="5"/>
  <c r="AC1947" i="5"/>
  <c r="AB1947" i="5" a="1"/>
  <c r="AB1947" i="5" s="1"/>
  <c r="AA1947" i="5" a="1"/>
  <c r="AA1947" i="5" s="1"/>
  <c r="AE1946" i="5"/>
  <c r="AD1946" i="5"/>
  <c r="AC1946" i="5"/>
  <c r="AB1946" i="5"/>
  <c r="AB1946" i="5" a="1"/>
  <c r="AA1946" i="5" a="1"/>
  <c r="AA1946" i="5" s="1"/>
  <c r="AE1945" i="5"/>
  <c r="AD1945" i="5"/>
  <c r="AC1945" i="5"/>
  <c r="AB1945" i="5"/>
  <c r="AB1945" i="5" a="1"/>
  <c r="AA1945" i="5" a="1"/>
  <c r="AA1945" i="5" s="1"/>
  <c r="AE1944" i="5"/>
  <c r="AD1944" i="5"/>
  <c r="AC1944" i="5"/>
  <c r="AB1944" i="5" a="1"/>
  <c r="AB1944" i="5" s="1"/>
  <c r="AA1944" i="5" a="1"/>
  <c r="AA1944" i="5" s="1"/>
  <c r="AE1943" i="5"/>
  <c r="AD1943" i="5"/>
  <c r="AC1943" i="5"/>
  <c r="AB1943" i="5" a="1"/>
  <c r="AB1943" i="5" s="1"/>
  <c r="AA1943" i="5" a="1"/>
  <c r="AA1943" i="5" s="1"/>
  <c r="AE1942" i="5"/>
  <c r="AD1942" i="5"/>
  <c r="AC1942" i="5"/>
  <c r="AB1942" i="5"/>
  <c r="AB1942" i="5" a="1"/>
  <c r="AA1942" i="5" a="1"/>
  <c r="AA1942" i="5" s="1"/>
  <c r="AE1941" i="5"/>
  <c r="AD1941" i="5"/>
  <c r="AC1941" i="5"/>
  <c r="AB1941" i="5" a="1"/>
  <c r="AB1941" i="5" s="1"/>
  <c r="AA1941" i="5" a="1"/>
  <c r="AA1941" i="5" s="1"/>
  <c r="AE1940" i="5"/>
  <c r="AD1940" i="5"/>
  <c r="AC1940" i="5"/>
  <c r="AB1940" i="5"/>
  <c r="AB1940" i="5" a="1"/>
  <c r="AA1940" i="5"/>
  <c r="AA1940" i="5" a="1"/>
  <c r="AE1939" i="5"/>
  <c r="AD1939" i="5"/>
  <c r="AC1939" i="5"/>
  <c r="AB1939" i="5" a="1"/>
  <c r="AB1939" i="5" s="1"/>
  <c r="AA1939" i="5" a="1"/>
  <c r="AA1939" i="5" s="1"/>
  <c r="AE1938" i="5"/>
  <c r="AD1938" i="5"/>
  <c r="AC1938" i="5"/>
  <c r="AB1938" i="5"/>
  <c r="AB1938" i="5" a="1"/>
  <c r="AA1938" i="5" a="1"/>
  <c r="AA1938" i="5" s="1"/>
  <c r="AE1937" i="5"/>
  <c r="AD1937" i="5"/>
  <c r="AC1937" i="5"/>
  <c r="AB1937" i="5"/>
  <c r="AB1937" i="5" a="1"/>
  <c r="AA1937" i="5" a="1"/>
  <c r="AA1937" i="5" s="1"/>
  <c r="AE1936" i="5"/>
  <c r="AD1936" i="5"/>
  <c r="AC1936" i="5"/>
  <c r="AB1936" i="5" a="1"/>
  <c r="AB1936" i="5" s="1"/>
  <c r="AA1936" i="5" a="1"/>
  <c r="AA1936" i="5" s="1"/>
  <c r="AE1935" i="5"/>
  <c r="AD1935" i="5"/>
  <c r="AC1935" i="5"/>
  <c r="AB1935" i="5" a="1"/>
  <c r="AB1935" i="5" s="1"/>
  <c r="AA1935" i="5" a="1"/>
  <c r="AA1935" i="5" s="1"/>
  <c r="AE1934" i="5"/>
  <c r="AD1934" i="5"/>
  <c r="AC1934" i="5"/>
  <c r="AB1934" i="5"/>
  <c r="AB1934" i="5" a="1"/>
  <c r="AA1934" i="5" a="1"/>
  <c r="AA1934" i="5" s="1"/>
  <c r="AE1933" i="5"/>
  <c r="AD1933" i="5"/>
  <c r="AC1933" i="5"/>
  <c r="AB1933" i="5" a="1"/>
  <c r="AB1933" i="5" s="1"/>
  <c r="AA1933" i="5" a="1"/>
  <c r="AA1933" i="5" s="1"/>
  <c r="AE1932" i="5"/>
  <c r="AD1932" i="5"/>
  <c r="AC1932" i="5"/>
  <c r="AB1932" i="5"/>
  <c r="AB1932" i="5" a="1"/>
  <c r="AA1932" i="5" a="1"/>
  <c r="AA1932" i="5" s="1"/>
  <c r="AE1931" i="5"/>
  <c r="AD1931" i="5"/>
  <c r="AC1931" i="5"/>
  <c r="AB1931" i="5" a="1"/>
  <c r="AB1931" i="5" s="1"/>
  <c r="AA1931" i="5" a="1"/>
  <c r="AA1931" i="5" s="1"/>
  <c r="AE1930" i="5"/>
  <c r="AD1930" i="5"/>
  <c r="AC1930" i="5"/>
  <c r="AB1930" i="5"/>
  <c r="AB1930" i="5" a="1"/>
  <c r="AA1930" i="5" a="1"/>
  <c r="AA1930" i="5" s="1"/>
  <c r="AE1929" i="5"/>
  <c r="AD1929" i="5"/>
  <c r="AC1929" i="5"/>
  <c r="AB1929" i="5"/>
  <c r="AB1929" i="5" a="1"/>
  <c r="AA1929" i="5" a="1"/>
  <c r="AA1929" i="5" s="1"/>
  <c r="AE1928" i="5"/>
  <c r="AD1928" i="5"/>
  <c r="AC1928" i="5"/>
  <c r="AB1928" i="5" a="1"/>
  <c r="AB1928" i="5" s="1"/>
  <c r="AA1928" i="5" a="1"/>
  <c r="AA1928" i="5" s="1"/>
  <c r="AE1927" i="5"/>
  <c r="AD1927" i="5"/>
  <c r="AC1927" i="5"/>
  <c r="AB1927" i="5" a="1"/>
  <c r="AB1927" i="5" s="1"/>
  <c r="AA1927" i="5" a="1"/>
  <c r="AA1927" i="5" s="1"/>
  <c r="AE1926" i="5"/>
  <c r="AD1926" i="5"/>
  <c r="AC1926" i="5"/>
  <c r="AB1926" i="5"/>
  <c r="AB1926" i="5" a="1"/>
  <c r="AA1926" i="5" a="1"/>
  <c r="AA1926" i="5" s="1"/>
  <c r="AE1925" i="5"/>
  <c r="AD1925" i="5"/>
  <c r="AC1925" i="5"/>
  <c r="AB1925" i="5" a="1"/>
  <c r="AB1925" i="5" s="1"/>
  <c r="AA1925" i="5" a="1"/>
  <c r="AA1925" i="5" s="1"/>
  <c r="AE1924" i="5"/>
  <c r="AD1924" i="5"/>
  <c r="AC1924" i="5"/>
  <c r="AB1924" i="5"/>
  <c r="AB1924" i="5" a="1"/>
  <c r="AA1924" i="5" a="1"/>
  <c r="AA1924" i="5" s="1"/>
  <c r="AE1923" i="5"/>
  <c r="AD1923" i="5"/>
  <c r="AC1923" i="5"/>
  <c r="AB1923" i="5" a="1"/>
  <c r="AB1923" i="5" s="1"/>
  <c r="AA1923" i="5" a="1"/>
  <c r="AA1923" i="5" s="1"/>
  <c r="AE1922" i="5"/>
  <c r="AD1922" i="5"/>
  <c r="AC1922" i="5"/>
  <c r="AB1922" i="5"/>
  <c r="AB1922" i="5" a="1"/>
  <c r="AA1922" i="5" a="1"/>
  <c r="AA1922" i="5" s="1"/>
  <c r="AE1921" i="5"/>
  <c r="AD1921" i="5"/>
  <c r="AC1921" i="5"/>
  <c r="AB1921" i="5"/>
  <c r="AB1921" i="5" a="1"/>
  <c r="AA1921" i="5" a="1"/>
  <c r="AA1921" i="5" s="1"/>
  <c r="AE1920" i="5"/>
  <c r="AD1920" i="5"/>
  <c r="AC1920" i="5"/>
  <c r="AB1920" i="5" a="1"/>
  <c r="AB1920" i="5" s="1"/>
  <c r="AA1920" i="5" a="1"/>
  <c r="AA1920" i="5" s="1"/>
  <c r="AE1919" i="5"/>
  <c r="AD1919" i="5"/>
  <c r="AC1919" i="5"/>
  <c r="AB1919" i="5" a="1"/>
  <c r="AB1919" i="5" s="1"/>
  <c r="AA1919" i="5"/>
  <c r="AA1919" i="5" a="1"/>
  <c r="AE1918" i="5"/>
  <c r="AD1918" i="5"/>
  <c r="AC1918" i="5"/>
  <c r="AB1918" i="5"/>
  <c r="AB1918" i="5" a="1"/>
  <c r="AA1918" i="5" a="1"/>
  <c r="AA1918" i="5" s="1"/>
  <c r="AE1917" i="5"/>
  <c r="AD1917" i="5"/>
  <c r="AC1917" i="5"/>
  <c r="AB1917" i="5" a="1"/>
  <c r="AB1917" i="5" s="1"/>
  <c r="AA1917" i="5" a="1"/>
  <c r="AA1917" i="5" s="1"/>
  <c r="AE1916" i="5"/>
  <c r="AD1916" i="5"/>
  <c r="AC1916" i="5"/>
  <c r="AB1916" i="5"/>
  <c r="AB1916" i="5" a="1"/>
  <c r="AA1916" i="5" a="1"/>
  <c r="AA1916" i="5" s="1"/>
  <c r="AE1915" i="5"/>
  <c r="AD1915" i="5"/>
  <c r="AC1915" i="5"/>
  <c r="AB1915" i="5" a="1"/>
  <c r="AB1915" i="5" s="1"/>
  <c r="AA1915" i="5" a="1"/>
  <c r="AA1915" i="5" s="1"/>
  <c r="AE1914" i="5"/>
  <c r="AD1914" i="5"/>
  <c r="AC1914" i="5"/>
  <c r="AB1914" i="5"/>
  <c r="AB1914" i="5" a="1"/>
  <c r="AA1914" i="5" a="1"/>
  <c r="AA1914" i="5" s="1"/>
  <c r="AE1913" i="5"/>
  <c r="AD1913" i="5"/>
  <c r="AC1913" i="5"/>
  <c r="AB1913" i="5"/>
  <c r="AB1913" i="5" a="1"/>
  <c r="AA1913" i="5" a="1"/>
  <c r="AA1913" i="5" s="1"/>
  <c r="AE1912" i="5"/>
  <c r="AD1912" i="5"/>
  <c r="AC1912" i="5"/>
  <c r="AB1912" i="5" a="1"/>
  <c r="AB1912" i="5" s="1"/>
  <c r="AA1912" i="5" a="1"/>
  <c r="AA1912" i="5" s="1"/>
  <c r="AE1911" i="5"/>
  <c r="AD1911" i="5"/>
  <c r="AC1911" i="5"/>
  <c r="AB1911" i="5" a="1"/>
  <c r="AB1911" i="5" s="1"/>
  <c r="AA1911" i="5" a="1"/>
  <c r="AA1911" i="5" s="1"/>
  <c r="AE1910" i="5"/>
  <c r="AD1910" i="5"/>
  <c r="AC1910" i="5"/>
  <c r="AB1910" i="5"/>
  <c r="AB1910" i="5" a="1"/>
  <c r="AA1910" i="5" a="1"/>
  <c r="AA1910" i="5" s="1"/>
  <c r="AE1909" i="5"/>
  <c r="AD1909" i="5"/>
  <c r="AC1909" i="5"/>
  <c r="AB1909" i="5" a="1"/>
  <c r="AB1909" i="5" s="1"/>
  <c r="AA1909" i="5" a="1"/>
  <c r="AA1909" i="5" s="1"/>
  <c r="AE1908" i="5"/>
  <c r="AD1908" i="5"/>
  <c r="AC1908" i="5"/>
  <c r="AB1908" i="5"/>
  <c r="AB1908" i="5" a="1"/>
  <c r="AA1908" i="5" a="1"/>
  <c r="AA1908" i="5" s="1"/>
  <c r="AE1907" i="5"/>
  <c r="AD1907" i="5"/>
  <c r="AC1907" i="5"/>
  <c r="AB1907" i="5" a="1"/>
  <c r="AB1907" i="5" s="1"/>
  <c r="AA1907" i="5" a="1"/>
  <c r="AA1907" i="5" s="1"/>
  <c r="AE1906" i="5"/>
  <c r="AD1906" i="5"/>
  <c r="AC1906" i="5"/>
  <c r="AB1906" i="5"/>
  <c r="AB1906" i="5" a="1"/>
  <c r="AA1906" i="5" a="1"/>
  <c r="AA1906" i="5" s="1"/>
  <c r="AE1905" i="5"/>
  <c r="AD1905" i="5"/>
  <c r="AC1905" i="5"/>
  <c r="AB1905" i="5"/>
  <c r="AB1905" i="5" a="1"/>
  <c r="AA1905" i="5" a="1"/>
  <c r="AA1905" i="5" s="1"/>
  <c r="AE1904" i="5"/>
  <c r="AD1904" i="5"/>
  <c r="AC1904" i="5"/>
  <c r="AB1904" i="5" a="1"/>
  <c r="AB1904" i="5" s="1"/>
  <c r="AA1904" i="5" a="1"/>
  <c r="AA1904" i="5" s="1"/>
  <c r="AE1903" i="5"/>
  <c r="AD1903" i="5"/>
  <c r="AC1903" i="5"/>
  <c r="AB1903" i="5" a="1"/>
  <c r="AB1903" i="5" s="1"/>
  <c r="AA1903" i="5" a="1"/>
  <c r="AA1903" i="5" s="1"/>
  <c r="AE1902" i="5"/>
  <c r="AD1902" i="5"/>
  <c r="AC1902" i="5"/>
  <c r="AB1902" i="5"/>
  <c r="AB1902" i="5" a="1"/>
  <c r="AA1902" i="5" a="1"/>
  <c r="AA1902" i="5" s="1"/>
  <c r="AE1901" i="5"/>
  <c r="AD1901" i="5"/>
  <c r="AC1901" i="5"/>
  <c r="AB1901" i="5" a="1"/>
  <c r="AB1901" i="5" s="1"/>
  <c r="AA1901" i="5" a="1"/>
  <c r="AA1901" i="5" s="1"/>
  <c r="AE1900" i="5"/>
  <c r="AD1900" i="5"/>
  <c r="AC1900" i="5"/>
  <c r="AB1900" i="5"/>
  <c r="AB1900" i="5" a="1"/>
  <c r="AA1900" i="5" a="1"/>
  <c r="AA1900" i="5" s="1"/>
  <c r="AE1899" i="5"/>
  <c r="AD1899" i="5"/>
  <c r="AC1899" i="5"/>
  <c r="AB1899" i="5" a="1"/>
  <c r="AB1899" i="5" s="1"/>
  <c r="AA1899" i="5" a="1"/>
  <c r="AA1899" i="5" s="1"/>
  <c r="AE1898" i="5"/>
  <c r="AD1898" i="5"/>
  <c r="AC1898" i="5"/>
  <c r="AB1898" i="5"/>
  <c r="AB1898" i="5" a="1"/>
  <c r="AA1898" i="5" a="1"/>
  <c r="AA1898" i="5" s="1"/>
  <c r="AE1897" i="5"/>
  <c r="AD1897" i="5"/>
  <c r="AC1897" i="5"/>
  <c r="AB1897" i="5"/>
  <c r="AB1897" i="5" a="1"/>
  <c r="AA1897" i="5" a="1"/>
  <c r="AA1897" i="5" s="1"/>
  <c r="AE1896" i="5"/>
  <c r="AD1896" i="5"/>
  <c r="AC1896" i="5"/>
  <c r="AB1896" i="5" a="1"/>
  <c r="AB1896" i="5" s="1"/>
  <c r="AA1896" i="5" a="1"/>
  <c r="AA1896" i="5" s="1"/>
  <c r="AE1895" i="5"/>
  <c r="AD1895" i="5"/>
  <c r="AC1895" i="5"/>
  <c r="AB1895" i="5" a="1"/>
  <c r="AB1895" i="5" s="1"/>
  <c r="AA1895" i="5" a="1"/>
  <c r="AA1895" i="5" s="1"/>
  <c r="AE1894" i="5"/>
  <c r="AD1894" i="5"/>
  <c r="AC1894" i="5"/>
  <c r="AB1894" i="5"/>
  <c r="AB1894" i="5" a="1"/>
  <c r="AA1894" i="5" a="1"/>
  <c r="AA1894" i="5" s="1"/>
  <c r="AE1893" i="5"/>
  <c r="AD1893" i="5"/>
  <c r="AC1893" i="5"/>
  <c r="AB1893" i="5" a="1"/>
  <c r="AB1893" i="5" s="1"/>
  <c r="AA1893" i="5" a="1"/>
  <c r="AA1893" i="5" s="1"/>
  <c r="AE1892" i="5"/>
  <c r="AD1892" i="5"/>
  <c r="AC1892" i="5"/>
  <c r="AB1892" i="5"/>
  <c r="AB1892" i="5" a="1"/>
  <c r="AA1892" i="5" a="1"/>
  <c r="AA1892" i="5" s="1"/>
  <c r="AE1891" i="5"/>
  <c r="AD1891" i="5"/>
  <c r="AC1891" i="5"/>
  <c r="AB1891" i="5" a="1"/>
  <c r="AB1891" i="5" s="1"/>
  <c r="AA1891" i="5" a="1"/>
  <c r="AA1891" i="5" s="1"/>
  <c r="AE1890" i="5"/>
  <c r="AD1890" i="5"/>
  <c r="AC1890" i="5"/>
  <c r="AB1890" i="5"/>
  <c r="AB1890" i="5" a="1"/>
  <c r="AA1890" i="5" a="1"/>
  <c r="AA1890" i="5" s="1"/>
  <c r="AE1889" i="5"/>
  <c r="AD1889" i="5"/>
  <c r="AC1889" i="5"/>
  <c r="AB1889" i="5"/>
  <c r="AB1889" i="5" a="1"/>
  <c r="AA1889" i="5" a="1"/>
  <c r="AA1889" i="5" s="1"/>
  <c r="AE1888" i="5"/>
  <c r="AD1888" i="5"/>
  <c r="AC1888" i="5"/>
  <c r="AB1888" i="5" a="1"/>
  <c r="AB1888" i="5" s="1"/>
  <c r="AA1888" i="5" a="1"/>
  <c r="AA1888" i="5" s="1"/>
  <c r="AE1887" i="5"/>
  <c r="AD1887" i="5"/>
  <c r="AC1887" i="5"/>
  <c r="AB1887" i="5" a="1"/>
  <c r="AB1887" i="5" s="1"/>
  <c r="AA1887" i="5"/>
  <c r="AA1887" i="5" a="1"/>
  <c r="AE1886" i="5"/>
  <c r="AD1886" i="5"/>
  <c r="AC1886" i="5"/>
  <c r="AB1886" i="5"/>
  <c r="AB1886" i="5" a="1"/>
  <c r="AA1886" i="5" a="1"/>
  <c r="AA1886" i="5" s="1"/>
  <c r="AE1885" i="5"/>
  <c r="AD1885" i="5"/>
  <c r="AC1885" i="5"/>
  <c r="AB1885" i="5" a="1"/>
  <c r="AB1885" i="5" s="1"/>
  <c r="AA1885" i="5" a="1"/>
  <c r="AA1885" i="5" s="1"/>
  <c r="AE1884" i="5"/>
  <c r="AD1884" i="5"/>
  <c r="AC1884" i="5"/>
  <c r="AB1884" i="5"/>
  <c r="AB1884" i="5" a="1"/>
  <c r="AA1884" i="5" a="1"/>
  <c r="AA1884" i="5" s="1"/>
  <c r="AE1883" i="5"/>
  <c r="AD1883" i="5"/>
  <c r="AC1883" i="5"/>
  <c r="AB1883" i="5" a="1"/>
  <c r="AB1883" i="5" s="1"/>
  <c r="AA1883" i="5" a="1"/>
  <c r="AA1883" i="5" s="1"/>
  <c r="AE1882" i="5"/>
  <c r="AD1882" i="5"/>
  <c r="AC1882" i="5"/>
  <c r="AB1882" i="5"/>
  <c r="AB1882" i="5" a="1"/>
  <c r="AA1882" i="5" a="1"/>
  <c r="AA1882" i="5" s="1"/>
  <c r="AE1881" i="5"/>
  <c r="AD1881" i="5"/>
  <c r="AC1881" i="5"/>
  <c r="AB1881" i="5"/>
  <c r="AB1881" i="5" a="1"/>
  <c r="AA1881" i="5" a="1"/>
  <c r="AA1881" i="5" s="1"/>
  <c r="AE1880" i="5"/>
  <c r="AD1880" i="5"/>
  <c r="AC1880" i="5"/>
  <c r="AB1880" i="5" a="1"/>
  <c r="AB1880" i="5" s="1"/>
  <c r="AA1880" i="5" a="1"/>
  <c r="AA1880" i="5" s="1"/>
  <c r="AE1879" i="5"/>
  <c r="AD1879" i="5"/>
  <c r="AC1879" i="5"/>
  <c r="AB1879" i="5" a="1"/>
  <c r="AB1879" i="5" s="1"/>
  <c r="AA1879" i="5" a="1"/>
  <c r="AA1879" i="5" s="1"/>
  <c r="AE1878" i="5"/>
  <c r="AD1878" i="5"/>
  <c r="AC1878" i="5"/>
  <c r="AB1878" i="5"/>
  <c r="AB1878" i="5" a="1"/>
  <c r="AA1878" i="5" a="1"/>
  <c r="AA1878" i="5" s="1"/>
  <c r="AE1877" i="5"/>
  <c r="AD1877" i="5"/>
  <c r="AC1877" i="5"/>
  <c r="AB1877" i="5" a="1"/>
  <c r="AB1877" i="5" s="1"/>
  <c r="AA1877" i="5" a="1"/>
  <c r="AA1877" i="5" s="1"/>
  <c r="AE1876" i="5"/>
  <c r="AD1876" i="5"/>
  <c r="AC1876" i="5"/>
  <c r="AB1876" i="5"/>
  <c r="AB1876" i="5" a="1"/>
  <c r="AA1876" i="5"/>
  <c r="AA1876" i="5" a="1"/>
  <c r="AE1875" i="5"/>
  <c r="AD1875" i="5"/>
  <c r="AC1875" i="5"/>
  <c r="AB1875" i="5" a="1"/>
  <c r="AB1875" i="5" s="1"/>
  <c r="AA1875" i="5" a="1"/>
  <c r="AA1875" i="5" s="1"/>
  <c r="AE1874" i="5"/>
  <c r="AD1874" i="5"/>
  <c r="AC1874" i="5"/>
  <c r="AB1874" i="5"/>
  <c r="AB1874" i="5" a="1"/>
  <c r="AA1874" i="5" a="1"/>
  <c r="AA1874" i="5" s="1"/>
  <c r="AE1873" i="5"/>
  <c r="AD1873" i="5"/>
  <c r="AC1873" i="5"/>
  <c r="AB1873" i="5"/>
  <c r="AB1873" i="5" a="1"/>
  <c r="AA1873" i="5" a="1"/>
  <c r="AA1873" i="5" s="1"/>
  <c r="AE1872" i="5"/>
  <c r="AD1872" i="5"/>
  <c r="AC1872" i="5"/>
  <c r="AB1872" i="5" a="1"/>
  <c r="AB1872" i="5" s="1"/>
  <c r="AA1872" i="5" a="1"/>
  <c r="AA1872" i="5" s="1"/>
  <c r="AE1871" i="5"/>
  <c r="AD1871" i="5"/>
  <c r="AC1871" i="5"/>
  <c r="AB1871" i="5" a="1"/>
  <c r="AB1871" i="5" s="1"/>
  <c r="AA1871" i="5" a="1"/>
  <c r="AA1871" i="5" s="1"/>
  <c r="AE1870" i="5"/>
  <c r="AD1870" i="5"/>
  <c r="AC1870" i="5"/>
  <c r="AB1870" i="5"/>
  <c r="AB1870" i="5" a="1"/>
  <c r="AA1870" i="5" a="1"/>
  <c r="AA1870" i="5" s="1"/>
  <c r="AE1869" i="5"/>
  <c r="AD1869" i="5"/>
  <c r="AC1869" i="5"/>
  <c r="AB1869" i="5" a="1"/>
  <c r="AB1869" i="5" s="1"/>
  <c r="AA1869" i="5" a="1"/>
  <c r="AA1869" i="5" s="1"/>
  <c r="AE1868" i="5"/>
  <c r="AD1868" i="5"/>
  <c r="AC1868" i="5"/>
  <c r="AB1868" i="5"/>
  <c r="AB1868" i="5" a="1"/>
  <c r="AA1868" i="5" a="1"/>
  <c r="AA1868" i="5" s="1"/>
  <c r="AE1867" i="5"/>
  <c r="AD1867" i="5"/>
  <c r="AC1867" i="5"/>
  <c r="AB1867" i="5" a="1"/>
  <c r="AB1867" i="5" s="1"/>
  <c r="AA1867" i="5" a="1"/>
  <c r="AA1867" i="5" s="1"/>
  <c r="AE1866" i="5"/>
  <c r="AD1866" i="5"/>
  <c r="AC1866" i="5"/>
  <c r="AB1866" i="5"/>
  <c r="AB1866" i="5" a="1"/>
  <c r="AA1866" i="5" a="1"/>
  <c r="AA1866" i="5" s="1"/>
  <c r="AE1865" i="5"/>
  <c r="AD1865" i="5"/>
  <c r="AC1865" i="5"/>
  <c r="AB1865" i="5"/>
  <c r="AB1865" i="5" a="1"/>
  <c r="AA1865" i="5" a="1"/>
  <c r="AA1865" i="5" s="1"/>
  <c r="AE1864" i="5"/>
  <c r="AD1864" i="5"/>
  <c r="AC1864" i="5"/>
  <c r="AB1864" i="5" a="1"/>
  <c r="AB1864" i="5" s="1"/>
  <c r="AA1864" i="5" a="1"/>
  <c r="AA1864" i="5" s="1"/>
  <c r="AE1863" i="5"/>
  <c r="AD1863" i="5"/>
  <c r="AC1863" i="5"/>
  <c r="AB1863" i="5" a="1"/>
  <c r="AB1863" i="5" s="1"/>
  <c r="AA1863" i="5" a="1"/>
  <c r="AA1863" i="5" s="1"/>
  <c r="AE1862" i="5"/>
  <c r="AD1862" i="5"/>
  <c r="AC1862" i="5"/>
  <c r="AB1862" i="5"/>
  <c r="AB1862" i="5" a="1"/>
  <c r="AA1862" i="5" a="1"/>
  <c r="AA1862" i="5" s="1"/>
  <c r="AE1861" i="5"/>
  <c r="AD1861" i="5"/>
  <c r="AC1861" i="5"/>
  <c r="AB1861" i="5" a="1"/>
  <c r="AB1861" i="5" s="1"/>
  <c r="AA1861" i="5" a="1"/>
  <c r="AA1861" i="5" s="1"/>
  <c r="AE1860" i="5"/>
  <c r="AD1860" i="5"/>
  <c r="AC1860" i="5"/>
  <c r="AB1860" i="5"/>
  <c r="AB1860" i="5" a="1"/>
  <c r="AA1860" i="5" a="1"/>
  <c r="AA1860" i="5" s="1"/>
  <c r="AE1859" i="5"/>
  <c r="AD1859" i="5"/>
  <c r="AC1859" i="5"/>
  <c r="AB1859" i="5" a="1"/>
  <c r="AB1859" i="5" s="1"/>
  <c r="AA1859" i="5" a="1"/>
  <c r="AA1859" i="5" s="1"/>
  <c r="AE1858" i="5"/>
  <c r="AD1858" i="5"/>
  <c r="AC1858" i="5"/>
  <c r="AB1858" i="5"/>
  <c r="AB1858" i="5" a="1"/>
  <c r="AA1858" i="5" a="1"/>
  <c r="AA1858" i="5" s="1"/>
  <c r="AE1857" i="5"/>
  <c r="AD1857" i="5"/>
  <c r="AC1857" i="5"/>
  <c r="AB1857" i="5"/>
  <c r="AB1857" i="5" a="1"/>
  <c r="AA1857" i="5" a="1"/>
  <c r="AA1857" i="5" s="1"/>
  <c r="AE1856" i="5"/>
  <c r="AD1856" i="5"/>
  <c r="AC1856" i="5"/>
  <c r="AB1856" i="5" a="1"/>
  <c r="AB1856" i="5" s="1"/>
  <c r="AA1856" i="5" a="1"/>
  <c r="AA1856" i="5" s="1"/>
  <c r="AE1855" i="5"/>
  <c r="AD1855" i="5"/>
  <c r="AC1855" i="5"/>
  <c r="AB1855" i="5" a="1"/>
  <c r="AB1855" i="5" s="1"/>
  <c r="AA1855" i="5"/>
  <c r="AA1855" i="5" a="1"/>
  <c r="AE1854" i="5"/>
  <c r="AD1854" i="5"/>
  <c r="AC1854" i="5"/>
  <c r="AB1854" i="5"/>
  <c r="AB1854" i="5" a="1"/>
  <c r="AA1854" i="5" a="1"/>
  <c r="AA1854" i="5" s="1"/>
  <c r="AE1853" i="5"/>
  <c r="AD1853" i="5"/>
  <c r="AC1853" i="5"/>
  <c r="AB1853" i="5" a="1"/>
  <c r="AB1853" i="5" s="1"/>
  <c r="AA1853" i="5" a="1"/>
  <c r="AA1853" i="5" s="1"/>
  <c r="AE1852" i="5"/>
  <c r="AD1852" i="5"/>
  <c r="AC1852" i="5"/>
  <c r="AB1852" i="5"/>
  <c r="AB1852" i="5" a="1"/>
  <c r="AA1852" i="5" a="1"/>
  <c r="AA1852" i="5" s="1"/>
  <c r="AE1851" i="5"/>
  <c r="AD1851" i="5"/>
  <c r="AC1851" i="5"/>
  <c r="AB1851" i="5" a="1"/>
  <c r="AB1851" i="5" s="1"/>
  <c r="AA1851" i="5" a="1"/>
  <c r="AA1851" i="5" s="1"/>
  <c r="AE1850" i="5"/>
  <c r="AD1850" i="5"/>
  <c r="AC1850" i="5"/>
  <c r="AB1850" i="5"/>
  <c r="AB1850" i="5" a="1"/>
  <c r="AA1850" i="5" a="1"/>
  <c r="AA1850" i="5" s="1"/>
  <c r="AE1849" i="5"/>
  <c r="AD1849" i="5"/>
  <c r="AC1849" i="5"/>
  <c r="AB1849" i="5"/>
  <c r="AB1849" i="5" a="1"/>
  <c r="AA1849" i="5" a="1"/>
  <c r="AA1849" i="5" s="1"/>
  <c r="AE1848" i="5"/>
  <c r="AD1848" i="5"/>
  <c r="AC1848" i="5"/>
  <c r="AB1848" i="5" a="1"/>
  <c r="AB1848" i="5" s="1"/>
  <c r="AA1848" i="5" a="1"/>
  <c r="AA1848" i="5" s="1"/>
  <c r="AE1847" i="5"/>
  <c r="AD1847" i="5"/>
  <c r="AC1847" i="5"/>
  <c r="AB1847" i="5" a="1"/>
  <c r="AB1847" i="5" s="1"/>
  <c r="AA1847" i="5" a="1"/>
  <c r="AA1847" i="5" s="1"/>
  <c r="AE1846" i="5"/>
  <c r="AD1846" i="5"/>
  <c r="AC1846" i="5"/>
  <c r="AB1846" i="5"/>
  <c r="AB1846" i="5" a="1"/>
  <c r="AA1846" i="5" a="1"/>
  <c r="AA1846" i="5" s="1"/>
  <c r="AE1845" i="5"/>
  <c r="AD1845" i="5"/>
  <c r="AC1845" i="5"/>
  <c r="AB1845" i="5" a="1"/>
  <c r="AB1845" i="5" s="1"/>
  <c r="AA1845" i="5" a="1"/>
  <c r="AA1845" i="5" s="1"/>
  <c r="AE1844" i="5"/>
  <c r="AD1844" i="5"/>
  <c r="AC1844" i="5"/>
  <c r="AB1844" i="5"/>
  <c r="AB1844" i="5" a="1"/>
  <c r="AA1844" i="5"/>
  <c r="AA1844" i="5" a="1"/>
  <c r="AE1843" i="5"/>
  <c r="AD1843" i="5"/>
  <c r="AC1843" i="5"/>
  <c r="AB1843" i="5" a="1"/>
  <c r="AB1843" i="5" s="1"/>
  <c r="AA1843" i="5" a="1"/>
  <c r="AA1843" i="5" s="1"/>
  <c r="AE1842" i="5"/>
  <c r="AD1842" i="5"/>
  <c r="AC1842" i="5"/>
  <c r="AB1842" i="5"/>
  <c r="AB1842" i="5" a="1"/>
  <c r="AA1842" i="5" a="1"/>
  <c r="AA1842" i="5" s="1"/>
  <c r="AE1841" i="5"/>
  <c r="AD1841" i="5"/>
  <c r="AC1841" i="5"/>
  <c r="AB1841" i="5"/>
  <c r="AB1841" i="5" a="1"/>
  <c r="AA1841" i="5" a="1"/>
  <c r="AA1841" i="5" s="1"/>
  <c r="AE1840" i="5"/>
  <c r="AD1840" i="5"/>
  <c r="AC1840" i="5"/>
  <c r="AB1840" i="5" a="1"/>
  <c r="AB1840" i="5" s="1"/>
  <c r="AA1840" i="5" a="1"/>
  <c r="AA1840" i="5" s="1"/>
  <c r="AE1839" i="5"/>
  <c r="AD1839" i="5"/>
  <c r="AC1839" i="5"/>
  <c r="AB1839" i="5" a="1"/>
  <c r="AB1839" i="5" s="1"/>
  <c r="AA1839" i="5" a="1"/>
  <c r="AA1839" i="5" s="1"/>
  <c r="AE1838" i="5"/>
  <c r="AD1838" i="5"/>
  <c r="AC1838" i="5"/>
  <c r="AB1838" i="5"/>
  <c r="AB1838" i="5" a="1"/>
  <c r="AA1838" i="5" a="1"/>
  <c r="AA1838" i="5" s="1"/>
  <c r="AE1837" i="5"/>
  <c r="AD1837" i="5"/>
  <c r="AC1837" i="5"/>
  <c r="AB1837" i="5" a="1"/>
  <c r="AB1837" i="5" s="1"/>
  <c r="AA1837" i="5" a="1"/>
  <c r="AA1837" i="5" s="1"/>
  <c r="AE1836" i="5"/>
  <c r="AD1836" i="5"/>
  <c r="AC1836" i="5"/>
  <c r="AB1836" i="5"/>
  <c r="AB1836" i="5" a="1"/>
  <c r="AA1836" i="5" a="1"/>
  <c r="AA1836" i="5" s="1"/>
  <c r="AE1835" i="5"/>
  <c r="AD1835" i="5"/>
  <c r="AC1835" i="5"/>
  <c r="AB1835" i="5" a="1"/>
  <c r="AB1835" i="5" s="1"/>
  <c r="AA1835" i="5" a="1"/>
  <c r="AA1835" i="5" s="1"/>
  <c r="AE1834" i="5"/>
  <c r="AD1834" i="5"/>
  <c r="AC1834" i="5"/>
  <c r="AB1834" i="5" a="1"/>
  <c r="AB1834" i="5" s="1"/>
  <c r="AA1834" i="5" a="1"/>
  <c r="AA1834" i="5" s="1"/>
  <c r="AE1833" i="5"/>
  <c r="AD1833" i="5"/>
  <c r="AC1833" i="5"/>
  <c r="AB1833" i="5"/>
  <c r="AB1833" i="5" a="1"/>
  <c r="AA1833" i="5" a="1"/>
  <c r="AA1833" i="5" s="1"/>
  <c r="AE1832" i="5"/>
  <c r="AD1832" i="5"/>
  <c r="AC1832" i="5"/>
  <c r="AB1832" i="5" a="1"/>
  <c r="AB1832" i="5" s="1"/>
  <c r="AA1832" i="5" a="1"/>
  <c r="AA1832" i="5" s="1"/>
  <c r="AE1831" i="5"/>
  <c r="AD1831" i="5"/>
  <c r="AC1831" i="5"/>
  <c r="AB1831" i="5" a="1"/>
  <c r="AB1831" i="5" s="1"/>
  <c r="AA1831" i="5" a="1"/>
  <c r="AA1831" i="5" s="1"/>
  <c r="AE1830" i="5"/>
  <c r="AD1830" i="5"/>
  <c r="AC1830" i="5"/>
  <c r="AB1830" i="5"/>
  <c r="AB1830" i="5" a="1"/>
  <c r="AA1830" i="5" a="1"/>
  <c r="AA1830" i="5" s="1"/>
  <c r="AE1829" i="5"/>
  <c r="AD1829" i="5"/>
  <c r="AC1829" i="5"/>
  <c r="AB1829" i="5" a="1"/>
  <c r="AB1829" i="5" s="1"/>
  <c r="AA1829" i="5" a="1"/>
  <c r="AA1829" i="5" s="1"/>
  <c r="AE1828" i="5"/>
  <c r="AD1828" i="5"/>
  <c r="AC1828" i="5"/>
  <c r="AB1828" i="5"/>
  <c r="AB1828" i="5" a="1"/>
  <c r="AA1828" i="5"/>
  <c r="AA1828" i="5" a="1"/>
  <c r="AE1827" i="5"/>
  <c r="AD1827" i="5"/>
  <c r="AC1827" i="5"/>
  <c r="AB1827" i="5" a="1"/>
  <c r="AB1827" i="5" s="1"/>
  <c r="AA1827" i="5" a="1"/>
  <c r="AA1827" i="5" s="1"/>
  <c r="AE1826" i="5"/>
  <c r="AD1826" i="5"/>
  <c r="AC1826" i="5"/>
  <c r="AB1826" i="5"/>
  <c r="AB1826" i="5" a="1"/>
  <c r="AA1826" i="5" a="1"/>
  <c r="AA1826" i="5" s="1"/>
  <c r="AE1825" i="5"/>
  <c r="AD1825" i="5"/>
  <c r="AC1825" i="5"/>
  <c r="AB1825" i="5"/>
  <c r="AB1825" i="5" a="1"/>
  <c r="AA1825" i="5" a="1"/>
  <c r="AA1825" i="5" s="1"/>
  <c r="AE1824" i="5"/>
  <c r="AD1824" i="5"/>
  <c r="AC1824" i="5"/>
  <c r="AB1824" i="5" a="1"/>
  <c r="AB1824" i="5" s="1"/>
  <c r="AA1824" i="5" a="1"/>
  <c r="AA1824" i="5" s="1"/>
  <c r="AE1823" i="5"/>
  <c r="AD1823" i="5"/>
  <c r="AC1823" i="5"/>
  <c r="AB1823" i="5" a="1"/>
  <c r="AB1823" i="5" s="1"/>
  <c r="AA1823" i="5" a="1"/>
  <c r="AA1823" i="5" s="1"/>
  <c r="AE1822" i="5"/>
  <c r="AD1822" i="5"/>
  <c r="AC1822" i="5"/>
  <c r="AB1822" i="5"/>
  <c r="AB1822" i="5" a="1"/>
  <c r="AA1822" i="5" a="1"/>
  <c r="AA1822" i="5" s="1"/>
  <c r="AE1821" i="5"/>
  <c r="AD1821" i="5"/>
  <c r="AC1821" i="5"/>
  <c r="AB1821" i="5" a="1"/>
  <c r="AB1821" i="5" s="1"/>
  <c r="AA1821" i="5" a="1"/>
  <c r="AA1821" i="5" s="1"/>
  <c r="AE1820" i="5"/>
  <c r="AD1820" i="5"/>
  <c r="AC1820" i="5"/>
  <c r="AB1820" i="5"/>
  <c r="AB1820" i="5" a="1"/>
  <c r="AA1820" i="5" a="1"/>
  <c r="AA1820" i="5" s="1"/>
  <c r="AE1819" i="5"/>
  <c r="AD1819" i="5"/>
  <c r="AC1819" i="5"/>
  <c r="AB1819" i="5" a="1"/>
  <c r="AB1819" i="5" s="1"/>
  <c r="AA1819" i="5" a="1"/>
  <c r="AA1819" i="5" s="1"/>
  <c r="AE1818" i="5"/>
  <c r="AD1818" i="5"/>
  <c r="AC1818" i="5"/>
  <c r="AB1818" i="5"/>
  <c r="AB1818" i="5" a="1"/>
  <c r="AA1818" i="5" a="1"/>
  <c r="AA1818" i="5" s="1"/>
  <c r="AE1817" i="5"/>
  <c r="AD1817" i="5"/>
  <c r="AC1817" i="5"/>
  <c r="AB1817" i="5"/>
  <c r="AB1817" i="5" a="1"/>
  <c r="AA1817" i="5" a="1"/>
  <c r="AA1817" i="5" s="1"/>
  <c r="AE1816" i="5"/>
  <c r="AD1816" i="5"/>
  <c r="AC1816" i="5"/>
  <c r="AB1816" i="5" a="1"/>
  <c r="AB1816" i="5" s="1"/>
  <c r="AA1816" i="5" a="1"/>
  <c r="AA1816" i="5" s="1"/>
  <c r="AE1815" i="5"/>
  <c r="AD1815" i="5"/>
  <c r="AC1815" i="5"/>
  <c r="AB1815" i="5" a="1"/>
  <c r="AB1815" i="5" s="1"/>
  <c r="AA1815" i="5" a="1"/>
  <c r="AA1815" i="5" s="1"/>
  <c r="AE1814" i="5"/>
  <c r="AD1814" i="5"/>
  <c r="AC1814" i="5"/>
  <c r="AB1814" i="5"/>
  <c r="AB1814" i="5" a="1"/>
  <c r="AA1814" i="5" a="1"/>
  <c r="AA1814" i="5" s="1"/>
  <c r="AE1813" i="5"/>
  <c r="AD1813" i="5"/>
  <c r="AC1813" i="5"/>
  <c r="AB1813" i="5" a="1"/>
  <c r="AB1813" i="5" s="1"/>
  <c r="AA1813" i="5" a="1"/>
  <c r="AA1813" i="5" s="1"/>
  <c r="AE1812" i="5"/>
  <c r="AD1812" i="5"/>
  <c r="AC1812" i="5"/>
  <c r="AB1812" i="5"/>
  <c r="AB1812" i="5" a="1"/>
  <c r="AA1812" i="5" a="1"/>
  <c r="AA1812" i="5" s="1"/>
  <c r="AE1811" i="5"/>
  <c r="AD1811" i="5"/>
  <c r="AC1811" i="5"/>
  <c r="AB1811" i="5" a="1"/>
  <c r="AB1811" i="5" s="1"/>
  <c r="AA1811" i="5" a="1"/>
  <c r="AA1811" i="5" s="1"/>
  <c r="AE1810" i="5"/>
  <c r="AD1810" i="5"/>
  <c r="AC1810" i="5"/>
  <c r="AB1810" i="5"/>
  <c r="AB1810" i="5" a="1"/>
  <c r="AA1810" i="5" a="1"/>
  <c r="AA1810" i="5" s="1"/>
  <c r="AE1809" i="5"/>
  <c r="AD1809" i="5"/>
  <c r="AC1809" i="5"/>
  <c r="AB1809" i="5"/>
  <c r="AB1809" i="5" a="1"/>
  <c r="AA1809" i="5" a="1"/>
  <c r="AA1809" i="5" s="1"/>
  <c r="AE1808" i="5"/>
  <c r="AD1808" i="5"/>
  <c r="AC1808" i="5"/>
  <c r="AB1808" i="5" a="1"/>
  <c r="AB1808" i="5" s="1"/>
  <c r="AA1808" i="5" a="1"/>
  <c r="AA1808" i="5" s="1"/>
  <c r="AE1807" i="5"/>
  <c r="AD1807" i="5"/>
  <c r="AC1807" i="5"/>
  <c r="AB1807" i="5" a="1"/>
  <c r="AB1807" i="5" s="1"/>
  <c r="AA1807" i="5" a="1"/>
  <c r="AA1807" i="5" s="1"/>
  <c r="AE1806" i="5"/>
  <c r="AD1806" i="5"/>
  <c r="AC1806" i="5"/>
  <c r="AB1806" i="5"/>
  <c r="AB1806" i="5" a="1"/>
  <c r="AA1806" i="5" a="1"/>
  <c r="AA1806" i="5" s="1"/>
  <c r="AE1805" i="5"/>
  <c r="AD1805" i="5"/>
  <c r="AC1805" i="5"/>
  <c r="AB1805" i="5" a="1"/>
  <c r="AB1805" i="5" s="1"/>
  <c r="AA1805" i="5" a="1"/>
  <c r="AA1805" i="5" s="1"/>
  <c r="AE1804" i="5"/>
  <c r="AD1804" i="5"/>
  <c r="AC1804" i="5"/>
  <c r="AB1804" i="5"/>
  <c r="AB1804" i="5" a="1"/>
  <c r="AA1804" i="5" a="1"/>
  <c r="AA1804" i="5" s="1"/>
  <c r="AE1803" i="5"/>
  <c r="AD1803" i="5"/>
  <c r="AC1803" i="5"/>
  <c r="AB1803" i="5" a="1"/>
  <c r="AB1803" i="5" s="1"/>
  <c r="AA1803" i="5" a="1"/>
  <c r="AA1803" i="5" s="1"/>
  <c r="AE1802" i="5"/>
  <c r="AD1802" i="5"/>
  <c r="AC1802" i="5"/>
  <c r="AB1802" i="5"/>
  <c r="AB1802" i="5" a="1"/>
  <c r="AA1802" i="5" a="1"/>
  <c r="AA1802" i="5" s="1"/>
  <c r="AE1801" i="5"/>
  <c r="AD1801" i="5"/>
  <c r="AC1801" i="5"/>
  <c r="AB1801" i="5"/>
  <c r="AB1801" i="5" a="1"/>
  <c r="AA1801" i="5" a="1"/>
  <c r="AA1801" i="5" s="1"/>
  <c r="AE1800" i="5"/>
  <c r="AD1800" i="5"/>
  <c r="AC1800" i="5"/>
  <c r="AB1800" i="5" a="1"/>
  <c r="AB1800" i="5" s="1"/>
  <c r="AA1800" i="5" a="1"/>
  <c r="AA1800" i="5" s="1"/>
  <c r="AE1799" i="5"/>
  <c r="AD1799" i="5"/>
  <c r="AC1799" i="5"/>
  <c r="AB1799" i="5" a="1"/>
  <c r="AB1799" i="5" s="1"/>
  <c r="AA1799" i="5" a="1"/>
  <c r="AA1799" i="5" s="1"/>
  <c r="AE1798" i="5"/>
  <c r="AD1798" i="5"/>
  <c r="AC1798" i="5"/>
  <c r="AB1798" i="5"/>
  <c r="AB1798" i="5" a="1"/>
  <c r="AA1798" i="5" a="1"/>
  <c r="AA1798" i="5" s="1"/>
  <c r="AE1797" i="5"/>
  <c r="AD1797" i="5"/>
  <c r="AC1797" i="5"/>
  <c r="AB1797" i="5" a="1"/>
  <c r="AB1797" i="5" s="1"/>
  <c r="AA1797" i="5" a="1"/>
  <c r="AA1797" i="5" s="1"/>
  <c r="AE1796" i="5"/>
  <c r="AD1796" i="5"/>
  <c r="AC1796" i="5"/>
  <c r="AB1796" i="5"/>
  <c r="AB1796" i="5" a="1"/>
  <c r="AA1796" i="5"/>
  <c r="AA1796" i="5" a="1"/>
  <c r="AE1795" i="5"/>
  <c r="AD1795" i="5"/>
  <c r="AC1795" i="5"/>
  <c r="AB1795" i="5" a="1"/>
  <c r="AB1795" i="5" s="1"/>
  <c r="AA1795" i="5" a="1"/>
  <c r="AA1795" i="5" s="1"/>
  <c r="AE1794" i="5"/>
  <c r="AD1794" i="5"/>
  <c r="AC1794" i="5"/>
  <c r="AB1794" i="5"/>
  <c r="AB1794" i="5" a="1"/>
  <c r="AA1794" i="5" a="1"/>
  <c r="AA1794" i="5" s="1"/>
  <c r="AE1793" i="5"/>
  <c r="AD1793" i="5"/>
  <c r="AC1793" i="5"/>
  <c r="AB1793" i="5"/>
  <c r="AB1793" i="5" a="1"/>
  <c r="AA1793" i="5" a="1"/>
  <c r="AA1793" i="5" s="1"/>
  <c r="AE1792" i="5"/>
  <c r="AD1792" i="5"/>
  <c r="AC1792" i="5"/>
  <c r="AB1792" i="5" a="1"/>
  <c r="AB1792" i="5" s="1"/>
  <c r="AA1792" i="5" a="1"/>
  <c r="AA1792" i="5" s="1"/>
  <c r="AE1791" i="5"/>
  <c r="AD1791" i="5"/>
  <c r="AC1791" i="5"/>
  <c r="AB1791" i="5" a="1"/>
  <c r="AB1791" i="5" s="1"/>
  <c r="AA1791" i="5" a="1"/>
  <c r="AA1791" i="5" s="1"/>
  <c r="AE1790" i="5"/>
  <c r="AD1790" i="5"/>
  <c r="AC1790" i="5"/>
  <c r="AB1790" i="5"/>
  <c r="AB1790" i="5" a="1"/>
  <c r="AA1790" i="5" a="1"/>
  <c r="AA1790" i="5" s="1"/>
  <c r="AE1789" i="5"/>
  <c r="AD1789" i="5"/>
  <c r="AC1789" i="5"/>
  <c r="AB1789" i="5" a="1"/>
  <c r="AB1789" i="5" s="1"/>
  <c r="AA1789" i="5" a="1"/>
  <c r="AA1789" i="5" s="1"/>
  <c r="AE1788" i="5"/>
  <c r="AD1788" i="5"/>
  <c r="AC1788" i="5"/>
  <c r="AB1788" i="5"/>
  <c r="AB1788" i="5" a="1"/>
  <c r="AA1788" i="5" a="1"/>
  <c r="AA1788" i="5" s="1"/>
  <c r="AE1787" i="5"/>
  <c r="AD1787" i="5"/>
  <c r="AC1787" i="5"/>
  <c r="AB1787" i="5" a="1"/>
  <c r="AB1787" i="5" s="1"/>
  <c r="AA1787" i="5" a="1"/>
  <c r="AA1787" i="5" s="1"/>
  <c r="AE1786" i="5"/>
  <c r="AD1786" i="5"/>
  <c r="AC1786" i="5"/>
  <c r="AB1786" i="5"/>
  <c r="AB1786" i="5" a="1"/>
  <c r="AA1786" i="5" a="1"/>
  <c r="AA1786" i="5" s="1"/>
  <c r="AE1785" i="5"/>
  <c r="AD1785" i="5"/>
  <c r="AC1785" i="5"/>
  <c r="AB1785" i="5"/>
  <c r="AB1785" i="5" a="1"/>
  <c r="AA1785" i="5" a="1"/>
  <c r="AA1785" i="5" s="1"/>
  <c r="AE1784" i="5"/>
  <c r="AD1784" i="5"/>
  <c r="AC1784" i="5"/>
  <c r="AB1784" i="5" a="1"/>
  <c r="AB1784" i="5" s="1"/>
  <c r="AA1784" i="5" a="1"/>
  <c r="AA1784" i="5" s="1"/>
  <c r="AE1783" i="5"/>
  <c r="AD1783" i="5"/>
  <c r="AC1783" i="5"/>
  <c r="AB1783" i="5" a="1"/>
  <c r="AB1783" i="5" s="1"/>
  <c r="AA1783" i="5" a="1"/>
  <c r="AA1783" i="5" s="1"/>
  <c r="AE1782" i="5"/>
  <c r="AD1782" i="5"/>
  <c r="AC1782" i="5"/>
  <c r="AB1782" i="5"/>
  <c r="AB1782" i="5" a="1"/>
  <c r="AA1782" i="5" a="1"/>
  <c r="AA1782" i="5" s="1"/>
  <c r="AE1781" i="5"/>
  <c r="AD1781" i="5"/>
  <c r="AC1781" i="5"/>
  <c r="AB1781" i="5" a="1"/>
  <c r="AB1781" i="5" s="1"/>
  <c r="AA1781" i="5" a="1"/>
  <c r="AA1781" i="5" s="1"/>
  <c r="AE1780" i="5"/>
  <c r="AD1780" i="5"/>
  <c r="AC1780" i="5"/>
  <c r="AB1780" i="5"/>
  <c r="AB1780" i="5" a="1"/>
  <c r="AA1780" i="5"/>
  <c r="AA1780" i="5" a="1"/>
  <c r="AE1779" i="5"/>
  <c r="AD1779" i="5"/>
  <c r="AC1779" i="5"/>
  <c r="AB1779" i="5" a="1"/>
  <c r="AB1779" i="5" s="1"/>
  <c r="AA1779" i="5" a="1"/>
  <c r="AA1779" i="5" s="1"/>
  <c r="AE1778" i="5"/>
  <c r="AD1778" i="5"/>
  <c r="AC1778" i="5"/>
  <c r="AB1778" i="5"/>
  <c r="AB1778" i="5" a="1"/>
  <c r="AA1778" i="5" a="1"/>
  <c r="AA1778" i="5" s="1"/>
  <c r="AE1777" i="5"/>
  <c r="AD1777" i="5"/>
  <c r="AC1777" i="5"/>
  <c r="AB1777" i="5"/>
  <c r="AB1777" i="5" a="1"/>
  <c r="AA1777" i="5" a="1"/>
  <c r="AA1777" i="5" s="1"/>
  <c r="AE1776" i="5"/>
  <c r="AD1776" i="5"/>
  <c r="AC1776" i="5"/>
  <c r="AB1776" i="5" a="1"/>
  <c r="AB1776" i="5" s="1"/>
  <c r="AA1776" i="5" a="1"/>
  <c r="AA1776" i="5" s="1"/>
  <c r="AE1775" i="5"/>
  <c r="AD1775" i="5"/>
  <c r="AC1775" i="5"/>
  <c r="AB1775" i="5" a="1"/>
  <c r="AB1775" i="5" s="1"/>
  <c r="AA1775" i="5" a="1"/>
  <c r="AA1775" i="5" s="1"/>
  <c r="AE1774" i="5"/>
  <c r="AD1774" i="5"/>
  <c r="AC1774" i="5"/>
  <c r="AB1774" i="5"/>
  <c r="AB1774" i="5" a="1"/>
  <c r="AA1774" i="5" a="1"/>
  <c r="AA1774" i="5" s="1"/>
  <c r="AE1773" i="5"/>
  <c r="AD1773" i="5"/>
  <c r="AC1773" i="5"/>
  <c r="AB1773" i="5" a="1"/>
  <c r="AB1773" i="5" s="1"/>
  <c r="AA1773" i="5" a="1"/>
  <c r="AA1773" i="5" s="1"/>
  <c r="AE1772" i="5"/>
  <c r="AD1772" i="5"/>
  <c r="AC1772" i="5"/>
  <c r="AB1772" i="5"/>
  <c r="AB1772" i="5" a="1"/>
  <c r="AA1772" i="5" a="1"/>
  <c r="AA1772" i="5" s="1"/>
  <c r="AE1771" i="5"/>
  <c r="AD1771" i="5"/>
  <c r="AC1771" i="5"/>
  <c r="AB1771" i="5" a="1"/>
  <c r="AB1771" i="5" s="1"/>
  <c r="AA1771" i="5" a="1"/>
  <c r="AA1771" i="5" s="1"/>
  <c r="AE1770" i="5"/>
  <c r="AD1770" i="5"/>
  <c r="AC1770" i="5"/>
  <c r="AB1770" i="5"/>
  <c r="AB1770" i="5" a="1"/>
  <c r="AA1770" i="5" a="1"/>
  <c r="AA1770" i="5" s="1"/>
  <c r="AE1769" i="5"/>
  <c r="AD1769" i="5"/>
  <c r="AC1769" i="5"/>
  <c r="AB1769" i="5"/>
  <c r="AB1769" i="5" a="1"/>
  <c r="AA1769" i="5" a="1"/>
  <c r="AA1769" i="5" s="1"/>
  <c r="AE1768" i="5"/>
  <c r="AD1768" i="5"/>
  <c r="AC1768" i="5"/>
  <c r="AB1768" i="5" a="1"/>
  <c r="AB1768" i="5" s="1"/>
  <c r="AA1768" i="5" a="1"/>
  <c r="AA1768" i="5" s="1"/>
  <c r="AE1767" i="5"/>
  <c r="AD1767" i="5"/>
  <c r="AC1767" i="5"/>
  <c r="AB1767" i="5" a="1"/>
  <c r="AB1767" i="5" s="1"/>
  <c r="AA1767" i="5" a="1"/>
  <c r="AA1767" i="5" s="1"/>
  <c r="AE1766" i="5"/>
  <c r="AD1766" i="5"/>
  <c r="AC1766" i="5"/>
  <c r="AB1766" i="5"/>
  <c r="AB1766" i="5" a="1"/>
  <c r="AA1766" i="5" a="1"/>
  <c r="AA1766" i="5" s="1"/>
  <c r="AE1765" i="5"/>
  <c r="AD1765" i="5"/>
  <c r="AC1765" i="5"/>
  <c r="AB1765" i="5" a="1"/>
  <c r="AB1765" i="5" s="1"/>
  <c r="AA1765" i="5" a="1"/>
  <c r="AA1765" i="5" s="1"/>
  <c r="AE1764" i="5"/>
  <c r="AD1764" i="5"/>
  <c r="AC1764" i="5"/>
  <c r="AB1764" i="5"/>
  <c r="AB1764" i="5" a="1"/>
  <c r="AA1764" i="5"/>
  <c r="AA1764" i="5" a="1"/>
  <c r="AE1763" i="5"/>
  <c r="AD1763" i="5"/>
  <c r="AC1763" i="5"/>
  <c r="AB1763" i="5" a="1"/>
  <c r="AB1763" i="5" s="1"/>
  <c r="AA1763" i="5" a="1"/>
  <c r="AA1763" i="5" s="1"/>
  <c r="AE1762" i="5"/>
  <c r="AD1762" i="5"/>
  <c r="AC1762" i="5"/>
  <c r="AB1762" i="5"/>
  <c r="AB1762" i="5" a="1"/>
  <c r="AA1762" i="5" a="1"/>
  <c r="AA1762" i="5" s="1"/>
  <c r="AE1761" i="5"/>
  <c r="AD1761" i="5"/>
  <c r="AC1761" i="5"/>
  <c r="AB1761" i="5"/>
  <c r="AB1761" i="5" a="1"/>
  <c r="AA1761" i="5" a="1"/>
  <c r="AA1761" i="5" s="1"/>
  <c r="AE1760" i="5"/>
  <c r="AD1760" i="5"/>
  <c r="AC1760" i="5"/>
  <c r="AB1760" i="5" a="1"/>
  <c r="AB1760" i="5" s="1"/>
  <c r="AA1760" i="5" a="1"/>
  <c r="AA1760" i="5" s="1"/>
  <c r="AE1759" i="5"/>
  <c r="AD1759" i="5"/>
  <c r="AC1759" i="5"/>
  <c r="AB1759" i="5" a="1"/>
  <c r="AB1759" i="5" s="1"/>
  <c r="AA1759" i="5" a="1"/>
  <c r="AA1759" i="5" s="1"/>
  <c r="AE1758" i="5"/>
  <c r="AD1758" i="5"/>
  <c r="AC1758" i="5"/>
  <c r="AB1758" i="5"/>
  <c r="AB1758" i="5" a="1"/>
  <c r="AA1758" i="5" a="1"/>
  <c r="AA1758" i="5" s="1"/>
  <c r="AE1757" i="5"/>
  <c r="AD1757" i="5"/>
  <c r="AC1757" i="5"/>
  <c r="AB1757" i="5" a="1"/>
  <c r="AB1757" i="5" s="1"/>
  <c r="AA1757" i="5" a="1"/>
  <c r="AA1757" i="5" s="1"/>
  <c r="AE1756" i="5"/>
  <c r="AD1756" i="5"/>
  <c r="AC1756" i="5"/>
  <c r="AB1756" i="5"/>
  <c r="AB1756" i="5" a="1"/>
  <c r="AA1756" i="5" a="1"/>
  <c r="AA1756" i="5" s="1"/>
  <c r="AE1755" i="5"/>
  <c r="AD1755" i="5"/>
  <c r="AC1755" i="5"/>
  <c r="AB1755" i="5" a="1"/>
  <c r="AB1755" i="5" s="1"/>
  <c r="AA1755" i="5" a="1"/>
  <c r="AA1755" i="5" s="1"/>
  <c r="AE1754" i="5"/>
  <c r="AD1754" i="5"/>
  <c r="AC1754" i="5"/>
  <c r="AB1754" i="5"/>
  <c r="AB1754" i="5" a="1"/>
  <c r="AA1754" i="5" a="1"/>
  <c r="AA1754" i="5" s="1"/>
  <c r="AE1753" i="5"/>
  <c r="AD1753" i="5"/>
  <c r="AC1753" i="5"/>
  <c r="AB1753" i="5"/>
  <c r="AB1753" i="5" a="1"/>
  <c r="AA1753" i="5" a="1"/>
  <c r="AA1753" i="5" s="1"/>
  <c r="AE1752" i="5"/>
  <c r="AD1752" i="5"/>
  <c r="AC1752" i="5"/>
  <c r="AB1752" i="5" a="1"/>
  <c r="AB1752" i="5" s="1"/>
  <c r="AA1752" i="5" a="1"/>
  <c r="AA1752" i="5" s="1"/>
  <c r="AE1751" i="5"/>
  <c r="AD1751" i="5"/>
  <c r="AC1751" i="5"/>
  <c r="AB1751" i="5" a="1"/>
  <c r="AB1751" i="5" s="1"/>
  <c r="AA1751" i="5" a="1"/>
  <c r="AA1751" i="5" s="1"/>
  <c r="AE1750" i="5"/>
  <c r="AD1750" i="5"/>
  <c r="AC1750" i="5"/>
  <c r="AB1750" i="5"/>
  <c r="AB1750" i="5" a="1"/>
  <c r="AA1750" i="5" a="1"/>
  <c r="AA1750" i="5" s="1"/>
  <c r="AE1749" i="5"/>
  <c r="AD1749" i="5"/>
  <c r="AC1749" i="5"/>
  <c r="AB1749" i="5" a="1"/>
  <c r="AB1749" i="5" s="1"/>
  <c r="AA1749" i="5" a="1"/>
  <c r="AA1749" i="5" s="1"/>
  <c r="AE1748" i="5"/>
  <c r="AD1748" i="5"/>
  <c r="AC1748" i="5"/>
  <c r="AB1748" i="5"/>
  <c r="AB1748" i="5" a="1"/>
  <c r="AA1748" i="5"/>
  <c r="AA1748" i="5" a="1"/>
  <c r="AE1747" i="5"/>
  <c r="AD1747" i="5"/>
  <c r="AC1747" i="5"/>
  <c r="AB1747" i="5" a="1"/>
  <c r="AB1747" i="5" s="1"/>
  <c r="AA1747" i="5" a="1"/>
  <c r="AA1747" i="5" s="1"/>
  <c r="AE1746" i="5"/>
  <c r="AD1746" i="5"/>
  <c r="AC1746" i="5"/>
  <c r="AB1746" i="5"/>
  <c r="AB1746" i="5" a="1"/>
  <c r="AA1746" i="5" a="1"/>
  <c r="AA1746" i="5" s="1"/>
  <c r="AE1745" i="5"/>
  <c r="AD1745" i="5"/>
  <c r="AC1745" i="5"/>
  <c r="AB1745" i="5"/>
  <c r="AB1745" i="5" a="1"/>
  <c r="AA1745" i="5" a="1"/>
  <c r="AA1745" i="5" s="1"/>
  <c r="AE1744" i="5"/>
  <c r="AD1744" i="5"/>
  <c r="AC1744" i="5"/>
  <c r="AB1744" i="5" a="1"/>
  <c r="AB1744" i="5" s="1"/>
  <c r="AA1744" i="5" a="1"/>
  <c r="AA1744" i="5" s="1"/>
  <c r="AE1743" i="5"/>
  <c r="AD1743" i="5"/>
  <c r="AC1743" i="5"/>
  <c r="AB1743" i="5" a="1"/>
  <c r="AB1743" i="5" s="1"/>
  <c r="AA1743" i="5" a="1"/>
  <c r="AA1743" i="5" s="1"/>
  <c r="AE1742" i="5"/>
  <c r="AD1742" i="5"/>
  <c r="AC1742" i="5"/>
  <c r="AB1742" i="5"/>
  <c r="AB1742" i="5" a="1"/>
  <c r="AA1742" i="5" a="1"/>
  <c r="AA1742" i="5" s="1"/>
  <c r="AE1741" i="5"/>
  <c r="AD1741" i="5"/>
  <c r="AC1741" i="5"/>
  <c r="AB1741" i="5" a="1"/>
  <c r="AB1741" i="5" s="1"/>
  <c r="AA1741" i="5" a="1"/>
  <c r="AA1741" i="5" s="1"/>
  <c r="AE1740" i="5"/>
  <c r="AD1740" i="5"/>
  <c r="AC1740" i="5"/>
  <c r="AB1740" i="5"/>
  <c r="AB1740" i="5" a="1"/>
  <c r="AA1740" i="5" a="1"/>
  <c r="AA1740" i="5" s="1"/>
  <c r="AE1739" i="5"/>
  <c r="AD1739" i="5"/>
  <c r="AC1739" i="5"/>
  <c r="AB1739" i="5" a="1"/>
  <c r="AB1739" i="5" s="1"/>
  <c r="AA1739" i="5" a="1"/>
  <c r="AA1739" i="5" s="1"/>
  <c r="AE1738" i="5"/>
  <c r="AD1738" i="5"/>
  <c r="AC1738" i="5"/>
  <c r="AB1738" i="5"/>
  <c r="AB1738" i="5" a="1"/>
  <c r="AA1738" i="5" a="1"/>
  <c r="AA1738" i="5" s="1"/>
  <c r="AE1737" i="5"/>
  <c r="AD1737" i="5"/>
  <c r="AC1737" i="5"/>
  <c r="AB1737" i="5"/>
  <c r="AB1737" i="5" a="1"/>
  <c r="AA1737" i="5" a="1"/>
  <c r="AA1737" i="5" s="1"/>
  <c r="AE1736" i="5"/>
  <c r="AD1736" i="5"/>
  <c r="AC1736" i="5"/>
  <c r="AB1736" i="5" a="1"/>
  <c r="AB1736" i="5" s="1"/>
  <c r="AA1736" i="5" a="1"/>
  <c r="AA1736" i="5" s="1"/>
  <c r="AE1735" i="5"/>
  <c r="AD1735" i="5"/>
  <c r="AC1735" i="5"/>
  <c r="AB1735" i="5" a="1"/>
  <c r="AB1735" i="5" s="1"/>
  <c r="AA1735" i="5" a="1"/>
  <c r="AA1735" i="5" s="1"/>
  <c r="AE1734" i="5"/>
  <c r="AD1734" i="5"/>
  <c r="AC1734" i="5"/>
  <c r="AB1734" i="5"/>
  <c r="AB1734" i="5" a="1"/>
  <c r="AA1734" i="5" a="1"/>
  <c r="AA1734" i="5" s="1"/>
  <c r="AE1733" i="5"/>
  <c r="AD1733" i="5"/>
  <c r="AC1733" i="5"/>
  <c r="AB1733" i="5" a="1"/>
  <c r="AB1733" i="5" s="1"/>
  <c r="AA1733" i="5" a="1"/>
  <c r="AA1733" i="5" s="1"/>
  <c r="AE1732" i="5"/>
  <c r="AD1732" i="5"/>
  <c r="AC1732" i="5"/>
  <c r="AB1732" i="5"/>
  <c r="AB1732" i="5" a="1"/>
  <c r="AA1732" i="5"/>
  <c r="AA1732" i="5" a="1"/>
  <c r="AE1731" i="5"/>
  <c r="AD1731" i="5"/>
  <c r="AC1731" i="5"/>
  <c r="AB1731" i="5" a="1"/>
  <c r="AB1731" i="5" s="1"/>
  <c r="AA1731" i="5" a="1"/>
  <c r="AA1731" i="5" s="1"/>
  <c r="AE1730" i="5"/>
  <c r="AD1730" i="5"/>
  <c r="AC1730" i="5"/>
  <c r="AB1730" i="5"/>
  <c r="AB1730" i="5" a="1"/>
  <c r="AA1730" i="5" a="1"/>
  <c r="AA1730" i="5" s="1"/>
  <c r="AE1729" i="5"/>
  <c r="AD1729" i="5"/>
  <c r="AC1729" i="5"/>
  <c r="AB1729" i="5"/>
  <c r="AB1729" i="5" a="1"/>
  <c r="AA1729" i="5" a="1"/>
  <c r="AA1729" i="5" s="1"/>
  <c r="AE1728" i="5"/>
  <c r="AD1728" i="5"/>
  <c r="AC1728" i="5"/>
  <c r="AB1728" i="5"/>
  <c r="AB1728" i="5" a="1"/>
  <c r="AA1728" i="5" a="1"/>
  <c r="AA1728" i="5" s="1"/>
  <c r="AE1727" i="5"/>
  <c r="AD1727" i="5"/>
  <c r="AC1727" i="5"/>
  <c r="AB1727" i="5" a="1"/>
  <c r="AB1727" i="5" s="1"/>
  <c r="AA1727" i="5" a="1"/>
  <c r="AA1727" i="5" s="1"/>
  <c r="AE1726" i="5"/>
  <c r="AD1726" i="5"/>
  <c r="AC1726" i="5"/>
  <c r="AB1726" i="5"/>
  <c r="AB1726" i="5" a="1"/>
  <c r="AA1726" i="5" a="1"/>
  <c r="AA1726" i="5" s="1"/>
  <c r="AE1725" i="5"/>
  <c r="AD1725" i="5"/>
  <c r="AC1725" i="5"/>
  <c r="AB1725" i="5" a="1"/>
  <c r="AB1725" i="5" s="1"/>
  <c r="AA1725" i="5" a="1"/>
  <c r="AA1725" i="5" s="1"/>
  <c r="AE1724" i="5"/>
  <c r="AD1724" i="5"/>
  <c r="AC1724" i="5"/>
  <c r="AB1724" i="5"/>
  <c r="AB1724" i="5" a="1"/>
  <c r="AA1724" i="5" a="1"/>
  <c r="AA1724" i="5" s="1"/>
  <c r="AE1723" i="5"/>
  <c r="AD1723" i="5"/>
  <c r="AC1723" i="5"/>
  <c r="AB1723" i="5"/>
  <c r="AB1723" i="5" a="1"/>
  <c r="AA1723" i="5" a="1"/>
  <c r="AA1723" i="5" s="1"/>
  <c r="AE1722" i="5"/>
  <c r="AD1722" i="5"/>
  <c r="AC1722" i="5"/>
  <c r="AB1722" i="5" a="1"/>
  <c r="AB1722" i="5" s="1"/>
  <c r="AA1722" i="5" a="1"/>
  <c r="AA1722" i="5" s="1"/>
  <c r="AE1721" i="5"/>
  <c r="AD1721" i="5"/>
  <c r="AC1721" i="5"/>
  <c r="AB1721" i="5"/>
  <c r="AB1721" i="5" a="1"/>
  <c r="AA1721" i="5" a="1"/>
  <c r="AA1721" i="5" s="1"/>
  <c r="AE1720" i="5"/>
  <c r="AD1720" i="5"/>
  <c r="AC1720" i="5"/>
  <c r="AB1720" i="5" a="1"/>
  <c r="AB1720" i="5" s="1"/>
  <c r="AA1720" i="5" a="1"/>
  <c r="AA1720" i="5" s="1"/>
  <c r="AE1719" i="5"/>
  <c r="AD1719" i="5"/>
  <c r="AC1719" i="5"/>
  <c r="AB1719" i="5" a="1"/>
  <c r="AB1719" i="5" s="1"/>
  <c r="AA1719" i="5"/>
  <c r="AA1719" i="5" a="1"/>
  <c r="AE1718" i="5"/>
  <c r="AD1718" i="5"/>
  <c r="AC1718" i="5"/>
  <c r="AB1718" i="5"/>
  <c r="AB1718" i="5" a="1"/>
  <c r="AA1718" i="5" a="1"/>
  <c r="AA1718" i="5" s="1"/>
  <c r="AE1717" i="5"/>
  <c r="AD1717" i="5"/>
  <c r="AC1717" i="5"/>
  <c r="AB1717" i="5" a="1"/>
  <c r="AB1717" i="5" s="1"/>
  <c r="AA1717" i="5" a="1"/>
  <c r="AA1717" i="5" s="1"/>
  <c r="AE1716" i="5"/>
  <c r="AD1716" i="5"/>
  <c r="AC1716" i="5"/>
  <c r="AB1716" i="5" a="1"/>
  <c r="AB1716" i="5" s="1"/>
  <c r="AA1716" i="5" a="1"/>
  <c r="AA1716" i="5" s="1"/>
  <c r="AE1715" i="5"/>
  <c r="AD1715" i="5"/>
  <c r="AC1715" i="5"/>
  <c r="AB1715" i="5"/>
  <c r="AB1715" i="5" a="1"/>
  <c r="AA1715" i="5" a="1"/>
  <c r="AA1715" i="5" s="1"/>
  <c r="AE1714" i="5"/>
  <c r="AD1714" i="5"/>
  <c r="AC1714" i="5"/>
  <c r="AB1714" i="5" a="1"/>
  <c r="AB1714" i="5" s="1"/>
  <c r="AA1714" i="5" a="1"/>
  <c r="AA1714" i="5" s="1"/>
  <c r="AE1713" i="5"/>
  <c r="AD1713" i="5"/>
  <c r="AC1713" i="5"/>
  <c r="AB1713" i="5"/>
  <c r="AB1713" i="5" a="1"/>
  <c r="AA1713" i="5" a="1"/>
  <c r="AA1713" i="5" s="1"/>
  <c r="AE1712" i="5"/>
  <c r="AD1712" i="5"/>
  <c r="AC1712" i="5"/>
  <c r="AB1712" i="5" a="1"/>
  <c r="AB1712" i="5" s="1"/>
  <c r="AA1712" i="5" a="1"/>
  <c r="AA1712" i="5" s="1"/>
  <c r="AE1711" i="5"/>
  <c r="AD1711" i="5"/>
  <c r="AC1711" i="5"/>
  <c r="AB1711" i="5" a="1"/>
  <c r="AB1711" i="5" s="1"/>
  <c r="AA1711" i="5" a="1"/>
  <c r="AA1711" i="5" s="1"/>
  <c r="AE1710" i="5"/>
  <c r="AD1710" i="5"/>
  <c r="AC1710" i="5"/>
  <c r="AB1710" i="5"/>
  <c r="AB1710" i="5" a="1"/>
  <c r="AA1710" i="5" a="1"/>
  <c r="AA1710" i="5" s="1"/>
  <c r="AE1709" i="5"/>
  <c r="AD1709" i="5"/>
  <c r="AC1709" i="5"/>
  <c r="AB1709" i="5" a="1"/>
  <c r="AB1709" i="5" s="1"/>
  <c r="AA1709" i="5" a="1"/>
  <c r="AA1709" i="5" s="1"/>
  <c r="AE1708" i="5"/>
  <c r="AD1708" i="5"/>
  <c r="AC1708" i="5"/>
  <c r="AB1708" i="5" a="1"/>
  <c r="AB1708" i="5" s="1"/>
  <c r="AA1708" i="5" a="1"/>
  <c r="AA1708" i="5" s="1"/>
  <c r="AE1707" i="5"/>
  <c r="AD1707" i="5"/>
  <c r="AC1707" i="5"/>
  <c r="AB1707" i="5"/>
  <c r="AB1707" i="5" a="1"/>
  <c r="AA1707" i="5" a="1"/>
  <c r="AA1707" i="5" s="1"/>
  <c r="AE1706" i="5"/>
  <c r="AD1706" i="5"/>
  <c r="AC1706" i="5"/>
  <c r="AB1706" i="5" a="1"/>
  <c r="AB1706" i="5" s="1"/>
  <c r="AA1706" i="5" a="1"/>
  <c r="AA1706" i="5" s="1"/>
  <c r="AE1705" i="5"/>
  <c r="AD1705" i="5"/>
  <c r="AC1705" i="5"/>
  <c r="AB1705" i="5"/>
  <c r="AB1705" i="5" a="1"/>
  <c r="AA1705" i="5" a="1"/>
  <c r="AA1705" i="5" s="1"/>
  <c r="AE1704" i="5"/>
  <c r="AD1704" i="5"/>
  <c r="AC1704" i="5"/>
  <c r="AB1704" i="5" a="1"/>
  <c r="AB1704" i="5" s="1"/>
  <c r="AA1704" i="5" a="1"/>
  <c r="AA1704" i="5" s="1"/>
  <c r="AE1703" i="5"/>
  <c r="AD1703" i="5"/>
  <c r="AC1703" i="5"/>
  <c r="AB1703" i="5" a="1"/>
  <c r="AB1703" i="5" s="1"/>
  <c r="AA1703" i="5" a="1"/>
  <c r="AA1703" i="5" s="1"/>
  <c r="AE1702" i="5"/>
  <c r="AD1702" i="5"/>
  <c r="AC1702" i="5"/>
  <c r="AB1702" i="5"/>
  <c r="AB1702" i="5" a="1"/>
  <c r="AA1702" i="5" a="1"/>
  <c r="AA1702" i="5" s="1"/>
  <c r="AE1701" i="5"/>
  <c r="AD1701" i="5"/>
  <c r="AC1701" i="5"/>
  <c r="AB1701" i="5" a="1"/>
  <c r="AB1701" i="5" s="1"/>
  <c r="AA1701" i="5" a="1"/>
  <c r="AA1701" i="5" s="1"/>
  <c r="AE1700" i="5"/>
  <c r="AD1700" i="5"/>
  <c r="AC1700" i="5"/>
  <c r="AB1700" i="5" a="1"/>
  <c r="AB1700" i="5" s="1"/>
  <c r="AA1700" i="5"/>
  <c r="AA1700" i="5" a="1"/>
  <c r="AE1699" i="5"/>
  <c r="AD1699" i="5"/>
  <c r="AC1699" i="5"/>
  <c r="AB1699" i="5"/>
  <c r="AB1699" i="5" a="1"/>
  <c r="AA1699" i="5" a="1"/>
  <c r="AA1699" i="5" s="1"/>
  <c r="AE1698" i="5"/>
  <c r="AD1698" i="5"/>
  <c r="AC1698" i="5"/>
  <c r="AB1698" i="5" a="1"/>
  <c r="AB1698" i="5" s="1"/>
  <c r="AA1698" i="5" a="1"/>
  <c r="AA1698" i="5" s="1"/>
  <c r="AE1697" i="5"/>
  <c r="AD1697" i="5"/>
  <c r="AC1697" i="5"/>
  <c r="AB1697" i="5"/>
  <c r="AB1697" i="5" a="1"/>
  <c r="AA1697" i="5" a="1"/>
  <c r="AA1697" i="5" s="1"/>
  <c r="AE1696" i="5"/>
  <c r="AD1696" i="5"/>
  <c r="AC1696" i="5"/>
  <c r="AB1696" i="5" a="1"/>
  <c r="AB1696" i="5" s="1"/>
  <c r="AA1696" i="5" a="1"/>
  <c r="AA1696" i="5" s="1"/>
  <c r="AE1695" i="5"/>
  <c r="AD1695" i="5"/>
  <c r="AC1695" i="5"/>
  <c r="AB1695" i="5" a="1"/>
  <c r="AB1695" i="5" s="1"/>
  <c r="AA1695" i="5"/>
  <c r="AA1695" i="5" a="1"/>
  <c r="AE1694" i="5"/>
  <c r="AD1694" i="5"/>
  <c r="AC1694" i="5"/>
  <c r="AB1694" i="5"/>
  <c r="AB1694" i="5" a="1"/>
  <c r="AA1694" i="5" a="1"/>
  <c r="AA1694" i="5" s="1"/>
  <c r="AE1693" i="5"/>
  <c r="AD1693" i="5"/>
  <c r="AC1693" i="5"/>
  <c r="AB1693" i="5" a="1"/>
  <c r="AB1693" i="5" s="1"/>
  <c r="AA1693" i="5" a="1"/>
  <c r="AA1693" i="5" s="1"/>
  <c r="AE1692" i="5"/>
  <c r="AD1692" i="5"/>
  <c r="AC1692" i="5"/>
  <c r="AB1692" i="5" a="1"/>
  <c r="AB1692" i="5" s="1"/>
  <c r="AA1692" i="5" a="1"/>
  <c r="AA1692" i="5" s="1"/>
  <c r="AE1691" i="5"/>
  <c r="AD1691" i="5"/>
  <c r="AC1691" i="5"/>
  <c r="AB1691" i="5"/>
  <c r="AB1691" i="5" a="1"/>
  <c r="AA1691" i="5" a="1"/>
  <c r="AA1691" i="5" s="1"/>
  <c r="AE1690" i="5"/>
  <c r="AD1690" i="5"/>
  <c r="AC1690" i="5"/>
  <c r="AB1690" i="5" a="1"/>
  <c r="AB1690" i="5" s="1"/>
  <c r="AA1690" i="5" a="1"/>
  <c r="AA1690" i="5" s="1"/>
  <c r="AE1689" i="5"/>
  <c r="AD1689" i="5"/>
  <c r="AC1689" i="5"/>
  <c r="AB1689" i="5"/>
  <c r="AB1689" i="5" a="1"/>
  <c r="AA1689" i="5" a="1"/>
  <c r="AA1689" i="5" s="1"/>
  <c r="AE1688" i="5"/>
  <c r="AD1688" i="5"/>
  <c r="AC1688" i="5"/>
  <c r="AB1688" i="5" a="1"/>
  <c r="AB1688" i="5" s="1"/>
  <c r="AA1688" i="5" a="1"/>
  <c r="AA1688" i="5" s="1"/>
  <c r="AE1687" i="5"/>
  <c r="AD1687" i="5"/>
  <c r="AC1687" i="5"/>
  <c r="AB1687" i="5" a="1"/>
  <c r="AB1687" i="5" s="1"/>
  <c r="AA1687" i="5" a="1"/>
  <c r="AA1687" i="5" s="1"/>
  <c r="AE1686" i="5"/>
  <c r="AD1686" i="5"/>
  <c r="AC1686" i="5"/>
  <c r="AB1686" i="5"/>
  <c r="AB1686" i="5" a="1"/>
  <c r="AA1686" i="5" a="1"/>
  <c r="AA1686" i="5" s="1"/>
  <c r="AE1685" i="5"/>
  <c r="AD1685" i="5"/>
  <c r="AC1685" i="5"/>
  <c r="AB1685" i="5" a="1"/>
  <c r="AB1685" i="5" s="1"/>
  <c r="AA1685" i="5" a="1"/>
  <c r="AA1685" i="5" s="1"/>
  <c r="AE1684" i="5"/>
  <c r="AD1684" i="5"/>
  <c r="AC1684" i="5"/>
  <c r="AB1684" i="5" a="1"/>
  <c r="AB1684" i="5" s="1"/>
  <c r="AA1684" i="5" a="1"/>
  <c r="AA1684" i="5" s="1"/>
  <c r="AE1683" i="5"/>
  <c r="AD1683" i="5"/>
  <c r="AC1683" i="5"/>
  <c r="AB1683" i="5"/>
  <c r="AB1683" i="5" a="1"/>
  <c r="AA1683" i="5" a="1"/>
  <c r="AA1683" i="5" s="1"/>
  <c r="AE1682" i="5"/>
  <c r="AD1682" i="5"/>
  <c r="AC1682" i="5"/>
  <c r="AB1682" i="5" a="1"/>
  <c r="AB1682" i="5" s="1"/>
  <c r="AA1682" i="5" a="1"/>
  <c r="AA1682" i="5" s="1"/>
  <c r="AE1681" i="5"/>
  <c r="AD1681" i="5"/>
  <c r="AC1681" i="5"/>
  <c r="AB1681" i="5"/>
  <c r="AB1681" i="5" a="1"/>
  <c r="AA1681" i="5" a="1"/>
  <c r="AA1681" i="5" s="1"/>
  <c r="AE1680" i="5"/>
  <c r="AD1680" i="5"/>
  <c r="AC1680" i="5"/>
  <c r="AB1680" i="5" a="1"/>
  <c r="AB1680" i="5" s="1"/>
  <c r="AA1680" i="5" a="1"/>
  <c r="AA1680" i="5" s="1"/>
  <c r="AE1679" i="5"/>
  <c r="AD1679" i="5"/>
  <c r="AC1679" i="5"/>
  <c r="AB1679" i="5" a="1"/>
  <c r="AB1679" i="5" s="1"/>
  <c r="AA1679" i="5" a="1"/>
  <c r="AA1679" i="5" s="1"/>
  <c r="AE1678" i="5"/>
  <c r="AD1678" i="5"/>
  <c r="AC1678" i="5"/>
  <c r="AB1678" i="5"/>
  <c r="AB1678" i="5" a="1"/>
  <c r="AA1678" i="5" a="1"/>
  <c r="AA1678" i="5" s="1"/>
  <c r="AE1677" i="5"/>
  <c r="AD1677" i="5"/>
  <c r="AC1677" i="5"/>
  <c r="AB1677" i="5" a="1"/>
  <c r="AB1677" i="5" s="1"/>
  <c r="AA1677" i="5" a="1"/>
  <c r="AA1677" i="5" s="1"/>
  <c r="AE1676" i="5"/>
  <c r="AD1676" i="5"/>
  <c r="AC1676" i="5"/>
  <c r="AB1676" i="5" a="1"/>
  <c r="AB1676" i="5" s="1"/>
  <c r="AA1676" i="5" a="1"/>
  <c r="AA1676" i="5" s="1"/>
  <c r="AE1675" i="5"/>
  <c r="AD1675" i="5"/>
  <c r="AC1675" i="5"/>
  <c r="AB1675" i="5"/>
  <c r="AB1675" i="5" a="1"/>
  <c r="AA1675" i="5" a="1"/>
  <c r="AA1675" i="5" s="1"/>
  <c r="AE1674" i="5"/>
  <c r="AD1674" i="5"/>
  <c r="AC1674" i="5"/>
  <c r="AB1674" i="5" a="1"/>
  <c r="AB1674" i="5" s="1"/>
  <c r="AA1674" i="5" a="1"/>
  <c r="AA1674" i="5" s="1"/>
  <c r="AE1673" i="5"/>
  <c r="AD1673" i="5"/>
  <c r="AC1673" i="5"/>
  <c r="AB1673" i="5"/>
  <c r="AB1673" i="5" a="1"/>
  <c r="AA1673" i="5" a="1"/>
  <c r="AA1673" i="5" s="1"/>
  <c r="AE1672" i="5"/>
  <c r="AD1672" i="5"/>
  <c r="AC1672" i="5"/>
  <c r="AB1672" i="5"/>
  <c r="AB1672" i="5" a="1"/>
  <c r="AA1672" i="5" a="1"/>
  <c r="AA1672" i="5" s="1"/>
  <c r="AE1671" i="5"/>
  <c r="AD1671" i="5"/>
  <c r="AC1671" i="5"/>
  <c r="AB1671" i="5" a="1"/>
  <c r="AB1671" i="5" s="1"/>
  <c r="AA1671" i="5"/>
  <c r="AA1671" i="5" a="1"/>
  <c r="AE1670" i="5"/>
  <c r="AD1670" i="5"/>
  <c r="AC1670" i="5"/>
  <c r="AB1670" i="5"/>
  <c r="AB1670" i="5" a="1"/>
  <c r="AA1670" i="5" a="1"/>
  <c r="AA1670" i="5" s="1"/>
  <c r="AE1669" i="5"/>
  <c r="AD1669" i="5"/>
  <c r="AC1669" i="5"/>
  <c r="AB1669" i="5" a="1"/>
  <c r="AB1669" i="5" s="1"/>
  <c r="AA1669" i="5" a="1"/>
  <c r="AA1669" i="5" s="1"/>
  <c r="AE1668" i="5"/>
  <c r="AD1668" i="5"/>
  <c r="AC1668" i="5"/>
  <c r="AB1668" i="5" a="1"/>
  <c r="AB1668" i="5" s="1"/>
  <c r="AA1668" i="5" a="1"/>
  <c r="AA1668" i="5" s="1"/>
  <c r="AE1667" i="5"/>
  <c r="AD1667" i="5"/>
  <c r="AC1667" i="5"/>
  <c r="AB1667" i="5"/>
  <c r="AB1667" i="5" a="1"/>
  <c r="AA1667" i="5" a="1"/>
  <c r="AA1667" i="5" s="1"/>
  <c r="AE1666" i="5"/>
  <c r="AD1666" i="5"/>
  <c r="AC1666" i="5"/>
  <c r="AB1666" i="5" a="1"/>
  <c r="AB1666" i="5" s="1"/>
  <c r="AA1666" i="5" a="1"/>
  <c r="AA1666" i="5" s="1"/>
  <c r="AE1665" i="5"/>
  <c r="AD1665" i="5"/>
  <c r="AC1665" i="5"/>
  <c r="AB1665" i="5"/>
  <c r="AB1665" i="5" a="1"/>
  <c r="AA1665" i="5" a="1"/>
  <c r="AA1665" i="5" s="1"/>
  <c r="AE1664" i="5"/>
  <c r="AD1664" i="5"/>
  <c r="AC1664" i="5"/>
  <c r="AB1664" i="5"/>
  <c r="AB1664" i="5" a="1"/>
  <c r="AA1664" i="5" a="1"/>
  <c r="AA1664" i="5" s="1"/>
  <c r="AE1663" i="5"/>
  <c r="AD1663" i="5"/>
  <c r="AC1663" i="5"/>
  <c r="AB1663" i="5" a="1"/>
  <c r="AB1663" i="5" s="1"/>
  <c r="AA1663" i="5" a="1"/>
  <c r="AA1663" i="5" s="1"/>
  <c r="AE1662" i="5"/>
  <c r="AD1662" i="5"/>
  <c r="AC1662" i="5"/>
  <c r="AB1662" i="5" a="1"/>
  <c r="AB1662" i="5" s="1"/>
  <c r="AA1662" i="5" a="1"/>
  <c r="AA1662" i="5" s="1"/>
  <c r="AE1661" i="5"/>
  <c r="AD1661" i="5"/>
  <c r="AC1661" i="5"/>
  <c r="AB1661" i="5"/>
  <c r="AB1661" i="5" a="1"/>
  <c r="AA1661" i="5" a="1"/>
  <c r="AA1661" i="5" s="1"/>
  <c r="AE1660" i="5"/>
  <c r="AD1660" i="5"/>
  <c r="AC1660" i="5"/>
  <c r="AB1660" i="5" a="1"/>
  <c r="AB1660" i="5" s="1"/>
  <c r="AA1660" i="5" a="1"/>
  <c r="AA1660" i="5" s="1"/>
  <c r="AE1659" i="5"/>
  <c r="AD1659" i="5"/>
  <c r="AC1659" i="5"/>
  <c r="AB1659" i="5" a="1"/>
  <c r="AB1659" i="5" s="1"/>
  <c r="AA1659" i="5" a="1"/>
  <c r="AA1659" i="5" s="1"/>
  <c r="AE1658" i="5"/>
  <c r="AD1658" i="5"/>
  <c r="AC1658" i="5"/>
  <c r="AB1658" i="5"/>
  <c r="AB1658" i="5" a="1"/>
  <c r="AA1658" i="5" a="1"/>
  <c r="AA1658" i="5" s="1"/>
  <c r="AE1657" i="5"/>
  <c r="AD1657" i="5"/>
  <c r="AC1657" i="5"/>
  <c r="AB1657" i="5" a="1"/>
  <c r="AB1657" i="5" s="1"/>
  <c r="AA1657" i="5" a="1"/>
  <c r="AA1657" i="5" s="1"/>
  <c r="AE1656" i="5"/>
  <c r="AD1656" i="5"/>
  <c r="AC1656" i="5"/>
  <c r="AB1656" i="5"/>
  <c r="AB1656" i="5" a="1"/>
  <c r="AA1656" i="5" a="1"/>
  <c r="AA1656" i="5" s="1"/>
  <c r="AE1655" i="5"/>
  <c r="AD1655" i="5"/>
  <c r="AC1655" i="5"/>
  <c r="AB1655" i="5" a="1"/>
  <c r="AB1655" i="5" s="1"/>
  <c r="AA1655" i="5" a="1"/>
  <c r="AA1655" i="5" s="1"/>
  <c r="AE1654" i="5"/>
  <c r="AD1654" i="5"/>
  <c r="AC1654" i="5"/>
  <c r="AB1654" i="5" a="1"/>
  <c r="AB1654" i="5" s="1"/>
  <c r="AA1654" i="5" a="1"/>
  <c r="AA1654" i="5" s="1"/>
  <c r="AE1653" i="5"/>
  <c r="AD1653" i="5"/>
  <c r="AC1653" i="5"/>
  <c r="AB1653" i="5"/>
  <c r="AB1653" i="5" a="1"/>
  <c r="AA1653" i="5" a="1"/>
  <c r="AA1653" i="5" s="1"/>
  <c r="AE1652" i="5"/>
  <c r="AD1652" i="5"/>
  <c r="AC1652" i="5"/>
  <c r="AB1652" i="5" a="1"/>
  <c r="AB1652" i="5" s="1"/>
  <c r="AA1652" i="5" a="1"/>
  <c r="AA1652" i="5" s="1"/>
  <c r="AE1651" i="5"/>
  <c r="AD1651" i="5"/>
  <c r="AC1651" i="5"/>
  <c r="AB1651" i="5" a="1"/>
  <c r="AB1651" i="5" s="1"/>
  <c r="AA1651" i="5" a="1"/>
  <c r="AA1651" i="5" s="1"/>
  <c r="AE1650" i="5"/>
  <c r="AD1650" i="5"/>
  <c r="AC1650" i="5"/>
  <c r="AB1650" i="5"/>
  <c r="AB1650" i="5" a="1"/>
  <c r="AA1650" i="5" a="1"/>
  <c r="AA1650" i="5" s="1"/>
  <c r="AE1649" i="5"/>
  <c r="AD1649" i="5"/>
  <c r="AC1649" i="5"/>
  <c r="AB1649" i="5" a="1"/>
  <c r="AB1649" i="5" s="1"/>
  <c r="AA1649" i="5" a="1"/>
  <c r="AA1649" i="5" s="1"/>
  <c r="AE1648" i="5"/>
  <c r="AD1648" i="5"/>
  <c r="AC1648" i="5"/>
  <c r="AB1648" i="5"/>
  <c r="AB1648" i="5" a="1"/>
  <c r="AA1648" i="5" a="1"/>
  <c r="AA1648" i="5" s="1"/>
  <c r="AE1647" i="5"/>
  <c r="AD1647" i="5"/>
  <c r="AC1647" i="5"/>
  <c r="AB1647" i="5" a="1"/>
  <c r="AB1647" i="5" s="1"/>
  <c r="AA1647" i="5" a="1"/>
  <c r="AA1647" i="5" s="1"/>
  <c r="AE1646" i="5"/>
  <c r="AD1646" i="5"/>
  <c r="AC1646" i="5"/>
  <c r="AB1646" i="5"/>
  <c r="AB1646" i="5" a="1"/>
  <c r="AA1646" i="5" a="1"/>
  <c r="AA1646" i="5" s="1"/>
  <c r="AE1645" i="5"/>
  <c r="AD1645" i="5"/>
  <c r="AC1645" i="5"/>
  <c r="AB1645" i="5"/>
  <c r="AB1645" i="5" a="1"/>
  <c r="AA1645" i="5" a="1"/>
  <c r="AA1645" i="5" s="1"/>
  <c r="AE1644" i="5"/>
  <c r="AD1644" i="5"/>
  <c r="AC1644" i="5"/>
  <c r="AB1644" i="5" a="1"/>
  <c r="AB1644" i="5" s="1"/>
  <c r="AA1644" i="5"/>
  <c r="AA1644" i="5" a="1"/>
  <c r="AE1643" i="5"/>
  <c r="AD1643" i="5"/>
  <c r="AC1643" i="5"/>
  <c r="AB1643" i="5" a="1"/>
  <c r="AB1643" i="5" s="1"/>
  <c r="AA1643" i="5" a="1"/>
  <c r="AA1643" i="5" s="1"/>
  <c r="AE1642" i="5"/>
  <c r="AD1642" i="5"/>
  <c r="AC1642" i="5"/>
  <c r="AB1642" i="5"/>
  <c r="AB1642" i="5" a="1"/>
  <c r="AA1642" i="5" a="1"/>
  <c r="AA1642" i="5" s="1"/>
  <c r="AE1641" i="5"/>
  <c r="AD1641" i="5"/>
  <c r="AC1641" i="5"/>
  <c r="AB1641" i="5" a="1"/>
  <c r="AB1641" i="5" s="1"/>
  <c r="AA1641" i="5" a="1"/>
  <c r="AA1641" i="5" s="1"/>
  <c r="AE1640" i="5"/>
  <c r="AD1640" i="5"/>
  <c r="AC1640" i="5"/>
  <c r="AB1640" i="5"/>
  <c r="AB1640" i="5" a="1"/>
  <c r="AA1640" i="5"/>
  <c r="AA1640" i="5" a="1"/>
  <c r="AE1639" i="5"/>
  <c r="AD1639" i="5"/>
  <c r="AC1639" i="5"/>
  <c r="AB1639" i="5" a="1"/>
  <c r="AB1639" i="5" s="1"/>
  <c r="AA1639" i="5" a="1"/>
  <c r="AA1639" i="5" s="1"/>
  <c r="AE1638" i="5"/>
  <c r="AD1638" i="5"/>
  <c r="AC1638" i="5"/>
  <c r="AB1638" i="5"/>
  <c r="AB1638" i="5" a="1"/>
  <c r="AA1638" i="5" a="1"/>
  <c r="AA1638" i="5" s="1"/>
  <c r="AE1637" i="5"/>
  <c r="AD1637" i="5"/>
  <c r="AC1637" i="5"/>
  <c r="AB1637" i="5" a="1"/>
  <c r="AB1637" i="5" s="1"/>
  <c r="AA1637" i="5" a="1"/>
  <c r="AA1637" i="5" s="1"/>
  <c r="AE1636" i="5"/>
  <c r="AD1636" i="5"/>
  <c r="AC1636" i="5"/>
  <c r="AB1636" i="5" a="1"/>
  <c r="AB1636" i="5" s="1"/>
  <c r="AA1636" i="5" a="1"/>
  <c r="AA1636" i="5" s="1"/>
  <c r="AE1635" i="5"/>
  <c r="AD1635" i="5"/>
  <c r="AC1635" i="5"/>
  <c r="AB1635" i="5" a="1"/>
  <c r="AB1635" i="5" s="1"/>
  <c r="AA1635" i="5" a="1"/>
  <c r="AA1635" i="5" s="1"/>
  <c r="AE1634" i="5"/>
  <c r="AD1634" i="5"/>
  <c r="AC1634" i="5"/>
  <c r="AB1634" i="5"/>
  <c r="AB1634" i="5" a="1"/>
  <c r="AA1634" i="5" a="1"/>
  <c r="AA1634" i="5" s="1"/>
  <c r="AE1633" i="5"/>
  <c r="AD1633" i="5"/>
  <c r="AC1633" i="5"/>
  <c r="AB1633" i="5" a="1"/>
  <c r="AB1633" i="5" s="1"/>
  <c r="AA1633" i="5" a="1"/>
  <c r="AA1633" i="5" s="1"/>
  <c r="AE1632" i="5"/>
  <c r="AD1632" i="5"/>
  <c r="AC1632" i="5"/>
  <c r="AB1632" i="5"/>
  <c r="AB1632" i="5" a="1"/>
  <c r="AA1632" i="5" a="1"/>
  <c r="AA1632" i="5" s="1"/>
  <c r="AE1631" i="5"/>
  <c r="AD1631" i="5"/>
  <c r="AC1631" i="5"/>
  <c r="AB1631" i="5" a="1"/>
  <c r="AB1631" i="5" s="1"/>
  <c r="AA1631" i="5" a="1"/>
  <c r="AA1631" i="5" s="1"/>
  <c r="AE1630" i="5"/>
  <c r="AD1630" i="5"/>
  <c r="AC1630" i="5"/>
  <c r="AB1630" i="5"/>
  <c r="AB1630" i="5" a="1"/>
  <c r="AA1630" i="5" a="1"/>
  <c r="AA1630" i="5" s="1"/>
  <c r="AE1629" i="5"/>
  <c r="AD1629" i="5"/>
  <c r="AC1629" i="5"/>
  <c r="AB1629" i="5" a="1"/>
  <c r="AB1629" i="5" s="1"/>
  <c r="AA1629" i="5" a="1"/>
  <c r="AA1629" i="5" s="1"/>
  <c r="AE1628" i="5"/>
  <c r="AD1628" i="5"/>
  <c r="AC1628" i="5"/>
  <c r="AB1628" i="5" a="1"/>
  <c r="AB1628" i="5" s="1"/>
  <c r="AA1628" i="5" a="1"/>
  <c r="AA1628" i="5" s="1"/>
  <c r="AE1627" i="5"/>
  <c r="AD1627" i="5"/>
  <c r="AC1627" i="5"/>
  <c r="AB1627" i="5" a="1"/>
  <c r="AB1627" i="5" s="1"/>
  <c r="AA1627" i="5" a="1"/>
  <c r="AA1627" i="5" s="1"/>
  <c r="AE1626" i="5"/>
  <c r="AD1626" i="5"/>
  <c r="AC1626" i="5"/>
  <c r="AB1626" i="5"/>
  <c r="AB1626" i="5" a="1"/>
  <c r="AA1626" i="5" a="1"/>
  <c r="AA1626" i="5" s="1"/>
  <c r="AE1625" i="5"/>
  <c r="AD1625" i="5"/>
  <c r="AC1625" i="5"/>
  <c r="AB1625" i="5" a="1"/>
  <c r="AB1625" i="5" s="1"/>
  <c r="AA1625" i="5" a="1"/>
  <c r="AA1625" i="5" s="1"/>
  <c r="AE1624" i="5"/>
  <c r="AD1624" i="5"/>
  <c r="AC1624" i="5"/>
  <c r="AB1624" i="5"/>
  <c r="AB1624" i="5" a="1"/>
  <c r="AA1624" i="5"/>
  <c r="AA1624" i="5" a="1"/>
  <c r="AE1623" i="5"/>
  <c r="AD1623" i="5"/>
  <c r="AC1623" i="5"/>
  <c r="AB1623" i="5" a="1"/>
  <c r="AB1623" i="5" s="1"/>
  <c r="AA1623" i="5" a="1"/>
  <c r="AA1623" i="5" s="1"/>
  <c r="AE1622" i="5"/>
  <c r="AD1622" i="5"/>
  <c r="AC1622" i="5"/>
  <c r="AB1622" i="5"/>
  <c r="AB1622" i="5" a="1"/>
  <c r="AA1622" i="5" a="1"/>
  <c r="AA1622" i="5" s="1"/>
  <c r="AE1621" i="5"/>
  <c r="AD1621" i="5"/>
  <c r="AC1621" i="5"/>
  <c r="AB1621" i="5" a="1"/>
  <c r="AB1621" i="5" s="1"/>
  <c r="AA1621" i="5" a="1"/>
  <c r="AA1621" i="5" s="1"/>
  <c r="AE1620" i="5"/>
  <c r="AD1620" i="5"/>
  <c r="AC1620" i="5"/>
  <c r="AB1620" i="5" a="1"/>
  <c r="AB1620" i="5" s="1"/>
  <c r="AA1620" i="5" a="1"/>
  <c r="AA1620" i="5" s="1"/>
  <c r="AE1619" i="5"/>
  <c r="AD1619" i="5"/>
  <c r="AC1619" i="5"/>
  <c r="AB1619" i="5" a="1"/>
  <c r="AB1619" i="5" s="1"/>
  <c r="AA1619" i="5" a="1"/>
  <c r="AA1619" i="5" s="1"/>
  <c r="AE1618" i="5"/>
  <c r="AD1618" i="5"/>
  <c r="AC1618" i="5"/>
  <c r="AB1618" i="5"/>
  <c r="AB1618" i="5" a="1"/>
  <c r="AA1618" i="5" a="1"/>
  <c r="AA1618" i="5" s="1"/>
  <c r="AE1617" i="5"/>
  <c r="AD1617" i="5"/>
  <c r="AC1617" i="5"/>
  <c r="AB1617" i="5" a="1"/>
  <c r="AB1617" i="5" s="1"/>
  <c r="AA1617" i="5" a="1"/>
  <c r="AA1617" i="5" s="1"/>
  <c r="AE1616" i="5"/>
  <c r="AD1616" i="5"/>
  <c r="AC1616" i="5"/>
  <c r="AB1616" i="5"/>
  <c r="AB1616" i="5" a="1"/>
  <c r="AA1616" i="5" a="1"/>
  <c r="AA1616" i="5" s="1"/>
  <c r="AE1615" i="5"/>
  <c r="AD1615" i="5"/>
  <c r="AC1615" i="5"/>
  <c r="AB1615" i="5" a="1"/>
  <c r="AB1615" i="5" s="1"/>
  <c r="AA1615" i="5" a="1"/>
  <c r="AA1615" i="5" s="1"/>
  <c r="AE1614" i="5"/>
  <c r="AD1614" i="5"/>
  <c r="AC1614" i="5"/>
  <c r="AB1614" i="5"/>
  <c r="AB1614" i="5" a="1"/>
  <c r="AA1614" i="5" a="1"/>
  <c r="AA1614" i="5" s="1"/>
  <c r="AE1613" i="5"/>
  <c r="AD1613" i="5"/>
  <c r="AC1613" i="5"/>
  <c r="AB1613" i="5" a="1"/>
  <c r="AB1613" i="5" s="1"/>
  <c r="AA1613" i="5" a="1"/>
  <c r="AA1613" i="5" s="1"/>
  <c r="AE1612" i="5"/>
  <c r="AD1612" i="5"/>
  <c r="AC1612" i="5"/>
  <c r="AB1612" i="5" a="1"/>
  <c r="AB1612" i="5" s="1"/>
  <c r="AA1612" i="5"/>
  <c r="AA1612" i="5" a="1"/>
  <c r="AE1611" i="5"/>
  <c r="AD1611" i="5"/>
  <c r="AC1611" i="5"/>
  <c r="AB1611" i="5" a="1"/>
  <c r="AB1611" i="5" s="1"/>
  <c r="AA1611" i="5" a="1"/>
  <c r="AA1611" i="5" s="1"/>
  <c r="AE1610" i="5"/>
  <c r="AD1610" i="5"/>
  <c r="AC1610" i="5"/>
  <c r="AB1610" i="5"/>
  <c r="AB1610" i="5" a="1"/>
  <c r="AA1610" i="5" a="1"/>
  <c r="AA1610" i="5" s="1"/>
  <c r="AE1609" i="5"/>
  <c r="AD1609" i="5"/>
  <c r="AC1609" i="5"/>
  <c r="AB1609" i="5" a="1"/>
  <c r="AB1609" i="5" s="1"/>
  <c r="AA1609" i="5" a="1"/>
  <c r="AA1609" i="5" s="1"/>
  <c r="AE1608" i="5"/>
  <c r="AD1608" i="5"/>
  <c r="AC1608" i="5"/>
  <c r="AB1608" i="5"/>
  <c r="AB1608" i="5" a="1"/>
  <c r="AA1608" i="5" a="1"/>
  <c r="AA1608" i="5" s="1"/>
  <c r="AE1607" i="5"/>
  <c r="AD1607" i="5"/>
  <c r="AC1607" i="5"/>
  <c r="AB1607" i="5" a="1"/>
  <c r="AB1607" i="5" s="1"/>
  <c r="AA1607" i="5" a="1"/>
  <c r="AA1607" i="5" s="1"/>
  <c r="AE1606" i="5"/>
  <c r="AD1606" i="5"/>
  <c r="AC1606" i="5"/>
  <c r="AB1606" i="5"/>
  <c r="AB1606" i="5" a="1"/>
  <c r="AA1606" i="5" a="1"/>
  <c r="AA1606" i="5" s="1"/>
  <c r="AE1605" i="5"/>
  <c r="AD1605" i="5"/>
  <c r="AC1605" i="5"/>
  <c r="AB1605" i="5" a="1"/>
  <c r="AB1605" i="5" s="1"/>
  <c r="AA1605" i="5" a="1"/>
  <c r="AA1605" i="5" s="1"/>
  <c r="AE1604" i="5"/>
  <c r="AD1604" i="5"/>
  <c r="AC1604" i="5"/>
  <c r="AB1604" i="5" a="1"/>
  <c r="AB1604" i="5" s="1"/>
  <c r="AA1604" i="5" a="1"/>
  <c r="AA1604" i="5" s="1"/>
  <c r="AE1603" i="5"/>
  <c r="AD1603" i="5"/>
  <c r="AC1603" i="5"/>
  <c r="AB1603" i="5" a="1"/>
  <c r="AB1603" i="5" s="1"/>
  <c r="AA1603" i="5" a="1"/>
  <c r="AA1603" i="5" s="1"/>
  <c r="AE1602" i="5"/>
  <c r="AD1602" i="5"/>
  <c r="AC1602" i="5"/>
  <c r="AB1602" i="5"/>
  <c r="AB1602" i="5" a="1"/>
  <c r="AA1602" i="5" a="1"/>
  <c r="AA1602" i="5" s="1"/>
  <c r="AE1601" i="5"/>
  <c r="AD1601" i="5"/>
  <c r="AC1601" i="5"/>
  <c r="AB1601" i="5" a="1"/>
  <c r="AB1601" i="5" s="1"/>
  <c r="AA1601" i="5" a="1"/>
  <c r="AA1601" i="5" s="1"/>
  <c r="AE1600" i="5"/>
  <c r="AD1600" i="5"/>
  <c r="AC1600" i="5"/>
  <c r="AB1600" i="5"/>
  <c r="AB1600" i="5" a="1"/>
  <c r="AA1600" i="5" a="1"/>
  <c r="AA1600" i="5" s="1"/>
  <c r="AE1599" i="5"/>
  <c r="AD1599" i="5"/>
  <c r="AC1599" i="5"/>
  <c r="AB1599" i="5" a="1"/>
  <c r="AB1599" i="5" s="1"/>
  <c r="AA1599" i="5" a="1"/>
  <c r="AA1599" i="5" s="1"/>
  <c r="AE1598" i="5"/>
  <c r="AD1598" i="5"/>
  <c r="AC1598" i="5"/>
  <c r="AB1598" i="5"/>
  <c r="AB1598" i="5" a="1"/>
  <c r="AA1598" i="5" a="1"/>
  <c r="AA1598" i="5" s="1"/>
  <c r="AE1597" i="5"/>
  <c r="AD1597" i="5"/>
  <c r="AC1597" i="5"/>
  <c r="AB1597" i="5" a="1"/>
  <c r="AB1597" i="5" s="1"/>
  <c r="AA1597" i="5" a="1"/>
  <c r="AA1597" i="5" s="1"/>
  <c r="AE1596" i="5"/>
  <c r="AD1596" i="5"/>
  <c r="AC1596" i="5"/>
  <c r="AB1596" i="5" a="1"/>
  <c r="AB1596" i="5" s="1"/>
  <c r="AA1596" i="5" a="1"/>
  <c r="AA1596" i="5" s="1"/>
  <c r="AE1595" i="5"/>
  <c r="AD1595" i="5"/>
  <c r="AC1595" i="5"/>
  <c r="AB1595" i="5" a="1"/>
  <c r="AB1595" i="5" s="1"/>
  <c r="AA1595" i="5" a="1"/>
  <c r="AA1595" i="5" s="1"/>
  <c r="AE1594" i="5"/>
  <c r="AD1594" i="5"/>
  <c r="AC1594" i="5"/>
  <c r="AB1594" i="5"/>
  <c r="AB1594" i="5" a="1"/>
  <c r="AA1594" i="5" a="1"/>
  <c r="AA1594" i="5" s="1"/>
  <c r="AE1593" i="5"/>
  <c r="AD1593" i="5"/>
  <c r="AC1593" i="5"/>
  <c r="AB1593" i="5" a="1"/>
  <c r="AB1593" i="5" s="1"/>
  <c r="AA1593" i="5" a="1"/>
  <c r="AA1593" i="5" s="1"/>
  <c r="AE1592" i="5"/>
  <c r="AD1592" i="5"/>
  <c r="AC1592" i="5"/>
  <c r="AB1592" i="5"/>
  <c r="AB1592" i="5" a="1"/>
  <c r="AA1592" i="5" a="1"/>
  <c r="AA1592" i="5" s="1"/>
  <c r="AE1591" i="5"/>
  <c r="AD1591" i="5"/>
  <c r="AC1591" i="5"/>
  <c r="AB1591" i="5" a="1"/>
  <c r="AB1591" i="5" s="1"/>
  <c r="AA1591" i="5" a="1"/>
  <c r="AA1591" i="5" s="1"/>
  <c r="AE1590" i="5"/>
  <c r="AD1590" i="5"/>
  <c r="AC1590" i="5"/>
  <c r="AB1590" i="5"/>
  <c r="AB1590" i="5" a="1"/>
  <c r="AA1590" i="5" a="1"/>
  <c r="AA1590" i="5" s="1"/>
  <c r="AE1589" i="5"/>
  <c r="AD1589" i="5"/>
  <c r="AC1589" i="5"/>
  <c r="AB1589" i="5" a="1"/>
  <c r="AB1589" i="5" s="1"/>
  <c r="AA1589" i="5" a="1"/>
  <c r="AA1589" i="5" s="1"/>
  <c r="AE1588" i="5"/>
  <c r="AD1588" i="5"/>
  <c r="AC1588" i="5"/>
  <c r="AB1588" i="5" a="1"/>
  <c r="AB1588" i="5" s="1"/>
  <c r="AA1588" i="5"/>
  <c r="AA1588" i="5" a="1"/>
  <c r="AE1587" i="5"/>
  <c r="AD1587" i="5"/>
  <c r="AC1587" i="5"/>
  <c r="AB1587" i="5" a="1"/>
  <c r="AB1587" i="5" s="1"/>
  <c r="AA1587" i="5" a="1"/>
  <c r="AA1587" i="5" s="1"/>
  <c r="AE1586" i="5"/>
  <c r="AD1586" i="5"/>
  <c r="AC1586" i="5"/>
  <c r="AB1586" i="5"/>
  <c r="AB1586" i="5" a="1"/>
  <c r="AA1586" i="5" a="1"/>
  <c r="AA1586" i="5" s="1"/>
  <c r="AE1585" i="5"/>
  <c r="AD1585" i="5"/>
  <c r="AC1585" i="5"/>
  <c r="AB1585" i="5" a="1"/>
  <c r="AB1585" i="5" s="1"/>
  <c r="AA1585" i="5" a="1"/>
  <c r="AA1585" i="5" s="1"/>
  <c r="AE1584" i="5"/>
  <c r="AD1584" i="5"/>
  <c r="AC1584" i="5"/>
  <c r="AB1584" i="5"/>
  <c r="AB1584" i="5" a="1"/>
  <c r="AA1584" i="5" a="1"/>
  <c r="AA1584" i="5" s="1"/>
  <c r="AE1583" i="5"/>
  <c r="AD1583" i="5"/>
  <c r="AC1583" i="5"/>
  <c r="AB1583" i="5" a="1"/>
  <c r="AB1583" i="5" s="1"/>
  <c r="AA1583" i="5" a="1"/>
  <c r="AA1583" i="5" s="1"/>
  <c r="AE1582" i="5"/>
  <c r="AD1582" i="5"/>
  <c r="AC1582" i="5"/>
  <c r="AB1582" i="5"/>
  <c r="AB1582" i="5" a="1"/>
  <c r="AA1582" i="5" a="1"/>
  <c r="AA1582" i="5" s="1"/>
  <c r="AE1581" i="5"/>
  <c r="AD1581" i="5"/>
  <c r="AC1581" i="5"/>
  <c r="AB1581" i="5" a="1"/>
  <c r="AB1581" i="5" s="1"/>
  <c r="AA1581" i="5" a="1"/>
  <c r="AA1581" i="5" s="1"/>
  <c r="AE1580" i="5"/>
  <c r="AD1580" i="5"/>
  <c r="AC1580" i="5"/>
  <c r="AB1580" i="5" a="1"/>
  <c r="AB1580" i="5" s="1"/>
  <c r="AA1580" i="5" a="1"/>
  <c r="AA1580" i="5" s="1"/>
  <c r="AE1579" i="5"/>
  <c r="AD1579" i="5"/>
  <c r="AC1579" i="5"/>
  <c r="AB1579" i="5" a="1"/>
  <c r="AB1579" i="5" s="1"/>
  <c r="AA1579" i="5" a="1"/>
  <c r="AA1579" i="5" s="1"/>
  <c r="AE1578" i="5"/>
  <c r="AD1578" i="5"/>
  <c r="AC1578" i="5"/>
  <c r="AB1578" i="5"/>
  <c r="AB1578" i="5" a="1"/>
  <c r="AA1578" i="5" a="1"/>
  <c r="AA1578" i="5" s="1"/>
  <c r="AE1577" i="5"/>
  <c r="AD1577" i="5"/>
  <c r="AC1577" i="5"/>
  <c r="AB1577" i="5" a="1"/>
  <c r="AB1577" i="5" s="1"/>
  <c r="AA1577" i="5" a="1"/>
  <c r="AA1577" i="5" s="1"/>
  <c r="AE1576" i="5"/>
  <c r="AD1576" i="5"/>
  <c r="AC1576" i="5"/>
  <c r="AB1576" i="5"/>
  <c r="AB1576" i="5" a="1"/>
  <c r="AA1576" i="5" a="1"/>
  <c r="AA1576" i="5" s="1"/>
  <c r="AE1575" i="5"/>
  <c r="AD1575" i="5"/>
  <c r="AC1575" i="5"/>
  <c r="AB1575" i="5" a="1"/>
  <c r="AB1575" i="5" s="1"/>
  <c r="AA1575" i="5" a="1"/>
  <c r="AA1575" i="5" s="1"/>
  <c r="AE1574" i="5"/>
  <c r="AD1574" i="5"/>
  <c r="AC1574" i="5"/>
  <c r="AB1574" i="5"/>
  <c r="AB1574" i="5" a="1"/>
  <c r="AA1574" i="5" a="1"/>
  <c r="AA1574" i="5" s="1"/>
  <c r="AE1573" i="5"/>
  <c r="AD1573" i="5"/>
  <c r="AC1573" i="5"/>
  <c r="AB1573" i="5" a="1"/>
  <c r="AB1573" i="5" s="1"/>
  <c r="AA1573" i="5" a="1"/>
  <c r="AA1573" i="5" s="1"/>
  <c r="AE1572" i="5"/>
  <c r="AD1572" i="5"/>
  <c r="AC1572" i="5"/>
  <c r="AB1572" i="5" a="1"/>
  <c r="AB1572" i="5" s="1"/>
  <c r="AA1572" i="5" a="1"/>
  <c r="AA1572" i="5" s="1"/>
  <c r="AE1571" i="5"/>
  <c r="AD1571" i="5"/>
  <c r="AC1571" i="5"/>
  <c r="AB1571" i="5" a="1"/>
  <c r="AB1571" i="5" s="1"/>
  <c r="AA1571" i="5" a="1"/>
  <c r="AA1571" i="5" s="1"/>
  <c r="AE1570" i="5"/>
  <c r="AD1570" i="5"/>
  <c r="AC1570" i="5"/>
  <c r="AB1570" i="5"/>
  <c r="AB1570" i="5" a="1"/>
  <c r="AA1570" i="5" a="1"/>
  <c r="AA1570" i="5" s="1"/>
  <c r="AE1569" i="5"/>
  <c r="AD1569" i="5"/>
  <c r="AC1569" i="5"/>
  <c r="AB1569" i="5" a="1"/>
  <c r="AB1569" i="5" s="1"/>
  <c r="AA1569" i="5" a="1"/>
  <c r="AA1569" i="5" s="1"/>
  <c r="AE1568" i="5"/>
  <c r="AD1568" i="5"/>
  <c r="AC1568" i="5"/>
  <c r="AB1568" i="5"/>
  <c r="AB1568" i="5" a="1"/>
  <c r="AA1568" i="5" a="1"/>
  <c r="AA1568" i="5" s="1"/>
  <c r="AE1567" i="5"/>
  <c r="AD1567" i="5"/>
  <c r="AC1567" i="5"/>
  <c r="AB1567" i="5" a="1"/>
  <c r="AB1567" i="5" s="1"/>
  <c r="AA1567" i="5" a="1"/>
  <c r="AA1567" i="5" s="1"/>
  <c r="AE1566" i="5"/>
  <c r="AD1566" i="5"/>
  <c r="AC1566" i="5"/>
  <c r="AB1566" i="5"/>
  <c r="AB1566" i="5" a="1"/>
  <c r="AA1566" i="5" a="1"/>
  <c r="AA1566" i="5" s="1"/>
  <c r="AE1565" i="5"/>
  <c r="AD1565" i="5"/>
  <c r="AC1565" i="5"/>
  <c r="AB1565" i="5" a="1"/>
  <c r="AB1565" i="5" s="1"/>
  <c r="AA1565" i="5" a="1"/>
  <c r="AA1565" i="5" s="1"/>
  <c r="AE1564" i="5"/>
  <c r="AD1564" i="5"/>
  <c r="AC1564" i="5"/>
  <c r="AB1564" i="5" a="1"/>
  <c r="AB1564" i="5" s="1"/>
  <c r="AA1564" i="5" a="1"/>
  <c r="AA1564" i="5" s="1"/>
  <c r="AE1563" i="5"/>
  <c r="AD1563" i="5"/>
  <c r="AC1563" i="5"/>
  <c r="AB1563" i="5" a="1"/>
  <c r="AB1563" i="5" s="1"/>
  <c r="AA1563" i="5" a="1"/>
  <c r="AA1563" i="5" s="1"/>
  <c r="AE1562" i="5"/>
  <c r="AD1562" i="5"/>
  <c r="AC1562" i="5"/>
  <c r="AB1562" i="5"/>
  <c r="AB1562" i="5" a="1"/>
  <c r="AA1562" i="5" a="1"/>
  <c r="AA1562" i="5" s="1"/>
  <c r="AE1561" i="5"/>
  <c r="AD1561" i="5"/>
  <c r="AC1561" i="5"/>
  <c r="AB1561" i="5" a="1"/>
  <c r="AB1561" i="5" s="1"/>
  <c r="AA1561" i="5" a="1"/>
  <c r="AA1561" i="5" s="1"/>
  <c r="AE1560" i="5"/>
  <c r="AD1560" i="5"/>
  <c r="AC1560" i="5"/>
  <c r="AB1560" i="5"/>
  <c r="AB1560" i="5" a="1"/>
  <c r="AA1560" i="5" a="1"/>
  <c r="AA1560" i="5" s="1"/>
  <c r="AE1559" i="5"/>
  <c r="AD1559" i="5"/>
  <c r="AC1559" i="5"/>
  <c r="AB1559" i="5" a="1"/>
  <c r="AB1559" i="5" s="1"/>
  <c r="AA1559" i="5" a="1"/>
  <c r="AA1559" i="5" s="1"/>
  <c r="AE1558" i="5"/>
  <c r="AD1558" i="5"/>
  <c r="AC1558" i="5"/>
  <c r="AB1558" i="5"/>
  <c r="AB1558" i="5" a="1"/>
  <c r="AA1558" i="5" a="1"/>
  <c r="AA1558" i="5" s="1"/>
  <c r="AE1557" i="5"/>
  <c r="AD1557" i="5"/>
  <c r="AC1557" i="5"/>
  <c r="AB1557" i="5" a="1"/>
  <c r="AB1557" i="5" s="1"/>
  <c r="AA1557" i="5" a="1"/>
  <c r="AA1557" i="5" s="1"/>
  <c r="AE1556" i="5"/>
  <c r="AD1556" i="5"/>
  <c r="AC1556" i="5"/>
  <c r="AB1556" i="5" a="1"/>
  <c r="AB1556" i="5" s="1"/>
  <c r="AA1556" i="5" a="1"/>
  <c r="AA1556" i="5" s="1"/>
  <c r="AE1555" i="5"/>
  <c r="AD1555" i="5"/>
  <c r="AC1555" i="5"/>
  <c r="AB1555" i="5" a="1"/>
  <c r="AB1555" i="5" s="1"/>
  <c r="AA1555" i="5" a="1"/>
  <c r="AA1555" i="5" s="1"/>
  <c r="AE1554" i="5"/>
  <c r="AD1554" i="5"/>
  <c r="AC1554" i="5"/>
  <c r="AB1554" i="5"/>
  <c r="AB1554" i="5" a="1"/>
  <c r="AA1554" i="5" a="1"/>
  <c r="AA1554" i="5" s="1"/>
  <c r="AE1553" i="5"/>
  <c r="AD1553" i="5"/>
  <c r="AC1553" i="5"/>
  <c r="AB1553" i="5" a="1"/>
  <c r="AB1553" i="5" s="1"/>
  <c r="AA1553" i="5" a="1"/>
  <c r="AA1553" i="5" s="1"/>
  <c r="AE1552" i="5"/>
  <c r="AD1552" i="5"/>
  <c r="AC1552" i="5"/>
  <c r="AB1552" i="5"/>
  <c r="AB1552" i="5" a="1"/>
  <c r="AA1552" i="5" a="1"/>
  <c r="AA1552" i="5" s="1"/>
  <c r="AE1551" i="5"/>
  <c r="AD1551" i="5"/>
  <c r="AC1551" i="5"/>
  <c r="AB1551" i="5" a="1"/>
  <c r="AB1551" i="5" s="1"/>
  <c r="AA1551" i="5" a="1"/>
  <c r="AA1551" i="5" s="1"/>
  <c r="AE1550" i="5"/>
  <c r="AD1550" i="5"/>
  <c r="AC1550" i="5"/>
  <c r="AB1550" i="5"/>
  <c r="AB1550" i="5" a="1"/>
  <c r="AA1550" i="5" a="1"/>
  <c r="AA1550" i="5" s="1"/>
  <c r="AE1549" i="5"/>
  <c r="AD1549" i="5"/>
  <c r="AC1549" i="5"/>
  <c r="AB1549" i="5" a="1"/>
  <c r="AB1549" i="5" s="1"/>
  <c r="AA1549" i="5" a="1"/>
  <c r="AA1549" i="5" s="1"/>
  <c r="AE1548" i="5"/>
  <c r="AD1548" i="5"/>
  <c r="AC1548" i="5"/>
  <c r="AB1548" i="5" a="1"/>
  <c r="AB1548" i="5" s="1"/>
  <c r="AA1548" i="5" a="1"/>
  <c r="AA1548" i="5" s="1"/>
  <c r="AE1547" i="5"/>
  <c r="AD1547" i="5"/>
  <c r="AC1547" i="5"/>
  <c r="AB1547" i="5" a="1"/>
  <c r="AB1547" i="5" s="1"/>
  <c r="AA1547" i="5" a="1"/>
  <c r="AA1547" i="5" s="1"/>
  <c r="AE1546" i="5"/>
  <c r="AD1546" i="5"/>
  <c r="AC1546" i="5"/>
  <c r="AB1546" i="5"/>
  <c r="AB1546" i="5" a="1"/>
  <c r="AA1546" i="5" a="1"/>
  <c r="AA1546" i="5" s="1"/>
  <c r="AE1545" i="5"/>
  <c r="AD1545" i="5"/>
  <c r="AC1545" i="5"/>
  <c r="AB1545" i="5" a="1"/>
  <c r="AB1545" i="5" s="1"/>
  <c r="AA1545" i="5" a="1"/>
  <c r="AA1545" i="5" s="1"/>
  <c r="AE1544" i="5"/>
  <c r="AD1544" i="5"/>
  <c r="AC1544" i="5"/>
  <c r="AB1544" i="5"/>
  <c r="AB1544" i="5" a="1"/>
  <c r="AA1544" i="5" a="1"/>
  <c r="AA1544" i="5" s="1"/>
  <c r="AE1543" i="5"/>
  <c r="AD1543" i="5"/>
  <c r="AC1543" i="5"/>
  <c r="AB1543" i="5" a="1"/>
  <c r="AB1543" i="5" s="1"/>
  <c r="AA1543" i="5" a="1"/>
  <c r="AA1543" i="5" s="1"/>
  <c r="AE1542" i="5"/>
  <c r="AD1542" i="5"/>
  <c r="AC1542" i="5"/>
  <c r="AB1542" i="5"/>
  <c r="AB1542" i="5" a="1"/>
  <c r="AA1542" i="5"/>
  <c r="AA1542" i="5" a="1"/>
  <c r="AE1541" i="5"/>
  <c r="AD1541" i="5"/>
  <c r="AC1541" i="5"/>
  <c r="AB1541" i="5" a="1"/>
  <c r="AB1541" i="5" s="1"/>
  <c r="AA1541" i="5" a="1"/>
  <c r="AA1541" i="5" s="1"/>
  <c r="AE1540" i="5"/>
  <c r="AD1540" i="5"/>
  <c r="AC1540" i="5"/>
  <c r="AB1540" i="5" a="1"/>
  <c r="AB1540" i="5" s="1"/>
  <c r="AA1540" i="5" a="1"/>
  <c r="AA1540" i="5" s="1"/>
  <c r="AE1539" i="5"/>
  <c r="AD1539" i="5"/>
  <c r="AC1539" i="5"/>
  <c r="AB1539" i="5" a="1"/>
  <c r="AB1539" i="5" s="1"/>
  <c r="AA1539" i="5" a="1"/>
  <c r="AA1539" i="5" s="1"/>
  <c r="AE1538" i="5"/>
  <c r="AD1538" i="5"/>
  <c r="AC1538" i="5"/>
  <c r="AB1538" i="5"/>
  <c r="AB1538" i="5" a="1"/>
  <c r="AA1538" i="5" a="1"/>
  <c r="AA1538" i="5" s="1"/>
  <c r="AE1537" i="5"/>
  <c r="AD1537" i="5"/>
  <c r="AC1537" i="5"/>
  <c r="AB1537" i="5" a="1"/>
  <c r="AB1537" i="5" s="1"/>
  <c r="AA1537" i="5" a="1"/>
  <c r="AA1537" i="5" s="1"/>
  <c r="AE1536" i="5"/>
  <c r="AD1536" i="5"/>
  <c r="AC1536" i="5"/>
  <c r="AB1536" i="5"/>
  <c r="AB1536" i="5" a="1"/>
  <c r="AA1536" i="5" a="1"/>
  <c r="AA1536" i="5" s="1"/>
  <c r="AE1535" i="5"/>
  <c r="AD1535" i="5"/>
  <c r="AC1535" i="5"/>
  <c r="AB1535" i="5" a="1"/>
  <c r="AB1535" i="5" s="1"/>
  <c r="AA1535" i="5" a="1"/>
  <c r="AA1535" i="5" s="1"/>
  <c r="AE1534" i="5"/>
  <c r="AD1534" i="5"/>
  <c r="AC1534" i="5"/>
  <c r="AB1534" i="5"/>
  <c r="AB1534" i="5" a="1"/>
  <c r="AA1534" i="5" a="1"/>
  <c r="AA1534" i="5" s="1"/>
  <c r="AE1533" i="5"/>
  <c r="AD1533" i="5"/>
  <c r="AC1533" i="5"/>
  <c r="AB1533" i="5" a="1"/>
  <c r="AB1533" i="5" s="1"/>
  <c r="AA1533" i="5" a="1"/>
  <c r="AA1533" i="5" s="1"/>
  <c r="AE1532" i="5"/>
  <c r="AD1532" i="5"/>
  <c r="AC1532" i="5"/>
  <c r="AB1532" i="5" a="1"/>
  <c r="AB1532" i="5" s="1"/>
  <c r="AA1532" i="5" a="1"/>
  <c r="AA1532" i="5" s="1"/>
  <c r="AE1531" i="5"/>
  <c r="AD1531" i="5"/>
  <c r="AC1531" i="5"/>
  <c r="AB1531" i="5" a="1"/>
  <c r="AB1531" i="5" s="1"/>
  <c r="AA1531" i="5" a="1"/>
  <c r="AA1531" i="5" s="1"/>
  <c r="AE1530" i="5"/>
  <c r="AD1530" i="5"/>
  <c r="AC1530" i="5"/>
  <c r="AB1530" i="5"/>
  <c r="AB1530" i="5" a="1"/>
  <c r="AA1530" i="5" a="1"/>
  <c r="AA1530" i="5" s="1"/>
  <c r="AE1529" i="5"/>
  <c r="AD1529" i="5"/>
  <c r="AC1529" i="5"/>
  <c r="AB1529" i="5" a="1"/>
  <c r="AB1529" i="5" s="1"/>
  <c r="AA1529" i="5" a="1"/>
  <c r="AA1529" i="5" s="1"/>
  <c r="AE1528" i="5"/>
  <c r="AD1528" i="5"/>
  <c r="AC1528" i="5"/>
  <c r="AB1528" i="5"/>
  <c r="AB1528" i="5" a="1"/>
  <c r="AA1528" i="5" a="1"/>
  <c r="AA1528" i="5" s="1"/>
  <c r="AE1527" i="5"/>
  <c r="AD1527" i="5"/>
  <c r="AC1527" i="5"/>
  <c r="AB1527" i="5" a="1"/>
  <c r="AB1527" i="5" s="1"/>
  <c r="AA1527" i="5" a="1"/>
  <c r="AA1527" i="5" s="1"/>
  <c r="AE1526" i="5"/>
  <c r="AD1526" i="5"/>
  <c r="AC1526" i="5"/>
  <c r="AB1526" i="5"/>
  <c r="AB1526" i="5" a="1"/>
  <c r="AA1526" i="5"/>
  <c r="AA1526" i="5" a="1"/>
  <c r="AE1525" i="5"/>
  <c r="AD1525" i="5"/>
  <c r="AC1525" i="5"/>
  <c r="AB1525" i="5" a="1"/>
  <c r="AB1525" i="5" s="1"/>
  <c r="AA1525" i="5" a="1"/>
  <c r="AA1525" i="5" s="1"/>
  <c r="AE1524" i="5"/>
  <c r="AD1524" i="5"/>
  <c r="AC1524" i="5"/>
  <c r="AB1524" i="5" a="1"/>
  <c r="AB1524" i="5" s="1"/>
  <c r="AA1524" i="5" a="1"/>
  <c r="AA1524" i="5" s="1"/>
  <c r="AE1523" i="5"/>
  <c r="AD1523" i="5"/>
  <c r="AC1523" i="5"/>
  <c r="AB1523" i="5" a="1"/>
  <c r="AB1523" i="5" s="1"/>
  <c r="AA1523" i="5" a="1"/>
  <c r="AA1523" i="5" s="1"/>
  <c r="AE1522" i="5"/>
  <c r="AD1522" i="5"/>
  <c r="AC1522" i="5"/>
  <c r="AB1522" i="5"/>
  <c r="AB1522" i="5" a="1"/>
  <c r="AA1522" i="5" a="1"/>
  <c r="AA1522" i="5" s="1"/>
  <c r="AE1521" i="5"/>
  <c r="AD1521" i="5"/>
  <c r="AC1521" i="5"/>
  <c r="AB1521" i="5" a="1"/>
  <c r="AB1521" i="5" s="1"/>
  <c r="AA1521" i="5" a="1"/>
  <c r="AA1521" i="5" s="1"/>
  <c r="AE1520" i="5"/>
  <c r="AD1520" i="5"/>
  <c r="AC1520" i="5"/>
  <c r="AB1520" i="5"/>
  <c r="AB1520" i="5" a="1"/>
  <c r="AA1520" i="5" a="1"/>
  <c r="AA1520" i="5" s="1"/>
  <c r="AE1519" i="5"/>
  <c r="AD1519" i="5"/>
  <c r="AC1519" i="5"/>
  <c r="AB1519" i="5" a="1"/>
  <c r="AB1519" i="5" s="1"/>
  <c r="AA1519" i="5" a="1"/>
  <c r="AA1519" i="5" s="1"/>
  <c r="AE1518" i="5"/>
  <c r="AD1518" i="5"/>
  <c r="AC1518" i="5"/>
  <c r="AB1518" i="5"/>
  <c r="AB1518" i="5" a="1"/>
  <c r="AA1518" i="5" a="1"/>
  <c r="AA1518" i="5" s="1"/>
  <c r="AE1517" i="5"/>
  <c r="AD1517" i="5"/>
  <c r="AC1517" i="5"/>
  <c r="AB1517" i="5" a="1"/>
  <c r="AB1517" i="5" s="1"/>
  <c r="AA1517" i="5" a="1"/>
  <c r="AA1517" i="5" s="1"/>
  <c r="AE1516" i="5"/>
  <c r="AD1516" i="5"/>
  <c r="AC1516" i="5"/>
  <c r="AB1516" i="5" a="1"/>
  <c r="AB1516" i="5" s="1"/>
  <c r="AA1516" i="5" a="1"/>
  <c r="AA1516" i="5" s="1"/>
  <c r="AE1515" i="5"/>
  <c r="AD1515" i="5"/>
  <c r="AC1515" i="5"/>
  <c r="AB1515" i="5" a="1"/>
  <c r="AB1515" i="5" s="1"/>
  <c r="AA1515" i="5" a="1"/>
  <c r="AA1515" i="5" s="1"/>
  <c r="AE1514" i="5"/>
  <c r="AD1514" i="5"/>
  <c r="AC1514" i="5"/>
  <c r="AB1514" i="5"/>
  <c r="AB1514" i="5" a="1"/>
  <c r="AA1514" i="5" a="1"/>
  <c r="AA1514" i="5" s="1"/>
  <c r="AE1513" i="5"/>
  <c r="AD1513" i="5"/>
  <c r="AC1513" i="5"/>
  <c r="AB1513" i="5" a="1"/>
  <c r="AB1513" i="5" s="1"/>
  <c r="AA1513" i="5" a="1"/>
  <c r="AA1513" i="5" s="1"/>
  <c r="AE1512" i="5"/>
  <c r="AD1512" i="5"/>
  <c r="AC1512" i="5"/>
  <c r="AB1512" i="5"/>
  <c r="AB1512" i="5" a="1"/>
  <c r="AA1512" i="5"/>
  <c r="AA1512" i="5" a="1"/>
  <c r="AE1511" i="5"/>
  <c r="AD1511" i="5"/>
  <c r="AC1511" i="5"/>
  <c r="AB1511" i="5" a="1"/>
  <c r="AB1511" i="5" s="1"/>
  <c r="AA1511" i="5" a="1"/>
  <c r="AA1511" i="5" s="1"/>
  <c r="AE1510" i="5"/>
  <c r="AD1510" i="5"/>
  <c r="AC1510" i="5"/>
  <c r="AB1510" i="5"/>
  <c r="AB1510" i="5" a="1"/>
  <c r="AA1510" i="5"/>
  <c r="AA1510" i="5" a="1"/>
  <c r="AE1509" i="5"/>
  <c r="AD1509" i="5"/>
  <c r="AC1509" i="5"/>
  <c r="AB1509" i="5" a="1"/>
  <c r="AB1509" i="5" s="1"/>
  <c r="AA1509" i="5" a="1"/>
  <c r="AA1509" i="5" s="1"/>
  <c r="AE1508" i="5"/>
  <c r="AD1508" i="5"/>
  <c r="AC1508" i="5"/>
  <c r="AB1508" i="5" a="1"/>
  <c r="AB1508" i="5" s="1"/>
  <c r="AA1508" i="5" a="1"/>
  <c r="AA1508" i="5" s="1"/>
  <c r="AE1507" i="5"/>
  <c r="AD1507" i="5"/>
  <c r="AC1507" i="5"/>
  <c r="AB1507" i="5" a="1"/>
  <c r="AB1507" i="5" s="1"/>
  <c r="AA1507" i="5" a="1"/>
  <c r="AA1507" i="5" s="1"/>
  <c r="AE1506" i="5"/>
  <c r="AD1506" i="5"/>
  <c r="AC1506" i="5"/>
  <c r="AB1506" i="5"/>
  <c r="AB1506" i="5" a="1"/>
  <c r="AA1506" i="5" a="1"/>
  <c r="AA1506" i="5" s="1"/>
  <c r="AE1505" i="5"/>
  <c r="AD1505" i="5"/>
  <c r="AC1505" i="5"/>
  <c r="AB1505" i="5" a="1"/>
  <c r="AB1505" i="5" s="1"/>
  <c r="AA1505" i="5" a="1"/>
  <c r="AA1505" i="5" s="1"/>
  <c r="AE1504" i="5"/>
  <c r="AD1504" i="5"/>
  <c r="AC1504" i="5"/>
  <c r="AB1504" i="5"/>
  <c r="AB1504" i="5" a="1"/>
  <c r="AA1504" i="5" a="1"/>
  <c r="AA1504" i="5" s="1"/>
  <c r="AE1503" i="5"/>
  <c r="AD1503" i="5"/>
  <c r="AC1503" i="5"/>
  <c r="AB1503" i="5" a="1"/>
  <c r="AB1503" i="5" s="1"/>
  <c r="AA1503" i="5" a="1"/>
  <c r="AA1503" i="5" s="1"/>
  <c r="AE1502" i="5"/>
  <c r="AD1502" i="5"/>
  <c r="AC1502" i="5"/>
  <c r="AB1502" i="5"/>
  <c r="AB1502" i="5" a="1"/>
  <c r="AA1502" i="5" a="1"/>
  <c r="AA1502" i="5" s="1"/>
  <c r="AE1501" i="5"/>
  <c r="AD1501" i="5"/>
  <c r="AC1501" i="5"/>
  <c r="AB1501" i="5" a="1"/>
  <c r="AB1501" i="5" s="1"/>
  <c r="AA1501" i="5" a="1"/>
  <c r="AA1501" i="5" s="1"/>
  <c r="AE1500" i="5"/>
  <c r="AD1500" i="5"/>
  <c r="AC1500" i="5"/>
  <c r="AB1500" i="5" a="1"/>
  <c r="AB1500" i="5" s="1"/>
  <c r="AA1500" i="5" a="1"/>
  <c r="AA1500" i="5" s="1"/>
  <c r="AE1499" i="5"/>
  <c r="AD1499" i="5"/>
  <c r="AC1499" i="5"/>
  <c r="AB1499" i="5" a="1"/>
  <c r="AB1499" i="5" s="1"/>
  <c r="AA1499" i="5" a="1"/>
  <c r="AA1499" i="5" s="1"/>
  <c r="AE1498" i="5"/>
  <c r="AD1498" i="5"/>
  <c r="AC1498" i="5"/>
  <c r="AB1498" i="5"/>
  <c r="AB1498" i="5" a="1"/>
  <c r="AA1498" i="5" a="1"/>
  <c r="AA1498" i="5" s="1"/>
  <c r="AE1497" i="5"/>
  <c r="AD1497" i="5"/>
  <c r="AC1497" i="5"/>
  <c r="AB1497" i="5" a="1"/>
  <c r="AB1497" i="5" s="1"/>
  <c r="AA1497" i="5" a="1"/>
  <c r="AA1497" i="5" s="1"/>
  <c r="AE1496" i="5"/>
  <c r="AD1496" i="5"/>
  <c r="AC1496" i="5"/>
  <c r="AB1496" i="5"/>
  <c r="AB1496" i="5" a="1"/>
  <c r="AA1496" i="5"/>
  <c r="AA1496" i="5" a="1"/>
  <c r="AE1495" i="5"/>
  <c r="AD1495" i="5"/>
  <c r="AC1495" i="5"/>
  <c r="AB1495" i="5" a="1"/>
  <c r="AB1495" i="5" s="1"/>
  <c r="AA1495" i="5" a="1"/>
  <c r="AA1495" i="5" s="1"/>
  <c r="AE1494" i="5"/>
  <c r="AD1494" i="5"/>
  <c r="AC1494" i="5"/>
  <c r="AB1494" i="5"/>
  <c r="AB1494" i="5" a="1"/>
  <c r="AA1494" i="5"/>
  <c r="AA1494" i="5" a="1"/>
  <c r="AE1493" i="5"/>
  <c r="AD1493" i="5"/>
  <c r="AC1493" i="5"/>
  <c r="AB1493" i="5" a="1"/>
  <c r="AB1493" i="5" s="1"/>
  <c r="AA1493" i="5" a="1"/>
  <c r="AA1493" i="5" s="1"/>
  <c r="AE1492" i="5"/>
  <c r="AD1492" i="5"/>
  <c r="AC1492" i="5"/>
  <c r="AB1492" i="5" a="1"/>
  <c r="AB1492" i="5" s="1"/>
  <c r="AA1492" i="5" a="1"/>
  <c r="AA1492" i="5" s="1"/>
  <c r="AE1491" i="5"/>
  <c r="AD1491" i="5"/>
  <c r="AC1491" i="5"/>
  <c r="AB1491" i="5" a="1"/>
  <c r="AB1491" i="5" s="1"/>
  <c r="AA1491" i="5" a="1"/>
  <c r="AA1491" i="5" s="1"/>
  <c r="AE1490" i="5"/>
  <c r="AD1490" i="5"/>
  <c r="AC1490" i="5"/>
  <c r="AB1490" i="5"/>
  <c r="AB1490" i="5" a="1"/>
  <c r="AA1490" i="5" a="1"/>
  <c r="AA1490" i="5" s="1"/>
  <c r="AE1489" i="5"/>
  <c r="AD1489" i="5"/>
  <c r="AC1489" i="5"/>
  <c r="AB1489" i="5" a="1"/>
  <c r="AB1489" i="5" s="1"/>
  <c r="AA1489" i="5" a="1"/>
  <c r="AA1489" i="5" s="1"/>
  <c r="AE1488" i="5"/>
  <c r="AD1488" i="5"/>
  <c r="AC1488" i="5"/>
  <c r="AB1488" i="5"/>
  <c r="AB1488" i="5" a="1"/>
  <c r="AA1488" i="5" a="1"/>
  <c r="AA1488" i="5" s="1"/>
  <c r="AE1487" i="5"/>
  <c r="AD1487" i="5"/>
  <c r="AC1487" i="5"/>
  <c r="AB1487" i="5" a="1"/>
  <c r="AB1487" i="5" s="1"/>
  <c r="AA1487" i="5" a="1"/>
  <c r="AA1487" i="5" s="1"/>
  <c r="AE1486" i="5"/>
  <c r="AD1486" i="5"/>
  <c r="AC1486" i="5"/>
  <c r="AB1486" i="5"/>
  <c r="AB1486" i="5" a="1"/>
  <c r="AA1486" i="5" a="1"/>
  <c r="AA1486" i="5" s="1"/>
  <c r="AE1485" i="5"/>
  <c r="AD1485" i="5"/>
  <c r="AC1485" i="5"/>
  <c r="AB1485" i="5" a="1"/>
  <c r="AB1485" i="5" s="1"/>
  <c r="AA1485" i="5" a="1"/>
  <c r="AA1485" i="5" s="1"/>
  <c r="AE1484" i="5"/>
  <c r="AD1484" i="5"/>
  <c r="AC1484" i="5"/>
  <c r="AB1484" i="5" a="1"/>
  <c r="AB1484" i="5" s="1"/>
  <c r="AA1484" i="5" a="1"/>
  <c r="AA1484" i="5" s="1"/>
  <c r="AE1483" i="5"/>
  <c r="AD1483" i="5"/>
  <c r="AC1483" i="5"/>
  <c r="AB1483" i="5" a="1"/>
  <c r="AB1483" i="5" s="1"/>
  <c r="AA1483" i="5" a="1"/>
  <c r="AA1483" i="5" s="1"/>
  <c r="AE1482" i="5"/>
  <c r="AD1482" i="5"/>
  <c r="AC1482" i="5"/>
  <c r="AB1482" i="5"/>
  <c r="AB1482" i="5" a="1"/>
  <c r="AA1482" i="5" a="1"/>
  <c r="AA1482" i="5" s="1"/>
  <c r="AE1481" i="5"/>
  <c r="AD1481" i="5"/>
  <c r="AC1481" i="5"/>
  <c r="AB1481" i="5" a="1"/>
  <c r="AB1481" i="5" s="1"/>
  <c r="AA1481" i="5" a="1"/>
  <c r="AA1481" i="5" s="1"/>
  <c r="AE1480" i="5"/>
  <c r="AD1480" i="5"/>
  <c r="AC1480" i="5"/>
  <c r="AB1480" i="5"/>
  <c r="AB1480" i="5" a="1"/>
  <c r="AA1480" i="5" a="1"/>
  <c r="AA1480" i="5" s="1"/>
  <c r="AE1479" i="5"/>
  <c r="AD1479" i="5"/>
  <c r="AC1479" i="5"/>
  <c r="AB1479" i="5" a="1"/>
  <c r="AB1479" i="5" s="1"/>
  <c r="AA1479" i="5" a="1"/>
  <c r="AA1479" i="5" s="1"/>
  <c r="AE1478" i="5"/>
  <c r="AD1478" i="5"/>
  <c r="AC1478" i="5"/>
  <c r="AB1478" i="5"/>
  <c r="AB1478" i="5" a="1"/>
  <c r="AA1478" i="5" a="1"/>
  <c r="AA1478" i="5" s="1"/>
  <c r="AE1477" i="5"/>
  <c r="AD1477" i="5"/>
  <c r="AC1477" i="5"/>
  <c r="AB1477" i="5" a="1"/>
  <c r="AB1477" i="5" s="1"/>
  <c r="AA1477" i="5" a="1"/>
  <c r="AA1477" i="5" s="1"/>
  <c r="AE1476" i="5"/>
  <c r="AD1476" i="5"/>
  <c r="AC1476" i="5"/>
  <c r="AB1476" i="5" a="1"/>
  <c r="AB1476" i="5" s="1"/>
  <c r="AA1476" i="5" a="1"/>
  <c r="AA1476" i="5" s="1"/>
  <c r="AE1475" i="5"/>
  <c r="AD1475" i="5"/>
  <c r="AC1475" i="5"/>
  <c r="AB1475" i="5" a="1"/>
  <c r="AB1475" i="5" s="1"/>
  <c r="AA1475" i="5" a="1"/>
  <c r="AA1475" i="5" s="1"/>
  <c r="AE1474" i="5"/>
  <c r="AD1474" i="5"/>
  <c r="AC1474" i="5"/>
  <c r="AB1474" i="5"/>
  <c r="AB1474" i="5" a="1"/>
  <c r="AA1474" i="5" a="1"/>
  <c r="AA1474" i="5" s="1"/>
  <c r="AE1473" i="5"/>
  <c r="AD1473" i="5"/>
  <c r="AC1473" i="5"/>
  <c r="AB1473" i="5" a="1"/>
  <c r="AB1473" i="5" s="1"/>
  <c r="AA1473" i="5" a="1"/>
  <c r="AA1473" i="5" s="1"/>
  <c r="AE1472" i="5"/>
  <c r="AD1472" i="5"/>
  <c r="AC1472" i="5"/>
  <c r="AB1472" i="5"/>
  <c r="AB1472" i="5" a="1"/>
  <c r="AA1472" i="5" a="1"/>
  <c r="AA1472" i="5" s="1"/>
  <c r="AE1471" i="5"/>
  <c r="AD1471" i="5"/>
  <c r="AC1471" i="5"/>
  <c r="AB1471" i="5" a="1"/>
  <c r="AB1471" i="5" s="1"/>
  <c r="AA1471" i="5" a="1"/>
  <c r="AA1471" i="5" s="1"/>
  <c r="AE1470" i="5"/>
  <c r="AD1470" i="5"/>
  <c r="AC1470" i="5"/>
  <c r="AB1470" i="5"/>
  <c r="AB1470" i="5" a="1"/>
  <c r="AA1470" i="5" a="1"/>
  <c r="AA1470" i="5" s="1"/>
  <c r="AE1469" i="5"/>
  <c r="AD1469" i="5"/>
  <c r="AC1469" i="5"/>
  <c r="AB1469" i="5" a="1"/>
  <c r="AB1469" i="5" s="1"/>
  <c r="AA1469" i="5" a="1"/>
  <c r="AA1469" i="5" s="1"/>
  <c r="AE1468" i="5"/>
  <c r="AD1468" i="5"/>
  <c r="AC1468" i="5"/>
  <c r="AB1468" i="5" a="1"/>
  <c r="AB1468" i="5" s="1"/>
  <c r="AA1468" i="5" a="1"/>
  <c r="AA1468" i="5" s="1"/>
  <c r="AE1467" i="5"/>
  <c r="AD1467" i="5"/>
  <c r="AC1467" i="5"/>
  <c r="AB1467" i="5" a="1"/>
  <c r="AB1467" i="5" s="1"/>
  <c r="AA1467" i="5" a="1"/>
  <c r="AA1467" i="5" s="1"/>
  <c r="AE1466" i="5"/>
  <c r="AD1466" i="5"/>
  <c r="AC1466" i="5"/>
  <c r="AB1466" i="5"/>
  <c r="AB1466" i="5" a="1"/>
  <c r="AA1466" i="5" a="1"/>
  <c r="AA1466" i="5" s="1"/>
  <c r="AE1465" i="5"/>
  <c r="AD1465" i="5"/>
  <c r="AC1465" i="5"/>
  <c r="AB1465" i="5" a="1"/>
  <c r="AB1465" i="5" s="1"/>
  <c r="AA1465" i="5" a="1"/>
  <c r="AA1465" i="5" s="1"/>
  <c r="AE1464" i="5"/>
  <c r="AD1464" i="5"/>
  <c r="AC1464" i="5"/>
  <c r="AB1464" i="5"/>
  <c r="AB1464" i="5" a="1"/>
  <c r="AA1464" i="5" a="1"/>
  <c r="AA1464" i="5" s="1"/>
  <c r="AE1463" i="5"/>
  <c r="AD1463" i="5"/>
  <c r="AC1463" i="5"/>
  <c r="AB1463" i="5" a="1"/>
  <c r="AB1463" i="5" s="1"/>
  <c r="AA1463" i="5" a="1"/>
  <c r="AA1463" i="5" s="1"/>
  <c r="AE1462" i="5"/>
  <c r="AD1462" i="5"/>
  <c r="AC1462" i="5"/>
  <c r="AB1462" i="5"/>
  <c r="AB1462" i="5" a="1"/>
  <c r="AA1462" i="5" a="1"/>
  <c r="AA1462" i="5" s="1"/>
  <c r="AE1461" i="5"/>
  <c r="AD1461" i="5"/>
  <c r="AC1461" i="5"/>
  <c r="AB1461" i="5" a="1"/>
  <c r="AB1461" i="5" s="1"/>
  <c r="AA1461" i="5" a="1"/>
  <c r="AA1461" i="5" s="1"/>
  <c r="AE1460" i="5"/>
  <c r="AD1460" i="5"/>
  <c r="AC1460" i="5"/>
  <c r="AB1460" i="5" a="1"/>
  <c r="AB1460" i="5" s="1"/>
  <c r="AA1460" i="5"/>
  <c r="AA1460" i="5" a="1"/>
  <c r="AE1459" i="5"/>
  <c r="AD1459" i="5"/>
  <c r="AC1459" i="5"/>
  <c r="AB1459" i="5" a="1"/>
  <c r="AB1459" i="5" s="1"/>
  <c r="AA1459" i="5" a="1"/>
  <c r="AA1459" i="5" s="1"/>
  <c r="AE1458" i="5"/>
  <c r="AD1458" i="5"/>
  <c r="AC1458" i="5"/>
  <c r="AB1458" i="5"/>
  <c r="AB1458" i="5" a="1"/>
  <c r="AA1458" i="5" a="1"/>
  <c r="AA1458" i="5" s="1"/>
  <c r="AE1457" i="5"/>
  <c r="AD1457" i="5"/>
  <c r="AC1457" i="5"/>
  <c r="AB1457" i="5" a="1"/>
  <c r="AB1457" i="5" s="1"/>
  <c r="AA1457" i="5" a="1"/>
  <c r="AA1457" i="5" s="1"/>
  <c r="AE1456" i="5"/>
  <c r="AD1456" i="5"/>
  <c r="AC1456" i="5"/>
  <c r="AB1456" i="5"/>
  <c r="AB1456" i="5" a="1"/>
  <c r="AA1456" i="5" a="1"/>
  <c r="AA1456" i="5" s="1"/>
  <c r="AE1455" i="5"/>
  <c r="AD1455" i="5"/>
  <c r="AC1455" i="5"/>
  <c r="AB1455" i="5" a="1"/>
  <c r="AB1455" i="5" s="1"/>
  <c r="AA1455" i="5" a="1"/>
  <c r="AA1455" i="5" s="1"/>
  <c r="AE1454" i="5"/>
  <c r="AD1454" i="5"/>
  <c r="AC1454" i="5"/>
  <c r="AB1454" i="5"/>
  <c r="AB1454" i="5" a="1"/>
  <c r="AA1454" i="5" a="1"/>
  <c r="AA1454" i="5" s="1"/>
  <c r="AE1453" i="5"/>
  <c r="AD1453" i="5"/>
  <c r="AC1453" i="5"/>
  <c r="AB1453" i="5" a="1"/>
  <c r="AB1453" i="5" s="1"/>
  <c r="AA1453" i="5" a="1"/>
  <c r="AA1453" i="5" s="1"/>
  <c r="AE1452" i="5"/>
  <c r="AD1452" i="5"/>
  <c r="AC1452" i="5"/>
  <c r="AB1452" i="5" a="1"/>
  <c r="AB1452" i="5" s="1"/>
  <c r="AA1452" i="5" a="1"/>
  <c r="AA1452" i="5" s="1"/>
  <c r="AE1451" i="5"/>
  <c r="AD1451" i="5"/>
  <c r="AC1451" i="5"/>
  <c r="AB1451" i="5" a="1"/>
  <c r="AB1451" i="5" s="1"/>
  <c r="AA1451" i="5" a="1"/>
  <c r="AA1451" i="5" s="1"/>
  <c r="AE1450" i="5"/>
  <c r="AD1450" i="5"/>
  <c r="AC1450" i="5"/>
  <c r="AB1450" i="5"/>
  <c r="AB1450" i="5" a="1"/>
  <c r="AA1450" i="5" a="1"/>
  <c r="AA1450" i="5" s="1"/>
  <c r="AE1449" i="5"/>
  <c r="AD1449" i="5"/>
  <c r="AC1449" i="5"/>
  <c r="AB1449" i="5" a="1"/>
  <c r="AB1449" i="5" s="1"/>
  <c r="AA1449" i="5" a="1"/>
  <c r="AA1449" i="5" s="1"/>
  <c r="AE1448" i="5"/>
  <c r="AD1448" i="5"/>
  <c r="AC1448" i="5"/>
  <c r="AB1448" i="5"/>
  <c r="AB1448" i="5" a="1"/>
  <c r="AA1448" i="5" a="1"/>
  <c r="AA1448" i="5" s="1"/>
  <c r="AE1447" i="5"/>
  <c r="AD1447" i="5"/>
  <c r="AC1447" i="5"/>
  <c r="AB1447" i="5" a="1"/>
  <c r="AB1447" i="5" s="1"/>
  <c r="AA1447" i="5" a="1"/>
  <c r="AA1447" i="5" s="1"/>
  <c r="AE1446" i="5"/>
  <c r="AD1446" i="5"/>
  <c r="AC1446" i="5"/>
  <c r="AB1446" i="5"/>
  <c r="AB1446" i="5" a="1"/>
  <c r="AA1446" i="5" a="1"/>
  <c r="AA1446" i="5" s="1"/>
  <c r="AE1445" i="5"/>
  <c r="AD1445" i="5"/>
  <c r="AC1445" i="5"/>
  <c r="AB1445" i="5" a="1"/>
  <c r="AB1445" i="5" s="1"/>
  <c r="AA1445" i="5" a="1"/>
  <c r="AA1445" i="5" s="1"/>
  <c r="AE1444" i="5"/>
  <c r="AD1444" i="5"/>
  <c r="AC1444" i="5"/>
  <c r="AB1444" i="5" a="1"/>
  <c r="AB1444" i="5" s="1"/>
  <c r="AA1444" i="5" a="1"/>
  <c r="AA1444" i="5" s="1"/>
  <c r="AE1443" i="5"/>
  <c r="AD1443" i="5"/>
  <c r="AC1443" i="5"/>
  <c r="AB1443" i="5" a="1"/>
  <c r="AB1443" i="5" s="1"/>
  <c r="AA1443" i="5" a="1"/>
  <c r="AA1443" i="5" s="1"/>
  <c r="AE1442" i="5"/>
  <c r="AD1442" i="5"/>
  <c r="AC1442" i="5"/>
  <c r="AB1442" i="5"/>
  <c r="AB1442" i="5" a="1"/>
  <c r="AA1442" i="5" a="1"/>
  <c r="AA1442" i="5" s="1"/>
  <c r="AE1441" i="5"/>
  <c r="AD1441" i="5"/>
  <c r="AC1441" i="5"/>
  <c r="AB1441" i="5" a="1"/>
  <c r="AB1441" i="5" s="1"/>
  <c r="AA1441" i="5" a="1"/>
  <c r="AA1441" i="5" s="1"/>
  <c r="AE1440" i="5"/>
  <c r="AD1440" i="5"/>
  <c r="AC1440" i="5"/>
  <c r="AB1440" i="5"/>
  <c r="AB1440" i="5" a="1"/>
  <c r="AA1440" i="5" a="1"/>
  <c r="AA1440" i="5" s="1"/>
  <c r="AE1439" i="5"/>
  <c r="AD1439" i="5"/>
  <c r="AC1439" i="5"/>
  <c r="AB1439" i="5" a="1"/>
  <c r="AB1439" i="5" s="1"/>
  <c r="AA1439" i="5" a="1"/>
  <c r="AA1439" i="5" s="1"/>
  <c r="AE1438" i="5"/>
  <c r="AD1438" i="5"/>
  <c r="AC1438" i="5"/>
  <c r="AB1438" i="5"/>
  <c r="AB1438" i="5" a="1"/>
  <c r="AA1438" i="5" a="1"/>
  <c r="AA1438" i="5" s="1"/>
  <c r="AE1437" i="5"/>
  <c r="AD1437" i="5"/>
  <c r="AC1437" i="5"/>
  <c r="AB1437" i="5" a="1"/>
  <c r="AB1437" i="5" s="1"/>
  <c r="AA1437" i="5" a="1"/>
  <c r="AA1437" i="5" s="1"/>
  <c r="AE1436" i="5"/>
  <c r="AD1436" i="5"/>
  <c r="AC1436" i="5"/>
  <c r="AB1436" i="5" a="1"/>
  <c r="AB1436" i="5" s="1"/>
  <c r="AA1436" i="5" a="1"/>
  <c r="AA1436" i="5" s="1"/>
  <c r="AE1435" i="5"/>
  <c r="AD1435" i="5"/>
  <c r="AC1435" i="5"/>
  <c r="AB1435" i="5" a="1"/>
  <c r="AB1435" i="5" s="1"/>
  <c r="AA1435" i="5" a="1"/>
  <c r="AA1435" i="5" s="1"/>
  <c r="AE1434" i="5"/>
  <c r="AD1434" i="5"/>
  <c r="AC1434" i="5"/>
  <c r="AB1434" i="5"/>
  <c r="AB1434" i="5" a="1"/>
  <c r="AA1434" i="5" a="1"/>
  <c r="AA1434" i="5" s="1"/>
  <c r="AE1433" i="5"/>
  <c r="AD1433" i="5"/>
  <c r="AC1433" i="5"/>
  <c r="AB1433" i="5" a="1"/>
  <c r="AB1433" i="5" s="1"/>
  <c r="AA1433" i="5" a="1"/>
  <c r="AA1433" i="5" s="1"/>
  <c r="AE1432" i="5"/>
  <c r="AD1432" i="5"/>
  <c r="AC1432" i="5"/>
  <c r="AB1432" i="5"/>
  <c r="AB1432" i="5" a="1"/>
  <c r="AA1432" i="5" a="1"/>
  <c r="AA1432" i="5" s="1"/>
  <c r="AE1431" i="5"/>
  <c r="AD1431" i="5"/>
  <c r="AC1431" i="5"/>
  <c r="AB1431" i="5" a="1"/>
  <c r="AB1431" i="5" s="1"/>
  <c r="AA1431" i="5" a="1"/>
  <c r="AA1431" i="5" s="1"/>
  <c r="AE1430" i="5"/>
  <c r="AD1430" i="5"/>
  <c r="AC1430" i="5"/>
  <c r="AB1430" i="5"/>
  <c r="AB1430" i="5" a="1"/>
  <c r="AA1430" i="5" a="1"/>
  <c r="AA1430" i="5" s="1"/>
  <c r="AE1429" i="5"/>
  <c r="AD1429" i="5"/>
  <c r="AC1429" i="5"/>
  <c r="AB1429" i="5" a="1"/>
  <c r="AB1429" i="5" s="1"/>
  <c r="AA1429" i="5" a="1"/>
  <c r="AA1429" i="5" s="1"/>
  <c r="AE1428" i="5"/>
  <c r="AD1428" i="5"/>
  <c r="AC1428" i="5"/>
  <c r="AB1428" i="5" a="1"/>
  <c r="AB1428" i="5" s="1"/>
  <c r="AA1428" i="5"/>
  <c r="AA1428" i="5" a="1"/>
  <c r="AE1427" i="5"/>
  <c r="AD1427" i="5"/>
  <c r="AC1427" i="5"/>
  <c r="AB1427" i="5" a="1"/>
  <c r="AB1427" i="5" s="1"/>
  <c r="AA1427" i="5" a="1"/>
  <c r="AA1427" i="5" s="1"/>
  <c r="AE1426" i="5"/>
  <c r="AD1426" i="5"/>
  <c r="AC1426" i="5"/>
  <c r="AB1426" i="5"/>
  <c r="AB1426" i="5" a="1"/>
  <c r="AA1426" i="5" a="1"/>
  <c r="AA1426" i="5" s="1"/>
  <c r="AE1425" i="5"/>
  <c r="AD1425" i="5"/>
  <c r="AC1425" i="5"/>
  <c r="AB1425" i="5" a="1"/>
  <c r="AB1425" i="5" s="1"/>
  <c r="AA1425" i="5" a="1"/>
  <c r="AA1425" i="5" s="1"/>
  <c r="AE1424" i="5"/>
  <c r="AD1424" i="5"/>
  <c r="AC1424" i="5"/>
  <c r="AB1424" i="5"/>
  <c r="AB1424" i="5" a="1"/>
  <c r="AA1424" i="5" a="1"/>
  <c r="AA1424" i="5" s="1"/>
  <c r="AE1423" i="5"/>
  <c r="AD1423" i="5"/>
  <c r="AC1423" i="5"/>
  <c r="AB1423" i="5" a="1"/>
  <c r="AB1423" i="5" s="1"/>
  <c r="AA1423" i="5" a="1"/>
  <c r="AA1423" i="5" s="1"/>
  <c r="AE1422" i="5"/>
  <c r="AD1422" i="5"/>
  <c r="AC1422" i="5"/>
  <c r="AB1422" i="5"/>
  <c r="AB1422" i="5" a="1"/>
  <c r="AA1422" i="5" a="1"/>
  <c r="AA1422" i="5" s="1"/>
  <c r="AE1421" i="5"/>
  <c r="AD1421" i="5"/>
  <c r="AC1421" i="5"/>
  <c r="AB1421" i="5" a="1"/>
  <c r="AB1421" i="5" s="1"/>
  <c r="AA1421" i="5" a="1"/>
  <c r="AA1421" i="5" s="1"/>
  <c r="AE1420" i="5"/>
  <c r="AD1420" i="5"/>
  <c r="AC1420" i="5"/>
  <c r="AB1420" i="5" a="1"/>
  <c r="AB1420" i="5" s="1"/>
  <c r="AA1420" i="5"/>
  <c r="AA1420" i="5" a="1"/>
  <c r="AE1419" i="5"/>
  <c r="AD1419" i="5"/>
  <c r="AC1419" i="5"/>
  <c r="AB1419" i="5" a="1"/>
  <c r="AB1419" i="5" s="1"/>
  <c r="AA1419" i="5" a="1"/>
  <c r="AA1419" i="5" s="1"/>
  <c r="AE1418" i="5"/>
  <c r="AD1418" i="5"/>
  <c r="AC1418" i="5"/>
  <c r="AB1418" i="5"/>
  <c r="AB1418" i="5" a="1"/>
  <c r="AA1418" i="5" a="1"/>
  <c r="AA1418" i="5" s="1"/>
  <c r="AE1417" i="5"/>
  <c r="AD1417" i="5"/>
  <c r="AC1417" i="5"/>
  <c r="AB1417" i="5" a="1"/>
  <c r="AB1417" i="5" s="1"/>
  <c r="AA1417" i="5" a="1"/>
  <c r="AA1417" i="5" s="1"/>
  <c r="AE1416" i="5"/>
  <c r="AD1416" i="5"/>
  <c r="AC1416" i="5"/>
  <c r="AB1416" i="5"/>
  <c r="AB1416" i="5" a="1"/>
  <c r="AA1416" i="5"/>
  <c r="AA1416" i="5" a="1"/>
  <c r="AE1415" i="5"/>
  <c r="AD1415" i="5"/>
  <c r="AC1415" i="5"/>
  <c r="AB1415" i="5" a="1"/>
  <c r="AB1415" i="5" s="1"/>
  <c r="AA1415" i="5" a="1"/>
  <c r="AA1415" i="5" s="1"/>
  <c r="AE1414" i="5"/>
  <c r="AD1414" i="5"/>
  <c r="AC1414" i="5"/>
  <c r="AB1414" i="5"/>
  <c r="AB1414" i="5" a="1"/>
  <c r="AA1414" i="5" a="1"/>
  <c r="AA1414" i="5" s="1"/>
  <c r="AE1413" i="5"/>
  <c r="AD1413" i="5"/>
  <c r="AC1413" i="5"/>
  <c r="AB1413" i="5" a="1"/>
  <c r="AB1413" i="5" s="1"/>
  <c r="AA1413" i="5" a="1"/>
  <c r="AA1413" i="5" s="1"/>
  <c r="AE1412" i="5"/>
  <c r="AD1412" i="5"/>
  <c r="AC1412" i="5"/>
  <c r="AB1412" i="5" a="1"/>
  <c r="AB1412" i="5" s="1"/>
  <c r="AA1412" i="5" a="1"/>
  <c r="AA1412" i="5" s="1"/>
  <c r="AE1411" i="5"/>
  <c r="AD1411" i="5"/>
  <c r="AC1411" i="5"/>
  <c r="AB1411" i="5" a="1"/>
  <c r="AB1411" i="5" s="1"/>
  <c r="AA1411" i="5" a="1"/>
  <c r="AA1411" i="5" s="1"/>
  <c r="AE1410" i="5"/>
  <c r="AD1410" i="5"/>
  <c r="AC1410" i="5"/>
  <c r="AB1410" i="5"/>
  <c r="AB1410" i="5" a="1"/>
  <c r="AA1410" i="5" a="1"/>
  <c r="AA1410" i="5" s="1"/>
  <c r="AE1409" i="5"/>
  <c r="AD1409" i="5"/>
  <c r="AC1409" i="5"/>
  <c r="AB1409" i="5" a="1"/>
  <c r="AB1409" i="5" s="1"/>
  <c r="AA1409" i="5" a="1"/>
  <c r="AA1409" i="5" s="1"/>
  <c r="AE1408" i="5"/>
  <c r="AD1408" i="5"/>
  <c r="AC1408" i="5"/>
  <c r="AB1408" i="5"/>
  <c r="AB1408" i="5" a="1"/>
  <c r="AA1408" i="5" a="1"/>
  <c r="AA1408" i="5" s="1"/>
  <c r="AE1407" i="5"/>
  <c r="AD1407" i="5"/>
  <c r="AC1407" i="5"/>
  <c r="AB1407" i="5" a="1"/>
  <c r="AB1407" i="5" s="1"/>
  <c r="AA1407" i="5" a="1"/>
  <c r="AA1407" i="5" s="1"/>
  <c r="AE1406" i="5"/>
  <c r="AD1406" i="5"/>
  <c r="AC1406" i="5"/>
  <c r="AB1406" i="5"/>
  <c r="AB1406" i="5" a="1"/>
  <c r="AA1406" i="5" a="1"/>
  <c r="AA1406" i="5" s="1"/>
  <c r="AE1405" i="5"/>
  <c r="AD1405" i="5"/>
  <c r="AC1405" i="5"/>
  <c r="AB1405" i="5" a="1"/>
  <c r="AB1405" i="5" s="1"/>
  <c r="AA1405" i="5" a="1"/>
  <c r="AA1405" i="5" s="1"/>
  <c r="AE1404" i="5"/>
  <c r="AD1404" i="5"/>
  <c r="AC1404" i="5"/>
  <c r="AB1404" i="5" a="1"/>
  <c r="AB1404" i="5" s="1"/>
  <c r="AA1404" i="5" a="1"/>
  <c r="AA1404" i="5" s="1"/>
  <c r="AE1403" i="5"/>
  <c r="AD1403" i="5"/>
  <c r="AC1403" i="5"/>
  <c r="AB1403" i="5" a="1"/>
  <c r="AB1403" i="5" s="1"/>
  <c r="AA1403" i="5" a="1"/>
  <c r="AA1403" i="5" s="1"/>
  <c r="AE1402" i="5"/>
  <c r="AD1402" i="5"/>
  <c r="AC1402" i="5"/>
  <c r="AB1402" i="5"/>
  <c r="AB1402" i="5" a="1"/>
  <c r="AA1402" i="5" a="1"/>
  <c r="AA1402" i="5" s="1"/>
  <c r="AE1401" i="5"/>
  <c r="AD1401" i="5"/>
  <c r="AC1401" i="5"/>
  <c r="AB1401" i="5" a="1"/>
  <c r="AB1401" i="5" s="1"/>
  <c r="AA1401" i="5" a="1"/>
  <c r="AA1401" i="5" s="1"/>
  <c r="AE1400" i="5"/>
  <c r="AD1400" i="5"/>
  <c r="AC1400" i="5"/>
  <c r="AB1400" i="5"/>
  <c r="AB1400" i="5" a="1"/>
  <c r="AA1400" i="5" a="1"/>
  <c r="AA1400" i="5" s="1"/>
  <c r="AE1399" i="5"/>
  <c r="AD1399" i="5"/>
  <c r="AC1399" i="5"/>
  <c r="AB1399" i="5" a="1"/>
  <c r="AB1399" i="5" s="1"/>
  <c r="AA1399" i="5" a="1"/>
  <c r="AA1399" i="5" s="1"/>
  <c r="AE1398" i="5"/>
  <c r="AD1398" i="5"/>
  <c r="AC1398" i="5"/>
  <c r="AB1398" i="5"/>
  <c r="AB1398" i="5" a="1"/>
  <c r="AA1398" i="5" a="1"/>
  <c r="AA1398" i="5" s="1"/>
  <c r="AE1397" i="5"/>
  <c r="AD1397" i="5"/>
  <c r="AC1397" i="5"/>
  <c r="AB1397" i="5" a="1"/>
  <c r="AB1397" i="5" s="1"/>
  <c r="AA1397" i="5" a="1"/>
  <c r="AA1397" i="5" s="1"/>
  <c r="AE1396" i="5"/>
  <c r="AD1396" i="5"/>
  <c r="AC1396" i="5"/>
  <c r="AB1396" i="5" a="1"/>
  <c r="AB1396" i="5" s="1"/>
  <c r="AA1396" i="5" a="1"/>
  <c r="AA1396" i="5" s="1"/>
  <c r="AE1395" i="5"/>
  <c r="AD1395" i="5"/>
  <c r="AC1395" i="5"/>
  <c r="AB1395" i="5" a="1"/>
  <c r="AB1395" i="5" s="1"/>
  <c r="AA1395" i="5" a="1"/>
  <c r="AA1395" i="5" s="1"/>
  <c r="AE1394" i="5"/>
  <c r="AD1394" i="5"/>
  <c r="AC1394" i="5"/>
  <c r="AB1394" i="5"/>
  <c r="AB1394" i="5" a="1"/>
  <c r="AA1394" i="5" a="1"/>
  <c r="AA1394" i="5" s="1"/>
  <c r="AE1393" i="5"/>
  <c r="AD1393" i="5"/>
  <c r="AC1393" i="5"/>
  <c r="AB1393" i="5" a="1"/>
  <c r="AB1393" i="5" s="1"/>
  <c r="AA1393" i="5" a="1"/>
  <c r="AA1393" i="5" s="1"/>
  <c r="AE1392" i="5"/>
  <c r="AD1392" i="5"/>
  <c r="AC1392" i="5"/>
  <c r="AB1392" i="5"/>
  <c r="AB1392" i="5" a="1"/>
  <c r="AA1392" i="5" a="1"/>
  <c r="AA1392" i="5" s="1"/>
  <c r="AE1391" i="5"/>
  <c r="AD1391" i="5"/>
  <c r="AC1391" i="5"/>
  <c r="AB1391" i="5" a="1"/>
  <c r="AB1391" i="5" s="1"/>
  <c r="AA1391" i="5" a="1"/>
  <c r="AA1391" i="5" s="1"/>
  <c r="AE1390" i="5"/>
  <c r="AD1390" i="5"/>
  <c r="AC1390" i="5"/>
  <c r="AB1390" i="5"/>
  <c r="AB1390" i="5" a="1"/>
  <c r="AA1390" i="5" a="1"/>
  <c r="AA1390" i="5" s="1"/>
  <c r="AE1389" i="5"/>
  <c r="AD1389" i="5"/>
  <c r="AC1389" i="5"/>
  <c r="AB1389" i="5" a="1"/>
  <c r="AB1389" i="5" s="1"/>
  <c r="AA1389" i="5" a="1"/>
  <c r="AA1389" i="5" s="1"/>
  <c r="AE1388" i="5"/>
  <c r="AD1388" i="5"/>
  <c r="AC1388" i="5"/>
  <c r="AB1388" i="5" a="1"/>
  <c r="AB1388" i="5" s="1"/>
  <c r="AA1388" i="5"/>
  <c r="AA1388" i="5" a="1"/>
  <c r="AE1387" i="5"/>
  <c r="AD1387" i="5"/>
  <c r="AC1387" i="5"/>
  <c r="AB1387" i="5" a="1"/>
  <c r="AB1387" i="5" s="1"/>
  <c r="AA1387" i="5" a="1"/>
  <c r="AA1387" i="5" s="1"/>
  <c r="AE1386" i="5"/>
  <c r="AD1386" i="5"/>
  <c r="AC1386" i="5"/>
  <c r="AB1386" i="5"/>
  <c r="AB1386" i="5" a="1"/>
  <c r="AA1386" i="5" a="1"/>
  <c r="AA1386" i="5" s="1"/>
  <c r="AE1385" i="5"/>
  <c r="AD1385" i="5"/>
  <c r="AC1385" i="5"/>
  <c r="AB1385" i="5" a="1"/>
  <c r="AB1385" i="5" s="1"/>
  <c r="AA1385" i="5" a="1"/>
  <c r="AA1385" i="5" s="1"/>
  <c r="AE1384" i="5"/>
  <c r="AD1384" i="5"/>
  <c r="AC1384" i="5"/>
  <c r="AB1384" i="5"/>
  <c r="AB1384" i="5" a="1"/>
  <c r="AA1384" i="5"/>
  <c r="AA1384" i="5" a="1"/>
  <c r="AE1383" i="5"/>
  <c r="AD1383" i="5"/>
  <c r="AC1383" i="5"/>
  <c r="AB1383" i="5" a="1"/>
  <c r="AB1383" i="5" s="1"/>
  <c r="AA1383" i="5" a="1"/>
  <c r="AA1383" i="5" s="1"/>
  <c r="AE1382" i="5"/>
  <c r="AD1382" i="5"/>
  <c r="AC1382" i="5"/>
  <c r="AB1382" i="5"/>
  <c r="AB1382" i="5" a="1"/>
  <c r="AA1382" i="5"/>
  <c r="AA1382" i="5" a="1"/>
  <c r="AE1381" i="5"/>
  <c r="AD1381" i="5"/>
  <c r="AC1381" i="5"/>
  <c r="AB1381" i="5" a="1"/>
  <c r="AB1381" i="5" s="1"/>
  <c r="AA1381" i="5" a="1"/>
  <c r="AA1381" i="5" s="1"/>
  <c r="AE1380" i="5"/>
  <c r="AD1380" i="5"/>
  <c r="AC1380" i="5"/>
  <c r="AB1380" i="5" a="1"/>
  <c r="AB1380" i="5" s="1"/>
  <c r="AA1380" i="5" a="1"/>
  <c r="AA1380" i="5" s="1"/>
  <c r="AE1379" i="5"/>
  <c r="AD1379" i="5"/>
  <c r="AC1379" i="5"/>
  <c r="AB1379" i="5" a="1"/>
  <c r="AB1379" i="5" s="1"/>
  <c r="AA1379" i="5" a="1"/>
  <c r="AA1379" i="5" s="1"/>
  <c r="AE1378" i="5"/>
  <c r="AD1378" i="5"/>
  <c r="AC1378" i="5"/>
  <c r="AB1378" i="5"/>
  <c r="AB1378" i="5" a="1"/>
  <c r="AA1378" i="5" a="1"/>
  <c r="AA1378" i="5" s="1"/>
  <c r="AE1377" i="5"/>
  <c r="AD1377" i="5"/>
  <c r="AC1377" i="5"/>
  <c r="AB1377" i="5" a="1"/>
  <c r="AB1377" i="5" s="1"/>
  <c r="AA1377" i="5" a="1"/>
  <c r="AA1377" i="5" s="1"/>
  <c r="AE1376" i="5"/>
  <c r="AD1376" i="5"/>
  <c r="AC1376" i="5"/>
  <c r="AB1376" i="5"/>
  <c r="AB1376" i="5" a="1"/>
  <c r="AA1376" i="5" a="1"/>
  <c r="AA1376" i="5" s="1"/>
  <c r="AE1375" i="5"/>
  <c r="AD1375" i="5"/>
  <c r="AC1375" i="5"/>
  <c r="AB1375" i="5" a="1"/>
  <c r="AB1375" i="5" s="1"/>
  <c r="AA1375" i="5" a="1"/>
  <c r="AA1375" i="5" s="1"/>
  <c r="AE1374" i="5"/>
  <c r="AD1374" i="5"/>
  <c r="AC1374" i="5"/>
  <c r="AB1374" i="5"/>
  <c r="AB1374" i="5" a="1"/>
  <c r="AA1374" i="5" a="1"/>
  <c r="AA1374" i="5" s="1"/>
  <c r="AE1373" i="5"/>
  <c r="AD1373" i="5"/>
  <c r="AC1373" i="5"/>
  <c r="AB1373" i="5" a="1"/>
  <c r="AB1373" i="5" s="1"/>
  <c r="AA1373" i="5" a="1"/>
  <c r="AA1373" i="5" s="1"/>
  <c r="AE1372" i="5"/>
  <c r="AD1372" i="5"/>
  <c r="AC1372" i="5"/>
  <c r="AB1372" i="5" a="1"/>
  <c r="AB1372" i="5" s="1"/>
  <c r="AA1372" i="5" a="1"/>
  <c r="AA1372" i="5" s="1"/>
  <c r="AE1371" i="5"/>
  <c r="AD1371" i="5"/>
  <c r="AC1371" i="5"/>
  <c r="AB1371" i="5" a="1"/>
  <c r="AB1371" i="5" s="1"/>
  <c r="AA1371" i="5" a="1"/>
  <c r="AA1371" i="5" s="1"/>
  <c r="AE1370" i="5"/>
  <c r="AD1370" i="5"/>
  <c r="AC1370" i="5"/>
  <c r="AB1370" i="5"/>
  <c r="AB1370" i="5" a="1"/>
  <c r="AA1370" i="5" a="1"/>
  <c r="AA1370" i="5" s="1"/>
  <c r="AE1369" i="5"/>
  <c r="AD1369" i="5"/>
  <c r="AC1369" i="5"/>
  <c r="AB1369" i="5" a="1"/>
  <c r="AB1369" i="5" s="1"/>
  <c r="AA1369" i="5" a="1"/>
  <c r="AA1369" i="5" s="1"/>
  <c r="AE1368" i="5"/>
  <c r="AD1368" i="5"/>
  <c r="AC1368" i="5"/>
  <c r="AB1368" i="5"/>
  <c r="AB1368" i="5" a="1"/>
  <c r="AA1368" i="5" a="1"/>
  <c r="AA1368" i="5" s="1"/>
  <c r="AE1367" i="5"/>
  <c r="AD1367" i="5"/>
  <c r="AC1367" i="5"/>
  <c r="AB1367" i="5" a="1"/>
  <c r="AB1367" i="5" s="1"/>
  <c r="AA1367" i="5" a="1"/>
  <c r="AA1367" i="5" s="1"/>
  <c r="AE1366" i="5"/>
  <c r="AD1366" i="5"/>
  <c r="AC1366" i="5"/>
  <c r="AB1366" i="5"/>
  <c r="AB1366" i="5" a="1"/>
  <c r="AA1366" i="5" a="1"/>
  <c r="AA1366" i="5" s="1"/>
  <c r="AE1365" i="5"/>
  <c r="AD1365" i="5"/>
  <c r="AC1365" i="5"/>
  <c r="AB1365" i="5" a="1"/>
  <c r="AB1365" i="5" s="1"/>
  <c r="AA1365" i="5" a="1"/>
  <c r="AA1365" i="5" s="1"/>
  <c r="AE1364" i="5"/>
  <c r="AD1364" i="5"/>
  <c r="AC1364" i="5"/>
  <c r="AB1364" i="5" a="1"/>
  <c r="AB1364" i="5" s="1"/>
  <c r="AA1364" i="5" a="1"/>
  <c r="AA1364" i="5" s="1"/>
  <c r="AE1363" i="5"/>
  <c r="AD1363" i="5"/>
  <c r="AC1363" i="5"/>
  <c r="AB1363" i="5" a="1"/>
  <c r="AB1363" i="5" s="1"/>
  <c r="AA1363" i="5" a="1"/>
  <c r="AA1363" i="5" s="1"/>
  <c r="AE1362" i="5"/>
  <c r="AD1362" i="5"/>
  <c r="AC1362" i="5"/>
  <c r="AB1362" i="5"/>
  <c r="AB1362" i="5" a="1"/>
  <c r="AA1362" i="5" a="1"/>
  <c r="AA1362" i="5" s="1"/>
  <c r="AE1361" i="5"/>
  <c r="AD1361" i="5"/>
  <c r="AC1361" i="5"/>
  <c r="AB1361" i="5" a="1"/>
  <c r="AB1361" i="5" s="1"/>
  <c r="AA1361" i="5" a="1"/>
  <c r="AA1361" i="5" s="1"/>
  <c r="AE1360" i="5"/>
  <c r="AD1360" i="5"/>
  <c r="AC1360" i="5"/>
  <c r="AB1360" i="5"/>
  <c r="AB1360" i="5" a="1"/>
  <c r="AA1360" i="5" a="1"/>
  <c r="AA1360" i="5" s="1"/>
  <c r="AE1359" i="5"/>
  <c r="AD1359" i="5"/>
  <c r="AC1359" i="5"/>
  <c r="AB1359" i="5" a="1"/>
  <c r="AB1359" i="5" s="1"/>
  <c r="AA1359" i="5" a="1"/>
  <c r="AA1359" i="5" s="1"/>
  <c r="AE1358" i="5"/>
  <c r="AD1358" i="5"/>
  <c r="AC1358" i="5"/>
  <c r="AB1358" i="5"/>
  <c r="AB1358" i="5" a="1"/>
  <c r="AA1358" i="5" a="1"/>
  <c r="AA1358" i="5" s="1"/>
  <c r="AE1357" i="5"/>
  <c r="AD1357" i="5"/>
  <c r="AC1357" i="5"/>
  <c r="AB1357" i="5" a="1"/>
  <c r="AB1357" i="5" s="1"/>
  <c r="AA1357" i="5" a="1"/>
  <c r="AA1357" i="5" s="1"/>
  <c r="AE1356" i="5"/>
  <c r="AD1356" i="5"/>
  <c r="AC1356" i="5"/>
  <c r="AB1356" i="5" a="1"/>
  <c r="AB1356" i="5" s="1"/>
  <c r="AA1356" i="5"/>
  <c r="AA1356" i="5" a="1"/>
  <c r="AE1355" i="5"/>
  <c r="AD1355" i="5"/>
  <c r="AC1355" i="5"/>
  <c r="AB1355" i="5" a="1"/>
  <c r="AB1355" i="5" s="1"/>
  <c r="AA1355" i="5" a="1"/>
  <c r="AA1355" i="5" s="1"/>
  <c r="AE1354" i="5"/>
  <c r="AD1354" i="5"/>
  <c r="AC1354" i="5"/>
  <c r="AB1354" i="5"/>
  <c r="AB1354" i="5" a="1"/>
  <c r="AA1354" i="5" a="1"/>
  <c r="AA1354" i="5" s="1"/>
  <c r="AE1353" i="5"/>
  <c r="AD1353" i="5"/>
  <c r="AC1353" i="5"/>
  <c r="AB1353" i="5" a="1"/>
  <c r="AB1353" i="5" s="1"/>
  <c r="AA1353" i="5" a="1"/>
  <c r="AA1353" i="5" s="1"/>
  <c r="AE1352" i="5"/>
  <c r="AD1352" i="5"/>
  <c r="AC1352" i="5"/>
  <c r="AB1352" i="5"/>
  <c r="AB1352" i="5" a="1"/>
  <c r="AA1352" i="5" a="1"/>
  <c r="AA1352" i="5" s="1"/>
  <c r="AE1351" i="5"/>
  <c r="AD1351" i="5"/>
  <c r="AC1351" i="5"/>
  <c r="AB1351" i="5" a="1"/>
  <c r="AB1351" i="5" s="1"/>
  <c r="AA1351" i="5" a="1"/>
  <c r="AA1351" i="5" s="1"/>
  <c r="AE1350" i="5"/>
  <c r="AD1350" i="5"/>
  <c r="AC1350" i="5"/>
  <c r="AB1350" i="5"/>
  <c r="AB1350" i="5" a="1"/>
  <c r="AA1350" i="5" a="1"/>
  <c r="AA1350" i="5" s="1"/>
  <c r="AE1349" i="5"/>
  <c r="AD1349" i="5"/>
  <c r="AC1349" i="5"/>
  <c r="AB1349" i="5" a="1"/>
  <c r="AB1349" i="5" s="1"/>
  <c r="AA1349" i="5" a="1"/>
  <c r="AA1349" i="5" s="1"/>
  <c r="AE1348" i="5"/>
  <c r="AD1348" i="5"/>
  <c r="AC1348" i="5"/>
  <c r="AB1348" i="5" a="1"/>
  <c r="AB1348" i="5" s="1"/>
  <c r="AA1348" i="5" a="1"/>
  <c r="AA1348" i="5" s="1"/>
  <c r="AE1347" i="5"/>
  <c r="AD1347" i="5"/>
  <c r="AC1347" i="5"/>
  <c r="AB1347" i="5" a="1"/>
  <c r="AB1347" i="5" s="1"/>
  <c r="AA1347" i="5" a="1"/>
  <c r="AA1347" i="5" s="1"/>
  <c r="AE1346" i="5"/>
  <c r="AD1346" i="5"/>
  <c r="AC1346" i="5"/>
  <c r="AB1346" i="5"/>
  <c r="AB1346" i="5" a="1"/>
  <c r="AA1346" i="5" a="1"/>
  <c r="AA1346" i="5" s="1"/>
  <c r="AE1345" i="5"/>
  <c r="AD1345" i="5"/>
  <c r="AC1345" i="5"/>
  <c r="AB1345" i="5" a="1"/>
  <c r="AB1345" i="5" s="1"/>
  <c r="AA1345" i="5" a="1"/>
  <c r="AA1345" i="5" s="1"/>
  <c r="AE1344" i="5"/>
  <c r="AD1344" i="5"/>
  <c r="AC1344" i="5"/>
  <c r="AB1344" i="5"/>
  <c r="AB1344" i="5" a="1"/>
  <c r="AA1344" i="5" a="1"/>
  <c r="AA1344" i="5" s="1"/>
  <c r="AE1343" i="5"/>
  <c r="AD1343" i="5"/>
  <c r="AC1343" i="5"/>
  <c r="AB1343" i="5" a="1"/>
  <c r="AB1343" i="5" s="1"/>
  <c r="AA1343" i="5" a="1"/>
  <c r="AA1343" i="5" s="1"/>
  <c r="AE1342" i="5"/>
  <c r="AD1342" i="5"/>
  <c r="AC1342" i="5"/>
  <c r="AB1342" i="5"/>
  <c r="AB1342" i="5" a="1"/>
  <c r="AA1342" i="5" a="1"/>
  <c r="AA1342" i="5" s="1"/>
  <c r="AE1341" i="5"/>
  <c r="AD1341" i="5"/>
  <c r="AC1341" i="5"/>
  <c r="AB1341" i="5" a="1"/>
  <c r="AB1341" i="5" s="1"/>
  <c r="AA1341" i="5" a="1"/>
  <c r="AA1341" i="5" s="1"/>
  <c r="AE1340" i="5"/>
  <c r="AD1340" i="5"/>
  <c r="AC1340" i="5"/>
  <c r="AB1340" i="5" a="1"/>
  <c r="AB1340" i="5" s="1"/>
  <c r="AA1340" i="5" a="1"/>
  <c r="AA1340" i="5" s="1"/>
  <c r="AE1339" i="5"/>
  <c r="AD1339" i="5"/>
  <c r="AC1339" i="5"/>
  <c r="AB1339" i="5" a="1"/>
  <c r="AB1339" i="5" s="1"/>
  <c r="AA1339" i="5" a="1"/>
  <c r="AA1339" i="5" s="1"/>
  <c r="AE1338" i="5"/>
  <c r="AD1338" i="5"/>
  <c r="AC1338" i="5"/>
  <c r="AB1338" i="5"/>
  <c r="AB1338" i="5" a="1"/>
  <c r="AA1338" i="5" a="1"/>
  <c r="AA1338" i="5" s="1"/>
  <c r="AE1337" i="5"/>
  <c r="AD1337" i="5"/>
  <c r="AC1337" i="5"/>
  <c r="AB1337" i="5" a="1"/>
  <c r="AB1337" i="5" s="1"/>
  <c r="AA1337" i="5" a="1"/>
  <c r="AA1337" i="5" s="1"/>
  <c r="AE1336" i="5"/>
  <c r="AD1336" i="5"/>
  <c r="AC1336" i="5"/>
  <c r="AB1336" i="5"/>
  <c r="AB1336" i="5" a="1"/>
  <c r="AA1336" i="5" a="1"/>
  <c r="AA1336" i="5" s="1"/>
  <c r="AE1335" i="5"/>
  <c r="AD1335" i="5"/>
  <c r="AC1335" i="5"/>
  <c r="AB1335" i="5" a="1"/>
  <c r="AB1335" i="5" s="1"/>
  <c r="AA1335" i="5" a="1"/>
  <c r="AA1335" i="5" s="1"/>
  <c r="AE1334" i="5"/>
  <c r="AD1334" i="5"/>
  <c r="AC1334" i="5"/>
  <c r="AB1334" i="5" a="1"/>
  <c r="AB1334" i="5" s="1"/>
  <c r="AA1334" i="5" a="1"/>
  <c r="AA1334" i="5" s="1"/>
  <c r="AE1333" i="5"/>
  <c r="AD1333" i="5"/>
  <c r="AC1333" i="5"/>
  <c r="AB1333" i="5" a="1"/>
  <c r="AB1333" i="5" s="1"/>
  <c r="AA1333" i="5" a="1"/>
  <c r="AA1333" i="5" s="1"/>
  <c r="AE1332" i="5"/>
  <c r="AD1332" i="5"/>
  <c r="AC1332" i="5"/>
  <c r="AB1332" i="5" a="1"/>
  <c r="AB1332" i="5" s="1"/>
  <c r="AA1332" i="5" a="1"/>
  <c r="AA1332" i="5" s="1"/>
  <c r="AE1331" i="5"/>
  <c r="AD1331" i="5"/>
  <c r="AC1331" i="5"/>
  <c r="AB1331" i="5"/>
  <c r="AB1331" i="5" a="1"/>
  <c r="AA1331" i="5" a="1"/>
  <c r="AA1331" i="5" s="1"/>
  <c r="AE1330" i="5"/>
  <c r="AD1330" i="5"/>
  <c r="AC1330" i="5"/>
  <c r="AB1330" i="5"/>
  <c r="AB1330" i="5" a="1"/>
  <c r="AA1330" i="5" a="1"/>
  <c r="AA1330" i="5" s="1"/>
  <c r="AE1329" i="5"/>
  <c r="AD1329" i="5"/>
  <c r="AC1329" i="5"/>
  <c r="AB1329" i="5" a="1"/>
  <c r="AB1329" i="5" s="1"/>
  <c r="AA1329" i="5" a="1"/>
  <c r="AA1329" i="5" s="1"/>
  <c r="AE1328" i="5"/>
  <c r="AD1328" i="5"/>
  <c r="AC1328" i="5"/>
  <c r="AB1328" i="5" a="1"/>
  <c r="AB1328" i="5" s="1"/>
  <c r="AA1328" i="5" a="1"/>
  <c r="AA1328" i="5" s="1"/>
  <c r="AE1327" i="5"/>
  <c r="AD1327" i="5"/>
  <c r="AC1327" i="5"/>
  <c r="AB1327" i="5"/>
  <c r="AB1327" i="5" a="1"/>
  <c r="AA1327" i="5" a="1"/>
  <c r="AA1327" i="5" s="1"/>
  <c r="AE1326" i="5"/>
  <c r="AD1326" i="5"/>
  <c r="AC1326" i="5"/>
  <c r="AB1326" i="5" a="1"/>
  <c r="AB1326" i="5" s="1"/>
  <c r="AA1326" i="5" a="1"/>
  <c r="AA1326" i="5" s="1"/>
  <c r="AE1325" i="5"/>
  <c r="AD1325" i="5"/>
  <c r="AC1325" i="5"/>
  <c r="AB1325" i="5" a="1"/>
  <c r="AB1325" i="5" s="1"/>
  <c r="AA1325" i="5" a="1"/>
  <c r="AA1325" i="5" s="1"/>
  <c r="AE1324" i="5"/>
  <c r="AD1324" i="5"/>
  <c r="AC1324" i="5"/>
  <c r="AB1324" i="5" a="1"/>
  <c r="AB1324" i="5" s="1"/>
  <c r="AA1324" i="5" a="1"/>
  <c r="AA1324" i="5" s="1"/>
  <c r="AE1323" i="5"/>
  <c r="AD1323" i="5"/>
  <c r="AC1323" i="5"/>
  <c r="AB1323" i="5"/>
  <c r="AB1323" i="5" a="1"/>
  <c r="AA1323" i="5" a="1"/>
  <c r="AA1323" i="5" s="1"/>
  <c r="AE1322" i="5"/>
  <c r="AD1322" i="5"/>
  <c r="AC1322" i="5"/>
  <c r="AB1322" i="5"/>
  <c r="AB1322" i="5" a="1"/>
  <c r="AA1322" i="5" a="1"/>
  <c r="AA1322" i="5" s="1"/>
  <c r="AE1321" i="5"/>
  <c r="AD1321" i="5"/>
  <c r="AC1321" i="5"/>
  <c r="AB1321" i="5" a="1"/>
  <c r="AB1321" i="5" s="1"/>
  <c r="AA1321" i="5" a="1"/>
  <c r="AA1321" i="5" s="1"/>
  <c r="AE1320" i="5"/>
  <c r="AD1320" i="5"/>
  <c r="AC1320" i="5"/>
  <c r="AB1320" i="5" a="1"/>
  <c r="AB1320" i="5" s="1"/>
  <c r="AA1320" i="5" a="1"/>
  <c r="AA1320" i="5" s="1"/>
  <c r="AE1319" i="5"/>
  <c r="AD1319" i="5"/>
  <c r="AC1319" i="5"/>
  <c r="AB1319" i="5"/>
  <c r="AB1319" i="5" a="1"/>
  <c r="AA1319" i="5" a="1"/>
  <c r="AA1319" i="5" s="1"/>
  <c r="AE1318" i="5"/>
  <c r="AD1318" i="5"/>
  <c r="AC1318" i="5"/>
  <c r="AB1318" i="5" a="1"/>
  <c r="AB1318" i="5" s="1"/>
  <c r="AA1318" i="5" a="1"/>
  <c r="AA1318" i="5" s="1"/>
  <c r="AE1317" i="5"/>
  <c r="AD1317" i="5"/>
  <c r="AC1317" i="5"/>
  <c r="AB1317" i="5" a="1"/>
  <c r="AB1317" i="5" s="1"/>
  <c r="AA1317" i="5"/>
  <c r="AA1317" i="5" a="1"/>
  <c r="AE1316" i="5"/>
  <c r="AD1316" i="5"/>
  <c r="AC1316" i="5"/>
  <c r="AB1316" i="5" a="1"/>
  <c r="AB1316" i="5" s="1"/>
  <c r="AA1316" i="5" a="1"/>
  <c r="AA1316" i="5" s="1"/>
  <c r="AE1315" i="5"/>
  <c r="AD1315" i="5"/>
  <c r="AC1315" i="5"/>
  <c r="AB1315" i="5"/>
  <c r="AB1315" i="5" a="1"/>
  <c r="AA1315" i="5" a="1"/>
  <c r="AA1315" i="5" s="1"/>
  <c r="AE1314" i="5"/>
  <c r="AD1314" i="5"/>
  <c r="AC1314" i="5"/>
  <c r="AB1314" i="5"/>
  <c r="AB1314" i="5" a="1"/>
  <c r="AA1314" i="5" a="1"/>
  <c r="AA1314" i="5" s="1"/>
  <c r="AE1313" i="5"/>
  <c r="AD1313" i="5"/>
  <c r="AC1313" i="5"/>
  <c r="AB1313" i="5" a="1"/>
  <c r="AB1313" i="5" s="1"/>
  <c r="AA1313" i="5" a="1"/>
  <c r="AA1313" i="5" s="1"/>
  <c r="AE1312" i="5"/>
  <c r="AD1312" i="5"/>
  <c r="AC1312" i="5"/>
  <c r="AB1312" i="5" a="1"/>
  <c r="AB1312" i="5" s="1"/>
  <c r="AA1312" i="5" a="1"/>
  <c r="AA1312" i="5" s="1"/>
  <c r="AE1311" i="5"/>
  <c r="AD1311" i="5"/>
  <c r="AC1311" i="5"/>
  <c r="AB1311" i="5"/>
  <c r="AB1311" i="5" a="1"/>
  <c r="AA1311" i="5" a="1"/>
  <c r="AA1311" i="5" s="1"/>
  <c r="AE1310" i="5"/>
  <c r="AD1310" i="5"/>
  <c r="AC1310" i="5"/>
  <c r="AB1310" i="5" a="1"/>
  <c r="AB1310" i="5" s="1"/>
  <c r="AA1310" i="5" a="1"/>
  <c r="AA1310" i="5" s="1"/>
  <c r="AE1309" i="5"/>
  <c r="AD1309" i="5"/>
  <c r="AC1309" i="5"/>
  <c r="AB1309" i="5" a="1"/>
  <c r="AB1309" i="5" s="1"/>
  <c r="AA1309" i="5" a="1"/>
  <c r="AA1309" i="5" s="1"/>
  <c r="AE1308" i="5"/>
  <c r="AD1308" i="5"/>
  <c r="AC1308" i="5"/>
  <c r="AB1308" i="5" a="1"/>
  <c r="AB1308" i="5" s="1"/>
  <c r="AA1308" i="5" a="1"/>
  <c r="AA1308" i="5" s="1"/>
  <c r="AE1307" i="5"/>
  <c r="AD1307" i="5"/>
  <c r="AC1307" i="5"/>
  <c r="AB1307" i="5"/>
  <c r="AB1307" i="5" a="1"/>
  <c r="AA1307" i="5" a="1"/>
  <c r="AA1307" i="5" s="1"/>
  <c r="AE1306" i="5"/>
  <c r="AD1306" i="5"/>
  <c r="AC1306" i="5"/>
  <c r="AB1306" i="5"/>
  <c r="AB1306" i="5" a="1"/>
  <c r="AA1306" i="5" a="1"/>
  <c r="AA1306" i="5" s="1"/>
  <c r="AE1305" i="5"/>
  <c r="AD1305" i="5"/>
  <c r="AC1305" i="5"/>
  <c r="AB1305" i="5" a="1"/>
  <c r="AB1305" i="5" s="1"/>
  <c r="AA1305" i="5" a="1"/>
  <c r="AA1305" i="5" s="1"/>
  <c r="AE1304" i="5"/>
  <c r="AD1304" i="5"/>
  <c r="AC1304" i="5"/>
  <c r="AB1304" i="5" a="1"/>
  <c r="AB1304" i="5" s="1"/>
  <c r="AA1304" i="5" a="1"/>
  <c r="AA1304" i="5" s="1"/>
  <c r="AE1303" i="5"/>
  <c r="AD1303" i="5"/>
  <c r="AC1303" i="5"/>
  <c r="AB1303" i="5"/>
  <c r="AB1303" i="5" a="1"/>
  <c r="AA1303" i="5" a="1"/>
  <c r="AA1303" i="5" s="1"/>
  <c r="AE1302" i="5"/>
  <c r="AD1302" i="5"/>
  <c r="AC1302" i="5"/>
  <c r="AB1302" i="5" a="1"/>
  <c r="AB1302" i="5" s="1"/>
  <c r="AA1302" i="5" a="1"/>
  <c r="AA1302" i="5" s="1"/>
  <c r="AE1301" i="5"/>
  <c r="AD1301" i="5"/>
  <c r="AC1301" i="5"/>
  <c r="AB1301" i="5" a="1"/>
  <c r="AB1301" i="5" s="1"/>
  <c r="AA1301" i="5"/>
  <c r="AA1301" i="5" a="1"/>
  <c r="AE1300" i="5"/>
  <c r="AD1300" i="5"/>
  <c r="AC1300" i="5"/>
  <c r="AB1300" i="5" a="1"/>
  <c r="AB1300" i="5" s="1"/>
  <c r="AA1300" i="5" a="1"/>
  <c r="AA1300" i="5" s="1"/>
  <c r="AE1299" i="5"/>
  <c r="AD1299" i="5"/>
  <c r="AC1299" i="5"/>
  <c r="AB1299" i="5"/>
  <c r="AB1299" i="5" a="1"/>
  <c r="AA1299" i="5" a="1"/>
  <c r="AA1299" i="5" s="1"/>
  <c r="AE1298" i="5"/>
  <c r="AD1298" i="5"/>
  <c r="AC1298" i="5"/>
  <c r="AB1298" i="5"/>
  <c r="AB1298" i="5" a="1"/>
  <c r="AA1298" i="5" a="1"/>
  <c r="AA1298" i="5" s="1"/>
  <c r="AE1297" i="5"/>
  <c r="AD1297" i="5"/>
  <c r="AC1297" i="5"/>
  <c r="AB1297" i="5" a="1"/>
  <c r="AB1297" i="5" s="1"/>
  <c r="AA1297" i="5" a="1"/>
  <c r="AA1297" i="5" s="1"/>
  <c r="AE1296" i="5"/>
  <c r="AD1296" i="5"/>
  <c r="AC1296" i="5"/>
  <c r="AB1296" i="5" a="1"/>
  <c r="AB1296" i="5" s="1"/>
  <c r="AA1296" i="5" a="1"/>
  <c r="AA1296" i="5" s="1"/>
  <c r="AE1295" i="5"/>
  <c r="AD1295" i="5"/>
  <c r="AC1295" i="5"/>
  <c r="AB1295" i="5"/>
  <c r="AB1295" i="5" a="1"/>
  <c r="AA1295" i="5" a="1"/>
  <c r="AA1295" i="5" s="1"/>
  <c r="AE1294" i="5"/>
  <c r="AD1294" i="5"/>
  <c r="AC1294" i="5"/>
  <c r="AB1294" i="5" a="1"/>
  <c r="AB1294" i="5" s="1"/>
  <c r="AA1294" i="5" a="1"/>
  <c r="AA1294" i="5" s="1"/>
  <c r="AE1293" i="5"/>
  <c r="AD1293" i="5"/>
  <c r="AC1293" i="5"/>
  <c r="AB1293" i="5" a="1"/>
  <c r="AB1293" i="5" s="1"/>
  <c r="AA1293" i="5" a="1"/>
  <c r="AA1293" i="5" s="1"/>
  <c r="AE1292" i="5"/>
  <c r="AD1292" i="5"/>
  <c r="AC1292" i="5"/>
  <c r="AB1292" i="5" a="1"/>
  <c r="AB1292" i="5" s="1"/>
  <c r="AA1292" i="5" a="1"/>
  <c r="AA1292" i="5" s="1"/>
  <c r="AE1291" i="5"/>
  <c r="AD1291" i="5"/>
  <c r="AC1291" i="5"/>
  <c r="AB1291" i="5"/>
  <c r="AB1291" i="5" a="1"/>
  <c r="AA1291" i="5" a="1"/>
  <c r="AA1291" i="5" s="1"/>
  <c r="AE1290" i="5"/>
  <c r="AD1290" i="5"/>
  <c r="AC1290" i="5"/>
  <c r="AB1290" i="5"/>
  <c r="AB1290" i="5" a="1"/>
  <c r="AA1290" i="5" a="1"/>
  <c r="AA1290" i="5" s="1"/>
  <c r="AE1289" i="5"/>
  <c r="AD1289" i="5"/>
  <c r="AC1289" i="5"/>
  <c r="AB1289" i="5" a="1"/>
  <c r="AB1289" i="5" s="1"/>
  <c r="AA1289" i="5" a="1"/>
  <c r="AA1289" i="5" s="1"/>
  <c r="AE1288" i="5"/>
  <c r="AD1288" i="5"/>
  <c r="AC1288" i="5"/>
  <c r="AB1288" i="5" a="1"/>
  <c r="AB1288" i="5" s="1"/>
  <c r="AA1288" i="5" a="1"/>
  <c r="AA1288" i="5" s="1"/>
  <c r="AE1287" i="5"/>
  <c r="AD1287" i="5"/>
  <c r="AC1287" i="5"/>
  <c r="AB1287" i="5"/>
  <c r="AB1287" i="5" a="1"/>
  <c r="AA1287" i="5" a="1"/>
  <c r="AA1287" i="5" s="1"/>
  <c r="AE1286" i="5"/>
  <c r="AD1286" i="5"/>
  <c r="AC1286" i="5"/>
  <c r="AB1286" i="5" a="1"/>
  <c r="AB1286" i="5" s="1"/>
  <c r="AA1286" i="5" a="1"/>
  <c r="AA1286" i="5" s="1"/>
  <c r="AE1285" i="5"/>
  <c r="AD1285" i="5"/>
  <c r="AC1285" i="5"/>
  <c r="AB1285" i="5" a="1"/>
  <c r="AB1285" i="5" s="1"/>
  <c r="AA1285" i="5"/>
  <c r="AA1285" i="5" a="1"/>
  <c r="AE1284" i="5"/>
  <c r="AD1284" i="5"/>
  <c r="AC1284" i="5"/>
  <c r="AB1284" i="5" a="1"/>
  <c r="AB1284" i="5" s="1"/>
  <c r="AA1284" i="5" a="1"/>
  <c r="AA1284" i="5" s="1"/>
  <c r="AE1283" i="5"/>
  <c r="AD1283" i="5"/>
  <c r="AC1283" i="5"/>
  <c r="AB1283" i="5"/>
  <c r="AB1283" i="5" a="1"/>
  <c r="AA1283" i="5" a="1"/>
  <c r="AA1283" i="5" s="1"/>
  <c r="AE1282" i="5"/>
  <c r="AD1282" i="5"/>
  <c r="AC1282" i="5"/>
  <c r="AB1282" i="5"/>
  <c r="AB1282" i="5" a="1"/>
  <c r="AA1282" i="5" a="1"/>
  <c r="AA1282" i="5" s="1"/>
  <c r="AE1281" i="5"/>
  <c r="AD1281" i="5"/>
  <c r="AC1281" i="5"/>
  <c r="AB1281" i="5" a="1"/>
  <c r="AB1281" i="5" s="1"/>
  <c r="AA1281" i="5" a="1"/>
  <c r="AA1281" i="5" s="1"/>
  <c r="AE1280" i="5"/>
  <c r="AD1280" i="5"/>
  <c r="AC1280" i="5"/>
  <c r="AB1280" i="5" a="1"/>
  <c r="AB1280" i="5" s="1"/>
  <c r="AA1280" i="5" a="1"/>
  <c r="AA1280" i="5" s="1"/>
  <c r="AE1279" i="5"/>
  <c r="AD1279" i="5"/>
  <c r="AC1279" i="5"/>
  <c r="AB1279" i="5"/>
  <c r="AB1279" i="5" a="1"/>
  <c r="AA1279" i="5" a="1"/>
  <c r="AA1279" i="5" s="1"/>
  <c r="AE1278" i="5"/>
  <c r="AD1278" i="5"/>
  <c r="AC1278" i="5"/>
  <c r="AB1278" i="5" a="1"/>
  <c r="AB1278" i="5" s="1"/>
  <c r="AA1278" i="5" a="1"/>
  <c r="AA1278" i="5" s="1"/>
  <c r="AE1277" i="5"/>
  <c r="AD1277" i="5"/>
  <c r="AC1277" i="5"/>
  <c r="AB1277" i="5" a="1"/>
  <c r="AB1277" i="5" s="1"/>
  <c r="AA1277" i="5" a="1"/>
  <c r="AA1277" i="5" s="1"/>
  <c r="AE1276" i="5"/>
  <c r="AD1276" i="5"/>
  <c r="AC1276" i="5"/>
  <c r="AB1276" i="5" a="1"/>
  <c r="AB1276" i="5" s="1"/>
  <c r="AA1276" i="5" a="1"/>
  <c r="AA1276" i="5" s="1"/>
  <c r="AE1275" i="5"/>
  <c r="AD1275" i="5"/>
  <c r="AC1275" i="5"/>
  <c r="AB1275" i="5"/>
  <c r="AB1275" i="5" a="1"/>
  <c r="AA1275" i="5" a="1"/>
  <c r="AA1275" i="5" s="1"/>
  <c r="AE1274" i="5"/>
  <c r="AD1274" i="5"/>
  <c r="AC1274" i="5"/>
  <c r="AB1274" i="5"/>
  <c r="AB1274" i="5" a="1"/>
  <c r="AA1274" i="5" a="1"/>
  <c r="AA1274" i="5" s="1"/>
  <c r="AE1273" i="5"/>
  <c r="AD1273" i="5"/>
  <c r="AC1273" i="5"/>
  <c r="AB1273" i="5" a="1"/>
  <c r="AB1273" i="5" s="1"/>
  <c r="AA1273" i="5" a="1"/>
  <c r="AA1273" i="5" s="1"/>
  <c r="AE1272" i="5"/>
  <c r="AD1272" i="5"/>
  <c r="AC1272" i="5"/>
  <c r="AB1272" i="5" a="1"/>
  <c r="AB1272" i="5" s="1"/>
  <c r="AA1272" i="5" a="1"/>
  <c r="AA1272" i="5" s="1"/>
  <c r="AE1271" i="5"/>
  <c r="AD1271" i="5"/>
  <c r="AC1271" i="5"/>
  <c r="AB1271" i="5"/>
  <c r="AB1271" i="5" a="1"/>
  <c r="AA1271" i="5" a="1"/>
  <c r="AA1271" i="5" s="1"/>
  <c r="AE1270" i="5"/>
  <c r="AD1270" i="5"/>
  <c r="AC1270" i="5"/>
  <c r="AB1270" i="5" a="1"/>
  <c r="AB1270" i="5" s="1"/>
  <c r="AA1270" i="5" a="1"/>
  <c r="AA1270" i="5" s="1"/>
  <c r="AE1269" i="5"/>
  <c r="AD1269" i="5"/>
  <c r="AC1269" i="5"/>
  <c r="AB1269" i="5" a="1"/>
  <c r="AB1269" i="5" s="1"/>
  <c r="AA1269" i="5"/>
  <c r="AA1269" i="5" a="1"/>
  <c r="AE1268" i="5"/>
  <c r="AD1268" i="5"/>
  <c r="AC1268" i="5"/>
  <c r="AB1268" i="5" a="1"/>
  <c r="AB1268" i="5" s="1"/>
  <c r="AA1268" i="5" a="1"/>
  <c r="AA1268" i="5" s="1"/>
  <c r="AE1267" i="5"/>
  <c r="AD1267" i="5"/>
  <c r="AC1267" i="5"/>
  <c r="AB1267" i="5"/>
  <c r="AB1267" i="5" a="1"/>
  <c r="AA1267" i="5" a="1"/>
  <c r="AA1267" i="5" s="1"/>
  <c r="AE1266" i="5"/>
  <c r="AD1266" i="5"/>
  <c r="AC1266" i="5"/>
  <c r="AB1266" i="5"/>
  <c r="AB1266" i="5" a="1"/>
  <c r="AA1266" i="5" a="1"/>
  <c r="AA1266" i="5" s="1"/>
  <c r="AE1265" i="5"/>
  <c r="AD1265" i="5"/>
  <c r="AC1265" i="5"/>
  <c r="AB1265" i="5" a="1"/>
  <c r="AB1265" i="5" s="1"/>
  <c r="AA1265" i="5" a="1"/>
  <c r="AA1265" i="5" s="1"/>
  <c r="AE1264" i="5"/>
  <c r="AD1264" i="5"/>
  <c r="AC1264" i="5"/>
  <c r="AB1264" i="5" a="1"/>
  <c r="AB1264" i="5" s="1"/>
  <c r="AA1264" i="5" a="1"/>
  <c r="AA1264" i="5" s="1"/>
  <c r="AE1263" i="5"/>
  <c r="AD1263" i="5"/>
  <c r="AC1263" i="5"/>
  <c r="AB1263" i="5"/>
  <c r="AB1263" i="5" a="1"/>
  <c r="AA1263" i="5" a="1"/>
  <c r="AA1263" i="5" s="1"/>
  <c r="AE1262" i="5"/>
  <c r="AD1262" i="5"/>
  <c r="AC1262" i="5"/>
  <c r="AB1262" i="5" a="1"/>
  <c r="AB1262" i="5" s="1"/>
  <c r="AA1262" i="5" a="1"/>
  <c r="AA1262" i="5" s="1"/>
  <c r="AE1261" i="5"/>
  <c r="AD1261" i="5"/>
  <c r="AC1261" i="5"/>
  <c r="AB1261" i="5" a="1"/>
  <c r="AB1261" i="5" s="1"/>
  <c r="AA1261" i="5" a="1"/>
  <c r="AA1261" i="5" s="1"/>
  <c r="AE1260" i="5"/>
  <c r="AD1260" i="5"/>
  <c r="AC1260" i="5"/>
  <c r="AB1260" i="5" a="1"/>
  <c r="AB1260" i="5" s="1"/>
  <c r="AA1260" i="5" a="1"/>
  <c r="AA1260" i="5" s="1"/>
  <c r="AE1259" i="5"/>
  <c r="AD1259" i="5"/>
  <c r="AC1259" i="5"/>
  <c r="AB1259" i="5"/>
  <c r="AB1259" i="5" a="1"/>
  <c r="AA1259" i="5" a="1"/>
  <c r="AA1259" i="5" s="1"/>
  <c r="AE1258" i="5"/>
  <c r="AD1258" i="5"/>
  <c r="AC1258" i="5"/>
  <c r="AB1258" i="5"/>
  <c r="AB1258" i="5" a="1"/>
  <c r="AA1258" i="5" a="1"/>
  <c r="AA1258" i="5" s="1"/>
  <c r="AE1257" i="5"/>
  <c r="AD1257" i="5"/>
  <c r="AC1257" i="5"/>
  <c r="AB1257" i="5" a="1"/>
  <c r="AB1257" i="5" s="1"/>
  <c r="AA1257" i="5" a="1"/>
  <c r="AA1257" i="5" s="1"/>
  <c r="AE1256" i="5"/>
  <c r="AD1256" i="5"/>
  <c r="AC1256" i="5"/>
  <c r="AB1256" i="5" a="1"/>
  <c r="AB1256" i="5" s="1"/>
  <c r="AA1256" i="5" a="1"/>
  <c r="AA1256" i="5" s="1"/>
  <c r="AE1255" i="5"/>
  <c r="AD1255" i="5"/>
  <c r="AC1255" i="5"/>
  <c r="AB1255" i="5"/>
  <c r="AB1255" i="5" a="1"/>
  <c r="AA1255" i="5" a="1"/>
  <c r="AA1255" i="5" s="1"/>
  <c r="AE1254" i="5"/>
  <c r="AD1254" i="5"/>
  <c r="AC1254" i="5"/>
  <c r="AB1254" i="5" a="1"/>
  <c r="AB1254" i="5" s="1"/>
  <c r="AA1254" i="5" a="1"/>
  <c r="AA1254" i="5" s="1"/>
  <c r="AE1253" i="5"/>
  <c r="AD1253" i="5"/>
  <c r="AC1253" i="5"/>
  <c r="AB1253" i="5" a="1"/>
  <c r="AB1253" i="5" s="1"/>
  <c r="AA1253" i="5"/>
  <c r="AA1253" i="5" a="1"/>
  <c r="AE1252" i="5"/>
  <c r="AD1252" i="5"/>
  <c r="AC1252" i="5"/>
  <c r="AB1252" i="5" a="1"/>
  <c r="AB1252" i="5" s="1"/>
  <c r="AA1252" i="5" a="1"/>
  <c r="AA1252" i="5" s="1"/>
  <c r="AE1251" i="5"/>
  <c r="AD1251" i="5"/>
  <c r="AC1251" i="5"/>
  <c r="AB1251" i="5"/>
  <c r="AB1251" i="5" a="1"/>
  <c r="AA1251" i="5" a="1"/>
  <c r="AA1251" i="5" s="1"/>
  <c r="AE1250" i="5"/>
  <c r="AD1250" i="5"/>
  <c r="AC1250" i="5"/>
  <c r="AB1250" i="5"/>
  <c r="AB1250" i="5" a="1"/>
  <c r="AA1250" i="5" a="1"/>
  <c r="AA1250" i="5" s="1"/>
  <c r="AE1249" i="5"/>
  <c r="AD1249" i="5"/>
  <c r="AC1249" i="5"/>
  <c r="AB1249" i="5" a="1"/>
  <c r="AB1249" i="5" s="1"/>
  <c r="AA1249" i="5" a="1"/>
  <c r="AA1249" i="5" s="1"/>
  <c r="AE1248" i="5"/>
  <c r="AD1248" i="5"/>
  <c r="AC1248" i="5"/>
  <c r="AB1248" i="5" a="1"/>
  <c r="AB1248" i="5" s="1"/>
  <c r="AA1248" i="5" a="1"/>
  <c r="AA1248" i="5" s="1"/>
  <c r="AE1247" i="5"/>
  <c r="AD1247" i="5"/>
  <c r="AC1247" i="5"/>
  <c r="AB1247" i="5"/>
  <c r="AB1247" i="5" a="1"/>
  <c r="AA1247" i="5" a="1"/>
  <c r="AA1247" i="5" s="1"/>
  <c r="AE1246" i="5"/>
  <c r="AD1246" i="5"/>
  <c r="AC1246" i="5"/>
  <c r="AB1246" i="5" a="1"/>
  <c r="AB1246" i="5" s="1"/>
  <c r="AA1246" i="5" a="1"/>
  <c r="AA1246" i="5" s="1"/>
  <c r="AE1245" i="5"/>
  <c r="AD1245" i="5"/>
  <c r="AC1245" i="5"/>
  <c r="AB1245" i="5" a="1"/>
  <c r="AB1245" i="5" s="1"/>
  <c r="AA1245" i="5"/>
  <c r="AA1245" i="5" a="1"/>
  <c r="AE1244" i="5"/>
  <c r="AD1244" i="5"/>
  <c r="AC1244" i="5"/>
  <c r="AB1244" i="5" a="1"/>
  <c r="AB1244" i="5" s="1"/>
  <c r="AA1244" i="5" a="1"/>
  <c r="AA1244" i="5" s="1"/>
  <c r="AE1243" i="5"/>
  <c r="AD1243" i="5"/>
  <c r="AC1243" i="5"/>
  <c r="AB1243" i="5"/>
  <c r="AB1243" i="5" a="1"/>
  <c r="AA1243" i="5" a="1"/>
  <c r="AA1243" i="5" s="1"/>
  <c r="AE1242" i="5"/>
  <c r="AD1242" i="5"/>
  <c r="AC1242" i="5"/>
  <c r="AB1242" i="5"/>
  <c r="AB1242" i="5" a="1"/>
  <c r="AA1242" i="5" a="1"/>
  <c r="AA1242" i="5" s="1"/>
  <c r="AE1241" i="5"/>
  <c r="AD1241" i="5"/>
  <c r="AC1241" i="5"/>
  <c r="AB1241" i="5" a="1"/>
  <c r="AB1241" i="5" s="1"/>
  <c r="AA1241" i="5" a="1"/>
  <c r="AA1241" i="5" s="1"/>
  <c r="AE1240" i="5"/>
  <c r="AD1240" i="5"/>
  <c r="AC1240" i="5"/>
  <c r="AB1240" i="5" a="1"/>
  <c r="AB1240" i="5" s="1"/>
  <c r="AA1240" i="5"/>
  <c r="AA1240" i="5" a="1"/>
  <c r="AE1239" i="5"/>
  <c r="AD1239" i="5"/>
  <c r="AC1239" i="5"/>
  <c r="AB1239" i="5"/>
  <c r="AB1239" i="5" a="1"/>
  <c r="AA1239" i="5" a="1"/>
  <c r="AA1239" i="5" s="1"/>
  <c r="AE1238" i="5"/>
  <c r="AD1238" i="5"/>
  <c r="AC1238" i="5"/>
  <c r="AB1238" i="5" a="1"/>
  <c r="AB1238" i="5" s="1"/>
  <c r="AA1238" i="5" a="1"/>
  <c r="AA1238" i="5" s="1"/>
  <c r="AE1237" i="5"/>
  <c r="AD1237" i="5"/>
  <c r="AC1237" i="5"/>
  <c r="AB1237" i="5" a="1"/>
  <c r="AB1237" i="5" s="1"/>
  <c r="AA1237" i="5"/>
  <c r="AA1237" i="5" a="1"/>
  <c r="AE1236" i="5"/>
  <c r="AD1236" i="5"/>
  <c r="AC1236" i="5"/>
  <c r="AB1236" i="5" a="1"/>
  <c r="AB1236" i="5" s="1"/>
  <c r="AA1236" i="5" a="1"/>
  <c r="AA1236" i="5" s="1"/>
  <c r="AE1235" i="5"/>
  <c r="AD1235" i="5"/>
  <c r="AC1235" i="5"/>
  <c r="AB1235" i="5"/>
  <c r="AB1235" i="5" a="1"/>
  <c r="AA1235" i="5" a="1"/>
  <c r="AA1235" i="5" s="1"/>
  <c r="AE1234" i="5"/>
  <c r="AD1234" i="5"/>
  <c r="AC1234" i="5"/>
  <c r="AB1234" i="5"/>
  <c r="AB1234" i="5" a="1"/>
  <c r="AA1234" i="5" a="1"/>
  <c r="AA1234" i="5" s="1"/>
  <c r="AE1233" i="5"/>
  <c r="AD1233" i="5"/>
  <c r="AC1233" i="5"/>
  <c r="AB1233" i="5" a="1"/>
  <c r="AB1233" i="5" s="1"/>
  <c r="AA1233" i="5"/>
  <c r="AA1233" i="5" a="1"/>
  <c r="AE1232" i="5"/>
  <c r="AD1232" i="5"/>
  <c r="AC1232" i="5"/>
  <c r="AB1232" i="5" a="1"/>
  <c r="AB1232" i="5" s="1"/>
  <c r="AA1232" i="5" a="1"/>
  <c r="AA1232" i="5" s="1"/>
  <c r="AE1231" i="5"/>
  <c r="AD1231" i="5"/>
  <c r="AC1231" i="5"/>
  <c r="AB1231" i="5"/>
  <c r="AB1231" i="5" a="1"/>
  <c r="AA1231" i="5" a="1"/>
  <c r="AA1231" i="5" s="1"/>
  <c r="AE1230" i="5"/>
  <c r="AD1230" i="5"/>
  <c r="AC1230" i="5"/>
  <c r="AB1230" i="5" a="1"/>
  <c r="AB1230" i="5" s="1"/>
  <c r="AA1230" i="5" a="1"/>
  <c r="AA1230" i="5" s="1"/>
  <c r="AE1229" i="5"/>
  <c r="AD1229" i="5"/>
  <c r="AC1229" i="5"/>
  <c r="AB1229" i="5" a="1"/>
  <c r="AB1229" i="5" s="1"/>
  <c r="AA1229" i="5" a="1"/>
  <c r="AA1229" i="5" s="1"/>
  <c r="AE1228" i="5"/>
  <c r="AD1228" i="5"/>
  <c r="AC1228" i="5"/>
  <c r="AB1228" i="5" a="1"/>
  <c r="AB1228" i="5" s="1"/>
  <c r="AA1228" i="5" a="1"/>
  <c r="AA1228" i="5" s="1"/>
  <c r="AE1227" i="5"/>
  <c r="AD1227" i="5"/>
  <c r="AC1227" i="5"/>
  <c r="AB1227" i="5"/>
  <c r="AB1227" i="5" a="1"/>
  <c r="AA1227" i="5" a="1"/>
  <c r="AA1227" i="5" s="1"/>
  <c r="AE1226" i="5"/>
  <c r="AD1226" i="5"/>
  <c r="AC1226" i="5"/>
  <c r="AB1226" i="5"/>
  <c r="AB1226" i="5" a="1"/>
  <c r="AA1226" i="5" a="1"/>
  <c r="AA1226" i="5" s="1"/>
  <c r="AE1225" i="5"/>
  <c r="AD1225" i="5"/>
  <c r="AC1225" i="5"/>
  <c r="AB1225" i="5" a="1"/>
  <c r="AB1225" i="5" s="1"/>
  <c r="AA1225" i="5" a="1"/>
  <c r="AA1225" i="5" s="1"/>
  <c r="AE1224" i="5"/>
  <c r="AD1224" i="5"/>
  <c r="AC1224" i="5"/>
  <c r="AB1224" i="5" a="1"/>
  <c r="AB1224" i="5" s="1"/>
  <c r="AA1224" i="5" a="1"/>
  <c r="AA1224" i="5" s="1"/>
  <c r="AE1223" i="5"/>
  <c r="AD1223" i="5"/>
  <c r="AC1223" i="5"/>
  <c r="AB1223" i="5"/>
  <c r="AB1223" i="5" a="1"/>
  <c r="AA1223" i="5" a="1"/>
  <c r="AA1223" i="5" s="1"/>
  <c r="AE1222" i="5"/>
  <c r="AD1222" i="5"/>
  <c r="AC1222" i="5"/>
  <c r="AB1222" i="5" a="1"/>
  <c r="AB1222" i="5" s="1"/>
  <c r="AA1222" i="5" a="1"/>
  <c r="AA1222" i="5" s="1"/>
  <c r="AE1221" i="5"/>
  <c r="AD1221" i="5"/>
  <c r="AC1221" i="5"/>
  <c r="AB1221" i="5" a="1"/>
  <c r="AB1221" i="5" s="1"/>
  <c r="AA1221" i="5"/>
  <c r="AA1221" i="5" a="1"/>
  <c r="AE1220" i="5"/>
  <c r="AD1220" i="5"/>
  <c r="AC1220" i="5"/>
  <c r="AB1220" i="5" a="1"/>
  <c r="AB1220" i="5" s="1"/>
  <c r="AA1220" i="5" a="1"/>
  <c r="AA1220" i="5" s="1"/>
  <c r="AE1219" i="5"/>
  <c r="AD1219" i="5"/>
  <c r="AC1219" i="5"/>
  <c r="AB1219" i="5"/>
  <c r="AB1219" i="5" a="1"/>
  <c r="AA1219" i="5" a="1"/>
  <c r="AA1219" i="5" s="1"/>
  <c r="AE1218" i="5"/>
  <c r="AD1218" i="5"/>
  <c r="AC1218" i="5"/>
  <c r="AB1218" i="5"/>
  <c r="AB1218" i="5" a="1"/>
  <c r="AA1218" i="5" a="1"/>
  <c r="AA1218" i="5" s="1"/>
  <c r="AE1217" i="5"/>
  <c r="AD1217" i="5"/>
  <c r="AC1217" i="5"/>
  <c r="AB1217" i="5" a="1"/>
  <c r="AB1217" i="5" s="1"/>
  <c r="AA1217" i="5" a="1"/>
  <c r="AA1217" i="5" s="1"/>
  <c r="AE1216" i="5"/>
  <c r="AD1216" i="5"/>
  <c r="AC1216" i="5"/>
  <c r="AB1216" i="5" a="1"/>
  <c r="AB1216" i="5" s="1"/>
  <c r="AA1216" i="5" a="1"/>
  <c r="AA1216" i="5" s="1"/>
  <c r="AE1215" i="5"/>
  <c r="AD1215" i="5"/>
  <c r="AC1215" i="5"/>
  <c r="AB1215" i="5"/>
  <c r="AB1215" i="5" a="1"/>
  <c r="AA1215" i="5" a="1"/>
  <c r="AA1215" i="5" s="1"/>
  <c r="AE1214" i="5"/>
  <c r="AD1214" i="5"/>
  <c r="AC1214" i="5"/>
  <c r="AB1214" i="5" a="1"/>
  <c r="AB1214" i="5" s="1"/>
  <c r="AA1214" i="5" a="1"/>
  <c r="AA1214" i="5" s="1"/>
  <c r="AE1213" i="5"/>
  <c r="AD1213" i="5"/>
  <c r="AC1213" i="5"/>
  <c r="AB1213" i="5" a="1"/>
  <c r="AB1213" i="5" s="1"/>
  <c r="AA1213" i="5"/>
  <c r="AA1213" i="5" a="1"/>
  <c r="AE1212" i="5"/>
  <c r="AD1212" i="5"/>
  <c r="AC1212" i="5"/>
  <c r="AB1212" i="5" a="1"/>
  <c r="AB1212" i="5" s="1"/>
  <c r="AA1212" i="5" a="1"/>
  <c r="AA1212" i="5" s="1"/>
  <c r="AE1211" i="5"/>
  <c r="AD1211" i="5"/>
  <c r="AC1211" i="5"/>
  <c r="AB1211" i="5"/>
  <c r="AB1211" i="5" a="1"/>
  <c r="AA1211" i="5" a="1"/>
  <c r="AA1211" i="5" s="1"/>
  <c r="AE1210" i="5"/>
  <c r="AD1210" i="5"/>
  <c r="AC1210" i="5"/>
  <c r="AB1210" i="5"/>
  <c r="AB1210" i="5" a="1"/>
  <c r="AA1210" i="5" a="1"/>
  <c r="AA1210" i="5" s="1"/>
  <c r="AE1209" i="5"/>
  <c r="AD1209" i="5"/>
  <c r="AC1209" i="5"/>
  <c r="AB1209" i="5" a="1"/>
  <c r="AB1209" i="5" s="1"/>
  <c r="AA1209" i="5" a="1"/>
  <c r="AA1209" i="5" s="1"/>
  <c r="AE1208" i="5"/>
  <c r="AD1208" i="5"/>
  <c r="AC1208" i="5"/>
  <c r="AB1208" i="5" a="1"/>
  <c r="AB1208" i="5" s="1"/>
  <c r="AA1208" i="5"/>
  <c r="AA1208" i="5" a="1"/>
  <c r="AE1207" i="5"/>
  <c r="AD1207" i="5"/>
  <c r="AC1207" i="5"/>
  <c r="AB1207" i="5"/>
  <c r="AB1207" i="5" a="1"/>
  <c r="AA1207" i="5" a="1"/>
  <c r="AA1207" i="5" s="1"/>
  <c r="AE1206" i="5"/>
  <c r="AD1206" i="5"/>
  <c r="AC1206" i="5"/>
  <c r="AB1206" i="5" a="1"/>
  <c r="AB1206" i="5" s="1"/>
  <c r="AA1206" i="5" a="1"/>
  <c r="AA1206" i="5" s="1"/>
  <c r="AE1205" i="5"/>
  <c r="AD1205" i="5"/>
  <c r="AC1205" i="5"/>
  <c r="AB1205" i="5" a="1"/>
  <c r="AB1205" i="5" s="1"/>
  <c r="AA1205" i="5" a="1"/>
  <c r="AA1205" i="5" s="1"/>
  <c r="AE1204" i="5"/>
  <c r="AD1204" i="5"/>
  <c r="AC1204" i="5"/>
  <c r="AB1204" i="5" a="1"/>
  <c r="AB1204" i="5" s="1"/>
  <c r="AA1204" i="5" a="1"/>
  <c r="AA1204" i="5" s="1"/>
  <c r="AE1203" i="5"/>
  <c r="AD1203" i="5"/>
  <c r="AC1203" i="5"/>
  <c r="AB1203" i="5"/>
  <c r="AB1203" i="5" a="1"/>
  <c r="AA1203" i="5" a="1"/>
  <c r="AA1203" i="5" s="1"/>
  <c r="AE1202" i="5"/>
  <c r="AD1202" i="5"/>
  <c r="AC1202" i="5"/>
  <c r="AB1202" i="5"/>
  <c r="AB1202" i="5" a="1"/>
  <c r="AA1202" i="5" a="1"/>
  <c r="AA1202" i="5" s="1"/>
  <c r="AE1201" i="5"/>
  <c r="AD1201" i="5"/>
  <c r="AC1201" i="5"/>
  <c r="AB1201" i="5" a="1"/>
  <c r="AB1201" i="5" s="1"/>
  <c r="AA1201" i="5"/>
  <c r="AA1201" i="5" a="1"/>
  <c r="AE1200" i="5"/>
  <c r="AD1200" i="5"/>
  <c r="AC1200" i="5"/>
  <c r="AB1200" i="5" a="1"/>
  <c r="AB1200" i="5" s="1"/>
  <c r="AA1200" i="5" a="1"/>
  <c r="AA1200" i="5" s="1"/>
  <c r="AE1199" i="5"/>
  <c r="AD1199" i="5"/>
  <c r="AC1199" i="5"/>
  <c r="AB1199" i="5"/>
  <c r="AB1199" i="5" a="1"/>
  <c r="AA1199" i="5" a="1"/>
  <c r="AA1199" i="5" s="1"/>
  <c r="AE1198" i="5"/>
  <c r="AD1198" i="5"/>
  <c r="AC1198" i="5"/>
  <c r="AB1198" i="5" a="1"/>
  <c r="AB1198" i="5" s="1"/>
  <c r="AA1198" i="5" a="1"/>
  <c r="AA1198" i="5" s="1"/>
  <c r="AE1197" i="5"/>
  <c r="AD1197" i="5"/>
  <c r="AC1197" i="5"/>
  <c r="AB1197" i="5" a="1"/>
  <c r="AB1197" i="5" s="1"/>
  <c r="AA1197" i="5" a="1"/>
  <c r="AA1197" i="5" s="1"/>
  <c r="AE1196" i="5"/>
  <c r="AD1196" i="5"/>
  <c r="AC1196" i="5"/>
  <c r="AB1196" i="5" a="1"/>
  <c r="AB1196" i="5" s="1"/>
  <c r="AA1196" i="5" a="1"/>
  <c r="AA1196" i="5" s="1"/>
  <c r="AE1195" i="5"/>
  <c r="AD1195" i="5"/>
  <c r="AC1195" i="5"/>
  <c r="AB1195" i="5"/>
  <c r="AB1195" i="5" a="1"/>
  <c r="AA1195" i="5" a="1"/>
  <c r="AA1195" i="5" s="1"/>
  <c r="AE1194" i="5"/>
  <c r="AD1194" i="5"/>
  <c r="AC1194" i="5"/>
  <c r="AB1194" i="5"/>
  <c r="AB1194" i="5" a="1"/>
  <c r="AA1194" i="5" a="1"/>
  <c r="AA1194" i="5" s="1"/>
  <c r="AE1193" i="5"/>
  <c r="AD1193" i="5"/>
  <c r="AC1193" i="5"/>
  <c r="AB1193" i="5" a="1"/>
  <c r="AB1193" i="5" s="1"/>
  <c r="AA1193" i="5" a="1"/>
  <c r="AA1193" i="5" s="1"/>
  <c r="AE1192" i="5"/>
  <c r="AD1192" i="5"/>
  <c r="AC1192" i="5"/>
  <c r="AB1192" i="5" a="1"/>
  <c r="AB1192" i="5" s="1"/>
  <c r="AA1192" i="5" a="1"/>
  <c r="AA1192" i="5" s="1"/>
  <c r="AE1191" i="5"/>
  <c r="AD1191" i="5"/>
  <c r="AC1191" i="5"/>
  <c r="AB1191" i="5"/>
  <c r="AB1191" i="5" a="1"/>
  <c r="AA1191" i="5" a="1"/>
  <c r="AA1191" i="5" s="1"/>
  <c r="AE1190" i="5"/>
  <c r="AD1190" i="5"/>
  <c r="AC1190" i="5"/>
  <c r="AB1190" i="5" a="1"/>
  <c r="AB1190" i="5" s="1"/>
  <c r="AA1190" i="5" a="1"/>
  <c r="AA1190" i="5" s="1"/>
  <c r="AE1189" i="5"/>
  <c r="AD1189" i="5"/>
  <c r="AC1189" i="5"/>
  <c r="AB1189" i="5" a="1"/>
  <c r="AB1189" i="5" s="1"/>
  <c r="AA1189" i="5" a="1"/>
  <c r="AA1189" i="5" s="1"/>
  <c r="AE1188" i="5"/>
  <c r="AD1188" i="5"/>
  <c r="AC1188" i="5"/>
  <c r="AB1188" i="5" a="1"/>
  <c r="AB1188" i="5" s="1"/>
  <c r="AA1188" i="5" a="1"/>
  <c r="AA1188" i="5" s="1"/>
  <c r="AE1187" i="5"/>
  <c r="AD1187" i="5"/>
  <c r="AC1187" i="5"/>
  <c r="AB1187" i="5"/>
  <c r="AB1187" i="5" a="1"/>
  <c r="AA1187" i="5" a="1"/>
  <c r="AA1187" i="5" s="1"/>
  <c r="AE1186" i="5"/>
  <c r="AD1186" i="5"/>
  <c r="AC1186" i="5"/>
  <c r="AB1186" i="5"/>
  <c r="AB1186" i="5" a="1"/>
  <c r="AA1186" i="5" a="1"/>
  <c r="AA1186" i="5" s="1"/>
  <c r="AE1185" i="5"/>
  <c r="AD1185" i="5"/>
  <c r="AC1185" i="5"/>
  <c r="AB1185" i="5" a="1"/>
  <c r="AB1185" i="5" s="1"/>
  <c r="AA1185" i="5" a="1"/>
  <c r="AA1185" i="5" s="1"/>
  <c r="AE1184" i="5"/>
  <c r="AD1184" i="5"/>
  <c r="AC1184" i="5"/>
  <c r="AB1184" i="5" a="1"/>
  <c r="AB1184" i="5" s="1"/>
  <c r="AA1184" i="5" a="1"/>
  <c r="AA1184" i="5" s="1"/>
  <c r="AE1183" i="5"/>
  <c r="AD1183" i="5"/>
  <c r="AC1183" i="5"/>
  <c r="AB1183" i="5"/>
  <c r="AB1183" i="5" a="1"/>
  <c r="AA1183" i="5" a="1"/>
  <c r="AA1183" i="5" s="1"/>
  <c r="AE1182" i="5"/>
  <c r="AD1182" i="5"/>
  <c r="AC1182" i="5"/>
  <c r="AB1182" i="5" a="1"/>
  <c r="AB1182" i="5" s="1"/>
  <c r="AA1182" i="5" a="1"/>
  <c r="AA1182" i="5" s="1"/>
  <c r="AE1181" i="5"/>
  <c r="AD1181" i="5"/>
  <c r="AC1181" i="5"/>
  <c r="AB1181" i="5" a="1"/>
  <c r="AB1181" i="5" s="1"/>
  <c r="AA1181" i="5" a="1"/>
  <c r="AA1181" i="5" s="1"/>
  <c r="AE1180" i="5"/>
  <c r="AD1180" i="5"/>
  <c r="AC1180" i="5"/>
  <c r="AB1180" i="5" a="1"/>
  <c r="AB1180" i="5" s="1"/>
  <c r="AA1180" i="5" a="1"/>
  <c r="AA1180" i="5" s="1"/>
  <c r="AE1179" i="5"/>
  <c r="AD1179" i="5"/>
  <c r="AC1179" i="5"/>
  <c r="AB1179" i="5"/>
  <c r="AB1179" i="5" a="1"/>
  <c r="AA1179" i="5" a="1"/>
  <c r="AA1179" i="5" s="1"/>
  <c r="AE1178" i="5"/>
  <c r="AD1178" i="5"/>
  <c r="AC1178" i="5"/>
  <c r="AB1178" i="5"/>
  <c r="AB1178" i="5" a="1"/>
  <c r="AA1178" i="5" a="1"/>
  <c r="AA1178" i="5" s="1"/>
  <c r="AE1177" i="5"/>
  <c r="AD1177" i="5"/>
  <c r="AC1177" i="5"/>
  <c r="AB1177" i="5" a="1"/>
  <c r="AB1177" i="5" s="1"/>
  <c r="AA1177" i="5" a="1"/>
  <c r="AA1177" i="5" s="1"/>
  <c r="AE1176" i="5"/>
  <c r="AD1176" i="5"/>
  <c r="AC1176" i="5"/>
  <c r="AB1176" i="5" a="1"/>
  <c r="AB1176" i="5" s="1"/>
  <c r="AA1176" i="5" a="1"/>
  <c r="AA1176" i="5" s="1"/>
  <c r="AE1175" i="5"/>
  <c r="AD1175" i="5"/>
  <c r="AC1175" i="5"/>
  <c r="AB1175" i="5"/>
  <c r="AB1175" i="5" a="1"/>
  <c r="AA1175" i="5" a="1"/>
  <c r="AA1175" i="5" s="1"/>
  <c r="AE1174" i="5"/>
  <c r="AD1174" i="5"/>
  <c r="AC1174" i="5"/>
  <c r="AB1174" i="5" a="1"/>
  <c r="AB1174" i="5" s="1"/>
  <c r="AA1174" i="5" a="1"/>
  <c r="AA1174" i="5" s="1"/>
  <c r="AE1173" i="5"/>
  <c r="AD1173" i="5"/>
  <c r="AC1173" i="5"/>
  <c r="AB1173" i="5" a="1"/>
  <c r="AB1173" i="5" s="1"/>
  <c r="AA1173" i="5" a="1"/>
  <c r="AA1173" i="5" s="1"/>
  <c r="AE1172" i="5"/>
  <c r="AD1172" i="5"/>
  <c r="AC1172" i="5"/>
  <c r="AB1172" i="5" a="1"/>
  <c r="AB1172" i="5" s="1"/>
  <c r="AA1172" i="5" a="1"/>
  <c r="AA1172" i="5" s="1"/>
  <c r="AE1171" i="5"/>
  <c r="AD1171" i="5"/>
  <c r="AC1171" i="5"/>
  <c r="AB1171" i="5"/>
  <c r="AB1171" i="5" a="1"/>
  <c r="AA1171" i="5" a="1"/>
  <c r="AA1171" i="5" s="1"/>
  <c r="AE1170" i="5"/>
  <c r="AD1170" i="5"/>
  <c r="AC1170" i="5"/>
  <c r="AB1170" i="5"/>
  <c r="AB1170" i="5" a="1"/>
  <c r="AA1170" i="5" a="1"/>
  <c r="AA1170" i="5" s="1"/>
  <c r="AE1169" i="5"/>
  <c r="AD1169" i="5"/>
  <c r="AC1169" i="5"/>
  <c r="AB1169" i="5" a="1"/>
  <c r="AB1169" i="5" s="1"/>
  <c r="AA1169" i="5" a="1"/>
  <c r="AA1169" i="5" s="1"/>
  <c r="AE1168" i="5"/>
  <c r="AD1168" i="5"/>
  <c r="AC1168" i="5"/>
  <c r="AB1168" i="5" a="1"/>
  <c r="AB1168" i="5" s="1"/>
  <c r="AA1168" i="5" a="1"/>
  <c r="AA1168" i="5" s="1"/>
  <c r="AE1167" i="5"/>
  <c r="AD1167" i="5"/>
  <c r="AC1167" i="5"/>
  <c r="AB1167" i="5"/>
  <c r="AB1167" i="5" a="1"/>
  <c r="AA1167" i="5" a="1"/>
  <c r="AA1167" i="5" s="1"/>
  <c r="AE1166" i="5"/>
  <c r="AD1166" i="5"/>
  <c r="AC1166" i="5"/>
  <c r="AB1166" i="5" a="1"/>
  <c r="AB1166" i="5" s="1"/>
  <c r="AA1166" i="5" a="1"/>
  <c r="AA1166" i="5" s="1"/>
  <c r="AE1165" i="5"/>
  <c r="AD1165" i="5"/>
  <c r="AC1165" i="5"/>
  <c r="AB1165" i="5" a="1"/>
  <c r="AB1165" i="5" s="1"/>
  <c r="AA1165" i="5" a="1"/>
  <c r="AA1165" i="5" s="1"/>
  <c r="AE1164" i="5"/>
  <c r="AD1164" i="5"/>
  <c r="AC1164" i="5"/>
  <c r="AB1164" i="5" a="1"/>
  <c r="AB1164" i="5" s="1"/>
  <c r="AA1164" i="5" a="1"/>
  <c r="AA1164" i="5" s="1"/>
  <c r="AE1163" i="5"/>
  <c r="AD1163" i="5"/>
  <c r="AC1163" i="5"/>
  <c r="AB1163" i="5"/>
  <c r="AB1163" i="5" a="1"/>
  <c r="AA1163" i="5" a="1"/>
  <c r="AA1163" i="5" s="1"/>
  <c r="AE1162" i="5"/>
  <c r="AD1162" i="5"/>
  <c r="AC1162" i="5"/>
  <c r="AB1162" i="5"/>
  <c r="AB1162" i="5" a="1"/>
  <c r="AA1162" i="5" a="1"/>
  <c r="AA1162" i="5" s="1"/>
  <c r="AE1161" i="5"/>
  <c r="AD1161" i="5"/>
  <c r="AC1161" i="5"/>
  <c r="AB1161" i="5" a="1"/>
  <c r="AB1161" i="5" s="1"/>
  <c r="AA1161" i="5" a="1"/>
  <c r="AA1161" i="5" s="1"/>
  <c r="AE1160" i="5"/>
  <c r="AD1160" i="5"/>
  <c r="AC1160" i="5"/>
  <c r="AB1160" i="5" a="1"/>
  <c r="AB1160" i="5" s="1"/>
  <c r="AA1160" i="5" a="1"/>
  <c r="AA1160" i="5" s="1"/>
  <c r="AE1159" i="5"/>
  <c r="AD1159" i="5"/>
  <c r="AC1159" i="5"/>
  <c r="AB1159" i="5"/>
  <c r="AB1159" i="5" a="1"/>
  <c r="AA1159" i="5" a="1"/>
  <c r="AA1159" i="5" s="1"/>
  <c r="AE1158" i="5"/>
  <c r="AD1158" i="5"/>
  <c r="AC1158" i="5"/>
  <c r="AB1158" i="5" a="1"/>
  <c r="AB1158" i="5" s="1"/>
  <c r="AA1158" i="5" a="1"/>
  <c r="AA1158" i="5" s="1"/>
  <c r="AE1157" i="5"/>
  <c r="AD1157" i="5"/>
  <c r="AC1157" i="5"/>
  <c r="AB1157" i="5" a="1"/>
  <c r="AB1157" i="5" s="1"/>
  <c r="AA1157" i="5" a="1"/>
  <c r="AA1157" i="5" s="1"/>
  <c r="AE1156" i="5"/>
  <c r="AD1156" i="5"/>
  <c r="AC1156" i="5"/>
  <c r="AB1156" i="5" a="1"/>
  <c r="AB1156" i="5" s="1"/>
  <c r="AA1156" i="5" a="1"/>
  <c r="AA1156" i="5" s="1"/>
  <c r="AE1155" i="5"/>
  <c r="AD1155" i="5"/>
  <c r="AC1155" i="5"/>
  <c r="AB1155" i="5"/>
  <c r="AB1155" i="5" a="1"/>
  <c r="AA1155" i="5" a="1"/>
  <c r="AA1155" i="5" s="1"/>
  <c r="AE1154" i="5"/>
  <c r="AD1154" i="5"/>
  <c r="AC1154" i="5"/>
  <c r="AB1154" i="5"/>
  <c r="AB1154" i="5" a="1"/>
  <c r="AA1154" i="5" a="1"/>
  <c r="AA1154" i="5" s="1"/>
  <c r="AE1153" i="5"/>
  <c r="AD1153" i="5"/>
  <c r="AC1153" i="5"/>
  <c r="AB1153" i="5" a="1"/>
  <c r="AB1153" i="5" s="1"/>
  <c r="AA1153" i="5" a="1"/>
  <c r="AA1153" i="5" s="1"/>
  <c r="AE1152" i="5"/>
  <c r="AD1152" i="5"/>
  <c r="AC1152" i="5"/>
  <c r="AB1152" i="5" a="1"/>
  <c r="AB1152" i="5" s="1"/>
  <c r="AA1152" i="5" a="1"/>
  <c r="AA1152" i="5" s="1"/>
  <c r="AE1151" i="5"/>
  <c r="AD1151" i="5"/>
  <c r="AC1151" i="5"/>
  <c r="AB1151" i="5"/>
  <c r="AB1151" i="5" a="1"/>
  <c r="AA1151" i="5" a="1"/>
  <c r="AA1151" i="5" s="1"/>
  <c r="AE1150" i="5"/>
  <c r="AD1150" i="5"/>
  <c r="AC1150" i="5"/>
  <c r="AB1150" i="5" a="1"/>
  <c r="AB1150" i="5" s="1"/>
  <c r="AA1150" i="5" a="1"/>
  <c r="AA1150" i="5" s="1"/>
  <c r="AE1149" i="5"/>
  <c r="AD1149" i="5"/>
  <c r="AC1149" i="5"/>
  <c r="AB1149" i="5" a="1"/>
  <c r="AB1149" i="5" s="1"/>
  <c r="AA1149" i="5" a="1"/>
  <c r="AA1149" i="5" s="1"/>
  <c r="AE1148" i="5"/>
  <c r="AD1148" i="5"/>
  <c r="AC1148" i="5"/>
  <c r="AB1148" i="5" a="1"/>
  <c r="AB1148" i="5" s="1"/>
  <c r="AA1148" i="5" a="1"/>
  <c r="AA1148" i="5" s="1"/>
  <c r="AE1147" i="5"/>
  <c r="AD1147" i="5"/>
  <c r="AC1147" i="5"/>
  <c r="AB1147" i="5"/>
  <c r="AB1147" i="5" a="1"/>
  <c r="AA1147" i="5" a="1"/>
  <c r="AA1147" i="5" s="1"/>
  <c r="AE1146" i="5"/>
  <c r="AD1146" i="5"/>
  <c r="AC1146" i="5"/>
  <c r="AB1146" i="5"/>
  <c r="AB1146" i="5" a="1"/>
  <c r="AA1146" i="5" a="1"/>
  <c r="AA1146" i="5" s="1"/>
  <c r="AE1145" i="5"/>
  <c r="AD1145" i="5"/>
  <c r="AC1145" i="5"/>
  <c r="AB1145" i="5" a="1"/>
  <c r="AB1145" i="5" s="1"/>
  <c r="AA1145" i="5" a="1"/>
  <c r="AA1145" i="5" s="1"/>
  <c r="AE1144" i="5"/>
  <c r="AD1144" i="5"/>
  <c r="AC1144" i="5"/>
  <c r="AB1144" i="5" a="1"/>
  <c r="AB1144" i="5" s="1"/>
  <c r="AA1144" i="5" a="1"/>
  <c r="AA1144" i="5" s="1"/>
  <c r="AE1143" i="5"/>
  <c r="AD1143" i="5"/>
  <c r="AC1143" i="5"/>
  <c r="AB1143" i="5"/>
  <c r="AB1143" i="5" a="1"/>
  <c r="AA1143" i="5" a="1"/>
  <c r="AA1143" i="5" s="1"/>
  <c r="AE1142" i="5"/>
  <c r="AD1142" i="5"/>
  <c r="AC1142" i="5"/>
  <c r="AB1142" i="5" a="1"/>
  <c r="AB1142" i="5" s="1"/>
  <c r="AA1142" i="5" a="1"/>
  <c r="AA1142" i="5" s="1"/>
  <c r="AE1141" i="5"/>
  <c r="AD1141" i="5"/>
  <c r="AC1141" i="5"/>
  <c r="AB1141" i="5" a="1"/>
  <c r="AB1141" i="5" s="1"/>
  <c r="AA1141" i="5"/>
  <c r="AA1141" i="5" a="1"/>
  <c r="AE1140" i="5"/>
  <c r="AD1140" i="5"/>
  <c r="AC1140" i="5"/>
  <c r="AB1140" i="5" a="1"/>
  <c r="AB1140" i="5" s="1"/>
  <c r="AA1140" i="5" a="1"/>
  <c r="AA1140" i="5" s="1"/>
  <c r="AE1139" i="5"/>
  <c r="AD1139" i="5"/>
  <c r="AC1139" i="5"/>
  <c r="AB1139" i="5"/>
  <c r="AB1139" i="5" a="1"/>
  <c r="AA1139" i="5" a="1"/>
  <c r="AA1139" i="5" s="1"/>
  <c r="AE1138" i="5"/>
  <c r="AD1138" i="5"/>
  <c r="AC1138" i="5"/>
  <c r="AB1138" i="5"/>
  <c r="AB1138" i="5" a="1"/>
  <c r="AA1138" i="5" a="1"/>
  <c r="AA1138" i="5" s="1"/>
  <c r="AE1137" i="5"/>
  <c r="AD1137" i="5"/>
  <c r="AC1137" i="5"/>
  <c r="AB1137" i="5" a="1"/>
  <c r="AB1137" i="5" s="1"/>
  <c r="AA1137" i="5" a="1"/>
  <c r="AA1137" i="5" s="1"/>
  <c r="AE1136" i="5"/>
  <c r="AD1136" i="5"/>
  <c r="AC1136" i="5"/>
  <c r="AB1136" i="5" a="1"/>
  <c r="AB1136" i="5" s="1"/>
  <c r="AA1136" i="5" a="1"/>
  <c r="AA1136" i="5" s="1"/>
  <c r="AE1135" i="5"/>
  <c r="AD1135" i="5"/>
  <c r="AC1135" i="5"/>
  <c r="AB1135" i="5"/>
  <c r="AB1135" i="5" a="1"/>
  <c r="AA1135" i="5" a="1"/>
  <c r="AA1135" i="5" s="1"/>
  <c r="AE1134" i="5"/>
  <c r="AD1134" i="5"/>
  <c r="AC1134" i="5"/>
  <c r="AB1134" i="5" a="1"/>
  <c r="AB1134" i="5" s="1"/>
  <c r="AA1134" i="5" a="1"/>
  <c r="AA1134" i="5" s="1"/>
  <c r="AE1133" i="5"/>
  <c r="AD1133" i="5"/>
  <c r="AC1133" i="5"/>
  <c r="AB1133" i="5" a="1"/>
  <c r="AB1133" i="5" s="1"/>
  <c r="AA1133" i="5" a="1"/>
  <c r="AA1133" i="5" s="1"/>
  <c r="AE1132" i="5"/>
  <c r="AD1132" i="5"/>
  <c r="AC1132" i="5"/>
  <c r="AB1132" i="5" a="1"/>
  <c r="AB1132" i="5" s="1"/>
  <c r="AA1132" i="5" a="1"/>
  <c r="AA1132" i="5" s="1"/>
  <c r="AE1131" i="5"/>
  <c r="AD1131" i="5"/>
  <c r="AC1131" i="5"/>
  <c r="AB1131" i="5"/>
  <c r="AB1131" i="5" a="1"/>
  <c r="AA1131" i="5" a="1"/>
  <c r="AA1131" i="5" s="1"/>
  <c r="AE1130" i="5"/>
  <c r="AD1130" i="5"/>
  <c r="AC1130" i="5"/>
  <c r="AB1130" i="5"/>
  <c r="AB1130" i="5" a="1"/>
  <c r="AA1130" i="5" a="1"/>
  <c r="AA1130" i="5" s="1"/>
  <c r="AE1129" i="5"/>
  <c r="AD1129" i="5"/>
  <c r="AC1129" i="5"/>
  <c r="AB1129" i="5" a="1"/>
  <c r="AB1129" i="5" s="1"/>
  <c r="AA1129" i="5" a="1"/>
  <c r="AA1129" i="5" s="1"/>
  <c r="AE1128" i="5"/>
  <c r="AD1128" i="5"/>
  <c r="AC1128" i="5"/>
  <c r="AB1128" i="5" a="1"/>
  <c r="AB1128" i="5" s="1"/>
  <c r="AA1128" i="5" a="1"/>
  <c r="AA1128" i="5" s="1"/>
  <c r="AE1127" i="5"/>
  <c r="AD1127" i="5"/>
  <c r="AC1127" i="5"/>
  <c r="AB1127" i="5"/>
  <c r="AB1127" i="5" a="1"/>
  <c r="AA1127" i="5" a="1"/>
  <c r="AA1127" i="5" s="1"/>
  <c r="AE1126" i="5"/>
  <c r="AD1126" i="5"/>
  <c r="AC1126" i="5"/>
  <c r="AB1126" i="5" a="1"/>
  <c r="AB1126" i="5" s="1"/>
  <c r="AA1126" i="5" a="1"/>
  <c r="AA1126" i="5" s="1"/>
  <c r="AE1125" i="5"/>
  <c r="AD1125" i="5"/>
  <c r="AC1125" i="5"/>
  <c r="AB1125" i="5" a="1"/>
  <c r="AB1125" i="5" s="1"/>
  <c r="AA1125" i="5"/>
  <c r="AA1125" i="5" a="1"/>
  <c r="AE1124" i="5"/>
  <c r="AD1124" i="5"/>
  <c r="AC1124" i="5"/>
  <c r="AB1124" i="5" a="1"/>
  <c r="AB1124" i="5" s="1"/>
  <c r="AA1124" i="5" a="1"/>
  <c r="AA1124" i="5" s="1"/>
  <c r="AE1123" i="5"/>
  <c r="AD1123" i="5"/>
  <c r="AC1123" i="5"/>
  <c r="AB1123" i="5"/>
  <c r="AB1123" i="5" a="1"/>
  <c r="AA1123" i="5" a="1"/>
  <c r="AA1123" i="5" s="1"/>
  <c r="AE1122" i="5"/>
  <c r="AD1122" i="5"/>
  <c r="AC1122" i="5"/>
  <c r="AB1122" i="5"/>
  <c r="AB1122" i="5" a="1"/>
  <c r="AA1122" i="5" a="1"/>
  <c r="AA1122" i="5" s="1"/>
  <c r="AE1121" i="5"/>
  <c r="AD1121" i="5"/>
  <c r="AC1121" i="5"/>
  <c r="AB1121" i="5" a="1"/>
  <c r="AB1121" i="5" s="1"/>
  <c r="AA1121" i="5" a="1"/>
  <c r="AA1121" i="5" s="1"/>
  <c r="AE1120" i="5"/>
  <c r="AD1120" i="5"/>
  <c r="AC1120" i="5"/>
  <c r="AB1120" i="5" a="1"/>
  <c r="AB1120" i="5" s="1"/>
  <c r="AA1120" i="5" a="1"/>
  <c r="AA1120" i="5" s="1"/>
  <c r="AE1119" i="5"/>
  <c r="AD1119" i="5"/>
  <c r="AC1119" i="5"/>
  <c r="AB1119" i="5"/>
  <c r="AB1119" i="5" a="1"/>
  <c r="AA1119" i="5" a="1"/>
  <c r="AA1119" i="5" s="1"/>
  <c r="AE1118" i="5"/>
  <c r="AD1118" i="5"/>
  <c r="AC1118" i="5"/>
  <c r="AB1118" i="5" a="1"/>
  <c r="AB1118" i="5" s="1"/>
  <c r="AA1118" i="5" a="1"/>
  <c r="AA1118" i="5" s="1"/>
  <c r="AE1117" i="5"/>
  <c r="AD1117" i="5"/>
  <c r="AC1117" i="5"/>
  <c r="AB1117" i="5" a="1"/>
  <c r="AB1117" i="5" s="1"/>
  <c r="AA1117" i="5"/>
  <c r="AA1117" i="5" a="1"/>
  <c r="AE1116" i="5"/>
  <c r="AD1116" i="5"/>
  <c r="AC1116" i="5"/>
  <c r="AB1116" i="5" a="1"/>
  <c r="AB1116" i="5" s="1"/>
  <c r="AA1116" i="5" a="1"/>
  <c r="AA1116" i="5" s="1"/>
  <c r="AE1115" i="5"/>
  <c r="AD1115" i="5"/>
  <c r="AC1115" i="5"/>
  <c r="AB1115" i="5"/>
  <c r="AB1115" i="5" a="1"/>
  <c r="AA1115" i="5" a="1"/>
  <c r="AA1115" i="5" s="1"/>
  <c r="AE1114" i="5"/>
  <c r="AD1114" i="5"/>
  <c r="AC1114" i="5"/>
  <c r="AB1114" i="5"/>
  <c r="AB1114" i="5" a="1"/>
  <c r="AA1114" i="5" a="1"/>
  <c r="AA1114" i="5" s="1"/>
  <c r="AE1113" i="5"/>
  <c r="AD1113" i="5"/>
  <c r="AC1113" i="5"/>
  <c r="AB1113" i="5" a="1"/>
  <c r="AB1113" i="5" s="1"/>
  <c r="AA1113" i="5" a="1"/>
  <c r="AA1113" i="5" s="1"/>
  <c r="AE1112" i="5"/>
  <c r="AD1112" i="5"/>
  <c r="AC1112" i="5"/>
  <c r="AB1112" i="5" a="1"/>
  <c r="AB1112" i="5" s="1"/>
  <c r="AA1112" i="5"/>
  <c r="AA1112" i="5" a="1"/>
  <c r="AE1111" i="5"/>
  <c r="AD1111" i="5"/>
  <c r="AC1111" i="5"/>
  <c r="AB1111" i="5"/>
  <c r="AB1111" i="5" a="1"/>
  <c r="AA1111" i="5" a="1"/>
  <c r="AA1111" i="5" s="1"/>
  <c r="AE1110" i="5"/>
  <c r="AD1110" i="5"/>
  <c r="AC1110" i="5"/>
  <c r="AB1110" i="5" a="1"/>
  <c r="AB1110" i="5" s="1"/>
  <c r="AA1110" i="5" a="1"/>
  <c r="AA1110" i="5" s="1"/>
  <c r="AE1109" i="5"/>
  <c r="AD1109" i="5"/>
  <c r="AC1109" i="5"/>
  <c r="AB1109" i="5" a="1"/>
  <c r="AB1109" i="5" s="1"/>
  <c r="AA1109" i="5"/>
  <c r="AA1109" i="5" a="1"/>
  <c r="AE1108" i="5"/>
  <c r="AD1108" i="5"/>
  <c r="AC1108" i="5"/>
  <c r="AB1108" i="5" a="1"/>
  <c r="AB1108" i="5" s="1"/>
  <c r="AA1108" i="5" a="1"/>
  <c r="AA1108" i="5" s="1"/>
  <c r="AE1107" i="5"/>
  <c r="AD1107" i="5"/>
  <c r="AC1107" i="5"/>
  <c r="AB1107" i="5"/>
  <c r="AB1107" i="5" a="1"/>
  <c r="AA1107" i="5" a="1"/>
  <c r="AA1107" i="5" s="1"/>
  <c r="AE1106" i="5"/>
  <c r="AD1106" i="5"/>
  <c r="AC1106" i="5"/>
  <c r="AB1106" i="5"/>
  <c r="AB1106" i="5" a="1"/>
  <c r="AA1106" i="5" a="1"/>
  <c r="AA1106" i="5" s="1"/>
  <c r="AE1105" i="5"/>
  <c r="AD1105" i="5"/>
  <c r="AC1105" i="5"/>
  <c r="AB1105" i="5" a="1"/>
  <c r="AB1105" i="5" s="1"/>
  <c r="AA1105" i="5"/>
  <c r="AA1105" i="5" a="1"/>
  <c r="AE1104" i="5"/>
  <c r="AD1104" i="5"/>
  <c r="AC1104" i="5"/>
  <c r="AB1104" i="5" a="1"/>
  <c r="AB1104" i="5" s="1"/>
  <c r="AA1104" i="5" a="1"/>
  <c r="AA1104" i="5" s="1"/>
  <c r="AE1103" i="5"/>
  <c r="AD1103" i="5"/>
  <c r="AC1103" i="5"/>
  <c r="AB1103" i="5"/>
  <c r="AB1103" i="5" a="1"/>
  <c r="AA1103" i="5" a="1"/>
  <c r="AA1103" i="5" s="1"/>
  <c r="AE1102" i="5"/>
  <c r="AD1102" i="5"/>
  <c r="AC1102" i="5"/>
  <c r="AB1102" i="5" a="1"/>
  <c r="AB1102" i="5" s="1"/>
  <c r="AA1102" i="5" a="1"/>
  <c r="AA1102" i="5" s="1"/>
  <c r="AE1101" i="5"/>
  <c r="AD1101" i="5"/>
  <c r="AC1101" i="5"/>
  <c r="AB1101" i="5" a="1"/>
  <c r="AB1101" i="5" s="1"/>
  <c r="AA1101" i="5" a="1"/>
  <c r="AA1101" i="5" s="1"/>
  <c r="AE1100" i="5"/>
  <c r="AD1100" i="5"/>
  <c r="AC1100" i="5"/>
  <c r="AB1100" i="5" a="1"/>
  <c r="AB1100" i="5" s="1"/>
  <c r="AA1100" i="5" a="1"/>
  <c r="AA1100" i="5" s="1"/>
  <c r="AE1099" i="5"/>
  <c r="AD1099" i="5"/>
  <c r="AC1099" i="5"/>
  <c r="AB1099" i="5"/>
  <c r="AB1099" i="5" a="1"/>
  <c r="AA1099" i="5" a="1"/>
  <c r="AA1099" i="5" s="1"/>
  <c r="AE1098" i="5"/>
  <c r="AD1098" i="5"/>
  <c r="AC1098" i="5"/>
  <c r="AB1098" i="5"/>
  <c r="AB1098" i="5" a="1"/>
  <c r="AA1098" i="5" a="1"/>
  <c r="AA1098" i="5" s="1"/>
  <c r="AE1097" i="5"/>
  <c r="AD1097" i="5"/>
  <c r="AC1097" i="5"/>
  <c r="AB1097" i="5" a="1"/>
  <c r="AB1097" i="5" s="1"/>
  <c r="AA1097" i="5" a="1"/>
  <c r="AA1097" i="5" s="1"/>
  <c r="AE1096" i="5"/>
  <c r="AD1096" i="5"/>
  <c r="AC1096" i="5"/>
  <c r="AB1096" i="5" a="1"/>
  <c r="AB1096" i="5" s="1"/>
  <c r="AA1096" i="5" a="1"/>
  <c r="AA1096" i="5" s="1"/>
  <c r="AE1095" i="5"/>
  <c r="AD1095" i="5"/>
  <c r="AC1095" i="5"/>
  <c r="AB1095" i="5"/>
  <c r="AB1095" i="5" a="1"/>
  <c r="AA1095" i="5" a="1"/>
  <c r="AA1095" i="5" s="1"/>
  <c r="AE1094" i="5"/>
  <c r="AD1094" i="5"/>
  <c r="AC1094" i="5"/>
  <c r="AB1094" i="5" a="1"/>
  <c r="AB1094" i="5" s="1"/>
  <c r="AA1094" i="5" a="1"/>
  <c r="AA1094" i="5" s="1"/>
  <c r="AE1093" i="5"/>
  <c r="AD1093" i="5"/>
  <c r="AC1093" i="5"/>
  <c r="AB1093" i="5" a="1"/>
  <c r="AB1093" i="5" s="1"/>
  <c r="AA1093" i="5"/>
  <c r="AA1093" i="5" a="1"/>
  <c r="AE1092" i="5"/>
  <c r="AD1092" i="5"/>
  <c r="AC1092" i="5"/>
  <c r="AB1092" i="5" a="1"/>
  <c r="AB1092" i="5" s="1"/>
  <c r="AA1092" i="5" a="1"/>
  <c r="AA1092" i="5" s="1"/>
  <c r="AE1091" i="5"/>
  <c r="AD1091" i="5"/>
  <c r="AC1091" i="5"/>
  <c r="AB1091" i="5"/>
  <c r="AB1091" i="5" a="1"/>
  <c r="AA1091" i="5" a="1"/>
  <c r="AA1091" i="5" s="1"/>
  <c r="AE1090" i="5"/>
  <c r="AD1090" i="5"/>
  <c r="AC1090" i="5"/>
  <c r="AB1090" i="5"/>
  <c r="AB1090" i="5" a="1"/>
  <c r="AA1090" i="5" a="1"/>
  <c r="AA1090" i="5" s="1"/>
  <c r="AE1089" i="5"/>
  <c r="AD1089" i="5"/>
  <c r="AC1089" i="5"/>
  <c r="AB1089" i="5" a="1"/>
  <c r="AB1089" i="5" s="1"/>
  <c r="AA1089" i="5" a="1"/>
  <c r="AA1089" i="5" s="1"/>
  <c r="AE1088" i="5"/>
  <c r="AD1088" i="5"/>
  <c r="AC1088" i="5"/>
  <c r="AB1088" i="5" a="1"/>
  <c r="AB1088" i="5" s="1"/>
  <c r="AA1088" i="5" a="1"/>
  <c r="AA1088" i="5" s="1"/>
  <c r="AE1087" i="5"/>
  <c r="AD1087" i="5"/>
  <c r="AC1087" i="5"/>
  <c r="AB1087" i="5"/>
  <c r="AB1087" i="5" a="1"/>
  <c r="AA1087" i="5" a="1"/>
  <c r="AA1087" i="5" s="1"/>
  <c r="AE1086" i="5"/>
  <c r="AD1086" i="5"/>
  <c r="AC1086" i="5"/>
  <c r="AB1086" i="5"/>
  <c r="AB1086" i="5" a="1"/>
  <c r="AA1086" i="5" a="1"/>
  <c r="AA1086" i="5" s="1"/>
  <c r="AE1085" i="5"/>
  <c r="AD1085" i="5"/>
  <c r="AC1085" i="5"/>
  <c r="AB1085" i="5" a="1"/>
  <c r="AB1085" i="5" s="1"/>
  <c r="AA1085" i="5" a="1"/>
  <c r="AA1085" i="5" s="1"/>
  <c r="AE1084" i="5"/>
  <c r="AD1084" i="5"/>
  <c r="AC1084" i="5"/>
  <c r="AB1084" i="5" a="1"/>
  <c r="AB1084" i="5" s="1"/>
  <c r="AA1084" i="5" a="1"/>
  <c r="AA1084" i="5" s="1"/>
  <c r="AE1083" i="5"/>
  <c r="AD1083" i="5"/>
  <c r="AC1083" i="5"/>
  <c r="AB1083" i="5"/>
  <c r="AB1083" i="5" a="1"/>
  <c r="AA1083" i="5" a="1"/>
  <c r="AA1083" i="5" s="1"/>
  <c r="AE1082" i="5"/>
  <c r="AD1082" i="5"/>
  <c r="AC1082" i="5"/>
  <c r="AB1082" i="5"/>
  <c r="AB1082" i="5" a="1"/>
  <c r="AA1082" i="5" a="1"/>
  <c r="AA1082" i="5" s="1"/>
  <c r="AE1081" i="5"/>
  <c r="AD1081" i="5"/>
  <c r="AC1081" i="5"/>
  <c r="AB1081" i="5" a="1"/>
  <c r="AB1081" i="5" s="1"/>
  <c r="AA1081" i="5"/>
  <c r="AA1081" i="5" a="1"/>
  <c r="AE1080" i="5"/>
  <c r="AD1080" i="5"/>
  <c r="AC1080" i="5"/>
  <c r="AB1080" i="5" a="1"/>
  <c r="AB1080" i="5" s="1"/>
  <c r="AA1080" i="5" a="1"/>
  <c r="AA1080" i="5" s="1"/>
  <c r="AE1079" i="5"/>
  <c r="AD1079" i="5"/>
  <c r="AC1079" i="5"/>
  <c r="AB1079" i="5"/>
  <c r="AB1079" i="5" a="1"/>
  <c r="AA1079" i="5" a="1"/>
  <c r="AA1079" i="5" s="1"/>
  <c r="AE1078" i="5"/>
  <c r="AD1078" i="5"/>
  <c r="AC1078" i="5"/>
  <c r="AB1078" i="5"/>
  <c r="AB1078" i="5" a="1"/>
  <c r="AA1078" i="5" a="1"/>
  <c r="AA1078" i="5" s="1"/>
  <c r="AE1077" i="5"/>
  <c r="AD1077" i="5"/>
  <c r="AC1077" i="5"/>
  <c r="AB1077" i="5" a="1"/>
  <c r="AB1077" i="5" s="1"/>
  <c r="AA1077" i="5"/>
  <c r="AA1077" i="5" a="1"/>
  <c r="AE1076" i="5"/>
  <c r="AD1076" i="5"/>
  <c r="AC1076" i="5"/>
  <c r="AB1076" i="5" a="1"/>
  <c r="AB1076" i="5" s="1"/>
  <c r="AA1076" i="5" a="1"/>
  <c r="AA1076" i="5" s="1"/>
  <c r="AE1075" i="5"/>
  <c r="AD1075" i="5"/>
  <c r="AC1075" i="5"/>
  <c r="AB1075" i="5"/>
  <c r="AB1075" i="5" a="1"/>
  <c r="AA1075" i="5" a="1"/>
  <c r="AA1075" i="5" s="1"/>
  <c r="AE1074" i="5"/>
  <c r="AD1074" i="5"/>
  <c r="AC1074" i="5"/>
  <c r="AB1074" i="5"/>
  <c r="AB1074" i="5" a="1"/>
  <c r="AA1074" i="5" a="1"/>
  <c r="AA1074" i="5" s="1"/>
  <c r="AE1073" i="5"/>
  <c r="AD1073" i="5"/>
  <c r="AC1073" i="5"/>
  <c r="AB1073" i="5" a="1"/>
  <c r="AB1073" i="5" s="1"/>
  <c r="AA1073" i="5" a="1"/>
  <c r="AA1073" i="5" s="1"/>
  <c r="AE1072" i="5"/>
  <c r="AD1072" i="5"/>
  <c r="AC1072" i="5"/>
  <c r="AB1072" i="5" a="1"/>
  <c r="AB1072" i="5" s="1"/>
  <c r="AA1072" i="5" a="1"/>
  <c r="AA1072" i="5" s="1"/>
  <c r="AE1071" i="5"/>
  <c r="AD1071" i="5"/>
  <c r="AC1071" i="5"/>
  <c r="AB1071" i="5"/>
  <c r="AB1071" i="5" a="1"/>
  <c r="AA1071" i="5" a="1"/>
  <c r="AA1071" i="5" s="1"/>
  <c r="AE1070" i="5"/>
  <c r="AD1070" i="5"/>
  <c r="AC1070" i="5"/>
  <c r="AB1070" i="5"/>
  <c r="AB1070" i="5" a="1"/>
  <c r="AA1070" i="5" a="1"/>
  <c r="AA1070" i="5" s="1"/>
  <c r="AE1069" i="5"/>
  <c r="AD1069" i="5"/>
  <c r="AC1069" i="5"/>
  <c r="AB1069" i="5" a="1"/>
  <c r="AB1069" i="5" s="1"/>
  <c r="AA1069" i="5"/>
  <c r="AA1069" i="5" a="1"/>
  <c r="AE1068" i="5"/>
  <c r="AD1068" i="5"/>
  <c r="AC1068" i="5"/>
  <c r="AB1068" i="5" a="1"/>
  <c r="AB1068" i="5" s="1"/>
  <c r="AA1068" i="5" a="1"/>
  <c r="AA1068" i="5" s="1"/>
  <c r="AE1067" i="5"/>
  <c r="AD1067" i="5"/>
  <c r="AC1067" i="5"/>
  <c r="AB1067" i="5"/>
  <c r="AB1067" i="5" a="1"/>
  <c r="AA1067" i="5" a="1"/>
  <c r="AA1067" i="5" s="1"/>
  <c r="AE1066" i="5"/>
  <c r="AD1066" i="5"/>
  <c r="AC1066" i="5"/>
  <c r="AB1066" i="5"/>
  <c r="AB1066" i="5" a="1"/>
  <c r="AA1066" i="5" a="1"/>
  <c r="AA1066" i="5" s="1"/>
  <c r="AE1065" i="5"/>
  <c r="AD1065" i="5"/>
  <c r="AC1065" i="5"/>
  <c r="AB1065" i="5" a="1"/>
  <c r="AB1065" i="5" s="1"/>
  <c r="AA1065" i="5"/>
  <c r="AA1065" i="5" a="1"/>
  <c r="AE1064" i="5"/>
  <c r="AD1064" i="5"/>
  <c r="AC1064" i="5"/>
  <c r="AB1064" i="5" a="1"/>
  <c r="AB1064" i="5" s="1"/>
  <c r="AA1064" i="5" a="1"/>
  <c r="AA1064" i="5" s="1"/>
  <c r="AE1063" i="5"/>
  <c r="AD1063" i="5"/>
  <c r="AC1063" i="5"/>
  <c r="AB1063" i="5"/>
  <c r="AB1063" i="5" a="1"/>
  <c r="AA1063" i="5" a="1"/>
  <c r="AA1063" i="5" s="1"/>
  <c r="AE1062" i="5"/>
  <c r="AD1062" i="5"/>
  <c r="AC1062" i="5"/>
  <c r="AB1062" i="5"/>
  <c r="AB1062" i="5" a="1"/>
  <c r="AA1062" i="5" a="1"/>
  <c r="AA1062" i="5" s="1"/>
  <c r="AE1061" i="5"/>
  <c r="AD1061" i="5"/>
  <c r="AC1061" i="5"/>
  <c r="AB1061" i="5" a="1"/>
  <c r="AB1061" i="5" s="1"/>
  <c r="AA1061" i="5" a="1"/>
  <c r="AA1061" i="5" s="1"/>
  <c r="AE1060" i="5"/>
  <c r="AD1060" i="5"/>
  <c r="AC1060" i="5"/>
  <c r="AB1060" i="5" a="1"/>
  <c r="AB1060" i="5" s="1"/>
  <c r="AA1060" i="5" a="1"/>
  <c r="AA1060" i="5" s="1"/>
  <c r="AE1059" i="5"/>
  <c r="AD1059" i="5"/>
  <c r="AC1059" i="5"/>
  <c r="AB1059" i="5"/>
  <c r="AB1059" i="5" a="1"/>
  <c r="AA1059" i="5" a="1"/>
  <c r="AA1059" i="5" s="1"/>
  <c r="AE1058" i="5"/>
  <c r="AD1058" i="5"/>
  <c r="AC1058" i="5"/>
  <c r="AB1058" i="5"/>
  <c r="AB1058" i="5" a="1"/>
  <c r="AA1058" i="5" a="1"/>
  <c r="AA1058" i="5" s="1"/>
  <c r="AE1057" i="5"/>
  <c r="AD1057" i="5"/>
  <c r="AC1057" i="5"/>
  <c r="AB1057" i="5" a="1"/>
  <c r="AB1057" i="5" s="1"/>
  <c r="AA1057" i="5" a="1"/>
  <c r="AA1057" i="5" s="1"/>
  <c r="AE1056" i="5"/>
  <c r="AD1056" i="5"/>
  <c r="AC1056" i="5"/>
  <c r="AB1056" i="5" a="1"/>
  <c r="AB1056" i="5" s="1"/>
  <c r="AA1056" i="5" a="1"/>
  <c r="AA1056" i="5" s="1"/>
  <c r="AE1055" i="5"/>
  <c r="AD1055" i="5"/>
  <c r="AC1055" i="5"/>
  <c r="AB1055" i="5"/>
  <c r="AB1055" i="5" a="1"/>
  <c r="AA1055" i="5" a="1"/>
  <c r="AA1055" i="5" s="1"/>
  <c r="AE1054" i="5"/>
  <c r="AD1054" i="5"/>
  <c r="AC1054" i="5"/>
  <c r="AB1054" i="5"/>
  <c r="AB1054" i="5" a="1"/>
  <c r="AA1054" i="5" a="1"/>
  <c r="AA1054" i="5" s="1"/>
  <c r="AE1053" i="5"/>
  <c r="AD1053" i="5"/>
  <c r="AC1053" i="5"/>
  <c r="AB1053" i="5" a="1"/>
  <c r="AB1053" i="5" s="1"/>
  <c r="AA1053" i="5" a="1"/>
  <c r="AA1053" i="5" s="1"/>
  <c r="AE1052" i="5"/>
  <c r="AD1052" i="5"/>
  <c r="AC1052" i="5"/>
  <c r="AB1052" i="5" a="1"/>
  <c r="AB1052" i="5" s="1"/>
  <c r="AA1052" i="5" a="1"/>
  <c r="AA1052" i="5" s="1"/>
  <c r="AE1051" i="5"/>
  <c r="AD1051" i="5"/>
  <c r="AC1051" i="5"/>
  <c r="AB1051" i="5"/>
  <c r="AB1051" i="5" a="1"/>
  <c r="AA1051" i="5" a="1"/>
  <c r="AA1051" i="5" s="1"/>
  <c r="AE1050" i="5"/>
  <c r="AD1050" i="5"/>
  <c r="AC1050" i="5"/>
  <c r="AB1050" i="5"/>
  <c r="AB1050" i="5" a="1"/>
  <c r="AA1050" i="5" a="1"/>
  <c r="AA1050" i="5" s="1"/>
  <c r="AE1049" i="5"/>
  <c r="AD1049" i="5"/>
  <c r="AC1049" i="5"/>
  <c r="AB1049" i="5" a="1"/>
  <c r="AB1049" i="5" s="1"/>
  <c r="AA1049" i="5" a="1"/>
  <c r="AA1049" i="5" s="1"/>
  <c r="AE1048" i="5"/>
  <c r="AD1048" i="5"/>
  <c r="AC1048" i="5"/>
  <c r="AB1048" i="5" a="1"/>
  <c r="AB1048" i="5" s="1"/>
  <c r="AA1048" i="5" a="1"/>
  <c r="AA1048" i="5" s="1"/>
  <c r="AE1047" i="5"/>
  <c r="AD1047" i="5"/>
  <c r="AC1047" i="5"/>
  <c r="AB1047" i="5"/>
  <c r="AB1047" i="5" a="1"/>
  <c r="AA1047" i="5" a="1"/>
  <c r="AA1047" i="5" s="1"/>
  <c r="AE1046" i="5"/>
  <c r="AD1046" i="5"/>
  <c r="AC1046" i="5"/>
  <c r="AB1046" i="5"/>
  <c r="AB1046" i="5" a="1"/>
  <c r="AA1046" i="5" a="1"/>
  <c r="AA1046" i="5" s="1"/>
  <c r="AE1045" i="5"/>
  <c r="AD1045" i="5"/>
  <c r="AC1045" i="5"/>
  <c r="AB1045" i="5" a="1"/>
  <c r="AB1045" i="5" s="1"/>
  <c r="AA1045" i="5"/>
  <c r="AA1045" i="5" a="1"/>
  <c r="AE1044" i="5"/>
  <c r="AD1044" i="5"/>
  <c r="AC1044" i="5"/>
  <c r="AB1044" i="5" a="1"/>
  <c r="AB1044" i="5" s="1"/>
  <c r="AA1044" i="5" a="1"/>
  <c r="AA1044" i="5" s="1"/>
  <c r="AE1043" i="5"/>
  <c r="AD1043" i="5"/>
  <c r="AC1043" i="5"/>
  <c r="AB1043" i="5"/>
  <c r="AB1043" i="5" a="1"/>
  <c r="AA1043" i="5" a="1"/>
  <c r="AA1043" i="5" s="1"/>
  <c r="AE1042" i="5"/>
  <c r="AD1042" i="5"/>
  <c r="AC1042" i="5"/>
  <c r="AB1042" i="5"/>
  <c r="AB1042" i="5" a="1"/>
  <c r="AA1042" i="5" a="1"/>
  <c r="AA1042" i="5" s="1"/>
  <c r="AE1041" i="5"/>
  <c r="AD1041" i="5"/>
  <c r="AC1041" i="5"/>
  <c r="AB1041" i="5" a="1"/>
  <c r="AB1041" i="5" s="1"/>
  <c r="AA1041" i="5" a="1"/>
  <c r="AA1041" i="5" s="1"/>
  <c r="AE1040" i="5"/>
  <c r="AD1040" i="5"/>
  <c r="AC1040" i="5"/>
  <c r="AB1040" i="5" a="1"/>
  <c r="AB1040" i="5" s="1"/>
  <c r="AA1040" i="5" a="1"/>
  <c r="AA1040" i="5" s="1"/>
  <c r="AE1039" i="5"/>
  <c r="AD1039" i="5"/>
  <c r="AC1039" i="5"/>
  <c r="AB1039" i="5"/>
  <c r="AB1039" i="5" a="1"/>
  <c r="AA1039" i="5" a="1"/>
  <c r="AA1039" i="5" s="1"/>
  <c r="AE1038" i="5"/>
  <c r="AD1038" i="5"/>
  <c r="AC1038" i="5"/>
  <c r="AB1038" i="5"/>
  <c r="AB1038" i="5" a="1"/>
  <c r="AA1038" i="5" a="1"/>
  <c r="AA1038" i="5" s="1"/>
  <c r="AE1037" i="5"/>
  <c r="AD1037" i="5"/>
  <c r="AC1037" i="5"/>
  <c r="AB1037" i="5" a="1"/>
  <c r="AB1037" i="5" s="1"/>
  <c r="AA1037" i="5"/>
  <c r="AA1037" i="5" a="1"/>
  <c r="AE1036" i="5"/>
  <c r="AD1036" i="5"/>
  <c r="AC1036" i="5"/>
  <c r="AB1036" i="5" a="1"/>
  <c r="AB1036" i="5" s="1"/>
  <c r="AA1036" i="5" a="1"/>
  <c r="AA1036" i="5" s="1"/>
  <c r="AE1035" i="5"/>
  <c r="AD1035" i="5"/>
  <c r="AC1035" i="5"/>
  <c r="AB1035" i="5"/>
  <c r="AB1035" i="5" a="1"/>
  <c r="AA1035" i="5" a="1"/>
  <c r="AA1035" i="5" s="1"/>
  <c r="AE1034" i="5"/>
  <c r="AD1034" i="5"/>
  <c r="AC1034" i="5"/>
  <c r="AB1034" i="5"/>
  <c r="AB1034" i="5" a="1"/>
  <c r="AA1034" i="5" a="1"/>
  <c r="AA1034" i="5" s="1"/>
  <c r="AE1033" i="5"/>
  <c r="AD1033" i="5"/>
  <c r="AC1033" i="5"/>
  <c r="AB1033" i="5" a="1"/>
  <c r="AB1033" i="5" s="1"/>
  <c r="AA1033" i="5"/>
  <c r="AA1033" i="5" a="1"/>
  <c r="AE1032" i="5"/>
  <c r="AD1032" i="5"/>
  <c r="AC1032" i="5"/>
  <c r="AB1032" i="5" a="1"/>
  <c r="AB1032" i="5" s="1"/>
  <c r="AA1032" i="5" a="1"/>
  <c r="AA1032" i="5" s="1"/>
  <c r="AE1031" i="5"/>
  <c r="AD1031" i="5"/>
  <c r="AC1031" i="5"/>
  <c r="AB1031" i="5"/>
  <c r="AB1031" i="5" a="1"/>
  <c r="AA1031" i="5" a="1"/>
  <c r="AA1031" i="5" s="1"/>
  <c r="AE1030" i="5"/>
  <c r="AD1030" i="5"/>
  <c r="AC1030" i="5"/>
  <c r="AB1030" i="5"/>
  <c r="AB1030" i="5" a="1"/>
  <c r="AA1030" i="5" a="1"/>
  <c r="AA1030" i="5" s="1"/>
  <c r="AE1029" i="5"/>
  <c r="AD1029" i="5"/>
  <c r="AC1029" i="5"/>
  <c r="AB1029" i="5" a="1"/>
  <c r="AB1029" i="5" s="1"/>
  <c r="AA1029" i="5" a="1"/>
  <c r="AA1029" i="5" s="1"/>
  <c r="AE1028" i="5"/>
  <c r="AD1028" i="5"/>
  <c r="AC1028" i="5"/>
  <c r="AB1028" i="5" a="1"/>
  <c r="AB1028" i="5" s="1"/>
  <c r="AA1028" i="5" a="1"/>
  <c r="AA1028" i="5" s="1"/>
  <c r="AE1027" i="5"/>
  <c r="AD1027" i="5"/>
  <c r="AC1027" i="5"/>
  <c r="AB1027" i="5"/>
  <c r="AB1027" i="5" a="1"/>
  <c r="AA1027" i="5" a="1"/>
  <c r="AA1027" i="5" s="1"/>
  <c r="AE1026" i="5"/>
  <c r="AD1026" i="5"/>
  <c r="AC1026" i="5"/>
  <c r="AB1026" i="5"/>
  <c r="AB1026" i="5" a="1"/>
  <c r="AA1026" i="5" a="1"/>
  <c r="AA1026" i="5" s="1"/>
  <c r="AE1025" i="5"/>
  <c r="AD1025" i="5"/>
  <c r="AC1025" i="5"/>
  <c r="AB1025" i="5" a="1"/>
  <c r="AB1025" i="5" s="1"/>
  <c r="AA1025" i="5" a="1"/>
  <c r="AA1025" i="5" s="1"/>
  <c r="AE1024" i="5"/>
  <c r="AD1024" i="5"/>
  <c r="AC1024" i="5"/>
  <c r="AB1024" i="5" a="1"/>
  <c r="AB1024" i="5" s="1"/>
  <c r="AA1024" i="5" a="1"/>
  <c r="AA1024" i="5" s="1"/>
  <c r="AE1023" i="5"/>
  <c r="AD1023" i="5"/>
  <c r="AC1023" i="5"/>
  <c r="AB1023" i="5"/>
  <c r="AB1023" i="5" a="1"/>
  <c r="AA1023" i="5" a="1"/>
  <c r="AA1023" i="5" s="1"/>
  <c r="AE1022" i="5"/>
  <c r="AD1022" i="5"/>
  <c r="AC1022" i="5"/>
  <c r="AB1022" i="5" a="1"/>
  <c r="AB1022" i="5" s="1"/>
  <c r="AA1022" i="5" a="1"/>
  <c r="AA1022" i="5" s="1"/>
  <c r="AE1021" i="5"/>
  <c r="AD1021" i="5"/>
  <c r="AC1021" i="5"/>
  <c r="AB1021" i="5" a="1"/>
  <c r="AB1021" i="5" s="1"/>
  <c r="AA1021" i="5" a="1"/>
  <c r="AA1021" i="5" s="1"/>
  <c r="AE1020" i="5"/>
  <c r="AD1020" i="5"/>
  <c r="AC1020" i="5"/>
  <c r="AB1020" i="5" a="1"/>
  <c r="AB1020" i="5" s="1"/>
  <c r="AA1020" i="5" a="1"/>
  <c r="AA1020" i="5" s="1"/>
  <c r="AE1019" i="5"/>
  <c r="AD1019" i="5"/>
  <c r="AC1019" i="5"/>
  <c r="AB1019" i="5"/>
  <c r="AB1019" i="5" a="1"/>
  <c r="AA1019" i="5" a="1"/>
  <c r="AA1019" i="5" s="1"/>
  <c r="AE1018" i="5"/>
  <c r="AD1018" i="5"/>
  <c r="AC1018" i="5"/>
  <c r="AB1018" i="5" a="1"/>
  <c r="AB1018" i="5" s="1"/>
  <c r="AA1018" i="5" a="1"/>
  <c r="AA1018" i="5" s="1"/>
  <c r="AE1017" i="5"/>
  <c r="AD1017" i="5"/>
  <c r="AC1017" i="5"/>
  <c r="AB1017" i="5" a="1"/>
  <c r="AB1017" i="5" s="1"/>
  <c r="AA1017" i="5" a="1"/>
  <c r="AA1017" i="5" s="1"/>
  <c r="AE1016" i="5"/>
  <c r="AD1016" i="5"/>
  <c r="AC1016" i="5"/>
  <c r="AB1016" i="5" a="1"/>
  <c r="AB1016" i="5" s="1"/>
  <c r="AA1016" i="5" a="1"/>
  <c r="AA1016" i="5" s="1"/>
  <c r="AE1015" i="5"/>
  <c r="AD1015" i="5"/>
  <c r="AC1015" i="5"/>
  <c r="AB1015" i="5"/>
  <c r="AB1015" i="5" a="1"/>
  <c r="AA1015" i="5" a="1"/>
  <c r="AA1015" i="5" s="1"/>
  <c r="AE1014" i="5"/>
  <c r="AD1014" i="5"/>
  <c r="AC1014" i="5"/>
  <c r="AB1014" i="5" a="1"/>
  <c r="AB1014" i="5" s="1"/>
  <c r="AA1014" i="5" a="1"/>
  <c r="AA1014" i="5" s="1"/>
  <c r="AE1013" i="5"/>
  <c r="AD1013" i="5"/>
  <c r="AC1013" i="5"/>
  <c r="AB1013" i="5" a="1"/>
  <c r="AB1013" i="5" s="1"/>
  <c r="AA1013" i="5" a="1"/>
  <c r="AA1013" i="5" s="1"/>
  <c r="AE1012" i="5"/>
  <c r="AD1012" i="5"/>
  <c r="AC1012" i="5"/>
  <c r="AB1012" i="5" a="1"/>
  <c r="AB1012" i="5" s="1"/>
  <c r="AA1012" i="5" a="1"/>
  <c r="AA1012" i="5" s="1"/>
  <c r="AE1011" i="5"/>
  <c r="AD1011" i="5"/>
  <c r="AC1011" i="5"/>
  <c r="AB1011" i="5"/>
  <c r="AB1011" i="5" a="1"/>
  <c r="AA1011" i="5" a="1"/>
  <c r="AA1011" i="5" s="1"/>
  <c r="AE1010" i="5"/>
  <c r="AD1010" i="5"/>
  <c r="AC1010" i="5"/>
  <c r="AB1010" i="5"/>
  <c r="AB1010" i="5" a="1"/>
  <c r="AA1010" i="5" a="1"/>
  <c r="AA1010" i="5" s="1"/>
  <c r="AE1009" i="5"/>
  <c r="AD1009" i="5"/>
  <c r="AC1009" i="5"/>
  <c r="AB1009" i="5" a="1"/>
  <c r="AB1009" i="5" s="1"/>
  <c r="AA1009" i="5" a="1"/>
  <c r="AA1009" i="5" s="1"/>
  <c r="AE1008" i="5"/>
  <c r="AD1008" i="5"/>
  <c r="AC1008" i="5"/>
  <c r="AB1008" i="5"/>
  <c r="AB1008" i="5" a="1"/>
  <c r="AA1008" i="5" a="1"/>
  <c r="AA1008" i="5" s="1"/>
  <c r="AE1007" i="5"/>
  <c r="AD1007" i="5"/>
  <c r="AC1007" i="5"/>
  <c r="AB1007" i="5" a="1"/>
  <c r="AB1007" i="5" s="1"/>
  <c r="AA1007" i="5" a="1"/>
  <c r="AA1007" i="5" s="1"/>
  <c r="AE1006" i="5"/>
  <c r="AD1006" i="5"/>
  <c r="AC1006" i="5"/>
  <c r="AB1006" i="5"/>
  <c r="AB1006" i="5" a="1"/>
  <c r="AA1006" i="5" a="1"/>
  <c r="AA1006" i="5" s="1"/>
  <c r="AE1005" i="5"/>
  <c r="AD1005" i="5"/>
  <c r="AC1005" i="5"/>
  <c r="AB1005" i="5" a="1"/>
  <c r="AB1005" i="5" s="1"/>
  <c r="AA1005" i="5" a="1"/>
  <c r="AA1005" i="5" s="1"/>
  <c r="AE1004" i="5"/>
  <c r="AD1004" i="5"/>
  <c r="AC1004" i="5"/>
  <c r="AB1004" i="5" a="1"/>
  <c r="AB1004" i="5" s="1"/>
  <c r="AA1004" i="5" a="1"/>
  <c r="AA1004" i="5" s="1"/>
  <c r="AE1003" i="5"/>
  <c r="AD1003" i="5"/>
  <c r="AC1003" i="5"/>
  <c r="AB1003" i="5"/>
  <c r="AB1003" i="5" a="1"/>
  <c r="AA1003" i="5" a="1"/>
  <c r="AA1003" i="5" s="1"/>
  <c r="AE1002" i="5"/>
  <c r="AD1002" i="5"/>
  <c r="AC1002" i="5"/>
  <c r="AB1002" i="5" a="1"/>
  <c r="AB1002" i="5" s="1"/>
  <c r="AA1002" i="5" a="1"/>
  <c r="AA1002" i="5" s="1"/>
  <c r="AE1001" i="5"/>
  <c r="AD1001" i="5"/>
  <c r="AC1001" i="5"/>
  <c r="AB1001" i="5" a="1"/>
  <c r="AB1001" i="5" s="1"/>
  <c r="AA1001" i="5" a="1"/>
  <c r="AA1001" i="5" s="1"/>
  <c r="AE1000" i="5"/>
  <c r="AD1000" i="5"/>
  <c r="AC1000" i="5"/>
  <c r="AB1000" i="5"/>
  <c r="AB1000" i="5" a="1"/>
  <c r="AA1000" i="5" a="1"/>
  <c r="AA1000" i="5" s="1"/>
  <c r="AE999" i="5"/>
  <c r="AD999" i="5"/>
  <c r="AC999" i="5"/>
  <c r="AB999" i="5" a="1"/>
  <c r="AB999" i="5" s="1"/>
  <c r="AA999" i="5" a="1"/>
  <c r="AA999" i="5" s="1"/>
  <c r="AE998" i="5"/>
  <c r="AD998" i="5"/>
  <c r="AC998" i="5"/>
  <c r="AB998" i="5" a="1"/>
  <c r="AB998" i="5" s="1"/>
  <c r="AA998" i="5" a="1"/>
  <c r="AA998" i="5" s="1"/>
  <c r="AE997" i="5"/>
  <c r="AD997" i="5"/>
  <c r="AC997" i="5"/>
  <c r="AB997" i="5"/>
  <c r="AB997" i="5" a="1"/>
  <c r="AA997" i="5" a="1"/>
  <c r="AA997" i="5" s="1"/>
  <c r="AE996" i="5"/>
  <c r="AD996" i="5"/>
  <c r="AC996" i="5"/>
  <c r="AB996" i="5" a="1"/>
  <c r="AB996" i="5" s="1"/>
  <c r="AA996" i="5" a="1"/>
  <c r="AA996" i="5" s="1"/>
  <c r="AE995" i="5"/>
  <c r="AD995" i="5"/>
  <c r="AC995" i="5"/>
  <c r="AB995" i="5" a="1"/>
  <c r="AB995" i="5" s="1"/>
  <c r="AA995" i="5" a="1"/>
  <c r="AA995" i="5" s="1"/>
  <c r="AE994" i="5"/>
  <c r="AD994" i="5"/>
  <c r="AC994" i="5"/>
  <c r="AB994" i="5"/>
  <c r="AB994" i="5" a="1"/>
  <c r="AA994" i="5" a="1"/>
  <c r="AA994" i="5" s="1"/>
  <c r="AE993" i="5"/>
  <c r="AD993" i="5"/>
  <c r="AC993" i="5"/>
  <c r="AB993" i="5" a="1"/>
  <c r="AB993" i="5" s="1"/>
  <c r="AA993" i="5" a="1"/>
  <c r="AA993" i="5" s="1"/>
  <c r="AE992" i="5"/>
  <c r="AD992" i="5"/>
  <c r="AC992" i="5"/>
  <c r="AB992" i="5"/>
  <c r="AB992" i="5" a="1"/>
  <c r="AA992" i="5" a="1"/>
  <c r="AA992" i="5" s="1"/>
  <c r="AE991" i="5"/>
  <c r="AD991" i="5"/>
  <c r="AC991" i="5"/>
  <c r="AB991" i="5" a="1"/>
  <c r="AB991" i="5" s="1"/>
  <c r="AA991" i="5" a="1"/>
  <c r="AA991" i="5" s="1"/>
  <c r="AE990" i="5"/>
  <c r="AD990" i="5"/>
  <c r="AC990" i="5"/>
  <c r="AB990" i="5" a="1"/>
  <c r="AB990" i="5" s="1"/>
  <c r="AA990" i="5" a="1"/>
  <c r="AA990" i="5" s="1"/>
  <c r="AE989" i="5"/>
  <c r="AD989" i="5"/>
  <c r="AC989" i="5"/>
  <c r="AB989" i="5"/>
  <c r="AB989" i="5" a="1"/>
  <c r="AA989" i="5" a="1"/>
  <c r="AA989" i="5" s="1"/>
  <c r="AE988" i="5"/>
  <c r="AD988" i="5"/>
  <c r="AC988" i="5"/>
  <c r="AB988" i="5" a="1"/>
  <c r="AB988" i="5" s="1"/>
  <c r="AA988" i="5" a="1"/>
  <c r="AA988" i="5" s="1"/>
  <c r="AE987" i="5"/>
  <c r="AD987" i="5"/>
  <c r="AC987" i="5"/>
  <c r="AB987" i="5" a="1"/>
  <c r="AB987" i="5" s="1"/>
  <c r="AA987" i="5"/>
  <c r="AA987" i="5" a="1"/>
  <c r="AE986" i="5"/>
  <c r="AD986" i="5"/>
  <c r="AC986" i="5"/>
  <c r="AB986" i="5"/>
  <c r="AB986" i="5" a="1"/>
  <c r="AA986" i="5" a="1"/>
  <c r="AA986" i="5" s="1"/>
  <c r="AE985" i="5"/>
  <c r="AD985" i="5"/>
  <c r="AC985" i="5"/>
  <c r="AB985" i="5" a="1"/>
  <c r="AB985" i="5" s="1"/>
  <c r="AA985" i="5" a="1"/>
  <c r="AA985" i="5" s="1"/>
  <c r="AE984" i="5"/>
  <c r="AD984" i="5"/>
  <c r="AC984" i="5"/>
  <c r="AB984" i="5"/>
  <c r="AB984" i="5" a="1"/>
  <c r="AA984" i="5" a="1"/>
  <c r="AA984" i="5" s="1"/>
  <c r="AE983" i="5"/>
  <c r="AD983" i="5"/>
  <c r="AC983" i="5"/>
  <c r="AB983" i="5" a="1"/>
  <c r="AB983" i="5" s="1"/>
  <c r="AA983" i="5" a="1"/>
  <c r="AA983" i="5" s="1"/>
  <c r="AE982" i="5"/>
  <c r="AD982" i="5"/>
  <c r="AC982" i="5"/>
  <c r="AB982" i="5" a="1"/>
  <c r="AB982" i="5" s="1"/>
  <c r="AA982" i="5" a="1"/>
  <c r="AA982" i="5" s="1"/>
  <c r="AE981" i="5"/>
  <c r="AD981" i="5"/>
  <c r="AC981" i="5"/>
  <c r="AB981" i="5"/>
  <c r="AB981" i="5" a="1"/>
  <c r="AA981" i="5" a="1"/>
  <c r="AA981" i="5" s="1"/>
  <c r="AE980" i="5"/>
  <c r="AD980" i="5"/>
  <c r="AC980" i="5"/>
  <c r="AB980" i="5" a="1"/>
  <c r="AB980" i="5" s="1"/>
  <c r="AA980" i="5" a="1"/>
  <c r="AA980" i="5" s="1"/>
  <c r="AE979" i="5"/>
  <c r="AD979" i="5"/>
  <c r="AC979" i="5"/>
  <c r="AB979" i="5" a="1"/>
  <c r="AB979" i="5" s="1"/>
  <c r="AA979" i="5" a="1"/>
  <c r="AA979" i="5" s="1"/>
  <c r="AE978" i="5"/>
  <c r="AD978" i="5"/>
  <c r="AC978" i="5"/>
  <c r="AB978" i="5"/>
  <c r="AB978" i="5" a="1"/>
  <c r="AA978" i="5" a="1"/>
  <c r="AA978" i="5" s="1"/>
  <c r="AE977" i="5"/>
  <c r="AD977" i="5"/>
  <c r="AC977" i="5"/>
  <c r="AB977" i="5" a="1"/>
  <c r="AB977" i="5" s="1"/>
  <c r="AA977" i="5" a="1"/>
  <c r="AA977" i="5" s="1"/>
  <c r="AE976" i="5"/>
  <c r="AD976" i="5"/>
  <c r="AC976" i="5"/>
  <c r="AB976" i="5"/>
  <c r="AB976" i="5" a="1"/>
  <c r="AA976" i="5" a="1"/>
  <c r="AA976" i="5" s="1"/>
  <c r="AE975" i="5"/>
  <c r="AD975" i="5"/>
  <c r="AC975" i="5"/>
  <c r="AB975" i="5" a="1"/>
  <c r="AB975" i="5" s="1"/>
  <c r="AA975" i="5" a="1"/>
  <c r="AA975" i="5" s="1"/>
  <c r="AE974" i="5"/>
  <c r="AD974" i="5"/>
  <c r="AC974" i="5"/>
  <c r="AB974" i="5" a="1"/>
  <c r="AB974" i="5" s="1"/>
  <c r="AA974" i="5" a="1"/>
  <c r="AA974" i="5" s="1"/>
  <c r="AE973" i="5"/>
  <c r="AD973" i="5"/>
  <c r="AC973" i="5"/>
  <c r="AB973" i="5"/>
  <c r="AB973" i="5" a="1"/>
  <c r="AA973" i="5" a="1"/>
  <c r="AA973" i="5" s="1"/>
  <c r="AE972" i="5"/>
  <c r="AD972" i="5"/>
  <c r="AC972" i="5"/>
  <c r="AB972" i="5" a="1"/>
  <c r="AB972" i="5" s="1"/>
  <c r="AA972" i="5" a="1"/>
  <c r="AA972" i="5" s="1"/>
  <c r="AE971" i="5"/>
  <c r="AD971" i="5"/>
  <c r="AC971" i="5"/>
  <c r="AB971" i="5" a="1"/>
  <c r="AB971" i="5" s="1"/>
  <c r="AA971" i="5" a="1"/>
  <c r="AA971" i="5" s="1"/>
  <c r="AE970" i="5"/>
  <c r="AD970" i="5"/>
  <c r="AC970" i="5"/>
  <c r="AB970" i="5"/>
  <c r="AB970" i="5" a="1"/>
  <c r="AA970" i="5" a="1"/>
  <c r="AA970" i="5" s="1"/>
  <c r="AE969" i="5"/>
  <c r="AD969" i="5"/>
  <c r="AC969" i="5"/>
  <c r="AB969" i="5" a="1"/>
  <c r="AB969" i="5" s="1"/>
  <c r="AA969" i="5" a="1"/>
  <c r="AA969" i="5" s="1"/>
  <c r="AE968" i="5"/>
  <c r="AD968" i="5"/>
  <c r="AC968" i="5"/>
  <c r="AB968" i="5"/>
  <c r="AB968" i="5" a="1"/>
  <c r="AA968" i="5"/>
  <c r="AA968" i="5" a="1"/>
  <c r="AE967" i="5"/>
  <c r="AD967" i="5"/>
  <c r="AC967" i="5"/>
  <c r="AB967" i="5" a="1"/>
  <c r="AB967" i="5" s="1"/>
  <c r="AA967" i="5" a="1"/>
  <c r="AA967" i="5" s="1"/>
  <c r="AE966" i="5"/>
  <c r="AD966" i="5"/>
  <c r="AC966" i="5"/>
  <c r="AB966" i="5" a="1"/>
  <c r="AB966" i="5" s="1"/>
  <c r="AA966" i="5" a="1"/>
  <c r="AA966" i="5" s="1"/>
  <c r="AE965" i="5"/>
  <c r="AD965" i="5"/>
  <c r="AC965" i="5"/>
  <c r="AB965" i="5"/>
  <c r="AB965" i="5" a="1"/>
  <c r="AA965" i="5" a="1"/>
  <c r="AA965" i="5" s="1"/>
  <c r="AE964" i="5"/>
  <c r="AD964" i="5"/>
  <c r="AC964" i="5"/>
  <c r="AB964" i="5" a="1"/>
  <c r="AB964" i="5" s="1"/>
  <c r="AA964" i="5" a="1"/>
  <c r="AA964" i="5" s="1"/>
  <c r="AE963" i="5"/>
  <c r="AD963" i="5"/>
  <c r="AC963" i="5"/>
  <c r="AB963" i="5" a="1"/>
  <c r="AB963" i="5" s="1"/>
  <c r="AA963" i="5" a="1"/>
  <c r="AA963" i="5" s="1"/>
  <c r="AE962" i="5"/>
  <c r="AD962" i="5"/>
  <c r="AC962" i="5"/>
  <c r="AB962" i="5"/>
  <c r="AB962" i="5" a="1"/>
  <c r="AA962" i="5" a="1"/>
  <c r="AA962" i="5" s="1"/>
  <c r="AE961" i="5"/>
  <c r="AD961" i="5"/>
  <c r="AC961" i="5"/>
  <c r="AB961" i="5" a="1"/>
  <c r="AB961" i="5" s="1"/>
  <c r="AA961" i="5" a="1"/>
  <c r="AA961" i="5" s="1"/>
  <c r="AE960" i="5"/>
  <c r="AD960" i="5"/>
  <c r="AC960" i="5"/>
  <c r="AB960" i="5"/>
  <c r="AB960" i="5" a="1"/>
  <c r="AA960" i="5" a="1"/>
  <c r="AA960" i="5" s="1"/>
  <c r="AE959" i="5"/>
  <c r="AD959" i="5"/>
  <c r="AC959" i="5"/>
  <c r="AB959" i="5" a="1"/>
  <c r="AB959" i="5" s="1"/>
  <c r="AA959" i="5" a="1"/>
  <c r="AA959" i="5" s="1"/>
  <c r="AE958" i="5"/>
  <c r="AD958" i="5"/>
  <c r="AC958" i="5"/>
  <c r="AB958" i="5"/>
  <c r="AB958" i="5" a="1"/>
  <c r="AA958" i="5" a="1"/>
  <c r="AA958" i="5" s="1"/>
  <c r="AE957" i="5"/>
  <c r="AD957" i="5"/>
  <c r="AC957" i="5"/>
  <c r="AB957" i="5"/>
  <c r="AB957" i="5" a="1"/>
  <c r="AA957" i="5" a="1"/>
  <c r="AA957" i="5" s="1"/>
  <c r="AE956" i="5"/>
  <c r="AD956" i="5"/>
  <c r="AC956" i="5"/>
  <c r="AB956" i="5" a="1"/>
  <c r="AB956" i="5" s="1"/>
  <c r="AA956" i="5" a="1"/>
  <c r="AA956" i="5" s="1"/>
  <c r="AE955" i="5"/>
  <c r="AD955" i="5"/>
  <c r="AC955" i="5"/>
  <c r="AB955" i="5" a="1"/>
  <c r="AB955" i="5" s="1"/>
  <c r="AA955" i="5" a="1"/>
  <c r="AA955" i="5" s="1"/>
  <c r="AE954" i="5"/>
  <c r="AD954" i="5"/>
  <c r="AC954" i="5"/>
  <c r="AB954" i="5"/>
  <c r="AB954" i="5" a="1"/>
  <c r="AA954" i="5" a="1"/>
  <c r="AA954" i="5" s="1"/>
  <c r="AE953" i="5"/>
  <c r="AD953" i="5"/>
  <c r="AC953" i="5"/>
  <c r="AB953" i="5" a="1"/>
  <c r="AB953" i="5" s="1"/>
  <c r="AA953" i="5" a="1"/>
  <c r="AA953" i="5" s="1"/>
  <c r="AE952" i="5"/>
  <c r="AD952" i="5"/>
  <c r="AC952" i="5"/>
  <c r="AB952" i="5"/>
  <c r="AB952" i="5" a="1"/>
  <c r="AA952" i="5" a="1"/>
  <c r="AA952" i="5" s="1"/>
  <c r="AE951" i="5"/>
  <c r="AD951" i="5"/>
  <c r="AC951" i="5"/>
  <c r="AB951" i="5" a="1"/>
  <c r="AB951" i="5" s="1"/>
  <c r="AA951" i="5" a="1"/>
  <c r="AA951" i="5" s="1"/>
  <c r="AE950" i="5"/>
  <c r="AD950" i="5"/>
  <c r="AC950" i="5"/>
  <c r="AB950" i="5"/>
  <c r="AB950" i="5" a="1"/>
  <c r="AA950" i="5" a="1"/>
  <c r="AA950" i="5" s="1"/>
  <c r="AE949" i="5"/>
  <c r="AD949" i="5"/>
  <c r="AC949" i="5"/>
  <c r="AB949" i="5"/>
  <c r="AB949" i="5" a="1"/>
  <c r="AA949" i="5" a="1"/>
  <c r="AA949" i="5" s="1"/>
  <c r="AE948" i="5"/>
  <c r="AD948" i="5"/>
  <c r="AC948" i="5"/>
  <c r="AB948" i="5" a="1"/>
  <c r="AB948" i="5" s="1"/>
  <c r="AA948" i="5" a="1"/>
  <c r="AA948" i="5" s="1"/>
  <c r="AE947" i="5"/>
  <c r="AD947" i="5"/>
  <c r="AC947" i="5"/>
  <c r="AB947" i="5" a="1"/>
  <c r="AB947" i="5" s="1"/>
  <c r="AA947" i="5" a="1"/>
  <c r="AA947" i="5" s="1"/>
  <c r="AE946" i="5"/>
  <c r="AD946" i="5"/>
  <c r="AC946" i="5"/>
  <c r="AB946" i="5"/>
  <c r="AB946" i="5" a="1"/>
  <c r="AA946" i="5" a="1"/>
  <c r="AA946" i="5" s="1"/>
  <c r="AE945" i="5"/>
  <c r="AD945" i="5"/>
  <c r="AC945" i="5"/>
  <c r="AB945" i="5" a="1"/>
  <c r="AB945" i="5" s="1"/>
  <c r="AA945" i="5" a="1"/>
  <c r="AA945" i="5" s="1"/>
  <c r="AE944" i="5"/>
  <c r="AD944" i="5"/>
  <c r="AC944" i="5"/>
  <c r="AB944" i="5"/>
  <c r="AB944" i="5" a="1"/>
  <c r="AA944" i="5" a="1"/>
  <c r="AA944" i="5" s="1"/>
  <c r="AE943" i="5"/>
  <c r="AD943" i="5"/>
  <c r="AC943" i="5"/>
  <c r="AB943" i="5" a="1"/>
  <c r="AB943" i="5" s="1"/>
  <c r="AA943" i="5" a="1"/>
  <c r="AA943" i="5" s="1"/>
  <c r="AE942" i="5"/>
  <c r="AD942" i="5"/>
  <c r="AC942" i="5"/>
  <c r="AB942" i="5"/>
  <c r="AB942" i="5" a="1"/>
  <c r="AA942" i="5" a="1"/>
  <c r="AA942" i="5" s="1"/>
  <c r="AE941" i="5"/>
  <c r="AD941" i="5"/>
  <c r="AC941" i="5"/>
  <c r="AB941" i="5"/>
  <c r="AB941" i="5" a="1"/>
  <c r="AA941" i="5" a="1"/>
  <c r="AA941" i="5" s="1"/>
  <c r="AE940" i="5"/>
  <c r="AD940" i="5"/>
  <c r="AC940" i="5"/>
  <c r="AB940" i="5" a="1"/>
  <c r="AB940" i="5" s="1"/>
  <c r="AA940" i="5" a="1"/>
  <c r="AA940" i="5" s="1"/>
  <c r="AE939" i="5"/>
  <c r="AD939" i="5"/>
  <c r="AC939" i="5"/>
  <c r="AB939" i="5" a="1"/>
  <c r="AB939" i="5" s="1"/>
  <c r="AA939" i="5" a="1"/>
  <c r="AA939" i="5" s="1"/>
  <c r="AE938" i="5"/>
  <c r="AD938" i="5"/>
  <c r="AC938" i="5"/>
  <c r="AB938" i="5"/>
  <c r="AB938" i="5" a="1"/>
  <c r="AA938" i="5" a="1"/>
  <c r="AA938" i="5" s="1"/>
  <c r="AE937" i="5"/>
  <c r="AD937" i="5"/>
  <c r="AC937" i="5"/>
  <c r="AB937" i="5" a="1"/>
  <c r="AB937" i="5" s="1"/>
  <c r="AA937" i="5" a="1"/>
  <c r="AA937" i="5" s="1"/>
  <c r="AE936" i="5"/>
  <c r="AD936" i="5"/>
  <c r="AC936" i="5"/>
  <c r="AB936" i="5"/>
  <c r="AB936" i="5" a="1"/>
  <c r="AA936" i="5" a="1"/>
  <c r="AA936" i="5" s="1"/>
  <c r="AE935" i="5"/>
  <c r="AD935" i="5"/>
  <c r="AC935" i="5"/>
  <c r="AB935" i="5" a="1"/>
  <c r="AB935" i="5" s="1"/>
  <c r="AA935" i="5" a="1"/>
  <c r="AA935" i="5" s="1"/>
  <c r="AE934" i="5"/>
  <c r="AD934" i="5"/>
  <c r="AC934" i="5"/>
  <c r="AB934" i="5"/>
  <c r="AB934" i="5" a="1"/>
  <c r="AA934" i="5" a="1"/>
  <c r="AA934" i="5" s="1"/>
  <c r="AE933" i="5"/>
  <c r="AD933" i="5"/>
  <c r="AC933" i="5"/>
  <c r="AB933" i="5"/>
  <c r="AB933" i="5" a="1"/>
  <c r="AA933" i="5" a="1"/>
  <c r="AA933" i="5" s="1"/>
  <c r="AE932" i="5"/>
  <c r="AD932" i="5"/>
  <c r="AC932" i="5"/>
  <c r="AB932" i="5" a="1"/>
  <c r="AB932" i="5" s="1"/>
  <c r="AA932" i="5" a="1"/>
  <c r="AA932" i="5" s="1"/>
  <c r="AE931" i="5"/>
  <c r="AD931" i="5"/>
  <c r="AC931" i="5"/>
  <c r="AB931" i="5" a="1"/>
  <c r="AB931" i="5" s="1"/>
  <c r="AA931" i="5" a="1"/>
  <c r="AA931" i="5" s="1"/>
  <c r="AE930" i="5"/>
  <c r="AD930" i="5"/>
  <c r="AC930" i="5"/>
  <c r="AB930" i="5"/>
  <c r="AB930" i="5" a="1"/>
  <c r="AA930" i="5" a="1"/>
  <c r="AA930" i="5" s="1"/>
  <c r="AE929" i="5"/>
  <c r="AD929" i="5"/>
  <c r="AC929" i="5"/>
  <c r="AB929" i="5" a="1"/>
  <c r="AB929" i="5" s="1"/>
  <c r="AA929" i="5" a="1"/>
  <c r="AA929" i="5" s="1"/>
  <c r="AE928" i="5"/>
  <c r="AD928" i="5"/>
  <c r="AC928" i="5"/>
  <c r="AB928" i="5"/>
  <c r="AB928" i="5" a="1"/>
  <c r="AA928" i="5" a="1"/>
  <c r="AA928" i="5" s="1"/>
  <c r="AE927" i="5"/>
  <c r="AD927" i="5"/>
  <c r="AC927" i="5"/>
  <c r="AB927" i="5" a="1"/>
  <c r="AB927" i="5" s="1"/>
  <c r="AA927" i="5" a="1"/>
  <c r="AA927" i="5" s="1"/>
  <c r="AE926" i="5"/>
  <c r="AD926" i="5"/>
  <c r="AC926" i="5"/>
  <c r="AB926" i="5"/>
  <c r="AB926" i="5" a="1"/>
  <c r="AA926" i="5" a="1"/>
  <c r="AA926" i="5" s="1"/>
  <c r="AE925" i="5"/>
  <c r="AD925" i="5"/>
  <c r="AC925" i="5"/>
  <c r="AB925" i="5"/>
  <c r="AB925" i="5" a="1"/>
  <c r="AA925" i="5" a="1"/>
  <c r="AA925" i="5" s="1"/>
  <c r="AE924" i="5"/>
  <c r="AD924" i="5"/>
  <c r="AC924" i="5"/>
  <c r="AB924" i="5" a="1"/>
  <c r="AB924" i="5" s="1"/>
  <c r="AA924" i="5" a="1"/>
  <c r="AA924" i="5" s="1"/>
  <c r="AE923" i="5"/>
  <c r="AD923" i="5"/>
  <c r="AC923" i="5"/>
  <c r="AB923" i="5" a="1"/>
  <c r="AB923" i="5" s="1"/>
  <c r="AA923" i="5" a="1"/>
  <c r="AA923" i="5" s="1"/>
  <c r="AE922" i="5"/>
  <c r="AD922" i="5"/>
  <c r="AC922" i="5"/>
  <c r="AB922" i="5"/>
  <c r="AB922" i="5" a="1"/>
  <c r="AA922" i="5" a="1"/>
  <c r="AA922" i="5" s="1"/>
  <c r="AE921" i="5"/>
  <c r="AD921" i="5"/>
  <c r="AC921" i="5"/>
  <c r="AB921" i="5" a="1"/>
  <c r="AB921" i="5" s="1"/>
  <c r="AA921" i="5" a="1"/>
  <c r="AA921" i="5" s="1"/>
  <c r="AE920" i="5"/>
  <c r="AD920" i="5"/>
  <c r="AC920" i="5"/>
  <c r="AB920" i="5"/>
  <c r="AB920" i="5" a="1"/>
  <c r="AA920" i="5" a="1"/>
  <c r="AA920" i="5" s="1"/>
  <c r="AE919" i="5"/>
  <c r="AD919" i="5"/>
  <c r="AC919" i="5"/>
  <c r="AB919" i="5" a="1"/>
  <c r="AB919" i="5" s="1"/>
  <c r="AA919" i="5" a="1"/>
  <c r="AA919" i="5" s="1"/>
  <c r="AE918" i="5"/>
  <c r="AD918" i="5"/>
  <c r="AC918" i="5"/>
  <c r="AB918" i="5"/>
  <c r="AB918" i="5" a="1"/>
  <c r="AA918" i="5" a="1"/>
  <c r="AA918" i="5" s="1"/>
  <c r="AE917" i="5"/>
  <c r="AD917" i="5"/>
  <c r="AC917" i="5"/>
  <c r="AB917" i="5"/>
  <c r="AB917" i="5" a="1"/>
  <c r="AA917" i="5" a="1"/>
  <c r="AA917" i="5" s="1"/>
  <c r="AE916" i="5"/>
  <c r="AD916" i="5"/>
  <c r="AC916" i="5"/>
  <c r="AB916" i="5" a="1"/>
  <c r="AB916" i="5" s="1"/>
  <c r="AA916" i="5" a="1"/>
  <c r="AA916" i="5" s="1"/>
  <c r="AE915" i="5"/>
  <c r="AD915" i="5"/>
  <c r="AC915" i="5"/>
  <c r="AB915" i="5" a="1"/>
  <c r="AB915" i="5" s="1"/>
  <c r="AA915" i="5"/>
  <c r="AA915" i="5" a="1"/>
  <c r="AE914" i="5"/>
  <c r="AD914" i="5"/>
  <c r="AC914" i="5"/>
  <c r="AB914" i="5"/>
  <c r="AB914" i="5" a="1"/>
  <c r="AA914" i="5" a="1"/>
  <c r="AA914" i="5" s="1"/>
  <c r="AE913" i="5"/>
  <c r="AD913" i="5"/>
  <c r="AC913" i="5"/>
  <c r="AB913" i="5" a="1"/>
  <c r="AB913" i="5" s="1"/>
  <c r="AA913" i="5" a="1"/>
  <c r="AA913" i="5" s="1"/>
  <c r="AE912" i="5"/>
  <c r="AD912" i="5"/>
  <c r="AC912" i="5"/>
  <c r="AB912" i="5"/>
  <c r="AB912" i="5" a="1"/>
  <c r="AA912" i="5" a="1"/>
  <c r="AA912" i="5" s="1"/>
  <c r="AE911" i="5"/>
  <c r="AD911" i="5"/>
  <c r="AC911" i="5"/>
  <c r="AB911" i="5" a="1"/>
  <c r="AB911" i="5" s="1"/>
  <c r="AA911" i="5" a="1"/>
  <c r="AA911" i="5" s="1"/>
  <c r="AE910" i="5"/>
  <c r="AD910" i="5"/>
  <c r="AC910" i="5"/>
  <c r="AB910" i="5"/>
  <c r="AB910" i="5" a="1"/>
  <c r="AA910" i="5" a="1"/>
  <c r="AA910" i="5" s="1"/>
  <c r="AE909" i="5"/>
  <c r="AD909" i="5"/>
  <c r="AC909" i="5"/>
  <c r="AB909" i="5"/>
  <c r="AB909" i="5" a="1"/>
  <c r="AA909" i="5" a="1"/>
  <c r="AA909" i="5" s="1"/>
  <c r="AE908" i="5"/>
  <c r="AD908" i="5"/>
  <c r="AC908" i="5"/>
  <c r="AB908" i="5" a="1"/>
  <c r="AB908" i="5" s="1"/>
  <c r="AA908" i="5" a="1"/>
  <c r="AA908" i="5" s="1"/>
  <c r="AE907" i="5"/>
  <c r="AD907" i="5"/>
  <c r="AC907" i="5"/>
  <c r="AB907" i="5" a="1"/>
  <c r="AB907" i="5" s="1"/>
  <c r="AA907" i="5" a="1"/>
  <c r="AA907" i="5" s="1"/>
  <c r="AE906" i="5"/>
  <c r="AD906" i="5"/>
  <c r="AC906" i="5"/>
  <c r="AB906" i="5"/>
  <c r="AB906" i="5" a="1"/>
  <c r="AA906" i="5" a="1"/>
  <c r="AA906" i="5" s="1"/>
  <c r="AE905" i="5"/>
  <c r="AD905" i="5"/>
  <c r="AC905" i="5"/>
  <c r="AB905" i="5" a="1"/>
  <c r="AB905" i="5" s="1"/>
  <c r="AA905" i="5" a="1"/>
  <c r="AA905" i="5" s="1"/>
  <c r="AE904" i="5"/>
  <c r="AD904" i="5"/>
  <c r="AC904" i="5"/>
  <c r="AB904" i="5"/>
  <c r="AB904" i="5" a="1"/>
  <c r="AA904" i="5" a="1"/>
  <c r="AA904" i="5" s="1"/>
  <c r="AE903" i="5"/>
  <c r="AD903" i="5"/>
  <c r="AC903" i="5"/>
  <c r="AB903" i="5" a="1"/>
  <c r="AB903" i="5" s="1"/>
  <c r="AA903" i="5" a="1"/>
  <c r="AA903" i="5" s="1"/>
  <c r="AE902" i="5"/>
  <c r="AD902" i="5"/>
  <c r="AC902" i="5"/>
  <c r="AB902" i="5"/>
  <c r="AB902" i="5" a="1"/>
  <c r="AA902" i="5" a="1"/>
  <c r="AA902" i="5" s="1"/>
  <c r="AE901" i="5"/>
  <c r="AD901" i="5"/>
  <c r="AC901" i="5"/>
  <c r="AB901" i="5"/>
  <c r="AB901" i="5" a="1"/>
  <c r="AA901" i="5" a="1"/>
  <c r="AA901" i="5" s="1"/>
  <c r="AE900" i="5"/>
  <c r="AD900" i="5"/>
  <c r="AC900" i="5"/>
  <c r="AB900" i="5" a="1"/>
  <c r="AB900" i="5" s="1"/>
  <c r="AA900" i="5" a="1"/>
  <c r="AA900" i="5" s="1"/>
  <c r="AE899" i="5"/>
  <c r="AD899" i="5"/>
  <c r="AC899" i="5"/>
  <c r="AB899" i="5" a="1"/>
  <c r="AB899" i="5" s="1"/>
  <c r="AA899" i="5" a="1"/>
  <c r="AA899" i="5" s="1"/>
  <c r="AE898" i="5"/>
  <c r="AD898" i="5"/>
  <c r="AC898" i="5"/>
  <c r="AB898" i="5"/>
  <c r="AB898" i="5" a="1"/>
  <c r="AA898" i="5" a="1"/>
  <c r="AA898" i="5" s="1"/>
  <c r="AE897" i="5"/>
  <c r="AD897" i="5"/>
  <c r="AC897" i="5"/>
  <c r="AB897" i="5" a="1"/>
  <c r="AB897" i="5" s="1"/>
  <c r="AA897" i="5" a="1"/>
  <c r="AA897" i="5" s="1"/>
  <c r="AE896" i="5"/>
  <c r="AD896" i="5"/>
  <c r="AC896" i="5"/>
  <c r="AB896" i="5"/>
  <c r="AB896" i="5" a="1"/>
  <c r="AA896" i="5" a="1"/>
  <c r="AA896" i="5" s="1"/>
  <c r="AE895" i="5"/>
  <c r="AD895" i="5"/>
  <c r="AC895" i="5"/>
  <c r="AB895" i="5" a="1"/>
  <c r="AB895" i="5" s="1"/>
  <c r="AA895" i="5" a="1"/>
  <c r="AA895" i="5" s="1"/>
  <c r="AE894" i="5"/>
  <c r="AD894" i="5"/>
  <c r="AC894" i="5"/>
  <c r="AB894" i="5"/>
  <c r="AB894" i="5" a="1"/>
  <c r="AA894" i="5" a="1"/>
  <c r="AA894" i="5" s="1"/>
  <c r="AE893" i="5"/>
  <c r="AD893" i="5"/>
  <c r="AC893" i="5"/>
  <c r="AB893" i="5"/>
  <c r="AB893" i="5" a="1"/>
  <c r="AA893" i="5" a="1"/>
  <c r="AA893" i="5" s="1"/>
  <c r="AE892" i="5"/>
  <c r="AD892" i="5"/>
  <c r="AC892" i="5"/>
  <c r="AB892" i="5" a="1"/>
  <c r="AB892" i="5" s="1"/>
  <c r="AA892" i="5" a="1"/>
  <c r="AA892" i="5" s="1"/>
  <c r="AE891" i="5"/>
  <c r="AD891" i="5"/>
  <c r="AC891" i="5"/>
  <c r="AB891" i="5" a="1"/>
  <c r="AB891" i="5" s="1"/>
  <c r="AA891" i="5" a="1"/>
  <c r="AA891" i="5" s="1"/>
  <c r="AE890" i="5"/>
  <c r="AD890" i="5"/>
  <c r="AC890" i="5"/>
  <c r="AB890" i="5"/>
  <c r="AB890" i="5" a="1"/>
  <c r="AA890" i="5" a="1"/>
  <c r="AA890" i="5" s="1"/>
  <c r="AE889" i="5"/>
  <c r="AD889" i="5"/>
  <c r="AC889" i="5"/>
  <c r="AB889" i="5" a="1"/>
  <c r="AB889" i="5" s="1"/>
  <c r="AA889" i="5" a="1"/>
  <c r="AA889" i="5" s="1"/>
  <c r="AE888" i="5"/>
  <c r="AD888" i="5"/>
  <c r="AC888" i="5"/>
  <c r="AB888" i="5"/>
  <c r="AB888" i="5" a="1"/>
  <c r="AA888" i="5" a="1"/>
  <c r="AA888" i="5" s="1"/>
  <c r="AE887" i="5"/>
  <c r="AD887" i="5"/>
  <c r="AC887" i="5"/>
  <c r="AB887" i="5" a="1"/>
  <c r="AB887" i="5" s="1"/>
  <c r="AA887" i="5" a="1"/>
  <c r="AA887" i="5" s="1"/>
  <c r="AE886" i="5"/>
  <c r="AD886" i="5"/>
  <c r="AC886" i="5"/>
  <c r="AB886" i="5"/>
  <c r="AB886" i="5" a="1"/>
  <c r="AA886" i="5" a="1"/>
  <c r="AA886" i="5" s="1"/>
  <c r="AE885" i="5"/>
  <c r="AD885" i="5"/>
  <c r="AC885" i="5"/>
  <c r="AB885" i="5"/>
  <c r="AB885" i="5" a="1"/>
  <c r="AA885" i="5" a="1"/>
  <c r="AA885" i="5" s="1"/>
  <c r="AE884" i="5"/>
  <c r="AD884" i="5"/>
  <c r="AC884" i="5"/>
  <c r="AB884" i="5" a="1"/>
  <c r="AB884" i="5" s="1"/>
  <c r="AA884" i="5" a="1"/>
  <c r="AA884" i="5" s="1"/>
  <c r="AE883" i="5"/>
  <c r="AD883" i="5"/>
  <c r="AC883" i="5"/>
  <c r="AB883" i="5" a="1"/>
  <c r="AB883" i="5" s="1"/>
  <c r="AA883" i="5"/>
  <c r="AA883" i="5" a="1"/>
  <c r="AE882" i="5"/>
  <c r="AD882" i="5"/>
  <c r="AC882" i="5"/>
  <c r="AB882" i="5"/>
  <c r="AB882" i="5" a="1"/>
  <c r="AA882" i="5" a="1"/>
  <c r="AA882" i="5" s="1"/>
  <c r="AE881" i="5"/>
  <c r="AD881" i="5"/>
  <c r="AC881" i="5"/>
  <c r="AB881" i="5" a="1"/>
  <c r="AB881" i="5" s="1"/>
  <c r="AA881" i="5" a="1"/>
  <c r="AA881" i="5" s="1"/>
  <c r="AE880" i="5"/>
  <c r="AD880" i="5"/>
  <c r="AC880" i="5"/>
  <c r="AB880" i="5"/>
  <c r="AB880" i="5" a="1"/>
  <c r="AA880" i="5" a="1"/>
  <c r="AA880" i="5" s="1"/>
  <c r="AE879" i="5"/>
  <c r="AD879" i="5"/>
  <c r="AC879" i="5"/>
  <c r="AB879" i="5" a="1"/>
  <c r="AB879" i="5" s="1"/>
  <c r="AA879" i="5" a="1"/>
  <c r="AA879" i="5" s="1"/>
  <c r="AE878" i="5"/>
  <c r="AD878" i="5"/>
  <c r="AC878" i="5"/>
  <c r="AB878" i="5"/>
  <c r="AB878" i="5" a="1"/>
  <c r="AA878" i="5" a="1"/>
  <c r="AA878" i="5" s="1"/>
  <c r="AE877" i="5"/>
  <c r="AD877" i="5"/>
  <c r="AC877" i="5"/>
  <c r="AB877" i="5"/>
  <c r="AB877" i="5" a="1"/>
  <c r="AA877" i="5" a="1"/>
  <c r="AA877" i="5" s="1"/>
  <c r="AE876" i="5"/>
  <c r="AD876" i="5"/>
  <c r="AC876" i="5"/>
  <c r="AB876" i="5" a="1"/>
  <c r="AB876" i="5" s="1"/>
  <c r="AA876" i="5" a="1"/>
  <c r="AA876" i="5" s="1"/>
  <c r="AE875" i="5"/>
  <c r="AD875" i="5"/>
  <c r="AC875" i="5"/>
  <c r="AB875" i="5" a="1"/>
  <c r="AB875" i="5" s="1"/>
  <c r="AA875" i="5" a="1"/>
  <c r="AA875" i="5" s="1"/>
  <c r="AE874" i="5"/>
  <c r="AD874" i="5"/>
  <c r="AC874" i="5"/>
  <c r="AB874" i="5"/>
  <c r="AB874" i="5" a="1"/>
  <c r="AA874" i="5" a="1"/>
  <c r="AA874" i="5" s="1"/>
  <c r="AE873" i="5"/>
  <c r="AD873" i="5"/>
  <c r="AC873" i="5"/>
  <c r="AB873" i="5" a="1"/>
  <c r="AB873" i="5" s="1"/>
  <c r="AA873" i="5" a="1"/>
  <c r="AA873" i="5" s="1"/>
  <c r="AE872" i="5"/>
  <c r="AD872" i="5"/>
  <c r="AC872" i="5"/>
  <c r="AB872" i="5"/>
  <c r="AB872" i="5" a="1"/>
  <c r="AA872" i="5"/>
  <c r="AA872" i="5" a="1"/>
  <c r="AE871" i="5"/>
  <c r="AD871" i="5"/>
  <c r="AC871" i="5"/>
  <c r="AB871" i="5" a="1"/>
  <c r="AB871" i="5" s="1"/>
  <c r="AA871" i="5" a="1"/>
  <c r="AA871" i="5" s="1"/>
  <c r="AE870" i="5"/>
  <c r="AD870" i="5"/>
  <c r="AC870" i="5"/>
  <c r="AB870" i="5"/>
  <c r="AB870" i="5" a="1"/>
  <c r="AA870" i="5" a="1"/>
  <c r="AA870" i="5" s="1"/>
  <c r="AE869" i="5"/>
  <c r="AD869" i="5"/>
  <c r="AC869" i="5"/>
  <c r="AB869" i="5"/>
  <c r="AB869" i="5" a="1"/>
  <c r="AA869" i="5" a="1"/>
  <c r="AA869" i="5" s="1"/>
  <c r="AE868" i="5"/>
  <c r="AD868" i="5"/>
  <c r="AC868" i="5"/>
  <c r="AB868" i="5" a="1"/>
  <c r="AB868" i="5" s="1"/>
  <c r="AA868" i="5" a="1"/>
  <c r="AA868" i="5" s="1"/>
  <c r="AE867" i="5"/>
  <c r="AD867" i="5"/>
  <c r="AC867" i="5"/>
  <c r="AB867" i="5" a="1"/>
  <c r="AB867" i="5" s="1"/>
  <c r="AA867" i="5" a="1"/>
  <c r="AA867" i="5" s="1"/>
  <c r="AE866" i="5"/>
  <c r="AD866" i="5"/>
  <c r="AC866" i="5"/>
  <c r="AB866" i="5"/>
  <c r="AB866" i="5" a="1"/>
  <c r="AA866" i="5" a="1"/>
  <c r="AA866" i="5" s="1"/>
  <c r="AE865" i="5"/>
  <c r="AD865" i="5"/>
  <c r="AC865" i="5"/>
  <c r="AB865" i="5" a="1"/>
  <c r="AB865" i="5" s="1"/>
  <c r="AA865" i="5" a="1"/>
  <c r="AA865" i="5" s="1"/>
  <c r="AE864" i="5"/>
  <c r="AD864" i="5"/>
  <c r="AC864" i="5"/>
  <c r="AB864" i="5"/>
  <c r="AB864" i="5" a="1"/>
  <c r="AA864" i="5" a="1"/>
  <c r="AA864" i="5" s="1"/>
  <c r="AE863" i="5"/>
  <c r="AD863" i="5"/>
  <c r="AC863" i="5"/>
  <c r="AB863" i="5" a="1"/>
  <c r="AB863" i="5" s="1"/>
  <c r="AA863" i="5" a="1"/>
  <c r="AA863" i="5" s="1"/>
  <c r="AE862" i="5"/>
  <c r="AD862" i="5"/>
  <c r="AC862" i="5"/>
  <c r="AB862" i="5"/>
  <c r="AB862" i="5" a="1"/>
  <c r="AA862" i="5" a="1"/>
  <c r="AA862" i="5" s="1"/>
  <c r="AE861" i="5"/>
  <c r="AD861" i="5"/>
  <c r="AC861" i="5"/>
  <c r="AB861" i="5"/>
  <c r="AB861" i="5" a="1"/>
  <c r="AA861" i="5" a="1"/>
  <c r="AA861" i="5" s="1"/>
  <c r="AE860" i="5"/>
  <c r="AD860" i="5"/>
  <c r="AC860" i="5"/>
  <c r="AB860" i="5" a="1"/>
  <c r="AB860" i="5" s="1"/>
  <c r="AA860" i="5" a="1"/>
  <c r="AA860" i="5" s="1"/>
  <c r="AE859" i="5"/>
  <c r="AD859" i="5"/>
  <c r="AC859" i="5"/>
  <c r="AB859" i="5" a="1"/>
  <c r="AB859" i="5" s="1"/>
  <c r="AA859" i="5" a="1"/>
  <c r="AA859" i="5" s="1"/>
  <c r="AE858" i="5"/>
  <c r="AD858" i="5"/>
  <c r="AC858" i="5"/>
  <c r="AB858" i="5"/>
  <c r="AB858" i="5" a="1"/>
  <c r="AA858" i="5" a="1"/>
  <c r="AA858" i="5" s="1"/>
  <c r="AE857" i="5"/>
  <c r="AD857" i="5"/>
  <c r="AC857" i="5"/>
  <c r="AB857" i="5"/>
  <c r="AB857" i="5" a="1"/>
  <c r="AA857" i="5" a="1"/>
  <c r="AA857" i="5" s="1"/>
  <c r="AE856" i="5"/>
  <c r="AD856" i="5"/>
  <c r="AC856" i="5"/>
  <c r="AB856" i="5" a="1"/>
  <c r="AB856" i="5" s="1"/>
  <c r="AA856" i="5" a="1"/>
  <c r="AA856" i="5" s="1"/>
  <c r="AE855" i="5"/>
  <c r="AD855" i="5"/>
  <c r="AC855" i="5"/>
  <c r="AB855" i="5" a="1"/>
  <c r="AB855" i="5" s="1"/>
  <c r="AA855" i="5" a="1"/>
  <c r="AA855" i="5" s="1"/>
  <c r="AE854" i="5"/>
  <c r="AD854" i="5"/>
  <c r="AC854" i="5"/>
  <c r="AB854" i="5"/>
  <c r="AB854" i="5" a="1"/>
  <c r="AA854" i="5" a="1"/>
  <c r="AA854" i="5" s="1"/>
  <c r="AE853" i="5"/>
  <c r="AD853" i="5"/>
  <c r="AC853" i="5"/>
  <c r="AB853" i="5"/>
  <c r="AB853" i="5" a="1"/>
  <c r="AA853" i="5" a="1"/>
  <c r="AA853" i="5" s="1"/>
  <c r="AE852" i="5"/>
  <c r="AD852" i="5"/>
  <c r="AC852" i="5"/>
  <c r="AB852" i="5" a="1"/>
  <c r="AB852" i="5" s="1"/>
  <c r="AA852" i="5" a="1"/>
  <c r="AA852" i="5" s="1"/>
  <c r="AE851" i="5"/>
  <c r="AD851" i="5"/>
  <c r="AC851" i="5"/>
  <c r="AB851" i="5" a="1"/>
  <c r="AB851" i="5" s="1"/>
  <c r="AA851" i="5" a="1"/>
  <c r="AA851" i="5" s="1"/>
  <c r="AE850" i="5"/>
  <c r="AD850" i="5"/>
  <c r="AC850" i="5"/>
  <c r="AB850" i="5"/>
  <c r="AB850" i="5" a="1"/>
  <c r="AA850" i="5" a="1"/>
  <c r="AA850" i="5" s="1"/>
  <c r="AE849" i="5"/>
  <c r="AD849" i="5"/>
  <c r="AC849" i="5"/>
  <c r="AB849" i="5"/>
  <c r="AB849" i="5" a="1"/>
  <c r="AA849" i="5" a="1"/>
  <c r="AA849" i="5" s="1"/>
  <c r="AE848" i="5"/>
  <c r="AD848" i="5"/>
  <c r="AC848" i="5"/>
  <c r="AB848" i="5" a="1"/>
  <c r="AB848" i="5" s="1"/>
  <c r="AA848" i="5" a="1"/>
  <c r="AA848" i="5" s="1"/>
  <c r="AE847" i="5"/>
  <c r="AD847" i="5"/>
  <c r="AC847" i="5"/>
  <c r="AB847" i="5" a="1"/>
  <c r="AB847" i="5" s="1"/>
  <c r="AA847" i="5" a="1"/>
  <c r="AA847" i="5" s="1"/>
  <c r="AE846" i="5"/>
  <c r="AD846" i="5"/>
  <c r="AC846" i="5"/>
  <c r="AB846" i="5"/>
  <c r="AB846" i="5" a="1"/>
  <c r="AA846" i="5" a="1"/>
  <c r="AA846" i="5" s="1"/>
  <c r="AE845" i="5"/>
  <c r="AD845" i="5"/>
  <c r="AC845" i="5"/>
  <c r="AB845" i="5"/>
  <c r="AB845" i="5" a="1"/>
  <c r="AA845" i="5" a="1"/>
  <c r="AA845" i="5" s="1"/>
  <c r="AE844" i="5"/>
  <c r="AD844" i="5"/>
  <c r="AC844" i="5"/>
  <c r="AB844" i="5" a="1"/>
  <c r="AB844" i="5" s="1"/>
  <c r="AA844" i="5" a="1"/>
  <c r="AA844" i="5" s="1"/>
  <c r="AE843" i="5"/>
  <c r="AD843" i="5"/>
  <c r="AC843" i="5"/>
  <c r="AB843" i="5" a="1"/>
  <c r="AB843" i="5" s="1"/>
  <c r="AA843" i="5" a="1"/>
  <c r="AA843" i="5" s="1"/>
  <c r="AE842" i="5"/>
  <c r="AD842" i="5"/>
  <c r="AC842" i="5"/>
  <c r="AB842" i="5"/>
  <c r="AB842" i="5" a="1"/>
  <c r="AA842" i="5" a="1"/>
  <c r="AA842" i="5" s="1"/>
  <c r="AE841" i="5"/>
  <c r="AD841" i="5"/>
  <c r="AC841" i="5"/>
  <c r="AB841" i="5"/>
  <c r="AB841" i="5" a="1"/>
  <c r="AA841" i="5" a="1"/>
  <c r="AA841" i="5" s="1"/>
  <c r="AE840" i="5"/>
  <c r="AD840" i="5"/>
  <c r="AC840" i="5"/>
  <c r="AB840" i="5" a="1"/>
  <c r="AB840" i="5" s="1"/>
  <c r="AA840" i="5"/>
  <c r="AA840" i="5" a="1"/>
  <c r="AE839" i="5"/>
  <c r="AD839" i="5"/>
  <c r="AC839" i="5"/>
  <c r="AB839" i="5" a="1"/>
  <c r="AB839" i="5" s="1"/>
  <c r="AA839" i="5" a="1"/>
  <c r="AA839" i="5" s="1"/>
  <c r="AE838" i="5"/>
  <c r="AD838" i="5"/>
  <c r="AC838" i="5"/>
  <c r="AB838" i="5"/>
  <c r="AB838" i="5" a="1"/>
  <c r="AA838" i="5" a="1"/>
  <c r="AA838" i="5" s="1"/>
  <c r="AE837" i="5"/>
  <c r="AD837" i="5"/>
  <c r="AC837" i="5"/>
  <c r="AB837" i="5"/>
  <c r="AB837" i="5" a="1"/>
  <c r="AA837" i="5" a="1"/>
  <c r="AA837" i="5" s="1"/>
  <c r="AE836" i="5"/>
  <c r="AD836" i="5"/>
  <c r="AC836" i="5"/>
  <c r="AB836" i="5" a="1"/>
  <c r="AB836" i="5" s="1"/>
  <c r="AA836" i="5" a="1"/>
  <c r="AA836" i="5" s="1"/>
  <c r="AE835" i="5"/>
  <c r="AD835" i="5"/>
  <c r="AC835" i="5"/>
  <c r="AB835" i="5" a="1"/>
  <c r="AB835" i="5" s="1"/>
  <c r="AA835" i="5" a="1"/>
  <c r="AA835" i="5" s="1"/>
  <c r="AE834" i="5"/>
  <c r="AD834" i="5"/>
  <c r="AC834" i="5"/>
  <c r="AB834" i="5"/>
  <c r="AB834" i="5" a="1"/>
  <c r="AA834" i="5" a="1"/>
  <c r="AA834" i="5" s="1"/>
  <c r="AE833" i="5"/>
  <c r="AD833" i="5"/>
  <c r="AC833" i="5"/>
  <c r="AB833" i="5"/>
  <c r="AB833" i="5" a="1"/>
  <c r="AA833" i="5" a="1"/>
  <c r="AA833" i="5" s="1"/>
  <c r="AE832" i="5"/>
  <c r="AD832" i="5"/>
  <c r="AC832" i="5"/>
  <c r="AB832" i="5" a="1"/>
  <c r="AB832" i="5" s="1"/>
  <c r="AA832" i="5" a="1"/>
  <c r="AA832" i="5" s="1"/>
  <c r="AE831" i="5"/>
  <c r="AD831" i="5"/>
  <c r="AC831" i="5"/>
  <c r="AB831" i="5" a="1"/>
  <c r="AB831" i="5" s="1"/>
  <c r="AA831" i="5" a="1"/>
  <c r="AA831" i="5" s="1"/>
  <c r="AE830" i="5"/>
  <c r="AD830" i="5"/>
  <c r="AC830" i="5"/>
  <c r="AB830" i="5"/>
  <c r="AB830" i="5" a="1"/>
  <c r="AA830" i="5" a="1"/>
  <c r="AA830" i="5" s="1"/>
  <c r="AE829" i="5"/>
  <c r="AD829" i="5"/>
  <c r="AC829" i="5"/>
  <c r="AB829" i="5"/>
  <c r="AB829" i="5" a="1"/>
  <c r="AA829" i="5" a="1"/>
  <c r="AA829" i="5" s="1"/>
  <c r="AE828" i="5"/>
  <c r="AD828" i="5"/>
  <c r="AC828" i="5"/>
  <c r="AB828" i="5" a="1"/>
  <c r="AB828" i="5" s="1"/>
  <c r="AA828" i="5" a="1"/>
  <c r="AA828" i="5" s="1"/>
  <c r="AE827" i="5"/>
  <c r="AD827" i="5"/>
  <c r="AC827" i="5"/>
  <c r="AB827" i="5" a="1"/>
  <c r="AB827" i="5" s="1"/>
  <c r="AA827" i="5" a="1"/>
  <c r="AA827" i="5" s="1"/>
  <c r="AE826" i="5"/>
  <c r="AD826" i="5"/>
  <c r="AC826" i="5"/>
  <c r="AB826" i="5"/>
  <c r="AB826" i="5" a="1"/>
  <c r="AA826" i="5" a="1"/>
  <c r="AA826" i="5" s="1"/>
  <c r="AE825" i="5"/>
  <c r="AD825" i="5"/>
  <c r="AC825" i="5"/>
  <c r="AB825" i="5"/>
  <c r="AB825" i="5" a="1"/>
  <c r="AA825" i="5" a="1"/>
  <c r="AA825" i="5" s="1"/>
  <c r="AE824" i="5"/>
  <c r="AD824" i="5"/>
  <c r="AC824" i="5"/>
  <c r="AB824" i="5" a="1"/>
  <c r="AB824" i="5" s="1"/>
  <c r="AA824" i="5" a="1"/>
  <c r="AA824" i="5" s="1"/>
  <c r="AE823" i="5"/>
  <c r="AD823" i="5"/>
  <c r="AC823" i="5"/>
  <c r="AB823" i="5" a="1"/>
  <c r="AB823" i="5" s="1"/>
  <c r="AA823" i="5" a="1"/>
  <c r="AA823" i="5" s="1"/>
  <c r="AE822" i="5"/>
  <c r="AD822" i="5"/>
  <c r="AC822" i="5"/>
  <c r="AB822" i="5"/>
  <c r="AB822" i="5" a="1"/>
  <c r="AA822" i="5" a="1"/>
  <c r="AA822" i="5" s="1"/>
  <c r="AE821" i="5"/>
  <c r="AD821" i="5"/>
  <c r="AC821" i="5"/>
  <c r="AB821" i="5"/>
  <c r="AB821" i="5" a="1"/>
  <c r="AA821" i="5" a="1"/>
  <c r="AA821" i="5" s="1"/>
  <c r="AE820" i="5"/>
  <c r="AD820" i="5"/>
  <c r="AC820" i="5"/>
  <c r="AB820" i="5" a="1"/>
  <c r="AB820" i="5" s="1"/>
  <c r="AA820" i="5" a="1"/>
  <c r="AA820" i="5" s="1"/>
  <c r="AE819" i="5"/>
  <c r="AD819" i="5"/>
  <c r="AC819" i="5"/>
  <c r="AB819" i="5" a="1"/>
  <c r="AB819" i="5" s="1"/>
  <c r="AA819" i="5" a="1"/>
  <c r="AA819" i="5" s="1"/>
  <c r="AE818" i="5"/>
  <c r="AD818" i="5"/>
  <c r="AC818" i="5"/>
  <c r="AB818" i="5"/>
  <c r="AB818" i="5" a="1"/>
  <c r="AA818" i="5" a="1"/>
  <c r="AA818" i="5" s="1"/>
  <c r="AE817" i="5"/>
  <c r="AD817" i="5"/>
  <c r="AC817" i="5"/>
  <c r="AB817" i="5"/>
  <c r="AB817" i="5" a="1"/>
  <c r="AA817" i="5" a="1"/>
  <c r="AA817" i="5" s="1"/>
  <c r="AE816" i="5"/>
  <c r="AD816" i="5"/>
  <c r="AC816" i="5"/>
  <c r="AB816" i="5" a="1"/>
  <c r="AB816" i="5" s="1"/>
  <c r="AA816" i="5" a="1"/>
  <c r="AA816" i="5" s="1"/>
  <c r="AE815" i="5"/>
  <c r="AD815" i="5"/>
  <c r="AC815" i="5"/>
  <c r="AB815" i="5" a="1"/>
  <c r="AB815" i="5" s="1"/>
  <c r="AA815" i="5" a="1"/>
  <c r="AA815" i="5" s="1"/>
  <c r="AE814" i="5"/>
  <c r="AD814" i="5"/>
  <c r="AC814" i="5"/>
  <c r="AB814" i="5"/>
  <c r="AB814" i="5" a="1"/>
  <c r="AA814" i="5" a="1"/>
  <c r="AA814" i="5" s="1"/>
  <c r="AE813" i="5"/>
  <c r="AD813" i="5"/>
  <c r="AC813" i="5"/>
  <c r="AB813" i="5"/>
  <c r="AB813" i="5" a="1"/>
  <c r="AA813" i="5" a="1"/>
  <c r="AA813" i="5" s="1"/>
  <c r="AE812" i="5"/>
  <c r="AD812" i="5"/>
  <c r="AC812" i="5"/>
  <c r="AB812" i="5" a="1"/>
  <c r="AB812" i="5" s="1"/>
  <c r="AA812" i="5" a="1"/>
  <c r="AA812" i="5" s="1"/>
  <c r="AE811" i="5"/>
  <c r="AD811" i="5"/>
  <c r="AC811" i="5"/>
  <c r="AB811" i="5" a="1"/>
  <c r="AB811" i="5" s="1"/>
  <c r="AA811" i="5" a="1"/>
  <c r="AA811" i="5" s="1"/>
  <c r="AE810" i="5"/>
  <c r="AD810" i="5"/>
  <c r="AC810" i="5"/>
  <c r="AB810" i="5"/>
  <c r="AB810" i="5" a="1"/>
  <c r="AA810" i="5" a="1"/>
  <c r="AA810" i="5" s="1"/>
  <c r="AE809" i="5"/>
  <c r="AD809" i="5"/>
  <c r="AC809" i="5"/>
  <c r="AB809" i="5"/>
  <c r="AB809" i="5" a="1"/>
  <c r="AA809" i="5" a="1"/>
  <c r="AA809" i="5" s="1"/>
  <c r="AE808" i="5"/>
  <c r="AD808" i="5"/>
  <c r="AC808" i="5"/>
  <c r="AB808" i="5" a="1"/>
  <c r="AB808" i="5" s="1"/>
  <c r="AA808" i="5" a="1"/>
  <c r="AA808" i="5" s="1"/>
  <c r="AE807" i="5"/>
  <c r="AD807" i="5"/>
  <c r="AC807" i="5"/>
  <c r="AB807" i="5" a="1"/>
  <c r="AB807" i="5" s="1"/>
  <c r="AA807" i="5" a="1"/>
  <c r="AA807" i="5" s="1"/>
  <c r="AE806" i="5"/>
  <c r="AD806" i="5"/>
  <c r="AC806" i="5"/>
  <c r="AB806" i="5"/>
  <c r="AB806" i="5" a="1"/>
  <c r="AA806" i="5" a="1"/>
  <c r="AA806" i="5" s="1"/>
  <c r="AE805" i="5"/>
  <c r="AD805" i="5"/>
  <c r="AC805" i="5"/>
  <c r="AB805" i="5"/>
  <c r="AB805" i="5" a="1"/>
  <c r="AA805" i="5" a="1"/>
  <c r="AA805" i="5" s="1"/>
  <c r="AE804" i="5"/>
  <c r="AD804" i="5"/>
  <c r="AC804" i="5"/>
  <c r="AB804" i="5" a="1"/>
  <c r="AB804" i="5" s="1"/>
  <c r="AA804" i="5" a="1"/>
  <c r="AA804" i="5" s="1"/>
  <c r="AE803" i="5"/>
  <c r="AD803" i="5"/>
  <c r="AC803" i="5"/>
  <c r="AB803" i="5" a="1"/>
  <c r="AB803" i="5" s="1"/>
  <c r="AA803" i="5" a="1"/>
  <c r="AA803" i="5" s="1"/>
  <c r="AE802" i="5"/>
  <c r="AD802" i="5"/>
  <c r="AC802" i="5"/>
  <c r="AB802" i="5"/>
  <c r="AB802" i="5" a="1"/>
  <c r="AA802" i="5" a="1"/>
  <c r="AA802" i="5" s="1"/>
  <c r="AE801" i="5"/>
  <c r="AD801" i="5"/>
  <c r="AC801" i="5"/>
  <c r="AB801" i="5"/>
  <c r="AB801" i="5" a="1"/>
  <c r="AA801" i="5" a="1"/>
  <c r="AA801" i="5" s="1"/>
  <c r="AE800" i="5"/>
  <c r="AD800" i="5"/>
  <c r="AC800" i="5"/>
  <c r="AB800" i="5" a="1"/>
  <c r="AB800" i="5" s="1"/>
  <c r="AA800" i="5" a="1"/>
  <c r="AA800" i="5" s="1"/>
  <c r="AE799" i="5"/>
  <c r="AD799" i="5"/>
  <c r="AC799" i="5"/>
  <c r="AB799" i="5" a="1"/>
  <c r="AB799" i="5" s="1"/>
  <c r="AA799" i="5" a="1"/>
  <c r="AA799" i="5" s="1"/>
  <c r="AE798" i="5"/>
  <c r="AD798" i="5"/>
  <c r="AC798" i="5"/>
  <c r="AB798" i="5"/>
  <c r="AB798" i="5" a="1"/>
  <c r="AA798" i="5" a="1"/>
  <c r="AA798" i="5" s="1"/>
  <c r="AE797" i="5"/>
  <c r="AD797" i="5"/>
  <c r="AC797" i="5"/>
  <c r="AB797" i="5"/>
  <c r="AB797" i="5" a="1"/>
  <c r="AA797" i="5" a="1"/>
  <c r="AA797" i="5" s="1"/>
  <c r="AE796" i="5"/>
  <c r="AD796" i="5"/>
  <c r="AC796" i="5"/>
  <c r="AB796" i="5" a="1"/>
  <c r="AB796" i="5" s="1"/>
  <c r="AA796" i="5" a="1"/>
  <c r="AA796" i="5" s="1"/>
  <c r="AE795" i="5"/>
  <c r="AD795" i="5"/>
  <c r="AC795" i="5"/>
  <c r="AB795" i="5" a="1"/>
  <c r="AB795" i="5" s="1"/>
  <c r="AA795" i="5" a="1"/>
  <c r="AA795" i="5" s="1"/>
  <c r="AE794" i="5"/>
  <c r="AD794" i="5"/>
  <c r="AC794" i="5"/>
  <c r="AB794" i="5"/>
  <c r="AB794" i="5" a="1"/>
  <c r="AA794" i="5" a="1"/>
  <c r="AA794" i="5" s="1"/>
  <c r="AE793" i="5"/>
  <c r="AD793" i="5"/>
  <c r="AC793" i="5"/>
  <c r="AB793" i="5"/>
  <c r="AB793" i="5" a="1"/>
  <c r="AA793" i="5" a="1"/>
  <c r="AA793" i="5" s="1"/>
  <c r="AE792" i="5"/>
  <c r="AD792" i="5"/>
  <c r="AC792" i="5"/>
  <c r="AB792" i="5" a="1"/>
  <c r="AB792" i="5" s="1"/>
  <c r="AA792" i="5" a="1"/>
  <c r="AA792" i="5" s="1"/>
  <c r="AE791" i="5"/>
  <c r="AD791" i="5"/>
  <c r="AC791" i="5"/>
  <c r="AB791" i="5" a="1"/>
  <c r="AB791" i="5" s="1"/>
  <c r="AA791" i="5" a="1"/>
  <c r="AA791" i="5" s="1"/>
  <c r="AE790" i="5"/>
  <c r="AD790" i="5"/>
  <c r="AC790" i="5"/>
  <c r="AB790" i="5"/>
  <c r="AB790" i="5" a="1"/>
  <c r="AA790" i="5" a="1"/>
  <c r="AA790" i="5" s="1"/>
  <c r="AE789" i="5"/>
  <c r="AD789" i="5"/>
  <c r="AC789" i="5"/>
  <c r="AB789" i="5"/>
  <c r="AB789" i="5" a="1"/>
  <c r="AA789" i="5" a="1"/>
  <c r="AA789" i="5" s="1"/>
  <c r="AE788" i="5"/>
  <c r="AD788" i="5"/>
  <c r="AC788" i="5"/>
  <c r="AB788" i="5" a="1"/>
  <c r="AB788" i="5" s="1"/>
  <c r="AA788" i="5" a="1"/>
  <c r="AA788" i="5" s="1"/>
  <c r="AE787" i="5"/>
  <c r="AD787" i="5"/>
  <c r="AC787" i="5"/>
  <c r="AB787" i="5" a="1"/>
  <c r="AB787" i="5" s="1"/>
  <c r="AA787" i="5"/>
  <c r="AA787" i="5" a="1"/>
  <c r="AE786" i="5"/>
  <c r="AD786" i="5"/>
  <c r="AC786" i="5"/>
  <c r="AB786" i="5"/>
  <c r="AB786" i="5" a="1"/>
  <c r="AA786" i="5" a="1"/>
  <c r="AA786" i="5" s="1"/>
  <c r="AE785" i="5"/>
  <c r="AD785" i="5"/>
  <c r="AC785" i="5"/>
  <c r="AB785" i="5"/>
  <c r="AB785" i="5" a="1"/>
  <c r="AA785" i="5" a="1"/>
  <c r="AA785" i="5" s="1"/>
  <c r="AE784" i="5"/>
  <c r="AD784" i="5"/>
  <c r="AC784" i="5"/>
  <c r="AB784" i="5" a="1"/>
  <c r="AB784" i="5" s="1"/>
  <c r="AA784" i="5" a="1"/>
  <c r="AA784" i="5" s="1"/>
  <c r="AE783" i="5"/>
  <c r="AD783" i="5"/>
  <c r="AC783" i="5"/>
  <c r="AB783" i="5" a="1"/>
  <c r="AB783" i="5" s="1"/>
  <c r="AA783" i="5" a="1"/>
  <c r="AA783" i="5" s="1"/>
  <c r="AE782" i="5"/>
  <c r="AD782" i="5"/>
  <c r="AC782" i="5"/>
  <c r="AB782" i="5"/>
  <c r="AB782" i="5" a="1"/>
  <c r="AA782" i="5" a="1"/>
  <c r="AA782" i="5" s="1"/>
  <c r="AE781" i="5"/>
  <c r="AD781" i="5"/>
  <c r="AC781" i="5"/>
  <c r="AB781" i="5"/>
  <c r="AB781" i="5" a="1"/>
  <c r="AA781" i="5" a="1"/>
  <c r="AA781" i="5" s="1"/>
  <c r="AE780" i="5"/>
  <c r="AD780" i="5"/>
  <c r="AC780" i="5"/>
  <c r="AB780" i="5" a="1"/>
  <c r="AB780" i="5" s="1"/>
  <c r="AA780" i="5" a="1"/>
  <c r="AA780" i="5" s="1"/>
  <c r="AE779" i="5"/>
  <c r="AD779" i="5"/>
  <c r="AC779" i="5"/>
  <c r="AB779" i="5" a="1"/>
  <c r="AB779" i="5" s="1"/>
  <c r="AA779" i="5" a="1"/>
  <c r="AA779" i="5" s="1"/>
  <c r="AE778" i="5"/>
  <c r="AD778" i="5"/>
  <c r="AC778" i="5"/>
  <c r="AB778" i="5"/>
  <c r="AB778" i="5" a="1"/>
  <c r="AA778" i="5" a="1"/>
  <c r="AA778" i="5" s="1"/>
  <c r="AE777" i="5"/>
  <c r="AD777" i="5"/>
  <c r="AC777" i="5"/>
  <c r="AB777" i="5"/>
  <c r="AB777" i="5" a="1"/>
  <c r="AA777" i="5" a="1"/>
  <c r="AA777" i="5" s="1"/>
  <c r="AE776" i="5"/>
  <c r="AD776" i="5"/>
  <c r="AC776" i="5"/>
  <c r="AB776" i="5" a="1"/>
  <c r="AB776" i="5" s="1"/>
  <c r="AA776" i="5" a="1"/>
  <c r="AA776" i="5" s="1"/>
  <c r="AE775" i="5"/>
  <c r="AD775" i="5"/>
  <c r="AC775" i="5"/>
  <c r="AB775" i="5" a="1"/>
  <c r="AB775" i="5" s="1"/>
  <c r="AA775" i="5" a="1"/>
  <c r="AA775" i="5" s="1"/>
  <c r="AE774" i="5"/>
  <c r="AD774" i="5"/>
  <c r="AC774" i="5"/>
  <c r="AB774" i="5"/>
  <c r="AB774" i="5" a="1"/>
  <c r="AA774" i="5" a="1"/>
  <c r="AA774" i="5" s="1"/>
  <c r="AE773" i="5"/>
  <c r="AD773" i="5"/>
  <c r="AC773" i="5"/>
  <c r="AB773" i="5"/>
  <c r="AB773" i="5" a="1"/>
  <c r="AA773" i="5" a="1"/>
  <c r="AA773" i="5" s="1"/>
  <c r="AE772" i="5"/>
  <c r="AD772" i="5"/>
  <c r="AC772" i="5"/>
  <c r="AB772" i="5" a="1"/>
  <c r="AB772" i="5" s="1"/>
  <c r="AA772" i="5" a="1"/>
  <c r="AA772" i="5" s="1"/>
  <c r="AE771" i="5"/>
  <c r="AD771" i="5"/>
  <c r="AC771" i="5"/>
  <c r="AB771" i="5" a="1"/>
  <c r="AB771" i="5" s="1"/>
  <c r="AA771" i="5" a="1"/>
  <c r="AA771" i="5" s="1"/>
  <c r="AE770" i="5"/>
  <c r="AD770" i="5"/>
  <c r="AC770" i="5"/>
  <c r="AB770" i="5"/>
  <c r="AB770" i="5" a="1"/>
  <c r="AA770" i="5" a="1"/>
  <c r="AA770" i="5" s="1"/>
  <c r="AE769" i="5"/>
  <c r="AD769" i="5"/>
  <c r="AC769" i="5"/>
  <c r="AB769" i="5"/>
  <c r="AB769" i="5" a="1"/>
  <c r="AA769" i="5" a="1"/>
  <c r="AA769" i="5" s="1"/>
  <c r="AE768" i="5"/>
  <c r="AD768" i="5"/>
  <c r="AC768" i="5"/>
  <c r="AB768" i="5" a="1"/>
  <c r="AB768" i="5" s="1"/>
  <c r="AA768" i="5" a="1"/>
  <c r="AA768" i="5" s="1"/>
  <c r="AE767" i="5"/>
  <c r="AD767" i="5"/>
  <c r="AC767" i="5"/>
  <c r="AB767" i="5" a="1"/>
  <c r="AB767" i="5" s="1"/>
  <c r="AA767" i="5" a="1"/>
  <c r="AA767" i="5" s="1"/>
  <c r="AE766" i="5"/>
  <c r="AD766" i="5"/>
  <c r="AC766" i="5"/>
  <c r="AB766" i="5"/>
  <c r="AB766" i="5" a="1"/>
  <c r="AA766" i="5" a="1"/>
  <c r="AA766" i="5" s="1"/>
  <c r="AE765" i="5"/>
  <c r="AD765" i="5"/>
  <c r="AC765" i="5"/>
  <c r="AB765" i="5"/>
  <c r="AB765" i="5" a="1"/>
  <c r="AA765" i="5" a="1"/>
  <c r="AA765" i="5" s="1"/>
  <c r="AE764" i="5"/>
  <c r="AD764" i="5"/>
  <c r="AC764" i="5"/>
  <c r="AB764" i="5" a="1"/>
  <c r="AB764" i="5" s="1"/>
  <c r="AA764" i="5" a="1"/>
  <c r="AA764" i="5" s="1"/>
  <c r="AE763" i="5"/>
  <c r="AD763" i="5"/>
  <c r="AC763" i="5"/>
  <c r="AB763" i="5" a="1"/>
  <c r="AB763" i="5" s="1"/>
  <c r="AA763" i="5" a="1"/>
  <c r="AA763" i="5" s="1"/>
  <c r="AE762" i="5"/>
  <c r="AD762" i="5"/>
  <c r="AC762" i="5"/>
  <c r="AB762" i="5"/>
  <c r="AB762" i="5" a="1"/>
  <c r="AA762" i="5" a="1"/>
  <c r="AA762" i="5" s="1"/>
  <c r="AE761" i="5"/>
  <c r="AD761" i="5"/>
  <c r="AC761" i="5"/>
  <c r="AB761" i="5"/>
  <c r="AB761" i="5" a="1"/>
  <c r="AA761" i="5" a="1"/>
  <c r="AA761" i="5" s="1"/>
  <c r="AE760" i="5"/>
  <c r="AD760" i="5"/>
  <c r="AC760" i="5"/>
  <c r="AB760" i="5" a="1"/>
  <c r="AB760" i="5" s="1"/>
  <c r="AA760" i="5" a="1"/>
  <c r="AA760" i="5" s="1"/>
  <c r="AE759" i="5"/>
  <c r="AD759" i="5"/>
  <c r="AC759" i="5"/>
  <c r="AB759" i="5" a="1"/>
  <c r="AB759" i="5" s="1"/>
  <c r="AA759" i="5" a="1"/>
  <c r="AA759" i="5" s="1"/>
  <c r="AE758" i="5"/>
  <c r="AD758" i="5"/>
  <c r="AC758" i="5"/>
  <c r="AB758" i="5"/>
  <c r="AB758" i="5" a="1"/>
  <c r="AA758" i="5" a="1"/>
  <c r="AA758" i="5" s="1"/>
  <c r="AE757" i="5"/>
  <c r="AD757" i="5"/>
  <c r="AC757" i="5"/>
  <c r="AB757" i="5"/>
  <c r="AB757" i="5" a="1"/>
  <c r="AA757" i="5" a="1"/>
  <c r="AA757" i="5" s="1"/>
  <c r="AE756" i="5"/>
  <c r="AD756" i="5"/>
  <c r="AC756" i="5"/>
  <c r="AB756" i="5" a="1"/>
  <c r="AB756" i="5" s="1"/>
  <c r="AA756" i="5" a="1"/>
  <c r="AA756" i="5" s="1"/>
  <c r="AE755" i="5"/>
  <c r="AD755" i="5"/>
  <c r="AC755" i="5"/>
  <c r="AB755" i="5" a="1"/>
  <c r="AB755" i="5" s="1"/>
  <c r="AA755" i="5" a="1"/>
  <c r="AA755" i="5" s="1"/>
  <c r="AE754" i="5"/>
  <c r="AD754" i="5"/>
  <c r="AC754" i="5"/>
  <c r="AB754" i="5"/>
  <c r="AB754" i="5" a="1"/>
  <c r="AA754" i="5" a="1"/>
  <c r="AA754" i="5" s="1"/>
  <c r="AE753" i="5"/>
  <c r="AD753" i="5"/>
  <c r="AC753" i="5"/>
  <c r="AB753" i="5"/>
  <c r="AB753" i="5" a="1"/>
  <c r="AA753" i="5" a="1"/>
  <c r="AA753" i="5" s="1"/>
  <c r="AE752" i="5"/>
  <c r="AD752" i="5"/>
  <c r="AC752" i="5"/>
  <c r="AB752" i="5" a="1"/>
  <c r="AB752" i="5" s="1"/>
  <c r="AA752" i="5" a="1"/>
  <c r="AA752" i="5" s="1"/>
  <c r="AE751" i="5"/>
  <c r="AD751" i="5"/>
  <c r="AC751" i="5"/>
  <c r="AB751" i="5" a="1"/>
  <c r="AB751" i="5" s="1"/>
  <c r="AA751" i="5" a="1"/>
  <c r="AA751" i="5" s="1"/>
  <c r="AE750" i="5"/>
  <c r="AD750" i="5"/>
  <c r="AC750" i="5"/>
  <c r="AB750" i="5"/>
  <c r="AB750" i="5" a="1"/>
  <c r="AA750" i="5" a="1"/>
  <c r="AA750" i="5" s="1"/>
  <c r="AE749" i="5"/>
  <c r="AD749" i="5"/>
  <c r="AC749" i="5"/>
  <c r="AB749" i="5"/>
  <c r="AB749" i="5" a="1"/>
  <c r="AA749" i="5" a="1"/>
  <c r="AA749" i="5" s="1"/>
  <c r="AE748" i="5"/>
  <c r="AD748" i="5"/>
  <c r="AC748" i="5"/>
  <c r="AB748" i="5" a="1"/>
  <c r="AB748" i="5" s="1"/>
  <c r="AA748" i="5" a="1"/>
  <c r="AA748" i="5" s="1"/>
  <c r="AE747" i="5"/>
  <c r="AD747" i="5"/>
  <c r="AC747" i="5"/>
  <c r="AB747" i="5" a="1"/>
  <c r="AB747" i="5" s="1"/>
  <c r="AA747" i="5" a="1"/>
  <c r="AA747" i="5" s="1"/>
  <c r="AE746" i="5"/>
  <c r="AD746" i="5"/>
  <c r="AC746" i="5"/>
  <c r="AB746" i="5"/>
  <c r="AB746" i="5" a="1"/>
  <c r="AA746" i="5" a="1"/>
  <c r="AA746" i="5" s="1"/>
  <c r="AE745" i="5"/>
  <c r="AD745" i="5"/>
  <c r="AC745" i="5"/>
  <c r="AB745" i="5"/>
  <c r="AB745" i="5" a="1"/>
  <c r="AA745" i="5" a="1"/>
  <c r="AA745" i="5" s="1"/>
  <c r="AE744" i="5"/>
  <c r="AD744" i="5"/>
  <c r="AC744" i="5"/>
  <c r="AB744" i="5" a="1"/>
  <c r="AB744" i="5" s="1"/>
  <c r="AA744" i="5" a="1"/>
  <c r="AA744" i="5" s="1"/>
  <c r="AE743" i="5"/>
  <c r="AD743" i="5"/>
  <c r="AC743" i="5"/>
  <c r="AB743" i="5" a="1"/>
  <c r="AB743" i="5" s="1"/>
  <c r="AA743" i="5" a="1"/>
  <c r="AA743" i="5" s="1"/>
  <c r="AE742" i="5"/>
  <c r="AD742" i="5"/>
  <c r="AC742" i="5"/>
  <c r="AB742" i="5"/>
  <c r="AB742" i="5" a="1"/>
  <c r="AA742" i="5" a="1"/>
  <c r="AA742" i="5" s="1"/>
  <c r="AE741" i="5"/>
  <c r="AD741" i="5"/>
  <c r="AC741" i="5"/>
  <c r="AB741" i="5"/>
  <c r="AB741" i="5" a="1"/>
  <c r="AA741" i="5" a="1"/>
  <c r="AA741" i="5" s="1"/>
  <c r="AE740" i="5"/>
  <c r="AD740" i="5"/>
  <c r="AC740" i="5"/>
  <c r="AB740" i="5" a="1"/>
  <c r="AB740" i="5" s="1"/>
  <c r="AA740" i="5" a="1"/>
  <c r="AA740" i="5" s="1"/>
  <c r="AE739" i="5"/>
  <c r="AD739" i="5"/>
  <c r="AC739" i="5"/>
  <c r="AB739" i="5" a="1"/>
  <c r="AB739" i="5" s="1"/>
  <c r="AA739" i="5" a="1"/>
  <c r="AA739" i="5" s="1"/>
  <c r="AE738" i="5"/>
  <c r="AD738" i="5"/>
  <c r="AC738" i="5"/>
  <c r="AB738" i="5"/>
  <c r="AB738" i="5" a="1"/>
  <c r="AA738" i="5" a="1"/>
  <c r="AA738" i="5" s="1"/>
  <c r="AE737" i="5"/>
  <c r="AD737" i="5"/>
  <c r="AC737" i="5"/>
  <c r="AB737" i="5"/>
  <c r="AB737" i="5" a="1"/>
  <c r="AA737" i="5" a="1"/>
  <c r="AA737" i="5" s="1"/>
  <c r="AE736" i="5"/>
  <c r="AD736" i="5"/>
  <c r="AC736" i="5"/>
  <c r="AB736" i="5" a="1"/>
  <c r="AB736" i="5" s="1"/>
  <c r="AA736" i="5" a="1"/>
  <c r="AA736" i="5" s="1"/>
  <c r="AE735" i="5"/>
  <c r="AD735" i="5"/>
  <c r="AC735" i="5"/>
  <c r="AB735" i="5" a="1"/>
  <c r="AB735" i="5" s="1"/>
  <c r="AA735" i="5"/>
  <c r="AA735" i="5" a="1"/>
  <c r="AE734" i="5"/>
  <c r="AD734" i="5"/>
  <c r="AC734" i="5"/>
  <c r="AB734" i="5"/>
  <c r="AB734" i="5" a="1"/>
  <c r="AA734" i="5" a="1"/>
  <c r="AA734" i="5" s="1"/>
  <c r="AE733" i="5"/>
  <c r="AD733" i="5"/>
  <c r="AC733" i="5"/>
  <c r="AB733" i="5"/>
  <c r="AB733" i="5" a="1"/>
  <c r="AA733" i="5" a="1"/>
  <c r="AA733" i="5" s="1"/>
  <c r="AE732" i="5"/>
  <c r="AD732" i="5"/>
  <c r="AC732" i="5"/>
  <c r="AB732" i="5" a="1"/>
  <c r="AB732" i="5" s="1"/>
  <c r="AA732" i="5" a="1"/>
  <c r="AA732" i="5" s="1"/>
  <c r="AE731" i="5"/>
  <c r="AD731" i="5"/>
  <c r="AC731" i="5"/>
  <c r="AB731" i="5" a="1"/>
  <c r="AB731" i="5" s="1"/>
  <c r="AA731" i="5" a="1"/>
  <c r="AA731" i="5" s="1"/>
  <c r="AE730" i="5"/>
  <c r="AD730" i="5"/>
  <c r="AC730" i="5"/>
  <c r="AB730" i="5"/>
  <c r="AB730" i="5" a="1"/>
  <c r="AA730" i="5" a="1"/>
  <c r="AA730" i="5" s="1"/>
  <c r="AE729" i="5"/>
  <c r="AD729" i="5"/>
  <c r="AC729" i="5"/>
  <c r="AB729" i="5"/>
  <c r="AB729" i="5" a="1"/>
  <c r="AA729" i="5" a="1"/>
  <c r="AA729" i="5" s="1"/>
  <c r="AE728" i="5"/>
  <c r="AD728" i="5"/>
  <c r="AC728" i="5"/>
  <c r="AB728" i="5" a="1"/>
  <c r="AB728" i="5" s="1"/>
  <c r="AA728" i="5" a="1"/>
  <c r="AA728" i="5" s="1"/>
  <c r="AE727" i="5"/>
  <c r="AD727" i="5"/>
  <c r="AC727" i="5"/>
  <c r="AB727" i="5" a="1"/>
  <c r="AB727" i="5" s="1"/>
  <c r="AA727" i="5" a="1"/>
  <c r="AA727" i="5" s="1"/>
  <c r="AE726" i="5"/>
  <c r="AD726" i="5"/>
  <c r="AC726" i="5"/>
  <c r="AB726" i="5"/>
  <c r="AB726" i="5" a="1"/>
  <c r="AA726" i="5" a="1"/>
  <c r="AA726" i="5" s="1"/>
  <c r="AE725" i="5"/>
  <c r="AD725" i="5"/>
  <c r="AC725" i="5"/>
  <c r="AB725" i="5"/>
  <c r="AB725" i="5" a="1"/>
  <c r="AA725" i="5" a="1"/>
  <c r="AA725" i="5" s="1"/>
  <c r="AE724" i="5"/>
  <c r="AD724" i="5"/>
  <c r="AC724" i="5"/>
  <c r="AB724" i="5" a="1"/>
  <c r="AB724" i="5" s="1"/>
  <c r="AA724" i="5" a="1"/>
  <c r="AA724" i="5" s="1"/>
  <c r="AE723" i="5"/>
  <c r="AD723" i="5"/>
  <c r="AC723" i="5"/>
  <c r="AB723" i="5" a="1"/>
  <c r="AB723" i="5" s="1"/>
  <c r="AA723" i="5" a="1"/>
  <c r="AA723" i="5" s="1"/>
  <c r="AE722" i="5"/>
  <c r="AD722" i="5"/>
  <c r="AC722" i="5"/>
  <c r="AB722" i="5"/>
  <c r="AB722" i="5" a="1"/>
  <c r="AA722" i="5" a="1"/>
  <c r="AA722" i="5" s="1"/>
  <c r="AE721" i="5"/>
  <c r="AD721" i="5"/>
  <c r="AC721" i="5"/>
  <c r="AB721" i="5"/>
  <c r="AB721" i="5" a="1"/>
  <c r="AA721" i="5" a="1"/>
  <c r="AA721" i="5" s="1"/>
  <c r="AE720" i="5"/>
  <c r="AD720" i="5"/>
  <c r="AC720" i="5"/>
  <c r="AB720" i="5" a="1"/>
  <c r="AB720" i="5" s="1"/>
  <c r="AA720" i="5" a="1"/>
  <c r="AA720" i="5" s="1"/>
  <c r="AE719" i="5"/>
  <c r="AD719" i="5"/>
  <c r="AC719" i="5"/>
  <c r="AB719" i="5" a="1"/>
  <c r="AB719" i="5" s="1"/>
  <c r="AA719" i="5" a="1"/>
  <c r="AA719" i="5" s="1"/>
  <c r="AE718" i="5"/>
  <c r="AD718" i="5"/>
  <c r="AC718" i="5"/>
  <c r="AB718" i="5"/>
  <c r="AB718" i="5" a="1"/>
  <c r="AA718" i="5" a="1"/>
  <c r="AA718" i="5" s="1"/>
  <c r="AE717" i="5"/>
  <c r="AD717" i="5"/>
  <c r="AC717" i="5"/>
  <c r="AB717" i="5"/>
  <c r="AB717" i="5" a="1"/>
  <c r="AA717" i="5" a="1"/>
  <c r="AA717" i="5" s="1"/>
  <c r="AE716" i="5"/>
  <c r="AD716" i="5"/>
  <c r="AC716" i="5"/>
  <c r="AB716" i="5" a="1"/>
  <c r="AB716" i="5" s="1"/>
  <c r="AA716" i="5" a="1"/>
  <c r="AA716" i="5" s="1"/>
  <c r="AE715" i="5"/>
  <c r="AD715" i="5"/>
  <c r="AC715" i="5"/>
  <c r="AB715" i="5" a="1"/>
  <c r="AB715" i="5" s="1"/>
  <c r="AA715" i="5" a="1"/>
  <c r="AA715" i="5" s="1"/>
  <c r="AE714" i="5"/>
  <c r="AD714" i="5"/>
  <c r="AC714" i="5"/>
  <c r="AB714" i="5"/>
  <c r="AB714" i="5" a="1"/>
  <c r="AA714" i="5" a="1"/>
  <c r="AA714" i="5" s="1"/>
  <c r="AE713" i="5"/>
  <c r="AD713" i="5"/>
  <c r="AC713" i="5"/>
  <c r="AB713" i="5"/>
  <c r="AB713" i="5" a="1"/>
  <c r="AA713" i="5" a="1"/>
  <c r="AA713" i="5" s="1"/>
  <c r="AE712" i="5"/>
  <c r="AD712" i="5"/>
  <c r="AC712" i="5"/>
  <c r="AB712" i="5" a="1"/>
  <c r="AB712" i="5" s="1"/>
  <c r="AA712" i="5" a="1"/>
  <c r="AA712" i="5" s="1"/>
  <c r="AE711" i="5"/>
  <c r="AD711" i="5"/>
  <c r="AC711" i="5"/>
  <c r="AB711" i="5" a="1"/>
  <c r="AB711" i="5" s="1"/>
  <c r="AA711" i="5" a="1"/>
  <c r="AA711" i="5" s="1"/>
  <c r="AE710" i="5"/>
  <c r="AD710" i="5"/>
  <c r="AC710" i="5"/>
  <c r="AB710" i="5"/>
  <c r="AB710" i="5" a="1"/>
  <c r="AA710" i="5" a="1"/>
  <c r="AA710" i="5" s="1"/>
  <c r="AE709" i="5"/>
  <c r="AD709" i="5"/>
  <c r="AC709" i="5"/>
  <c r="AB709" i="5"/>
  <c r="AB709" i="5" a="1"/>
  <c r="AA709" i="5" a="1"/>
  <c r="AA709" i="5" s="1"/>
  <c r="AE708" i="5"/>
  <c r="AD708" i="5"/>
  <c r="AC708" i="5"/>
  <c r="AB708" i="5" a="1"/>
  <c r="AB708" i="5" s="1"/>
  <c r="AA708" i="5" a="1"/>
  <c r="AA708" i="5" s="1"/>
  <c r="AE707" i="5"/>
  <c r="AD707" i="5"/>
  <c r="AC707" i="5"/>
  <c r="AB707" i="5" a="1"/>
  <c r="AB707" i="5" s="1"/>
  <c r="AA707" i="5" a="1"/>
  <c r="AA707" i="5" s="1"/>
  <c r="AE706" i="5"/>
  <c r="AD706" i="5"/>
  <c r="AC706" i="5"/>
  <c r="AB706" i="5"/>
  <c r="AB706" i="5" a="1"/>
  <c r="AA706" i="5" a="1"/>
  <c r="AA706" i="5" s="1"/>
  <c r="AE705" i="5"/>
  <c r="AD705" i="5"/>
  <c r="AC705" i="5"/>
  <c r="AB705" i="5"/>
  <c r="AB705" i="5" a="1"/>
  <c r="AA705" i="5" a="1"/>
  <c r="AA705" i="5" s="1"/>
  <c r="AE704" i="5"/>
  <c r="AD704" i="5"/>
  <c r="AC704" i="5"/>
  <c r="AB704" i="5" a="1"/>
  <c r="AB704" i="5" s="1"/>
  <c r="AA704" i="5"/>
  <c r="AA704" i="5" a="1"/>
  <c r="AE703" i="5"/>
  <c r="AD703" i="5"/>
  <c r="AC703" i="5"/>
  <c r="AB703" i="5" a="1"/>
  <c r="AB703" i="5" s="1"/>
  <c r="AA703" i="5" a="1"/>
  <c r="AA703" i="5" s="1"/>
  <c r="AE702" i="5"/>
  <c r="AD702" i="5"/>
  <c r="AC702" i="5"/>
  <c r="AB702" i="5"/>
  <c r="AB702" i="5" a="1"/>
  <c r="AA702" i="5" a="1"/>
  <c r="AA702" i="5" s="1"/>
  <c r="AE701" i="5"/>
  <c r="AD701" i="5"/>
  <c r="AC701" i="5"/>
  <c r="AB701" i="5"/>
  <c r="AB701" i="5" a="1"/>
  <c r="AA701" i="5" a="1"/>
  <c r="AA701" i="5" s="1"/>
  <c r="AE700" i="5"/>
  <c r="AD700" i="5"/>
  <c r="AC700" i="5"/>
  <c r="AB700" i="5" a="1"/>
  <c r="AB700" i="5" s="1"/>
  <c r="AA700" i="5" a="1"/>
  <c r="AA700" i="5" s="1"/>
  <c r="AE699" i="5"/>
  <c r="AD699" i="5"/>
  <c r="AC699" i="5"/>
  <c r="AB699" i="5" a="1"/>
  <c r="AB699" i="5" s="1"/>
  <c r="AA699" i="5" a="1"/>
  <c r="AA699" i="5" s="1"/>
  <c r="AE698" i="5"/>
  <c r="AD698" i="5"/>
  <c r="AC698" i="5"/>
  <c r="AB698" i="5"/>
  <c r="AB698" i="5" a="1"/>
  <c r="AA698" i="5" a="1"/>
  <c r="AA698" i="5" s="1"/>
  <c r="AE697" i="5"/>
  <c r="AD697" i="5"/>
  <c r="AC697" i="5"/>
  <c r="AB697" i="5"/>
  <c r="AB697" i="5" a="1"/>
  <c r="AA697" i="5" a="1"/>
  <c r="AA697" i="5" s="1"/>
  <c r="AE696" i="5"/>
  <c r="AD696" i="5"/>
  <c r="AC696" i="5"/>
  <c r="AB696" i="5" a="1"/>
  <c r="AB696" i="5" s="1"/>
  <c r="AA696" i="5" a="1"/>
  <c r="AA696" i="5" s="1"/>
  <c r="AE695" i="5"/>
  <c r="AD695" i="5"/>
  <c r="AC695" i="5"/>
  <c r="AB695" i="5" a="1"/>
  <c r="AB695" i="5" s="1"/>
  <c r="AA695" i="5" a="1"/>
  <c r="AA695" i="5" s="1"/>
  <c r="AE694" i="5"/>
  <c r="AD694" i="5"/>
  <c r="AC694" i="5"/>
  <c r="AB694" i="5"/>
  <c r="AB694" i="5" a="1"/>
  <c r="AA694" i="5" a="1"/>
  <c r="AA694" i="5" s="1"/>
  <c r="AE693" i="5"/>
  <c r="AD693" i="5"/>
  <c r="AC693" i="5"/>
  <c r="AB693" i="5"/>
  <c r="AB693" i="5" a="1"/>
  <c r="AA693" i="5" a="1"/>
  <c r="AA693" i="5" s="1"/>
  <c r="AE692" i="5"/>
  <c r="AD692" i="5"/>
  <c r="AC692" i="5"/>
  <c r="AB692" i="5" a="1"/>
  <c r="AB692" i="5" s="1"/>
  <c r="AA692" i="5" a="1"/>
  <c r="AA692" i="5" s="1"/>
  <c r="AE691" i="5"/>
  <c r="AD691" i="5"/>
  <c r="AC691" i="5"/>
  <c r="AB691" i="5" a="1"/>
  <c r="AB691" i="5" s="1"/>
  <c r="AA691" i="5"/>
  <c r="AA691" i="5" a="1"/>
  <c r="AE690" i="5"/>
  <c r="AD690" i="5"/>
  <c r="AC690" i="5"/>
  <c r="AB690" i="5"/>
  <c r="AB690" i="5" a="1"/>
  <c r="AA690" i="5" a="1"/>
  <c r="AA690" i="5" s="1"/>
  <c r="AE689" i="5"/>
  <c r="AD689" i="5"/>
  <c r="AC689" i="5"/>
  <c r="AB689" i="5" a="1"/>
  <c r="AB689" i="5" s="1"/>
  <c r="AA689" i="5" a="1"/>
  <c r="AA689" i="5" s="1"/>
  <c r="AE688" i="5"/>
  <c r="AD688" i="5"/>
  <c r="AC688" i="5"/>
  <c r="AB688" i="5" a="1"/>
  <c r="AB688" i="5" s="1"/>
  <c r="AA688" i="5" a="1"/>
  <c r="AA688" i="5" s="1"/>
  <c r="AE687" i="5"/>
  <c r="AD687" i="5"/>
  <c r="AC687" i="5"/>
  <c r="AB687" i="5" a="1"/>
  <c r="AB687" i="5" s="1"/>
  <c r="AA687" i="5" a="1"/>
  <c r="AA687" i="5" s="1"/>
  <c r="AE686" i="5"/>
  <c r="AD686" i="5"/>
  <c r="AC686" i="5"/>
  <c r="AB686" i="5"/>
  <c r="AB686" i="5" a="1"/>
  <c r="AA686" i="5" a="1"/>
  <c r="AA686" i="5" s="1"/>
  <c r="AE685" i="5"/>
  <c r="AD685" i="5"/>
  <c r="AC685" i="5"/>
  <c r="AB685" i="5"/>
  <c r="AB685" i="5" a="1"/>
  <c r="AA685" i="5" a="1"/>
  <c r="AA685" i="5" s="1"/>
  <c r="AE684" i="5"/>
  <c r="AD684" i="5"/>
  <c r="AC684" i="5"/>
  <c r="AB684" i="5" a="1"/>
  <c r="AB684" i="5" s="1"/>
  <c r="AA684" i="5" a="1"/>
  <c r="AA684" i="5" s="1"/>
  <c r="AE683" i="5"/>
  <c r="AD683" i="5"/>
  <c r="AC683" i="5"/>
  <c r="AB683" i="5" a="1"/>
  <c r="AB683" i="5" s="1"/>
  <c r="AA683" i="5" a="1"/>
  <c r="AA683" i="5" s="1"/>
  <c r="AE682" i="5"/>
  <c r="AD682" i="5"/>
  <c r="AC682" i="5"/>
  <c r="AB682" i="5"/>
  <c r="AB682" i="5" a="1"/>
  <c r="AA682" i="5" a="1"/>
  <c r="AA682" i="5" s="1"/>
  <c r="AE681" i="5"/>
  <c r="AD681" i="5"/>
  <c r="AC681" i="5"/>
  <c r="AB681" i="5" a="1"/>
  <c r="AB681" i="5" s="1"/>
  <c r="AA681" i="5" a="1"/>
  <c r="AA681" i="5" s="1"/>
  <c r="AE680" i="5"/>
  <c r="AD680" i="5"/>
  <c r="AC680" i="5"/>
  <c r="AB680" i="5"/>
  <c r="AB680" i="5" a="1"/>
  <c r="AA680" i="5" a="1"/>
  <c r="AA680" i="5" s="1"/>
  <c r="AE679" i="5"/>
  <c r="AD679" i="5"/>
  <c r="AC679" i="5"/>
  <c r="AB679" i="5" a="1"/>
  <c r="AB679" i="5" s="1"/>
  <c r="AA679" i="5" a="1"/>
  <c r="AA679" i="5" s="1"/>
  <c r="AE678" i="5"/>
  <c r="AD678" i="5"/>
  <c r="AC678" i="5"/>
  <c r="AB678" i="5"/>
  <c r="AB678" i="5" a="1"/>
  <c r="AA678" i="5" a="1"/>
  <c r="AA678" i="5" s="1"/>
  <c r="AE677" i="5"/>
  <c r="AD677" i="5"/>
  <c r="AC677" i="5"/>
  <c r="AB677" i="5" a="1"/>
  <c r="AB677" i="5" s="1"/>
  <c r="AA677" i="5" a="1"/>
  <c r="AA677" i="5" s="1"/>
  <c r="AE676" i="5"/>
  <c r="AD676" i="5"/>
  <c r="AC676" i="5"/>
  <c r="AB676" i="5"/>
  <c r="AB676" i="5" a="1"/>
  <c r="AA676" i="5" a="1"/>
  <c r="AA676" i="5" s="1"/>
  <c r="AE675" i="5"/>
  <c r="AD675" i="5"/>
  <c r="AC675" i="5"/>
  <c r="AB675" i="5"/>
  <c r="AB675" i="5" a="1"/>
  <c r="AA675" i="5" a="1"/>
  <c r="AA675" i="5" s="1"/>
  <c r="AE674" i="5"/>
  <c r="AD674" i="5"/>
  <c r="AC674" i="5"/>
  <c r="AB674" i="5" a="1"/>
  <c r="AB674" i="5" s="1"/>
  <c r="AA674" i="5" a="1"/>
  <c r="AA674" i="5" s="1"/>
  <c r="AE673" i="5"/>
  <c r="AD673" i="5"/>
  <c r="AC673" i="5"/>
  <c r="AB673" i="5" a="1"/>
  <c r="AB673" i="5" s="1"/>
  <c r="AA673" i="5" a="1"/>
  <c r="AA673" i="5" s="1"/>
  <c r="AE672" i="5"/>
  <c r="AD672" i="5"/>
  <c r="AC672" i="5"/>
  <c r="AB672" i="5"/>
  <c r="AB672" i="5" a="1"/>
  <c r="AA672" i="5" a="1"/>
  <c r="AA672" i="5" s="1"/>
  <c r="AE671" i="5"/>
  <c r="AD671" i="5"/>
  <c r="AC671" i="5"/>
  <c r="AB671" i="5" a="1"/>
  <c r="AB671" i="5" s="1"/>
  <c r="AA671" i="5" a="1"/>
  <c r="AA671" i="5" s="1"/>
  <c r="AE670" i="5"/>
  <c r="AD670" i="5"/>
  <c r="AC670" i="5"/>
  <c r="AB670" i="5"/>
  <c r="AB670" i="5" a="1"/>
  <c r="AA670" i="5" a="1"/>
  <c r="AA670" i="5" s="1"/>
  <c r="AE669" i="5"/>
  <c r="AD669" i="5"/>
  <c r="AC669" i="5"/>
  <c r="AB669" i="5" a="1"/>
  <c r="AB669" i="5" s="1"/>
  <c r="AA669" i="5" a="1"/>
  <c r="AA669" i="5" s="1"/>
  <c r="AE668" i="5"/>
  <c r="AD668" i="5"/>
  <c r="AC668" i="5"/>
  <c r="AB668" i="5"/>
  <c r="AB668" i="5" a="1"/>
  <c r="AA668" i="5" a="1"/>
  <c r="AA668" i="5" s="1"/>
  <c r="AE667" i="5"/>
  <c r="AD667" i="5"/>
  <c r="AC667" i="5"/>
  <c r="AB667" i="5"/>
  <c r="AB667" i="5" a="1"/>
  <c r="AA667" i="5" a="1"/>
  <c r="AA667" i="5" s="1"/>
  <c r="AE666" i="5"/>
  <c r="AD666" i="5"/>
  <c r="AC666" i="5"/>
  <c r="AB666" i="5" a="1"/>
  <c r="AB666" i="5" s="1"/>
  <c r="AA666" i="5" a="1"/>
  <c r="AA666" i="5" s="1"/>
  <c r="AE665" i="5"/>
  <c r="AD665" i="5"/>
  <c r="AC665" i="5"/>
  <c r="AB665" i="5" a="1"/>
  <c r="AB665" i="5" s="1"/>
  <c r="AA665" i="5"/>
  <c r="AA665" i="5" a="1"/>
  <c r="AE664" i="5"/>
  <c r="AD664" i="5"/>
  <c r="AC664" i="5"/>
  <c r="AB664" i="5"/>
  <c r="AB664" i="5" a="1"/>
  <c r="AA664" i="5" a="1"/>
  <c r="AA664" i="5" s="1"/>
  <c r="AE663" i="5"/>
  <c r="AD663" i="5"/>
  <c r="AC663" i="5"/>
  <c r="AB663" i="5" a="1"/>
  <c r="AB663" i="5" s="1"/>
  <c r="AA663" i="5" a="1"/>
  <c r="AA663" i="5" s="1"/>
  <c r="AE662" i="5"/>
  <c r="AD662" i="5"/>
  <c r="AC662" i="5"/>
  <c r="AB662" i="5"/>
  <c r="AB662" i="5" a="1"/>
  <c r="AA662" i="5" a="1"/>
  <c r="AA662" i="5" s="1"/>
  <c r="AE661" i="5"/>
  <c r="AD661" i="5"/>
  <c r="AC661" i="5"/>
  <c r="AB661" i="5" a="1"/>
  <c r="AB661" i="5" s="1"/>
  <c r="AA661" i="5" a="1"/>
  <c r="AA661" i="5" s="1"/>
  <c r="AE660" i="5"/>
  <c r="AD660" i="5"/>
  <c r="AC660" i="5"/>
  <c r="AB660" i="5"/>
  <c r="AB660" i="5" a="1"/>
  <c r="AA660" i="5" a="1"/>
  <c r="AA660" i="5" s="1"/>
  <c r="AE659" i="5"/>
  <c r="AD659" i="5"/>
  <c r="AC659" i="5"/>
  <c r="AB659" i="5"/>
  <c r="AB659" i="5" a="1"/>
  <c r="AA659" i="5" a="1"/>
  <c r="AA659" i="5" s="1"/>
  <c r="AE658" i="5"/>
  <c r="AD658" i="5"/>
  <c r="AC658" i="5"/>
  <c r="AB658" i="5" a="1"/>
  <c r="AB658" i="5" s="1"/>
  <c r="AA658" i="5" a="1"/>
  <c r="AA658" i="5" s="1"/>
  <c r="AE657" i="5"/>
  <c r="AD657" i="5"/>
  <c r="AC657" i="5"/>
  <c r="AB657" i="5" a="1"/>
  <c r="AB657" i="5" s="1"/>
  <c r="AA657" i="5" a="1"/>
  <c r="AA657" i="5" s="1"/>
  <c r="AE656" i="5"/>
  <c r="AD656" i="5"/>
  <c r="AC656" i="5"/>
  <c r="AB656" i="5"/>
  <c r="AB656" i="5" a="1"/>
  <c r="AA656" i="5" a="1"/>
  <c r="AA656" i="5" s="1"/>
  <c r="AE655" i="5"/>
  <c r="AD655" i="5"/>
  <c r="AC655" i="5"/>
  <c r="AB655" i="5" a="1"/>
  <c r="AB655" i="5" s="1"/>
  <c r="AA655" i="5" a="1"/>
  <c r="AA655" i="5" s="1"/>
  <c r="AE654" i="5"/>
  <c r="AD654" i="5"/>
  <c r="AC654" i="5"/>
  <c r="AB654" i="5"/>
  <c r="AB654" i="5" a="1"/>
  <c r="AA654" i="5" a="1"/>
  <c r="AA654" i="5" s="1"/>
  <c r="AE653" i="5"/>
  <c r="AD653" i="5"/>
  <c r="AC653" i="5"/>
  <c r="AB653" i="5" a="1"/>
  <c r="AB653" i="5" s="1"/>
  <c r="AA653" i="5" a="1"/>
  <c r="AA653" i="5" s="1"/>
  <c r="AE652" i="5"/>
  <c r="AD652" i="5"/>
  <c r="AC652" i="5"/>
  <c r="AB652" i="5"/>
  <c r="AB652" i="5" a="1"/>
  <c r="AA652" i="5" a="1"/>
  <c r="AA652" i="5" s="1"/>
  <c r="AE651" i="5"/>
  <c r="AD651" i="5"/>
  <c r="AC651" i="5"/>
  <c r="AB651" i="5"/>
  <c r="AB651" i="5" a="1"/>
  <c r="AA651" i="5" a="1"/>
  <c r="AA651" i="5" s="1"/>
  <c r="AE650" i="5"/>
  <c r="AD650" i="5"/>
  <c r="AC650" i="5"/>
  <c r="AB650" i="5" a="1"/>
  <c r="AB650" i="5" s="1"/>
  <c r="AA650" i="5" a="1"/>
  <c r="AA650" i="5" s="1"/>
  <c r="AE649" i="5"/>
  <c r="AD649" i="5"/>
  <c r="AC649" i="5"/>
  <c r="AB649" i="5" a="1"/>
  <c r="AB649" i="5" s="1"/>
  <c r="AA649" i="5" a="1"/>
  <c r="AA649" i="5" s="1"/>
  <c r="AE648" i="5"/>
  <c r="AD648" i="5"/>
  <c r="AC648" i="5"/>
  <c r="AB648" i="5"/>
  <c r="AB648" i="5" a="1"/>
  <c r="AA648" i="5" a="1"/>
  <c r="AA648" i="5" s="1"/>
  <c r="AE647" i="5"/>
  <c r="AD647" i="5"/>
  <c r="AC647" i="5"/>
  <c r="AB647" i="5" a="1"/>
  <c r="AB647" i="5" s="1"/>
  <c r="AA647" i="5" a="1"/>
  <c r="AA647" i="5" s="1"/>
  <c r="AE646" i="5"/>
  <c r="AD646" i="5"/>
  <c r="AC646" i="5"/>
  <c r="AB646" i="5"/>
  <c r="AB646" i="5" a="1"/>
  <c r="AA646" i="5" a="1"/>
  <c r="AA646" i="5" s="1"/>
  <c r="AE645" i="5"/>
  <c r="AD645" i="5"/>
  <c r="AC645" i="5"/>
  <c r="AB645" i="5" a="1"/>
  <c r="AB645" i="5" s="1"/>
  <c r="AA645" i="5" a="1"/>
  <c r="AA645" i="5" s="1"/>
  <c r="AE644" i="5"/>
  <c r="AD644" i="5"/>
  <c r="AC644" i="5"/>
  <c r="AB644" i="5"/>
  <c r="AB644" i="5" a="1"/>
  <c r="AA644" i="5" a="1"/>
  <c r="AA644" i="5" s="1"/>
  <c r="AE643" i="5"/>
  <c r="AD643" i="5"/>
  <c r="AC643" i="5"/>
  <c r="AB643" i="5"/>
  <c r="AB643" i="5" a="1"/>
  <c r="AA643" i="5" a="1"/>
  <c r="AA643" i="5" s="1"/>
  <c r="AE642" i="5"/>
  <c r="AD642" i="5"/>
  <c r="AC642" i="5"/>
  <c r="AB642" i="5" a="1"/>
  <c r="AB642" i="5" s="1"/>
  <c r="AA642" i="5" a="1"/>
  <c r="AA642" i="5" s="1"/>
  <c r="AE641" i="5"/>
  <c r="AD641" i="5"/>
  <c r="AC641" i="5"/>
  <c r="AB641" i="5" a="1"/>
  <c r="AB641" i="5" s="1"/>
  <c r="AA641" i="5" a="1"/>
  <c r="AA641" i="5" s="1"/>
  <c r="AE640" i="5"/>
  <c r="AD640" i="5"/>
  <c r="AC640" i="5"/>
  <c r="AB640" i="5"/>
  <c r="AB640" i="5" a="1"/>
  <c r="AA640" i="5" a="1"/>
  <c r="AA640" i="5" s="1"/>
  <c r="AE639" i="5"/>
  <c r="AD639" i="5"/>
  <c r="AC639" i="5"/>
  <c r="AB639" i="5" a="1"/>
  <c r="AB639" i="5" s="1"/>
  <c r="AA639" i="5" a="1"/>
  <c r="AA639" i="5" s="1"/>
  <c r="AE638" i="5"/>
  <c r="AD638" i="5"/>
  <c r="AC638" i="5"/>
  <c r="AB638" i="5"/>
  <c r="AB638" i="5" a="1"/>
  <c r="AA638" i="5" a="1"/>
  <c r="AA638" i="5" s="1"/>
  <c r="AE637" i="5"/>
  <c r="AD637" i="5"/>
  <c r="AC637" i="5"/>
  <c r="AB637" i="5" a="1"/>
  <c r="AB637" i="5" s="1"/>
  <c r="AA637" i="5" a="1"/>
  <c r="AA637" i="5" s="1"/>
  <c r="AE636" i="5"/>
  <c r="AD636" i="5"/>
  <c r="AC636" i="5"/>
  <c r="AB636" i="5"/>
  <c r="AB636" i="5" a="1"/>
  <c r="AA636" i="5" a="1"/>
  <c r="AA636" i="5" s="1"/>
  <c r="AE635" i="5"/>
  <c r="AD635" i="5"/>
  <c r="AC635" i="5"/>
  <c r="AB635" i="5"/>
  <c r="AB635" i="5" a="1"/>
  <c r="AA635" i="5" a="1"/>
  <c r="AA635" i="5" s="1"/>
  <c r="AE634" i="5"/>
  <c r="AD634" i="5"/>
  <c r="AC634" i="5"/>
  <c r="AB634" i="5" a="1"/>
  <c r="AB634" i="5" s="1"/>
  <c r="AA634" i="5" a="1"/>
  <c r="AA634" i="5" s="1"/>
  <c r="AE633" i="5"/>
  <c r="AD633" i="5"/>
  <c r="AC633" i="5"/>
  <c r="AB633" i="5" a="1"/>
  <c r="AB633" i="5" s="1"/>
  <c r="AA633" i="5"/>
  <c r="AA633" i="5" a="1"/>
  <c r="AE632" i="5"/>
  <c r="AD632" i="5"/>
  <c r="AC632" i="5"/>
  <c r="AB632" i="5"/>
  <c r="AB632" i="5" a="1"/>
  <c r="AA632" i="5" a="1"/>
  <c r="AA632" i="5" s="1"/>
  <c r="AE631" i="5"/>
  <c r="AD631" i="5"/>
  <c r="AC631" i="5"/>
  <c r="AB631" i="5" a="1"/>
  <c r="AB631" i="5" s="1"/>
  <c r="AA631" i="5" a="1"/>
  <c r="AA631" i="5" s="1"/>
  <c r="AE630" i="5"/>
  <c r="AD630" i="5"/>
  <c r="AC630" i="5"/>
  <c r="AB630" i="5"/>
  <c r="AB630" i="5" a="1"/>
  <c r="AA630" i="5" a="1"/>
  <c r="AA630" i="5" s="1"/>
  <c r="AE629" i="5"/>
  <c r="AD629" i="5"/>
  <c r="AC629" i="5"/>
  <c r="AB629" i="5" a="1"/>
  <c r="AB629" i="5" s="1"/>
  <c r="AA629" i="5" a="1"/>
  <c r="AA629" i="5" s="1"/>
  <c r="AE628" i="5"/>
  <c r="AD628" i="5"/>
  <c r="AC628" i="5"/>
  <c r="AB628" i="5"/>
  <c r="AB628" i="5" a="1"/>
  <c r="AA628" i="5" a="1"/>
  <c r="AA628" i="5" s="1"/>
  <c r="AE627" i="5"/>
  <c r="AD627" i="5"/>
  <c r="AC627" i="5"/>
  <c r="AB627" i="5"/>
  <c r="AB627" i="5" a="1"/>
  <c r="AA627" i="5" a="1"/>
  <c r="AA627" i="5" s="1"/>
  <c r="AE626" i="5"/>
  <c r="AD626" i="5"/>
  <c r="AC626" i="5"/>
  <c r="AB626" i="5" a="1"/>
  <c r="AB626" i="5" s="1"/>
  <c r="AA626" i="5" a="1"/>
  <c r="AA626" i="5" s="1"/>
  <c r="AE625" i="5"/>
  <c r="AD625" i="5"/>
  <c r="AC625" i="5"/>
  <c r="AB625" i="5" a="1"/>
  <c r="AB625" i="5" s="1"/>
  <c r="AA625" i="5" a="1"/>
  <c r="AA625" i="5" s="1"/>
  <c r="AE624" i="5"/>
  <c r="AD624" i="5"/>
  <c r="AC624" i="5"/>
  <c r="AB624" i="5"/>
  <c r="AB624" i="5" a="1"/>
  <c r="AA624" i="5" a="1"/>
  <c r="AA624" i="5" s="1"/>
  <c r="AE623" i="5"/>
  <c r="AD623" i="5"/>
  <c r="AC623" i="5"/>
  <c r="AB623" i="5" a="1"/>
  <c r="AB623" i="5" s="1"/>
  <c r="AA623" i="5" a="1"/>
  <c r="AA623" i="5" s="1"/>
  <c r="AE622" i="5"/>
  <c r="AD622" i="5"/>
  <c r="AC622" i="5"/>
  <c r="AB622" i="5"/>
  <c r="AB622" i="5" a="1"/>
  <c r="AA622" i="5" a="1"/>
  <c r="AA622" i="5" s="1"/>
  <c r="AE621" i="5"/>
  <c r="AD621" i="5"/>
  <c r="AC621" i="5"/>
  <c r="AB621" i="5" a="1"/>
  <c r="AB621" i="5" s="1"/>
  <c r="AA621" i="5" a="1"/>
  <c r="AA621" i="5" s="1"/>
  <c r="AE620" i="5"/>
  <c r="AD620" i="5"/>
  <c r="AC620" i="5"/>
  <c r="AB620" i="5"/>
  <c r="AB620" i="5" a="1"/>
  <c r="AA620" i="5" a="1"/>
  <c r="AA620" i="5" s="1"/>
  <c r="AE619" i="5"/>
  <c r="AD619" i="5"/>
  <c r="AC619" i="5"/>
  <c r="AB619" i="5"/>
  <c r="AB619" i="5" a="1"/>
  <c r="AA619" i="5" a="1"/>
  <c r="AA619" i="5" s="1"/>
  <c r="AE618" i="5"/>
  <c r="AD618" i="5"/>
  <c r="AC618" i="5"/>
  <c r="AB618" i="5" a="1"/>
  <c r="AB618" i="5" s="1"/>
  <c r="AA618" i="5" a="1"/>
  <c r="AA618" i="5" s="1"/>
  <c r="AE617" i="5"/>
  <c r="AD617" i="5"/>
  <c r="AC617" i="5"/>
  <c r="AB617" i="5" a="1"/>
  <c r="AB617" i="5" s="1"/>
  <c r="AA617" i="5" a="1"/>
  <c r="AA617" i="5" s="1"/>
  <c r="AE616" i="5"/>
  <c r="AD616" i="5"/>
  <c r="AC616" i="5"/>
  <c r="AB616" i="5"/>
  <c r="AB616" i="5" a="1"/>
  <c r="AA616" i="5" a="1"/>
  <c r="AA616" i="5" s="1"/>
  <c r="AE615" i="5"/>
  <c r="AD615" i="5"/>
  <c r="AC615" i="5"/>
  <c r="AB615" i="5" a="1"/>
  <c r="AB615" i="5" s="1"/>
  <c r="AA615" i="5" a="1"/>
  <c r="AA615" i="5" s="1"/>
  <c r="AE614" i="5"/>
  <c r="AD614" i="5"/>
  <c r="AC614" i="5"/>
  <c r="AB614" i="5"/>
  <c r="AB614" i="5" a="1"/>
  <c r="AA614" i="5" a="1"/>
  <c r="AA614" i="5" s="1"/>
  <c r="AE613" i="5"/>
  <c r="AD613" i="5"/>
  <c r="AC613" i="5"/>
  <c r="AB613" i="5" a="1"/>
  <c r="AB613" i="5" s="1"/>
  <c r="AA613" i="5" a="1"/>
  <c r="AA613" i="5" s="1"/>
  <c r="AE612" i="5"/>
  <c r="AD612" i="5"/>
  <c r="AC612" i="5"/>
  <c r="AB612" i="5"/>
  <c r="AB612" i="5" a="1"/>
  <c r="AA612" i="5" a="1"/>
  <c r="AA612" i="5" s="1"/>
  <c r="AE611" i="5"/>
  <c r="AD611" i="5"/>
  <c r="AC611" i="5"/>
  <c r="AB611" i="5"/>
  <c r="AB611" i="5" a="1"/>
  <c r="AA611" i="5" a="1"/>
  <c r="AA611" i="5" s="1"/>
  <c r="AE610" i="5"/>
  <c r="AD610" i="5"/>
  <c r="AC610" i="5"/>
  <c r="AB610" i="5" a="1"/>
  <c r="AB610" i="5" s="1"/>
  <c r="AA610" i="5" a="1"/>
  <c r="AA610" i="5" s="1"/>
  <c r="AE609" i="5"/>
  <c r="AD609" i="5"/>
  <c r="AC609" i="5"/>
  <c r="AB609" i="5" a="1"/>
  <c r="AB609" i="5" s="1"/>
  <c r="AA609" i="5" a="1"/>
  <c r="AA609" i="5" s="1"/>
  <c r="AE608" i="5"/>
  <c r="AD608" i="5"/>
  <c r="AC608" i="5"/>
  <c r="AB608" i="5"/>
  <c r="AB608" i="5" a="1"/>
  <c r="AA608" i="5" a="1"/>
  <c r="AA608" i="5" s="1"/>
  <c r="AE607" i="5"/>
  <c r="AD607" i="5"/>
  <c r="AC607" i="5"/>
  <c r="AB607" i="5" a="1"/>
  <c r="AB607" i="5" s="1"/>
  <c r="AA607" i="5" a="1"/>
  <c r="AA607" i="5" s="1"/>
  <c r="AE606" i="5"/>
  <c r="AD606" i="5"/>
  <c r="AC606" i="5"/>
  <c r="AB606" i="5"/>
  <c r="AB606" i="5" a="1"/>
  <c r="AA606" i="5" a="1"/>
  <c r="AA606" i="5" s="1"/>
  <c r="AE605" i="5"/>
  <c r="AD605" i="5"/>
  <c r="AC605" i="5"/>
  <c r="AB605" i="5" a="1"/>
  <c r="AB605" i="5" s="1"/>
  <c r="AA605" i="5" a="1"/>
  <c r="AA605" i="5" s="1"/>
  <c r="AE604" i="5"/>
  <c r="AD604" i="5"/>
  <c r="AC604" i="5"/>
  <c r="AB604" i="5"/>
  <c r="AB604" i="5" a="1"/>
  <c r="AA604" i="5" a="1"/>
  <c r="AA604" i="5" s="1"/>
  <c r="AE603" i="5"/>
  <c r="AD603" i="5"/>
  <c r="AC603" i="5"/>
  <c r="AB603" i="5"/>
  <c r="AB603" i="5" a="1"/>
  <c r="AA603" i="5" a="1"/>
  <c r="AA603" i="5" s="1"/>
  <c r="AE602" i="5"/>
  <c r="AD602" i="5"/>
  <c r="AC602" i="5"/>
  <c r="AB602" i="5" a="1"/>
  <c r="AB602" i="5" s="1"/>
  <c r="AA602" i="5" a="1"/>
  <c r="AA602" i="5" s="1"/>
  <c r="AE601" i="5"/>
  <c r="AD601" i="5"/>
  <c r="AC601" i="5"/>
  <c r="AB601" i="5" a="1"/>
  <c r="AB601" i="5" s="1"/>
  <c r="AA601" i="5" a="1"/>
  <c r="AA601" i="5" s="1"/>
  <c r="AE600" i="5"/>
  <c r="AD600" i="5"/>
  <c r="AC600" i="5"/>
  <c r="AB600" i="5"/>
  <c r="AB600" i="5" a="1"/>
  <c r="AA600" i="5" a="1"/>
  <c r="AA600" i="5" s="1"/>
  <c r="AE599" i="5"/>
  <c r="AD599" i="5"/>
  <c r="AC599" i="5"/>
  <c r="AB599" i="5" a="1"/>
  <c r="AB599" i="5" s="1"/>
  <c r="AA599" i="5" a="1"/>
  <c r="AA599" i="5" s="1"/>
  <c r="AE598" i="5"/>
  <c r="AD598" i="5"/>
  <c r="AC598" i="5"/>
  <c r="AB598" i="5"/>
  <c r="AB598" i="5" a="1"/>
  <c r="AA598" i="5" a="1"/>
  <c r="AA598" i="5" s="1"/>
  <c r="AE597" i="5"/>
  <c r="AD597" i="5"/>
  <c r="AC597" i="5"/>
  <c r="AB597" i="5" a="1"/>
  <c r="AB597" i="5" s="1"/>
  <c r="AA597" i="5" a="1"/>
  <c r="AA597" i="5" s="1"/>
  <c r="AE596" i="5"/>
  <c r="AD596" i="5"/>
  <c r="AC596" i="5"/>
  <c r="AB596" i="5"/>
  <c r="AB596" i="5" a="1"/>
  <c r="AA596" i="5" a="1"/>
  <c r="AA596" i="5" s="1"/>
  <c r="AE595" i="5"/>
  <c r="AD595" i="5"/>
  <c r="AC595" i="5"/>
  <c r="AB595" i="5"/>
  <c r="AB595" i="5" a="1"/>
  <c r="AA595" i="5" a="1"/>
  <c r="AA595" i="5" s="1"/>
  <c r="AE594" i="5"/>
  <c r="AD594" i="5"/>
  <c r="AC594" i="5"/>
  <c r="AB594" i="5" a="1"/>
  <c r="AB594" i="5" s="1"/>
  <c r="AA594" i="5" a="1"/>
  <c r="AA594" i="5" s="1"/>
  <c r="AE593" i="5"/>
  <c r="AD593" i="5"/>
  <c r="AC593" i="5"/>
  <c r="AB593" i="5" a="1"/>
  <c r="AB593" i="5" s="1"/>
  <c r="AA593" i="5"/>
  <c r="AA593" i="5" a="1"/>
  <c r="AE592" i="5"/>
  <c r="AD592" i="5"/>
  <c r="AC592" i="5"/>
  <c r="AB592" i="5"/>
  <c r="AB592" i="5" a="1"/>
  <c r="AA592" i="5" a="1"/>
  <c r="AA592" i="5" s="1"/>
  <c r="AE591" i="5"/>
  <c r="AD591" i="5"/>
  <c r="AC591" i="5"/>
  <c r="AB591" i="5" a="1"/>
  <c r="AB591" i="5" s="1"/>
  <c r="AA591" i="5" a="1"/>
  <c r="AA591" i="5" s="1"/>
  <c r="AE590" i="5"/>
  <c r="AD590" i="5"/>
  <c r="AC590" i="5"/>
  <c r="AB590" i="5"/>
  <c r="AB590" i="5" a="1"/>
  <c r="AA590" i="5" a="1"/>
  <c r="AA590" i="5" s="1"/>
  <c r="AE589" i="5"/>
  <c r="AD589" i="5"/>
  <c r="AC589" i="5"/>
  <c r="AB589" i="5" a="1"/>
  <c r="AB589" i="5" s="1"/>
  <c r="AA589" i="5" a="1"/>
  <c r="AA589" i="5" s="1"/>
  <c r="AE588" i="5"/>
  <c r="AD588" i="5"/>
  <c r="AC588" i="5"/>
  <c r="AB588" i="5"/>
  <c r="AB588" i="5" a="1"/>
  <c r="AA588" i="5" a="1"/>
  <c r="AA588" i="5" s="1"/>
  <c r="AE587" i="5"/>
  <c r="AD587" i="5"/>
  <c r="AC587" i="5"/>
  <c r="AB587" i="5"/>
  <c r="AB587" i="5" a="1"/>
  <c r="AA587" i="5" a="1"/>
  <c r="AA587" i="5" s="1"/>
  <c r="AE586" i="5"/>
  <c r="AD586" i="5"/>
  <c r="AC586" i="5"/>
  <c r="AB586" i="5" a="1"/>
  <c r="AB586" i="5" s="1"/>
  <c r="AA586" i="5" a="1"/>
  <c r="AA586" i="5" s="1"/>
  <c r="AE585" i="5"/>
  <c r="AD585" i="5"/>
  <c r="AC585" i="5"/>
  <c r="AB585" i="5" a="1"/>
  <c r="AB585" i="5" s="1"/>
  <c r="AA585" i="5" a="1"/>
  <c r="AA585" i="5" s="1"/>
  <c r="AE584" i="5"/>
  <c r="AD584" i="5"/>
  <c r="AC584" i="5"/>
  <c r="AB584" i="5"/>
  <c r="AB584" i="5" a="1"/>
  <c r="AA584" i="5" a="1"/>
  <c r="AA584" i="5" s="1"/>
  <c r="AE583" i="5"/>
  <c r="AD583" i="5"/>
  <c r="AC583" i="5"/>
  <c r="AB583" i="5" a="1"/>
  <c r="AB583" i="5" s="1"/>
  <c r="AA583" i="5" a="1"/>
  <c r="AA583" i="5" s="1"/>
  <c r="AE582" i="5"/>
  <c r="AD582" i="5"/>
  <c r="AC582" i="5"/>
  <c r="AB582" i="5"/>
  <c r="AB582" i="5" a="1"/>
  <c r="AA582" i="5" a="1"/>
  <c r="AA582" i="5" s="1"/>
  <c r="AE581" i="5"/>
  <c r="AD581" i="5"/>
  <c r="AC581" i="5"/>
  <c r="AB581" i="5" a="1"/>
  <c r="AB581" i="5" s="1"/>
  <c r="AA581" i="5" a="1"/>
  <c r="AA581" i="5" s="1"/>
  <c r="AE580" i="5"/>
  <c r="AD580" i="5"/>
  <c r="AC580" i="5"/>
  <c r="AB580" i="5"/>
  <c r="AB580" i="5" a="1"/>
  <c r="AA580" i="5" a="1"/>
  <c r="AA580" i="5" s="1"/>
  <c r="AE579" i="5"/>
  <c r="AD579" i="5"/>
  <c r="AC579" i="5"/>
  <c r="AB579" i="5"/>
  <c r="AB579" i="5" a="1"/>
  <c r="AA579" i="5" a="1"/>
  <c r="AA579" i="5" s="1"/>
  <c r="AE578" i="5"/>
  <c r="AD578" i="5"/>
  <c r="AC578" i="5"/>
  <c r="AB578" i="5" a="1"/>
  <c r="AB578" i="5" s="1"/>
  <c r="AA578" i="5" a="1"/>
  <c r="AA578" i="5" s="1"/>
  <c r="AE577" i="5"/>
  <c r="AD577" i="5"/>
  <c r="AC577" i="5"/>
  <c r="AB577" i="5" a="1"/>
  <c r="AB577" i="5" s="1"/>
  <c r="AA577" i="5"/>
  <c r="AA577" i="5" a="1"/>
  <c r="AE576" i="5"/>
  <c r="AD576" i="5"/>
  <c r="AC576" i="5"/>
  <c r="AB576" i="5"/>
  <c r="AB576" i="5" a="1"/>
  <c r="AA576" i="5" a="1"/>
  <c r="AA576" i="5" s="1"/>
  <c r="AE575" i="5"/>
  <c r="AD575" i="5"/>
  <c r="AC575" i="5"/>
  <c r="AB575" i="5" a="1"/>
  <c r="AB575" i="5" s="1"/>
  <c r="AA575" i="5" a="1"/>
  <c r="AA575" i="5" s="1"/>
  <c r="AE574" i="5"/>
  <c r="AD574" i="5"/>
  <c r="AC574" i="5"/>
  <c r="AB574" i="5"/>
  <c r="AB574" i="5" a="1"/>
  <c r="AA574" i="5" a="1"/>
  <c r="AA574" i="5" s="1"/>
  <c r="AE573" i="5"/>
  <c r="AD573" i="5"/>
  <c r="AC573" i="5"/>
  <c r="AB573" i="5" a="1"/>
  <c r="AB573" i="5" s="1"/>
  <c r="AA573" i="5" a="1"/>
  <c r="AA573" i="5" s="1"/>
  <c r="AE572" i="5"/>
  <c r="AD572" i="5"/>
  <c r="AC572" i="5"/>
  <c r="AB572" i="5"/>
  <c r="AB572" i="5" a="1"/>
  <c r="AA572" i="5" a="1"/>
  <c r="AA572" i="5" s="1"/>
  <c r="AE571" i="5"/>
  <c r="AD571" i="5"/>
  <c r="AC571" i="5"/>
  <c r="AB571" i="5"/>
  <c r="AB571" i="5" a="1"/>
  <c r="AA571" i="5" a="1"/>
  <c r="AA571" i="5" s="1"/>
  <c r="AE570" i="5"/>
  <c r="AD570" i="5"/>
  <c r="AC570" i="5"/>
  <c r="AB570" i="5" a="1"/>
  <c r="AB570" i="5" s="1"/>
  <c r="AA570" i="5" a="1"/>
  <c r="AA570" i="5" s="1"/>
  <c r="AE569" i="5"/>
  <c r="AD569" i="5"/>
  <c r="AC569" i="5"/>
  <c r="AB569" i="5" a="1"/>
  <c r="AB569" i="5" s="1"/>
  <c r="AA569" i="5" a="1"/>
  <c r="AA569" i="5" s="1"/>
  <c r="AE568" i="5"/>
  <c r="AD568" i="5"/>
  <c r="AC568" i="5"/>
  <c r="AB568" i="5"/>
  <c r="AB568" i="5" a="1"/>
  <c r="AA568" i="5" a="1"/>
  <c r="AA568" i="5" s="1"/>
  <c r="AE567" i="5"/>
  <c r="AD567" i="5"/>
  <c r="AC567" i="5"/>
  <c r="AB567" i="5" a="1"/>
  <c r="AB567" i="5" s="1"/>
  <c r="AA567" i="5" a="1"/>
  <c r="AA567" i="5" s="1"/>
  <c r="AE566" i="5"/>
  <c r="AD566" i="5"/>
  <c r="AC566" i="5"/>
  <c r="AB566" i="5"/>
  <c r="AB566" i="5" a="1"/>
  <c r="AA566" i="5" a="1"/>
  <c r="AA566" i="5" s="1"/>
  <c r="AE565" i="5"/>
  <c r="AD565" i="5"/>
  <c r="AC565" i="5"/>
  <c r="AB565" i="5" a="1"/>
  <c r="AB565" i="5" s="1"/>
  <c r="AA565" i="5" a="1"/>
  <c r="AA565" i="5" s="1"/>
  <c r="AE564" i="5"/>
  <c r="AD564" i="5"/>
  <c r="AC564" i="5"/>
  <c r="AB564" i="5"/>
  <c r="AB564" i="5" a="1"/>
  <c r="AA564" i="5" a="1"/>
  <c r="AA564" i="5" s="1"/>
  <c r="AE563" i="5"/>
  <c r="AD563" i="5"/>
  <c r="AC563" i="5"/>
  <c r="AB563" i="5"/>
  <c r="AB563" i="5" a="1"/>
  <c r="AA563" i="5" a="1"/>
  <c r="AA563" i="5" s="1"/>
  <c r="AE562" i="5"/>
  <c r="AD562" i="5"/>
  <c r="AC562" i="5"/>
  <c r="AB562" i="5" a="1"/>
  <c r="AB562" i="5" s="1"/>
  <c r="AA562" i="5" a="1"/>
  <c r="AA562" i="5" s="1"/>
  <c r="AE561" i="5"/>
  <c r="AD561" i="5"/>
  <c r="AC561" i="5"/>
  <c r="AB561" i="5" a="1"/>
  <c r="AB561" i="5" s="1"/>
  <c r="AA561" i="5" a="1"/>
  <c r="AA561" i="5" s="1"/>
  <c r="AE560" i="5"/>
  <c r="AD560" i="5"/>
  <c r="AC560" i="5"/>
  <c r="AB560" i="5"/>
  <c r="AB560" i="5" a="1"/>
  <c r="AA560" i="5" a="1"/>
  <c r="AA560" i="5" s="1"/>
  <c r="AE559" i="5"/>
  <c r="AD559" i="5"/>
  <c r="AC559" i="5"/>
  <c r="AB559" i="5" a="1"/>
  <c r="AB559" i="5" s="1"/>
  <c r="AA559" i="5" a="1"/>
  <c r="AA559" i="5" s="1"/>
  <c r="AE558" i="5"/>
  <c r="AD558" i="5"/>
  <c r="AC558" i="5"/>
  <c r="AB558" i="5"/>
  <c r="AB558" i="5" a="1"/>
  <c r="AA558" i="5" a="1"/>
  <c r="AA558" i="5" s="1"/>
  <c r="AE557" i="5"/>
  <c r="AD557" i="5"/>
  <c r="AC557" i="5"/>
  <c r="AB557" i="5" a="1"/>
  <c r="AB557" i="5" s="1"/>
  <c r="AA557" i="5" a="1"/>
  <c r="AA557" i="5" s="1"/>
  <c r="AE556" i="5"/>
  <c r="AD556" i="5"/>
  <c r="AC556" i="5"/>
  <c r="AB556" i="5"/>
  <c r="AB556" i="5" a="1"/>
  <c r="AA556" i="5" a="1"/>
  <c r="AA556" i="5" s="1"/>
  <c r="AE555" i="5"/>
  <c r="AD555" i="5"/>
  <c r="AC555" i="5"/>
  <c r="AB555" i="5"/>
  <c r="AB555" i="5" a="1"/>
  <c r="AA555" i="5" a="1"/>
  <c r="AA555" i="5" s="1"/>
  <c r="AE554" i="5"/>
  <c r="AD554" i="5"/>
  <c r="AC554" i="5"/>
  <c r="AB554" i="5" a="1"/>
  <c r="AB554" i="5" s="1"/>
  <c r="AA554" i="5" a="1"/>
  <c r="AA554" i="5" s="1"/>
  <c r="AE553" i="5"/>
  <c r="AD553" i="5"/>
  <c r="AC553" i="5"/>
  <c r="AB553" i="5" a="1"/>
  <c r="AB553" i="5" s="1"/>
  <c r="AA553" i="5" a="1"/>
  <c r="AA553" i="5" s="1"/>
  <c r="AE552" i="5"/>
  <c r="AD552" i="5"/>
  <c r="AC552" i="5"/>
  <c r="AB552" i="5"/>
  <c r="AB552" i="5" a="1"/>
  <c r="AA552" i="5" a="1"/>
  <c r="AA552" i="5" s="1"/>
  <c r="AE551" i="5"/>
  <c r="AD551" i="5"/>
  <c r="AC551" i="5"/>
  <c r="AB551" i="5" a="1"/>
  <c r="AB551" i="5" s="1"/>
  <c r="AA551" i="5" a="1"/>
  <c r="AA551" i="5" s="1"/>
  <c r="AE550" i="5"/>
  <c r="AD550" i="5"/>
  <c r="AC550" i="5"/>
  <c r="AB550" i="5"/>
  <c r="AB550" i="5" a="1"/>
  <c r="AA550" i="5" a="1"/>
  <c r="AA550" i="5" s="1"/>
  <c r="AE549" i="5"/>
  <c r="AD549" i="5"/>
  <c r="AC549" i="5"/>
  <c r="AB549" i="5" a="1"/>
  <c r="AB549" i="5" s="1"/>
  <c r="AA549" i="5" a="1"/>
  <c r="AA549" i="5" s="1"/>
  <c r="AE548" i="5"/>
  <c r="AD548" i="5"/>
  <c r="AC548" i="5"/>
  <c r="AB548" i="5"/>
  <c r="AB548" i="5" a="1"/>
  <c r="AA548" i="5" a="1"/>
  <c r="AA548" i="5" s="1"/>
  <c r="AE547" i="5"/>
  <c r="AD547" i="5"/>
  <c r="AC547" i="5"/>
  <c r="AB547" i="5"/>
  <c r="AB547" i="5" a="1"/>
  <c r="AA547" i="5" a="1"/>
  <c r="AA547" i="5" s="1"/>
  <c r="AE546" i="5"/>
  <c r="AD546" i="5"/>
  <c r="AC546" i="5"/>
  <c r="AB546" i="5" a="1"/>
  <c r="AB546" i="5" s="1"/>
  <c r="AA546" i="5" a="1"/>
  <c r="AA546" i="5" s="1"/>
  <c r="AE545" i="5"/>
  <c r="AD545" i="5"/>
  <c r="AC545" i="5"/>
  <c r="AB545" i="5" a="1"/>
  <c r="AB545" i="5" s="1"/>
  <c r="AA545" i="5" a="1"/>
  <c r="AA545" i="5" s="1"/>
  <c r="AE544" i="5"/>
  <c r="AD544" i="5"/>
  <c r="AC544" i="5"/>
  <c r="AB544" i="5"/>
  <c r="AB544" i="5" a="1"/>
  <c r="AA544" i="5" a="1"/>
  <c r="AA544" i="5" s="1"/>
  <c r="AE543" i="5"/>
  <c r="AD543" i="5"/>
  <c r="AC543" i="5"/>
  <c r="AB543" i="5" a="1"/>
  <c r="AB543" i="5" s="1"/>
  <c r="AA543" i="5" a="1"/>
  <c r="AA543" i="5" s="1"/>
  <c r="AE542" i="5"/>
  <c r="AD542" i="5"/>
  <c r="AC542" i="5"/>
  <c r="AB542" i="5"/>
  <c r="AB542" i="5" a="1"/>
  <c r="AA542" i="5" a="1"/>
  <c r="AA542" i="5" s="1"/>
  <c r="AE541" i="5"/>
  <c r="AD541" i="5"/>
  <c r="AC541" i="5"/>
  <c r="AB541" i="5" a="1"/>
  <c r="AB541" i="5" s="1"/>
  <c r="AA541" i="5" a="1"/>
  <c r="AA541" i="5" s="1"/>
  <c r="AE540" i="5"/>
  <c r="AD540" i="5"/>
  <c r="AC540" i="5"/>
  <c r="AB540" i="5"/>
  <c r="AB540" i="5" a="1"/>
  <c r="AA540" i="5" a="1"/>
  <c r="AA540" i="5" s="1"/>
  <c r="AE539" i="5"/>
  <c r="AD539" i="5"/>
  <c r="AC539" i="5"/>
  <c r="AB539" i="5"/>
  <c r="AB539" i="5" a="1"/>
  <c r="AA539" i="5" a="1"/>
  <c r="AA539" i="5" s="1"/>
  <c r="AE538" i="5"/>
  <c r="AD538" i="5"/>
  <c r="AC538" i="5"/>
  <c r="AB538" i="5" a="1"/>
  <c r="AB538" i="5" s="1"/>
  <c r="AA538" i="5" a="1"/>
  <c r="AA538" i="5" s="1"/>
  <c r="AE537" i="5"/>
  <c r="AD537" i="5"/>
  <c r="AC537" i="5"/>
  <c r="AB537" i="5" a="1"/>
  <c r="AB537" i="5" s="1"/>
  <c r="AA537" i="5"/>
  <c r="AA537" i="5" a="1"/>
  <c r="AE536" i="5"/>
  <c r="AD536" i="5"/>
  <c r="AC536" i="5"/>
  <c r="AB536" i="5"/>
  <c r="AB536" i="5" a="1"/>
  <c r="AA536" i="5" a="1"/>
  <c r="AA536" i="5" s="1"/>
  <c r="AE535" i="5"/>
  <c r="AD535" i="5"/>
  <c r="AC535" i="5"/>
  <c r="AB535" i="5" a="1"/>
  <c r="AB535" i="5" s="1"/>
  <c r="AA535" i="5" a="1"/>
  <c r="AA535" i="5" s="1"/>
  <c r="AE534" i="5"/>
  <c r="AD534" i="5"/>
  <c r="AC534" i="5"/>
  <c r="AB534" i="5"/>
  <c r="AB534" i="5" a="1"/>
  <c r="AA534" i="5" a="1"/>
  <c r="AA534" i="5" s="1"/>
  <c r="AE533" i="5"/>
  <c r="AD533" i="5"/>
  <c r="AC533" i="5"/>
  <c r="AB533" i="5" a="1"/>
  <c r="AB533" i="5" s="1"/>
  <c r="AA533" i="5" a="1"/>
  <c r="AA533" i="5" s="1"/>
  <c r="AE532" i="5"/>
  <c r="AD532" i="5"/>
  <c r="AC532" i="5"/>
  <c r="AB532" i="5"/>
  <c r="AB532" i="5" a="1"/>
  <c r="AA532" i="5" a="1"/>
  <c r="AA532" i="5" s="1"/>
  <c r="AE531" i="5"/>
  <c r="AD531" i="5"/>
  <c r="AC531" i="5"/>
  <c r="AB531" i="5"/>
  <c r="AB531" i="5" a="1"/>
  <c r="AA531" i="5" a="1"/>
  <c r="AA531" i="5" s="1"/>
  <c r="AE530" i="5"/>
  <c r="AD530" i="5"/>
  <c r="AC530" i="5"/>
  <c r="AB530" i="5" a="1"/>
  <c r="AB530" i="5" s="1"/>
  <c r="AA530" i="5" a="1"/>
  <c r="AA530" i="5" s="1"/>
  <c r="AE529" i="5"/>
  <c r="AD529" i="5"/>
  <c r="AC529" i="5"/>
  <c r="AB529" i="5" a="1"/>
  <c r="AB529" i="5" s="1"/>
  <c r="AA529" i="5"/>
  <c r="AA529" i="5" a="1"/>
  <c r="AE528" i="5"/>
  <c r="AD528" i="5"/>
  <c r="AC528" i="5"/>
  <c r="AB528" i="5"/>
  <c r="AB528" i="5" a="1"/>
  <c r="AA528" i="5" a="1"/>
  <c r="AA528" i="5" s="1"/>
  <c r="AE527" i="5"/>
  <c r="AD527" i="5"/>
  <c r="AC527" i="5"/>
  <c r="AB527" i="5" a="1"/>
  <c r="AB527" i="5" s="1"/>
  <c r="AA527" i="5" a="1"/>
  <c r="AA527" i="5" s="1"/>
  <c r="AE526" i="5"/>
  <c r="AD526" i="5"/>
  <c r="AC526" i="5"/>
  <c r="AB526" i="5"/>
  <c r="AB526" i="5" a="1"/>
  <c r="AA526" i="5" a="1"/>
  <c r="AA526" i="5" s="1"/>
  <c r="AE525" i="5"/>
  <c r="AD525" i="5"/>
  <c r="AC525" i="5"/>
  <c r="AB525" i="5" a="1"/>
  <c r="AB525" i="5" s="1"/>
  <c r="AA525" i="5" a="1"/>
  <c r="AA525" i="5" s="1"/>
  <c r="AE524" i="5"/>
  <c r="AD524" i="5"/>
  <c r="AC524" i="5"/>
  <c r="AB524" i="5"/>
  <c r="AB524" i="5" a="1"/>
  <c r="AA524" i="5" a="1"/>
  <c r="AA524" i="5" s="1"/>
  <c r="AE523" i="5"/>
  <c r="AD523" i="5"/>
  <c r="AC523" i="5"/>
  <c r="AB523" i="5"/>
  <c r="AB523" i="5" a="1"/>
  <c r="AA523" i="5" a="1"/>
  <c r="AA523" i="5" s="1"/>
  <c r="AE522" i="5"/>
  <c r="AD522" i="5"/>
  <c r="AC522" i="5"/>
  <c r="AB522" i="5" a="1"/>
  <c r="AB522" i="5" s="1"/>
  <c r="AA522" i="5" a="1"/>
  <c r="AA522" i="5" s="1"/>
  <c r="AE521" i="5"/>
  <c r="AD521" i="5"/>
  <c r="AC521" i="5"/>
  <c r="AB521" i="5" a="1"/>
  <c r="AB521" i="5" s="1"/>
  <c r="AA521" i="5"/>
  <c r="AA521" i="5" a="1"/>
  <c r="AE520" i="5"/>
  <c r="AD520" i="5"/>
  <c r="AC520" i="5"/>
  <c r="AB520" i="5"/>
  <c r="AB520" i="5" a="1"/>
  <c r="AA520" i="5" a="1"/>
  <c r="AA520" i="5" s="1"/>
  <c r="AE519" i="5"/>
  <c r="AD519" i="5"/>
  <c r="AC519" i="5"/>
  <c r="AB519" i="5" a="1"/>
  <c r="AB519" i="5" s="1"/>
  <c r="AA519" i="5" a="1"/>
  <c r="AA519" i="5" s="1"/>
  <c r="AE518" i="5"/>
  <c r="AD518" i="5"/>
  <c r="AC518" i="5"/>
  <c r="AB518" i="5"/>
  <c r="AB518" i="5" a="1"/>
  <c r="AA518" i="5" a="1"/>
  <c r="AA518" i="5" s="1"/>
  <c r="AE517" i="5"/>
  <c r="AD517" i="5"/>
  <c r="AC517" i="5"/>
  <c r="AB517" i="5" a="1"/>
  <c r="AB517" i="5" s="1"/>
  <c r="AA517" i="5" a="1"/>
  <c r="AA517" i="5" s="1"/>
  <c r="AE516" i="5"/>
  <c r="AD516" i="5"/>
  <c r="AC516" i="5"/>
  <c r="AB516" i="5"/>
  <c r="AB516" i="5" a="1"/>
  <c r="AA516" i="5" a="1"/>
  <c r="AA516" i="5" s="1"/>
  <c r="AE515" i="5"/>
  <c r="AD515" i="5"/>
  <c r="AC515" i="5"/>
  <c r="AB515" i="5"/>
  <c r="AB515" i="5" a="1"/>
  <c r="AA515" i="5" a="1"/>
  <c r="AA515" i="5" s="1"/>
  <c r="AE514" i="5"/>
  <c r="AD514" i="5"/>
  <c r="AC514" i="5"/>
  <c r="AB514" i="5" a="1"/>
  <c r="AB514" i="5" s="1"/>
  <c r="AA514" i="5" a="1"/>
  <c r="AA514" i="5" s="1"/>
  <c r="AE513" i="5"/>
  <c r="AD513" i="5"/>
  <c r="AC513" i="5"/>
  <c r="AB513" i="5" a="1"/>
  <c r="AB513" i="5" s="1"/>
  <c r="AA513" i="5" a="1"/>
  <c r="AA513" i="5" s="1"/>
  <c r="AE512" i="5"/>
  <c r="AD512" i="5"/>
  <c r="AC512" i="5"/>
  <c r="AB512" i="5"/>
  <c r="AB512" i="5" a="1"/>
  <c r="AA512" i="5" a="1"/>
  <c r="AA512" i="5" s="1"/>
  <c r="AE511" i="5"/>
  <c r="AD511" i="5"/>
  <c r="AC511" i="5"/>
  <c r="AB511" i="5" a="1"/>
  <c r="AB511" i="5" s="1"/>
  <c r="AA511" i="5" a="1"/>
  <c r="AA511" i="5" s="1"/>
  <c r="AE510" i="5"/>
  <c r="AD510" i="5"/>
  <c r="AC510" i="5"/>
  <c r="AB510" i="5"/>
  <c r="AB510" i="5" a="1"/>
  <c r="AA510" i="5" a="1"/>
  <c r="AA510" i="5" s="1"/>
  <c r="AE509" i="5"/>
  <c r="AD509" i="5"/>
  <c r="AC509" i="5"/>
  <c r="AB509" i="5" a="1"/>
  <c r="AB509" i="5" s="1"/>
  <c r="AA509" i="5" a="1"/>
  <c r="AA509" i="5" s="1"/>
  <c r="AE508" i="5"/>
  <c r="AD508" i="5"/>
  <c r="AC508" i="5"/>
  <c r="AB508" i="5"/>
  <c r="AB508" i="5" a="1"/>
  <c r="AA508" i="5" a="1"/>
  <c r="AA508" i="5" s="1"/>
  <c r="AE507" i="5"/>
  <c r="AD507" i="5"/>
  <c r="AC507" i="5"/>
  <c r="AB507" i="5"/>
  <c r="AB507" i="5" a="1"/>
  <c r="AA507" i="5" a="1"/>
  <c r="AA507" i="5" s="1"/>
  <c r="AE506" i="5"/>
  <c r="AD506" i="5"/>
  <c r="AC506" i="5"/>
  <c r="AB506" i="5" a="1"/>
  <c r="AB506" i="5" s="1"/>
  <c r="AA506" i="5" a="1"/>
  <c r="AA506" i="5" s="1"/>
  <c r="AE505" i="5"/>
  <c r="AD505" i="5"/>
  <c r="AC505" i="5"/>
  <c r="AB505" i="5" a="1"/>
  <c r="AB505" i="5" s="1"/>
  <c r="AA505" i="5"/>
  <c r="AA505" i="5" a="1"/>
  <c r="AE504" i="5"/>
  <c r="AD504" i="5"/>
  <c r="AC504" i="5"/>
  <c r="AB504" i="5"/>
  <c r="AB504" i="5" a="1"/>
  <c r="AA504" i="5" a="1"/>
  <c r="AA504" i="5" s="1"/>
  <c r="AE503" i="5"/>
  <c r="AD503" i="5"/>
  <c r="AC503" i="5"/>
  <c r="AB503" i="5" a="1"/>
  <c r="AB503" i="5" s="1"/>
  <c r="AA503" i="5" a="1"/>
  <c r="AA503" i="5" s="1"/>
  <c r="AE502" i="5"/>
  <c r="AD502" i="5"/>
  <c r="AC502" i="5"/>
  <c r="AB502" i="5"/>
  <c r="AB502" i="5" a="1"/>
  <c r="AA502" i="5" a="1"/>
  <c r="AA502" i="5" s="1"/>
  <c r="AE501" i="5"/>
  <c r="AD501" i="5"/>
  <c r="AC501" i="5"/>
  <c r="AB501" i="5" a="1"/>
  <c r="AB501" i="5" s="1"/>
  <c r="AA501" i="5" a="1"/>
  <c r="AA501" i="5" s="1"/>
  <c r="AE500" i="5"/>
  <c r="AD500" i="5"/>
  <c r="AC500" i="5"/>
  <c r="AB500" i="5"/>
  <c r="AB500" i="5" a="1"/>
  <c r="AA500" i="5" a="1"/>
  <c r="AA500" i="5" s="1"/>
  <c r="AE499" i="5"/>
  <c r="AD499" i="5"/>
  <c r="AC499" i="5"/>
  <c r="AB499" i="5"/>
  <c r="AB499" i="5" a="1"/>
  <c r="AA499" i="5" a="1"/>
  <c r="AA499" i="5" s="1"/>
  <c r="AE498" i="5"/>
  <c r="AD498" i="5"/>
  <c r="AC498" i="5"/>
  <c r="AB498" i="5" a="1"/>
  <c r="AB498" i="5" s="1"/>
  <c r="AA498" i="5" a="1"/>
  <c r="AA498" i="5" s="1"/>
  <c r="AE497" i="5"/>
  <c r="AD497" i="5"/>
  <c r="AC497" i="5"/>
  <c r="AB497" i="5" a="1"/>
  <c r="AB497" i="5" s="1"/>
  <c r="AA497" i="5" a="1"/>
  <c r="AA497" i="5" s="1"/>
  <c r="AE496" i="5"/>
  <c r="AD496" i="5"/>
  <c r="AC496" i="5"/>
  <c r="AB496" i="5"/>
  <c r="AB496" i="5" a="1"/>
  <c r="AA496" i="5" a="1"/>
  <c r="AA496" i="5" s="1"/>
  <c r="AE495" i="5"/>
  <c r="AD495" i="5"/>
  <c r="AC495" i="5"/>
  <c r="AB495" i="5" a="1"/>
  <c r="AB495" i="5" s="1"/>
  <c r="AA495" i="5" a="1"/>
  <c r="AA495" i="5" s="1"/>
  <c r="AE494" i="5"/>
  <c r="AD494" i="5"/>
  <c r="AC494" i="5"/>
  <c r="AB494" i="5"/>
  <c r="AB494" i="5" a="1"/>
  <c r="AA494" i="5" a="1"/>
  <c r="AA494" i="5" s="1"/>
  <c r="AE493" i="5"/>
  <c r="AD493" i="5"/>
  <c r="AC493" i="5"/>
  <c r="AB493" i="5" a="1"/>
  <c r="AB493" i="5" s="1"/>
  <c r="AA493" i="5" a="1"/>
  <c r="AA493" i="5" s="1"/>
  <c r="AE492" i="5"/>
  <c r="AD492" i="5"/>
  <c r="AC492" i="5"/>
  <c r="AB492" i="5"/>
  <c r="AB492" i="5" a="1"/>
  <c r="AA492" i="5" a="1"/>
  <c r="AA492" i="5" s="1"/>
  <c r="AE491" i="5"/>
  <c r="AD491" i="5"/>
  <c r="AC491" i="5"/>
  <c r="AB491" i="5"/>
  <c r="AB491" i="5" a="1"/>
  <c r="AA491" i="5" a="1"/>
  <c r="AA491" i="5" s="1"/>
  <c r="AE490" i="5"/>
  <c r="AD490" i="5"/>
  <c r="AC490" i="5"/>
  <c r="AB490" i="5" a="1"/>
  <c r="AB490" i="5" s="1"/>
  <c r="AA490" i="5" a="1"/>
  <c r="AA490" i="5" s="1"/>
  <c r="AE489" i="5"/>
  <c r="AD489" i="5"/>
  <c r="AC489" i="5"/>
  <c r="AB489" i="5" a="1"/>
  <c r="AB489" i="5" s="1"/>
  <c r="AA489" i="5" a="1"/>
  <c r="AA489" i="5" s="1"/>
  <c r="AE488" i="5"/>
  <c r="AD488" i="5"/>
  <c r="AC488" i="5"/>
  <c r="AB488" i="5"/>
  <c r="AB488" i="5" a="1"/>
  <c r="AA488" i="5" a="1"/>
  <c r="AA488" i="5" s="1"/>
  <c r="AE487" i="5"/>
  <c r="AD487" i="5"/>
  <c r="AC487" i="5"/>
  <c r="AB487" i="5" a="1"/>
  <c r="AB487" i="5" s="1"/>
  <c r="AA487" i="5" a="1"/>
  <c r="AA487" i="5" s="1"/>
  <c r="AE486" i="5"/>
  <c r="AD486" i="5"/>
  <c r="AC486" i="5"/>
  <c r="AB486" i="5"/>
  <c r="AB486" i="5" a="1"/>
  <c r="AA486" i="5" a="1"/>
  <c r="AA486" i="5" s="1"/>
  <c r="AE485" i="5"/>
  <c r="AD485" i="5"/>
  <c r="AC485" i="5"/>
  <c r="AB485" i="5" a="1"/>
  <c r="AB485" i="5" s="1"/>
  <c r="AA485" i="5" a="1"/>
  <c r="AA485" i="5" s="1"/>
  <c r="AE484" i="5"/>
  <c r="AD484" i="5"/>
  <c r="AC484" i="5"/>
  <c r="AB484" i="5"/>
  <c r="AB484" i="5" a="1"/>
  <c r="AA484" i="5" a="1"/>
  <c r="AA484" i="5" s="1"/>
  <c r="AE483" i="5"/>
  <c r="AD483" i="5"/>
  <c r="AC483" i="5"/>
  <c r="AB483" i="5"/>
  <c r="AB483" i="5" a="1"/>
  <c r="AA483" i="5" a="1"/>
  <c r="AA483" i="5" s="1"/>
  <c r="AE482" i="5"/>
  <c r="AD482" i="5"/>
  <c r="AC482" i="5"/>
  <c r="AB482" i="5" a="1"/>
  <c r="AB482" i="5" s="1"/>
  <c r="AA482" i="5" a="1"/>
  <c r="AA482" i="5" s="1"/>
  <c r="AE481" i="5"/>
  <c r="AD481" i="5"/>
  <c r="AC481" i="5"/>
  <c r="AB481" i="5" a="1"/>
  <c r="AB481" i="5" s="1"/>
  <c r="AA481" i="5" a="1"/>
  <c r="AA481" i="5" s="1"/>
  <c r="AE480" i="5"/>
  <c r="AD480" i="5"/>
  <c r="AC480" i="5"/>
  <c r="AB480" i="5"/>
  <c r="AB480" i="5" a="1"/>
  <c r="AA480" i="5" a="1"/>
  <c r="AA480" i="5" s="1"/>
  <c r="AE479" i="5"/>
  <c r="AD479" i="5"/>
  <c r="AC479" i="5"/>
  <c r="AB479" i="5" a="1"/>
  <c r="AB479" i="5" s="1"/>
  <c r="AA479" i="5" a="1"/>
  <c r="AA479" i="5" s="1"/>
  <c r="AE478" i="5"/>
  <c r="AD478" i="5"/>
  <c r="AC478" i="5"/>
  <c r="AB478" i="5"/>
  <c r="AB478" i="5" a="1"/>
  <c r="AA478" i="5" a="1"/>
  <c r="AA478" i="5" s="1"/>
  <c r="AE477" i="5"/>
  <c r="AD477" i="5"/>
  <c r="AC477" i="5"/>
  <c r="AB477" i="5" a="1"/>
  <c r="AB477" i="5" s="1"/>
  <c r="AA477" i="5" a="1"/>
  <c r="AA477" i="5" s="1"/>
  <c r="AE476" i="5"/>
  <c r="AD476" i="5"/>
  <c r="AC476" i="5"/>
  <c r="AB476" i="5"/>
  <c r="AB476" i="5" a="1"/>
  <c r="AA476" i="5" a="1"/>
  <c r="AA476" i="5" s="1"/>
  <c r="AE475" i="5"/>
  <c r="AD475" i="5"/>
  <c r="AC475" i="5"/>
  <c r="AB475" i="5"/>
  <c r="AB475" i="5" a="1"/>
  <c r="AA475" i="5" a="1"/>
  <c r="AA475" i="5" s="1"/>
  <c r="AE474" i="5"/>
  <c r="AD474" i="5"/>
  <c r="AC474" i="5"/>
  <c r="AB474" i="5" a="1"/>
  <c r="AB474" i="5" s="1"/>
  <c r="AA474" i="5" a="1"/>
  <c r="AA474" i="5" s="1"/>
  <c r="AE473" i="5"/>
  <c r="AD473" i="5"/>
  <c r="AC473" i="5"/>
  <c r="AB473" i="5" a="1"/>
  <c r="AB473" i="5" s="1"/>
  <c r="AA473" i="5" a="1"/>
  <c r="AA473" i="5" s="1"/>
  <c r="AE472" i="5"/>
  <c r="AD472" i="5"/>
  <c r="AC472" i="5"/>
  <c r="AB472" i="5"/>
  <c r="AB472" i="5" a="1"/>
  <c r="AA472" i="5" a="1"/>
  <c r="AA472" i="5" s="1"/>
  <c r="AE471" i="5"/>
  <c r="AD471" i="5"/>
  <c r="AC471" i="5"/>
  <c r="AB471" i="5" a="1"/>
  <c r="AB471" i="5" s="1"/>
  <c r="AA471" i="5" a="1"/>
  <c r="AA471" i="5" s="1"/>
  <c r="AE470" i="5"/>
  <c r="AD470" i="5"/>
  <c r="AC470" i="5"/>
  <c r="AB470" i="5"/>
  <c r="AB470" i="5" a="1"/>
  <c r="AA470" i="5" a="1"/>
  <c r="AA470" i="5" s="1"/>
  <c r="AE469" i="5"/>
  <c r="AD469" i="5"/>
  <c r="AC469" i="5"/>
  <c r="AB469" i="5" a="1"/>
  <c r="AB469" i="5" s="1"/>
  <c r="AA469" i="5" a="1"/>
  <c r="AA469" i="5" s="1"/>
  <c r="AE468" i="5"/>
  <c r="AD468" i="5"/>
  <c r="AC468" i="5"/>
  <c r="AB468" i="5"/>
  <c r="AB468" i="5" a="1"/>
  <c r="AA468" i="5" a="1"/>
  <c r="AA468" i="5" s="1"/>
  <c r="AE467" i="5"/>
  <c r="AD467" i="5"/>
  <c r="AC467" i="5"/>
  <c r="AB467" i="5"/>
  <c r="AB467" i="5" a="1"/>
  <c r="AA467" i="5" a="1"/>
  <c r="AA467" i="5" s="1"/>
  <c r="AE466" i="5"/>
  <c r="AD466" i="5"/>
  <c r="AC466" i="5"/>
  <c r="AB466" i="5" a="1"/>
  <c r="AB466" i="5" s="1"/>
  <c r="AA466" i="5" a="1"/>
  <c r="AA466" i="5" s="1"/>
  <c r="AE465" i="5"/>
  <c r="AD465" i="5"/>
  <c r="AC465" i="5"/>
  <c r="AB465" i="5" a="1"/>
  <c r="AB465" i="5" s="1"/>
  <c r="AA465" i="5" a="1"/>
  <c r="AA465" i="5" s="1"/>
  <c r="AE464" i="5"/>
  <c r="AD464" i="5"/>
  <c r="AC464" i="5"/>
  <c r="AB464" i="5"/>
  <c r="AB464" i="5" a="1"/>
  <c r="AA464" i="5" a="1"/>
  <c r="AA464" i="5" s="1"/>
  <c r="AE463" i="5"/>
  <c r="AD463" i="5"/>
  <c r="AC463" i="5"/>
  <c r="AB463" i="5" a="1"/>
  <c r="AB463" i="5" s="1"/>
  <c r="AA463" i="5" a="1"/>
  <c r="AA463" i="5" s="1"/>
  <c r="AE462" i="5"/>
  <c r="AD462" i="5"/>
  <c r="AC462" i="5"/>
  <c r="AB462" i="5"/>
  <c r="AB462" i="5" a="1"/>
  <c r="AA462" i="5" a="1"/>
  <c r="AA462" i="5" s="1"/>
  <c r="AE461" i="5"/>
  <c r="AD461" i="5"/>
  <c r="AC461" i="5"/>
  <c r="AB461" i="5" a="1"/>
  <c r="AB461" i="5" s="1"/>
  <c r="AA461" i="5" a="1"/>
  <c r="AA461" i="5" s="1"/>
  <c r="AE460" i="5"/>
  <c r="AD460" i="5"/>
  <c r="AC460" i="5"/>
  <c r="AB460" i="5"/>
  <c r="AB460" i="5" a="1"/>
  <c r="AA460" i="5" a="1"/>
  <c r="AA460" i="5" s="1"/>
  <c r="AE459" i="5"/>
  <c r="AD459" i="5"/>
  <c r="AC459" i="5"/>
  <c r="AB459" i="5"/>
  <c r="AB459" i="5" a="1"/>
  <c r="AA459" i="5" a="1"/>
  <c r="AA459" i="5" s="1"/>
  <c r="AE458" i="5"/>
  <c r="AD458" i="5"/>
  <c r="AC458" i="5"/>
  <c r="AB458" i="5" a="1"/>
  <c r="AB458" i="5" s="1"/>
  <c r="AA458" i="5" a="1"/>
  <c r="AA458" i="5" s="1"/>
  <c r="AE457" i="5"/>
  <c r="AD457" i="5"/>
  <c r="AC457" i="5"/>
  <c r="AB457" i="5" a="1"/>
  <c r="AB457" i="5" s="1"/>
  <c r="AA457" i="5" a="1"/>
  <c r="AA457" i="5" s="1"/>
  <c r="AE456" i="5"/>
  <c r="AD456" i="5"/>
  <c r="AC456" i="5"/>
  <c r="AB456" i="5"/>
  <c r="AB456" i="5" a="1"/>
  <c r="AA456" i="5" a="1"/>
  <c r="AA456" i="5" s="1"/>
  <c r="AE455" i="5"/>
  <c r="AD455" i="5"/>
  <c r="AC455" i="5"/>
  <c r="AB455" i="5" a="1"/>
  <c r="AB455" i="5" s="1"/>
  <c r="AA455" i="5" a="1"/>
  <c r="AA455" i="5" s="1"/>
  <c r="AE454" i="5"/>
  <c r="AD454" i="5"/>
  <c r="AC454" i="5"/>
  <c r="AB454" i="5"/>
  <c r="AB454" i="5" a="1"/>
  <c r="AA454" i="5" a="1"/>
  <c r="AA454" i="5" s="1"/>
  <c r="AE453" i="5"/>
  <c r="AD453" i="5"/>
  <c r="AC453" i="5"/>
  <c r="AB453" i="5" a="1"/>
  <c r="AB453" i="5" s="1"/>
  <c r="AA453" i="5" a="1"/>
  <c r="AA453" i="5" s="1"/>
  <c r="AE452" i="5"/>
  <c r="AD452" i="5"/>
  <c r="AC452" i="5"/>
  <c r="AB452" i="5"/>
  <c r="AB452" i="5" a="1"/>
  <c r="AA452" i="5" a="1"/>
  <c r="AA452" i="5" s="1"/>
  <c r="AE451" i="5"/>
  <c r="AD451" i="5"/>
  <c r="AC451" i="5"/>
  <c r="AB451" i="5"/>
  <c r="AB451" i="5" a="1"/>
  <c r="AA451" i="5" a="1"/>
  <c r="AA451" i="5" s="1"/>
  <c r="AE450" i="5"/>
  <c r="AD450" i="5"/>
  <c r="AC450" i="5"/>
  <c r="AB450" i="5" a="1"/>
  <c r="AB450" i="5" s="1"/>
  <c r="AA450" i="5" a="1"/>
  <c r="AA450" i="5" s="1"/>
  <c r="AE449" i="5"/>
  <c r="AD449" i="5"/>
  <c r="AC449" i="5"/>
  <c r="AB449" i="5" a="1"/>
  <c r="AB449" i="5" s="1"/>
  <c r="AA449" i="5" a="1"/>
  <c r="AA449" i="5" s="1"/>
  <c r="AE448" i="5"/>
  <c r="AD448" i="5"/>
  <c r="AC448" i="5"/>
  <c r="AB448" i="5"/>
  <c r="AB448" i="5" a="1"/>
  <c r="AA448" i="5" a="1"/>
  <c r="AA448" i="5" s="1"/>
  <c r="AE447" i="5"/>
  <c r="AD447" i="5"/>
  <c r="AC447" i="5"/>
  <c r="AB447" i="5" a="1"/>
  <c r="AB447" i="5" s="1"/>
  <c r="AA447" i="5" a="1"/>
  <c r="AA447" i="5" s="1"/>
  <c r="AE446" i="5"/>
  <c r="AD446" i="5"/>
  <c r="AC446" i="5"/>
  <c r="AB446" i="5"/>
  <c r="AB446" i="5" a="1"/>
  <c r="AA446" i="5" a="1"/>
  <c r="AA446" i="5" s="1"/>
  <c r="AE445" i="5"/>
  <c r="AD445" i="5"/>
  <c r="AC445" i="5"/>
  <c r="AB445" i="5" a="1"/>
  <c r="AB445" i="5" s="1"/>
  <c r="AA445" i="5" a="1"/>
  <c r="AA445" i="5" s="1"/>
  <c r="AE444" i="5"/>
  <c r="AD444" i="5"/>
  <c r="AC444" i="5"/>
  <c r="AB444" i="5"/>
  <c r="AB444" i="5" a="1"/>
  <c r="AA444" i="5" a="1"/>
  <c r="AA444" i="5" s="1"/>
  <c r="AE443" i="5"/>
  <c r="AD443" i="5"/>
  <c r="AC443" i="5"/>
  <c r="AB443" i="5"/>
  <c r="AB443" i="5" a="1"/>
  <c r="AA443" i="5" a="1"/>
  <c r="AA443" i="5" s="1"/>
  <c r="AE442" i="5"/>
  <c r="AD442" i="5"/>
  <c r="AC442" i="5"/>
  <c r="AB442" i="5" a="1"/>
  <c r="AB442" i="5" s="1"/>
  <c r="AA442" i="5" a="1"/>
  <c r="AA442" i="5" s="1"/>
  <c r="AE441" i="5"/>
  <c r="AD441" i="5"/>
  <c r="AC441" i="5"/>
  <c r="AB441" i="5" a="1"/>
  <c r="AB441" i="5" s="1"/>
  <c r="AA441" i="5" a="1"/>
  <c r="AA441" i="5" s="1"/>
  <c r="AE440" i="5"/>
  <c r="AD440" i="5"/>
  <c r="AC440" i="5"/>
  <c r="AB440" i="5"/>
  <c r="AB440" i="5" a="1"/>
  <c r="AA440" i="5" a="1"/>
  <c r="AA440" i="5" s="1"/>
  <c r="AE439" i="5"/>
  <c r="AD439" i="5"/>
  <c r="AC439" i="5"/>
  <c r="AB439" i="5" a="1"/>
  <c r="AB439" i="5" s="1"/>
  <c r="AA439" i="5" a="1"/>
  <c r="AA439" i="5" s="1"/>
  <c r="AE438" i="5"/>
  <c r="AD438" i="5"/>
  <c r="AC438" i="5"/>
  <c r="AB438" i="5"/>
  <c r="AB438" i="5" a="1"/>
  <c r="AA438" i="5" a="1"/>
  <c r="AA438" i="5" s="1"/>
  <c r="AE437" i="5"/>
  <c r="AD437" i="5"/>
  <c r="AC437" i="5"/>
  <c r="AB437" i="5" a="1"/>
  <c r="AB437" i="5" s="1"/>
  <c r="AA437" i="5" a="1"/>
  <c r="AA437" i="5" s="1"/>
  <c r="AE436" i="5"/>
  <c r="AD436" i="5"/>
  <c r="AC436" i="5"/>
  <c r="AB436" i="5"/>
  <c r="AB436" i="5" a="1"/>
  <c r="AA436" i="5" a="1"/>
  <c r="AA436" i="5" s="1"/>
  <c r="AE435" i="5"/>
  <c r="AD435" i="5"/>
  <c r="AC435" i="5"/>
  <c r="AB435" i="5"/>
  <c r="AB435" i="5" a="1"/>
  <c r="AA435" i="5" a="1"/>
  <c r="AA435" i="5" s="1"/>
  <c r="AE434" i="5"/>
  <c r="AD434" i="5"/>
  <c r="AC434" i="5"/>
  <c r="AB434" i="5" a="1"/>
  <c r="AB434" i="5" s="1"/>
  <c r="AA434" i="5" a="1"/>
  <c r="AA434" i="5" s="1"/>
  <c r="AE433" i="5"/>
  <c r="AD433" i="5"/>
  <c r="AC433" i="5"/>
  <c r="AB433" i="5" a="1"/>
  <c r="AB433" i="5" s="1"/>
  <c r="AA433" i="5" a="1"/>
  <c r="AA433" i="5" s="1"/>
  <c r="AE432" i="5"/>
  <c r="AD432" i="5"/>
  <c r="AC432" i="5"/>
  <c r="AB432" i="5"/>
  <c r="AB432" i="5" a="1"/>
  <c r="AA432" i="5" a="1"/>
  <c r="AA432" i="5" s="1"/>
  <c r="AE431" i="5"/>
  <c r="AD431" i="5"/>
  <c r="AC431" i="5"/>
  <c r="AB431" i="5" a="1"/>
  <c r="AB431" i="5" s="1"/>
  <c r="AA431" i="5" a="1"/>
  <c r="AA431" i="5" s="1"/>
  <c r="AE430" i="5"/>
  <c r="AD430" i="5"/>
  <c r="AC430" i="5"/>
  <c r="AB430" i="5"/>
  <c r="AB430" i="5" a="1"/>
  <c r="AA430" i="5" a="1"/>
  <c r="AA430" i="5" s="1"/>
  <c r="AE429" i="5"/>
  <c r="AD429" i="5"/>
  <c r="AC429" i="5"/>
  <c r="AB429" i="5" a="1"/>
  <c r="AB429" i="5" s="1"/>
  <c r="AA429" i="5" a="1"/>
  <c r="AA429" i="5" s="1"/>
  <c r="AE428" i="5"/>
  <c r="AD428" i="5"/>
  <c r="AC428" i="5"/>
  <c r="AB428" i="5"/>
  <c r="AB428" i="5" a="1"/>
  <c r="AA428" i="5" a="1"/>
  <c r="AA428" i="5" s="1"/>
  <c r="AE427" i="5"/>
  <c r="AD427" i="5"/>
  <c r="AC427" i="5"/>
  <c r="AB427" i="5"/>
  <c r="AB427" i="5" a="1"/>
  <c r="AA427" i="5" a="1"/>
  <c r="AA427" i="5" s="1"/>
  <c r="AE426" i="5"/>
  <c r="AD426" i="5"/>
  <c r="AC426" i="5"/>
  <c r="AB426" i="5" a="1"/>
  <c r="AB426" i="5" s="1"/>
  <c r="AA426" i="5" a="1"/>
  <c r="AA426" i="5" s="1"/>
  <c r="AE425" i="5"/>
  <c r="AD425" i="5"/>
  <c r="AC425" i="5"/>
  <c r="AB425" i="5" a="1"/>
  <c r="AB425" i="5" s="1"/>
  <c r="AA425" i="5" a="1"/>
  <c r="AA425" i="5" s="1"/>
  <c r="AE424" i="5"/>
  <c r="AD424" i="5"/>
  <c r="AC424" i="5"/>
  <c r="AB424" i="5"/>
  <c r="AB424" i="5" a="1"/>
  <c r="AA424" i="5" a="1"/>
  <c r="AA424" i="5" s="1"/>
  <c r="AE423" i="5"/>
  <c r="AD423" i="5"/>
  <c r="AC423" i="5"/>
  <c r="AB423" i="5" a="1"/>
  <c r="AB423" i="5" s="1"/>
  <c r="AA423" i="5" a="1"/>
  <c r="AA423" i="5" s="1"/>
  <c r="AE422" i="5"/>
  <c r="AD422" i="5"/>
  <c r="AC422" i="5"/>
  <c r="AB422" i="5"/>
  <c r="AB422" i="5" a="1"/>
  <c r="AA422" i="5" a="1"/>
  <c r="AA422" i="5" s="1"/>
  <c r="AE421" i="5"/>
  <c r="AD421" i="5"/>
  <c r="AC421" i="5"/>
  <c r="AB421" i="5" a="1"/>
  <c r="AB421" i="5" s="1"/>
  <c r="AA421" i="5" a="1"/>
  <c r="AA421" i="5" s="1"/>
  <c r="AE420" i="5"/>
  <c r="AD420" i="5"/>
  <c r="AC420" i="5"/>
  <c r="AB420" i="5"/>
  <c r="AB420" i="5" a="1"/>
  <c r="AA420" i="5" a="1"/>
  <c r="AA420" i="5" s="1"/>
  <c r="AE419" i="5"/>
  <c r="AD419" i="5"/>
  <c r="AC419" i="5"/>
  <c r="AB419" i="5"/>
  <c r="AB419" i="5" a="1"/>
  <c r="AA419" i="5" a="1"/>
  <c r="AA419" i="5" s="1"/>
  <c r="AE418" i="5"/>
  <c r="AD418" i="5"/>
  <c r="AC418" i="5"/>
  <c r="AB418" i="5" a="1"/>
  <c r="AB418" i="5" s="1"/>
  <c r="AA418" i="5" a="1"/>
  <c r="AA418" i="5" s="1"/>
  <c r="AE417" i="5"/>
  <c r="AD417" i="5"/>
  <c r="AC417" i="5"/>
  <c r="AB417" i="5" a="1"/>
  <c r="AB417" i="5" s="1"/>
  <c r="AA417" i="5" a="1"/>
  <c r="AA417" i="5" s="1"/>
  <c r="AE416" i="5"/>
  <c r="AD416" i="5"/>
  <c r="AC416" i="5"/>
  <c r="AB416" i="5"/>
  <c r="AB416" i="5" a="1"/>
  <c r="AA416" i="5" a="1"/>
  <c r="AA416" i="5" s="1"/>
  <c r="AE415" i="5"/>
  <c r="AD415" i="5"/>
  <c r="AC415" i="5"/>
  <c r="AB415" i="5" a="1"/>
  <c r="AB415" i="5" s="1"/>
  <c r="AA415" i="5" a="1"/>
  <c r="AA415" i="5" s="1"/>
  <c r="AE414" i="5"/>
  <c r="AD414" i="5"/>
  <c r="AC414" i="5"/>
  <c r="AB414" i="5"/>
  <c r="AB414" i="5" a="1"/>
  <c r="AA414" i="5" a="1"/>
  <c r="AA414" i="5" s="1"/>
  <c r="AE413" i="5"/>
  <c r="AD413" i="5"/>
  <c r="AC413" i="5"/>
  <c r="AB413" i="5" a="1"/>
  <c r="AB413" i="5" s="1"/>
  <c r="AA413" i="5" a="1"/>
  <c r="AA413" i="5" s="1"/>
  <c r="AE412" i="5"/>
  <c r="AD412" i="5"/>
  <c r="AC412" i="5"/>
  <c r="AB412" i="5"/>
  <c r="AB412" i="5" a="1"/>
  <c r="AA412" i="5" a="1"/>
  <c r="AA412" i="5" s="1"/>
  <c r="AE411" i="5"/>
  <c r="AD411" i="5"/>
  <c r="AC411" i="5"/>
  <c r="AB411" i="5"/>
  <c r="AB411" i="5" a="1"/>
  <c r="AA411" i="5" a="1"/>
  <c r="AA411" i="5" s="1"/>
  <c r="AE410" i="5"/>
  <c r="AD410" i="5"/>
  <c r="AC410" i="5"/>
  <c r="AB410" i="5" a="1"/>
  <c r="AB410" i="5" s="1"/>
  <c r="AA410" i="5" a="1"/>
  <c r="AA410" i="5" s="1"/>
  <c r="AE409" i="5"/>
  <c r="AD409" i="5"/>
  <c r="AC409" i="5"/>
  <c r="AB409" i="5" a="1"/>
  <c r="AB409" i="5" s="1"/>
  <c r="AA409" i="5" a="1"/>
  <c r="AA409" i="5" s="1"/>
  <c r="AE408" i="5"/>
  <c r="AD408" i="5"/>
  <c r="AC408" i="5"/>
  <c r="AB408" i="5"/>
  <c r="AB408" i="5" a="1"/>
  <c r="AA408" i="5" a="1"/>
  <c r="AA408" i="5" s="1"/>
  <c r="AE407" i="5"/>
  <c r="AD407" i="5"/>
  <c r="AC407" i="5"/>
  <c r="AB407" i="5" a="1"/>
  <c r="AB407" i="5" s="1"/>
  <c r="AA407" i="5" a="1"/>
  <c r="AA407" i="5" s="1"/>
  <c r="AE406" i="5"/>
  <c r="AD406" i="5"/>
  <c r="AC406" i="5"/>
  <c r="AB406" i="5"/>
  <c r="AB406" i="5" a="1"/>
  <c r="AA406" i="5" a="1"/>
  <c r="AA406" i="5" s="1"/>
  <c r="AE405" i="5"/>
  <c r="AD405" i="5"/>
  <c r="AC405" i="5"/>
  <c r="AB405" i="5" a="1"/>
  <c r="AB405" i="5" s="1"/>
  <c r="AA405" i="5" a="1"/>
  <c r="AA405" i="5" s="1"/>
  <c r="AE404" i="5"/>
  <c r="AD404" i="5"/>
  <c r="AC404" i="5"/>
  <c r="AB404" i="5"/>
  <c r="AB404" i="5" a="1"/>
  <c r="AA404" i="5" a="1"/>
  <c r="AA404" i="5" s="1"/>
  <c r="AE403" i="5"/>
  <c r="AD403" i="5"/>
  <c r="AC403" i="5"/>
  <c r="AB403" i="5"/>
  <c r="AB403" i="5" a="1"/>
  <c r="AA403" i="5" a="1"/>
  <c r="AA403" i="5" s="1"/>
  <c r="AE402" i="5"/>
  <c r="AD402" i="5"/>
  <c r="AC402" i="5"/>
  <c r="AB402" i="5" a="1"/>
  <c r="AB402" i="5" s="1"/>
  <c r="AA402" i="5" a="1"/>
  <c r="AA402" i="5" s="1"/>
  <c r="AE401" i="5"/>
  <c r="AD401" i="5"/>
  <c r="AC401" i="5"/>
  <c r="AB401" i="5" a="1"/>
  <c r="AB401" i="5" s="1"/>
  <c r="AA401" i="5" a="1"/>
  <c r="AA401" i="5" s="1"/>
  <c r="AE400" i="5"/>
  <c r="AD400" i="5"/>
  <c r="AC400" i="5"/>
  <c r="AB400" i="5"/>
  <c r="AB400" i="5" a="1"/>
  <c r="AA400" i="5" a="1"/>
  <c r="AA400" i="5" s="1"/>
  <c r="AE399" i="5"/>
  <c r="AD399" i="5"/>
  <c r="AC399" i="5"/>
  <c r="AB399" i="5" a="1"/>
  <c r="AB399" i="5" s="1"/>
  <c r="AA399" i="5" a="1"/>
  <c r="AA399" i="5" s="1"/>
  <c r="AE398" i="5"/>
  <c r="AD398" i="5"/>
  <c r="AC398" i="5"/>
  <c r="AB398" i="5"/>
  <c r="AB398" i="5" a="1"/>
  <c r="AA398" i="5" a="1"/>
  <c r="AA398" i="5" s="1"/>
  <c r="AE397" i="5"/>
  <c r="AD397" i="5"/>
  <c r="AC397" i="5"/>
  <c r="AB397" i="5" a="1"/>
  <c r="AB397" i="5" s="1"/>
  <c r="AA397" i="5" a="1"/>
  <c r="AA397" i="5" s="1"/>
  <c r="AE396" i="5"/>
  <c r="AD396" i="5"/>
  <c r="AC396" i="5"/>
  <c r="AB396" i="5"/>
  <c r="AB396" i="5" a="1"/>
  <c r="AA396" i="5" a="1"/>
  <c r="AA396" i="5" s="1"/>
  <c r="AE395" i="5"/>
  <c r="AD395" i="5"/>
  <c r="AC395" i="5"/>
  <c r="AB395" i="5"/>
  <c r="AB395" i="5" a="1"/>
  <c r="AA395" i="5" a="1"/>
  <c r="AA395" i="5" s="1"/>
  <c r="AE394" i="5"/>
  <c r="AD394" i="5"/>
  <c r="AC394" i="5"/>
  <c r="AB394" i="5" a="1"/>
  <c r="AB394" i="5" s="1"/>
  <c r="AA394" i="5" a="1"/>
  <c r="AA394" i="5" s="1"/>
  <c r="AE393" i="5"/>
  <c r="AD393" i="5"/>
  <c r="AC393" i="5"/>
  <c r="AB393" i="5" a="1"/>
  <c r="AB393" i="5" s="1"/>
  <c r="AA393" i="5" a="1"/>
  <c r="AA393" i="5" s="1"/>
  <c r="AE392" i="5"/>
  <c r="AD392" i="5"/>
  <c r="AC392" i="5"/>
  <c r="AB392" i="5"/>
  <c r="AB392" i="5" a="1"/>
  <c r="AA392" i="5" a="1"/>
  <c r="AA392" i="5" s="1"/>
  <c r="AE391" i="5"/>
  <c r="AD391" i="5"/>
  <c r="AC391" i="5"/>
  <c r="AB391" i="5" a="1"/>
  <c r="AB391" i="5" s="1"/>
  <c r="AA391" i="5" a="1"/>
  <c r="AA391" i="5" s="1"/>
  <c r="AE390" i="5"/>
  <c r="AD390" i="5"/>
  <c r="AC390" i="5"/>
  <c r="AB390" i="5"/>
  <c r="AB390" i="5" a="1"/>
  <c r="AA390" i="5" a="1"/>
  <c r="AA390" i="5" s="1"/>
  <c r="AE389" i="5"/>
  <c r="AD389" i="5"/>
  <c r="AC389" i="5"/>
  <c r="AB389" i="5" a="1"/>
  <c r="AB389" i="5" s="1"/>
  <c r="AA389" i="5" a="1"/>
  <c r="AA389" i="5" s="1"/>
  <c r="AE388" i="5"/>
  <c r="AD388" i="5"/>
  <c r="AC388" i="5"/>
  <c r="AB388" i="5"/>
  <c r="AB388" i="5" a="1"/>
  <c r="AA388" i="5" a="1"/>
  <c r="AA388" i="5" s="1"/>
  <c r="AE387" i="5"/>
  <c r="AD387" i="5"/>
  <c r="AC387" i="5"/>
  <c r="AB387" i="5"/>
  <c r="AB387" i="5" a="1"/>
  <c r="AA387" i="5" a="1"/>
  <c r="AA387" i="5" s="1"/>
  <c r="AE386" i="5"/>
  <c r="AD386" i="5"/>
  <c r="AC386" i="5"/>
  <c r="AB386" i="5" a="1"/>
  <c r="AB386" i="5" s="1"/>
  <c r="AA386" i="5" a="1"/>
  <c r="AA386" i="5" s="1"/>
  <c r="AE385" i="5"/>
  <c r="AD385" i="5"/>
  <c r="AC385" i="5"/>
  <c r="AB385" i="5" a="1"/>
  <c r="AB385" i="5" s="1"/>
  <c r="AA385" i="5" a="1"/>
  <c r="AA385" i="5" s="1"/>
  <c r="AE384" i="5"/>
  <c r="AD384" i="5"/>
  <c r="AC384" i="5"/>
  <c r="AB384" i="5"/>
  <c r="AB384" i="5" a="1"/>
  <c r="AA384" i="5" a="1"/>
  <c r="AA384" i="5" s="1"/>
  <c r="AE383" i="5"/>
  <c r="AD383" i="5"/>
  <c r="AC383" i="5"/>
  <c r="AB383" i="5" a="1"/>
  <c r="AB383" i="5" s="1"/>
  <c r="AA383" i="5" a="1"/>
  <c r="AA383" i="5" s="1"/>
  <c r="AE382" i="5"/>
  <c r="AD382" i="5"/>
  <c r="AC382" i="5"/>
  <c r="AB382" i="5"/>
  <c r="AB382" i="5" a="1"/>
  <c r="AA382" i="5" a="1"/>
  <c r="AA382" i="5" s="1"/>
  <c r="AE381" i="5"/>
  <c r="AD381" i="5"/>
  <c r="AC381" i="5"/>
  <c r="AB381" i="5" a="1"/>
  <c r="AB381" i="5" s="1"/>
  <c r="AA381" i="5" a="1"/>
  <c r="AA381" i="5" s="1"/>
  <c r="AE380" i="5"/>
  <c r="AD380" i="5"/>
  <c r="AC380" i="5"/>
  <c r="AB380" i="5"/>
  <c r="AB380" i="5" a="1"/>
  <c r="AA380" i="5" a="1"/>
  <c r="AA380" i="5" s="1"/>
  <c r="AE379" i="5"/>
  <c r="AD379" i="5"/>
  <c r="AC379" i="5"/>
  <c r="AB379" i="5"/>
  <c r="AB379" i="5" a="1"/>
  <c r="AA379" i="5" a="1"/>
  <c r="AA379" i="5" s="1"/>
  <c r="AE378" i="5"/>
  <c r="AD378" i="5"/>
  <c r="AC378" i="5"/>
  <c r="AB378" i="5" a="1"/>
  <c r="AB378" i="5" s="1"/>
  <c r="AA378" i="5" a="1"/>
  <c r="AA378" i="5" s="1"/>
  <c r="AE377" i="5"/>
  <c r="AD377" i="5"/>
  <c r="AC377" i="5"/>
  <c r="AB377" i="5" a="1"/>
  <c r="AB377" i="5" s="1"/>
  <c r="AA377" i="5" a="1"/>
  <c r="AA377" i="5" s="1"/>
  <c r="AE376" i="5"/>
  <c r="AD376" i="5"/>
  <c r="AC376" i="5"/>
  <c r="AB376" i="5"/>
  <c r="AB376" i="5" a="1"/>
  <c r="AA376" i="5" a="1"/>
  <c r="AA376" i="5" s="1"/>
  <c r="AE375" i="5"/>
  <c r="AD375" i="5"/>
  <c r="AC375" i="5"/>
  <c r="AB375" i="5" a="1"/>
  <c r="AB375" i="5" s="1"/>
  <c r="AA375" i="5" a="1"/>
  <c r="AA375" i="5" s="1"/>
  <c r="AE374" i="5"/>
  <c r="AD374" i="5"/>
  <c r="AC374" i="5"/>
  <c r="AB374" i="5"/>
  <c r="AB374" i="5" a="1"/>
  <c r="AA374" i="5" a="1"/>
  <c r="AA374" i="5" s="1"/>
  <c r="AE373" i="5"/>
  <c r="AD373" i="5"/>
  <c r="AC373" i="5"/>
  <c r="AB373" i="5" a="1"/>
  <c r="AB373" i="5" s="1"/>
  <c r="AA373" i="5" a="1"/>
  <c r="AA373" i="5" s="1"/>
  <c r="AE372" i="5"/>
  <c r="AD372" i="5"/>
  <c r="AC372" i="5"/>
  <c r="AB372" i="5"/>
  <c r="AB372" i="5" a="1"/>
  <c r="AA372" i="5" a="1"/>
  <c r="AA372" i="5" s="1"/>
  <c r="AE371" i="5"/>
  <c r="AD371" i="5"/>
  <c r="AC371" i="5"/>
  <c r="AB371" i="5"/>
  <c r="AB371" i="5" a="1"/>
  <c r="AA371" i="5" a="1"/>
  <c r="AA371" i="5" s="1"/>
  <c r="AE370" i="5"/>
  <c r="AD370" i="5"/>
  <c r="AC370" i="5"/>
  <c r="AB370" i="5" a="1"/>
  <c r="AB370" i="5" s="1"/>
  <c r="AA370" i="5" a="1"/>
  <c r="AA370" i="5" s="1"/>
  <c r="AE369" i="5"/>
  <c r="AD369" i="5"/>
  <c r="AC369" i="5"/>
  <c r="AB369" i="5" a="1"/>
  <c r="AB369" i="5" s="1"/>
  <c r="AA369" i="5" a="1"/>
  <c r="AA369" i="5" s="1"/>
  <c r="AE368" i="5"/>
  <c r="AD368" i="5"/>
  <c r="AC368" i="5"/>
  <c r="AB368" i="5"/>
  <c r="AB368" i="5" a="1"/>
  <c r="AA368" i="5" a="1"/>
  <c r="AA368" i="5" s="1"/>
  <c r="AE367" i="5"/>
  <c r="AD367" i="5"/>
  <c r="AC367" i="5"/>
  <c r="AB367" i="5" a="1"/>
  <c r="AB367" i="5" s="1"/>
  <c r="AA367" i="5" a="1"/>
  <c r="AA367" i="5" s="1"/>
  <c r="AE366" i="5"/>
  <c r="AD366" i="5"/>
  <c r="AC366" i="5"/>
  <c r="AB366" i="5"/>
  <c r="AB366" i="5" a="1"/>
  <c r="AA366" i="5" a="1"/>
  <c r="AA366" i="5" s="1"/>
  <c r="AE365" i="5"/>
  <c r="AD365" i="5"/>
  <c r="AC365" i="5"/>
  <c r="AB365" i="5" a="1"/>
  <c r="AB365" i="5" s="1"/>
  <c r="AA365" i="5" a="1"/>
  <c r="AA365" i="5" s="1"/>
  <c r="AE364" i="5"/>
  <c r="AD364" i="5"/>
  <c r="AC364" i="5"/>
  <c r="AB364" i="5"/>
  <c r="AB364" i="5" a="1"/>
  <c r="AA364" i="5" a="1"/>
  <c r="AA364" i="5" s="1"/>
  <c r="AE363" i="5"/>
  <c r="AD363" i="5"/>
  <c r="AC363" i="5"/>
  <c r="AB363" i="5"/>
  <c r="AB363" i="5" a="1"/>
  <c r="AA363" i="5" a="1"/>
  <c r="AA363" i="5" s="1"/>
  <c r="AE362" i="5"/>
  <c r="AD362" i="5"/>
  <c r="AC362" i="5"/>
  <c r="AB362" i="5" a="1"/>
  <c r="AB362" i="5" s="1"/>
  <c r="AA362" i="5" a="1"/>
  <c r="AA362" i="5" s="1"/>
  <c r="AE361" i="5"/>
  <c r="AD361" i="5"/>
  <c r="AC361" i="5"/>
  <c r="AB361" i="5" a="1"/>
  <c r="AB361" i="5" s="1"/>
  <c r="AA361" i="5" a="1"/>
  <c r="AA361" i="5" s="1"/>
  <c r="AE360" i="5"/>
  <c r="AD360" i="5"/>
  <c r="AC360" i="5"/>
  <c r="AB360" i="5"/>
  <c r="AB360" i="5" a="1"/>
  <c r="AA360" i="5" a="1"/>
  <c r="AA360" i="5" s="1"/>
  <c r="AE359" i="5"/>
  <c r="AD359" i="5"/>
  <c r="AC359" i="5"/>
  <c r="AB359" i="5" a="1"/>
  <c r="AB359" i="5" s="1"/>
  <c r="AA359" i="5" a="1"/>
  <c r="AA359" i="5" s="1"/>
  <c r="AE358" i="5"/>
  <c r="AD358" i="5"/>
  <c r="AC358" i="5"/>
  <c r="AB358" i="5"/>
  <c r="AB358" i="5" a="1"/>
  <c r="AA358" i="5" a="1"/>
  <c r="AA358" i="5" s="1"/>
  <c r="AE357" i="5"/>
  <c r="AD357" i="5"/>
  <c r="AC357" i="5"/>
  <c r="AB357" i="5" a="1"/>
  <c r="AB357" i="5" s="1"/>
  <c r="AA357" i="5" a="1"/>
  <c r="AA357" i="5" s="1"/>
  <c r="AE356" i="5"/>
  <c r="AD356" i="5"/>
  <c r="AC356" i="5"/>
  <c r="AB356" i="5"/>
  <c r="AB356" i="5" a="1"/>
  <c r="AA356" i="5" a="1"/>
  <c r="AA356" i="5" s="1"/>
  <c r="AE355" i="5"/>
  <c r="AD355" i="5"/>
  <c r="AC355" i="5"/>
  <c r="AB355" i="5"/>
  <c r="AB355" i="5" a="1"/>
  <c r="AA355" i="5" a="1"/>
  <c r="AA355" i="5" s="1"/>
  <c r="AE354" i="5"/>
  <c r="AD354" i="5"/>
  <c r="AC354" i="5"/>
  <c r="AB354" i="5" a="1"/>
  <c r="AB354" i="5" s="1"/>
  <c r="AA354" i="5" a="1"/>
  <c r="AA354" i="5" s="1"/>
  <c r="AE353" i="5"/>
  <c r="AD353" i="5"/>
  <c r="AC353" i="5"/>
  <c r="AB353" i="5" a="1"/>
  <c r="AB353" i="5" s="1"/>
  <c r="AA353" i="5" a="1"/>
  <c r="AA353" i="5" s="1"/>
  <c r="AE352" i="5"/>
  <c r="AD352" i="5"/>
  <c r="AC352" i="5"/>
  <c r="AB352" i="5"/>
  <c r="AB352" i="5" a="1"/>
  <c r="AA352" i="5" a="1"/>
  <c r="AA352" i="5" s="1"/>
  <c r="AE351" i="5"/>
  <c r="AD351" i="5"/>
  <c r="AC351" i="5"/>
  <c r="AB351" i="5" a="1"/>
  <c r="AB351" i="5" s="1"/>
  <c r="AA351" i="5" a="1"/>
  <c r="AA351" i="5" s="1"/>
  <c r="AE350" i="5"/>
  <c r="AD350" i="5"/>
  <c r="AC350" i="5"/>
  <c r="AB350" i="5" a="1"/>
  <c r="AB350" i="5" s="1"/>
  <c r="AA350" i="5"/>
  <c r="AA350" i="5" a="1"/>
  <c r="AE349" i="5"/>
  <c r="AD349" i="5"/>
  <c r="AC349" i="5"/>
  <c r="AB349" i="5" a="1"/>
  <c r="AB349" i="5" s="1"/>
  <c r="AA349" i="5" a="1"/>
  <c r="AA349" i="5" s="1"/>
  <c r="AE348" i="5"/>
  <c r="AD348" i="5"/>
  <c r="AC348" i="5"/>
  <c r="AB348" i="5"/>
  <c r="AB348" i="5" a="1"/>
  <c r="AA348" i="5"/>
  <c r="AA348" i="5" a="1"/>
  <c r="AE347" i="5"/>
  <c r="AD347" i="5"/>
  <c r="AC347" i="5"/>
  <c r="AB347" i="5" a="1"/>
  <c r="AB347" i="5" s="1"/>
  <c r="AA347" i="5" a="1"/>
  <c r="AA347" i="5" s="1"/>
  <c r="AE346" i="5"/>
  <c r="AD346" i="5"/>
  <c r="AC346" i="5"/>
  <c r="AB346" i="5" a="1"/>
  <c r="AB346" i="5" s="1"/>
  <c r="AA346" i="5" a="1"/>
  <c r="AA346" i="5" s="1"/>
  <c r="AE345" i="5"/>
  <c r="AD345" i="5"/>
  <c r="AC345" i="5"/>
  <c r="AB345" i="5" a="1"/>
  <c r="AB345" i="5" s="1"/>
  <c r="AA345" i="5" a="1"/>
  <c r="AA345" i="5" s="1"/>
  <c r="AE344" i="5"/>
  <c r="AD344" i="5"/>
  <c r="AC344" i="5"/>
  <c r="AB344" i="5"/>
  <c r="AB344" i="5" a="1"/>
  <c r="AA344" i="5"/>
  <c r="AA344" i="5" a="1"/>
  <c r="AE343" i="5"/>
  <c r="AD343" i="5"/>
  <c r="AC343" i="5"/>
  <c r="AB343" i="5" a="1"/>
  <c r="AB343" i="5" s="1"/>
  <c r="AA343" i="5" a="1"/>
  <c r="AA343" i="5" s="1"/>
  <c r="AE342" i="5"/>
  <c r="AD342" i="5"/>
  <c r="AC342" i="5"/>
  <c r="AB342" i="5" a="1"/>
  <c r="AB342" i="5" s="1"/>
  <c r="AA342" i="5" a="1"/>
  <c r="AA342" i="5" s="1"/>
  <c r="AE341" i="5"/>
  <c r="AD341" i="5"/>
  <c r="AC341" i="5"/>
  <c r="AB341" i="5" a="1"/>
  <c r="AB341" i="5" s="1"/>
  <c r="AA341" i="5" a="1"/>
  <c r="AA341" i="5" s="1"/>
  <c r="AE340" i="5"/>
  <c r="AD340" i="5"/>
  <c r="AC340" i="5"/>
  <c r="AB340" i="5"/>
  <c r="AB340" i="5" a="1"/>
  <c r="AA340" i="5" a="1"/>
  <c r="AA340" i="5" s="1"/>
  <c r="AE339" i="5"/>
  <c r="AD339" i="5"/>
  <c r="AC339" i="5"/>
  <c r="AB339" i="5" a="1"/>
  <c r="AB339" i="5" s="1"/>
  <c r="AA339" i="5" a="1"/>
  <c r="AA339" i="5" s="1"/>
  <c r="AE338" i="5"/>
  <c r="AD338" i="5"/>
  <c r="AC338" i="5"/>
  <c r="AB338" i="5" a="1"/>
  <c r="AB338" i="5" s="1"/>
  <c r="AA338" i="5" a="1"/>
  <c r="AA338" i="5" s="1"/>
  <c r="AE337" i="5"/>
  <c r="AD337" i="5"/>
  <c r="AC337" i="5"/>
  <c r="AB337" i="5"/>
  <c r="AB337" i="5" a="1"/>
  <c r="AA337" i="5"/>
  <c r="AA337" i="5" a="1"/>
  <c r="AE336" i="5"/>
  <c r="AD336" i="5"/>
  <c r="AC336" i="5"/>
  <c r="AB336" i="5" a="1"/>
  <c r="AB336" i="5" s="1"/>
  <c r="AA336" i="5" a="1"/>
  <c r="AA336" i="5" s="1"/>
  <c r="AE335" i="5"/>
  <c r="AD335" i="5"/>
  <c r="AC335" i="5"/>
  <c r="AB335" i="5"/>
  <c r="AB335" i="5" a="1"/>
  <c r="AA335" i="5"/>
  <c r="AA335" i="5" a="1"/>
  <c r="AE334" i="5"/>
  <c r="AD334" i="5"/>
  <c r="AC334" i="5"/>
  <c r="AB334" i="5"/>
  <c r="AB334" i="5" a="1"/>
  <c r="AA334" i="5" a="1"/>
  <c r="AA334" i="5" s="1"/>
  <c r="AE333" i="5"/>
  <c r="AD333" i="5"/>
  <c r="AC333" i="5"/>
  <c r="AB333" i="5"/>
  <c r="AB333" i="5" a="1"/>
  <c r="AA333" i="5" a="1"/>
  <c r="AA333" i="5" s="1"/>
  <c r="AE332" i="5"/>
  <c r="AD332" i="5"/>
  <c r="AC332" i="5"/>
  <c r="AB332" i="5" a="1"/>
  <c r="AB332" i="5" s="1"/>
  <c r="AA332" i="5" a="1"/>
  <c r="AA332" i="5" s="1"/>
  <c r="AE331" i="5"/>
  <c r="AD331" i="5"/>
  <c r="AC331" i="5"/>
  <c r="AB331" i="5"/>
  <c r="AB331" i="5" a="1"/>
  <c r="AA331" i="5" a="1"/>
  <c r="AA331" i="5" s="1"/>
  <c r="AE330" i="5"/>
  <c r="AD330" i="5"/>
  <c r="AC330" i="5"/>
  <c r="AB330" i="5" a="1"/>
  <c r="AB330" i="5" s="1"/>
  <c r="AA330" i="5" a="1"/>
  <c r="AA330" i="5" s="1"/>
  <c r="AE329" i="5"/>
  <c r="AD329" i="5"/>
  <c r="AC329" i="5"/>
  <c r="AB329" i="5"/>
  <c r="AB329" i="5" a="1"/>
  <c r="AA329" i="5" a="1"/>
  <c r="AA329" i="5" s="1"/>
  <c r="AE328" i="5"/>
  <c r="AD328" i="5"/>
  <c r="AC328" i="5"/>
  <c r="AB328" i="5" a="1"/>
  <c r="AB328" i="5" s="1"/>
  <c r="AA328" i="5" a="1"/>
  <c r="AA328" i="5" s="1"/>
  <c r="AE327" i="5"/>
  <c r="AD327" i="5"/>
  <c r="AC327" i="5"/>
  <c r="AB327" i="5"/>
  <c r="AB327" i="5" a="1"/>
  <c r="AA327" i="5" a="1"/>
  <c r="AA327" i="5" s="1"/>
  <c r="AE326" i="5"/>
  <c r="AD326" i="5"/>
  <c r="AC326" i="5"/>
  <c r="AB326" i="5"/>
  <c r="AB326" i="5" a="1"/>
  <c r="AA326" i="5" a="1"/>
  <c r="AA326" i="5" s="1"/>
  <c r="AE325" i="5"/>
  <c r="AD325" i="5"/>
  <c r="AC325" i="5"/>
  <c r="AB325" i="5"/>
  <c r="AB325" i="5" a="1"/>
  <c r="AA325" i="5"/>
  <c r="AA325" i="5" a="1"/>
  <c r="AE324" i="5"/>
  <c r="AD324" i="5"/>
  <c r="AC324" i="5"/>
  <c r="AB324" i="5" a="1"/>
  <c r="AB324" i="5" s="1"/>
  <c r="AA324" i="5" a="1"/>
  <c r="AA324" i="5" s="1"/>
  <c r="AE323" i="5"/>
  <c r="AD323" i="5"/>
  <c r="AC323" i="5"/>
  <c r="AB323" i="5"/>
  <c r="AB323" i="5" a="1"/>
  <c r="AA323" i="5"/>
  <c r="AA323" i="5" a="1"/>
  <c r="AE322" i="5"/>
  <c r="AD322" i="5"/>
  <c r="AC322" i="5"/>
  <c r="AB322" i="5" a="1"/>
  <c r="AB322" i="5" s="1"/>
  <c r="AA322" i="5" a="1"/>
  <c r="AA322" i="5" s="1"/>
  <c r="AE321" i="5"/>
  <c r="AD321" i="5"/>
  <c r="AC321" i="5"/>
  <c r="AB321" i="5"/>
  <c r="AB321" i="5" a="1"/>
  <c r="AA321" i="5"/>
  <c r="AA321" i="5" a="1"/>
  <c r="AE320" i="5"/>
  <c r="AD320" i="5"/>
  <c r="AC320" i="5"/>
  <c r="AB320" i="5" a="1"/>
  <c r="AB320" i="5" s="1"/>
  <c r="AA320" i="5" a="1"/>
  <c r="AA320" i="5" s="1"/>
  <c r="AE319" i="5"/>
  <c r="AD319" i="5"/>
  <c r="AC319" i="5"/>
  <c r="AB319" i="5"/>
  <c r="AB319" i="5" a="1"/>
  <c r="AA319" i="5"/>
  <c r="AA319" i="5" a="1"/>
  <c r="AE318" i="5"/>
  <c r="AD318" i="5"/>
  <c r="AC318" i="5"/>
  <c r="AB318" i="5"/>
  <c r="AB318" i="5" a="1"/>
  <c r="AA318" i="5" a="1"/>
  <c r="AA318" i="5" s="1"/>
  <c r="AE317" i="5"/>
  <c r="AD317" i="5"/>
  <c r="AC317" i="5"/>
  <c r="AB317" i="5"/>
  <c r="AB317" i="5" a="1"/>
  <c r="AA317" i="5" a="1"/>
  <c r="AA317" i="5" s="1"/>
  <c r="AE316" i="5"/>
  <c r="AD316" i="5"/>
  <c r="AC316" i="5"/>
  <c r="AB316" i="5" a="1"/>
  <c r="AB316" i="5" s="1"/>
  <c r="AA316" i="5" a="1"/>
  <c r="AA316" i="5" s="1"/>
  <c r="AE315" i="5"/>
  <c r="AD315" i="5"/>
  <c r="AC315" i="5"/>
  <c r="AB315" i="5"/>
  <c r="AB315" i="5" a="1"/>
  <c r="AA315" i="5"/>
  <c r="AA315" i="5" a="1"/>
  <c r="AE314" i="5"/>
  <c r="AD314" i="5"/>
  <c r="AC314" i="5"/>
  <c r="AB314" i="5" a="1"/>
  <c r="AB314" i="5" s="1"/>
  <c r="AA314" i="5" a="1"/>
  <c r="AA314" i="5" s="1"/>
  <c r="AE313" i="5"/>
  <c r="AD313" i="5"/>
  <c r="AC313" i="5"/>
  <c r="AB313" i="5"/>
  <c r="AB313" i="5" a="1"/>
  <c r="AA313" i="5" a="1"/>
  <c r="AA313" i="5" s="1"/>
  <c r="AE312" i="5"/>
  <c r="AD312" i="5"/>
  <c r="AC312" i="5"/>
  <c r="AB312" i="5" a="1"/>
  <c r="AB312" i="5" s="1"/>
  <c r="AA312" i="5" a="1"/>
  <c r="AA312" i="5" s="1"/>
  <c r="AE311" i="5"/>
  <c r="AD311" i="5"/>
  <c r="AC311" i="5"/>
  <c r="AB311" i="5"/>
  <c r="AB311" i="5" a="1"/>
  <c r="AA311" i="5" a="1"/>
  <c r="AA311" i="5" s="1"/>
  <c r="AE310" i="5"/>
  <c r="AD310" i="5"/>
  <c r="AC310" i="5"/>
  <c r="AB310" i="5"/>
  <c r="AB310" i="5" a="1"/>
  <c r="AA310" i="5" a="1"/>
  <c r="AA310" i="5" s="1"/>
  <c r="AE309" i="5"/>
  <c r="AD309" i="5"/>
  <c r="AC309" i="5"/>
  <c r="AB309" i="5"/>
  <c r="AB309" i="5" a="1"/>
  <c r="AA309" i="5"/>
  <c r="AA309" i="5" a="1"/>
  <c r="AE308" i="5"/>
  <c r="AD308" i="5"/>
  <c r="AC308" i="5"/>
  <c r="AB308" i="5" a="1"/>
  <c r="AB308" i="5" s="1"/>
  <c r="AA308" i="5" a="1"/>
  <c r="AA308" i="5" s="1"/>
  <c r="AE307" i="5"/>
  <c r="AD307" i="5"/>
  <c r="AC307" i="5"/>
  <c r="AB307" i="5"/>
  <c r="AB307" i="5" a="1"/>
  <c r="AA307" i="5"/>
  <c r="AA307" i="5" a="1"/>
  <c r="AE306" i="5"/>
  <c r="AD306" i="5"/>
  <c r="AC306" i="5"/>
  <c r="AB306" i="5" a="1"/>
  <c r="AB306" i="5" s="1"/>
  <c r="AA306" i="5" a="1"/>
  <c r="AA306" i="5" s="1"/>
  <c r="AE305" i="5"/>
  <c r="AD305" i="5"/>
  <c r="AC305" i="5"/>
  <c r="AB305" i="5"/>
  <c r="AB305" i="5" a="1"/>
  <c r="AA305" i="5"/>
  <c r="AA305" i="5" a="1"/>
  <c r="AE304" i="5"/>
  <c r="AD304" i="5"/>
  <c r="AC304" i="5"/>
  <c r="AB304" i="5" a="1"/>
  <c r="AB304" i="5" s="1"/>
  <c r="AA304" i="5" a="1"/>
  <c r="AA304" i="5" s="1"/>
  <c r="AE303" i="5"/>
  <c r="AD303" i="5"/>
  <c r="AC303" i="5"/>
  <c r="AB303" i="5"/>
  <c r="AB303" i="5" a="1"/>
  <c r="AA303" i="5"/>
  <c r="AA303" i="5" a="1"/>
  <c r="AE302" i="5"/>
  <c r="AD302" i="5"/>
  <c r="AC302" i="5"/>
  <c r="AB302" i="5"/>
  <c r="AB302" i="5" a="1"/>
  <c r="AA302" i="5" a="1"/>
  <c r="AA302" i="5" s="1"/>
  <c r="AE301" i="5"/>
  <c r="AD301" i="5"/>
  <c r="AC301" i="5"/>
  <c r="AB301" i="5"/>
  <c r="AB301" i="5" a="1"/>
  <c r="AA301" i="5" a="1"/>
  <c r="AA301" i="5" s="1"/>
  <c r="AE300" i="5"/>
  <c r="AD300" i="5"/>
  <c r="AC300" i="5"/>
  <c r="AB300" i="5" a="1"/>
  <c r="AB300" i="5" s="1"/>
  <c r="AA300" i="5" a="1"/>
  <c r="AA300" i="5" s="1"/>
  <c r="AE299" i="5"/>
  <c r="AD299" i="5"/>
  <c r="AC299" i="5"/>
  <c r="AB299" i="5"/>
  <c r="AB299" i="5" a="1"/>
  <c r="AA299" i="5" a="1"/>
  <c r="AA299" i="5" s="1"/>
  <c r="AE298" i="5"/>
  <c r="AD298" i="5"/>
  <c r="AC298" i="5"/>
  <c r="AB298" i="5" a="1"/>
  <c r="AB298" i="5" s="1"/>
  <c r="AA298" i="5" a="1"/>
  <c r="AA298" i="5" s="1"/>
  <c r="AE297" i="5"/>
  <c r="AD297" i="5"/>
  <c r="AC297" i="5"/>
  <c r="AB297" i="5"/>
  <c r="AB297" i="5" a="1"/>
  <c r="AA297" i="5" a="1"/>
  <c r="AA297" i="5" s="1"/>
  <c r="AE296" i="5"/>
  <c r="AD296" i="5"/>
  <c r="AC296" i="5"/>
  <c r="AB296" i="5" a="1"/>
  <c r="AB296" i="5" s="1"/>
  <c r="AA296" i="5" a="1"/>
  <c r="AA296" i="5" s="1"/>
  <c r="AE295" i="5"/>
  <c r="AD295" i="5"/>
  <c r="AC295" i="5"/>
  <c r="AB295" i="5"/>
  <c r="AB295" i="5" a="1"/>
  <c r="AA295" i="5" a="1"/>
  <c r="AA295" i="5" s="1"/>
  <c r="AE294" i="5"/>
  <c r="AD294" i="5"/>
  <c r="AC294" i="5"/>
  <c r="AB294" i="5"/>
  <c r="AB294" i="5" a="1"/>
  <c r="AA294" i="5" a="1"/>
  <c r="AA294" i="5" s="1"/>
  <c r="AE293" i="5"/>
  <c r="AD293" i="5"/>
  <c r="AC293" i="5"/>
  <c r="AB293" i="5"/>
  <c r="AB293" i="5" a="1"/>
  <c r="AA293" i="5"/>
  <c r="AA293" i="5" a="1"/>
  <c r="AE292" i="5"/>
  <c r="AD292" i="5"/>
  <c r="AC292" i="5"/>
  <c r="AB292" i="5" a="1"/>
  <c r="AB292" i="5" s="1"/>
  <c r="AA292" i="5" a="1"/>
  <c r="AA292" i="5" s="1"/>
  <c r="AE291" i="5"/>
  <c r="AD291" i="5"/>
  <c r="AC291" i="5"/>
  <c r="AB291" i="5"/>
  <c r="AB291" i="5" a="1"/>
  <c r="AA291" i="5"/>
  <c r="AA291" i="5" a="1"/>
  <c r="AE290" i="5"/>
  <c r="AD290" i="5"/>
  <c r="AC290" i="5"/>
  <c r="AB290" i="5" a="1"/>
  <c r="AB290" i="5" s="1"/>
  <c r="AA290" i="5" a="1"/>
  <c r="AA290" i="5" s="1"/>
  <c r="AE289" i="5"/>
  <c r="AD289" i="5"/>
  <c r="AC289" i="5"/>
  <c r="AB289" i="5"/>
  <c r="AB289" i="5" a="1"/>
  <c r="AA289" i="5"/>
  <c r="AA289" i="5" a="1"/>
  <c r="AE288" i="5"/>
  <c r="AD288" i="5"/>
  <c r="AC288" i="5"/>
  <c r="AB288" i="5" a="1"/>
  <c r="AB288" i="5" s="1"/>
  <c r="AA288" i="5" a="1"/>
  <c r="AA288" i="5" s="1"/>
  <c r="AE287" i="5"/>
  <c r="AD287" i="5"/>
  <c r="AC287" i="5"/>
  <c r="AB287" i="5"/>
  <c r="AB287" i="5" a="1"/>
  <c r="AA287" i="5"/>
  <c r="AA287" i="5" a="1"/>
  <c r="AE286" i="5"/>
  <c r="AD286" i="5"/>
  <c r="AC286" i="5"/>
  <c r="AB286" i="5"/>
  <c r="AB286" i="5" a="1"/>
  <c r="AA286" i="5" a="1"/>
  <c r="AA286" i="5" s="1"/>
  <c r="AE285" i="5"/>
  <c r="AD285" i="5"/>
  <c r="AC285" i="5"/>
  <c r="AB285" i="5"/>
  <c r="AB285" i="5" a="1"/>
  <c r="AA285" i="5" a="1"/>
  <c r="AA285" i="5" s="1"/>
  <c r="AE284" i="5"/>
  <c r="AD284" i="5"/>
  <c r="AC284" i="5"/>
  <c r="AB284" i="5" a="1"/>
  <c r="AB284" i="5" s="1"/>
  <c r="AA284" i="5" a="1"/>
  <c r="AA284" i="5" s="1"/>
  <c r="AE283" i="5"/>
  <c r="AD283" i="5"/>
  <c r="AC283" i="5"/>
  <c r="AB283" i="5"/>
  <c r="AB283" i="5" a="1"/>
  <c r="AA283" i="5" a="1"/>
  <c r="AA283" i="5" s="1"/>
  <c r="AE282" i="5"/>
  <c r="AD282" i="5"/>
  <c r="AC282" i="5"/>
  <c r="AB282" i="5" a="1"/>
  <c r="AB282" i="5" s="1"/>
  <c r="AA282" i="5" a="1"/>
  <c r="AA282" i="5" s="1"/>
  <c r="AE281" i="5"/>
  <c r="AD281" i="5"/>
  <c r="AC281" i="5"/>
  <c r="AB281" i="5"/>
  <c r="AB281" i="5" a="1"/>
  <c r="AA281" i="5" a="1"/>
  <c r="AA281" i="5" s="1"/>
  <c r="AE280" i="5"/>
  <c r="AD280" i="5"/>
  <c r="AC280" i="5"/>
  <c r="AB280" i="5" a="1"/>
  <c r="AB280" i="5" s="1"/>
  <c r="AA280" i="5" a="1"/>
  <c r="AA280" i="5" s="1"/>
  <c r="AE279" i="5"/>
  <c r="AD279" i="5"/>
  <c r="AC279" i="5"/>
  <c r="AB279" i="5"/>
  <c r="AB279" i="5" a="1"/>
  <c r="AA279" i="5" a="1"/>
  <c r="AA279" i="5" s="1"/>
  <c r="AE278" i="5"/>
  <c r="AD278" i="5"/>
  <c r="AC278" i="5"/>
  <c r="AB278" i="5"/>
  <c r="AB278" i="5" a="1"/>
  <c r="AA278" i="5" a="1"/>
  <c r="AA278" i="5" s="1"/>
  <c r="AE277" i="5"/>
  <c r="AD277" i="5"/>
  <c r="AC277" i="5"/>
  <c r="AB277" i="5"/>
  <c r="AB277" i="5" a="1"/>
  <c r="AA277" i="5" a="1"/>
  <c r="AA277" i="5" s="1"/>
  <c r="AE276" i="5"/>
  <c r="AD276" i="5"/>
  <c r="AC276" i="5"/>
  <c r="AB276" i="5" a="1"/>
  <c r="AB276" i="5" s="1"/>
  <c r="AA276" i="5" a="1"/>
  <c r="AA276" i="5" s="1"/>
  <c r="AE275" i="5"/>
  <c r="AD275" i="5"/>
  <c r="AC275" i="5"/>
  <c r="AB275" i="5"/>
  <c r="AB275" i="5" a="1"/>
  <c r="AA275" i="5" a="1"/>
  <c r="AA275" i="5" s="1"/>
  <c r="AE274" i="5"/>
  <c r="AD274" i="5"/>
  <c r="AC274" i="5"/>
  <c r="AB274" i="5" a="1"/>
  <c r="AB274" i="5" s="1"/>
  <c r="AA274" i="5" a="1"/>
  <c r="AA274" i="5" s="1"/>
  <c r="AE273" i="5"/>
  <c r="AD273" i="5"/>
  <c r="AC273" i="5"/>
  <c r="AB273" i="5"/>
  <c r="AB273" i="5" a="1"/>
  <c r="AA273" i="5" a="1"/>
  <c r="AA273" i="5" s="1"/>
  <c r="AE272" i="5"/>
  <c r="AD272" i="5"/>
  <c r="AC272" i="5"/>
  <c r="AB272" i="5" a="1"/>
  <c r="AB272" i="5" s="1"/>
  <c r="AA272" i="5" a="1"/>
  <c r="AA272" i="5" s="1"/>
  <c r="AE271" i="5"/>
  <c r="AD271" i="5"/>
  <c r="AC271" i="5"/>
  <c r="AB271" i="5"/>
  <c r="AB271" i="5" a="1"/>
  <c r="AA271" i="5" a="1"/>
  <c r="AA271" i="5" s="1"/>
  <c r="AE270" i="5"/>
  <c r="AD270" i="5"/>
  <c r="AC270" i="5"/>
  <c r="AB270" i="5"/>
  <c r="AB270" i="5" a="1"/>
  <c r="AA270" i="5" a="1"/>
  <c r="AA270" i="5" s="1"/>
  <c r="AE269" i="5"/>
  <c r="AD269" i="5"/>
  <c r="AC269" i="5"/>
  <c r="AB269" i="5"/>
  <c r="AB269" i="5" a="1"/>
  <c r="AA269" i="5" a="1"/>
  <c r="AA269" i="5" s="1"/>
  <c r="AE268" i="5"/>
  <c r="AD268" i="5"/>
  <c r="AC268" i="5"/>
  <c r="AB268" i="5" a="1"/>
  <c r="AB268" i="5" s="1"/>
  <c r="AA268" i="5" a="1"/>
  <c r="AA268" i="5" s="1"/>
  <c r="AE267" i="5"/>
  <c r="AD267" i="5"/>
  <c r="AC267" i="5"/>
  <c r="AB267" i="5"/>
  <c r="AB267" i="5" a="1"/>
  <c r="AA267" i="5" a="1"/>
  <c r="AA267" i="5" s="1"/>
  <c r="AE266" i="5"/>
  <c r="AD266" i="5"/>
  <c r="AC266" i="5"/>
  <c r="AB266" i="5" a="1"/>
  <c r="AB266" i="5" s="1"/>
  <c r="AA266" i="5" a="1"/>
  <c r="AA266" i="5" s="1"/>
  <c r="AE265" i="5"/>
  <c r="AD265" i="5"/>
  <c r="AC265" i="5"/>
  <c r="AB265" i="5"/>
  <c r="AB265" i="5" a="1"/>
  <c r="AA265" i="5" a="1"/>
  <c r="AA265" i="5" s="1"/>
  <c r="AE264" i="5"/>
  <c r="AD264" i="5"/>
  <c r="AC264" i="5"/>
  <c r="AB264" i="5" a="1"/>
  <c r="AB264" i="5" s="1"/>
  <c r="AA264" i="5" a="1"/>
  <c r="AA264" i="5" s="1"/>
  <c r="AE263" i="5"/>
  <c r="AD263" i="5"/>
  <c r="AC263" i="5"/>
  <c r="AB263" i="5"/>
  <c r="AB263" i="5" a="1"/>
  <c r="AA263" i="5" a="1"/>
  <c r="AA263" i="5" s="1"/>
  <c r="AE262" i="5"/>
  <c r="AD262" i="5"/>
  <c r="AC262" i="5"/>
  <c r="AB262" i="5"/>
  <c r="AB262" i="5" a="1"/>
  <c r="AA262" i="5" a="1"/>
  <c r="AA262" i="5" s="1"/>
  <c r="AE261" i="5"/>
  <c r="AD261" i="5"/>
  <c r="AC261" i="5"/>
  <c r="AB261" i="5"/>
  <c r="AB261" i="5" a="1"/>
  <c r="AA261" i="5"/>
  <c r="AA261" i="5" a="1"/>
  <c r="AE260" i="5"/>
  <c r="AD260" i="5"/>
  <c r="AC260" i="5"/>
  <c r="AB260" i="5" a="1"/>
  <c r="AB260" i="5" s="1"/>
  <c r="AA260" i="5" a="1"/>
  <c r="AA260" i="5" s="1"/>
  <c r="AE259" i="5"/>
  <c r="AD259" i="5"/>
  <c r="AC259" i="5"/>
  <c r="AB259" i="5"/>
  <c r="AB259" i="5" a="1"/>
  <c r="AA259" i="5" a="1"/>
  <c r="AA259" i="5" s="1"/>
  <c r="AE258" i="5"/>
  <c r="AD258" i="5"/>
  <c r="AC258" i="5"/>
  <c r="AB258" i="5" a="1"/>
  <c r="AB258" i="5" s="1"/>
  <c r="AA258" i="5" a="1"/>
  <c r="AA258" i="5" s="1"/>
  <c r="AE257" i="5"/>
  <c r="AD257" i="5"/>
  <c r="AC257" i="5"/>
  <c r="AB257" i="5"/>
  <c r="AB257" i="5" a="1"/>
  <c r="AA257" i="5"/>
  <c r="AA257" i="5" a="1"/>
  <c r="AE256" i="5"/>
  <c r="AD256" i="5"/>
  <c r="AC256" i="5"/>
  <c r="AB256" i="5" a="1"/>
  <c r="AB256" i="5" s="1"/>
  <c r="AA256" i="5" a="1"/>
  <c r="AA256" i="5" s="1"/>
  <c r="AE255" i="5"/>
  <c r="AD255" i="5"/>
  <c r="AC255" i="5"/>
  <c r="AB255" i="5"/>
  <c r="AB255" i="5" a="1"/>
  <c r="AA255" i="5" a="1"/>
  <c r="AA255" i="5" s="1"/>
  <c r="AE254" i="5"/>
  <c r="AD254" i="5"/>
  <c r="AC254" i="5"/>
  <c r="AB254" i="5"/>
  <c r="AB254" i="5" a="1"/>
  <c r="AA254" i="5" a="1"/>
  <c r="AA254" i="5" s="1"/>
  <c r="AE253" i="5"/>
  <c r="AD253" i="5"/>
  <c r="AC253" i="5"/>
  <c r="AB253" i="5"/>
  <c r="AB253" i="5" a="1"/>
  <c r="AA253" i="5" a="1"/>
  <c r="AA253" i="5" s="1"/>
  <c r="AE252" i="5"/>
  <c r="AD252" i="5"/>
  <c r="AC252" i="5"/>
  <c r="AB252" i="5" a="1"/>
  <c r="AB252" i="5" s="1"/>
  <c r="AA252" i="5" a="1"/>
  <c r="AA252" i="5" s="1"/>
  <c r="AE251" i="5"/>
  <c r="AD251" i="5"/>
  <c r="AC251" i="5"/>
  <c r="AB251" i="5"/>
  <c r="AB251" i="5" a="1"/>
  <c r="AA251" i="5" a="1"/>
  <c r="AA251" i="5" s="1"/>
  <c r="AE250" i="5"/>
  <c r="AD250" i="5"/>
  <c r="AC250" i="5"/>
  <c r="AB250" i="5" a="1"/>
  <c r="AB250" i="5" s="1"/>
  <c r="AA250" i="5" a="1"/>
  <c r="AA250" i="5" s="1"/>
  <c r="AE249" i="5"/>
  <c r="AD249" i="5"/>
  <c r="AC249" i="5"/>
  <c r="AB249" i="5"/>
  <c r="AB249" i="5" a="1"/>
  <c r="AA249" i="5" a="1"/>
  <c r="AA249" i="5" s="1"/>
  <c r="AE248" i="5"/>
  <c r="AD248" i="5"/>
  <c r="AC248" i="5"/>
  <c r="AB248" i="5" a="1"/>
  <c r="AB248" i="5" s="1"/>
  <c r="AA248" i="5" a="1"/>
  <c r="AA248" i="5" s="1"/>
  <c r="AE247" i="5"/>
  <c r="AD247" i="5"/>
  <c r="AC247" i="5"/>
  <c r="AB247" i="5"/>
  <c r="AB247" i="5" a="1"/>
  <c r="AA247" i="5" a="1"/>
  <c r="AA247" i="5" s="1"/>
  <c r="AE246" i="5"/>
  <c r="AD246" i="5"/>
  <c r="AC246" i="5"/>
  <c r="AB246" i="5"/>
  <c r="AB246" i="5" a="1"/>
  <c r="AA246" i="5" a="1"/>
  <c r="AA246" i="5" s="1"/>
  <c r="AE245" i="5"/>
  <c r="AD245" i="5"/>
  <c r="AC245" i="5"/>
  <c r="AB245" i="5"/>
  <c r="AB245" i="5" a="1"/>
  <c r="AA245" i="5" a="1"/>
  <c r="AA245" i="5" s="1"/>
  <c r="AE244" i="5"/>
  <c r="AD244" i="5"/>
  <c r="AC244" i="5"/>
  <c r="AB244" i="5" a="1"/>
  <c r="AB244" i="5" s="1"/>
  <c r="AA244" i="5" a="1"/>
  <c r="AA244" i="5" s="1"/>
  <c r="AE243" i="5"/>
  <c r="AD243" i="5"/>
  <c r="AC243" i="5"/>
  <c r="AB243" i="5"/>
  <c r="AB243" i="5" a="1"/>
  <c r="AA243" i="5" a="1"/>
  <c r="AA243" i="5" s="1"/>
  <c r="AE242" i="5"/>
  <c r="AD242" i="5"/>
  <c r="AC242" i="5"/>
  <c r="AB242" i="5" a="1"/>
  <c r="AB242" i="5" s="1"/>
  <c r="AA242" i="5" a="1"/>
  <c r="AA242" i="5" s="1"/>
  <c r="AE241" i="5"/>
  <c r="AD241" i="5"/>
  <c r="AC241" i="5"/>
  <c r="AB241" i="5"/>
  <c r="AB241" i="5" a="1"/>
  <c r="AA241" i="5" a="1"/>
  <c r="AA241" i="5" s="1"/>
  <c r="AE240" i="5"/>
  <c r="AD240" i="5"/>
  <c r="AC240" i="5"/>
  <c r="AB240" i="5" a="1"/>
  <c r="AB240" i="5" s="1"/>
  <c r="AA240" i="5" a="1"/>
  <c r="AA240" i="5" s="1"/>
  <c r="AE239" i="5"/>
  <c r="AD239" i="5"/>
  <c r="AC239" i="5"/>
  <c r="AB239" i="5"/>
  <c r="AB239" i="5" a="1"/>
  <c r="AA239" i="5" a="1"/>
  <c r="AA239" i="5" s="1"/>
  <c r="AE238" i="5"/>
  <c r="AD238" i="5"/>
  <c r="AC238" i="5"/>
  <c r="AB238" i="5"/>
  <c r="AB238" i="5" a="1"/>
  <c r="AA238" i="5" a="1"/>
  <c r="AA238" i="5" s="1"/>
  <c r="AE237" i="5"/>
  <c r="AD237" i="5"/>
  <c r="AC237" i="5"/>
  <c r="AB237" i="5"/>
  <c r="AB237" i="5" a="1"/>
  <c r="AA237" i="5" a="1"/>
  <c r="AA237" i="5" s="1"/>
  <c r="AE236" i="5"/>
  <c r="AD236" i="5"/>
  <c r="AC236" i="5"/>
  <c r="AB236" i="5" a="1"/>
  <c r="AB236" i="5" s="1"/>
  <c r="AA236" i="5" a="1"/>
  <c r="AA236" i="5" s="1"/>
  <c r="AE235" i="5"/>
  <c r="AD235" i="5"/>
  <c r="AC235" i="5"/>
  <c r="AB235" i="5"/>
  <c r="AB235" i="5" a="1"/>
  <c r="AA235" i="5" a="1"/>
  <c r="AA235" i="5" s="1"/>
  <c r="AE234" i="5"/>
  <c r="AD234" i="5"/>
  <c r="AC234" i="5"/>
  <c r="AB234" i="5" a="1"/>
  <c r="AB234" i="5" s="1"/>
  <c r="AA234" i="5" a="1"/>
  <c r="AA234" i="5" s="1"/>
  <c r="AE233" i="5"/>
  <c r="AD233" i="5"/>
  <c r="AC233" i="5"/>
  <c r="AB233" i="5"/>
  <c r="AB233" i="5" a="1"/>
  <c r="AA233" i="5" a="1"/>
  <c r="AA233" i="5" s="1"/>
  <c r="AE232" i="5"/>
  <c r="AD232" i="5"/>
  <c r="AC232" i="5"/>
  <c r="AB232" i="5" a="1"/>
  <c r="AB232" i="5" s="1"/>
  <c r="AA232" i="5" a="1"/>
  <c r="AA232" i="5" s="1"/>
  <c r="AE231" i="5"/>
  <c r="AD231" i="5"/>
  <c r="AC231" i="5"/>
  <c r="AB231" i="5"/>
  <c r="AB231" i="5" a="1"/>
  <c r="AA231" i="5" a="1"/>
  <c r="AA231" i="5" s="1"/>
  <c r="AE230" i="5"/>
  <c r="AD230" i="5"/>
  <c r="AC230" i="5"/>
  <c r="AB230" i="5"/>
  <c r="AB230" i="5" a="1"/>
  <c r="AA230" i="5" a="1"/>
  <c r="AA230" i="5" s="1"/>
  <c r="AE229" i="5"/>
  <c r="AD229" i="5"/>
  <c r="AC229" i="5"/>
  <c r="AB229" i="5"/>
  <c r="AB229" i="5" a="1"/>
  <c r="AA229" i="5" a="1"/>
  <c r="AA229" i="5" s="1"/>
  <c r="AE228" i="5"/>
  <c r="AD228" i="5"/>
  <c r="AC228" i="5"/>
  <c r="AB228" i="5" a="1"/>
  <c r="AB228" i="5" s="1"/>
  <c r="AA228" i="5" a="1"/>
  <c r="AA228" i="5" s="1"/>
  <c r="AE227" i="5"/>
  <c r="AD227" i="5"/>
  <c r="AC227" i="5"/>
  <c r="AB227" i="5"/>
  <c r="AB227" i="5" a="1"/>
  <c r="AA227" i="5" a="1"/>
  <c r="AA227" i="5" s="1"/>
  <c r="AE226" i="5"/>
  <c r="AD226" i="5"/>
  <c r="AC226" i="5"/>
  <c r="AB226" i="5" a="1"/>
  <c r="AB226" i="5" s="1"/>
  <c r="AA226" i="5" a="1"/>
  <c r="AA226" i="5" s="1"/>
  <c r="AE225" i="5"/>
  <c r="AD225" i="5"/>
  <c r="AC225" i="5"/>
  <c r="AB225" i="5"/>
  <c r="AB225" i="5" a="1"/>
  <c r="AA225" i="5" a="1"/>
  <c r="AA225" i="5" s="1"/>
  <c r="AE224" i="5"/>
  <c r="AD224" i="5"/>
  <c r="AC224" i="5"/>
  <c r="AB224" i="5" a="1"/>
  <c r="AB224" i="5" s="1"/>
  <c r="AA224" i="5" a="1"/>
  <c r="AA224" i="5" s="1"/>
  <c r="AE223" i="5"/>
  <c r="AD223" i="5"/>
  <c r="AC223" i="5"/>
  <c r="AB223" i="5"/>
  <c r="AB223" i="5" a="1"/>
  <c r="AA223" i="5" a="1"/>
  <c r="AA223" i="5" s="1"/>
  <c r="AE222" i="5"/>
  <c r="AD222" i="5"/>
  <c r="AC222" i="5"/>
  <c r="AB222" i="5"/>
  <c r="AB222" i="5" a="1"/>
  <c r="AA222" i="5" a="1"/>
  <c r="AA222" i="5" s="1"/>
  <c r="AE221" i="5"/>
  <c r="AD221" i="5"/>
  <c r="AC221" i="5"/>
  <c r="AB221" i="5"/>
  <c r="AB221" i="5" a="1"/>
  <c r="AA221" i="5" a="1"/>
  <c r="AA221" i="5" s="1"/>
  <c r="AE220" i="5"/>
  <c r="AD220" i="5"/>
  <c r="AC220" i="5"/>
  <c r="AB220" i="5" a="1"/>
  <c r="AB220" i="5" s="1"/>
  <c r="AA220" i="5" a="1"/>
  <c r="AA220" i="5" s="1"/>
  <c r="AE219" i="5"/>
  <c r="AD219" i="5"/>
  <c r="AC219" i="5"/>
  <c r="AB219" i="5"/>
  <c r="AB219" i="5" a="1"/>
  <c r="AA219" i="5" a="1"/>
  <c r="AA219" i="5" s="1"/>
  <c r="AE218" i="5"/>
  <c r="AD218" i="5"/>
  <c r="AC218" i="5"/>
  <c r="AB218" i="5" a="1"/>
  <c r="AB218" i="5" s="1"/>
  <c r="AA218" i="5" a="1"/>
  <c r="AA218" i="5" s="1"/>
  <c r="AE217" i="5"/>
  <c r="AD217" i="5"/>
  <c r="AC217" i="5"/>
  <c r="AB217" i="5"/>
  <c r="AB217" i="5" a="1"/>
  <c r="AA217" i="5" a="1"/>
  <c r="AA217" i="5" s="1"/>
  <c r="AE216" i="5"/>
  <c r="AD216" i="5"/>
  <c r="AC216" i="5"/>
  <c r="AB216" i="5" a="1"/>
  <c r="AB216" i="5" s="1"/>
  <c r="AA216" i="5" a="1"/>
  <c r="AA216" i="5" s="1"/>
  <c r="AE215" i="5"/>
  <c r="AD215" i="5"/>
  <c r="AC215" i="5"/>
  <c r="AB215" i="5"/>
  <c r="AB215" i="5" a="1"/>
  <c r="AA215" i="5" a="1"/>
  <c r="AA215" i="5" s="1"/>
  <c r="AE214" i="5"/>
  <c r="AD214" i="5"/>
  <c r="AC214" i="5"/>
  <c r="AB214" i="5"/>
  <c r="AB214" i="5" a="1"/>
  <c r="AA214" i="5" a="1"/>
  <c r="AA214" i="5" s="1"/>
  <c r="AE213" i="5"/>
  <c r="AD213" i="5"/>
  <c r="AC213" i="5"/>
  <c r="AB213" i="5"/>
  <c r="AB213" i="5" a="1"/>
  <c r="AA213" i="5" a="1"/>
  <c r="AA213" i="5" s="1"/>
  <c r="AE212" i="5"/>
  <c r="AD212" i="5"/>
  <c r="AC212" i="5"/>
  <c r="AB212" i="5" a="1"/>
  <c r="AB212" i="5" s="1"/>
  <c r="AA212" i="5" a="1"/>
  <c r="AA212" i="5" s="1"/>
  <c r="AE211" i="5"/>
  <c r="AD211" i="5"/>
  <c r="AC211" i="5"/>
  <c r="AB211" i="5"/>
  <c r="AB211" i="5" a="1"/>
  <c r="AA211" i="5" a="1"/>
  <c r="AA211" i="5" s="1"/>
  <c r="AE210" i="5"/>
  <c r="AD210" i="5"/>
  <c r="AC210" i="5"/>
  <c r="AB210" i="5" a="1"/>
  <c r="AB210" i="5" s="1"/>
  <c r="AA210" i="5" a="1"/>
  <c r="AA210" i="5" s="1"/>
  <c r="AE209" i="5"/>
  <c r="AD209" i="5"/>
  <c r="AC209" i="5"/>
  <c r="AB209" i="5"/>
  <c r="AB209" i="5" a="1"/>
  <c r="AA209" i="5" a="1"/>
  <c r="AA209" i="5" s="1"/>
  <c r="AE208" i="5"/>
  <c r="AD208" i="5"/>
  <c r="AC208" i="5"/>
  <c r="AB208" i="5" a="1"/>
  <c r="AB208" i="5" s="1"/>
  <c r="AA208" i="5" a="1"/>
  <c r="AA208" i="5" s="1"/>
  <c r="AE207" i="5"/>
  <c r="AD207" i="5"/>
  <c r="AC207" i="5"/>
  <c r="AB207" i="5"/>
  <c r="AB207" i="5" a="1"/>
  <c r="AA207" i="5" a="1"/>
  <c r="AA207" i="5" s="1"/>
  <c r="AE206" i="5"/>
  <c r="AD206" i="5"/>
  <c r="AC206" i="5"/>
  <c r="AB206" i="5"/>
  <c r="AB206" i="5" a="1"/>
  <c r="AA206" i="5" a="1"/>
  <c r="AA206" i="5" s="1"/>
  <c r="AE205" i="5"/>
  <c r="AD205" i="5"/>
  <c r="AC205" i="5"/>
  <c r="AB205" i="5"/>
  <c r="AB205" i="5" a="1"/>
  <c r="AA205" i="5" a="1"/>
  <c r="AA205" i="5" s="1"/>
  <c r="AE204" i="5"/>
  <c r="AD204" i="5"/>
  <c r="AC204" i="5"/>
  <c r="AB204" i="5" a="1"/>
  <c r="AB204" i="5" s="1"/>
  <c r="AA204" i="5" a="1"/>
  <c r="AA204" i="5" s="1"/>
  <c r="AE203" i="5"/>
  <c r="AD203" i="5"/>
  <c r="AC203" i="5"/>
  <c r="AB203" i="5"/>
  <c r="AB203" i="5" a="1"/>
  <c r="AA203" i="5" a="1"/>
  <c r="AA203" i="5" s="1"/>
  <c r="AE202" i="5"/>
  <c r="AD202" i="5"/>
  <c r="AC202" i="5"/>
  <c r="AB202" i="5" a="1"/>
  <c r="AB202" i="5" s="1"/>
  <c r="AA202" i="5" a="1"/>
  <c r="AA202" i="5" s="1"/>
  <c r="AE201" i="5"/>
  <c r="AD201" i="5"/>
  <c r="AC201" i="5"/>
  <c r="AB201" i="5"/>
  <c r="AB201" i="5" a="1"/>
  <c r="AA201" i="5" a="1"/>
  <c r="AA201" i="5" s="1"/>
  <c r="AE200" i="5"/>
  <c r="AD200" i="5"/>
  <c r="AC200" i="5"/>
  <c r="AB200" i="5" a="1"/>
  <c r="AB200" i="5" s="1"/>
  <c r="AA200" i="5" a="1"/>
  <c r="AA200" i="5" s="1"/>
  <c r="AE199" i="5"/>
  <c r="AD199" i="5"/>
  <c r="AC199" i="5"/>
  <c r="AB199" i="5"/>
  <c r="AB199" i="5" a="1"/>
  <c r="AA199" i="5" a="1"/>
  <c r="AA199" i="5" s="1"/>
  <c r="AE198" i="5"/>
  <c r="AD198" i="5"/>
  <c r="AC198" i="5"/>
  <c r="AB198" i="5"/>
  <c r="AB198" i="5" a="1"/>
  <c r="AA198" i="5" a="1"/>
  <c r="AA198" i="5" s="1"/>
  <c r="AE197" i="5"/>
  <c r="AD197" i="5"/>
  <c r="AC197" i="5"/>
  <c r="AB197" i="5"/>
  <c r="AB197" i="5" a="1"/>
  <c r="AA197" i="5" a="1"/>
  <c r="AA197" i="5" s="1"/>
  <c r="AE196" i="5"/>
  <c r="AD196" i="5"/>
  <c r="AC196" i="5"/>
  <c r="AB196" i="5" a="1"/>
  <c r="AB196" i="5" s="1"/>
  <c r="AA196" i="5" a="1"/>
  <c r="AA196" i="5" s="1"/>
  <c r="AE195" i="5"/>
  <c r="AD195" i="5"/>
  <c r="AC195" i="5"/>
  <c r="AB195" i="5"/>
  <c r="AB195" i="5" a="1"/>
  <c r="AA195" i="5" a="1"/>
  <c r="AA195" i="5" s="1"/>
  <c r="AE194" i="5"/>
  <c r="AD194" i="5"/>
  <c r="AC194" i="5"/>
  <c r="AB194" i="5" a="1"/>
  <c r="AB194" i="5" s="1"/>
  <c r="AA194" i="5" a="1"/>
  <c r="AA194" i="5" s="1"/>
  <c r="AE193" i="5"/>
  <c r="AD193" i="5"/>
  <c r="AC193" i="5"/>
  <c r="AB193" i="5"/>
  <c r="AB193" i="5" a="1"/>
  <c r="AA193" i="5" a="1"/>
  <c r="AA193" i="5" s="1"/>
  <c r="AE192" i="5"/>
  <c r="AD192" i="5"/>
  <c r="AC192" i="5"/>
  <c r="AB192" i="5" a="1"/>
  <c r="AB192" i="5" s="1"/>
  <c r="AA192" i="5" a="1"/>
  <c r="AA192" i="5" s="1"/>
  <c r="AE191" i="5"/>
  <c r="AD191" i="5"/>
  <c r="AC191" i="5"/>
  <c r="AB191" i="5"/>
  <c r="AB191" i="5" a="1"/>
  <c r="AA191" i="5" a="1"/>
  <c r="AA191" i="5" s="1"/>
  <c r="AE190" i="5"/>
  <c r="AD190" i="5"/>
  <c r="AC190" i="5"/>
  <c r="AB190" i="5"/>
  <c r="AB190" i="5" a="1"/>
  <c r="AA190" i="5" a="1"/>
  <c r="AA190" i="5" s="1"/>
  <c r="AE189" i="5"/>
  <c r="AD189" i="5"/>
  <c r="AC189" i="5"/>
  <c r="AB189" i="5"/>
  <c r="AB189" i="5" a="1"/>
  <c r="AA189" i="5" a="1"/>
  <c r="AA189" i="5" s="1"/>
  <c r="AE188" i="5"/>
  <c r="AD188" i="5"/>
  <c r="AC188" i="5"/>
  <c r="AB188" i="5" a="1"/>
  <c r="AB188" i="5" s="1"/>
  <c r="AA188" i="5" a="1"/>
  <c r="AA188" i="5" s="1"/>
  <c r="AE187" i="5"/>
  <c r="AD187" i="5"/>
  <c r="AC187" i="5"/>
  <c r="AB187" i="5"/>
  <c r="AB187" i="5" a="1"/>
  <c r="AA187" i="5" a="1"/>
  <c r="AA187" i="5" s="1"/>
  <c r="AE186" i="5"/>
  <c r="AD186" i="5"/>
  <c r="AC186" i="5"/>
  <c r="AB186" i="5" a="1"/>
  <c r="AB186" i="5" s="1"/>
  <c r="AA186" i="5" a="1"/>
  <c r="AA186" i="5" s="1"/>
  <c r="AE185" i="5"/>
  <c r="AD185" i="5"/>
  <c r="AC185" i="5"/>
  <c r="AB185" i="5"/>
  <c r="AB185" i="5" a="1"/>
  <c r="AA185" i="5" a="1"/>
  <c r="AA185" i="5" s="1"/>
  <c r="AE184" i="5"/>
  <c r="AD184" i="5"/>
  <c r="AC184" i="5"/>
  <c r="AB184" i="5" a="1"/>
  <c r="AB184" i="5" s="1"/>
  <c r="AA184" i="5" a="1"/>
  <c r="AA184" i="5" s="1"/>
  <c r="AE183" i="5"/>
  <c r="AD183" i="5"/>
  <c r="AC183" i="5"/>
  <c r="AB183" i="5"/>
  <c r="AB183" i="5" a="1"/>
  <c r="AA183" i="5" a="1"/>
  <c r="AA183" i="5" s="1"/>
  <c r="AE182" i="5"/>
  <c r="AD182" i="5"/>
  <c r="AC182" i="5"/>
  <c r="AB182" i="5"/>
  <c r="AB182" i="5" a="1"/>
  <c r="AA182" i="5" a="1"/>
  <c r="AA182" i="5" s="1"/>
  <c r="AE181" i="5"/>
  <c r="AD181" i="5"/>
  <c r="AC181" i="5"/>
  <c r="AB181" i="5"/>
  <c r="AB181" i="5" a="1"/>
  <c r="AA181" i="5" a="1"/>
  <c r="AA181" i="5" s="1"/>
  <c r="AE180" i="5"/>
  <c r="AD180" i="5"/>
  <c r="AC180" i="5"/>
  <c r="AB180" i="5" a="1"/>
  <c r="AB180" i="5" s="1"/>
  <c r="AA180" i="5" a="1"/>
  <c r="AA180" i="5" s="1"/>
  <c r="AE179" i="5"/>
  <c r="AD179" i="5"/>
  <c r="AC179" i="5"/>
  <c r="AB179" i="5"/>
  <c r="AB179" i="5" a="1"/>
  <c r="AA179" i="5" a="1"/>
  <c r="AA179" i="5" s="1"/>
  <c r="AE178" i="5"/>
  <c r="AD178" i="5"/>
  <c r="AC178" i="5"/>
  <c r="AB178" i="5" a="1"/>
  <c r="AB178" i="5" s="1"/>
  <c r="AA178" i="5" a="1"/>
  <c r="AA178" i="5" s="1"/>
  <c r="AE177" i="5"/>
  <c r="AD177" i="5"/>
  <c r="AC177" i="5"/>
  <c r="AB177" i="5"/>
  <c r="AB177" i="5" a="1"/>
  <c r="AA177" i="5" a="1"/>
  <c r="AA177" i="5" s="1"/>
  <c r="AE176" i="5"/>
  <c r="AD176" i="5"/>
  <c r="AC176" i="5"/>
  <c r="AB176" i="5" a="1"/>
  <c r="AB176" i="5" s="1"/>
  <c r="AA176" i="5" a="1"/>
  <c r="AA176" i="5" s="1"/>
  <c r="AE175" i="5"/>
  <c r="AD175" i="5"/>
  <c r="AC175" i="5"/>
  <c r="AB175" i="5"/>
  <c r="AB175" i="5" a="1"/>
  <c r="AA175" i="5" a="1"/>
  <c r="AA175" i="5" s="1"/>
  <c r="AE174" i="5"/>
  <c r="AD174" i="5"/>
  <c r="AC174" i="5"/>
  <c r="AB174" i="5"/>
  <c r="AB174" i="5" a="1"/>
  <c r="AA174" i="5" a="1"/>
  <c r="AA174" i="5" s="1"/>
  <c r="AE173" i="5"/>
  <c r="AD173" i="5"/>
  <c r="AC173" i="5"/>
  <c r="AB173" i="5"/>
  <c r="AB173" i="5" a="1"/>
  <c r="AA173" i="5" a="1"/>
  <c r="AA173" i="5" s="1"/>
  <c r="AE172" i="5"/>
  <c r="AD172" i="5"/>
  <c r="AC172" i="5"/>
  <c r="AB172" i="5" a="1"/>
  <c r="AB172" i="5" s="1"/>
  <c r="AA172" i="5" a="1"/>
  <c r="AA172" i="5" s="1"/>
  <c r="AE171" i="5"/>
  <c r="AD171" i="5"/>
  <c r="AC171" i="5"/>
  <c r="AB171" i="5"/>
  <c r="AB171" i="5" a="1"/>
  <c r="AA171" i="5" a="1"/>
  <c r="AA171" i="5" s="1"/>
  <c r="AE170" i="5"/>
  <c r="AD170" i="5"/>
  <c r="AC170" i="5"/>
  <c r="AB170" i="5" a="1"/>
  <c r="AB170" i="5" s="1"/>
  <c r="AA170" i="5" a="1"/>
  <c r="AA170" i="5" s="1"/>
  <c r="AE169" i="5"/>
  <c r="AD169" i="5"/>
  <c r="AC169" i="5"/>
  <c r="AB169" i="5"/>
  <c r="AB169" i="5" a="1"/>
  <c r="AA169" i="5" a="1"/>
  <c r="AA169" i="5" s="1"/>
  <c r="AE168" i="5"/>
  <c r="AD168" i="5"/>
  <c r="AC168" i="5"/>
  <c r="AB168" i="5" a="1"/>
  <c r="AB168" i="5" s="1"/>
  <c r="AA168" i="5" a="1"/>
  <c r="AA168" i="5" s="1"/>
  <c r="AE167" i="5"/>
  <c r="AD167" i="5"/>
  <c r="AC167" i="5"/>
  <c r="AB167" i="5"/>
  <c r="AB167" i="5" a="1"/>
  <c r="AA167" i="5" a="1"/>
  <c r="AA167" i="5" s="1"/>
  <c r="AE166" i="5"/>
  <c r="AD166" i="5"/>
  <c r="AC166" i="5"/>
  <c r="AB166" i="5" a="1"/>
  <c r="AB166" i="5" s="1"/>
  <c r="AA166" i="5" a="1"/>
  <c r="AA166" i="5" s="1"/>
  <c r="AE165" i="5"/>
  <c r="AD165" i="5"/>
  <c r="AC165" i="5"/>
  <c r="AB165" i="5"/>
  <c r="AB165" i="5" a="1"/>
  <c r="AA165" i="5" a="1"/>
  <c r="AA165" i="5" s="1"/>
  <c r="AE164" i="5"/>
  <c r="AD164" i="5"/>
  <c r="AC164" i="5"/>
  <c r="AB164" i="5" a="1"/>
  <c r="AB164" i="5" s="1"/>
  <c r="AA164" i="5" a="1"/>
  <c r="AA164" i="5" s="1"/>
  <c r="AE163" i="5"/>
  <c r="AD163" i="5"/>
  <c r="AC163" i="5"/>
  <c r="AB163" i="5"/>
  <c r="AB163" i="5" a="1"/>
  <c r="AA163" i="5" a="1"/>
  <c r="AA163" i="5" s="1"/>
  <c r="AE162" i="5"/>
  <c r="AD162" i="5"/>
  <c r="AC162" i="5"/>
  <c r="AB162" i="5" a="1"/>
  <c r="AB162" i="5" s="1"/>
  <c r="AA162" i="5" a="1"/>
  <c r="AA162" i="5" s="1"/>
  <c r="AE161" i="5"/>
  <c r="AD161" i="5"/>
  <c r="AC161" i="5"/>
  <c r="AB161" i="5"/>
  <c r="AB161" i="5" a="1"/>
  <c r="AA161" i="5" a="1"/>
  <c r="AA161" i="5" s="1"/>
  <c r="AE160" i="5"/>
  <c r="AD160" i="5"/>
  <c r="AC160" i="5"/>
  <c r="AB160" i="5" a="1"/>
  <c r="AB160" i="5" s="1"/>
  <c r="AA160" i="5" a="1"/>
  <c r="AA160" i="5" s="1"/>
  <c r="AE159" i="5"/>
  <c r="AD159" i="5"/>
  <c r="AC159" i="5"/>
  <c r="AB159" i="5"/>
  <c r="AB159" i="5" a="1"/>
  <c r="AA159" i="5" a="1"/>
  <c r="AA159" i="5" s="1"/>
  <c r="AE158" i="5"/>
  <c r="AD158" i="5"/>
  <c r="AC158" i="5"/>
  <c r="AB158" i="5" a="1"/>
  <c r="AB158" i="5" s="1"/>
  <c r="AA158" i="5" a="1"/>
  <c r="AA158" i="5" s="1"/>
  <c r="AE157" i="5"/>
  <c r="AD157" i="5"/>
  <c r="AC157" i="5"/>
  <c r="AB157" i="5"/>
  <c r="AB157" i="5" a="1"/>
  <c r="AA157" i="5" a="1"/>
  <c r="AA157" i="5" s="1"/>
  <c r="AE156" i="5"/>
  <c r="AD156" i="5"/>
  <c r="AC156" i="5"/>
  <c r="AB156" i="5" a="1"/>
  <c r="AB156" i="5" s="1"/>
  <c r="AA156" i="5" a="1"/>
  <c r="AA156" i="5" s="1"/>
  <c r="AE155" i="5"/>
  <c r="AD155" i="5"/>
  <c r="AC155" i="5"/>
  <c r="AB155" i="5"/>
  <c r="AB155" i="5" a="1"/>
  <c r="AA155" i="5" a="1"/>
  <c r="AA155" i="5" s="1"/>
  <c r="AE154" i="5"/>
  <c r="AD154" i="5"/>
  <c r="AC154" i="5"/>
  <c r="AB154" i="5" a="1"/>
  <c r="AB154" i="5" s="1"/>
  <c r="AA154" i="5" a="1"/>
  <c r="AA154" i="5" s="1"/>
  <c r="AE153" i="5"/>
  <c r="AD153" i="5"/>
  <c r="AC153" i="5"/>
  <c r="AB153" i="5"/>
  <c r="AB153" i="5" a="1"/>
  <c r="AA153" i="5" a="1"/>
  <c r="AA153" i="5" s="1"/>
  <c r="AE152" i="5"/>
  <c r="AD152" i="5"/>
  <c r="AC152" i="5"/>
  <c r="AB152" i="5" a="1"/>
  <c r="AB152" i="5" s="1"/>
  <c r="AA152" i="5" a="1"/>
  <c r="AA152" i="5" s="1"/>
  <c r="AE151" i="5"/>
  <c r="AD151" i="5"/>
  <c r="AC151" i="5"/>
  <c r="AB151" i="5"/>
  <c r="AB151" i="5" a="1"/>
  <c r="AA151" i="5" a="1"/>
  <c r="AA151" i="5" s="1"/>
  <c r="AE150" i="5"/>
  <c r="AD150" i="5"/>
  <c r="AC150" i="5"/>
  <c r="AB150" i="5" a="1"/>
  <c r="AB150" i="5" s="1"/>
  <c r="AA150" i="5" a="1"/>
  <c r="AA150" i="5" s="1"/>
  <c r="AE149" i="5"/>
  <c r="AD149" i="5"/>
  <c r="AC149" i="5"/>
  <c r="AB149" i="5"/>
  <c r="AB149" i="5" a="1"/>
  <c r="AA149" i="5" a="1"/>
  <c r="AA149" i="5" s="1"/>
  <c r="AE148" i="5"/>
  <c r="AD148" i="5"/>
  <c r="AC148" i="5"/>
  <c r="AB148" i="5" a="1"/>
  <c r="AB148" i="5" s="1"/>
  <c r="AA148" i="5" a="1"/>
  <c r="AA148" i="5" s="1"/>
  <c r="AE147" i="5"/>
  <c r="AD147" i="5"/>
  <c r="AC147" i="5"/>
  <c r="AB147" i="5"/>
  <c r="AB147" i="5" a="1"/>
  <c r="AA147" i="5"/>
  <c r="AA147" i="5" a="1"/>
  <c r="AE146" i="5"/>
  <c r="AD146" i="5"/>
  <c r="AC146" i="5"/>
  <c r="AB146" i="5" a="1"/>
  <c r="AB146" i="5" s="1"/>
  <c r="AA146" i="5" a="1"/>
  <c r="AA146" i="5" s="1"/>
  <c r="AE145" i="5"/>
  <c r="AD145" i="5"/>
  <c r="AC145" i="5"/>
  <c r="AB145" i="5"/>
  <c r="AB145" i="5" a="1"/>
  <c r="AA145" i="5" a="1"/>
  <c r="AA145" i="5" s="1"/>
  <c r="AE144" i="5"/>
  <c r="AD144" i="5"/>
  <c r="AC144" i="5"/>
  <c r="AB144" i="5" a="1"/>
  <c r="AB144" i="5" s="1"/>
  <c r="AA144" i="5" a="1"/>
  <c r="AA144" i="5" s="1"/>
  <c r="AE143" i="5"/>
  <c r="AD143" i="5"/>
  <c r="AC143" i="5"/>
  <c r="AB143" i="5"/>
  <c r="AB143" i="5" a="1"/>
  <c r="AA143" i="5" a="1"/>
  <c r="AA143" i="5" s="1"/>
  <c r="AE142" i="5"/>
  <c r="AD142" i="5"/>
  <c r="AC142" i="5"/>
  <c r="AB142" i="5" a="1"/>
  <c r="AB142" i="5" s="1"/>
  <c r="AA142" i="5" a="1"/>
  <c r="AA142" i="5" s="1"/>
  <c r="AE141" i="5"/>
  <c r="AD141" i="5"/>
  <c r="AC141" i="5"/>
  <c r="AB141" i="5"/>
  <c r="AB141" i="5" a="1"/>
  <c r="AA141" i="5" a="1"/>
  <c r="AA141" i="5" s="1"/>
  <c r="AE140" i="5"/>
  <c r="AD140" i="5"/>
  <c r="AC140" i="5"/>
  <c r="AB140" i="5" a="1"/>
  <c r="AB140" i="5" s="1"/>
  <c r="AA140" i="5" a="1"/>
  <c r="AA140" i="5" s="1"/>
  <c r="AE139" i="5"/>
  <c r="AD139" i="5"/>
  <c r="AC139" i="5"/>
  <c r="AB139" i="5"/>
  <c r="AB139" i="5" a="1"/>
  <c r="AA139" i="5" a="1"/>
  <c r="AA139" i="5" s="1"/>
  <c r="AE138" i="5"/>
  <c r="AD138" i="5"/>
  <c r="AC138" i="5"/>
  <c r="AB138" i="5" a="1"/>
  <c r="AB138" i="5" s="1"/>
  <c r="AA138" i="5" a="1"/>
  <c r="AA138" i="5" s="1"/>
  <c r="AE137" i="5"/>
  <c r="AD137" i="5"/>
  <c r="AC137" i="5"/>
  <c r="AB137" i="5"/>
  <c r="AB137" i="5" a="1"/>
  <c r="AA137" i="5" a="1"/>
  <c r="AA137" i="5" s="1"/>
  <c r="AE136" i="5"/>
  <c r="AD136" i="5"/>
  <c r="AC136" i="5"/>
  <c r="AB136" i="5" a="1"/>
  <c r="AB136" i="5" s="1"/>
  <c r="AA136" i="5" a="1"/>
  <c r="AA136" i="5" s="1"/>
  <c r="AE135" i="5"/>
  <c r="AD135" i="5"/>
  <c r="AC135" i="5"/>
  <c r="AB135" i="5"/>
  <c r="AB135" i="5" a="1"/>
  <c r="AA135" i="5" a="1"/>
  <c r="AA135" i="5" s="1"/>
  <c r="AE134" i="5"/>
  <c r="AD134" i="5"/>
  <c r="AC134" i="5"/>
  <c r="AB134" i="5" a="1"/>
  <c r="AB134" i="5" s="1"/>
  <c r="AA134" i="5" a="1"/>
  <c r="AA134" i="5" s="1"/>
  <c r="AE133" i="5"/>
  <c r="AD133" i="5"/>
  <c r="AC133" i="5"/>
  <c r="AB133" i="5"/>
  <c r="AB133" i="5" a="1"/>
  <c r="AA133" i="5" a="1"/>
  <c r="AA133" i="5" s="1"/>
  <c r="AE132" i="5"/>
  <c r="AD132" i="5"/>
  <c r="AC132" i="5"/>
  <c r="AB132" i="5" a="1"/>
  <c r="AB132" i="5" s="1"/>
  <c r="AA132" i="5" a="1"/>
  <c r="AA132" i="5" s="1"/>
  <c r="AE131" i="5"/>
  <c r="AD131" i="5"/>
  <c r="AC131" i="5"/>
  <c r="AB131" i="5"/>
  <c r="AB131" i="5" a="1"/>
  <c r="AA131" i="5" a="1"/>
  <c r="AA131" i="5" s="1"/>
  <c r="AE130" i="5"/>
  <c r="AD130" i="5"/>
  <c r="AC130" i="5"/>
  <c r="AB130" i="5" a="1"/>
  <c r="AB130" i="5" s="1"/>
  <c r="AA130" i="5" a="1"/>
  <c r="AA130" i="5" s="1"/>
  <c r="AE129" i="5"/>
  <c r="AD129" i="5"/>
  <c r="AC129" i="5"/>
  <c r="AB129" i="5"/>
  <c r="AB129" i="5" a="1"/>
  <c r="AA129" i="5"/>
  <c r="AA129" i="5" a="1"/>
  <c r="AE128" i="5"/>
  <c r="AD128" i="5"/>
  <c r="AC128" i="5"/>
  <c r="AB128" i="5" a="1"/>
  <c r="AB128" i="5" s="1"/>
  <c r="AA128" i="5" a="1"/>
  <c r="AA128" i="5" s="1"/>
  <c r="AE127" i="5"/>
  <c r="AD127" i="5"/>
  <c r="AC127" i="5"/>
  <c r="AB127" i="5"/>
  <c r="AB127" i="5" a="1"/>
  <c r="AA127" i="5" a="1"/>
  <c r="AA127" i="5" s="1"/>
  <c r="AE126" i="5"/>
  <c r="AD126" i="5"/>
  <c r="AC126" i="5"/>
  <c r="AB126" i="5" a="1"/>
  <c r="AB126" i="5" s="1"/>
  <c r="AA126" i="5" a="1"/>
  <c r="AA126" i="5" s="1"/>
  <c r="AE125" i="5"/>
  <c r="AD125" i="5"/>
  <c r="AC125" i="5"/>
  <c r="AB125" i="5"/>
  <c r="AB125" i="5" a="1"/>
  <c r="AA125" i="5" a="1"/>
  <c r="AA125" i="5" s="1"/>
  <c r="AE124" i="5"/>
  <c r="AD124" i="5"/>
  <c r="AC124" i="5"/>
  <c r="AB124" i="5" a="1"/>
  <c r="AB124" i="5" s="1"/>
  <c r="AA124" i="5" a="1"/>
  <c r="AA124" i="5" s="1"/>
  <c r="AE123" i="5"/>
  <c r="AD123" i="5"/>
  <c r="AC123" i="5"/>
  <c r="AB123" i="5"/>
  <c r="AB123" i="5" a="1"/>
  <c r="AA123" i="5" a="1"/>
  <c r="AA123" i="5" s="1"/>
  <c r="AE122" i="5"/>
  <c r="AD122" i="5"/>
  <c r="AC122" i="5"/>
  <c r="AB122" i="5" a="1"/>
  <c r="AB122" i="5" s="1"/>
  <c r="AA122" i="5" a="1"/>
  <c r="AA122" i="5" s="1"/>
  <c r="AE121" i="5"/>
  <c r="AD121" i="5"/>
  <c r="AC121" i="5"/>
  <c r="AB121" i="5"/>
  <c r="AB121" i="5" a="1"/>
  <c r="AA121" i="5" a="1"/>
  <c r="AA121" i="5" s="1"/>
  <c r="AE120" i="5"/>
  <c r="AD120" i="5"/>
  <c r="AC120" i="5"/>
  <c r="AB120" i="5" a="1"/>
  <c r="AB120" i="5" s="1"/>
  <c r="AA120" i="5" a="1"/>
  <c r="AA120" i="5" s="1"/>
  <c r="AE119" i="5"/>
  <c r="AD119" i="5"/>
  <c r="AC119" i="5"/>
  <c r="AB119" i="5"/>
  <c r="AB119" i="5" a="1"/>
  <c r="AA119" i="5" a="1"/>
  <c r="AA119" i="5" s="1"/>
  <c r="AE118" i="5"/>
  <c r="AD118" i="5"/>
  <c r="AC118" i="5"/>
  <c r="AB118" i="5" a="1"/>
  <c r="AB118" i="5" s="1"/>
  <c r="AA118" i="5" a="1"/>
  <c r="AA118" i="5" s="1"/>
  <c r="AE117" i="5"/>
  <c r="AD117" i="5"/>
  <c r="AC117" i="5"/>
  <c r="AB117" i="5"/>
  <c r="AB117" i="5" a="1"/>
  <c r="AA117" i="5" a="1"/>
  <c r="AA117" i="5" s="1"/>
  <c r="AE116" i="5"/>
  <c r="AD116" i="5"/>
  <c r="AC116" i="5"/>
  <c r="AB116" i="5" a="1"/>
  <c r="AB116" i="5" s="1"/>
  <c r="AA116" i="5" a="1"/>
  <c r="AA116" i="5" s="1"/>
  <c r="AE115" i="5"/>
  <c r="AD115" i="5"/>
  <c r="AC115" i="5"/>
  <c r="AB115" i="5"/>
  <c r="AB115" i="5" a="1"/>
  <c r="AA115" i="5" a="1"/>
  <c r="AA115" i="5" s="1"/>
  <c r="AE114" i="5"/>
  <c r="AD114" i="5"/>
  <c r="AC114" i="5"/>
  <c r="AB114" i="5"/>
  <c r="AB114" i="5" a="1"/>
  <c r="AA114" i="5" a="1"/>
  <c r="AA114" i="5" s="1"/>
  <c r="AE113" i="5"/>
  <c r="AD113" i="5"/>
  <c r="AC113" i="5"/>
  <c r="AB113" i="5"/>
  <c r="AB113" i="5" a="1"/>
  <c r="AA113" i="5" a="1"/>
  <c r="AA113" i="5" s="1"/>
  <c r="AE112" i="5"/>
  <c r="AD112" i="5"/>
  <c r="AC112" i="5"/>
  <c r="AB112" i="5" a="1"/>
  <c r="AB112" i="5" s="1"/>
  <c r="AA112" i="5" a="1"/>
  <c r="AA112" i="5" s="1"/>
  <c r="AE111" i="5"/>
  <c r="AD111" i="5"/>
  <c r="AC111" i="5"/>
  <c r="AB111" i="5"/>
  <c r="AB111" i="5" a="1"/>
  <c r="AA111" i="5" a="1"/>
  <c r="AA111" i="5" s="1"/>
  <c r="AE110" i="5"/>
  <c r="AD110" i="5"/>
  <c r="AC110" i="5"/>
  <c r="AB110" i="5"/>
  <c r="AB110" i="5" a="1"/>
  <c r="AA110" i="5" a="1"/>
  <c r="AA110" i="5" s="1"/>
  <c r="AE109" i="5"/>
  <c r="AD109" i="5"/>
  <c r="AC109" i="5"/>
  <c r="AB109" i="5"/>
  <c r="AB109" i="5" a="1"/>
  <c r="AA109" i="5" a="1"/>
  <c r="AA109" i="5" s="1"/>
  <c r="AE108" i="5"/>
  <c r="AD108" i="5"/>
  <c r="AC108" i="5"/>
  <c r="AB108" i="5" a="1"/>
  <c r="AB108" i="5" s="1"/>
  <c r="AA108" i="5" a="1"/>
  <c r="AA108" i="5" s="1"/>
  <c r="AE107" i="5"/>
  <c r="AD107" i="5"/>
  <c r="AC107" i="5"/>
  <c r="AB107" i="5"/>
  <c r="AB107" i="5" a="1"/>
  <c r="AA107" i="5" a="1"/>
  <c r="AA107" i="5" s="1"/>
  <c r="AE106" i="5"/>
  <c r="AD106" i="5"/>
  <c r="AC106" i="5"/>
  <c r="AB106" i="5"/>
  <c r="AB106" i="5" a="1"/>
  <c r="AA106" i="5" a="1"/>
  <c r="AA106" i="5" s="1"/>
  <c r="AE105" i="5"/>
  <c r="AD105" i="5"/>
  <c r="AC105" i="5"/>
  <c r="AB105" i="5"/>
  <c r="AB105" i="5" a="1"/>
  <c r="AA105" i="5"/>
  <c r="AA105" i="5" a="1"/>
  <c r="AE104" i="5"/>
  <c r="AD104" i="5"/>
  <c r="AC104" i="5"/>
  <c r="AB104" i="5" a="1"/>
  <c r="AB104" i="5" s="1"/>
  <c r="AA104" i="5" a="1"/>
  <c r="AA104" i="5" s="1"/>
  <c r="AE103" i="5"/>
  <c r="AD103" i="5"/>
  <c r="AC103" i="5"/>
  <c r="AB103" i="5"/>
  <c r="AB103" i="5" a="1"/>
  <c r="AA103" i="5" a="1"/>
  <c r="AA103" i="5" s="1"/>
  <c r="AE102" i="5"/>
  <c r="AD102" i="5"/>
  <c r="AC102" i="5"/>
  <c r="AB102" i="5"/>
  <c r="AB102" i="5" a="1"/>
  <c r="AA102" i="5" a="1"/>
  <c r="AA102" i="5" s="1"/>
  <c r="AE101" i="5"/>
  <c r="AD101" i="5"/>
  <c r="AC101" i="5"/>
  <c r="AB101" i="5"/>
  <c r="AB101" i="5" a="1"/>
  <c r="AA101" i="5"/>
  <c r="AA101" i="5" a="1"/>
  <c r="AE100" i="5"/>
  <c r="AD100" i="5"/>
  <c r="AC100" i="5"/>
  <c r="AB100" i="5" a="1"/>
  <c r="AB100" i="5" s="1"/>
  <c r="AA100" i="5" a="1"/>
  <c r="AA100" i="5" s="1"/>
  <c r="AE99" i="5"/>
  <c r="AD99" i="5"/>
  <c r="AC99" i="5"/>
  <c r="AB99" i="5"/>
  <c r="AB99" i="5" a="1"/>
  <c r="AA99" i="5" a="1"/>
  <c r="AA99" i="5" s="1"/>
  <c r="AE98" i="5"/>
  <c r="AD98" i="5"/>
  <c r="AC98" i="5"/>
  <c r="AB98" i="5"/>
  <c r="AB98" i="5" a="1"/>
  <c r="AA98" i="5" a="1"/>
  <c r="AA98" i="5" s="1"/>
  <c r="AE97" i="5"/>
  <c r="AD97" i="5"/>
  <c r="AC97" i="5"/>
  <c r="AB97" i="5"/>
  <c r="AB97" i="5" a="1"/>
  <c r="AA97" i="5" a="1"/>
  <c r="AA97" i="5" s="1"/>
  <c r="AE96" i="5"/>
  <c r="AD96" i="5"/>
  <c r="AC96" i="5"/>
  <c r="AB96" i="5" a="1"/>
  <c r="AB96" i="5" s="1"/>
  <c r="AA96" i="5" a="1"/>
  <c r="AA96" i="5" s="1"/>
  <c r="AE95" i="5"/>
  <c r="AD95" i="5"/>
  <c r="AC95" i="5"/>
  <c r="AB95" i="5"/>
  <c r="AB95" i="5" a="1"/>
  <c r="AA95" i="5" a="1"/>
  <c r="AA95" i="5" s="1"/>
  <c r="AE94" i="5"/>
  <c r="AD94" i="5"/>
  <c r="AC94" i="5"/>
  <c r="AB94" i="5" a="1"/>
  <c r="AB94" i="5" s="1"/>
  <c r="AA94" i="5" a="1"/>
  <c r="AA94" i="5" s="1"/>
  <c r="AE93" i="5"/>
  <c r="AD93" i="5"/>
  <c r="AC93" i="5"/>
  <c r="AB93" i="5"/>
  <c r="AB93" i="5" a="1"/>
  <c r="AA93" i="5"/>
  <c r="AA93" i="5" a="1"/>
  <c r="AE92" i="5"/>
  <c r="AD92" i="5"/>
  <c r="AC92" i="5"/>
  <c r="AB92" i="5" a="1"/>
  <c r="AB92" i="5" s="1"/>
  <c r="AA92" i="5" a="1"/>
  <c r="AA92" i="5" s="1"/>
  <c r="AE91" i="5"/>
  <c r="AD91" i="5"/>
  <c r="AC91" i="5"/>
  <c r="AB91" i="5"/>
  <c r="AB91" i="5" a="1"/>
  <c r="AA91" i="5" a="1"/>
  <c r="AA91" i="5" s="1"/>
  <c r="AE90" i="5"/>
  <c r="AD90" i="5"/>
  <c r="AC90" i="5"/>
  <c r="AB90" i="5"/>
  <c r="AB90" i="5" a="1"/>
  <c r="AA90" i="5" a="1"/>
  <c r="AA90" i="5" s="1"/>
  <c r="AE89" i="5"/>
  <c r="AD89" i="5"/>
  <c r="AC89" i="5"/>
  <c r="AB89" i="5"/>
  <c r="AB89" i="5" a="1"/>
  <c r="AA89" i="5" a="1"/>
  <c r="AA89" i="5" s="1"/>
  <c r="AE88" i="5"/>
  <c r="AD88" i="5"/>
  <c r="AC88" i="5"/>
  <c r="AB88" i="5" a="1"/>
  <c r="AB88" i="5" s="1"/>
  <c r="AA88" i="5" a="1"/>
  <c r="AA88" i="5" s="1"/>
  <c r="AE87" i="5"/>
  <c r="AD87" i="5"/>
  <c r="AC87" i="5"/>
  <c r="AB87" i="5"/>
  <c r="AB87" i="5" a="1"/>
  <c r="AA87" i="5" a="1"/>
  <c r="AA87" i="5" s="1"/>
  <c r="AE86" i="5"/>
  <c r="AD86" i="5"/>
  <c r="AC86" i="5"/>
  <c r="AB86" i="5"/>
  <c r="AB86" i="5" a="1"/>
  <c r="AA86" i="5" a="1"/>
  <c r="AA86" i="5" s="1"/>
  <c r="AE85" i="5"/>
  <c r="AD85" i="5"/>
  <c r="AC85" i="5"/>
  <c r="AB85" i="5"/>
  <c r="AB85" i="5" a="1"/>
  <c r="AA85" i="5" a="1"/>
  <c r="AA85" i="5" s="1"/>
  <c r="AE84" i="5"/>
  <c r="AD84" i="5"/>
  <c r="AC84" i="5"/>
  <c r="AB84" i="5" a="1"/>
  <c r="AB84" i="5" s="1"/>
  <c r="AA84" i="5" a="1"/>
  <c r="AA84" i="5" s="1"/>
  <c r="AE83" i="5"/>
  <c r="AD83" i="5"/>
  <c r="AC83" i="5"/>
  <c r="AB83" i="5"/>
  <c r="AB83" i="5" a="1"/>
  <c r="AA83" i="5" a="1"/>
  <c r="AA83" i="5" s="1"/>
  <c r="AE82" i="5"/>
  <c r="AD82" i="5"/>
  <c r="AC82" i="5"/>
  <c r="AB82" i="5"/>
  <c r="AB82" i="5" a="1"/>
  <c r="AA82" i="5" a="1"/>
  <c r="AA82" i="5" s="1"/>
  <c r="AE81" i="5"/>
  <c r="AD81" i="5"/>
  <c r="AC81" i="5"/>
  <c r="AB81" i="5"/>
  <c r="AB81" i="5" a="1"/>
  <c r="AA81" i="5" a="1"/>
  <c r="AA81" i="5" s="1"/>
  <c r="AE80" i="5"/>
  <c r="AD80" i="5"/>
  <c r="AC80" i="5"/>
  <c r="AB80" i="5" a="1"/>
  <c r="AB80" i="5" s="1"/>
  <c r="AA80" i="5" a="1"/>
  <c r="AA80" i="5" s="1"/>
  <c r="AE79" i="5"/>
  <c r="AD79" i="5"/>
  <c r="AC79" i="5"/>
  <c r="AB79" i="5"/>
  <c r="AB79" i="5" a="1"/>
  <c r="AA79" i="5" a="1"/>
  <c r="AA79" i="5" s="1"/>
  <c r="AE78" i="5"/>
  <c r="AD78" i="5"/>
  <c r="AC78" i="5"/>
  <c r="AB78" i="5"/>
  <c r="AB78" i="5" a="1"/>
  <c r="AA78" i="5" a="1"/>
  <c r="AA78" i="5" s="1"/>
  <c r="AE77" i="5"/>
  <c r="AD77" i="5"/>
  <c r="AC77" i="5"/>
  <c r="AB77" i="5"/>
  <c r="AB77" i="5" a="1"/>
  <c r="AA77" i="5" a="1"/>
  <c r="AA77" i="5" s="1"/>
  <c r="AE76" i="5"/>
  <c r="AD76" i="5"/>
  <c r="AC76" i="5"/>
  <c r="AB76" i="5" a="1"/>
  <c r="AB76" i="5" s="1"/>
  <c r="AA76" i="5" a="1"/>
  <c r="AA76" i="5" s="1"/>
  <c r="AE75" i="5"/>
  <c r="AD75" i="5"/>
  <c r="AC75" i="5"/>
  <c r="AB75" i="5"/>
  <c r="AB75" i="5" a="1"/>
  <c r="AA75" i="5"/>
  <c r="AA75" i="5" a="1"/>
  <c r="AE74" i="5"/>
  <c r="AD74" i="5"/>
  <c r="AC74" i="5"/>
  <c r="AB74" i="5"/>
  <c r="AB74" i="5" a="1"/>
  <c r="AA74" i="5" a="1"/>
  <c r="AA74" i="5" s="1"/>
  <c r="AE73" i="5"/>
  <c r="AD73" i="5"/>
  <c r="AC73" i="5"/>
  <c r="AB73" i="5"/>
  <c r="AB73" i="5" a="1"/>
  <c r="AA73" i="5" a="1"/>
  <c r="AA73" i="5" s="1"/>
  <c r="AE72" i="5"/>
  <c r="AD72" i="5"/>
  <c r="AC72" i="5"/>
  <c r="AB72" i="5" a="1"/>
  <c r="AB72" i="5" s="1"/>
  <c r="AA72" i="5" a="1"/>
  <c r="AA72" i="5" s="1"/>
  <c r="AE71" i="5"/>
  <c r="AD71" i="5"/>
  <c r="AC71" i="5"/>
  <c r="AB71" i="5"/>
  <c r="AB71" i="5" a="1"/>
  <c r="AA71" i="5" a="1"/>
  <c r="AA71" i="5" s="1"/>
  <c r="AB70" i="5" a="1"/>
  <c r="AB70" i="5" s="1"/>
  <c r="AA70" i="5" a="1"/>
  <c r="AA70" i="5" s="1"/>
  <c r="AD70" i="5" s="1"/>
  <c r="AB69" i="5" a="1"/>
  <c r="AB69" i="5" s="1"/>
  <c r="AA69" i="5" a="1"/>
  <c r="AA69" i="5" s="1"/>
  <c r="AD69" i="5" s="1"/>
  <c r="AB68" i="5" a="1"/>
  <c r="AB68" i="5" s="1"/>
  <c r="AA68" i="5" a="1"/>
  <c r="AA68" i="5" s="1"/>
  <c r="AD68" i="5" s="1"/>
  <c r="AB67" i="5"/>
  <c r="AB67" i="5" a="1"/>
  <c r="AA67" i="5" a="1"/>
  <c r="AA67" i="5" s="1"/>
  <c r="AD67" i="5" s="1"/>
  <c r="AB66" i="5" a="1"/>
  <c r="AB66" i="5" s="1"/>
  <c r="AA66" i="5" a="1"/>
  <c r="AA66" i="5" s="1"/>
  <c r="AD66" i="5" s="1"/>
  <c r="AB65" i="5"/>
  <c r="AB65" i="5" a="1"/>
  <c r="AA65" i="5" a="1"/>
  <c r="AA65" i="5" s="1"/>
  <c r="AD65" i="5" s="1"/>
  <c r="AD64" i="5"/>
  <c r="AB64" i="5" a="1"/>
  <c r="AB64" i="5" s="1"/>
  <c r="AA64" i="5" a="1"/>
  <c r="AA64" i="5" s="1"/>
  <c r="AB63" i="5" a="1"/>
  <c r="AB63" i="5" s="1"/>
  <c r="AA63" i="5" a="1"/>
  <c r="AA63" i="5" s="1"/>
  <c r="AD63" i="5" s="1"/>
  <c r="AD62" i="5"/>
  <c r="AB62" i="5" a="1"/>
  <c r="AB62" i="5" s="1"/>
  <c r="AA62" i="5" a="1"/>
  <c r="AA62" i="5" s="1"/>
  <c r="AB61" i="5" a="1"/>
  <c r="AB61" i="5" s="1"/>
  <c r="AA61" i="5" a="1"/>
  <c r="AA61" i="5" s="1"/>
  <c r="AD61" i="5" s="1"/>
  <c r="AD60" i="5"/>
  <c r="AB60" i="5" a="1"/>
  <c r="AB60" i="5" s="1"/>
  <c r="AA60" i="5" a="1"/>
  <c r="AA60" i="5" s="1"/>
  <c r="AB59" i="5" a="1"/>
  <c r="AB59" i="5" s="1"/>
  <c r="AA59" i="5" a="1"/>
  <c r="AA59" i="5" s="1"/>
  <c r="AD59" i="5" s="1"/>
  <c r="AD58" i="5"/>
  <c r="AB58" i="5"/>
  <c r="AB58" i="5" a="1"/>
  <c r="AA58" i="5" a="1"/>
  <c r="AA58" i="5" s="1"/>
  <c r="AB57" i="5"/>
  <c r="AB57" i="5" a="1"/>
  <c r="AA57" i="5" a="1"/>
  <c r="AA57" i="5" s="1"/>
  <c r="AD57" i="5" s="1"/>
  <c r="AD56" i="5"/>
  <c r="AB56" i="5" a="1"/>
  <c r="AB56" i="5" s="1"/>
  <c r="AA56" i="5" a="1"/>
  <c r="AA56" i="5" s="1"/>
  <c r="AB55" i="5" a="1"/>
  <c r="AB55" i="5" s="1"/>
  <c r="AA55" i="5" a="1"/>
  <c r="AA55" i="5" s="1"/>
  <c r="AD55" i="5" s="1"/>
  <c r="AD54" i="5"/>
  <c r="AB54" i="5" a="1"/>
  <c r="AB54" i="5" s="1"/>
  <c r="AA54" i="5" a="1"/>
  <c r="AA54" i="5" s="1"/>
  <c r="AD53" i="5"/>
  <c r="AB53" i="5"/>
  <c r="AB53" i="5" a="1"/>
  <c r="AA53" i="5" a="1"/>
  <c r="AA53" i="5" s="1"/>
  <c r="AD52" i="5"/>
  <c r="AB52" i="5" a="1"/>
  <c r="AB52" i="5" s="1"/>
  <c r="AA52" i="5" a="1"/>
  <c r="AA52" i="5" s="1"/>
  <c r="AB51" i="5"/>
  <c r="AB51" i="5" a="1"/>
  <c r="AA51" i="5" a="1"/>
  <c r="AA51" i="5" s="1"/>
  <c r="AD51" i="5" s="1"/>
  <c r="AD50" i="5"/>
  <c r="AB50" i="5"/>
  <c r="AB50" i="5" a="1"/>
  <c r="AA50" i="5" a="1"/>
  <c r="AA50" i="5" s="1"/>
  <c r="AB49" i="5"/>
  <c r="AB49" i="5" a="1"/>
  <c r="AA49" i="5" a="1"/>
  <c r="AA49" i="5" s="1"/>
  <c r="AD49" i="5" s="1"/>
  <c r="AD48" i="5"/>
  <c r="AB48" i="5" a="1"/>
  <c r="AB48" i="5" s="1"/>
  <c r="AA48" i="5" a="1"/>
  <c r="AA48" i="5" s="1"/>
  <c r="AD47" i="5"/>
  <c r="AB47" i="5"/>
  <c r="AB47" i="5" a="1"/>
  <c r="AA47" i="5" a="1"/>
  <c r="AA47" i="5" s="1"/>
  <c r="AD46" i="5"/>
  <c r="AB46" i="5" a="1"/>
  <c r="AB46" i="5" s="1"/>
  <c r="AA46" i="5" a="1"/>
  <c r="AA46" i="5" s="1"/>
  <c r="AB45" i="5"/>
  <c r="AB45" i="5" a="1"/>
  <c r="AA45" i="5" a="1"/>
  <c r="AA45" i="5" s="1"/>
  <c r="AD45" i="5" s="1"/>
  <c r="AD44" i="5"/>
  <c r="AB44" i="5" a="1"/>
  <c r="AB44" i="5" s="1"/>
  <c r="AA44" i="5" a="1"/>
  <c r="AA44" i="5" s="1"/>
  <c r="AD43" i="5"/>
  <c r="AB43" i="5"/>
  <c r="AB43" i="5" a="1"/>
  <c r="AA43" i="5" a="1"/>
  <c r="AA43" i="5" s="1"/>
  <c r="AB42" i="5" a="1"/>
  <c r="AB42" i="5" s="1"/>
  <c r="AA42" i="5" a="1"/>
  <c r="AA42" i="5" s="1"/>
  <c r="AD42" i="5" s="1"/>
  <c r="AB41" i="5"/>
  <c r="AB41" i="5" a="1"/>
  <c r="AA41" i="5" a="1"/>
  <c r="AA41" i="5" s="1"/>
  <c r="AD41" i="5" s="1"/>
  <c r="AD40" i="5"/>
  <c r="AB40" i="5" a="1"/>
  <c r="AB40" i="5" s="1"/>
  <c r="AA40" i="5" a="1"/>
  <c r="AA40" i="5" s="1"/>
  <c r="AB39" i="5" a="1"/>
  <c r="AB39" i="5" s="1"/>
  <c r="AA39" i="5" a="1"/>
  <c r="AA39" i="5" s="1"/>
  <c r="AD39" i="5" s="1"/>
  <c r="AB38" i="5" a="1"/>
  <c r="AB38" i="5" s="1"/>
  <c r="AA38" i="5" a="1"/>
  <c r="AA38" i="5" s="1"/>
  <c r="AD38" i="5" s="1"/>
  <c r="AD37" i="5"/>
  <c r="AB37" i="5"/>
  <c r="AB37" i="5" a="1"/>
  <c r="AA37" i="5" a="1"/>
  <c r="AA37" i="5" s="1"/>
  <c r="AB36" i="5" a="1"/>
  <c r="AB36" i="5" s="1"/>
  <c r="AA36" i="5" a="1"/>
  <c r="AA36" i="5" s="1"/>
  <c r="AD36" i="5" s="1"/>
  <c r="AB35" i="5" a="1"/>
  <c r="AB35" i="5" s="1"/>
  <c r="AA35" i="5" a="1"/>
  <c r="AA35" i="5" s="1"/>
  <c r="AD35" i="5" s="1"/>
  <c r="AD34" i="5"/>
  <c r="AB34" i="5"/>
  <c r="AB34" i="5" a="1"/>
  <c r="AA34" i="5" a="1"/>
  <c r="AA34" i="5" s="1"/>
  <c r="AD33" i="5"/>
  <c r="AB33" i="5"/>
  <c r="AB33" i="5" a="1"/>
  <c r="AA33" i="5" a="1"/>
  <c r="AA33" i="5" s="1"/>
  <c r="AD32" i="5"/>
  <c r="AB32" i="5" a="1"/>
  <c r="AB32" i="5" s="1"/>
  <c r="AA32" i="5" a="1"/>
  <c r="AA32" i="5" s="1"/>
  <c r="AB31" i="5" a="1"/>
  <c r="AB31" i="5" s="1"/>
  <c r="AA31" i="5" a="1"/>
  <c r="AA31" i="5" s="1"/>
  <c r="AD31" i="5" s="1"/>
  <c r="AB30" i="5" a="1"/>
  <c r="AB30" i="5" s="1"/>
  <c r="AA30" i="5" a="1"/>
  <c r="AA30" i="5" s="1"/>
  <c r="AD30" i="5" s="1"/>
  <c r="AB29" i="5"/>
  <c r="AB29" i="5" a="1"/>
  <c r="AA29" i="5" a="1"/>
  <c r="AA29" i="5" s="1"/>
  <c r="AD29" i="5" s="1"/>
  <c r="AB28" i="5" a="1"/>
  <c r="AB28" i="5" s="1"/>
  <c r="AA28" i="5" a="1"/>
  <c r="AA28" i="5" s="1"/>
  <c r="AD28" i="5" s="1"/>
  <c r="AD27" i="5"/>
  <c r="AB27" i="5"/>
  <c r="AB27" i="5" a="1"/>
  <c r="AA27" i="5" a="1"/>
  <c r="AA27" i="5" s="1"/>
  <c r="AB26" i="5" a="1"/>
  <c r="AB26" i="5" s="1"/>
  <c r="AA26" i="5" a="1"/>
  <c r="AA26" i="5" s="1"/>
  <c r="AD26" i="5" s="1"/>
  <c r="AB25" i="5" a="1"/>
  <c r="AB25" i="5" s="1"/>
  <c r="AA25" i="5" a="1"/>
  <c r="AA25" i="5" s="1"/>
  <c r="AD25" i="5" s="1"/>
  <c r="AB24" i="5" a="1"/>
  <c r="AB24" i="5" s="1"/>
  <c r="AA24" i="5" a="1"/>
  <c r="AA24" i="5" s="1"/>
  <c r="AD24" i="5" s="1"/>
  <c r="AB23" i="5"/>
  <c r="AB23" i="5" a="1"/>
  <c r="AA23" i="5" a="1"/>
  <c r="AA23" i="5" s="1"/>
  <c r="AD23" i="5" s="1"/>
  <c r="AD22" i="5"/>
  <c r="AB22" i="5" a="1"/>
  <c r="AB22" i="5" s="1"/>
  <c r="AA22" i="5" a="1"/>
  <c r="AA22" i="5" s="1"/>
  <c r="AB21" i="5" a="1"/>
  <c r="AB21" i="5" s="1"/>
  <c r="AA21" i="5" a="1"/>
  <c r="AA21" i="5" s="1"/>
  <c r="AD21" i="5" s="1"/>
  <c r="AD20" i="5"/>
  <c r="AB20" i="5" a="1"/>
  <c r="AB20" i="5" s="1"/>
  <c r="AA20" i="5" a="1"/>
  <c r="AA20" i="5" s="1"/>
  <c r="AB19" i="5" a="1"/>
  <c r="AB19" i="5" s="1"/>
  <c r="AA19" i="5" a="1"/>
  <c r="AA19" i="5" s="1"/>
  <c r="AD19" i="5" s="1"/>
  <c r="AD18" i="5"/>
  <c r="AB18" i="5"/>
  <c r="AB18" i="5" a="1"/>
  <c r="AA18" i="5" a="1"/>
  <c r="AA18" i="5" s="1"/>
  <c r="AB17" i="5"/>
  <c r="AB17" i="5" a="1"/>
  <c r="AA17" i="5" a="1"/>
  <c r="AA17" i="5" s="1"/>
  <c r="AD17" i="5" s="1"/>
  <c r="AB16" i="5" a="1"/>
  <c r="AB16" i="5" s="1"/>
  <c r="AA16" i="5" a="1"/>
  <c r="AA16" i="5" s="1"/>
  <c r="AD16" i="5" s="1"/>
  <c r="AB15" i="5" a="1"/>
  <c r="AB15" i="5" s="1"/>
  <c r="AA15" i="5" a="1"/>
  <c r="AA15" i="5" s="1"/>
  <c r="AD15" i="5" s="1"/>
  <c r="AB14" i="5" a="1"/>
  <c r="AB14" i="5" s="1"/>
  <c r="AA14" i="5" a="1"/>
  <c r="AA14" i="5" s="1"/>
  <c r="AD14" i="5" s="1"/>
  <c r="AD13" i="5"/>
  <c r="AB13" i="5" a="1"/>
  <c r="AB13" i="5" s="1"/>
  <c r="AA13" i="5" a="1"/>
  <c r="AA13" i="5" s="1"/>
  <c r="AB12" i="5" a="1"/>
  <c r="AB12" i="5" s="1"/>
  <c r="AA12" i="5" a="1"/>
  <c r="AA12" i="5" s="1"/>
  <c r="AD12" i="5" s="1"/>
  <c r="AD11" i="5"/>
  <c r="AB11" i="5" a="1"/>
  <c r="AB11" i="5" s="1"/>
  <c r="AA11" i="5" a="1"/>
  <c r="AA11" i="5" s="1"/>
  <c r="AB10" i="5" a="1"/>
  <c r="AB10" i="5" s="1"/>
  <c r="AA10" i="5" a="1"/>
  <c r="AA10" i="5" s="1"/>
  <c r="AD10" i="5" s="1"/>
  <c r="AD9" i="5"/>
  <c r="AB9" i="5" a="1"/>
  <c r="AB9" i="5" s="1"/>
  <c r="AA9" i="5" a="1"/>
  <c r="AA9" i="5" s="1"/>
  <c r="AB8" i="5" a="1"/>
  <c r="AB8" i="5" s="1"/>
  <c r="AA8" i="5" a="1"/>
  <c r="AA8" i="5" s="1"/>
  <c r="AD8" i="5" s="1"/>
  <c r="AD7" i="5"/>
  <c r="AB7" i="5" a="1"/>
  <c r="AB7" i="5" s="1"/>
  <c r="AA7" i="5" a="1"/>
  <c r="AA7" i="5" s="1"/>
  <c r="O9" i="11"/>
  <c r="O10" i="11"/>
  <c r="T8" i="5" a="1"/>
  <c r="T8" i="5" s="1"/>
  <c r="B52" i="12" a="1"/>
  <c r="B52" i="12" s="1"/>
  <c r="D50" i="7"/>
  <c r="D44" i="7"/>
  <c r="D43" i="7"/>
  <c r="I40" i="7"/>
  <c r="AF2003" i="5"/>
  <c r="AF2002" i="5"/>
  <c r="AF2001" i="5"/>
  <c r="AF2000" i="5"/>
  <c r="AF1999" i="5"/>
  <c r="AF1998" i="5"/>
  <c r="AF1997" i="5"/>
  <c r="AF1996" i="5"/>
  <c r="AF1995" i="5"/>
  <c r="AF1994" i="5"/>
  <c r="AF1993" i="5"/>
  <c r="AF1992" i="5"/>
  <c r="AF1991" i="5"/>
  <c r="AF1990" i="5"/>
  <c r="AF1989" i="5"/>
  <c r="AF1988" i="5"/>
  <c r="AF1987" i="5"/>
  <c r="AF1986" i="5"/>
  <c r="AF1985" i="5"/>
  <c r="AF1984" i="5"/>
  <c r="AF1983" i="5"/>
  <c r="AF1982" i="5"/>
  <c r="AF1981" i="5"/>
  <c r="AF1980" i="5"/>
  <c r="AF1979" i="5"/>
  <c r="AF1978" i="5"/>
  <c r="AF1977" i="5"/>
  <c r="AF1976" i="5"/>
  <c r="AF1975" i="5"/>
  <c r="AF1974" i="5"/>
  <c r="AF1973" i="5"/>
  <c r="AF1972" i="5"/>
  <c r="AF1971" i="5"/>
  <c r="AF1970" i="5"/>
  <c r="AF1969" i="5"/>
  <c r="AF1968" i="5"/>
  <c r="AF1967" i="5"/>
  <c r="AF1966" i="5"/>
  <c r="AF1965" i="5"/>
  <c r="AF1964" i="5"/>
  <c r="AF1963" i="5"/>
  <c r="AF1962" i="5"/>
  <c r="AF1961" i="5"/>
  <c r="AF1960" i="5"/>
  <c r="AF1959" i="5"/>
  <c r="AF1958" i="5"/>
  <c r="AF1957" i="5"/>
  <c r="AF1956" i="5"/>
  <c r="AF1955" i="5"/>
  <c r="AF1954" i="5"/>
  <c r="AF1953" i="5"/>
  <c r="AF1952" i="5"/>
  <c r="AF1951" i="5"/>
  <c r="AF1950" i="5"/>
  <c r="AF1949" i="5"/>
  <c r="AF1948" i="5"/>
  <c r="AF1947" i="5"/>
  <c r="AF1946" i="5"/>
  <c r="AF1945" i="5"/>
  <c r="AF1944" i="5"/>
  <c r="AF1943" i="5"/>
  <c r="AF1942" i="5"/>
  <c r="AF1941" i="5"/>
  <c r="AF1940" i="5"/>
  <c r="AF1939" i="5"/>
  <c r="AF1938" i="5"/>
  <c r="AF1937" i="5"/>
  <c r="AF1936" i="5"/>
  <c r="AF1935" i="5"/>
  <c r="AF1934" i="5"/>
  <c r="AF1933" i="5"/>
  <c r="AF1932" i="5"/>
  <c r="AF1931" i="5"/>
  <c r="AF1930" i="5"/>
  <c r="AF1929" i="5"/>
  <c r="AF1928" i="5"/>
  <c r="AF1927" i="5"/>
  <c r="AF1926" i="5"/>
  <c r="AF1925" i="5"/>
  <c r="AF1924" i="5"/>
  <c r="AF1923" i="5"/>
  <c r="AF1922" i="5"/>
  <c r="AF1921" i="5"/>
  <c r="AF1920" i="5"/>
  <c r="AF1919" i="5"/>
  <c r="AF1918" i="5"/>
  <c r="AF1917" i="5"/>
  <c r="AF1916" i="5"/>
  <c r="AF1915" i="5"/>
  <c r="AF1914" i="5"/>
  <c r="AF1913" i="5"/>
  <c r="AF1912" i="5"/>
  <c r="AF1911" i="5"/>
  <c r="AF1910" i="5"/>
  <c r="AF1909" i="5"/>
  <c r="AF1908" i="5"/>
  <c r="AF1907" i="5"/>
  <c r="AF1906" i="5"/>
  <c r="AF1905" i="5"/>
  <c r="AF1904" i="5"/>
  <c r="AF1903" i="5"/>
  <c r="AF1902" i="5"/>
  <c r="AF1901" i="5"/>
  <c r="AF1900" i="5"/>
  <c r="AF1899" i="5"/>
  <c r="AF1898" i="5"/>
  <c r="AF1897" i="5"/>
  <c r="AF1896" i="5"/>
  <c r="AF1895" i="5"/>
  <c r="AF1894" i="5"/>
  <c r="AF1893" i="5"/>
  <c r="AF1892" i="5"/>
  <c r="AF1891" i="5"/>
  <c r="AF1890" i="5"/>
  <c r="AF1889" i="5"/>
  <c r="AF1888" i="5"/>
  <c r="AF1887" i="5"/>
  <c r="AF1886" i="5"/>
  <c r="AF1885" i="5"/>
  <c r="AF1884" i="5"/>
  <c r="AF1883" i="5"/>
  <c r="AF1882" i="5"/>
  <c r="AF1881" i="5"/>
  <c r="AF1880" i="5"/>
  <c r="AF1879" i="5"/>
  <c r="AF1878" i="5"/>
  <c r="AF1877" i="5"/>
  <c r="AF1876" i="5"/>
  <c r="AF1875" i="5"/>
  <c r="AF1874" i="5"/>
  <c r="AF1873" i="5"/>
  <c r="AF1872" i="5"/>
  <c r="AF1871" i="5"/>
  <c r="AF1870" i="5"/>
  <c r="AF1869" i="5"/>
  <c r="AF1868" i="5"/>
  <c r="AF1867" i="5"/>
  <c r="AF1866" i="5"/>
  <c r="AF1865" i="5"/>
  <c r="AF1864" i="5"/>
  <c r="AF1863" i="5"/>
  <c r="AF1862" i="5"/>
  <c r="AF1861" i="5"/>
  <c r="AF1860" i="5"/>
  <c r="AF1859" i="5"/>
  <c r="AF1858" i="5"/>
  <c r="AF1857" i="5"/>
  <c r="AF1856" i="5"/>
  <c r="AF1855" i="5"/>
  <c r="AF1854" i="5"/>
  <c r="AF1853" i="5"/>
  <c r="AF1852" i="5"/>
  <c r="AF1851" i="5"/>
  <c r="AF1850" i="5"/>
  <c r="AF1849" i="5"/>
  <c r="AF1848" i="5"/>
  <c r="AF1847" i="5"/>
  <c r="AF1846" i="5"/>
  <c r="AF1845" i="5"/>
  <c r="AF1844" i="5"/>
  <c r="AF1843" i="5"/>
  <c r="AF1842" i="5"/>
  <c r="AF1841" i="5"/>
  <c r="AF1840" i="5"/>
  <c r="AF1839" i="5"/>
  <c r="AF1838" i="5"/>
  <c r="AF1837" i="5"/>
  <c r="AF1836" i="5"/>
  <c r="AF1835" i="5"/>
  <c r="AF1834" i="5"/>
  <c r="AF1833" i="5"/>
  <c r="AF1832" i="5"/>
  <c r="AF1831" i="5"/>
  <c r="AF1830" i="5"/>
  <c r="AF1829" i="5"/>
  <c r="AF1828" i="5"/>
  <c r="AF1827" i="5"/>
  <c r="AF1826" i="5"/>
  <c r="AF1825" i="5"/>
  <c r="AF1824" i="5"/>
  <c r="AF1823" i="5"/>
  <c r="AF1822" i="5"/>
  <c r="AF1821" i="5"/>
  <c r="AF1820" i="5"/>
  <c r="AF1819" i="5"/>
  <c r="AF1818" i="5"/>
  <c r="AF1817" i="5"/>
  <c r="AF1816" i="5"/>
  <c r="AF1815" i="5"/>
  <c r="AF1814" i="5"/>
  <c r="AF1813" i="5"/>
  <c r="AF1812" i="5"/>
  <c r="AF1811" i="5"/>
  <c r="AF1810" i="5"/>
  <c r="AF1809" i="5"/>
  <c r="AF1808" i="5"/>
  <c r="AF1807" i="5"/>
  <c r="AF1806" i="5"/>
  <c r="AF1805" i="5"/>
  <c r="AF1804" i="5"/>
  <c r="AF1803" i="5"/>
  <c r="AF1802" i="5"/>
  <c r="AF1801" i="5"/>
  <c r="AF1800" i="5"/>
  <c r="AF1799" i="5"/>
  <c r="AF1798" i="5"/>
  <c r="AF1797" i="5"/>
  <c r="AF1796" i="5"/>
  <c r="AF1795" i="5"/>
  <c r="AF1794" i="5"/>
  <c r="AF1793" i="5"/>
  <c r="AF1792" i="5"/>
  <c r="AF1791" i="5"/>
  <c r="AF1790" i="5"/>
  <c r="AF1789" i="5"/>
  <c r="AF1788" i="5"/>
  <c r="AF1787" i="5"/>
  <c r="AF1786" i="5"/>
  <c r="AF1785" i="5"/>
  <c r="AF1784" i="5"/>
  <c r="AF1783" i="5"/>
  <c r="AF1782" i="5"/>
  <c r="AF1781" i="5"/>
  <c r="AF1780" i="5"/>
  <c r="AF1779" i="5"/>
  <c r="AF1778" i="5"/>
  <c r="AF1777" i="5"/>
  <c r="AF1776" i="5"/>
  <c r="AF1775" i="5"/>
  <c r="AF1774" i="5"/>
  <c r="AF1773" i="5"/>
  <c r="AF1772" i="5"/>
  <c r="AF1771" i="5"/>
  <c r="AF1770" i="5"/>
  <c r="AF1769" i="5"/>
  <c r="AF1768" i="5"/>
  <c r="AF1767" i="5"/>
  <c r="AF1766" i="5"/>
  <c r="AF1765" i="5"/>
  <c r="AF1764" i="5"/>
  <c r="AF1763" i="5"/>
  <c r="AF1762" i="5"/>
  <c r="AF1761" i="5"/>
  <c r="AF1760" i="5"/>
  <c r="AF1759" i="5"/>
  <c r="AF1758" i="5"/>
  <c r="AF1757" i="5"/>
  <c r="AF1756" i="5"/>
  <c r="AF1755" i="5"/>
  <c r="AF1754" i="5"/>
  <c r="AF1753" i="5"/>
  <c r="AF1752" i="5"/>
  <c r="AF1751" i="5"/>
  <c r="AF1750" i="5"/>
  <c r="AF1749" i="5"/>
  <c r="AF1748" i="5"/>
  <c r="AF1747" i="5"/>
  <c r="AF1746" i="5"/>
  <c r="AF1745" i="5"/>
  <c r="AF1744" i="5"/>
  <c r="AF1743" i="5"/>
  <c r="AF1742" i="5"/>
  <c r="AF1741" i="5"/>
  <c r="AF1740" i="5"/>
  <c r="AF1739" i="5"/>
  <c r="AF1738" i="5"/>
  <c r="AF1737" i="5"/>
  <c r="AF1736" i="5"/>
  <c r="AF1735" i="5"/>
  <c r="AF1734" i="5"/>
  <c r="AF1733" i="5"/>
  <c r="AF1732" i="5"/>
  <c r="AF1731" i="5"/>
  <c r="AF1730" i="5"/>
  <c r="AF1729" i="5"/>
  <c r="AF1728" i="5"/>
  <c r="AF1727" i="5"/>
  <c r="AF1726" i="5"/>
  <c r="AF1725" i="5"/>
  <c r="AF1724" i="5"/>
  <c r="AF1723" i="5"/>
  <c r="AF1722" i="5"/>
  <c r="AF1721" i="5"/>
  <c r="AF1720" i="5"/>
  <c r="AF1719" i="5"/>
  <c r="AF1718" i="5"/>
  <c r="AF1717" i="5"/>
  <c r="AF1716" i="5"/>
  <c r="AF1715" i="5"/>
  <c r="AF1714" i="5"/>
  <c r="AF1713" i="5"/>
  <c r="AF1712" i="5"/>
  <c r="AF1711" i="5"/>
  <c r="AF1710" i="5"/>
  <c r="AF1709" i="5"/>
  <c r="AF1708" i="5"/>
  <c r="AF1707" i="5"/>
  <c r="AF1706" i="5"/>
  <c r="AF1705" i="5"/>
  <c r="AF1704" i="5"/>
  <c r="AF1703" i="5"/>
  <c r="AF1702" i="5"/>
  <c r="AF1701" i="5"/>
  <c r="AF1700" i="5"/>
  <c r="AF1699" i="5"/>
  <c r="AF1698" i="5"/>
  <c r="AF1697" i="5"/>
  <c r="AF1696" i="5"/>
  <c r="AF1695" i="5"/>
  <c r="AF1694" i="5"/>
  <c r="AF1693" i="5"/>
  <c r="AF1692" i="5"/>
  <c r="AF1691" i="5"/>
  <c r="AF1690" i="5"/>
  <c r="AF1689" i="5"/>
  <c r="AF1688" i="5"/>
  <c r="AF1687" i="5"/>
  <c r="AF1686" i="5"/>
  <c r="AF1685" i="5"/>
  <c r="AF1684" i="5"/>
  <c r="AF1683" i="5"/>
  <c r="AF1682" i="5"/>
  <c r="AF1681" i="5"/>
  <c r="AF1680" i="5"/>
  <c r="AF1679" i="5"/>
  <c r="AF1678" i="5"/>
  <c r="AF1677" i="5"/>
  <c r="AF1676" i="5"/>
  <c r="AF1675" i="5"/>
  <c r="AF1674" i="5"/>
  <c r="AF1673" i="5"/>
  <c r="AF1672" i="5"/>
  <c r="AF1671" i="5"/>
  <c r="AF1670" i="5"/>
  <c r="AF1669" i="5"/>
  <c r="AF1668" i="5"/>
  <c r="AF1667" i="5"/>
  <c r="AF1666" i="5"/>
  <c r="AF1665" i="5"/>
  <c r="AF1664" i="5"/>
  <c r="AF1663" i="5"/>
  <c r="AF1662" i="5"/>
  <c r="AF1661" i="5"/>
  <c r="AF1660" i="5"/>
  <c r="AF1659" i="5"/>
  <c r="AF1658" i="5"/>
  <c r="AF1657" i="5"/>
  <c r="AF1656" i="5"/>
  <c r="AF1655" i="5"/>
  <c r="AF1654" i="5"/>
  <c r="AF1653" i="5"/>
  <c r="AF1652" i="5"/>
  <c r="AF1651" i="5"/>
  <c r="AF1650" i="5"/>
  <c r="AF1649" i="5"/>
  <c r="AF1648" i="5"/>
  <c r="AF1647" i="5"/>
  <c r="AF1646" i="5"/>
  <c r="AF1645" i="5"/>
  <c r="AF1644" i="5"/>
  <c r="AF1643" i="5"/>
  <c r="AF1642" i="5"/>
  <c r="AF1641" i="5"/>
  <c r="AF1640" i="5"/>
  <c r="AF1639" i="5"/>
  <c r="AF1638" i="5"/>
  <c r="AF1637" i="5"/>
  <c r="AF1636" i="5"/>
  <c r="AF1635" i="5"/>
  <c r="AF1634" i="5"/>
  <c r="AF1633" i="5"/>
  <c r="AF1632" i="5"/>
  <c r="AF1631" i="5"/>
  <c r="AF1630" i="5"/>
  <c r="AF1629" i="5"/>
  <c r="AF1628" i="5"/>
  <c r="AF1627" i="5"/>
  <c r="AF1626" i="5"/>
  <c r="AF1625" i="5"/>
  <c r="AF1624" i="5"/>
  <c r="AF1623" i="5"/>
  <c r="AF1622" i="5"/>
  <c r="AF1621" i="5"/>
  <c r="AF1620" i="5"/>
  <c r="AF1619" i="5"/>
  <c r="AF1618" i="5"/>
  <c r="AF1617" i="5"/>
  <c r="AF1616" i="5"/>
  <c r="AF1615" i="5"/>
  <c r="AF1614" i="5"/>
  <c r="AF1613" i="5"/>
  <c r="AF1612" i="5"/>
  <c r="AF1611" i="5"/>
  <c r="AF1610" i="5"/>
  <c r="AF1609" i="5"/>
  <c r="AF1608" i="5"/>
  <c r="AF1607" i="5"/>
  <c r="AF1606" i="5"/>
  <c r="AF1605" i="5"/>
  <c r="AF1604" i="5"/>
  <c r="AF1603" i="5"/>
  <c r="AF1602" i="5"/>
  <c r="AF1601" i="5"/>
  <c r="AF1600" i="5"/>
  <c r="AF1599" i="5"/>
  <c r="AF1598" i="5"/>
  <c r="AF1597" i="5"/>
  <c r="AF1596" i="5"/>
  <c r="AF1595" i="5"/>
  <c r="AF1594" i="5"/>
  <c r="AF1593" i="5"/>
  <c r="AF1592" i="5"/>
  <c r="AF1591" i="5"/>
  <c r="AF1590" i="5"/>
  <c r="AF1589" i="5"/>
  <c r="AF1588" i="5"/>
  <c r="AF1587" i="5"/>
  <c r="AF1586" i="5"/>
  <c r="AF1585" i="5"/>
  <c r="AF1584" i="5"/>
  <c r="AF1583" i="5"/>
  <c r="AF1582" i="5"/>
  <c r="AF1581" i="5"/>
  <c r="AF1580" i="5"/>
  <c r="AF1579" i="5"/>
  <c r="AF1578" i="5"/>
  <c r="AF1577" i="5"/>
  <c r="AF1576" i="5"/>
  <c r="AF1575" i="5"/>
  <c r="AF1574" i="5"/>
  <c r="AF1573" i="5"/>
  <c r="AF1572" i="5"/>
  <c r="AF1571" i="5"/>
  <c r="AF1570" i="5"/>
  <c r="AF1569" i="5"/>
  <c r="AF1568" i="5"/>
  <c r="AF1567" i="5"/>
  <c r="AF1566" i="5"/>
  <c r="AF1565" i="5"/>
  <c r="AF1564" i="5"/>
  <c r="AF1563" i="5"/>
  <c r="AF1562" i="5"/>
  <c r="AF1561" i="5"/>
  <c r="AF1560" i="5"/>
  <c r="AF1559" i="5"/>
  <c r="AF1558" i="5"/>
  <c r="AF1557" i="5"/>
  <c r="AF1556" i="5"/>
  <c r="AF1555" i="5"/>
  <c r="AF1554" i="5"/>
  <c r="AF1553" i="5"/>
  <c r="AF1552" i="5"/>
  <c r="AF1551" i="5"/>
  <c r="AF1550" i="5"/>
  <c r="AF1549" i="5"/>
  <c r="AF1548" i="5"/>
  <c r="AF1547" i="5"/>
  <c r="AF1546" i="5"/>
  <c r="AF1545" i="5"/>
  <c r="AF1544" i="5"/>
  <c r="AF1543" i="5"/>
  <c r="AF1542" i="5"/>
  <c r="AF1541" i="5"/>
  <c r="AF1540" i="5"/>
  <c r="AF1539" i="5"/>
  <c r="AF1538" i="5"/>
  <c r="AF1537" i="5"/>
  <c r="AF1536" i="5"/>
  <c r="AF1535" i="5"/>
  <c r="AF1534" i="5"/>
  <c r="AF1533" i="5"/>
  <c r="AF1532" i="5"/>
  <c r="AF1531" i="5"/>
  <c r="AF1530" i="5"/>
  <c r="AF1529" i="5"/>
  <c r="AF1528" i="5"/>
  <c r="AF1527" i="5"/>
  <c r="AF1526" i="5"/>
  <c r="AF1525" i="5"/>
  <c r="AF1524" i="5"/>
  <c r="AF1523" i="5"/>
  <c r="AF1522" i="5"/>
  <c r="AF1521" i="5"/>
  <c r="AF1520" i="5"/>
  <c r="AF1519" i="5"/>
  <c r="AF1518" i="5"/>
  <c r="AF1517" i="5"/>
  <c r="AF1516" i="5"/>
  <c r="AF1515" i="5"/>
  <c r="AF1514" i="5"/>
  <c r="AF1513" i="5"/>
  <c r="AF1512" i="5"/>
  <c r="AF1511" i="5"/>
  <c r="AF1510" i="5"/>
  <c r="AF1509" i="5"/>
  <c r="AF1508" i="5"/>
  <c r="AF1507" i="5"/>
  <c r="AF1506" i="5"/>
  <c r="AF1505" i="5"/>
  <c r="AF1504" i="5"/>
  <c r="AF1503" i="5"/>
  <c r="AF1502" i="5"/>
  <c r="AF1501" i="5"/>
  <c r="AF1500" i="5"/>
  <c r="AF1499" i="5"/>
  <c r="AF1498" i="5"/>
  <c r="AF1497" i="5"/>
  <c r="AF1496" i="5"/>
  <c r="AF1495" i="5"/>
  <c r="AF1494" i="5"/>
  <c r="AF1493" i="5"/>
  <c r="AF1492" i="5"/>
  <c r="AF1491" i="5"/>
  <c r="AF1490" i="5"/>
  <c r="AF1489" i="5"/>
  <c r="AF1488" i="5"/>
  <c r="AF1487" i="5"/>
  <c r="AF1486" i="5"/>
  <c r="AF1485" i="5"/>
  <c r="AF1484" i="5"/>
  <c r="AF1483" i="5"/>
  <c r="AF1482" i="5"/>
  <c r="AF1481" i="5"/>
  <c r="AF1480" i="5"/>
  <c r="AF1479" i="5"/>
  <c r="AF1478" i="5"/>
  <c r="AF1477" i="5"/>
  <c r="AF1476" i="5"/>
  <c r="AF1475" i="5"/>
  <c r="AF1474" i="5"/>
  <c r="AF1473" i="5"/>
  <c r="AF1472" i="5"/>
  <c r="AF1471" i="5"/>
  <c r="AF1470" i="5"/>
  <c r="AF1469" i="5"/>
  <c r="AF1468" i="5"/>
  <c r="AF1467" i="5"/>
  <c r="AF1466" i="5"/>
  <c r="AF1465" i="5"/>
  <c r="AF1464" i="5"/>
  <c r="AF1463" i="5"/>
  <c r="AF1462" i="5"/>
  <c r="AF1461" i="5"/>
  <c r="AF1460" i="5"/>
  <c r="AF1459" i="5"/>
  <c r="AF1458" i="5"/>
  <c r="AF1457" i="5"/>
  <c r="AF1456" i="5"/>
  <c r="AF1455" i="5"/>
  <c r="AF1454" i="5"/>
  <c r="AF1453" i="5"/>
  <c r="AF1452" i="5"/>
  <c r="AF1451" i="5"/>
  <c r="AF1450" i="5"/>
  <c r="AF1449" i="5"/>
  <c r="AF1448" i="5"/>
  <c r="AF1447" i="5"/>
  <c r="AF1446" i="5"/>
  <c r="AF1445" i="5"/>
  <c r="AF1444" i="5"/>
  <c r="AF1443" i="5"/>
  <c r="AF1442" i="5"/>
  <c r="AF1441" i="5"/>
  <c r="AF1440" i="5"/>
  <c r="AF1439" i="5"/>
  <c r="AF1438" i="5"/>
  <c r="AF1437" i="5"/>
  <c r="AF1436" i="5"/>
  <c r="AF1435" i="5"/>
  <c r="AF1434" i="5"/>
  <c r="AF1433" i="5"/>
  <c r="AF1432" i="5"/>
  <c r="AF1431" i="5"/>
  <c r="AF1430" i="5"/>
  <c r="AF1429" i="5"/>
  <c r="AF1428" i="5"/>
  <c r="AF1427" i="5"/>
  <c r="AF1426" i="5"/>
  <c r="AF1425" i="5"/>
  <c r="AF1424" i="5"/>
  <c r="AF1423" i="5"/>
  <c r="AF1422" i="5"/>
  <c r="AF1421" i="5"/>
  <c r="AF1420" i="5"/>
  <c r="AF1419" i="5"/>
  <c r="AF1418" i="5"/>
  <c r="AF1417" i="5"/>
  <c r="AF1416" i="5"/>
  <c r="AF1415" i="5"/>
  <c r="AF1414" i="5"/>
  <c r="AF1413" i="5"/>
  <c r="AF1412" i="5"/>
  <c r="AF1411" i="5"/>
  <c r="AF1410" i="5"/>
  <c r="AF1409" i="5"/>
  <c r="AF1408" i="5"/>
  <c r="AF1407" i="5"/>
  <c r="AF1406" i="5"/>
  <c r="AF1405" i="5"/>
  <c r="AF1404" i="5"/>
  <c r="AF1403" i="5"/>
  <c r="AF1402" i="5"/>
  <c r="AF1401" i="5"/>
  <c r="AF1400" i="5"/>
  <c r="AF1399" i="5"/>
  <c r="AF1398" i="5"/>
  <c r="AF1397" i="5"/>
  <c r="AF1396" i="5"/>
  <c r="AF1395" i="5"/>
  <c r="AF1394" i="5"/>
  <c r="AF1393" i="5"/>
  <c r="AF1392" i="5"/>
  <c r="AF1391" i="5"/>
  <c r="AF1390" i="5"/>
  <c r="AF1389" i="5"/>
  <c r="AF1388" i="5"/>
  <c r="AF1387" i="5"/>
  <c r="AF1386" i="5"/>
  <c r="AF1385" i="5"/>
  <c r="AF1384" i="5"/>
  <c r="AF1383" i="5"/>
  <c r="AF1382" i="5"/>
  <c r="AF1381" i="5"/>
  <c r="AF1380" i="5"/>
  <c r="AF1379" i="5"/>
  <c r="AF1378" i="5"/>
  <c r="AF1377" i="5"/>
  <c r="AF1376" i="5"/>
  <c r="AF1375" i="5"/>
  <c r="AF1374" i="5"/>
  <c r="AF1373" i="5"/>
  <c r="AF1372" i="5"/>
  <c r="AF1371" i="5"/>
  <c r="AF1370" i="5"/>
  <c r="AF1369" i="5"/>
  <c r="AF1368" i="5"/>
  <c r="AF1367" i="5"/>
  <c r="AF1366" i="5"/>
  <c r="AF1365" i="5"/>
  <c r="AF1364" i="5"/>
  <c r="AF1363" i="5"/>
  <c r="AF1362" i="5"/>
  <c r="AF1361" i="5"/>
  <c r="AF1360" i="5"/>
  <c r="AF1359" i="5"/>
  <c r="AF1358" i="5"/>
  <c r="AF1357" i="5"/>
  <c r="AF1356" i="5"/>
  <c r="AF1355" i="5"/>
  <c r="AF1354" i="5"/>
  <c r="AF1353" i="5"/>
  <c r="AF1352" i="5"/>
  <c r="AF1351" i="5"/>
  <c r="AF1350" i="5"/>
  <c r="AF1349" i="5"/>
  <c r="AF1348" i="5"/>
  <c r="AF1347" i="5"/>
  <c r="AF1346" i="5"/>
  <c r="AF1345" i="5"/>
  <c r="AF1344" i="5"/>
  <c r="AF1343" i="5"/>
  <c r="AF1342" i="5"/>
  <c r="AF1341" i="5"/>
  <c r="AF1340" i="5"/>
  <c r="AF1339" i="5"/>
  <c r="AF1338" i="5"/>
  <c r="AF1337" i="5"/>
  <c r="AF1336" i="5"/>
  <c r="AF1335" i="5"/>
  <c r="AF1334" i="5"/>
  <c r="AF1333" i="5"/>
  <c r="AF1332" i="5"/>
  <c r="AF1331" i="5"/>
  <c r="AF1330" i="5"/>
  <c r="AF1329" i="5"/>
  <c r="AF1328" i="5"/>
  <c r="AF1327" i="5"/>
  <c r="AF1326" i="5"/>
  <c r="AF1325" i="5"/>
  <c r="AF1324" i="5"/>
  <c r="AF1323" i="5"/>
  <c r="AF1322" i="5"/>
  <c r="AF1321" i="5"/>
  <c r="AF1320" i="5"/>
  <c r="AF1319" i="5"/>
  <c r="AF1318" i="5"/>
  <c r="AF1317" i="5"/>
  <c r="AF1316" i="5"/>
  <c r="AF1315" i="5"/>
  <c r="AF1314" i="5"/>
  <c r="AF1313" i="5"/>
  <c r="AF1312" i="5"/>
  <c r="AF1311" i="5"/>
  <c r="AF1310" i="5"/>
  <c r="AF1309" i="5"/>
  <c r="AF1308" i="5"/>
  <c r="AF1307" i="5"/>
  <c r="AF1306" i="5"/>
  <c r="AF1305" i="5"/>
  <c r="AF1304" i="5"/>
  <c r="AF1303" i="5"/>
  <c r="AF1302" i="5"/>
  <c r="AF1301" i="5"/>
  <c r="AF1300" i="5"/>
  <c r="AF1299" i="5"/>
  <c r="AF1298" i="5"/>
  <c r="AF1297" i="5"/>
  <c r="AF1296" i="5"/>
  <c r="AF1295" i="5"/>
  <c r="AF1294" i="5"/>
  <c r="AF1293" i="5"/>
  <c r="AF1292" i="5"/>
  <c r="AF1291" i="5"/>
  <c r="AF1290" i="5"/>
  <c r="AF1289" i="5"/>
  <c r="AF1288" i="5"/>
  <c r="AF1287" i="5"/>
  <c r="AF1286" i="5"/>
  <c r="AF1285" i="5"/>
  <c r="AF1284" i="5"/>
  <c r="AF1283" i="5"/>
  <c r="AF1282" i="5"/>
  <c r="AF1281" i="5"/>
  <c r="AF1280" i="5"/>
  <c r="AF1279" i="5"/>
  <c r="AF1278" i="5"/>
  <c r="AF1277" i="5"/>
  <c r="AF1276" i="5"/>
  <c r="AF1275" i="5"/>
  <c r="AF1274" i="5"/>
  <c r="AF1273" i="5"/>
  <c r="AF1272" i="5"/>
  <c r="AF1271" i="5"/>
  <c r="AF1270" i="5"/>
  <c r="AF1269" i="5"/>
  <c r="AF1268" i="5"/>
  <c r="AF1267" i="5"/>
  <c r="AF1266" i="5"/>
  <c r="AF1265" i="5"/>
  <c r="AF1264" i="5"/>
  <c r="AF1263" i="5"/>
  <c r="AF1262" i="5"/>
  <c r="AF1261" i="5"/>
  <c r="AF1260" i="5"/>
  <c r="AF1259" i="5"/>
  <c r="AF1258" i="5"/>
  <c r="AF1257" i="5"/>
  <c r="AF1256" i="5"/>
  <c r="AF1255" i="5"/>
  <c r="AF1254" i="5"/>
  <c r="AF1253" i="5"/>
  <c r="AF1252" i="5"/>
  <c r="AF1251" i="5"/>
  <c r="AF1250" i="5"/>
  <c r="AF1249" i="5"/>
  <c r="AF1248" i="5"/>
  <c r="AF1247" i="5"/>
  <c r="AF1246" i="5"/>
  <c r="AF1245" i="5"/>
  <c r="AF1244" i="5"/>
  <c r="AF1243" i="5"/>
  <c r="AF1242" i="5"/>
  <c r="AF1241" i="5"/>
  <c r="AF1240" i="5"/>
  <c r="AF1239" i="5"/>
  <c r="AF1238" i="5"/>
  <c r="AF1237" i="5"/>
  <c r="AF1236" i="5"/>
  <c r="AF1235" i="5"/>
  <c r="AF1234" i="5"/>
  <c r="AF1233" i="5"/>
  <c r="AF1232" i="5"/>
  <c r="AF1231" i="5"/>
  <c r="AF1230" i="5"/>
  <c r="AF1229" i="5"/>
  <c r="AF1228" i="5"/>
  <c r="AF1227" i="5"/>
  <c r="AF1226" i="5"/>
  <c r="AF1225" i="5"/>
  <c r="AF1224" i="5"/>
  <c r="AF1223" i="5"/>
  <c r="AF1222" i="5"/>
  <c r="AF1221" i="5"/>
  <c r="AF1220" i="5"/>
  <c r="AF1219" i="5"/>
  <c r="AF1218" i="5"/>
  <c r="AF1217" i="5"/>
  <c r="AF1216" i="5"/>
  <c r="AF1215" i="5"/>
  <c r="AF1214" i="5"/>
  <c r="AF1213" i="5"/>
  <c r="AF1212" i="5"/>
  <c r="AF1211" i="5"/>
  <c r="AF1210" i="5"/>
  <c r="AF1209" i="5"/>
  <c r="AF1208" i="5"/>
  <c r="AF1207" i="5"/>
  <c r="AF1206" i="5"/>
  <c r="AF1205" i="5"/>
  <c r="AF1204" i="5"/>
  <c r="AF1203" i="5"/>
  <c r="AF1202" i="5"/>
  <c r="AF1201" i="5"/>
  <c r="AF1200" i="5"/>
  <c r="AF1199" i="5"/>
  <c r="AF1198" i="5"/>
  <c r="AF1197" i="5"/>
  <c r="AF1196" i="5"/>
  <c r="AF1195" i="5"/>
  <c r="AF1194" i="5"/>
  <c r="AF1193" i="5"/>
  <c r="AF1192" i="5"/>
  <c r="AF1191" i="5"/>
  <c r="AF1190" i="5"/>
  <c r="AF1189" i="5"/>
  <c r="AF1188" i="5"/>
  <c r="AF1187" i="5"/>
  <c r="AF1186" i="5"/>
  <c r="AF1185" i="5"/>
  <c r="AF1184" i="5"/>
  <c r="AF1183" i="5"/>
  <c r="AF1182" i="5"/>
  <c r="AF1181" i="5"/>
  <c r="AF1180" i="5"/>
  <c r="AF1179" i="5"/>
  <c r="AF1178" i="5"/>
  <c r="AF1177" i="5"/>
  <c r="AF1176" i="5"/>
  <c r="AF1175" i="5"/>
  <c r="AF1174" i="5"/>
  <c r="AF1173" i="5"/>
  <c r="AF1172" i="5"/>
  <c r="AF1171" i="5"/>
  <c r="AF1170" i="5"/>
  <c r="AF1169" i="5"/>
  <c r="AF1168" i="5"/>
  <c r="AF1167" i="5"/>
  <c r="AF1166" i="5"/>
  <c r="AF1165" i="5"/>
  <c r="AF1164" i="5"/>
  <c r="AF1163" i="5"/>
  <c r="AF1162" i="5"/>
  <c r="AF1161" i="5"/>
  <c r="AF1160" i="5"/>
  <c r="AF1159" i="5"/>
  <c r="AF1158" i="5"/>
  <c r="AF1157" i="5"/>
  <c r="AF1156" i="5"/>
  <c r="AF1155" i="5"/>
  <c r="AF1154" i="5"/>
  <c r="AF1153" i="5"/>
  <c r="AF1152" i="5"/>
  <c r="AF1151" i="5"/>
  <c r="AF1150" i="5"/>
  <c r="AF1149" i="5"/>
  <c r="AF1148" i="5"/>
  <c r="AF1147" i="5"/>
  <c r="AF1146" i="5"/>
  <c r="AF1145" i="5"/>
  <c r="AF1144" i="5"/>
  <c r="AF1143" i="5"/>
  <c r="AF1142" i="5"/>
  <c r="AF1141" i="5"/>
  <c r="AF1140" i="5"/>
  <c r="AF1139" i="5"/>
  <c r="AF1138" i="5"/>
  <c r="AF1137" i="5"/>
  <c r="AF1136" i="5"/>
  <c r="AF1135" i="5"/>
  <c r="AF1134" i="5"/>
  <c r="AF1133" i="5"/>
  <c r="AF1132" i="5"/>
  <c r="AF1131" i="5"/>
  <c r="AF1130" i="5"/>
  <c r="AF1129" i="5"/>
  <c r="AF1128" i="5"/>
  <c r="AF1127" i="5"/>
  <c r="AF1126" i="5"/>
  <c r="AF1125" i="5"/>
  <c r="AF1124" i="5"/>
  <c r="AF1123" i="5"/>
  <c r="AF1122" i="5"/>
  <c r="AF1121" i="5"/>
  <c r="AF1120" i="5"/>
  <c r="AF1119" i="5"/>
  <c r="AF1118" i="5"/>
  <c r="AF1117" i="5"/>
  <c r="AF1116" i="5"/>
  <c r="AF1115" i="5"/>
  <c r="AF1114" i="5"/>
  <c r="AF1113" i="5"/>
  <c r="AF1112" i="5"/>
  <c r="AF1111" i="5"/>
  <c r="AF1110" i="5"/>
  <c r="AF1109" i="5"/>
  <c r="AF1108" i="5"/>
  <c r="AF1107" i="5"/>
  <c r="AF1106" i="5"/>
  <c r="AF1105" i="5"/>
  <c r="AF1104" i="5"/>
  <c r="AF1103" i="5"/>
  <c r="AF1102" i="5"/>
  <c r="AF1101" i="5"/>
  <c r="AF1100" i="5"/>
  <c r="AF1099" i="5"/>
  <c r="AF1098" i="5"/>
  <c r="AF1097" i="5"/>
  <c r="AF1096" i="5"/>
  <c r="AF1095" i="5"/>
  <c r="AF1094" i="5"/>
  <c r="AF1093" i="5"/>
  <c r="AF1092" i="5"/>
  <c r="AF1091" i="5"/>
  <c r="AF1090" i="5"/>
  <c r="AF1089" i="5"/>
  <c r="AF1088" i="5"/>
  <c r="AF1087" i="5"/>
  <c r="AF1086" i="5"/>
  <c r="AF1085" i="5"/>
  <c r="AF1084" i="5"/>
  <c r="AF1083" i="5"/>
  <c r="AF1082" i="5"/>
  <c r="AF1081" i="5"/>
  <c r="AF1080" i="5"/>
  <c r="AF1079" i="5"/>
  <c r="AF1078" i="5"/>
  <c r="AF1077" i="5"/>
  <c r="AF1076" i="5"/>
  <c r="AF1075" i="5"/>
  <c r="AF1074" i="5"/>
  <c r="AF1073" i="5"/>
  <c r="AF1072" i="5"/>
  <c r="AF1071" i="5"/>
  <c r="AF1070" i="5"/>
  <c r="AF1069" i="5"/>
  <c r="AF1068" i="5"/>
  <c r="AF1067" i="5"/>
  <c r="AF1066" i="5"/>
  <c r="AF1065" i="5"/>
  <c r="AF1064" i="5"/>
  <c r="AF1063" i="5"/>
  <c r="AF1062" i="5"/>
  <c r="AF1061" i="5"/>
  <c r="AF1060" i="5"/>
  <c r="AF1059" i="5"/>
  <c r="AF1058" i="5"/>
  <c r="AF1057" i="5"/>
  <c r="AF1056" i="5"/>
  <c r="AF1055" i="5"/>
  <c r="AF1054" i="5"/>
  <c r="AF1053" i="5"/>
  <c r="AF1052" i="5"/>
  <c r="AF1051" i="5"/>
  <c r="AF1050" i="5"/>
  <c r="AF1049" i="5"/>
  <c r="AF1048" i="5"/>
  <c r="AF1047" i="5"/>
  <c r="AF1046" i="5"/>
  <c r="AF1045" i="5"/>
  <c r="AF1044" i="5"/>
  <c r="AF1043" i="5"/>
  <c r="AF1042" i="5"/>
  <c r="AF1041" i="5"/>
  <c r="AF1040" i="5"/>
  <c r="AF1039" i="5"/>
  <c r="AF1038" i="5"/>
  <c r="AF1037" i="5"/>
  <c r="AF1036" i="5"/>
  <c r="AF1035" i="5"/>
  <c r="AF1034" i="5"/>
  <c r="AF1033" i="5"/>
  <c r="AF1032" i="5"/>
  <c r="AF1031" i="5"/>
  <c r="AF1030" i="5"/>
  <c r="AF1029" i="5"/>
  <c r="AF1028" i="5"/>
  <c r="AF1027" i="5"/>
  <c r="AF1026" i="5"/>
  <c r="AF1025" i="5"/>
  <c r="AF1024" i="5"/>
  <c r="AF1023" i="5"/>
  <c r="AF1022" i="5"/>
  <c r="AF1021" i="5"/>
  <c r="AF1020" i="5"/>
  <c r="AF1019" i="5"/>
  <c r="AF1018" i="5"/>
  <c r="AF1017" i="5"/>
  <c r="AF1016" i="5"/>
  <c r="AF1015" i="5"/>
  <c r="AF1014" i="5"/>
  <c r="AF1013" i="5"/>
  <c r="AF1012" i="5"/>
  <c r="AF1011" i="5"/>
  <c r="AF1010" i="5"/>
  <c r="AF1009" i="5"/>
  <c r="AF1008" i="5"/>
  <c r="AF1007" i="5"/>
  <c r="AF1006" i="5"/>
  <c r="AF1005" i="5"/>
  <c r="AF1004" i="5"/>
  <c r="AF1003" i="5"/>
  <c r="AF1002" i="5"/>
  <c r="AF1001" i="5"/>
  <c r="AF1000" i="5"/>
  <c r="AF999" i="5"/>
  <c r="AF998" i="5"/>
  <c r="AF997" i="5"/>
  <c r="AF996" i="5"/>
  <c r="AF995" i="5"/>
  <c r="AF994" i="5"/>
  <c r="AF993" i="5"/>
  <c r="AF992" i="5"/>
  <c r="AF991" i="5"/>
  <c r="AF990" i="5"/>
  <c r="AF989" i="5"/>
  <c r="AF988" i="5"/>
  <c r="AF987" i="5"/>
  <c r="AF986" i="5"/>
  <c r="AF985" i="5"/>
  <c r="AF984" i="5"/>
  <c r="AF983" i="5"/>
  <c r="AF982" i="5"/>
  <c r="AF981" i="5"/>
  <c r="AF980" i="5"/>
  <c r="AF979" i="5"/>
  <c r="AF978" i="5"/>
  <c r="AF977" i="5"/>
  <c r="AF976" i="5"/>
  <c r="AF975" i="5"/>
  <c r="AF974" i="5"/>
  <c r="AF973" i="5"/>
  <c r="AF972" i="5"/>
  <c r="AF971" i="5"/>
  <c r="AF970" i="5"/>
  <c r="AF969" i="5"/>
  <c r="AF968" i="5"/>
  <c r="AF967" i="5"/>
  <c r="AF966" i="5"/>
  <c r="AF965" i="5"/>
  <c r="AF964" i="5"/>
  <c r="AF963" i="5"/>
  <c r="AF962" i="5"/>
  <c r="AF961" i="5"/>
  <c r="AF960" i="5"/>
  <c r="AF959" i="5"/>
  <c r="AF958" i="5"/>
  <c r="AF957" i="5"/>
  <c r="AF956" i="5"/>
  <c r="AF955" i="5"/>
  <c r="AF954" i="5"/>
  <c r="AF953" i="5"/>
  <c r="AF952" i="5"/>
  <c r="AF951" i="5"/>
  <c r="AF950" i="5"/>
  <c r="AF949" i="5"/>
  <c r="AF948" i="5"/>
  <c r="AF947" i="5"/>
  <c r="AF946" i="5"/>
  <c r="AF945" i="5"/>
  <c r="AF944" i="5"/>
  <c r="AF943" i="5"/>
  <c r="AF942" i="5"/>
  <c r="AF941" i="5"/>
  <c r="AF940" i="5"/>
  <c r="AF939" i="5"/>
  <c r="AF938" i="5"/>
  <c r="AF937" i="5"/>
  <c r="AF936" i="5"/>
  <c r="AF935" i="5"/>
  <c r="AF934" i="5"/>
  <c r="AF933" i="5"/>
  <c r="AF932" i="5"/>
  <c r="AF931" i="5"/>
  <c r="AF930" i="5"/>
  <c r="AF929" i="5"/>
  <c r="AF928" i="5"/>
  <c r="AF927" i="5"/>
  <c r="AF926" i="5"/>
  <c r="AF925" i="5"/>
  <c r="AF924" i="5"/>
  <c r="AF923" i="5"/>
  <c r="AF922" i="5"/>
  <c r="AF921" i="5"/>
  <c r="AF920" i="5"/>
  <c r="AF919" i="5"/>
  <c r="AF918" i="5"/>
  <c r="AF917" i="5"/>
  <c r="AF916" i="5"/>
  <c r="AF915" i="5"/>
  <c r="AF914" i="5"/>
  <c r="AF913" i="5"/>
  <c r="AF912" i="5"/>
  <c r="AF911" i="5"/>
  <c r="AF910" i="5"/>
  <c r="AF909" i="5"/>
  <c r="AF908" i="5"/>
  <c r="AF907" i="5"/>
  <c r="AF906" i="5"/>
  <c r="AF905" i="5"/>
  <c r="AF904" i="5"/>
  <c r="AF903" i="5"/>
  <c r="AF902" i="5"/>
  <c r="AF901" i="5"/>
  <c r="AF900" i="5"/>
  <c r="AF899" i="5"/>
  <c r="AF898" i="5"/>
  <c r="AF897" i="5"/>
  <c r="AF896" i="5"/>
  <c r="AF895" i="5"/>
  <c r="AF894" i="5"/>
  <c r="AF893" i="5"/>
  <c r="AF892" i="5"/>
  <c r="AF891" i="5"/>
  <c r="AF890" i="5"/>
  <c r="AF889" i="5"/>
  <c r="AF888" i="5"/>
  <c r="AF887" i="5"/>
  <c r="AF886" i="5"/>
  <c r="AF885" i="5"/>
  <c r="AF884" i="5"/>
  <c r="AF883" i="5"/>
  <c r="AF882" i="5"/>
  <c r="AF881" i="5"/>
  <c r="AF880" i="5"/>
  <c r="AF879" i="5"/>
  <c r="AF878" i="5"/>
  <c r="AF877" i="5"/>
  <c r="AF876" i="5"/>
  <c r="AF875" i="5"/>
  <c r="AF874" i="5"/>
  <c r="AF873" i="5"/>
  <c r="AF872" i="5"/>
  <c r="AF871" i="5"/>
  <c r="AF870" i="5"/>
  <c r="AF869" i="5"/>
  <c r="AF868" i="5"/>
  <c r="AF867" i="5"/>
  <c r="AF866" i="5"/>
  <c r="AF865" i="5"/>
  <c r="AF864" i="5"/>
  <c r="AF863" i="5"/>
  <c r="AF862" i="5"/>
  <c r="AF861" i="5"/>
  <c r="AF860" i="5"/>
  <c r="AF859" i="5"/>
  <c r="AF858" i="5"/>
  <c r="AF857" i="5"/>
  <c r="AF856" i="5"/>
  <c r="AF855" i="5"/>
  <c r="AF854" i="5"/>
  <c r="AF853" i="5"/>
  <c r="AF852" i="5"/>
  <c r="AF851" i="5"/>
  <c r="AF850" i="5"/>
  <c r="AF849" i="5"/>
  <c r="AF848" i="5"/>
  <c r="AF847" i="5"/>
  <c r="AF846" i="5"/>
  <c r="AF845" i="5"/>
  <c r="AF844" i="5"/>
  <c r="AF843" i="5"/>
  <c r="AF842" i="5"/>
  <c r="AF841" i="5"/>
  <c r="AF840" i="5"/>
  <c r="AF839" i="5"/>
  <c r="AF838" i="5"/>
  <c r="AF837" i="5"/>
  <c r="AF836" i="5"/>
  <c r="AF835" i="5"/>
  <c r="AF834" i="5"/>
  <c r="AF833" i="5"/>
  <c r="AF832" i="5"/>
  <c r="AF831" i="5"/>
  <c r="AF830" i="5"/>
  <c r="AF829" i="5"/>
  <c r="AF828" i="5"/>
  <c r="AF827" i="5"/>
  <c r="AF826" i="5"/>
  <c r="AF825" i="5"/>
  <c r="AF824" i="5"/>
  <c r="AF823" i="5"/>
  <c r="AF822" i="5"/>
  <c r="AF821" i="5"/>
  <c r="AF820" i="5"/>
  <c r="AF819" i="5"/>
  <c r="AF818" i="5"/>
  <c r="AF817" i="5"/>
  <c r="AF816" i="5"/>
  <c r="AF815" i="5"/>
  <c r="AF814" i="5"/>
  <c r="AF813" i="5"/>
  <c r="AF812" i="5"/>
  <c r="AF811" i="5"/>
  <c r="AF810" i="5"/>
  <c r="AF809" i="5"/>
  <c r="AF808" i="5"/>
  <c r="AF807" i="5"/>
  <c r="AF806" i="5"/>
  <c r="AF805" i="5"/>
  <c r="AF804" i="5"/>
  <c r="AF803" i="5"/>
  <c r="AF802" i="5"/>
  <c r="AF801" i="5"/>
  <c r="AF800" i="5"/>
  <c r="AF799" i="5"/>
  <c r="AF798" i="5"/>
  <c r="AF797" i="5"/>
  <c r="AF796" i="5"/>
  <c r="AF795" i="5"/>
  <c r="AF794" i="5"/>
  <c r="AF793" i="5"/>
  <c r="AF792" i="5"/>
  <c r="AF791" i="5"/>
  <c r="AF790" i="5"/>
  <c r="AF789" i="5"/>
  <c r="AF788" i="5"/>
  <c r="AF787" i="5"/>
  <c r="AF786" i="5"/>
  <c r="AF785" i="5"/>
  <c r="AF784" i="5"/>
  <c r="AF783" i="5"/>
  <c r="AF782" i="5"/>
  <c r="AF781" i="5"/>
  <c r="AF780" i="5"/>
  <c r="AF779" i="5"/>
  <c r="AF778" i="5"/>
  <c r="AF777" i="5"/>
  <c r="AF776" i="5"/>
  <c r="AF775" i="5"/>
  <c r="AF774" i="5"/>
  <c r="AF773" i="5"/>
  <c r="AF772" i="5"/>
  <c r="AF771" i="5"/>
  <c r="AF770" i="5"/>
  <c r="AF769" i="5"/>
  <c r="AF768" i="5"/>
  <c r="AF767" i="5"/>
  <c r="AF766" i="5"/>
  <c r="AF765" i="5"/>
  <c r="AF764" i="5"/>
  <c r="AF763" i="5"/>
  <c r="AF762" i="5"/>
  <c r="AF761" i="5"/>
  <c r="AF760" i="5"/>
  <c r="AF759" i="5"/>
  <c r="AF758" i="5"/>
  <c r="AF757" i="5"/>
  <c r="AF756" i="5"/>
  <c r="AF755" i="5"/>
  <c r="AF754" i="5"/>
  <c r="AF753" i="5"/>
  <c r="AF752" i="5"/>
  <c r="AF751" i="5"/>
  <c r="AF750" i="5"/>
  <c r="AF749" i="5"/>
  <c r="AF748" i="5"/>
  <c r="AF747" i="5"/>
  <c r="AF746" i="5"/>
  <c r="AF745" i="5"/>
  <c r="AF744" i="5"/>
  <c r="AF743" i="5"/>
  <c r="AF742" i="5"/>
  <c r="AF741" i="5"/>
  <c r="AF740" i="5"/>
  <c r="AF739" i="5"/>
  <c r="AF738" i="5"/>
  <c r="AF737" i="5"/>
  <c r="AF736" i="5"/>
  <c r="AF735" i="5"/>
  <c r="AF734" i="5"/>
  <c r="AF733" i="5"/>
  <c r="AF732" i="5"/>
  <c r="AF731" i="5"/>
  <c r="AF730" i="5"/>
  <c r="AF729" i="5"/>
  <c r="AF728" i="5"/>
  <c r="AF727" i="5"/>
  <c r="AF726" i="5"/>
  <c r="AF725" i="5"/>
  <c r="AF724" i="5"/>
  <c r="AF723" i="5"/>
  <c r="AF722" i="5"/>
  <c r="AF721" i="5"/>
  <c r="AF720" i="5"/>
  <c r="AF719" i="5"/>
  <c r="AF718" i="5"/>
  <c r="AF717" i="5"/>
  <c r="AF716" i="5"/>
  <c r="AF715" i="5"/>
  <c r="AF714" i="5"/>
  <c r="AF713" i="5"/>
  <c r="AF712" i="5"/>
  <c r="AF711" i="5"/>
  <c r="AF710" i="5"/>
  <c r="AF709" i="5"/>
  <c r="AF708" i="5"/>
  <c r="AF707" i="5"/>
  <c r="AF706" i="5"/>
  <c r="AF705" i="5"/>
  <c r="AF704" i="5"/>
  <c r="AF703" i="5"/>
  <c r="AF702" i="5"/>
  <c r="AF701" i="5"/>
  <c r="AF700" i="5"/>
  <c r="AF699" i="5"/>
  <c r="AF698" i="5"/>
  <c r="AF697" i="5"/>
  <c r="AF696" i="5"/>
  <c r="AF695" i="5"/>
  <c r="AF694" i="5"/>
  <c r="AF693" i="5"/>
  <c r="AF692" i="5"/>
  <c r="AF691" i="5"/>
  <c r="AF690" i="5"/>
  <c r="AF689" i="5"/>
  <c r="AF688" i="5"/>
  <c r="AF687" i="5"/>
  <c r="AF686" i="5"/>
  <c r="AF685" i="5"/>
  <c r="AF684" i="5"/>
  <c r="AF683" i="5"/>
  <c r="AF682" i="5"/>
  <c r="AF681" i="5"/>
  <c r="AF680" i="5"/>
  <c r="AF679" i="5"/>
  <c r="AF678" i="5"/>
  <c r="AF677" i="5"/>
  <c r="AF676" i="5"/>
  <c r="AF675" i="5"/>
  <c r="AF674" i="5"/>
  <c r="AF673" i="5"/>
  <c r="AF672" i="5"/>
  <c r="AF671" i="5"/>
  <c r="AF670" i="5"/>
  <c r="AF669" i="5"/>
  <c r="AF668" i="5"/>
  <c r="AF667" i="5"/>
  <c r="AF666" i="5"/>
  <c r="AF665" i="5"/>
  <c r="AF664" i="5"/>
  <c r="AF663" i="5"/>
  <c r="AF662" i="5"/>
  <c r="AF661" i="5"/>
  <c r="AF660" i="5"/>
  <c r="AF659" i="5"/>
  <c r="AF658" i="5"/>
  <c r="AF657" i="5"/>
  <c r="AF656" i="5"/>
  <c r="AF655" i="5"/>
  <c r="AF654" i="5"/>
  <c r="AF653" i="5"/>
  <c r="AF652" i="5"/>
  <c r="AF651" i="5"/>
  <c r="AF650" i="5"/>
  <c r="AF649" i="5"/>
  <c r="AF648" i="5"/>
  <c r="AF647" i="5"/>
  <c r="AF646" i="5"/>
  <c r="AF645" i="5"/>
  <c r="AF644" i="5"/>
  <c r="AF643" i="5"/>
  <c r="AF642" i="5"/>
  <c r="AF641" i="5"/>
  <c r="AF640" i="5"/>
  <c r="AF639" i="5"/>
  <c r="AF638" i="5"/>
  <c r="AF637" i="5"/>
  <c r="AF636" i="5"/>
  <c r="AF635" i="5"/>
  <c r="AF634" i="5"/>
  <c r="AF633" i="5"/>
  <c r="AF632" i="5"/>
  <c r="AF631" i="5"/>
  <c r="AF630" i="5"/>
  <c r="AF629" i="5"/>
  <c r="AF628" i="5"/>
  <c r="AF627" i="5"/>
  <c r="AF626" i="5"/>
  <c r="AF625" i="5"/>
  <c r="AF624" i="5"/>
  <c r="AF623" i="5"/>
  <c r="AF622" i="5"/>
  <c r="AF621" i="5"/>
  <c r="AF620" i="5"/>
  <c r="AF619" i="5"/>
  <c r="AF618" i="5"/>
  <c r="AF617" i="5"/>
  <c r="AF616" i="5"/>
  <c r="AF615" i="5"/>
  <c r="AF614" i="5"/>
  <c r="AF613" i="5"/>
  <c r="AF612" i="5"/>
  <c r="AF611" i="5"/>
  <c r="AF610" i="5"/>
  <c r="AF609" i="5"/>
  <c r="AF608" i="5"/>
  <c r="AF607" i="5"/>
  <c r="AF606" i="5"/>
  <c r="AF605" i="5"/>
  <c r="AF604" i="5"/>
  <c r="AF603" i="5"/>
  <c r="AF602" i="5"/>
  <c r="AF601" i="5"/>
  <c r="AF600" i="5"/>
  <c r="AF599" i="5"/>
  <c r="AF598" i="5"/>
  <c r="AF597" i="5"/>
  <c r="AF596" i="5"/>
  <c r="AF595" i="5"/>
  <c r="AF594" i="5"/>
  <c r="AF593" i="5"/>
  <c r="AF592" i="5"/>
  <c r="AF591" i="5"/>
  <c r="AF590" i="5"/>
  <c r="AF589" i="5"/>
  <c r="AF588" i="5"/>
  <c r="AF587" i="5"/>
  <c r="AF586" i="5"/>
  <c r="AF585" i="5"/>
  <c r="AF584" i="5"/>
  <c r="AF583" i="5"/>
  <c r="AF582" i="5"/>
  <c r="AF581" i="5"/>
  <c r="AF580" i="5"/>
  <c r="AF579" i="5"/>
  <c r="AF578" i="5"/>
  <c r="AF577" i="5"/>
  <c r="AF576" i="5"/>
  <c r="AF575" i="5"/>
  <c r="AF574" i="5"/>
  <c r="AF573" i="5"/>
  <c r="AF572" i="5"/>
  <c r="AF571" i="5"/>
  <c r="AF570" i="5"/>
  <c r="AF569" i="5"/>
  <c r="AF568" i="5"/>
  <c r="AF567" i="5"/>
  <c r="AF566" i="5"/>
  <c r="AF565" i="5"/>
  <c r="AF564" i="5"/>
  <c r="AF563" i="5"/>
  <c r="AF562" i="5"/>
  <c r="AF561" i="5"/>
  <c r="AF560" i="5"/>
  <c r="AF559" i="5"/>
  <c r="AF558" i="5"/>
  <c r="AF557" i="5"/>
  <c r="AF556" i="5"/>
  <c r="AF555" i="5"/>
  <c r="AF554" i="5"/>
  <c r="AF553" i="5"/>
  <c r="AF552" i="5"/>
  <c r="AF551" i="5"/>
  <c r="AF550" i="5"/>
  <c r="AF549" i="5"/>
  <c r="AF548" i="5"/>
  <c r="AF547" i="5"/>
  <c r="AF546" i="5"/>
  <c r="AF545" i="5"/>
  <c r="AF544" i="5"/>
  <c r="AF543" i="5"/>
  <c r="AF542" i="5"/>
  <c r="AF541" i="5"/>
  <c r="AF540" i="5"/>
  <c r="AF539" i="5"/>
  <c r="AF538" i="5"/>
  <c r="AF537" i="5"/>
  <c r="AF536" i="5"/>
  <c r="AF535" i="5"/>
  <c r="AF534" i="5"/>
  <c r="AF533" i="5"/>
  <c r="AF532" i="5"/>
  <c r="AF531" i="5"/>
  <c r="AF530" i="5"/>
  <c r="AF529" i="5"/>
  <c r="AF528" i="5"/>
  <c r="AF527" i="5"/>
  <c r="AF526" i="5"/>
  <c r="AF525" i="5"/>
  <c r="AF524" i="5"/>
  <c r="AF523" i="5"/>
  <c r="AF522" i="5"/>
  <c r="AF521" i="5"/>
  <c r="AF520" i="5"/>
  <c r="AF519" i="5"/>
  <c r="AF518" i="5"/>
  <c r="AF517" i="5"/>
  <c r="AF516" i="5"/>
  <c r="AF515" i="5"/>
  <c r="AF514" i="5"/>
  <c r="AF513" i="5"/>
  <c r="AF512" i="5"/>
  <c r="AF511" i="5"/>
  <c r="AF510" i="5"/>
  <c r="AF509" i="5"/>
  <c r="AF508" i="5"/>
  <c r="AF507" i="5"/>
  <c r="AF506" i="5"/>
  <c r="AF505" i="5"/>
  <c r="AF504" i="5"/>
  <c r="AF503" i="5"/>
  <c r="AF502" i="5"/>
  <c r="AF501" i="5"/>
  <c r="AF500" i="5"/>
  <c r="AF499" i="5"/>
  <c r="AF498" i="5"/>
  <c r="AF497" i="5"/>
  <c r="AF496" i="5"/>
  <c r="AF495" i="5"/>
  <c r="AF494" i="5"/>
  <c r="AF493" i="5"/>
  <c r="AF492" i="5"/>
  <c r="AF491" i="5"/>
  <c r="AF490" i="5"/>
  <c r="AF489" i="5"/>
  <c r="AF488" i="5"/>
  <c r="AF487" i="5"/>
  <c r="AF486" i="5"/>
  <c r="AF485" i="5"/>
  <c r="AF484" i="5"/>
  <c r="AF483" i="5"/>
  <c r="AF482" i="5"/>
  <c r="AF481" i="5"/>
  <c r="AF480" i="5"/>
  <c r="AF479" i="5"/>
  <c r="AF478" i="5"/>
  <c r="AF477" i="5"/>
  <c r="AF476" i="5"/>
  <c r="AF475" i="5"/>
  <c r="AF474" i="5"/>
  <c r="AF473" i="5"/>
  <c r="AF472" i="5"/>
  <c r="AF471" i="5"/>
  <c r="AF470" i="5"/>
  <c r="AF469" i="5"/>
  <c r="AF468" i="5"/>
  <c r="AF467" i="5"/>
  <c r="AF466" i="5"/>
  <c r="AF465" i="5"/>
  <c r="AF464" i="5"/>
  <c r="AF463" i="5"/>
  <c r="AF462" i="5"/>
  <c r="AF461" i="5"/>
  <c r="AF460" i="5"/>
  <c r="AF459" i="5"/>
  <c r="AF458" i="5"/>
  <c r="AF457" i="5"/>
  <c r="AF456" i="5"/>
  <c r="AF455" i="5"/>
  <c r="AF454" i="5"/>
  <c r="AF453" i="5"/>
  <c r="AF452" i="5"/>
  <c r="AF451" i="5"/>
  <c r="AF450" i="5"/>
  <c r="AF449" i="5"/>
  <c r="AF448" i="5"/>
  <c r="AF447" i="5"/>
  <c r="AF446" i="5"/>
  <c r="AF445" i="5"/>
  <c r="AF444" i="5"/>
  <c r="AF443" i="5"/>
  <c r="AF442" i="5"/>
  <c r="AF441" i="5"/>
  <c r="AF440" i="5"/>
  <c r="AF439" i="5"/>
  <c r="AF438" i="5"/>
  <c r="AF437" i="5"/>
  <c r="AF436" i="5"/>
  <c r="AF435" i="5"/>
  <c r="AF434" i="5"/>
  <c r="AF433" i="5"/>
  <c r="AF432" i="5"/>
  <c r="AF431" i="5"/>
  <c r="AF430" i="5"/>
  <c r="AF429" i="5"/>
  <c r="AF428" i="5"/>
  <c r="AF427" i="5"/>
  <c r="AF426" i="5"/>
  <c r="AF425" i="5"/>
  <c r="AF424" i="5"/>
  <c r="AF423" i="5"/>
  <c r="AF422" i="5"/>
  <c r="AF421" i="5"/>
  <c r="AF420" i="5"/>
  <c r="AF419" i="5"/>
  <c r="AF418" i="5"/>
  <c r="AF417" i="5"/>
  <c r="AF416" i="5"/>
  <c r="AF415" i="5"/>
  <c r="AF414" i="5"/>
  <c r="AF413" i="5"/>
  <c r="AF412" i="5"/>
  <c r="AF411" i="5"/>
  <c r="AF410" i="5"/>
  <c r="AF409" i="5"/>
  <c r="AF408" i="5"/>
  <c r="AF407" i="5"/>
  <c r="AF406" i="5"/>
  <c r="AF405" i="5"/>
  <c r="AF404" i="5"/>
  <c r="AF403" i="5"/>
  <c r="AF402" i="5"/>
  <c r="AF401" i="5"/>
  <c r="AF400" i="5"/>
  <c r="AF399" i="5"/>
  <c r="AF398" i="5"/>
  <c r="AF397" i="5"/>
  <c r="AF396" i="5"/>
  <c r="AF395" i="5"/>
  <c r="AF394" i="5"/>
  <c r="AF393" i="5"/>
  <c r="AF392" i="5"/>
  <c r="AF391" i="5"/>
  <c r="AF390" i="5"/>
  <c r="AF389" i="5"/>
  <c r="AF388" i="5"/>
  <c r="AF387" i="5"/>
  <c r="AF386" i="5"/>
  <c r="AF385" i="5"/>
  <c r="AF384" i="5"/>
  <c r="AF383" i="5"/>
  <c r="AF382" i="5"/>
  <c r="AF381" i="5"/>
  <c r="AF380" i="5"/>
  <c r="AF379" i="5"/>
  <c r="AF378" i="5"/>
  <c r="AF377" i="5"/>
  <c r="AF376" i="5"/>
  <c r="AF375" i="5"/>
  <c r="AF374" i="5"/>
  <c r="AF373" i="5"/>
  <c r="AF372" i="5"/>
  <c r="AF371" i="5"/>
  <c r="AF370" i="5"/>
  <c r="AF369" i="5"/>
  <c r="AF368" i="5"/>
  <c r="AF367" i="5"/>
  <c r="AF366" i="5"/>
  <c r="AF365" i="5"/>
  <c r="AF364" i="5"/>
  <c r="AF363" i="5"/>
  <c r="AF362" i="5"/>
  <c r="AF361" i="5"/>
  <c r="AF360" i="5"/>
  <c r="AF359" i="5"/>
  <c r="AF358" i="5"/>
  <c r="AF357" i="5"/>
  <c r="AF356" i="5"/>
  <c r="AF355" i="5"/>
  <c r="AF354" i="5"/>
  <c r="AF353" i="5"/>
  <c r="AF352" i="5"/>
  <c r="AF351" i="5"/>
  <c r="AF350" i="5"/>
  <c r="AF349" i="5"/>
  <c r="AF348" i="5"/>
  <c r="AF347" i="5"/>
  <c r="AF346" i="5"/>
  <c r="AF345" i="5"/>
  <c r="AF344" i="5"/>
  <c r="AF343" i="5"/>
  <c r="AF342" i="5"/>
  <c r="AF341" i="5"/>
  <c r="AF340" i="5"/>
  <c r="AF339" i="5"/>
  <c r="AF338" i="5"/>
  <c r="AF337" i="5"/>
  <c r="AF336" i="5"/>
  <c r="AF335" i="5"/>
  <c r="AF334" i="5"/>
  <c r="AF333" i="5"/>
  <c r="AF332" i="5"/>
  <c r="AF331" i="5"/>
  <c r="AF330" i="5"/>
  <c r="AF329" i="5"/>
  <c r="AF328" i="5"/>
  <c r="AF327" i="5"/>
  <c r="AF326" i="5"/>
  <c r="AF325" i="5"/>
  <c r="AF324" i="5"/>
  <c r="AF323" i="5"/>
  <c r="AF322" i="5"/>
  <c r="AF321" i="5"/>
  <c r="AF320" i="5"/>
  <c r="AF319" i="5"/>
  <c r="AF318" i="5"/>
  <c r="AF317" i="5"/>
  <c r="AF316" i="5"/>
  <c r="AF315" i="5"/>
  <c r="AF314" i="5"/>
  <c r="AF313" i="5"/>
  <c r="AF312" i="5"/>
  <c r="AF311" i="5"/>
  <c r="AF310" i="5"/>
  <c r="AF309" i="5"/>
  <c r="AF308" i="5"/>
  <c r="AF307" i="5"/>
  <c r="AF306" i="5"/>
  <c r="AF305" i="5"/>
  <c r="AF304" i="5"/>
  <c r="AF303" i="5"/>
  <c r="AF302" i="5"/>
  <c r="AF301" i="5"/>
  <c r="AF300" i="5"/>
  <c r="AF299" i="5"/>
  <c r="AF298" i="5"/>
  <c r="AF297" i="5"/>
  <c r="AF296" i="5"/>
  <c r="AF295" i="5"/>
  <c r="AF294" i="5"/>
  <c r="AF293" i="5"/>
  <c r="AF292" i="5"/>
  <c r="AF291" i="5"/>
  <c r="AF290" i="5"/>
  <c r="AF289" i="5"/>
  <c r="AF288" i="5"/>
  <c r="AF287" i="5"/>
  <c r="AF286" i="5"/>
  <c r="AF285" i="5"/>
  <c r="AF284" i="5"/>
  <c r="AF283" i="5"/>
  <c r="AF282" i="5"/>
  <c r="AF281" i="5"/>
  <c r="AF280" i="5"/>
  <c r="AF279" i="5"/>
  <c r="AF278" i="5"/>
  <c r="AF277" i="5"/>
  <c r="AF276" i="5"/>
  <c r="AF275" i="5"/>
  <c r="AF274" i="5"/>
  <c r="AF273" i="5"/>
  <c r="AF272" i="5"/>
  <c r="AF271" i="5"/>
  <c r="AF270" i="5"/>
  <c r="AF269" i="5"/>
  <c r="AF268" i="5"/>
  <c r="AF267" i="5"/>
  <c r="AF266" i="5"/>
  <c r="AF265" i="5"/>
  <c r="AF264" i="5"/>
  <c r="AF263" i="5"/>
  <c r="AF262" i="5"/>
  <c r="AF261" i="5"/>
  <c r="AF260" i="5"/>
  <c r="AF259" i="5"/>
  <c r="AF258" i="5"/>
  <c r="AF257" i="5"/>
  <c r="AF256" i="5"/>
  <c r="AF255" i="5"/>
  <c r="AF254" i="5"/>
  <c r="AF253" i="5"/>
  <c r="AF252" i="5"/>
  <c r="AF251" i="5"/>
  <c r="AF250" i="5"/>
  <c r="AF249" i="5"/>
  <c r="AF248" i="5"/>
  <c r="AF247" i="5"/>
  <c r="AF246" i="5"/>
  <c r="AF245" i="5"/>
  <c r="AF244" i="5"/>
  <c r="AF243" i="5"/>
  <c r="AF242" i="5"/>
  <c r="AF241" i="5"/>
  <c r="AF240" i="5"/>
  <c r="AF239" i="5"/>
  <c r="AF238" i="5"/>
  <c r="AF237" i="5"/>
  <c r="AF236" i="5"/>
  <c r="AF235" i="5"/>
  <c r="AF234" i="5"/>
  <c r="AF233" i="5"/>
  <c r="AF232" i="5"/>
  <c r="AF231" i="5"/>
  <c r="AF230" i="5"/>
  <c r="AF229" i="5"/>
  <c r="AF228" i="5"/>
  <c r="AF227" i="5"/>
  <c r="AF226" i="5"/>
  <c r="AF225" i="5"/>
  <c r="AF224" i="5"/>
  <c r="AF223" i="5"/>
  <c r="AF222" i="5"/>
  <c r="AF221" i="5"/>
  <c r="AF220" i="5"/>
  <c r="AF219" i="5"/>
  <c r="AF218" i="5"/>
  <c r="AF217" i="5"/>
  <c r="AF216" i="5"/>
  <c r="AF215" i="5"/>
  <c r="AF214" i="5"/>
  <c r="AF213" i="5"/>
  <c r="AF212" i="5"/>
  <c r="AF211" i="5"/>
  <c r="AF210" i="5"/>
  <c r="AF209" i="5"/>
  <c r="AF208" i="5"/>
  <c r="AF207" i="5"/>
  <c r="AF206" i="5"/>
  <c r="AF205" i="5"/>
  <c r="AF204" i="5"/>
  <c r="AF203" i="5"/>
  <c r="AF202" i="5"/>
  <c r="AF201" i="5"/>
  <c r="AF200" i="5"/>
  <c r="AF199" i="5"/>
  <c r="AF198" i="5"/>
  <c r="AF197" i="5"/>
  <c r="AF196" i="5"/>
  <c r="AF195" i="5"/>
  <c r="AF194" i="5"/>
  <c r="AF193" i="5"/>
  <c r="AF192" i="5"/>
  <c r="AF191" i="5"/>
  <c r="AF190" i="5"/>
  <c r="AF189" i="5"/>
  <c r="AF188" i="5"/>
  <c r="AF187" i="5"/>
  <c r="AF186" i="5"/>
  <c r="AF185" i="5"/>
  <c r="AF184" i="5"/>
  <c r="AF183" i="5"/>
  <c r="AF182" i="5"/>
  <c r="AF181" i="5"/>
  <c r="AF180" i="5"/>
  <c r="AF179" i="5"/>
  <c r="AF178" i="5"/>
  <c r="AF177" i="5"/>
  <c r="AF176" i="5"/>
  <c r="AF175" i="5"/>
  <c r="AF174" i="5"/>
  <c r="AF173" i="5"/>
  <c r="AF172" i="5"/>
  <c r="AF171" i="5"/>
  <c r="AF170" i="5"/>
  <c r="AF169" i="5"/>
  <c r="AF168" i="5"/>
  <c r="AF167" i="5"/>
  <c r="AF166" i="5"/>
  <c r="AF165" i="5"/>
  <c r="AF164" i="5"/>
  <c r="AF163" i="5"/>
  <c r="AF162" i="5"/>
  <c r="AF161" i="5"/>
  <c r="AF160" i="5"/>
  <c r="AF159" i="5"/>
  <c r="AF158" i="5"/>
  <c r="AF157" i="5"/>
  <c r="AF156" i="5"/>
  <c r="AF155" i="5"/>
  <c r="AF154" i="5"/>
  <c r="AF153" i="5"/>
  <c r="AF152" i="5"/>
  <c r="AF151" i="5"/>
  <c r="AF150" i="5"/>
  <c r="AF149" i="5"/>
  <c r="AF148" i="5"/>
  <c r="AF147" i="5"/>
  <c r="AF146" i="5"/>
  <c r="AF145" i="5"/>
  <c r="AF144" i="5"/>
  <c r="AF143" i="5"/>
  <c r="AF142" i="5"/>
  <c r="AF141" i="5"/>
  <c r="AF140" i="5"/>
  <c r="AF139" i="5"/>
  <c r="AF138" i="5"/>
  <c r="AF137" i="5"/>
  <c r="AF136" i="5"/>
  <c r="AF135" i="5"/>
  <c r="AF134" i="5"/>
  <c r="AF133" i="5"/>
  <c r="AF132" i="5"/>
  <c r="AF131" i="5"/>
  <c r="AF130" i="5"/>
  <c r="AF129" i="5"/>
  <c r="AF128" i="5"/>
  <c r="AF127" i="5"/>
  <c r="AF126" i="5"/>
  <c r="AF125" i="5"/>
  <c r="AF124" i="5"/>
  <c r="AF123" i="5"/>
  <c r="AF122" i="5"/>
  <c r="AF121" i="5"/>
  <c r="AF120" i="5"/>
  <c r="AF119" i="5"/>
  <c r="AF118" i="5"/>
  <c r="AF117" i="5"/>
  <c r="AF116" i="5"/>
  <c r="AF115" i="5"/>
  <c r="AF114" i="5"/>
  <c r="AF113" i="5"/>
  <c r="AF112" i="5"/>
  <c r="AF111" i="5"/>
  <c r="AF110" i="5"/>
  <c r="AF109" i="5"/>
  <c r="AF108" i="5"/>
  <c r="AF107" i="5"/>
  <c r="AF106" i="5"/>
  <c r="AF105" i="5"/>
  <c r="AF104" i="5"/>
  <c r="AF103" i="5"/>
  <c r="AF102" i="5"/>
  <c r="AF101" i="5"/>
  <c r="AF100" i="5"/>
  <c r="AF99" i="5"/>
  <c r="AF98" i="5"/>
  <c r="AF97" i="5"/>
  <c r="AF96" i="5"/>
  <c r="AF95" i="5"/>
  <c r="AF94" i="5"/>
  <c r="AF93" i="5"/>
  <c r="AF92" i="5"/>
  <c r="AF91" i="5"/>
  <c r="AF90" i="5"/>
  <c r="AF89" i="5"/>
  <c r="AF88" i="5"/>
  <c r="AF87" i="5"/>
  <c r="AF86" i="5"/>
  <c r="AF85" i="5"/>
  <c r="AF84" i="5"/>
  <c r="AF83" i="5"/>
  <c r="AF82" i="5"/>
  <c r="AF81" i="5"/>
  <c r="AF80" i="5"/>
  <c r="AF79" i="5"/>
  <c r="AF78" i="5"/>
  <c r="AF77" i="5"/>
  <c r="AF76" i="5"/>
  <c r="AF75" i="5"/>
  <c r="AF74" i="5"/>
  <c r="AF73" i="5"/>
  <c r="AF72" i="5"/>
  <c r="AF71" i="5"/>
  <c r="AF70" i="5"/>
  <c r="AF69" i="5"/>
  <c r="AF68" i="5"/>
  <c r="AF67" i="5"/>
  <c r="AF66" i="5"/>
  <c r="AF65" i="5"/>
  <c r="AF64" i="5"/>
  <c r="AF63" i="5"/>
  <c r="AF62" i="5"/>
  <c r="AF61" i="5"/>
  <c r="AF60" i="5"/>
  <c r="AF59" i="5"/>
  <c r="AF58" i="5"/>
  <c r="AF57" i="5"/>
  <c r="AF56" i="5"/>
  <c r="AF55" i="5"/>
  <c r="AF54" i="5"/>
  <c r="AF53" i="5"/>
  <c r="AF52" i="5"/>
  <c r="AF51" i="5"/>
  <c r="AF50" i="5"/>
  <c r="AF49" i="5"/>
  <c r="AF48" i="5"/>
  <c r="AF47" i="5"/>
  <c r="AF46" i="5"/>
  <c r="AF45" i="5"/>
  <c r="AF44" i="5"/>
  <c r="AF43" i="5"/>
  <c r="AF42" i="5"/>
  <c r="AF41" i="5"/>
  <c r="AF40" i="5"/>
  <c r="AF39" i="5"/>
  <c r="AF38" i="5"/>
  <c r="AF37"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F8" i="5"/>
  <c r="AF7" i="5"/>
  <c r="AF6" i="5"/>
  <c r="T6" i="5" a="1"/>
  <c r="T6" i="5" s="1"/>
  <c r="F1" i="17" a="1"/>
  <c r="AC8" i="5" l="1"/>
  <c r="AE8" i="5" s="1"/>
  <c r="F1" i="17"/>
  <c r="J21" i="11"/>
  <c r="J20" i="11"/>
  <c r="J19" i="11"/>
  <c r="J3" i="17" a="1"/>
  <c r="J7" i="17" a="1"/>
  <c r="J11" i="17" a="1"/>
  <c r="J15" i="17" a="1"/>
  <c r="J19" i="17" a="1"/>
  <c r="J23" i="17" a="1"/>
  <c r="J27" i="17" a="1"/>
  <c r="J31" i="17" a="1"/>
  <c r="J35" i="17" a="1"/>
  <c r="J4" i="17" a="1"/>
  <c r="J8" i="17" a="1"/>
  <c r="J12" i="17" a="1"/>
  <c r="J16" i="17" a="1"/>
  <c r="H3" i="17" a="1"/>
  <c r="I23" i="17" a="1"/>
  <c r="J9" i="17" a="1"/>
  <c r="M25" i="17" a="1"/>
  <c r="L8" i="17" a="1"/>
  <c r="L24" i="17" a="1"/>
  <c r="K8" i="17" a="1"/>
  <c r="N29" i="17" a="1"/>
  <c r="M7" i="17" a="1"/>
  <c r="K23" i="17" a="1"/>
  <c r="L30" i="17" a="1"/>
  <c r="L23" i="17" a="1"/>
  <c r="G9" i="17" a="1"/>
  <c r="H24" i="17" a="1"/>
  <c r="J5" i="17" a="1"/>
  <c r="J13" i="17" a="1"/>
  <c r="J28" i="17" a="1"/>
  <c r="I15" i="17" a="1"/>
  <c r="H26" i="17" a="1"/>
  <c r="N33" i="17" a="1"/>
  <c r="K33" i="17" a="1"/>
  <c r="M23" i="17" a="1"/>
  <c r="G12" i="17" a="1"/>
  <c r="I10" i="17" a="1"/>
  <c r="G5" i="17" a="1"/>
  <c r="N24" i="17" a="1"/>
  <c r="I6" i="17" a="1"/>
  <c r="M30" i="17" a="1"/>
  <c r="G35" i="17" a="1"/>
  <c r="H15" i="17" a="1"/>
  <c r="G7" i="17" a="1"/>
  <c r="M11" i="17" a="1"/>
  <c r="L36" i="17" a="1"/>
  <c r="H12" i="17" a="1"/>
  <c r="N3" i="17" a="1"/>
  <c r="N7" i="17" a="1"/>
  <c r="N11" i="17" a="1"/>
  <c r="N15" i="17" a="1"/>
  <c r="N19" i="17" a="1"/>
  <c r="N23" i="17" a="1"/>
  <c r="N27" i="17" a="1"/>
  <c r="N31" i="17" a="1"/>
  <c r="N35" i="17" a="1"/>
  <c r="N4" i="17" a="1"/>
  <c r="N8" i="17" a="1"/>
  <c r="N12" i="17" a="1"/>
  <c r="N16" i="17" a="1"/>
  <c r="I3" i="17" a="1"/>
  <c r="G25" i="17" a="1"/>
  <c r="K27" i="17" a="1"/>
  <c r="H28" i="17" a="1"/>
  <c r="L31" i="17" a="1"/>
  <c r="H31" i="17" a="1"/>
  <c r="M27" i="17" a="1"/>
  <c r="J17" i="17" a="1"/>
  <c r="G29" i="17" a="1"/>
  <c r="G30" i="17" a="1"/>
  <c r="M19" i="17" a="1"/>
  <c r="N28" i="17" a="1"/>
  <c r="G32" i="17" a="1"/>
  <c r="I4" i="17" a="1"/>
  <c r="I8" i="17" a="1"/>
  <c r="I12" i="17" a="1"/>
  <c r="I16" i="17" a="1"/>
  <c r="I20" i="17" a="1"/>
  <c r="I24" i="17" a="1"/>
  <c r="I28" i="17" a="1"/>
  <c r="I32" i="17" a="1"/>
  <c r="I36" i="17" a="1"/>
  <c r="I5" i="17" a="1"/>
  <c r="I9" i="17" a="1"/>
  <c r="I13" i="17" a="1"/>
  <c r="I17" i="17" a="1"/>
  <c r="M3" i="17" a="1"/>
  <c r="N26" i="17" a="1"/>
  <c r="N13" i="17" a="1"/>
  <c r="I29" i="17" a="1"/>
  <c r="J10" i="17" a="1"/>
  <c r="G37" i="17" a="1"/>
  <c r="H11" i="17" a="1"/>
  <c r="J33" i="17" a="1"/>
  <c r="L15" i="17" a="1"/>
  <c r="I25" i="17" a="1"/>
  <c r="J32" i="17" a="1"/>
  <c r="L26" i="17" a="1"/>
  <c r="G4" i="17" a="1"/>
  <c r="K29" i="17" a="1"/>
  <c r="H7" i="17" a="1"/>
  <c r="K16" i="17" a="1"/>
  <c r="K32" i="17" a="1"/>
  <c r="N18" i="17" a="1"/>
  <c r="K28" i="17" a="1"/>
  <c r="L35" i="17" a="1"/>
  <c r="I7" i="17" a="1"/>
  <c r="L16" i="17" a="1"/>
  <c r="L28" i="17" a="1"/>
  <c r="K5" i="17" a="1"/>
  <c r="J18" i="17" a="1"/>
  <c r="N25" i="17" a="1"/>
  <c r="H30" i="17" a="1"/>
  <c r="I31" i="17" a="1"/>
  <c r="G20" i="17" a="1"/>
  <c r="N20" i="17" a="1"/>
  <c r="M18" i="17" a="1"/>
  <c r="G11" i="17" a="1"/>
  <c r="M6" i="17" a="1"/>
  <c r="L20" i="17" a="1"/>
  <c r="I27" i="17" a="1"/>
  <c r="M4" i="17" a="1"/>
  <c r="M8" i="17" a="1"/>
  <c r="M12" i="17" a="1"/>
  <c r="M16" i="17" a="1"/>
  <c r="M20" i="17" a="1"/>
  <c r="M24" i="17" a="1"/>
  <c r="M28" i="17" a="1"/>
  <c r="M32" i="17" a="1"/>
  <c r="M36" i="17" a="1"/>
  <c r="M5" i="17" a="1"/>
  <c r="M9" i="17" a="1"/>
  <c r="M13" i="17" a="1"/>
  <c r="M17" i="17" a="1"/>
  <c r="L4" i="17" a="1"/>
  <c r="M14" i="17" a="1"/>
  <c r="G31" i="17" a="1"/>
  <c r="I11" i="17" a="1"/>
  <c r="J20" i="17" a="1"/>
  <c r="G17" i="17" a="1"/>
  <c r="H34" i="17" a="1"/>
  <c r="M15" i="17" a="1"/>
  <c r="G8" i="17" a="1"/>
  <c r="I34" i="17" a="1"/>
  <c r="M29" i="17" a="1"/>
  <c r="G34" i="17" a="1"/>
  <c r="M35" i="17" a="1"/>
  <c r="M21" i="17" a="1"/>
  <c r="J25" i="17" a="1"/>
  <c r="H5" i="17" a="1"/>
  <c r="H9" i="17" a="1"/>
  <c r="H13" i="17" a="1"/>
  <c r="H17" i="17" a="1"/>
  <c r="H21" i="17" a="1"/>
  <c r="H25" i="17" a="1"/>
  <c r="H29" i="17" a="1"/>
  <c r="H33" i="17" a="1"/>
  <c r="H37" i="17" a="1"/>
  <c r="H6" i="17" a="1"/>
  <c r="H10" i="17" a="1"/>
  <c r="H14" i="17" a="1"/>
  <c r="H18" i="17" a="1"/>
  <c r="G16" i="17" a="1"/>
  <c r="J30" i="17" a="1"/>
  <c r="H16" i="17" a="1"/>
  <c r="N32" i="17" a="1"/>
  <c r="G13" i="17" a="1"/>
  <c r="L12" i="17" a="1"/>
  <c r="M22" i="17" a="1"/>
  <c r="M31" i="17" a="1"/>
  <c r="H19" i="17" a="1"/>
  <c r="G27" i="17" a="1"/>
  <c r="M34" i="17" a="1"/>
  <c r="M33" i="17" a="1"/>
  <c r="N17" i="17" a="1"/>
  <c r="G33" i="17" a="1"/>
  <c r="N9" i="17" a="1"/>
  <c r="N21" i="17" a="1"/>
  <c r="K35" i="17" a="1"/>
  <c r="J21" i="17" a="1"/>
  <c r="I30" i="17" a="1"/>
  <c r="J37" i="17" a="1"/>
  <c r="N30" i="17" a="1"/>
  <c r="H20" i="17" a="1"/>
  <c r="J6" i="17" a="1"/>
  <c r="K31" i="17" a="1"/>
  <c r="H36" i="17" a="1"/>
  <c r="J14" i="17" a="1"/>
  <c r="G10" i="17" a="1"/>
  <c r="G14" i="17" a="1"/>
  <c r="G22" i="17" a="1"/>
  <c r="G15" i="17" a="1"/>
  <c r="H35" i="17" a="1"/>
  <c r="M37" i="17" a="1"/>
  <c r="N10" i="17" a="1"/>
  <c r="L5" i="17" a="1"/>
  <c r="L9" i="17" a="1"/>
  <c r="L13" i="17" a="1"/>
  <c r="L17" i="17" a="1"/>
  <c r="L21" i="17" a="1"/>
  <c r="L25" i="17" a="1"/>
  <c r="L29" i="17" a="1"/>
  <c r="L33" i="17" a="1"/>
  <c r="L37" i="17" a="1"/>
  <c r="L6" i="17" a="1"/>
  <c r="L10" i="17" a="1"/>
  <c r="L14" i="17" a="1"/>
  <c r="L18" i="17" a="1"/>
  <c r="K17" i="17" a="1"/>
  <c r="H32" i="17" a="1"/>
  <c r="I18" i="17" a="1"/>
  <c r="L34" i="17" a="1"/>
  <c r="N14" i="17" a="1"/>
  <c r="N5" i="17" a="1"/>
  <c r="K24" i="17" a="1"/>
  <c r="I35" i="17" a="1"/>
  <c r="K20" i="17" a="1"/>
  <c r="L27" i="17" a="1"/>
  <c r="K36" i="17" a="1"/>
  <c r="G36" i="17" a="1"/>
  <c r="I19" i="17" a="1"/>
  <c r="N34" i="17" a="1"/>
  <c r="M10" i="17" a="1"/>
  <c r="G23" i="17" a="1"/>
  <c r="L22" i="17" a="1"/>
  <c r="N6" i="17" a="1"/>
  <c r="G6" i="17" a="1"/>
  <c r="G18" i="17" a="1"/>
  <c r="G26" i="17" a="1"/>
  <c r="G19" i="17" a="1"/>
  <c r="I26" i="17" a="1"/>
  <c r="L11" i="17" a="1"/>
  <c r="K25" i="17" a="1"/>
  <c r="K6" i="17" a="1"/>
  <c r="K10" i="17" a="1"/>
  <c r="K14" i="17" a="1"/>
  <c r="K18" i="17" a="1"/>
  <c r="K22" i="17" a="1"/>
  <c r="K26" i="17" a="1"/>
  <c r="K30" i="17" a="1"/>
  <c r="K34" i="17" a="1"/>
  <c r="K3" i="17" a="1"/>
  <c r="K7" i="17" a="1"/>
  <c r="K11" i="17" a="1"/>
  <c r="K15" i="17" a="1"/>
  <c r="K19" i="17" a="1"/>
  <c r="K21" i="17" a="1"/>
  <c r="K37" i="17" a="1"/>
  <c r="H22" i="17" a="1"/>
  <c r="J36" i="17" a="1"/>
  <c r="N22" i="17" a="1"/>
  <c r="L7" i="17" a="1"/>
  <c r="G28" i="17" a="1"/>
  <c r="L3" i="17" a="1"/>
  <c r="I22" i="17" a="1"/>
  <c r="J29" i="17" a="1"/>
  <c r="I21" i="17" a="1"/>
  <c r="H8" i="17" a="1"/>
  <c r="J22" i="17" a="1"/>
  <c r="H4" i="17" a="1"/>
  <c r="K12" i="17" a="1"/>
  <c r="H27" i="17" a="1"/>
  <c r="K4" i="17" a="1"/>
  <c r="J24" i="17" a="1"/>
  <c r="I33" i="17" a="1"/>
  <c r="J26" i="17" a="1"/>
  <c r="L32" i="17" a="1"/>
  <c r="J34" i="17" a="1"/>
  <c r="K9" i="17" a="1"/>
  <c r="G24" i="17" a="1"/>
  <c r="K13" i="17" a="1"/>
  <c r="I14" i="17" a="1"/>
  <c r="M26" i="17" a="1"/>
  <c r="N37" i="17" a="1"/>
  <c r="N36" i="17" a="1"/>
  <c r="G3" i="17" a="1"/>
  <c r="L19" i="17" a="1"/>
  <c r="G21" i="17" a="1"/>
  <c r="I37" i="17" a="1"/>
  <c r="H23" i="17" a="1"/>
  <c r="L2" i="17" a="1"/>
  <c r="M2" i="17" a="1"/>
  <c r="G2" i="17" a="1"/>
  <c r="K2" i="17" a="1"/>
  <c r="I2" i="17" a="1"/>
  <c r="N2" i="17" a="1"/>
  <c r="H2" i="17" a="1"/>
  <c r="J2" i="17" a="1"/>
  <c r="H23" i="17" l="1"/>
  <c r="I37" i="17"/>
  <c r="G21" i="17"/>
  <c r="L19" i="17"/>
  <c r="G3" i="17"/>
  <c r="N36" i="17"/>
  <c r="N37" i="17"/>
  <c r="M26" i="17"/>
  <c r="I14" i="17"/>
  <c r="K13" i="17"/>
  <c r="G24" i="17"/>
  <c r="K9" i="17"/>
  <c r="J34" i="17"/>
  <c r="L32" i="17"/>
  <c r="J26" i="17"/>
  <c r="I33" i="17"/>
  <c r="J24" i="17"/>
  <c r="K4" i="17"/>
  <c r="H27" i="17"/>
  <c r="K12" i="17"/>
  <c r="H4" i="17"/>
  <c r="J22" i="17"/>
  <c r="H8" i="17"/>
  <c r="I21" i="17"/>
  <c r="J29" i="17"/>
  <c r="I22" i="17"/>
  <c r="L3" i="17"/>
  <c r="G28" i="17"/>
  <c r="L7" i="17"/>
  <c r="N22" i="17"/>
  <c r="J36" i="17"/>
  <c r="H22" i="17"/>
  <c r="K37" i="17"/>
  <c r="K21" i="17"/>
  <c r="K19" i="17"/>
  <c r="K15" i="17"/>
  <c r="K11" i="17"/>
  <c r="K7" i="17"/>
  <c r="K3" i="17"/>
  <c r="K34" i="17"/>
  <c r="K30" i="17"/>
  <c r="K26" i="17"/>
  <c r="K22" i="17"/>
  <c r="K18" i="17"/>
  <c r="K14" i="17"/>
  <c r="K10" i="17"/>
  <c r="K6" i="17"/>
  <c r="K25" i="17"/>
  <c r="L11" i="17"/>
  <c r="I26" i="17"/>
  <c r="G19" i="17"/>
  <c r="G26" i="17"/>
  <c r="G18" i="17"/>
  <c r="G6" i="17"/>
  <c r="N6" i="17"/>
  <c r="L22" i="17"/>
  <c r="G23" i="17"/>
  <c r="M10" i="17"/>
  <c r="N34" i="17"/>
  <c r="I19" i="17"/>
  <c r="G36" i="17"/>
  <c r="K36" i="17"/>
  <c r="L27" i="17"/>
  <c r="K20" i="17"/>
  <c r="I35" i="17"/>
  <c r="K24" i="17"/>
  <c r="N5" i="17"/>
  <c r="N14" i="17"/>
  <c r="L34" i="17"/>
  <c r="I18" i="17"/>
  <c r="H32" i="17"/>
  <c r="K17" i="17"/>
  <c r="L18" i="17"/>
  <c r="L14" i="17"/>
  <c r="L10" i="17"/>
  <c r="L6" i="17"/>
  <c r="L37" i="17"/>
  <c r="L33" i="17"/>
  <c r="L29" i="17"/>
  <c r="L25" i="17"/>
  <c r="L21" i="17"/>
  <c r="L17" i="17"/>
  <c r="L13" i="17"/>
  <c r="L9" i="17"/>
  <c r="L5" i="17"/>
  <c r="N10" i="17"/>
  <c r="M37" i="17"/>
  <c r="H35" i="17"/>
  <c r="G15" i="17"/>
  <c r="G22" i="17"/>
  <c r="G14" i="17"/>
  <c r="G10" i="17"/>
  <c r="J14" i="17"/>
  <c r="H36" i="17"/>
  <c r="K31" i="17"/>
  <c r="J6" i="17"/>
  <c r="H20" i="17"/>
  <c r="N30" i="17"/>
  <c r="J37" i="17"/>
  <c r="I30" i="17"/>
  <c r="J21" i="17"/>
  <c r="K35" i="17"/>
  <c r="N21" i="17"/>
  <c r="N9" i="17"/>
  <c r="G33" i="17"/>
  <c r="N17" i="17"/>
  <c r="M33" i="17"/>
  <c r="M34" i="17"/>
  <c r="G27" i="17"/>
  <c r="H19" i="17"/>
  <c r="M31" i="17"/>
  <c r="M22" i="17"/>
  <c r="L12" i="17"/>
  <c r="G13" i="17"/>
  <c r="N32" i="17"/>
  <c r="H16" i="17"/>
  <c r="J30" i="17"/>
  <c r="G16" i="17"/>
  <c r="H18" i="17"/>
  <c r="H14" i="17"/>
  <c r="H10" i="17"/>
  <c r="H6" i="17"/>
  <c r="H37" i="17"/>
  <c r="H33" i="17"/>
  <c r="H29" i="17"/>
  <c r="H25" i="17"/>
  <c r="H21" i="17"/>
  <c r="H17" i="17"/>
  <c r="H13" i="17"/>
  <c r="H9" i="17"/>
  <c r="H5" i="17"/>
  <c r="J25" i="17"/>
  <c r="M21" i="17"/>
  <c r="M35" i="17"/>
  <c r="G34" i="17"/>
  <c r="M29" i="17"/>
  <c r="I34" i="17"/>
  <c r="G8" i="17"/>
  <c r="M15" i="17"/>
  <c r="H34" i="17"/>
  <c r="G17" i="17"/>
  <c r="J20" i="17"/>
  <c r="I11" i="17"/>
  <c r="G31" i="17"/>
  <c r="M14" i="17"/>
  <c r="L4" i="17"/>
  <c r="M17" i="17"/>
  <c r="M13" i="17"/>
  <c r="M9" i="17"/>
  <c r="M5" i="17"/>
  <c r="M36" i="17"/>
  <c r="M32" i="17"/>
  <c r="M28" i="17"/>
  <c r="M24" i="17"/>
  <c r="M20" i="17"/>
  <c r="M16" i="17"/>
  <c r="M12" i="17"/>
  <c r="M8" i="17"/>
  <c r="M4" i="17"/>
  <c r="I27" i="17"/>
  <c r="L20" i="17"/>
  <c r="M6" i="17"/>
  <c r="G11" i="17"/>
  <c r="M18" i="17"/>
  <c r="N20" i="17"/>
  <c r="G20" i="17"/>
  <c r="I31" i="17"/>
  <c r="H30" i="17"/>
  <c r="N25" i="17"/>
  <c r="J18" i="17"/>
  <c r="K5" i="17"/>
  <c r="L28" i="17"/>
  <c r="L16" i="17"/>
  <c r="I7" i="17"/>
  <c r="L35" i="17"/>
  <c r="K28" i="17"/>
  <c r="N18" i="17"/>
  <c r="K32" i="17"/>
  <c r="K16" i="17"/>
  <c r="H7" i="17"/>
  <c r="K29" i="17"/>
  <c r="G4" i="17"/>
  <c r="L26" i="17"/>
  <c r="J32" i="17"/>
  <c r="I25" i="17"/>
  <c r="L15" i="17"/>
  <c r="J33" i="17"/>
  <c r="H11" i="17"/>
  <c r="G37" i="17"/>
  <c r="J10" i="17"/>
  <c r="I29" i="17"/>
  <c r="N13" i="17"/>
  <c r="N26" i="17"/>
  <c r="M3" i="17"/>
  <c r="I17" i="17"/>
  <c r="I13" i="17"/>
  <c r="I9" i="17"/>
  <c r="I5" i="17"/>
  <c r="I36" i="17"/>
  <c r="I32" i="17"/>
  <c r="I28" i="17"/>
  <c r="I24" i="17"/>
  <c r="I20" i="17"/>
  <c r="I16" i="17"/>
  <c r="I12" i="17"/>
  <c r="I8" i="17"/>
  <c r="I4" i="17"/>
  <c r="G32" i="17"/>
  <c r="N28" i="17"/>
  <c r="M19" i="17"/>
  <c r="G30" i="17"/>
  <c r="G29" i="17"/>
  <c r="J17" i="17"/>
  <c r="M27" i="17"/>
  <c r="H31" i="17"/>
  <c r="L31" i="17"/>
  <c r="H28" i="17"/>
  <c r="K27" i="17"/>
  <c r="G25" i="17"/>
  <c r="I3" i="17"/>
  <c r="N16" i="17"/>
  <c r="N12" i="17"/>
  <c r="N8" i="17"/>
  <c r="N4" i="17"/>
  <c r="N35" i="17"/>
  <c r="N31" i="17"/>
  <c r="N27" i="17"/>
  <c r="N23" i="17"/>
  <c r="N19" i="17"/>
  <c r="N15" i="17"/>
  <c r="N11" i="17"/>
  <c r="N7" i="17"/>
  <c r="N3" i="17"/>
  <c r="H12" i="17"/>
  <c r="L36" i="17"/>
  <c r="M11" i="17"/>
  <c r="G7" i="17"/>
  <c r="H15" i="17"/>
  <c r="G35" i="17"/>
  <c r="M30" i="17"/>
  <c r="I6" i="17"/>
  <c r="N24" i="17"/>
  <c r="G5" i="17"/>
  <c r="I10" i="17"/>
  <c r="G12" i="17"/>
  <c r="M23" i="17"/>
  <c r="K33" i="17"/>
  <c r="N33" i="17"/>
  <c r="H26" i="17"/>
  <c r="I15" i="17"/>
  <c r="J28" i="17"/>
  <c r="J13" i="17"/>
  <c r="J5" i="17"/>
  <c r="H24" i="17"/>
  <c r="G9" i="17"/>
  <c r="L23" i="17"/>
  <c r="L30" i="17"/>
  <c r="K23" i="17"/>
  <c r="M7" i="17"/>
  <c r="N29" i="17"/>
  <c r="K8" i="17"/>
  <c r="L24" i="17"/>
  <c r="L8" i="17"/>
  <c r="M25" i="17"/>
  <c r="J9" i="17"/>
  <c r="I23" i="17"/>
  <c r="H3" i="17"/>
  <c r="J16" i="17"/>
  <c r="J12" i="17"/>
  <c r="J8" i="17"/>
  <c r="J4" i="17"/>
  <c r="J35" i="17"/>
  <c r="J31" i="17"/>
  <c r="J27" i="17"/>
  <c r="J23" i="17"/>
  <c r="J19" i="17"/>
  <c r="J15" i="17"/>
  <c r="J11" i="17"/>
  <c r="J7" i="17"/>
  <c r="J3" i="17"/>
  <c r="J2" i="17"/>
  <c r="H2" i="17"/>
  <c r="N2" i="17"/>
  <c r="I2" i="17"/>
  <c r="K2" i="17"/>
  <c r="G2" i="17"/>
  <c r="M2" i="17"/>
  <c r="L2" i="17"/>
  <c r="O11" i="11"/>
  <c r="I10" i="11"/>
  <c r="J10" i="11"/>
  <c r="I11" i="11"/>
  <c r="J11" i="11"/>
  <c r="I12" i="11"/>
  <c r="J12" i="11"/>
  <c r="J24" i="11" s="1"/>
  <c r="J36" i="11" s="1"/>
  <c r="I13" i="11"/>
  <c r="J13" i="11"/>
  <c r="I14" i="11"/>
  <c r="J14" i="11"/>
  <c r="I15" i="11"/>
  <c r="J15" i="11"/>
  <c r="I16" i="11"/>
  <c r="J16" i="11"/>
  <c r="I17" i="11"/>
  <c r="J17" i="11"/>
  <c r="I18" i="11"/>
  <c r="J18" i="11"/>
  <c r="I21" i="11"/>
  <c r="I20" i="11"/>
  <c r="I19" i="11"/>
  <c r="I22" i="11"/>
  <c r="I23" i="11"/>
  <c r="I24" i="11"/>
  <c r="I25" i="11"/>
  <c r="I26" i="11"/>
  <c r="I27" i="11"/>
  <c r="I28" i="11"/>
  <c r="I29" i="11"/>
  <c r="I30" i="11"/>
  <c r="I33" i="11"/>
  <c r="I32" i="11"/>
  <c r="I31" i="11"/>
  <c r="I34" i="11"/>
  <c r="I35" i="11"/>
  <c r="I36" i="11"/>
  <c r="I37" i="11"/>
  <c r="I38" i="11"/>
  <c r="I39" i="11"/>
  <c r="I40" i="11"/>
  <c r="I41" i="11"/>
  <c r="I42" i="11"/>
  <c r="I45" i="11"/>
  <c r="I44" i="11"/>
  <c r="I43" i="11"/>
  <c r="F15" i="17" a="1"/>
  <c r="F12" i="17" a="1"/>
  <c r="F37" i="17" a="1"/>
  <c r="F18" i="17" a="1"/>
  <c r="F19" i="17" a="1"/>
  <c r="F16" i="17" a="1"/>
  <c r="F6" i="17" a="1"/>
  <c r="F29" i="17" a="1"/>
  <c r="F23" i="17" a="1"/>
  <c r="F20" i="17" a="1"/>
  <c r="F14" i="17" a="1"/>
  <c r="F25" i="17" a="1"/>
  <c r="F27" i="17" a="1"/>
  <c r="F34" i="17" a="1"/>
  <c r="F33" i="17" a="1"/>
  <c r="F28" i="17" a="1"/>
  <c r="F22" i="17" a="1"/>
  <c r="F31" i="17" a="1"/>
  <c r="F21" i="17" a="1"/>
  <c r="F36" i="17" a="1"/>
  <c r="F17" i="17" a="1"/>
  <c r="F3" i="17" a="1"/>
  <c r="F35" i="17" a="1"/>
  <c r="F24" i="17" a="1"/>
  <c r="F32" i="17" a="1"/>
  <c r="F30" i="17" a="1"/>
  <c r="F7" i="17" a="1"/>
  <c r="F4" i="17" a="1"/>
  <c r="F5" i="17" a="1"/>
  <c r="F26" i="17" a="1"/>
  <c r="F10" i="17" a="1"/>
  <c r="F11" i="17" a="1"/>
  <c r="F8" i="17" a="1"/>
  <c r="F13" i="17" a="1"/>
  <c r="F9" i="17" a="1"/>
  <c r="F9" i="17" l="1"/>
  <c r="F13" i="17"/>
  <c r="F8" i="17"/>
  <c r="F11" i="17"/>
  <c r="F10" i="17"/>
  <c r="F26" i="17"/>
  <c r="F5" i="17"/>
  <c r="F4" i="17"/>
  <c r="F7" i="17"/>
  <c r="F30" i="17"/>
  <c r="F32" i="17"/>
  <c r="F24" i="17"/>
  <c r="F35" i="17"/>
  <c r="F3" i="17"/>
  <c r="F17" i="17"/>
  <c r="F36" i="17"/>
  <c r="F21" i="17"/>
  <c r="F31" i="17"/>
  <c r="F22" i="17"/>
  <c r="F28" i="17"/>
  <c r="F33" i="17"/>
  <c r="F34" i="17"/>
  <c r="F27" i="17"/>
  <c r="F25" i="17"/>
  <c r="F14" i="17"/>
  <c r="F20" i="17"/>
  <c r="F23" i="17"/>
  <c r="F29" i="17"/>
  <c r="F6" i="17"/>
  <c r="F16" i="17"/>
  <c r="F19" i="17"/>
  <c r="F18" i="17"/>
  <c r="F37" i="17"/>
  <c r="F12" i="17"/>
  <c r="F15" i="17"/>
  <c r="J22" i="11"/>
  <c r="J34" i="11" s="1"/>
  <c r="L34" i="11" s="1"/>
  <c r="J25" i="11"/>
  <c r="J37" i="11" s="1"/>
  <c r="J31" i="11"/>
  <c r="J43" i="11" s="1"/>
  <c r="J26" i="11"/>
  <c r="J38" i="11" s="1"/>
  <c r="J28" i="11"/>
  <c r="J40" i="11" s="1"/>
  <c r="J32" i="11"/>
  <c r="J44" i="11" s="1"/>
  <c r="J30" i="11"/>
  <c r="J42" i="11" s="1"/>
  <c r="J29" i="11"/>
  <c r="J41" i="11" s="1"/>
  <c r="J33" i="11"/>
  <c r="J45" i="11" s="1"/>
  <c r="J27" i="11"/>
  <c r="J39" i="11" s="1"/>
  <c r="L11" i="11"/>
  <c r="L10" i="11"/>
  <c r="L16" i="11"/>
  <c r="L19" i="11"/>
  <c r="L21" i="11"/>
  <c r="L17" i="11"/>
  <c r="L15" i="11"/>
  <c r="L13" i="11"/>
  <c r="L24" i="11"/>
  <c r="L20" i="11"/>
  <c r="L18" i="11"/>
  <c r="L14" i="11"/>
  <c r="J23" i="11"/>
  <c r="L12" i="11"/>
  <c r="Q9" i="14"/>
  <c r="L396" i="14"/>
  <c r="Q407" i="14"/>
  <c r="P407" i="14" s="1"/>
  <c r="Q404" i="14"/>
  <c r="P404" i="14" s="1"/>
  <c r="Q401" i="14"/>
  <c r="P401" i="14" s="1"/>
  <c r="Q400" i="14"/>
  <c r="P400" i="14" s="1"/>
  <c r="Q399" i="14"/>
  <c r="P399" i="14" s="1"/>
  <c r="Q394" i="14"/>
  <c r="P394" i="14" s="1"/>
  <c r="Q391" i="14"/>
  <c r="P391" i="14" s="1"/>
  <c r="Q386" i="14"/>
  <c r="P386" i="14"/>
  <c r="Q385" i="14"/>
  <c r="P385" i="14" s="1"/>
  <c r="Q384" i="14"/>
  <c r="P384" i="14" s="1"/>
  <c r="Q383" i="14"/>
  <c r="P383" i="14"/>
  <c r="Q381" i="14"/>
  <c r="P381" i="14"/>
  <c r="Q377" i="14"/>
  <c r="P377" i="14" s="1"/>
  <c r="Q372" i="14"/>
  <c r="P372" i="14" s="1"/>
  <c r="Q370" i="14"/>
  <c r="P370" i="14" s="1"/>
  <c r="Q369" i="14"/>
  <c r="P369" i="14" s="1"/>
  <c r="Q349" i="14"/>
  <c r="P349" i="14" s="1"/>
  <c r="Q348" i="14"/>
  <c r="P348" i="14" s="1"/>
  <c r="Q347" i="14"/>
  <c r="P347" i="14"/>
  <c r="Q346" i="14"/>
  <c r="P346" i="14" s="1"/>
  <c r="Q345" i="14"/>
  <c r="P345" i="14" s="1"/>
  <c r="Q344" i="14"/>
  <c r="P344" i="14" s="1"/>
  <c r="Q343" i="14"/>
  <c r="P343" i="14" s="1"/>
  <c r="Q342" i="14"/>
  <c r="P342" i="14" s="1"/>
  <c r="Q341" i="14"/>
  <c r="P341" i="14" s="1"/>
  <c r="Q340" i="14"/>
  <c r="P340" i="14" s="1"/>
  <c r="Q339" i="14"/>
  <c r="P339" i="14"/>
  <c r="Q338" i="14"/>
  <c r="P338" i="14" s="1"/>
  <c r="Q337" i="14"/>
  <c r="P337" i="14" s="1"/>
  <c r="Q336" i="14"/>
  <c r="P336" i="14" s="1"/>
  <c r="Q335" i="14"/>
  <c r="P335" i="14" s="1"/>
  <c r="Q334" i="14"/>
  <c r="P334" i="14" s="1"/>
  <c r="Q333" i="14"/>
  <c r="P333" i="14" s="1"/>
  <c r="Q332" i="14"/>
  <c r="P332" i="14" s="1"/>
  <c r="Q320" i="14"/>
  <c r="P320" i="14" s="1"/>
  <c r="Q318" i="14"/>
  <c r="P318" i="14" s="1"/>
  <c r="Q317" i="14"/>
  <c r="P317" i="14" s="1"/>
  <c r="Q316" i="14"/>
  <c r="P316" i="14" s="1"/>
  <c r="Q315" i="14"/>
  <c r="P315" i="14" s="1"/>
  <c r="Q314" i="14"/>
  <c r="P314" i="14"/>
  <c r="Q313" i="14"/>
  <c r="P313" i="14" s="1"/>
  <c r="Q311" i="14"/>
  <c r="P311" i="14"/>
  <c r="Q310" i="14"/>
  <c r="P310" i="14" s="1"/>
  <c r="Q309" i="14"/>
  <c r="P309" i="14" s="1"/>
  <c r="Q307" i="14"/>
  <c r="P307" i="14" s="1"/>
  <c r="Q305" i="14"/>
  <c r="P305" i="14" s="1"/>
  <c r="Q304" i="14"/>
  <c r="P304" i="14" s="1"/>
  <c r="Q302" i="14"/>
  <c r="P302" i="14" s="1"/>
  <c r="Q301" i="14"/>
  <c r="P301" i="14" s="1"/>
  <c r="Q300" i="14"/>
  <c r="P300" i="14" s="1"/>
  <c r="Q299" i="14"/>
  <c r="P299" i="14"/>
  <c r="Q298" i="14"/>
  <c r="P298" i="14" s="1"/>
  <c r="Q297" i="14"/>
  <c r="P297" i="14" s="1"/>
  <c r="Q288" i="14"/>
  <c r="P288" i="14" s="1"/>
  <c r="Q287" i="14"/>
  <c r="P287" i="14" s="1"/>
  <c r="Q285" i="14"/>
  <c r="P285" i="14" s="1"/>
  <c r="Q271" i="14"/>
  <c r="P271" i="14"/>
  <c r="Q270" i="14"/>
  <c r="P270" i="14" s="1"/>
  <c r="Q267" i="14"/>
  <c r="P267" i="14" s="1"/>
  <c r="Q264" i="14"/>
  <c r="P264" i="14" s="1"/>
  <c r="Q263" i="14"/>
  <c r="P263" i="14" s="1"/>
  <c r="Q255" i="14"/>
  <c r="P255" i="14" s="1"/>
  <c r="Q254" i="14"/>
  <c r="P254" i="14" s="1"/>
  <c r="Q253" i="14"/>
  <c r="P253" i="14"/>
  <c r="Q252" i="14"/>
  <c r="P252" i="14" s="1"/>
  <c r="Q250" i="14"/>
  <c r="P250" i="14" s="1"/>
  <c r="Q248" i="14"/>
  <c r="P248" i="14" s="1"/>
  <c r="Q247" i="14"/>
  <c r="P247" i="14" s="1"/>
  <c r="Q246" i="14"/>
  <c r="P246" i="14" s="1"/>
  <c r="Q245" i="14"/>
  <c r="P245" i="14" s="1"/>
  <c r="Q241" i="14"/>
  <c r="P241" i="14" s="1"/>
  <c r="Q240" i="14"/>
  <c r="P240" i="14" s="1"/>
  <c r="Q239" i="14"/>
  <c r="P239" i="14" s="1"/>
  <c r="Q238" i="14"/>
  <c r="P238" i="14"/>
  <c r="Q237" i="14"/>
  <c r="P237" i="14" s="1"/>
  <c r="Q234" i="14"/>
  <c r="P234" i="14" s="1"/>
  <c r="Q232" i="14"/>
  <c r="P232" i="14" s="1"/>
  <c r="Q229" i="14"/>
  <c r="P229" i="14"/>
  <c r="Q224" i="14"/>
  <c r="P224" i="14" s="1"/>
  <c r="Q220" i="14"/>
  <c r="P220" i="14"/>
  <c r="Q217" i="14"/>
  <c r="P217" i="14" s="1"/>
  <c r="Q215" i="14"/>
  <c r="P215" i="14" s="1"/>
  <c r="Q211" i="14"/>
  <c r="P211" i="14" s="1"/>
  <c r="Q210" i="14"/>
  <c r="P210" i="14" s="1"/>
  <c r="Q208" i="14"/>
  <c r="P208" i="14" s="1"/>
  <c r="Q207" i="14"/>
  <c r="P207" i="14" s="1"/>
  <c r="Q205" i="14"/>
  <c r="P205" i="14" s="1"/>
  <c r="Q204" i="14"/>
  <c r="P204" i="14" s="1"/>
  <c r="Q199" i="14"/>
  <c r="P199" i="14" s="1"/>
  <c r="Q198" i="14"/>
  <c r="P198" i="14" s="1"/>
  <c r="Q197" i="14"/>
  <c r="P197" i="14"/>
  <c r="Q196" i="14"/>
  <c r="P196" i="14" s="1"/>
  <c r="Q195" i="14"/>
  <c r="P195" i="14" s="1"/>
  <c r="Q194" i="14"/>
  <c r="P194" i="14" s="1"/>
  <c r="Q184" i="14"/>
  <c r="P184" i="14" s="1"/>
  <c r="Q182" i="14"/>
  <c r="P182" i="14" s="1"/>
  <c r="Q181" i="14"/>
  <c r="P181" i="14"/>
  <c r="Q178" i="14"/>
  <c r="P178" i="14" s="1"/>
  <c r="Q177" i="14"/>
  <c r="P177" i="14" s="1"/>
  <c r="Q176" i="14"/>
  <c r="P176" i="14" s="1"/>
  <c r="Q175" i="14"/>
  <c r="P175" i="14" s="1"/>
  <c r="Q174" i="14"/>
  <c r="P174" i="14" s="1"/>
  <c r="Q173" i="14"/>
  <c r="P173" i="14" s="1"/>
  <c r="Q172" i="14"/>
  <c r="P172" i="14"/>
  <c r="Q171" i="14"/>
  <c r="P171" i="14" s="1"/>
  <c r="Q168" i="14"/>
  <c r="P168" i="14"/>
  <c r="Q167" i="14"/>
  <c r="P167" i="14" s="1"/>
  <c r="Q166" i="14"/>
  <c r="P166" i="14" s="1"/>
  <c r="Q165" i="14"/>
  <c r="P165" i="14" s="1"/>
  <c r="Q164" i="14"/>
  <c r="P164" i="14" s="1"/>
  <c r="Q163" i="14"/>
  <c r="P163" i="14" s="1"/>
  <c r="Q162" i="14"/>
  <c r="P162" i="14" s="1"/>
  <c r="Q161" i="14"/>
  <c r="P161" i="14" s="1"/>
  <c r="Q160" i="14"/>
  <c r="P160" i="14" s="1"/>
  <c r="Q159" i="14"/>
  <c r="P159" i="14" s="1"/>
  <c r="Q158" i="14"/>
  <c r="P158" i="14" s="1"/>
  <c r="Q157" i="14"/>
  <c r="P157" i="14" s="1"/>
  <c r="Q156" i="14"/>
  <c r="P156" i="14" s="1"/>
  <c r="Q155" i="14"/>
  <c r="P155" i="14" s="1"/>
  <c r="Q145" i="14"/>
  <c r="P145" i="14" s="1"/>
  <c r="Q138" i="14"/>
  <c r="P138" i="14" s="1"/>
  <c r="Q126" i="14"/>
  <c r="P126" i="14" s="1"/>
  <c r="Q125" i="14"/>
  <c r="P125" i="14" s="1"/>
  <c r="Q121" i="14"/>
  <c r="P121" i="14" s="1"/>
  <c r="Q118" i="14"/>
  <c r="P118" i="14" s="1"/>
  <c r="Q117" i="14"/>
  <c r="P117" i="14" s="1"/>
  <c r="Q115" i="14"/>
  <c r="P115" i="14" s="1"/>
  <c r="Q113" i="14"/>
  <c r="P113" i="14"/>
  <c r="Q111" i="14"/>
  <c r="P111" i="14" s="1"/>
  <c r="Q96" i="14"/>
  <c r="P96" i="14" s="1"/>
  <c r="Q95" i="14"/>
  <c r="P95" i="14" s="1"/>
  <c r="Q94" i="14"/>
  <c r="P94" i="14" s="1"/>
  <c r="Q92" i="14"/>
  <c r="P92" i="14" s="1"/>
  <c r="Q91" i="14"/>
  <c r="P91" i="14"/>
  <c r="Q90" i="14"/>
  <c r="P90" i="14" s="1"/>
  <c r="Q89" i="14"/>
  <c r="P89" i="14" s="1"/>
  <c r="Q87" i="14"/>
  <c r="P87" i="14" s="1"/>
  <c r="Q86" i="14"/>
  <c r="P86" i="14"/>
  <c r="Q84" i="14"/>
  <c r="P84" i="14" s="1"/>
  <c r="Q82" i="14"/>
  <c r="P82" i="14" s="1"/>
  <c r="Q81" i="14"/>
  <c r="P81" i="14"/>
  <c r="Q77" i="14"/>
  <c r="P77" i="14" s="1"/>
  <c r="Q75" i="14"/>
  <c r="P75" i="14" s="1"/>
  <c r="Q74" i="14"/>
  <c r="P74" i="14" s="1"/>
  <c r="Q73" i="14"/>
  <c r="P73" i="14" s="1"/>
  <c r="Q70" i="14"/>
  <c r="P70" i="14"/>
  <c r="Q69" i="14"/>
  <c r="P69" i="14" s="1"/>
  <c r="Q68" i="14"/>
  <c r="P68" i="14" s="1"/>
  <c r="Q67" i="14"/>
  <c r="P67" i="14" s="1"/>
  <c r="Q66" i="14"/>
  <c r="P66" i="14" s="1"/>
  <c r="Q65" i="14"/>
  <c r="P65" i="14" s="1"/>
  <c r="Q64" i="14"/>
  <c r="P64" i="14" s="1"/>
  <c r="Q61" i="14"/>
  <c r="P61" i="14" s="1"/>
  <c r="Q55" i="14"/>
  <c r="P55" i="14" s="1"/>
  <c r="Q54" i="14"/>
  <c r="P54" i="14" s="1"/>
  <c r="Q53" i="14"/>
  <c r="P53" i="14" s="1"/>
  <c r="Q35" i="14"/>
  <c r="P35" i="14" s="1"/>
  <c r="Q33" i="14"/>
  <c r="P33" i="14" s="1"/>
  <c r="Q31" i="14"/>
  <c r="P31" i="14"/>
  <c r="Q28" i="14"/>
  <c r="P28" i="14" s="1"/>
  <c r="Q27" i="14"/>
  <c r="P27" i="14" s="1"/>
  <c r="Q26" i="14"/>
  <c r="P26" i="14" s="1"/>
  <c r="Q21" i="14"/>
  <c r="P21" i="14" s="1"/>
  <c r="Q18" i="14"/>
  <c r="P18" i="14" s="1"/>
  <c r="P9" i="14"/>
  <c r="L31" i="14"/>
  <c r="K31" i="14" s="1"/>
  <c r="L33" i="14"/>
  <c r="K33" i="14" s="1"/>
  <c r="K34" i="14"/>
  <c r="L35" i="14"/>
  <c r="K35" i="14" s="1"/>
  <c r="L50" i="14"/>
  <c r="K50" i="14" s="1"/>
  <c r="L51" i="14"/>
  <c r="K51" i="14" s="1"/>
  <c r="L57" i="14"/>
  <c r="K57" i="14" s="1"/>
  <c r="L96" i="14"/>
  <c r="K96" i="14" s="1"/>
  <c r="L111" i="14"/>
  <c r="K111" i="14" s="1"/>
  <c r="L112" i="14"/>
  <c r="K112" i="14" s="1"/>
  <c r="K116" i="14"/>
  <c r="L116" i="14"/>
  <c r="L117" i="14"/>
  <c r="K117" i="14" s="1"/>
  <c r="L131" i="14"/>
  <c r="K131" i="14" s="1"/>
  <c r="L202" i="14"/>
  <c r="K202" i="14" s="1"/>
  <c r="L203" i="14"/>
  <c r="K203" i="14" s="1"/>
  <c r="L266" i="14"/>
  <c r="K266" i="14" s="1"/>
  <c r="L289" i="14"/>
  <c r="K289" i="14" s="1"/>
  <c r="L312" i="14"/>
  <c r="K312" i="14" s="1"/>
  <c r="L313" i="14"/>
  <c r="K313" i="14" s="1"/>
  <c r="L314" i="14"/>
  <c r="K314" i="14" s="1"/>
  <c r="L324" i="14"/>
  <c r="K324" i="14" s="1"/>
  <c r="L328" i="14"/>
  <c r="K328" i="14" s="1"/>
  <c r="K329" i="14"/>
  <c r="L329" i="14"/>
  <c r="L346" i="14"/>
  <c r="K346" i="14" s="1"/>
  <c r="L347" i="14"/>
  <c r="K347" i="14" s="1"/>
  <c r="L348" i="14"/>
  <c r="K348" i="14" s="1"/>
  <c r="K369" i="14"/>
  <c r="L369" i="14"/>
  <c r="L370" i="14"/>
  <c r="K370" i="14" s="1"/>
  <c r="L371" i="14"/>
  <c r="K371" i="14" s="1"/>
  <c r="L377" i="14"/>
  <c r="K377" i="14" s="1"/>
  <c r="K380" i="14"/>
  <c r="L380" i="14"/>
  <c r="L386" i="14"/>
  <c r="K386" i="14" s="1"/>
  <c r="K396" i="14"/>
  <c r="L397" i="14"/>
  <c r="K397" i="14" s="1"/>
  <c r="E12" i="3"/>
  <c r="E13" i="3" s="1"/>
  <c r="B2" i="12"/>
  <c r="B3" i="12"/>
  <c r="B5" i="12"/>
  <c r="B39" i="12"/>
  <c r="B40" i="12"/>
  <c r="B41" i="12"/>
  <c r="B42" i="12"/>
  <c r="B43" i="12"/>
  <c r="B45" i="12"/>
  <c r="B46" i="12"/>
  <c r="B55" i="12" a="1"/>
  <c r="B55" i="12" s="1"/>
  <c r="B57" i="12"/>
  <c r="B59" i="12"/>
  <c r="B60" i="12"/>
  <c r="B61" i="12"/>
  <c r="B62" i="12"/>
  <c r="B63" i="12"/>
  <c r="B64" i="12"/>
  <c r="B65" i="12"/>
  <c r="B66" i="12"/>
  <c r="B67" i="12"/>
  <c r="B68" i="12"/>
  <c r="B69" i="12"/>
  <c r="B70" i="12"/>
  <c r="B71" i="12"/>
  <c r="B72" i="12"/>
  <c r="B73" i="12"/>
  <c r="T25" i="5" a="1"/>
  <c r="T25" i="5" s="1"/>
  <c r="AC25" i="5" s="1"/>
  <c r="AE25" i="5" s="1"/>
  <c r="D58" i="7"/>
  <c r="D36" i="7"/>
  <c r="D35" i="7"/>
  <c r="D31" i="7"/>
  <c r="D30" i="7"/>
  <c r="D29" i="7"/>
  <c r="D25" i="7"/>
  <c r="D24" i="7"/>
  <c r="D13" i="7"/>
  <c r="AE2003" i="5"/>
  <c r="AD2003" i="5"/>
  <c r="AB2003" i="5" a="1"/>
  <c r="AB2003" i="5" s="1"/>
  <c r="AB6" i="5" a="1"/>
  <c r="AB6" i="5" s="1"/>
  <c r="AA2003" i="5" a="1"/>
  <c r="AA2003" i="5" s="1"/>
  <c r="AA6" i="5" a="1"/>
  <c r="AA6" i="5" s="1"/>
  <c r="U2003" i="5" a="1"/>
  <c r="U2003" i="5" s="1"/>
  <c r="U2002" i="5" a="1"/>
  <c r="U2002" i="5" s="1"/>
  <c r="U2001" i="5" a="1"/>
  <c r="U2001" i="5" s="1"/>
  <c r="U2000" i="5" a="1"/>
  <c r="U2000" i="5" s="1"/>
  <c r="U1999" i="5" a="1"/>
  <c r="U1999" i="5" s="1"/>
  <c r="U1998" i="5" a="1"/>
  <c r="U1998" i="5" s="1"/>
  <c r="U1997" i="5" a="1"/>
  <c r="U1997" i="5" s="1"/>
  <c r="U1996" i="5" a="1"/>
  <c r="U1996" i="5" s="1"/>
  <c r="U1995" i="5" a="1"/>
  <c r="U1995" i="5" s="1"/>
  <c r="U1994" i="5" a="1"/>
  <c r="U1994" i="5" s="1"/>
  <c r="U1993" i="5" a="1"/>
  <c r="U1993" i="5" s="1"/>
  <c r="U1992" i="5" a="1"/>
  <c r="U1992" i="5" s="1"/>
  <c r="U1991" i="5" a="1"/>
  <c r="U1991" i="5" s="1"/>
  <c r="U1990" i="5" a="1"/>
  <c r="U1990" i="5" s="1"/>
  <c r="U1989" i="5" a="1"/>
  <c r="U1989" i="5" s="1"/>
  <c r="U1988" i="5" a="1"/>
  <c r="U1988" i="5" s="1"/>
  <c r="U1987" i="5" a="1"/>
  <c r="U1987" i="5" s="1"/>
  <c r="U1986" i="5" a="1"/>
  <c r="U1986" i="5" s="1"/>
  <c r="U1985" i="5" a="1"/>
  <c r="U1985" i="5" s="1"/>
  <c r="U1984" i="5" a="1"/>
  <c r="U1984" i="5" s="1"/>
  <c r="U1983" i="5" a="1"/>
  <c r="U1983" i="5" s="1"/>
  <c r="U1982" i="5" a="1"/>
  <c r="U1982" i="5" s="1"/>
  <c r="U1981" i="5" a="1"/>
  <c r="U1981" i="5" s="1"/>
  <c r="U1980" i="5" a="1"/>
  <c r="U1980" i="5" s="1"/>
  <c r="U1979" i="5" a="1"/>
  <c r="U1979" i="5" s="1"/>
  <c r="U1978" i="5" a="1"/>
  <c r="U1978" i="5" s="1"/>
  <c r="U1977" i="5" a="1"/>
  <c r="U1977" i="5" s="1"/>
  <c r="U1976" i="5" a="1"/>
  <c r="U1976" i="5" s="1"/>
  <c r="U1975" i="5" a="1"/>
  <c r="U1975" i="5" s="1"/>
  <c r="U1974" i="5" a="1"/>
  <c r="U1974" i="5" s="1"/>
  <c r="U1973" i="5" a="1"/>
  <c r="U1973" i="5" s="1"/>
  <c r="U1972" i="5" a="1"/>
  <c r="U1972" i="5" s="1"/>
  <c r="U1971" i="5" a="1"/>
  <c r="U1971" i="5" s="1"/>
  <c r="U1970" i="5" a="1"/>
  <c r="U1970" i="5" s="1"/>
  <c r="U1969" i="5" a="1"/>
  <c r="U1969" i="5" s="1"/>
  <c r="U1968" i="5" a="1"/>
  <c r="U1968" i="5" s="1"/>
  <c r="U1967" i="5" a="1"/>
  <c r="U1967" i="5" s="1"/>
  <c r="U1966" i="5" a="1"/>
  <c r="U1966" i="5" s="1"/>
  <c r="U1965" i="5" a="1"/>
  <c r="U1965" i="5" s="1"/>
  <c r="U1964" i="5" a="1"/>
  <c r="U1964" i="5" s="1"/>
  <c r="U1963" i="5" a="1"/>
  <c r="U1963" i="5" s="1"/>
  <c r="U1962" i="5" a="1"/>
  <c r="U1962" i="5" s="1"/>
  <c r="U1961" i="5" a="1"/>
  <c r="U1961" i="5" s="1"/>
  <c r="U1960" i="5" a="1"/>
  <c r="U1960" i="5" s="1"/>
  <c r="U1959" i="5" a="1"/>
  <c r="U1959" i="5" s="1"/>
  <c r="U1958" i="5" a="1"/>
  <c r="U1958" i="5" s="1"/>
  <c r="U1957" i="5" a="1"/>
  <c r="U1957" i="5" s="1"/>
  <c r="U1956" i="5" a="1"/>
  <c r="U1956" i="5" s="1"/>
  <c r="U1955" i="5" a="1"/>
  <c r="U1955" i="5" s="1"/>
  <c r="U1954" i="5" a="1"/>
  <c r="U1954" i="5" s="1"/>
  <c r="U1953" i="5" a="1"/>
  <c r="U1953" i="5" s="1"/>
  <c r="U1952" i="5" a="1"/>
  <c r="U1952" i="5" s="1"/>
  <c r="U1951" i="5" a="1"/>
  <c r="U1951" i="5" s="1"/>
  <c r="U1950" i="5" a="1"/>
  <c r="U1950" i="5" s="1"/>
  <c r="U1949" i="5" a="1"/>
  <c r="U1949" i="5" s="1"/>
  <c r="U1948" i="5" a="1"/>
  <c r="U1948" i="5" s="1"/>
  <c r="U1947" i="5" a="1"/>
  <c r="U1947" i="5" s="1"/>
  <c r="U1946" i="5" a="1"/>
  <c r="U1946" i="5" s="1"/>
  <c r="U1945" i="5" a="1"/>
  <c r="U1945" i="5" s="1"/>
  <c r="U1944" i="5" a="1"/>
  <c r="U1944" i="5" s="1"/>
  <c r="U1943" i="5" a="1"/>
  <c r="U1943" i="5" s="1"/>
  <c r="U1942" i="5" a="1"/>
  <c r="U1942" i="5" s="1"/>
  <c r="U1941" i="5" a="1"/>
  <c r="U1941" i="5" s="1"/>
  <c r="U1940" i="5" a="1"/>
  <c r="U1940" i="5" s="1"/>
  <c r="U1939" i="5" a="1"/>
  <c r="U1939" i="5" s="1"/>
  <c r="U1938" i="5" a="1"/>
  <c r="U1938" i="5" s="1"/>
  <c r="U1937" i="5" a="1"/>
  <c r="U1937" i="5" s="1"/>
  <c r="U1936" i="5" a="1"/>
  <c r="U1936" i="5" s="1"/>
  <c r="U1935" i="5" a="1"/>
  <c r="U1935" i="5" s="1"/>
  <c r="U1934" i="5" a="1"/>
  <c r="U1934" i="5" s="1"/>
  <c r="U1933" i="5" a="1"/>
  <c r="U1933" i="5" s="1"/>
  <c r="U1932" i="5" a="1"/>
  <c r="U1932" i="5" s="1"/>
  <c r="U1931" i="5" a="1"/>
  <c r="U1931" i="5" s="1"/>
  <c r="U1930" i="5" a="1"/>
  <c r="U1930" i="5" s="1"/>
  <c r="U1929" i="5" a="1"/>
  <c r="U1929" i="5" s="1"/>
  <c r="U1928" i="5" a="1"/>
  <c r="U1928" i="5" s="1"/>
  <c r="U1927" i="5" a="1"/>
  <c r="U1927" i="5" s="1"/>
  <c r="U1926" i="5" a="1"/>
  <c r="U1926" i="5" s="1"/>
  <c r="U1925" i="5" a="1"/>
  <c r="U1925" i="5" s="1"/>
  <c r="U1924" i="5" a="1"/>
  <c r="U1924" i="5" s="1"/>
  <c r="U1923" i="5" a="1"/>
  <c r="U1923" i="5" s="1"/>
  <c r="U1922" i="5" a="1"/>
  <c r="U1922" i="5" s="1"/>
  <c r="U1921" i="5" a="1"/>
  <c r="U1921" i="5" s="1"/>
  <c r="U1920" i="5" a="1"/>
  <c r="U1920" i="5" s="1"/>
  <c r="U1919" i="5" a="1"/>
  <c r="U1919" i="5" s="1"/>
  <c r="U1918" i="5" a="1"/>
  <c r="U1918" i="5" s="1"/>
  <c r="U1917" i="5" a="1"/>
  <c r="U1917" i="5" s="1"/>
  <c r="U1916" i="5" a="1"/>
  <c r="U1916" i="5" s="1"/>
  <c r="U1915" i="5" a="1"/>
  <c r="U1915" i="5" s="1"/>
  <c r="U1914" i="5" a="1"/>
  <c r="U1914" i="5" s="1"/>
  <c r="U1913" i="5" a="1"/>
  <c r="U1913" i="5" s="1"/>
  <c r="U1912" i="5" a="1"/>
  <c r="U1912" i="5" s="1"/>
  <c r="U1911" i="5" a="1"/>
  <c r="U1911" i="5" s="1"/>
  <c r="U1910" i="5" a="1"/>
  <c r="U1910" i="5" s="1"/>
  <c r="U1909" i="5" a="1"/>
  <c r="U1909" i="5" s="1"/>
  <c r="U1908" i="5" a="1"/>
  <c r="U1908" i="5" s="1"/>
  <c r="U1907" i="5" a="1"/>
  <c r="U1907" i="5" s="1"/>
  <c r="U1906" i="5" a="1"/>
  <c r="U1906" i="5" s="1"/>
  <c r="U1905" i="5" a="1"/>
  <c r="U1905" i="5" s="1"/>
  <c r="U1904" i="5" a="1"/>
  <c r="U1904" i="5" s="1"/>
  <c r="U1903" i="5" a="1"/>
  <c r="U1903" i="5" s="1"/>
  <c r="U1902" i="5" a="1"/>
  <c r="U1902" i="5" s="1"/>
  <c r="U1901" i="5" a="1"/>
  <c r="U1901" i="5" s="1"/>
  <c r="U1900" i="5" a="1"/>
  <c r="U1900" i="5" s="1"/>
  <c r="U1899" i="5" a="1"/>
  <c r="U1899" i="5" s="1"/>
  <c r="U1898" i="5" a="1"/>
  <c r="U1898" i="5" s="1"/>
  <c r="U1897" i="5" a="1"/>
  <c r="U1897" i="5" s="1"/>
  <c r="U1896" i="5" a="1"/>
  <c r="U1896" i="5" s="1"/>
  <c r="U1895" i="5" a="1"/>
  <c r="U1895" i="5" s="1"/>
  <c r="U1894" i="5" a="1"/>
  <c r="U1894" i="5" s="1"/>
  <c r="U1893" i="5" a="1"/>
  <c r="U1893" i="5" s="1"/>
  <c r="U1892" i="5" a="1"/>
  <c r="U1892" i="5" s="1"/>
  <c r="U1891" i="5" a="1"/>
  <c r="U1891" i="5" s="1"/>
  <c r="U1890" i="5" a="1"/>
  <c r="U1890" i="5" s="1"/>
  <c r="U1889" i="5" a="1"/>
  <c r="U1889" i="5" s="1"/>
  <c r="U1888" i="5" a="1"/>
  <c r="U1888" i="5" s="1"/>
  <c r="U1887" i="5" a="1"/>
  <c r="U1887" i="5" s="1"/>
  <c r="U1886" i="5" a="1"/>
  <c r="U1886" i="5" s="1"/>
  <c r="U1885" i="5" a="1"/>
  <c r="U1885" i="5" s="1"/>
  <c r="U1884" i="5" a="1"/>
  <c r="U1884" i="5" s="1"/>
  <c r="U1883" i="5" a="1"/>
  <c r="U1883" i="5" s="1"/>
  <c r="U1882" i="5" a="1"/>
  <c r="U1882" i="5" s="1"/>
  <c r="U1881" i="5" a="1"/>
  <c r="U1881" i="5" s="1"/>
  <c r="U1880" i="5" a="1"/>
  <c r="U1880" i="5" s="1"/>
  <c r="U1879" i="5" a="1"/>
  <c r="U1879" i="5" s="1"/>
  <c r="U1878" i="5" a="1"/>
  <c r="U1878" i="5" s="1"/>
  <c r="U1877" i="5" a="1"/>
  <c r="U1877" i="5" s="1"/>
  <c r="U1876" i="5" a="1"/>
  <c r="U1876" i="5" s="1"/>
  <c r="U1875" i="5" a="1"/>
  <c r="U1875" i="5" s="1"/>
  <c r="U1874" i="5" a="1"/>
  <c r="U1874" i="5" s="1"/>
  <c r="U1873" i="5" a="1"/>
  <c r="U1873" i="5" s="1"/>
  <c r="U1872" i="5" a="1"/>
  <c r="U1872" i="5" s="1"/>
  <c r="U1871" i="5" a="1"/>
  <c r="U1871" i="5" s="1"/>
  <c r="U1870" i="5" a="1"/>
  <c r="U1870" i="5" s="1"/>
  <c r="U1869" i="5" a="1"/>
  <c r="U1869" i="5" s="1"/>
  <c r="U1868" i="5" a="1"/>
  <c r="U1868" i="5" s="1"/>
  <c r="U1867" i="5" a="1"/>
  <c r="U1867" i="5" s="1"/>
  <c r="U1866" i="5" a="1"/>
  <c r="U1866" i="5" s="1"/>
  <c r="U1865" i="5" a="1"/>
  <c r="U1865" i="5" s="1"/>
  <c r="U1864" i="5" a="1"/>
  <c r="U1864" i="5" s="1"/>
  <c r="U1863" i="5" a="1"/>
  <c r="U1863" i="5" s="1"/>
  <c r="U1862" i="5" a="1"/>
  <c r="U1862" i="5" s="1"/>
  <c r="U1861" i="5" a="1"/>
  <c r="U1861" i="5" s="1"/>
  <c r="U1860" i="5" a="1"/>
  <c r="U1860" i="5" s="1"/>
  <c r="U1859" i="5" a="1"/>
  <c r="U1859" i="5" s="1"/>
  <c r="U1858" i="5" a="1"/>
  <c r="U1858" i="5" s="1"/>
  <c r="U1857" i="5" a="1"/>
  <c r="U1857" i="5" s="1"/>
  <c r="U1856" i="5" a="1"/>
  <c r="U1856" i="5" s="1"/>
  <c r="U1855" i="5" a="1"/>
  <c r="U1855" i="5" s="1"/>
  <c r="U1854" i="5" a="1"/>
  <c r="U1854" i="5" s="1"/>
  <c r="U1853" i="5" a="1"/>
  <c r="U1853" i="5" s="1"/>
  <c r="U1852" i="5" a="1"/>
  <c r="U1852" i="5" s="1"/>
  <c r="U1851" i="5" a="1"/>
  <c r="U1851" i="5" s="1"/>
  <c r="U1850" i="5" a="1"/>
  <c r="U1850" i="5" s="1"/>
  <c r="U1849" i="5" a="1"/>
  <c r="U1849" i="5" s="1"/>
  <c r="U1848" i="5" a="1"/>
  <c r="U1848" i="5" s="1"/>
  <c r="U1847" i="5" a="1"/>
  <c r="U1847" i="5" s="1"/>
  <c r="U1846" i="5" a="1"/>
  <c r="U1846" i="5" s="1"/>
  <c r="U1845" i="5" a="1"/>
  <c r="U1845" i="5" s="1"/>
  <c r="U1844" i="5" a="1"/>
  <c r="U1844" i="5" s="1"/>
  <c r="U1843" i="5" a="1"/>
  <c r="U1843" i="5" s="1"/>
  <c r="U1842" i="5" a="1"/>
  <c r="U1842" i="5" s="1"/>
  <c r="U1841" i="5" a="1"/>
  <c r="U1841" i="5" s="1"/>
  <c r="U1840" i="5" a="1"/>
  <c r="U1840" i="5" s="1"/>
  <c r="U1839" i="5" a="1"/>
  <c r="U1839" i="5" s="1"/>
  <c r="U1838" i="5" a="1"/>
  <c r="U1838" i="5" s="1"/>
  <c r="U1837" i="5" a="1"/>
  <c r="U1837" i="5" s="1"/>
  <c r="U1836" i="5" a="1"/>
  <c r="U1836" i="5" s="1"/>
  <c r="U1835" i="5" a="1"/>
  <c r="U1835" i="5" s="1"/>
  <c r="U1834" i="5" a="1"/>
  <c r="U1834" i="5" s="1"/>
  <c r="U1833" i="5" a="1"/>
  <c r="U1833" i="5" s="1"/>
  <c r="U1832" i="5" a="1"/>
  <c r="U1832" i="5" s="1"/>
  <c r="U1831" i="5" a="1"/>
  <c r="U1831" i="5" s="1"/>
  <c r="U1830" i="5" a="1"/>
  <c r="U1830" i="5" s="1"/>
  <c r="U1829" i="5" a="1"/>
  <c r="U1829" i="5" s="1"/>
  <c r="U1828" i="5" a="1"/>
  <c r="U1828" i="5" s="1"/>
  <c r="U1827" i="5" a="1"/>
  <c r="U1827" i="5" s="1"/>
  <c r="U1826" i="5" a="1"/>
  <c r="U1826" i="5" s="1"/>
  <c r="U1825" i="5" a="1"/>
  <c r="U1825" i="5" s="1"/>
  <c r="U1824" i="5" a="1"/>
  <c r="U1824" i="5" s="1"/>
  <c r="U1823" i="5" a="1"/>
  <c r="U1823" i="5" s="1"/>
  <c r="U1822" i="5" a="1"/>
  <c r="U1822" i="5" s="1"/>
  <c r="U1821" i="5" a="1"/>
  <c r="U1821" i="5" s="1"/>
  <c r="U1820" i="5" a="1"/>
  <c r="U1820" i="5" s="1"/>
  <c r="U1819" i="5" a="1"/>
  <c r="U1819" i="5" s="1"/>
  <c r="U1818" i="5" a="1"/>
  <c r="U1818" i="5" s="1"/>
  <c r="U1817" i="5" a="1"/>
  <c r="U1817" i="5" s="1"/>
  <c r="U1816" i="5" a="1"/>
  <c r="U1816" i="5" s="1"/>
  <c r="U1815" i="5" a="1"/>
  <c r="U1815" i="5" s="1"/>
  <c r="U1814" i="5" a="1"/>
  <c r="U1814" i="5" s="1"/>
  <c r="U1813" i="5" a="1"/>
  <c r="U1813" i="5" s="1"/>
  <c r="U1812" i="5" a="1"/>
  <c r="U1812" i="5" s="1"/>
  <c r="U1811" i="5" a="1"/>
  <c r="U1811" i="5" s="1"/>
  <c r="U1810" i="5" a="1"/>
  <c r="U1810" i="5" s="1"/>
  <c r="U1809" i="5" a="1"/>
  <c r="U1809" i="5" s="1"/>
  <c r="U1808" i="5" a="1"/>
  <c r="U1808" i="5" s="1"/>
  <c r="U1807" i="5" a="1"/>
  <c r="U1807" i="5" s="1"/>
  <c r="U1806" i="5" a="1"/>
  <c r="U1806" i="5" s="1"/>
  <c r="U1805" i="5" a="1"/>
  <c r="U1805" i="5" s="1"/>
  <c r="U1804" i="5" a="1"/>
  <c r="U1804" i="5" s="1"/>
  <c r="U1803" i="5" a="1"/>
  <c r="U1803" i="5" s="1"/>
  <c r="U1802" i="5" a="1"/>
  <c r="U1802" i="5" s="1"/>
  <c r="U1801" i="5" a="1"/>
  <c r="U1801" i="5" s="1"/>
  <c r="U1800" i="5" a="1"/>
  <c r="U1800" i="5" s="1"/>
  <c r="U1799" i="5" a="1"/>
  <c r="U1799" i="5" s="1"/>
  <c r="U1798" i="5" a="1"/>
  <c r="U1798" i="5" s="1"/>
  <c r="U1797" i="5" a="1"/>
  <c r="U1797" i="5" s="1"/>
  <c r="U1796" i="5" a="1"/>
  <c r="U1796" i="5" s="1"/>
  <c r="U1795" i="5" a="1"/>
  <c r="U1795" i="5" s="1"/>
  <c r="U1794" i="5" a="1"/>
  <c r="U1794" i="5" s="1"/>
  <c r="U1793" i="5" a="1"/>
  <c r="U1793" i="5" s="1"/>
  <c r="U1792" i="5" a="1"/>
  <c r="U1792" i="5" s="1"/>
  <c r="U1791" i="5" a="1"/>
  <c r="U1791" i="5" s="1"/>
  <c r="U1790" i="5" a="1"/>
  <c r="U1790" i="5" s="1"/>
  <c r="U1789" i="5" a="1"/>
  <c r="U1789" i="5" s="1"/>
  <c r="U1788" i="5" a="1"/>
  <c r="U1788" i="5" s="1"/>
  <c r="U1787" i="5" a="1"/>
  <c r="U1787" i="5" s="1"/>
  <c r="U1786" i="5" a="1"/>
  <c r="U1786" i="5" s="1"/>
  <c r="U1785" i="5" a="1"/>
  <c r="U1785" i="5" s="1"/>
  <c r="U1784" i="5" a="1"/>
  <c r="U1784" i="5" s="1"/>
  <c r="U1783" i="5" a="1"/>
  <c r="U1783" i="5" s="1"/>
  <c r="U1782" i="5" a="1"/>
  <c r="U1782" i="5" s="1"/>
  <c r="U1781" i="5" a="1"/>
  <c r="U1781" i="5" s="1"/>
  <c r="U1780" i="5" a="1"/>
  <c r="U1780" i="5" s="1"/>
  <c r="U1779" i="5" a="1"/>
  <c r="U1779" i="5" s="1"/>
  <c r="U1778" i="5" a="1"/>
  <c r="U1778" i="5" s="1"/>
  <c r="U1777" i="5" a="1"/>
  <c r="U1777" i="5" s="1"/>
  <c r="U1776" i="5" a="1"/>
  <c r="U1776" i="5" s="1"/>
  <c r="U1775" i="5" a="1"/>
  <c r="U1775" i="5" s="1"/>
  <c r="U1774" i="5" a="1"/>
  <c r="U1774" i="5" s="1"/>
  <c r="U1773" i="5" a="1"/>
  <c r="U1773" i="5" s="1"/>
  <c r="U1772" i="5" a="1"/>
  <c r="U1772" i="5" s="1"/>
  <c r="U1771" i="5" a="1"/>
  <c r="U1771" i="5" s="1"/>
  <c r="U1770" i="5" a="1"/>
  <c r="U1770" i="5" s="1"/>
  <c r="U1769" i="5" a="1"/>
  <c r="U1769" i="5" s="1"/>
  <c r="U1768" i="5" a="1"/>
  <c r="U1768" i="5" s="1"/>
  <c r="U1767" i="5" a="1"/>
  <c r="U1767" i="5" s="1"/>
  <c r="U1766" i="5" a="1"/>
  <c r="U1766" i="5" s="1"/>
  <c r="U1765" i="5" a="1"/>
  <c r="U1765" i="5" s="1"/>
  <c r="U1764" i="5" a="1"/>
  <c r="U1764" i="5" s="1"/>
  <c r="U1763" i="5" a="1"/>
  <c r="U1763" i="5" s="1"/>
  <c r="U1762" i="5" a="1"/>
  <c r="U1762" i="5" s="1"/>
  <c r="U1761" i="5" a="1"/>
  <c r="U1761" i="5" s="1"/>
  <c r="U1760" i="5" a="1"/>
  <c r="U1760" i="5" s="1"/>
  <c r="U1759" i="5" a="1"/>
  <c r="U1759" i="5" s="1"/>
  <c r="U1758" i="5" a="1"/>
  <c r="U1758" i="5" s="1"/>
  <c r="U1757" i="5" a="1"/>
  <c r="U1757" i="5" s="1"/>
  <c r="U1756" i="5" a="1"/>
  <c r="U1756" i="5" s="1"/>
  <c r="U1755" i="5" a="1"/>
  <c r="U1755" i="5" s="1"/>
  <c r="U1754" i="5" a="1"/>
  <c r="U1754" i="5" s="1"/>
  <c r="U1753" i="5" a="1"/>
  <c r="U1753" i="5" s="1"/>
  <c r="U1752" i="5" a="1"/>
  <c r="U1752" i="5" s="1"/>
  <c r="U1751" i="5" a="1"/>
  <c r="U1751" i="5" s="1"/>
  <c r="U1750" i="5" a="1"/>
  <c r="U1750" i="5" s="1"/>
  <c r="U1749" i="5" a="1"/>
  <c r="U1749" i="5" s="1"/>
  <c r="U1748" i="5" a="1"/>
  <c r="U1748" i="5" s="1"/>
  <c r="U1747" i="5" a="1"/>
  <c r="U1747" i="5" s="1"/>
  <c r="U1746" i="5" a="1"/>
  <c r="U1746" i="5" s="1"/>
  <c r="U1745" i="5" a="1"/>
  <c r="U1745" i="5" s="1"/>
  <c r="U1744" i="5" a="1"/>
  <c r="U1744" i="5" s="1"/>
  <c r="U1743" i="5" a="1"/>
  <c r="U1743" i="5" s="1"/>
  <c r="U1742" i="5" a="1"/>
  <c r="U1742" i="5" s="1"/>
  <c r="U1741" i="5" a="1"/>
  <c r="U1741" i="5" s="1"/>
  <c r="U1740" i="5" a="1"/>
  <c r="U1740" i="5" s="1"/>
  <c r="U1739" i="5" a="1"/>
  <c r="U1739" i="5" s="1"/>
  <c r="U1738" i="5" a="1"/>
  <c r="U1738" i="5" s="1"/>
  <c r="U1737" i="5" a="1"/>
  <c r="U1737" i="5" s="1"/>
  <c r="U1736" i="5" a="1"/>
  <c r="U1736" i="5" s="1"/>
  <c r="U1735" i="5" a="1"/>
  <c r="U1735" i="5" s="1"/>
  <c r="U1734" i="5" a="1"/>
  <c r="U1734" i="5" s="1"/>
  <c r="U1733" i="5" a="1"/>
  <c r="U1733" i="5" s="1"/>
  <c r="U1732" i="5" a="1"/>
  <c r="U1732" i="5" s="1"/>
  <c r="U1731" i="5" a="1"/>
  <c r="U1731" i="5" s="1"/>
  <c r="U1730" i="5" a="1"/>
  <c r="U1730" i="5" s="1"/>
  <c r="U1729" i="5" a="1"/>
  <c r="U1729" i="5" s="1"/>
  <c r="U1728" i="5" a="1"/>
  <c r="U1728" i="5" s="1"/>
  <c r="U1727" i="5" a="1"/>
  <c r="U1727" i="5" s="1"/>
  <c r="U1726" i="5" a="1"/>
  <c r="U1726" i="5" s="1"/>
  <c r="U1725" i="5" a="1"/>
  <c r="U1725" i="5" s="1"/>
  <c r="U1724" i="5" a="1"/>
  <c r="U1724" i="5" s="1"/>
  <c r="U1723" i="5" a="1"/>
  <c r="U1723" i="5" s="1"/>
  <c r="U1722" i="5" a="1"/>
  <c r="U1722" i="5" s="1"/>
  <c r="U1721" i="5" a="1"/>
  <c r="U1721" i="5" s="1"/>
  <c r="U1720" i="5" a="1"/>
  <c r="U1720" i="5" s="1"/>
  <c r="U1719" i="5" a="1"/>
  <c r="U1719" i="5" s="1"/>
  <c r="U1718" i="5" a="1"/>
  <c r="U1718" i="5" s="1"/>
  <c r="U1717" i="5" a="1"/>
  <c r="U1717" i="5" s="1"/>
  <c r="U1716" i="5" a="1"/>
  <c r="U1716" i="5" s="1"/>
  <c r="U1715" i="5" a="1"/>
  <c r="U1715" i="5" s="1"/>
  <c r="U1714" i="5" a="1"/>
  <c r="U1714" i="5" s="1"/>
  <c r="U1713" i="5" a="1"/>
  <c r="U1713" i="5" s="1"/>
  <c r="U1712" i="5" a="1"/>
  <c r="U1712" i="5" s="1"/>
  <c r="U1711" i="5" a="1"/>
  <c r="U1711" i="5" s="1"/>
  <c r="U1710" i="5" a="1"/>
  <c r="U1710" i="5" s="1"/>
  <c r="U1709" i="5" a="1"/>
  <c r="U1709" i="5" s="1"/>
  <c r="U1708" i="5" a="1"/>
  <c r="U1708" i="5" s="1"/>
  <c r="U1707" i="5" a="1"/>
  <c r="U1707" i="5" s="1"/>
  <c r="U1706" i="5" a="1"/>
  <c r="U1706" i="5" s="1"/>
  <c r="U1705" i="5" a="1"/>
  <c r="U1705" i="5" s="1"/>
  <c r="U1704" i="5" a="1"/>
  <c r="U1704" i="5" s="1"/>
  <c r="U1703" i="5" a="1"/>
  <c r="U1703" i="5" s="1"/>
  <c r="U1702" i="5" a="1"/>
  <c r="U1702" i="5" s="1"/>
  <c r="U1701" i="5" a="1"/>
  <c r="U1701" i="5" s="1"/>
  <c r="U1700" i="5" a="1"/>
  <c r="U1700" i="5" s="1"/>
  <c r="U1699" i="5" a="1"/>
  <c r="U1699" i="5" s="1"/>
  <c r="U1698" i="5" a="1"/>
  <c r="U1698" i="5" s="1"/>
  <c r="U1697" i="5" a="1"/>
  <c r="U1697" i="5" s="1"/>
  <c r="U1696" i="5" a="1"/>
  <c r="U1696" i="5" s="1"/>
  <c r="U1695" i="5" a="1"/>
  <c r="U1695" i="5" s="1"/>
  <c r="U1694" i="5" a="1"/>
  <c r="U1694" i="5" s="1"/>
  <c r="U1693" i="5" a="1"/>
  <c r="U1693" i="5" s="1"/>
  <c r="U1692" i="5" a="1"/>
  <c r="U1692" i="5" s="1"/>
  <c r="U1691" i="5" a="1"/>
  <c r="U1691" i="5" s="1"/>
  <c r="U1690" i="5" a="1"/>
  <c r="U1690" i="5" s="1"/>
  <c r="U1689" i="5" a="1"/>
  <c r="U1689" i="5" s="1"/>
  <c r="U1688" i="5" a="1"/>
  <c r="U1688" i="5" s="1"/>
  <c r="U1687" i="5" a="1"/>
  <c r="U1687" i="5" s="1"/>
  <c r="U1686" i="5" a="1"/>
  <c r="U1686" i="5" s="1"/>
  <c r="U1685" i="5" a="1"/>
  <c r="U1685" i="5" s="1"/>
  <c r="U1684" i="5" a="1"/>
  <c r="U1684" i="5" s="1"/>
  <c r="U1683" i="5" a="1"/>
  <c r="U1683" i="5" s="1"/>
  <c r="U1682" i="5" a="1"/>
  <c r="U1682" i="5" s="1"/>
  <c r="U1681" i="5" a="1"/>
  <c r="U1681" i="5" s="1"/>
  <c r="U1680" i="5" a="1"/>
  <c r="U1680" i="5" s="1"/>
  <c r="U1679" i="5" a="1"/>
  <c r="U1679" i="5" s="1"/>
  <c r="U1678" i="5" a="1"/>
  <c r="U1678" i="5" s="1"/>
  <c r="U1677" i="5" a="1"/>
  <c r="U1677" i="5" s="1"/>
  <c r="U1676" i="5" a="1"/>
  <c r="U1676" i="5" s="1"/>
  <c r="U1675" i="5" a="1"/>
  <c r="U1675" i="5" s="1"/>
  <c r="U1674" i="5" a="1"/>
  <c r="U1674" i="5" s="1"/>
  <c r="U1673" i="5" a="1"/>
  <c r="U1673" i="5" s="1"/>
  <c r="U1672" i="5" a="1"/>
  <c r="U1672" i="5" s="1"/>
  <c r="U1671" i="5" a="1"/>
  <c r="U1671" i="5" s="1"/>
  <c r="U1670" i="5" a="1"/>
  <c r="U1670" i="5" s="1"/>
  <c r="U1669" i="5" a="1"/>
  <c r="U1669" i="5" s="1"/>
  <c r="U1668" i="5" a="1"/>
  <c r="U1668" i="5" s="1"/>
  <c r="U1667" i="5" a="1"/>
  <c r="U1667" i="5" s="1"/>
  <c r="U1666" i="5" a="1"/>
  <c r="U1666" i="5" s="1"/>
  <c r="U1665" i="5" a="1"/>
  <c r="U1665" i="5" s="1"/>
  <c r="U1664" i="5" a="1"/>
  <c r="U1664" i="5" s="1"/>
  <c r="U1663" i="5" a="1"/>
  <c r="U1663" i="5" s="1"/>
  <c r="U1662" i="5" a="1"/>
  <c r="U1662" i="5" s="1"/>
  <c r="U1661" i="5" a="1"/>
  <c r="U1661" i="5" s="1"/>
  <c r="U1660" i="5" a="1"/>
  <c r="U1660" i="5" s="1"/>
  <c r="U1659" i="5" a="1"/>
  <c r="U1659" i="5" s="1"/>
  <c r="U1658" i="5" a="1"/>
  <c r="U1658" i="5" s="1"/>
  <c r="U1657" i="5" a="1"/>
  <c r="U1657" i="5" s="1"/>
  <c r="U1656" i="5" a="1"/>
  <c r="U1656" i="5" s="1"/>
  <c r="U1655" i="5" a="1"/>
  <c r="U1655" i="5" s="1"/>
  <c r="U1654" i="5" a="1"/>
  <c r="U1654" i="5" s="1"/>
  <c r="U1653" i="5" a="1"/>
  <c r="U1653" i="5" s="1"/>
  <c r="U1652" i="5" a="1"/>
  <c r="U1652" i="5" s="1"/>
  <c r="U1651" i="5" a="1"/>
  <c r="U1651" i="5" s="1"/>
  <c r="U1650" i="5" a="1"/>
  <c r="U1650" i="5" s="1"/>
  <c r="U1649" i="5" a="1"/>
  <c r="U1649" i="5" s="1"/>
  <c r="U1648" i="5" a="1"/>
  <c r="U1648" i="5" s="1"/>
  <c r="U1647" i="5" a="1"/>
  <c r="U1647" i="5" s="1"/>
  <c r="U1646" i="5" a="1"/>
  <c r="U1646" i="5" s="1"/>
  <c r="U1645" i="5" a="1"/>
  <c r="U1645" i="5" s="1"/>
  <c r="U1644" i="5" a="1"/>
  <c r="U1644" i="5" s="1"/>
  <c r="U1643" i="5" a="1"/>
  <c r="U1643" i="5" s="1"/>
  <c r="U1642" i="5" a="1"/>
  <c r="U1642" i="5" s="1"/>
  <c r="U1641" i="5" a="1"/>
  <c r="U1641" i="5" s="1"/>
  <c r="U1640" i="5" a="1"/>
  <c r="U1640" i="5" s="1"/>
  <c r="U1639" i="5" a="1"/>
  <c r="U1639" i="5" s="1"/>
  <c r="U1638" i="5" a="1"/>
  <c r="U1638" i="5" s="1"/>
  <c r="U1637" i="5" a="1"/>
  <c r="U1637" i="5" s="1"/>
  <c r="U1636" i="5" a="1"/>
  <c r="U1636" i="5" s="1"/>
  <c r="U1635" i="5" a="1"/>
  <c r="U1635" i="5" s="1"/>
  <c r="U1634" i="5" a="1"/>
  <c r="U1634" i="5" s="1"/>
  <c r="U1633" i="5" a="1"/>
  <c r="U1633" i="5" s="1"/>
  <c r="U1632" i="5" a="1"/>
  <c r="U1632" i="5" s="1"/>
  <c r="U1631" i="5" a="1"/>
  <c r="U1631" i="5" s="1"/>
  <c r="U1630" i="5" a="1"/>
  <c r="U1630" i="5" s="1"/>
  <c r="U1629" i="5" a="1"/>
  <c r="U1629" i="5" s="1"/>
  <c r="U1628" i="5" a="1"/>
  <c r="U1628" i="5" s="1"/>
  <c r="U1627" i="5" a="1"/>
  <c r="U1627" i="5" s="1"/>
  <c r="U1626" i="5" a="1"/>
  <c r="U1626" i="5" s="1"/>
  <c r="U1625" i="5" a="1"/>
  <c r="U1625" i="5" s="1"/>
  <c r="U1624" i="5" a="1"/>
  <c r="U1624" i="5" s="1"/>
  <c r="U1623" i="5" a="1"/>
  <c r="U1623" i="5" s="1"/>
  <c r="U1622" i="5" a="1"/>
  <c r="U1622" i="5" s="1"/>
  <c r="U1621" i="5" a="1"/>
  <c r="U1621" i="5" s="1"/>
  <c r="U1620" i="5" a="1"/>
  <c r="U1620" i="5" s="1"/>
  <c r="U1619" i="5" a="1"/>
  <c r="U1619" i="5" s="1"/>
  <c r="U1618" i="5" a="1"/>
  <c r="U1618" i="5" s="1"/>
  <c r="U1617" i="5" a="1"/>
  <c r="U1617" i="5" s="1"/>
  <c r="U1616" i="5" a="1"/>
  <c r="U1616" i="5" s="1"/>
  <c r="U1615" i="5" a="1"/>
  <c r="U1615" i="5" s="1"/>
  <c r="U1614" i="5" a="1"/>
  <c r="U1614" i="5" s="1"/>
  <c r="U1613" i="5" a="1"/>
  <c r="U1613" i="5" s="1"/>
  <c r="U1612" i="5" a="1"/>
  <c r="U1612" i="5" s="1"/>
  <c r="U1611" i="5" a="1"/>
  <c r="U1611" i="5" s="1"/>
  <c r="U1610" i="5" a="1"/>
  <c r="U1610" i="5" s="1"/>
  <c r="U1609" i="5" a="1"/>
  <c r="U1609" i="5" s="1"/>
  <c r="U1608" i="5" a="1"/>
  <c r="U1608" i="5" s="1"/>
  <c r="U1607" i="5" a="1"/>
  <c r="U1607" i="5" s="1"/>
  <c r="U1606" i="5" a="1"/>
  <c r="U1606" i="5" s="1"/>
  <c r="U1605" i="5" a="1"/>
  <c r="U1605" i="5" s="1"/>
  <c r="U1604" i="5" a="1"/>
  <c r="U1604" i="5" s="1"/>
  <c r="U1603" i="5" a="1"/>
  <c r="U1603" i="5" s="1"/>
  <c r="U1602" i="5" a="1"/>
  <c r="U1602" i="5" s="1"/>
  <c r="U1601" i="5" a="1"/>
  <c r="U1601" i="5" s="1"/>
  <c r="U1600" i="5" a="1"/>
  <c r="U1600" i="5" s="1"/>
  <c r="U1599" i="5" a="1"/>
  <c r="U1599" i="5" s="1"/>
  <c r="U1598" i="5" a="1"/>
  <c r="U1598" i="5" s="1"/>
  <c r="U1597" i="5" a="1"/>
  <c r="U1597" i="5" s="1"/>
  <c r="U1596" i="5" a="1"/>
  <c r="U1596" i="5" s="1"/>
  <c r="U1595" i="5" a="1"/>
  <c r="U1595" i="5" s="1"/>
  <c r="U1594" i="5" a="1"/>
  <c r="U1594" i="5" s="1"/>
  <c r="U1593" i="5" a="1"/>
  <c r="U1593" i="5" s="1"/>
  <c r="U1592" i="5" a="1"/>
  <c r="U1592" i="5" s="1"/>
  <c r="U1591" i="5" a="1"/>
  <c r="U1591" i="5" s="1"/>
  <c r="U1590" i="5" a="1"/>
  <c r="U1590" i="5" s="1"/>
  <c r="U1589" i="5" a="1"/>
  <c r="U1589" i="5" s="1"/>
  <c r="U1588" i="5" a="1"/>
  <c r="U1588" i="5" s="1"/>
  <c r="U1587" i="5" a="1"/>
  <c r="U1587" i="5" s="1"/>
  <c r="U1586" i="5" a="1"/>
  <c r="U1586" i="5" s="1"/>
  <c r="U1585" i="5" a="1"/>
  <c r="U1585" i="5" s="1"/>
  <c r="U1584" i="5" a="1"/>
  <c r="U1584" i="5" s="1"/>
  <c r="U1583" i="5" a="1"/>
  <c r="U1583" i="5" s="1"/>
  <c r="U1582" i="5" a="1"/>
  <c r="U1582" i="5" s="1"/>
  <c r="U1581" i="5" a="1"/>
  <c r="U1581" i="5" s="1"/>
  <c r="U1580" i="5" a="1"/>
  <c r="U1580" i="5" s="1"/>
  <c r="U1579" i="5" a="1"/>
  <c r="U1579" i="5" s="1"/>
  <c r="U1578" i="5" a="1"/>
  <c r="U1578" i="5" s="1"/>
  <c r="U1577" i="5" a="1"/>
  <c r="U1577" i="5" s="1"/>
  <c r="U1576" i="5" a="1"/>
  <c r="U1576" i="5" s="1"/>
  <c r="U1575" i="5" a="1"/>
  <c r="U1575" i="5" s="1"/>
  <c r="U1574" i="5" a="1"/>
  <c r="U1574" i="5" s="1"/>
  <c r="U1573" i="5" a="1"/>
  <c r="U1573" i="5" s="1"/>
  <c r="U1572" i="5" a="1"/>
  <c r="U1572" i="5" s="1"/>
  <c r="U1571" i="5" a="1"/>
  <c r="U1571" i="5" s="1"/>
  <c r="U1570" i="5" a="1"/>
  <c r="U1570" i="5" s="1"/>
  <c r="U1569" i="5" a="1"/>
  <c r="U1569" i="5" s="1"/>
  <c r="U1568" i="5" a="1"/>
  <c r="U1568" i="5" s="1"/>
  <c r="U1567" i="5" a="1"/>
  <c r="U1567" i="5" s="1"/>
  <c r="U1566" i="5" a="1"/>
  <c r="U1566" i="5" s="1"/>
  <c r="U1565" i="5" a="1"/>
  <c r="U1565" i="5" s="1"/>
  <c r="U1564" i="5" a="1"/>
  <c r="U1564" i="5" s="1"/>
  <c r="U1563" i="5" a="1"/>
  <c r="U1563" i="5" s="1"/>
  <c r="U1562" i="5" a="1"/>
  <c r="U1562" i="5" s="1"/>
  <c r="U1561" i="5" a="1"/>
  <c r="U1561" i="5" s="1"/>
  <c r="U1560" i="5" a="1"/>
  <c r="U1560" i="5" s="1"/>
  <c r="U1559" i="5" a="1"/>
  <c r="U1559" i="5" s="1"/>
  <c r="U1558" i="5" a="1"/>
  <c r="U1558" i="5" s="1"/>
  <c r="U1557" i="5" a="1"/>
  <c r="U1557" i="5" s="1"/>
  <c r="U1556" i="5" a="1"/>
  <c r="U1556" i="5" s="1"/>
  <c r="U1555" i="5" a="1"/>
  <c r="U1555" i="5" s="1"/>
  <c r="U1554" i="5" a="1"/>
  <c r="U1554" i="5" s="1"/>
  <c r="U1553" i="5" a="1"/>
  <c r="U1553" i="5" s="1"/>
  <c r="U1552" i="5" a="1"/>
  <c r="U1552" i="5" s="1"/>
  <c r="U1551" i="5" a="1"/>
  <c r="U1551" i="5" s="1"/>
  <c r="U1550" i="5" a="1"/>
  <c r="U1550" i="5" s="1"/>
  <c r="U1549" i="5" a="1"/>
  <c r="U1549" i="5" s="1"/>
  <c r="U1548" i="5" a="1"/>
  <c r="U1548" i="5" s="1"/>
  <c r="U1547" i="5" a="1"/>
  <c r="U1547" i="5" s="1"/>
  <c r="U1546" i="5" a="1"/>
  <c r="U1546" i="5" s="1"/>
  <c r="U1545" i="5" a="1"/>
  <c r="U1545" i="5" s="1"/>
  <c r="U1544" i="5" a="1"/>
  <c r="U1544" i="5" s="1"/>
  <c r="U1543" i="5" a="1"/>
  <c r="U1543" i="5" s="1"/>
  <c r="U1542" i="5" a="1"/>
  <c r="U1542" i="5" s="1"/>
  <c r="U1541" i="5" a="1"/>
  <c r="U1541" i="5" s="1"/>
  <c r="U1540" i="5" a="1"/>
  <c r="U1540" i="5" s="1"/>
  <c r="U1539" i="5" a="1"/>
  <c r="U1539" i="5" s="1"/>
  <c r="U1538" i="5" a="1"/>
  <c r="U1538" i="5" s="1"/>
  <c r="U1537" i="5" a="1"/>
  <c r="U1537" i="5" s="1"/>
  <c r="U1536" i="5" a="1"/>
  <c r="U1536" i="5" s="1"/>
  <c r="U1535" i="5" a="1"/>
  <c r="U1535" i="5" s="1"/>
  <c r="U1534" i="5" a="1"/>
  <c r="U1534" i="5" s="1"/>
  <c r="U1533" i="5" a="1"/>
  <c r="U1533" i="5" s="1"/>
  <c r="U1532" i="5" a="1"/>
  <c r="U1532" i="5" s="1"/>
  <c r="U1531" i="5" a="1"/>
  <c r="U1531" i="5" s="1"/>
  <c r="U1530" i="5" a="1"/>
  <c r="U1530" i="5" s="1"/>
  <c r="U1529" i="5" a="1"/>
  <c r="U1529" i="5" s="1"/>
  <c r="U1528" i="5" a="1"/>
  <c r="U1528" i="5" s="1"/>
  <c r="U1527" i="5" a="1"/>
  <c r="U1527" i="5" s="1"/>
  <c r="U1526" i="5" a="1"/>
  <c r="U1526" i="5" s="1"/>
  <c r="U1525" i="5" a="1"/>
  <c r="U1525" i="5" s="1"/>
  <c r="U1524" i="5" a="1"/>
  <c r="U1524" i="5" s="1"/>
  <c r="U1523" i="5" a="1"/>
  <c r="U1523" i="5" s="1"/>
  <c r="U1522" i="5" a="1"/>
  <c r="U1522" i="5" s="1"/>
  <c r="U1521" i="5" a="1"/>
  <c r="U1521" i="5" s="1"/>
  <c r="U1520" i="5" a="1"/>
  <c r="U1520" i="5" s="1"/>
  <c r="U1519" i="5" a="1"/>
  <c r="U1519" i="5" s="1"/>
  <c r="U1518" i="5" a="1"/>
  <c r="U1518" i="5" s="1"/>
  <c r="U1517" i="5" a="1"/>
  <c r="U1517" i="5" s="1"/>
  <c r="U1516" i="5" a="1"/>
  <c r="U1516" i="5" s="1"/>
  <c r="U1515" i="5" a="1"/>
  <c r="U1515" i="5" s="1"/>
  <c r="U1514" i="5" a="1"/>
  <c r="U1514" i="5" s="1"/>
  <c r="U1513" i="5" a="1"/>
  <c r="U1513" i="5" s="1"/>
  <c r="U1512" i="5" a="1"/>
  <c r="U1512" i="5" s="1"/>
  <c r="U1511" i="5" a="1"/>
  <c r="U1511" i="5" s="1"/>
  <c r="U1510" i="5" a="1"/>
  <c r="U1510" i="5" s="1"/>
  <c r="U1509" i="5" a="1"/>
  <c r="U1509" i="5" s="1"/>
  <c r="U1508" i="5" a="1"/>
  <c r="U1508" i="5" s="1"/>
  <c r="U1507" i="5" a="1"/>
  <c r="U1507" i="5" s="1"/>
  <c r="U1506" i="5" a="1"/>
  <c r="U1506" i="5" s="1"/>
  <c r="U1505" i="5" a="1"/>
  <c r="U1505" i="5" s="1"/>
  <c r="U1504" i="5" a="1"/>
  <c r="U1504" i="5" s="1"/>
  <c r="U1503" i="5" a="1"/>
  <c r="U1503" i="5" s="1"/>
  <c r="U1502" i="5" a="1"/>
  <c r="U1502" i="5" s="1"/>
  <c r="U1501" i="5" a="1"/>
  <c r="U1501" i="5" s="1"/>
  <c r="U1500" i="5" a="1"/>
  <c r="U1500" i="5" s="1"/>
  <c r="U1499" i="5" a="1"/>
  <c r="U1499" i="5" s="1"/>
  <c r="U1498" i="5" a="1"/>
  <c r="U1498" i="5" s="1"/>
  <c r="U1497" i="5" a="1"/>
  <c r="U1497" i="5" s="1"/>
  <c r="U1496" i="5" a="1"/>
  <c r="U1496" i="5" s="1"/>
  <c r="U1495" i="5" a="1"/>
  <c r="U1495" i="5" s="1"/>
  <c r="U1494" i="5" a="1"/>
  <c r="U1494" i="5" s="1"/>
  <c r="U1493" i="5" a="1"/>
  <c r="U1493" i="5" s="1"/>
  <c r="U1492" i="5" a="1"/>
  <c r="U1492" i="5" s="1"/>
  <c r="U1491" i="5" a="1"/>
  <c r="U1491" i="5" s="1"/>
  <c r="U1490" i="5" a="1"/>
  <c r="U1490" i="5" s="1"/>
  <c r="U1489" i="5" a="1"/>
  <c r="U1489" i="5" s="1"/>
  <c r="U1488" i="5" a="1"/>
  <c r="U1488" i="5" s="1"/>
  <c r="U1487" i="5" a="1"/>
  <c r="U1487" i="5" s="1"/>
  <c r="U1486" i="5" a="1"/>
  <c r="U1486" i="5" s="1"/>
  <c r="U1485" i="5" a="1"/>
  <c r="U1485" i="5" s="1"/>
  <c r="U1484" i="5" a="1"/>
  <c r="U1484" i="5" s="1"/>
  <c r="U1483" i="5" a="1"/>
  <c r="U1483" i="5" s="1"/>
  <c r="U1482" i="5" a="1"/>
  <c r="U1482" i="5" s="1"/>
  <c r="U1481" i="5" a="1"/>
  <c r="U1481" i="5" s="1"/>
  <c r="U1480" i="5" a="1"/>
  <c r="U1480" i="5" s="1"/>
  <c r="U1479" i="5" a="1"/>
  <c r="U1479" i="5" s="1"/>
  <c r="U1478" i="5" a="1"/>
  <c r="U1478" i="5" s="1"/>
  <c r="U1477" i="5" a="1"/>
  <c r="U1477" i="5" s="1"/>
  <c r="U1476" i="5" a="1"/>
  <c r="U1476" i="5" s="1"/>
  <c r="U1475" i="5" a="1"/>
  <c r="U1475" i="5" s="1"/>
  <c r="U1474" i="5" a="1"/>
  <c r="U1474" i="5" s="1"/>
  <c r="U1473" i="5" a="1"/>
  <c r="U1473" i="5" s="1"/>
  <c r="U1472" i="5" a="1"/>
  <c r="U1472" i="5" s="1"/>
  <c r="U1471" i="5" a="1"/>
  <c r="U1471" i="5" s="1"/>
  <c r="U1470" i="5" a="1"/>
  <c r="U1470" i="5" s="1"/>
  <c r="U1469" i="5" a="1"/>
  <c r="U1469" i="5" s="1"/>
  <c r="U1468" i="5" a="1"/>
  <c r="U1468" i="5" s="1"/>
  <c r="U1467" i="5" a="1"/>
  <c r="U1467" i="5" s="1"/>
  <c r="U1466" i="5" a="1"/>
  <c r="U1466" i="5" s="1"/>
  <c r="U1465" i="5" a="1"/>
  <c r="U1465" i="5" s="1"/>
  <c r="U1464" i="5" a="1"/>
  <c r="U1464" i="5" s="1"/>
  <c r="U1463" i="5" a="1"/>
  <c r="U1463" i="5" s="1"/>
  <c r="U1462" i="5" a="1"/>
  <c r="U1462" i="5" s="1"/>
  <c r="U1461" i="5" a="1"/>
  <c r="U1461" i="5" s="1"/>
  <c r="U1460" i="5" a="1"/>
  <c r="U1460" i="5" s="1"/>
  <c r="U1459" i="5" a="1"/>
  <c r="U1459" i="5" s="1"/>
  <c r="U1458" i="5" a="1"/>
  <c r="U1458" i="5" s="1"/>
  <c r="U1457" i="5" a="1"/>
  <c r="U1457" i="5" s="1"/>
  <c r="U1456" i="5" a="1"/>
  <c r="U1456" i="5" s="1"/>
  <c r="U1455" i="5" a="1"/>
  <c r="U1455" i="5" s="1"/>
  <c r="U1454" i="5" a="1"/>
  <c r="U1454" i="5" s="1"/>
  <c r="U1453" i="5" a="1"/>
  <c r="U1453" i="5" s="1"/>
  <c r="U1452" i="5" a="1"/>
  <c r="U1452" i="5" s="1"/>
  <c r="U1451" i="5" a="1"/>
  <c r="U1451" i="5" s="1"/>
  <c r="U1450" i="5" a="1"/>
  <c r="U1450" i="5" s="1"/>
  <c r="U1449" i="5" a="1"/>
  <c r="U1449" i="5" s="1"/>
  <c r="U1448" i="5" a="1"/>
  <c r="U1448" i="5" s="1"/>
  <c r="U1447" i="5" a="1"/>
  <c r="U1447" i="5" s="1"/>
  <c r="U1446" i="5" a="1"/>
  <c r="U1446" i="5" s="1"/>
  <c r="U1445" i="5" a="1"/>
  <c r="U1445" i="5" s="1"/>
  <c r="U1444" i="5" a="1"/>
  <c r="U1444" i="5" s="1"/>
  <c r="U1443" i="5" a="1"/>
  <c r="U1443" i="5" s="1"/>
  <c r="U1442" i="5" a="1"/>
  <c r="U1442" i="5" s="1"/>
  <c r="U1441" i="5" a="1"/>
  <c r="U1441" i="5" s="1"/>
  <c r="U1440" i="5" a="1"/>
  <c r="U1440" i="5" s="1"/>
  <c r="U1439" i="5" a="1"/>
  <c r="U1439" i="5" s="1"/>
  <c r="U1438" i="5" a="1"/>
  <c r="U1438" i="5" s="1"/>
  <c r="U1437" i="5" a="1"/>
  <c r="U1437" i="5" s="1"/>
  <c r="U1436" i="5" a="1"/>
  <c r="U1436" i="5" s="1"/>
  <c r="U1435" i="5" a="1"/>
  <c r="U1435" i="5" s="1"/>
  <c r="U1434" i="5" a="1"/>
  <c r="U1434" i="5" s="1"/>
  <c r="U1433" i="5" a="1"/>
  <c r="U1433" i="5" s="1"/>
  <c r="U1432" i="5" a="1"/>
  <c r="U1432" i="5" s="1"/>
  <c r="U1431" i="5" a="1"/>
  <c r="U1431" i="5" s="1"/>
  <c r="U1430" i="5" a="1"/>
  <c r="U1430" i="5" s="1"/>
  <c r="U1429" i="5" a="1"/>
  <c r="U1429" i="5" s="1"/>
  <c r="U1428" i="5" a="1"/>
  <c r="U1428" i="5" s="1"/>
  <c r="U1427" i="5" a="1"/>
  <c r="U1427" i="5" s="1"/>
  <c r="U1426" i="5" a="1"/>
  <c r="U1426" i="5" s="1"/>
  <c r="U1425" i="5" a="1"/>
  <c r="U1425" i="5" s="1"/>
  <c r="U1424" i="5" a="1"/>
  <c r="U1424" i="5" s="1"/>
  <c r="U1423" i="5" a="1"/>
  <c r="U1423" i="5" s="1"/>
  <c r="U1422" i="5" a="1"/>
  <c r="U1422" i="5" s="1"/>
  <c r="U1421" i="5" a="1"/>
  <c r="U1421" i="5" s="1"/>
  <c r="U1420" i="5" a="1"/>
  <c r="U1420" i="5" s="1"/>
  <c r="U1419" i="5" a="1"/>
  <c r="U1419" i="5" s="1"/>
  <c r="U1418" i="5" a="1"/>
  <c r="U1418" i="5" s="1"/>
  <c r="U1417" i="5" a="1"/>
  <c r="U1417" i="5" s="1"/>
  <c r="U1416" i="5" a="1"/>
  <c r="U1416" i="5" s="1"/>
  <c r="U1415" i="5" a="1"/>
  <c r="U1415" i="5" s="1"/>
  <c r="U1414" i="5" a="1"/>
  <c r="U1414" i="5" s="1"/>
  <c r="U1413" i="5" a="1"/>
  <c r="U1413" i="5" s="1"/>
  <c r="U1412" i="5" a="1"/>
  <c r="U1412" i="5" s="1"/>
  <c r="U1411" i="5" a="1"/>
  <c r="U1411" i="5" s="1"/>
  <c r="U1410" i="5" a="1"/>
  <c r="U1410" i="5" s="1"/>
  <c r="U1409" i="5" a="1"/>
  <c r="U1409" i="5" s="1"/>
  <c r="U1408" i="5" a="1"/>
  <c r="U1408" i="5" s="1"/>
  <c r="U1407" i="5" a="1"/>
  <c r="U1407" i="5" s="1"/>
  <c r="U1406" i="5" a="1"/>
  <c r="U1406" i="5" s="1"/>
  <c r="U1405" i="5" a="1"/>
  <c r="U1405" i="5" s="1"/>
  <c r="U1404" i="5" a="1"/>
  <c r="U1404" i="5" s="1"/>
  <c r="U1403" i="5" a="1"/>
  <c r="U1403" i="5" s="1"/>
  <c r="U1402" i="5" a="1"/>
  <c r="U1402" i="5" s="1"/>
  <c r="U1401" i="5" a="1"/>
  <c r="U1401" i="5" s="1"/>
  <c r="U1400" i="5" a="1"/>
  <c r="U1400" i="5" s="1"/>
  <c r="U1399" i="5" a="1"/>
  <c r="U1399" i="5" s="1"/>
  <c r="U1398" i="5" a="1"/>
  <c r="U1398" i="5" s="1"/>
  <c r="U1397" i="5" a="1"/>
  <c r="U1397" i="5" s="1"/>
  <c r="U1396" i="5" a="1"/>
  <c r="U1396" i="5" s="1"/>
  <c r="U1395" i="5" a="1"/>
  <c r="U1395" i="5" s="1"/>
  <c r="U1394" i="5" a="1"/>
  <c r="U1394" i="5" s="1"/>
  <c r="U1393" i="5" a="1"/>
  <c r="U1393" i="5" s="1"/>
  <c r="U1392" i="5" a="1"/>
  <c r="U1392" i="5" s="1"/>
  <c r="U1391" i="5" a="1"/>
  <c r="U1391" i="5" s="1"/>
  <c r="U1390" i="5" a="1"/>
  <c r="U1390" i="5" s="1"/>
  <c r="U1389" i="5" a="1"/>
  <c r="U1389" i="5" s="1"/>
  <c r="U1388" i="5" a="1"/>
  <c r="U1388" i="5" s="1"/>
  <c r="U1387" i="5" a="1"/>
  <c r="U1387" i="5" s="1"/>
  <c r="U1386" i="5" a="1"/>
  <c r="U1386" i="5" s="1"/>
  <c r="U1385" i="5" a="1"/>
  <c r="U1385" i="5" s="1"/>
  <c r="U1384" i="5" a="1"/>
  <c r="U1384" i="5" s="1"/>
  <c r="U1383" i="5" a="1"/>
  <c r="U1383" i="5" s="1"/>
  <c r="U1382" i="5" a="1"/>
  <c r="U1382" i="5" s="1"/>
  <c r="U1381" i="5" a="1"/>
  <c r="U1381" i="5" s="1"/>
  <c r="U1380" i="5" a="1"/>
  <c r="U1380" i="5" s="1"/>
  <c r="U1379" i="5" a="1"/>
  <c r="U1379" i="5" s="1"/>
  <c r="U1378" i="5" a="1"/>
  <c r="U1378" i="5" s="1"/>
  <c r="U1377" i="5" a="1"/>
  <c r="U1377" i="5" s="1"/>
  <c r="U1376" i="5" a="1"/>
  <c r="U1376" i="5" s="1"/>
  <c r="U1375" i="5" a="1"/>
  <c r="U1375" i="5" s="1"/>
  <c r="U1374" i="5" a="1"/>
  <c r="U1374" i="5" s="1"/>
  <c r="U1373" i="5" a="1"/>
  <c r="U1373" i="5" s="1"/>
  <c r="U1372" i="5" a="1"/>
  <c r="U1372" i="5" s="1"/>
  <c r="U1371" i="5" a="1"/>
  <c r="U1371" i="5" s="1"/>
  <c r="U1370" i="5" a="1"/>
  <c r="U1370" i="5" s="1"/>
  <c r="U1369" i="5" a="1"/>
  <c r="U1369" i="5" s="1"/>
  <c r="U1368" i="5" a="1"/>
  <c r="U1368" i="5" s="1"/>
  <c r="U1367" i="5" a="1"/>
  <c r="U1367" i="5" s="1"/>
  <c r="U1366" i="5" a="1"/>
  <c r="U1366" i="5" s="1"/>
  <c r="U1365" i="5" a="1"/>
  <c r="U1365" i="5" s="1"/>
  <c r="U1364" i="5" a="1"/>
  <c r="U1364" i="5" s="1"/>
  <c r="U1363" i="5" a="1"/>
  <c r="U1363" i="5" s="1"/>
  <c r="U1362" i="5" a="1"/>
  <c r="U1362" i="5" s="1"/>
  <c r="U1361" i="5" a="1"/>
  <c r="U1361" i="5" s="1"/>
  <c r="U1360" i="5" a="1"/>
  <c r="U1360" i="5" s="1"/>
  <c r="U1359" i="5" a="1"/>
  <c r="U1359" i="5" s="1"/>
  <c r="U1358" i="5" a="1"/>
  <c r="U1358" i="5" s="1"/>
  <c r="U1357" i="5" a="1"/>
  <c r="U1357" i="5" s="1"/>
  <c r="U1356" i="5" a="1"/>
  <c r="U1356" i="5" s="1"/>
  <c r="U1355" i="5" a="1"/>
  <c r="U1355" i="5" s="1"/>
  <c r="U1354" i="5" a="1"/>
  <c r="U1354" i="5" s="1"/>
  <c r="U1353" i="5" a="1"/>
  <c r="U1353" i="5" s="1"/>
  <c r="U1352" i="5" a="1"/>
  <c r="U1352" i="5" s="1"/>
  <c r="U1351" i="5" a="1"/>
  <c r="U1351" i="5" s="1"/>
  <c r="U1350" i="5" a="1"/>
  <c r="U1350" i="5" s="1"/>
  <c r="U1349" i="5" a="1"/>
  <c r="U1349" i="5" s="1"/>
  <c r="U1348" i="5" a="1"/>
  <c r="U1348" i="5" s="1"/>
  <c r="U1347" i="5" a="1"/>
  <c r="U1347" i="5" s="1"/>
  <c r="U1346" i="5" a="1"/>
  <c r="U1346" i="5" s="1"/>
  <c r="U1345" i="5" a="1"/>
  <c r="U1345" i="5" s="1"/>
  <c r="U1344" i="5" a="1"/>
  <c r="U1344" i="5" s="1"/>
  <c r="U1343" i="5" a="1"/>
  <c r="U1343" i="5" s="1"/>
  <c r="U1342" i="5" a="1"/>
  <c r="U1342" i="5" s="1"/>
  <c r="U1341" i="5" a="1"/>
  <c r="U1341" i="5" s="1"/>
  <c r="U1340" i="5" a="1"/>
  <c r="U1340" i="5" s="1"/>
  <c r="U1339" i="5" a="1"/>
  <c r="U1339" i="5" s="1"/>
  <c r="U1338" i="5" a="1"/>
  <c r="U1338" i="5" s="1"/>
  <c r="U1337" i="5" a="1"/>
  <c r="U1337" i="5" s="1"/>
  <c r="U1336" i="5" a="1"/>
  <c r="U1336" i="5" s="1"/>
  <c r="U1335" i="5" a="1"/>
  <c r="U1335" i="5" s="1"/>
  <c r="U1334" i="5" a="1"/>
  <c r="U1334" i="5" s="1"/>
  <c r="U1333" i="5" a="1"/>
  <c r="U1333" i="5" s="1"/>
  <c r="U1332" i="5" a="1"/>
  <c r="U1332" i="5" s="1"/>
  <c r="U1331" i="5" a="1"/>
  <c r="U1331" i="5" s="1"/>
  <c r="U1330" i="5" a="1"/>
  <c r="U1330" i="5" s="1"/>
  <c r="U1329" i="5" a="1"/>
  <c r="U1329" i="5" s="1"/>
  <c r="U1328" i="5" a="1"/>
  <c r="U1328" i="5" s="1"/>
  <c r="U1327" i="5" a="1"/>
  <c r="U1327" i="5" s="1"/>
  <c r="U1326" i="5" a="1"/>
  <c r="U1326" i="5" s="1"/>
  <c r="U1325" i="5" a="1"/>
  <c r="U1325" i="5" s="1"/>
  <c r="U1324" i="5" a="1"/>
  <c r="U1324" i="5" s="1"/>
  <c r="U1323" i="5" a="1"/>
  <c r="U1323" i="5" s="1"/>
  <c r="U1322" i="5" a="1"/>
  <c r="U1322" i="5" s="1"/>
  <c r="U1321" i="5" a="1"/>
  <c r="U1321" i="5" s="1"/>
  <c r="U1320" i="5" a="1"/>
  <c r="U1320" i="5" s="1"/>
  <c r="U1319" i="5" a="1"/>
  <c r="U1319" i="5" s="1"/>
  <c r="U1318" i="5" a="1"/>
  <c r="U1318" i="5" s="1"/>
  <c r="U1317" i="5" a="1"/>
  <c r="U1317" i="5" s="1"/>
  <c r="U1316" i="5" a="1"/>
  <c r="U1316" i="5" s="1"/>
  <c r="U1315" i="5" a="1"/>
  <c r="U1315" i="5" s="1"/>
  <c r="U1314" i="5" a="1"/>
  <c r="U1314" i="5" s="1"/>
  <c r="U1313" i="5" a="1"/>
  <c r="U1313" i="5" s="1"/>
  <c r="U1312" i="5" a="1"/>
  <c r="U1312" i="5" s="1"/>
  <c r="U1311" i="5" a="1"/>
  <c r="U1311" i="5" s="1"/>
  <c r="U1310" i="5" a="1"/>
  <c r="U1310" i="5" s="1"/>
  <c r="U1309" i="5" a="1"/>
  <c r="U1309" i="5" s="1"/>
  <c r="U1308" i="5" a="1"/>
  <c r="U1308" i="5" s="1"/>
  <c r="U1307" i="5" a="1"/>
  <c r="U1307" i="5" s="1"/>
  <c r="U1306" i="5" a="1"/>
  <c r="U1306" i="5" s="1"/>
  <c r="U1305" i="5" a="1"/>
  <c r="U1305" i="5" s="1"/>
  <c r="U1304" i="5" a="1"/>
  <c r="U1304" i="5" s="1"/>
  <c r="U1303" i="5" a="1"/>
  <c r="U1303" i="5" s="1"/>
  <c r="U1302" i="5" a="1"/>
  <c r="U1302" i="5" s="1"/>
  <c r="U1301" i="5" a="1"/>
  <c r="U1301" i="5" s="1"/>
  <c r="U1300" i="5" a="1"/>
  <c r="U1300" i="5" s="1"/>
  <c r="U1299" i="5" a="1"/>
  <c r="U1299" i="5" s="1"/>
  <c r="U1298" i="5" a="1"/>
  <c r="U1298" i="5" s="1"/>
  <c r="U1297" i="5" a="1"/>
  <c r="U1297" i="5" s="1"/>
  <c r="U1296" i="5" a="1"/>
  <c r="U1296" i="5" s="1"/>
  <c r="U1295" i="5" a="1"/>
  <c r="U1295" i="5" s="1"/>
  <c r="U1294" i="5" a="1"/>
  <c r="U1294" i="5" s="1"/>
  <c r="U1293" i="5" a="1"/>
  <c r="U1293" i="5" s="1"/>
  <c r="U1292" i="5" a="1"/>
  <c r="U1292" i="5" s="1"/>
  <c r="U1291" i="5" a="1"/>
  <c r="U1291" i="5" s="1"/>
  <c r="U1290" i="5" a="1"/>
  <c r="U1290" i="5" s="1"/>
  <c r="U1289" i="5" a="1"/>
  <c r="U1289" i="5" s="1"/>
  <c r="U1288" i="5" a="1"/>
  <c r="U1288" i="5" s="1"/>
  <c r="U1287" i="5" a="1"/>
  <c r="U1287" i="5" s="1"/>
  <c r="U1286" i="5" a="1"/>
  <c r="U1286" i="5" s="1"/>
  <c r="U1285" i="5" a="1"/>
  <c r="U1285" i="5" s="1"/>
  <c r="U1284" i="5" a="1"/>
  <c r="U1284" i="5" s="1"/>
  <c r="U1283" i="5" a="1"/>
  <c r="U1283" i="5" s="1"/>
  <c r="U1282" i="5" a="1"/>
  <c r="U1282" i="5" s="1"/>
  <c r="U1281" i="5" a="1"/>
  <c r="U1281" i="5" s="1"/>
  <c r="U1280" i="5" a="1"/>
  <c r="U1280" i="5" s="1"/>
  <c r="U1279" i="5" a="1"/>
  <c r="U1279" i="5" s="1"/>
  <c r="U1278" i="5" a="1"/>
  <c r="U1278" i="5" s="1"/>
  <c r="U1277" i="5" a="1"/>
  <c r="U1277" i="5" s="1"/>
  <c r="U1276" i="5" a="1"/>
  <c r="U1276" i="5" s="1"/>
  <c r="U1275" i="5" a="1"/>
  <c r="U1275" i="5" s="1"/>
  <c r="U1274" i="5" a="1"/>
  <c r="U1274" i="5" s="1"/>
  <c r="U1273" i="5" a="1"/>
  <c r="U1273" i="5" s="1"/>
  <c r="U1272" i="5" a="1"/>
  <c r="U1272" i="5" s="1"/>
  <c r="U1271" i="5" a="1"/>
  <c r="U1271" i="5" s="1"/>
  <c r="U1270" i="5" a="1"/>
  <c r="U1270" i="5" s="1"/>
  <c r="U1269" i="5" a="1"/>
  <c r="U1269" i="5" s="1"/>
  <c r="U1268" i="5" a="1"/>
  <c r="U1268" i="5" s="1"/>
  <c r="U1267" i="5" a="1"/>
  <c r="U1267" i="5" s="1"/>
  <c r="U1266" i="5" a="1"/>
  <c r="U1266" i="5" s="1"/>
  <c r="U1265" i="5" a="1"/>
  <c r="U1265" i="5" s="1"/>
  <c r="U1264" i="5" a="1"/>
  <c r="U1264" i="5" s="1"/>
  <c r="U1263" i="5" a="1"/>
  <c r="U1263" i="5" s="1"/>
  <c r="U1262" i="5" a="1"/>
  <c r="U1262" i="5" s="1"/>
  <c r="U1261" i="5" a="1"/>
  <c r="U1261" i="5" s="1"/>
  <c r="U1260" i="5" a="1"/>
  <c r="U1260" i="5" s="1"/>
  <c r="U1259" i="5" a="1"/>
  <c r="U1259" i="5" s="1"/>
  <c r="U1258" i="5" a="1"/>
  <c r="U1258" i="5" s="1"/>
  <c r="U1257" i="5" a="1"/>
  <c r="U1257" i="5" s="1"/>
  <c r="U1256" i="5" a="1"/>
  <c r="U1256" i="5" s="1"/>
  <c r="U1255" i="5" a="1"/>
  <c r="U1255" i="5" s="1"/>
  <c r="U1254" i="5" a="1"/>
  <c r="U1254" i="5" s="1"/>
  <c r="U1253" i="5" a="1"/>
  <c r="U1253" i="5" s="1"/>
  <c r="U1252" i="5" a="1"/>
  <c r="U1252" i="5" s="1"/>
  <c r="U1251" i="5" a="1"/>
  <c r="U1251" i="5" s="1"/>
  <c r="U1250" i="5" a="1"/>
  <c r="U1250" i="5" s="1"/>
  <c r="U1249" i="5" a="1"/>
  <c r="U1249" i="5" s="1"/>
  <c r="U1248" i="5" a="1"/>
  <c r="U1248" i="5" s="1"/>
  <c r="U1247" i="5" a="1"/>
  <c r="U1247" i="5" s="1"/>
  <c r="U1246" i="5" a="1"/>
  <c r="U1246" i="5" s="1"/>
  <c r="U1245" i="5" a="1"/>
  <c r="U1245" i="5" s="1"/>
  <c r="U1244" i="5" a="1"/>
  <c r="U1244" i="5" s="1"/>
  <c r="U1243" i="5" a="1"/>
  <c r="U1243" i="5" s="1"/>
  <c r="U1242" i="5" a="1"/>
  <c r="U1242" i="5" s="1"/>
  <c r="U1241" i="5" a="1"/>
  <c r="U1241" i="5" s="1"/>
  <c r="U1240" i="5" a="1"/>
  <c r="U1240" i="5" s="1"/>
  <c r="U1239" i="5" a="1"/>
  <c r="U1239" i="5" s="1"/>
  <c r="U1238" i="5" a="1"/>
  <c r="U1238" i="5" s="1"/>
  <c r="U1237" i="5" a="1"/>
  <c r="U1237" i="5" s="1"/>
  <c r="U1236" i="5" a="1"/>
  <c r="U1236" i="5" s="1"/>
  <c r="U1235" i="5" a="1"/>
  <c r="U1235" i="5" s="1"/>
  <c r="U1234" i="5" a="1"/>
  <c r="U1234" i="5" s="1"/>
  <c r="U1233" i="5" a="1"/>
  <c r="U1233" i="5" s="1"/>
  <c r="U1232" i="5" a="1"/>
  <c r="U1232" i="5" s="1"/>
  <c r="U1231" i="5" a="1"/>
  <c r="U1231" i="5" s="1"/>
  <c r="U1230" i="5" a="1"/>
  <c r="U1230" i="5" s="1"/>
  <c r="U1229" i="5" a="1"/>
  <c r="U1229" i="5" s="1"/>
  <c r="U1228" i="5" a="1"/>
  <c r="U1228" i="5" s="1"/>
  <c r="U1227" i="5" a="1"/>
  <c r="U1227" i="5" s="1"/>
  <c r="U1226" i="5" a="1"/>
  <c r="U1226" i="5" s="1"/>
  <c r="U1225" i="5" a="1"/>
  <c r="U1225" i="5" s="1"/>
  <c r="U1224" i="5" a="1"/>
  <c r="U1224" i="5" s="1"/>
  <c r="U1223" i="5" a="1"/>
  <c r="U1223" i="5" s="1"/>
  <c r="U1222" i="5" a="1"/>
  <c r="U1222" i="5" s="1"/>
  <c r="U1221" i="5" a="1"/>
  <c r="U1221" i="5" s="1"/>
  <c r="U1220" i="5" a="1"/>
  <c r="U1220" i="5" s="1"/>
  <c r="U1219" i="5" a="1"/>
  <c r="U1219" i="5" s="1"/>
  <c r="U1218" i="5" a="1"/>
  <c r="U1218" i="5" s="1"/>
  <c r="U1217" i="5" a="1"/>
  <c r="U1217" i="5" s="1"/>
  <c r="U1216" i="5" a="1"/>
  <c r="U1216" i="5" s="1"/>
  <c r="U1215" i="5" a="1"/>
  <c r="U1215" i="5" s="1"/>
  <c r="U1214" i="5" a="1"/>
  <c r="U1214" i="5" s="1"/>
  <c r="U1213" i="5" a="1"/>
  <c r="U1213" i="5" s="1"/>
  <c r="U1212" i="5" a="1"/>
  <c r="U1212" i="5" s="1"/>
  <c r="U1211" i="5" a="1"/>
  <c r="U1211" i="5" s="1"/>
  <c r="U1210" i="5" a="1"/>
  <c r="U1210" i="5" s="1"/>
  <c r="U1209" i="5" a="1"/>
  <c r="U1209" i="5" s="1"/>
  <c r="U1208" i="5" a="1"/>
  <c r="U1208" i="5" s="1"/>
  <c r="U1207" i="5" a="1"/>
  <c r="U1207" i="5" s="1"/>
  <c r="U1206" i="5" a="1"/>
  <c r="U1206" i="5" s="1"/>
  <c r="U1205" i="5" a="1"/>
  <c r="U1205" i="5" s="1"/>
  <c r="U1204" i="5" a="1"/>
  <c r="U1204" i="5" s="1"/>
  <c r="U1203" i="5" a="1"/>
  <c r="U1203" i="5" s="1"/>
  <c r="U1202" i="5" a="1"/>
  <c r="U1202" i="5" s="1"/>
  <c r="U1201" i="5" a="1"/>
  <c r="U1201" i="5" s="1"/>
  <c r="U1200" i="5" a="1"/>
  <c r="U1200" i="5" s="1"/>
  <c r="U1199" i="5" a="1"/>
  <c r="U1199" i="5" s="1"/>
  <c r="U1198" i="5" a="1"/>
  <c r="U1198" i="5" s="1"/>
  <c r="U1197" i="5" a="1"/>
  <c r="U1197" i="5" s="1"/>
  <c r="U1196" i="5" a="1"/>
  <c r="U1196" i="5" s="1"/>
  <c r="U1195" i="5" a="1"/>
  <c r="U1195" i="5" s="1"/>
  <c r="U1194" i="5" a="1"/>
  <c r="U1194" i="5" s="1"/>
  <c r="U1193" i="5" a="1"/>
  <c r="U1193" i="5" s="1"/>
  <c r="U1192" i="5" a="1"/>
  <c r="U1192" i="5" s="1"/>
  <c r="U1191" i="5" a="1"/>
  <c r="U1191" i="5" s="1"/>
  <c r="U1190" i="5" a="1"/>
  <c r="U1190" i="5" s="1"/>
  <c r="U1189" i="5" a="1"/>
  <c r="U1189" i="5" s="1"/>
  <c r="U1188" i="5" a="1"/>
  <c r="U1188" i="5" s="1"/>
  <c r="U1187" i="5" a="1"/>
  <c r="U1187" i="5" s="1"/>
  <c r="U1186" i="5" a="1"/>
  <c r="U1186" i="5" s="1"/>
  <c r="U1185" i="5" a="1"/>
  <c r="U1185" i="5" s="1"/>
  <c r="U1184" i="5" a="1"/>
  <c r="U1184" i="5" s="1"/>
  <c r="U1183" i="5" a="1"/>
  <c r="U1183" i="5" s="1"/>
  <c r="U1182" i="5" a="1"/>
  <c r="U1182" i="5" s="1"/>
  <c r="U1181" i="5" a="1"/>
  <c r="U1181" i="5" s="1"/>
  <c r="U1180" i="5" a="1"/>
  <c r="U1180" i="5" s="1"/>
  <c r="U1179" i="5" a="1"/>
  <c r="U1179" i="5" s="1"/>
  <c r="U1178" i="5" a="1"/>
  <c r="U1178" i="5" s="1"/>
  <c r="U1177" i="5" a="1"/>
  <c r="U1177" i="5" s="1"/>
  <c r="U1176" i="5" a="1"/>
  <c r="U1176" i="5" s="1"/>
  <c r="U1175" i="5" a="1"/>
  <c r="U1175" i="5" s="1"/>
  <c r="U1174" i="5" a="1"/>
  <c r="U1174" i="5" s="1"/>
  <c r="U1173" i="5" a="1"/>
  <c r="U1173" i="5" s="1"/>
  <c r="U1172" i="5" a="1"/>
  <c r="U1172" i="5" s="1"/>
  <c r="U1171" i="5" a="1"/>
  <c r="U1171" i="5" s="1"/>
  <c r="U1170" i="5" a="1"/>
  <c r="U1170" i="5" s="1"/>
  <c r="U1169" i="5" a="1"/>
  <c r="U1169" i="5" s="1"/>
  <c r="U1168" i="5" a="1"/>
  <c r="U1168" i="5" s="1"/>
  <c r="U1167" i="5" a="1"/>
  <c r="U1167" i="5" s="1"/>
  <c r="U1166" i="5" a="1"/>
  <c r="U1166" i="5" s="1"/>
  <c r="U1165" i="5" a="1"/>
  <c r="U1165" i="5" s="1"/>
  <c r="U1164" i="5" a="1"/>
  <c r="U1164" i="5" s="1"/>
  <c r="U1163" i="5" a="1"/>
  <c r="U1163" i="5" s="1"/>
  <c r="U1162" i="5" a="1"/>
  <c r="U1162" i="5" s="1"/>
  <c r="U1161" i="5" a="1"/>
  <c r="U1161" i="5" s="1"/>
  <c r="U1160" i="5" a="1"/>
  <c r="U1160" i="5" s="1"/>
  <c r="U1159" i="5" a="1"/>
  <c r="U1159" i="5" s="1"/>
  <c r="U1158" i="5" a="1"/>
  <c r="U1158" i="5" s="1"/>
  <c r="U1157" i="5" a="1"/>
  <c r="U1157" i="5" s="1"/>
  <c r="U1156" i="5" a="1"/>
  <c r="U1156" i="5" s="1"/>
  <c r="U1155" i="5" a="1"/>
  <c r="U1155" i="5" s="1"/>
  <c r="U1154" i="5" a="1"/>
  <c r="U1154" i="5" s="1"/>
  <c r="U1153" i="5" a="1"/>
  <c r="U1153" i="5" s="1"/>
  <c r="U1152" i="5" a="1"/>
  <c r="U1152" i="5" s="1"/>
  <c r="U1151" i="5" a="1"/>
  <c r="U1151" i="5" s="1"/>
  <c r="U1150" i="5" a="1"/>
  <c r="U1150" i="5" s="1"/>
  <c r="U1149" i="5" a="1"/>
  <c r="U1149" i="5" s="1"/>
  <c r="U1148" i="5" a="1"/>
  <c r="U1148" i="5" s="1"/>
  <c r="U1147" i="5" a="1"/>
  <c r="U1147" i="5" s="1"/>
  <c r="U1146" i="5" a="1"/>
  <c r="U1146" i="5" s="1"/>
  <c r="U1145" i="5" a="1"/>
  <c r="U1145" i="5" s="1"/>
  <c r="U1144" i="5" a="1"/>
  <c r="U1144" i="5" s="1"/>
  <c r="U1143" i="5" a="1"/>
  <c r="U1143" i="5" s="1"/>
  <c r="U1142" i="5" a="1"/>
  <c r="U1142" i="5" s="1"/>
  <c r="U1141" i="5" a="1"/>
  <c r="U1141" i="5" s="1"/>
  <c r="U1140" i="5" a="1"/>
  <c r="U1140" i="5" s="1"/>
  <c r="U1139" i="5" a="1"/>
  <c r="U1139" i="5" s="1"/>
  <c r="U1138" i="5" a="1"/>
  <c r="U1138" i="5" s="1"/>
  <c r="U1137" i="5" a="1"/>
  <c r="U1137" i="5" s="1"/>
  <c r="U1136" i="5" a="1"/>
  <c r="U1136" i="5" s="1"/>
  <c r="U1135" i="5" a="1"/>
  <c r="U1135" i="5" s="1"/>
  <c r="U1134" i="5" a="1"/>
  <c r="U1134" i="5" s="1"/>
  <c r="U1133" i="5" a="1"/>
  <c r="U1133" i="5" s="1"/>
  <c r="U1132" i="5" a="1"/>
  <c r="U1132" i="5" s="1"/>
  <c r="U1131" i="5" a="1"/>
  <c r="U1131" i="5" s="1"/>
  <c r="U1130" i="5" a="1"/>
  <c r="U1130" i="5" s="1"/>
  <c r="U1129" i="5" a="1"/>
  <c r="U1129" i="5" s="1"/>
  <c r="U1128" i="5" a="1"/>
  <c r="U1128" i="5" s="1"/>
  <c r="U1127" i="5" a="1"/>
  <c r="U1127" i="5" s="1"/>
  <c r="U1126" i="5" a="1"/>
  <c r="U1126" i="5" s="1"/>
  <c r="U1125" i="5" a="1"/>
  <c r="U1125" i="5" s="1"/>
  <c r="U1124" i="5" a="1"/>
  <c r="U1124" i="5" s="1"/>
  <c r="U1123" i="5" a="1"/>
  <c r="U1123" i="5" s="1"/>
  <c r="U1122" i="5" a="1"/>
  <c r="U1122" i="5" s="1"/>
  <c r="U1121" i="5" a="1"/>
  <c r="U1121" i="5" s="1"/>
  <c r="U1120" i="5" a="1"/>
  <c r="U1120" i="5" s="1"/>
  <c r="U1119" i="5" a="1"/>
  <c r="U1119" i="5" s="1"/>
  <c r="U1118" i="5" a="1"/>
  <c r="U1118" i="5" s="1"/>
  <c r="U1117" i="5" a="1"/>
  <c r="U1117" i="5" s="1"/>
  <c r="U1116" i="5" a="1"/>
  <c r="U1116" i="5" s="1"/>
  <c r="U1115" i="5" a="1"/>
  <c r="U1115" i="5" s="1"/>
  <c r="U1114" i="5" a="1"/>
  <c r="U1114" i="5" s="1"/>
  <c r="U1113" i="5" a="1"/>
  <c r="U1113" i="5" s="1"/>
  <c r="U1112" i="5" a="1"/>
  <c r="U1112" i="5" s="1"/>
  <c r="U1111" i="5" a="1"/>
  <c r="U1111" i="5" s="1"/>
  <c r="U1110" i="5" a="1"/>
  <c r="U1110" i="5" s="1"/>
  <c r="U1109" i="5" a="1"/>
  <c r="U1109" i="5" s="1"/>
  <c r="U1108" i="5" a="1"/>
  <c r="U1108" i="5" s="1"/>
  <c r="U1107" i="5" a="1"/>
  <c r="U1107" i="5" s="1"/>
  <c r="U1106" i="5" a="1"/>
  <c r="U1106" i="5" s="1"/>
  <c r="U1105" i="5" a="1"/>
  <c r="U1105" i="5" s="1"/>
  <c r="U1104" i="5" a="1"/>
  <c r="U1104" i="5" s="1"/>
  <c r="U1103" i="5" a="1"/>
  <c r="U1103" i="5" s="1"/>
  <c r="U1102" i="5" a="1"/>
  <c r="U1102" i="5" s="1"/>
  <c r="U1101" i="5" a="1"/>
  <c r="U1101" i="5" s="1"/>
  <c r="U1100" i="5" a="1"/>
  <c r="U1100" i="5" s="1"/>
  <c r="U1099" i="5" a="1"/>
  <c r="U1099" i="5" s="1"/>
  <c r="U1098" i="5" a="1"/>
  <c r="U1098" i="5" s="1"/>
  <c r="U1097" i="5" a="1"/>
  <c r="U1097" i="5" s="1"/>
  <c r="U1096" i="5" a="1"/>
  <c r="U1096" i="5" s="1"/>
  <c r="U1095" i="5" a="1"/>
  <c r="U1095" i="5" s="1"/>
  <c r="U1094" i="5" a="1"/>
  <c r="U1094" i="5" s="1"/>
  <c r="U1093" i="5" a="1"/>
  <c r="U1093" i="5" s="1"/>
  <c r="U1092" i="5" a="1"/>
  <c r="U1092" i="5" s="1"/>
  <c r="U1091" i="5" a="1"/>
  <c r="U1091" i="5" s="1"/>
  <c r="U1090" i="5" a="1"/>
  <c r="U1090" i="5" s="1"/>
  <c r="U1089" i="5" a="1"/>
  <c r="U1089" i="5" s="1"/>
  <c r="U1088" i="5" a="1"/>
  <c r="U1088" i="5" s="1"/>
  <c r="U1087" i="5" a="1"/>
  <c r="U1087" i="5" s="1"/>
  <c r="U1086" i="5" a="1"/>
  <c r="U1086" i="5" s="1"/>
  <c r="U1085" i="5" a="1"/>
  <c r="U1085" i="5" s="1"/>
  <c r="U1084" i="5" a="1"/>
  <c r="U1084" i="5" s="1"/>
  <c r="U1083" i="5" a="1"/>
  <c r="U1083" i="5" s="1"/>
  <c r="U1082" i="5" a="1"/>
  <c r="U1082" i="5" s="1"/>
  <c r="U1081" i="5" a="1"/>
  <c r="U1081" i="5" s="1"/>
  <c r="U1080" i="5" a="1"/>
  <c r="U1080" i="5" s="1"/>
  <c r="U1079" i="5" a="1"/>
  <c r="U1079" i="5" s="1"/>
  <c r="U1078" i="5" a="1"/>
  <c r="U1078" i="5" s="1"/>
  <c r="U1077" i="5" a="1"/>
  <c r="U1077" i="5" s="1"/>
  <c r="U1076" i="5" a="1"/>
  <c r="U1076" i="5" s="1"/>
  <c r="U1075" i="5" a="1"/>
  <c r="U1075" i="5" s="1"/>
  <c r="U1074" i="5" a="1"/>
  <c r="U1074" i="5" s="1"/>
  <c r="U1073" i="5" a="1"/>
  <c r="U1073" i="5" s="1"/>
  <c r="U1072" i="5" a="1"/>
  <c r="U1072" i="5" s="1"/>
  <c r="U1071" i="5" a="1"/>
  <c r="U1071" i="5" s="1"/>
  <c r="U1070" i="5" a="1"/>
  <c r="U1070" i="5" s="1"/>
  <c r="U1069" i="5" a="1"/>
  <c r="U1069" i="5" s="1"/>
  <c r="U1068" i="5" a="1"/>
  <c r="U1068" i="5" s="1"/>
  <c r="U1067" i="5" a="1"/>
  <c r="U1067" i="5" s="1"/>
  <c r="U1066" i="5" a="1"/>
  <c r="U1066" i="5" s="1"/>
  <c r="U1065" i="5" a="1"/>
  <c r="U1065" i="5" s="1"/>
  <c r="U1064" i="5" a="1"/>
  <c r="U1064" i="5" s="1"/>
  <c r="U1063" i="5" a="1"/>
  <c r="U1063" i="5" s="1"/>
  <c r="U1062" i="5" a="1"/>
  <c r="U1062" i="5" s="1"/>
  <c r="U1061" i="5" a="1"/>
  <c r="U1061" i="5" s="1"/>
  <c r="U1060" i="5" a="1"/>
  <c r="U1060" i="5" s="1"/>
  <c r="U1059" i="5" a="1"/>
  <c r="U1059" i="5" s="1"/>
  <c r="U1058" i="5" a="1"/>
  <c r="U1058" i="5" s="1"/>
  <c r="U1057" i="5" a="1"/>
  <c r="U1057" i="5" s="1"/>
  <c r="U1056" i="5" a="1"/>
  <c r="U1056" i="5" s="1"/>
  <c r="U1055" i="5" a="1"/>
  <c r="U1055" i="5" s="1"/>
  <c r="U1054" i="5" a="1"/>
  <c r="U1054" i="5" s="1"/>
  <c r="U1053" i="5" a="1"/>
  <c r="U1053" i="5" s="1"/>
  <c r="U1052" i="5" a="1"/>
  <c r="U1052" i="5" s="1"/>
  <c r="U1051" i="5" a="1"/>
  <c r="U1051" i="5" s="1"/>
  <c r="U1050" i="5" a="1"/>
  <c r="U1050" i="5" s="1"/>
  <c r="U1049" i="5" a="1"/>
  <c r="U1049" i="5" s="1"/>
  <c r="U1048" i="5" a="1"/>
  <c r="U1048" i="5" s="1"/>
  <c r="U1047" i="5" a="1"/>
  <c r="U1047" i="5" s="1"/>
  <c r="U1046" i="5" a="1"/>
  <c r="U1046" i="5" s="1"/>
  <c r="U1045" i="5" a="1"/>
  <c r="U1045" i="5" s="1"/>
  <c r="U1044" i="5" a="1"/>
  <c r="U1044" i="5" s="1"/>
  <c r="U1043" i="5" a="1"/>
  <c r="U1043" i="5" s="1"/>
  <c r="U1042" i="5" a="1"/>
  <c r="U1042" i="5" s="1"/>
  <c r="U1041" i="5" a="1"/>
  <c r="U1041" i="5" s="1"/>
  <c r="U1040" i="5" a="1"/>
  <c r="U1040" i="5" s="1"/>
  <c r="U1039" i="5" a="1"/>
  <c r="U1039" i="5" s="1"/>
  <c r="U1038" i="5" a="1"/>
  <c r="U1038" i="5" s="1"/>
  <c r="U1037" i="5" a="1"/>
  <c r="U1037" i="5" s="1"/>
  <c r="U1036" i="5" a="1"/>
  <c r="U1036" i="5" s="1"/>
  <c r="U1035" i="5" a="1"/>
  <c r="U1035" i="5" s="1"/>
  <c r="U1034" i="5" a="1"/>
  <c r="U1034" i="5" s="1"/>
  <c r="U1033" i="5" a="1"/>
  <c r="U1033" i="5" s="1"/>
  <c r="U1032" i="5" a="1"/>
  <c r="U1032" i="5" s="1"/>
  <c r="U1031" i="5" a="1"/>
  <c r="U1031" i="5" s="1"/>
  <c r="U1030" i="5" a="1"/>
  <c r="U1030" i="5" s="1"/>
  <c r="U1029" i="5" a="1"/>
  <c r="U1029" i="5" s="1"/>
  <c r="U1028" i="5" a="1"/>
  <c r="U1028" i="5" s="1"/>
  <c r="U1027" i="5" a="1"/>
  <c r="U1027" i="5" s="1"/>
  <c r="U1026" i="5" a="1"/>
  <c r="U1026" i="5" s="1"/>
  <c r="U1025" i="5" a="1"/>
  <c r="U1025" i="5" s="1"/>
  <c r="U1024" i="5" a="1"/>
  <c r="U1024" i="5" s="1"/>
  <c r="U1023" i="5" a="1"/>
  <c r="U1023" i="5" s="1"/>
  <c r="U1022" i="5" a="1"/>
  <c r="U1022" i="5" s="1"/>
  <c r="U1021" i="5" a="1"/>
  <c r="U1021" i="5" s="1"/>
  <c r="U1020" i="5" a="1"/>
  <c r="U1020" i="5" s="1"/>
  <c r="U1019" i="5" a="1"/>
  <c r="U1019" i="5" s="1"/>
  <c r="U1018" i="5" a="1"/>
  <c r="U1018" i="5" s="1"/>
  <c r="U1017" i="5" a="1"/>
  <c r="U1017" i="5" s="1"/>
  <c r="U1016" i="5" a="1"/>
  <c r="U1016" i="5" s="1"/>
  <c r="U1015" i="5" a="1"/>
  <c r="U1015" i="5" s="1"/>
  <c r="U1014" i="5" a="1"/>
  <c r="U1014" i="5" s="1"/>
  <c r="U1013" i="5" a="1"/>
  <c r="U1013" i="5" s="1"/>
  <c r="U1012" i="5" a="1"/>
  <c r="U1012" i="5" s="1"/>
  <c r="U1011" i="5" a="1"/>
  <c r="U1011" i="5" s="1"/>
  <c r="U1010" i="5" a="1"/>
  <c r="U1010" i="5" s="1"/>
  <c r="U1009" i="5" a="1"/>
  <c r="U1009" i="5" s="1"/>
  <c r="U1008" i="5" a="1"/>
  <c r="U1008" i="5" s="1"/>
  <c r="U1007" i="5" a="1"/>
  <c r="U1007" i="5" s="1"/>
  <c r="U1006" i="5" a="1"/>
  <c r="U1006" i="5" s="1"/>
  <c r="U1005" i="5" a="1"/>
  <c r="U1005" i="5" s="1"/>
  <c r="U1004" i="5" a="1"/>
  <c r="U1004" i="5" s="1"/>
  <c r="U1003" i="5" a="1"/>
  <c r="U1003" i="5" s="1"/>
  <c r="U1002" i="5" a="1"/>
  <c r="U1002" i="5" s="1"/>
  <c r="U1001" i="5" a="1"/>
  <c r="U1001" i="5" s="1"/>
  <c r="U1000" i="5" a="1"/>
  <c r="U1000" i="5" s="1"/>
  <c r="U999" i="5" a="1"/>
  <c r="U999" i="5" s="1"/>
  <c r="U998" i="5" a="1"/>
  <c r="U998" i="5" s="1"/>
  <c r="U997" i="5" a="1"/>
  <c r="U997" i="5" s="1"/>
  <c r="U996" i="5" a="1"/>
  <c r="U996" i="5" s="1"/>
  <c r="U995" i="5" a="1"/>
  <c r="U995" i="5" s="1"/>
  <c r="U994" i="5" a="1"/>
  <c r="U994" i="5" s="1"/>
  <c r="U993" i="5" a="1"/>
  <c r="U993" i="5" s="1"/>
  <c r="U992" i="5" a="1"/>
  <c r="U992" i="5" s="1"/>
  <c r="U991" i="5" a="1"/>
  <c r="U991" i="5" s="1"/>
  <c r="U990" i="5" a="1"/>
  <c r="U990" i="5" s="1"/>
  <c r="U989" i="5" a="1"/>
  <c r="U989" i="5" s="1"/>
  <c r="U988" i="5" a="1"/>
  <c r="U988" i="5" s="1"/>
  <c r="U987" i="5" a="1"/>
  <c r="U987" i="5" s="1"/>
  <c r="U986" i="5" a="1"/>
  <c r="U986" i="5" s="1"/>
  <c r="U985" i="5" a="1"/>
  <c r="U985" i="5" s="1"/>
  <c r="U984" i="5" a="1"/>
  <c r="U984" i="5" s="1"/>
  <c r="U983" i="5" a="1"/>
  <c r="U983" i="5" s="1"/>
  <c r="U982" i="5" a="1"/>
  <c r="U982" i="5" s="1"/>
  <c r="U981" i="5" a="1"/>
  <c r="U981" i="5" s="1"/>
  <c r="U980" i="5" a="1"/>
  <c r="U980" i="5" s="1"/>
  <c r="U979" i="5" a="1"/>
  <c r="U979" i="5" s="1"/>
  <c r="U978" i="5" a="1"/>
  <c r="U978" i="5" s="1"/>
  <c r="U977" i="5" a="1"/>
  <c r="U977" i="5" s="1"/>
  <c r="U976" i="5" a="1"/>
  <c r="U976" i="5" s="1"/>
  <c r="U975" i="5" a="1"/>
  <c r="U975" i="5" s="1"/>
  <c r="U974" i="5" a="1"/>
  <c r="U974" i="5" s="1"/>
  <c r="U973" i="5" a="1"/>
  <c r="U973" i="5" s="1"/>
  <c r="U972" i="5" a="1"/>
  <c r="U972" i="5" s="1"/>
  <c r="U971" i="5" a="1"/>
  <c r="U971" i="5" s="1"/>
  <c r="U970" i="5" a="1"/>
  <c r="U970" i="5" s="1"/>
  <c r="U969" i="5" a="1"/>
  <c r="U969" i="5" s="1"/>
  <c r="U968" i="5" a="1"/>
  <c r="U968" i="5" s="1"/>
  <c r="U967" i="5" a="1"/>
  <c r="U967" i="5" s="1"/>
  <c r="U966" i="5" a="1"/>
  <c r="U966" i="5" s="1"/>
  <c r="U965" i="5" a="1"/>
  <c r="U965" i="5" s="1"/>
  <c r="U964" i="5" a="1"/>
  <c r="U964" i="5" s="1"/>
  <c r="U963" i="5" a="1"/>
  <c r="U963" i="5" s="1"/>
  <c r="U962" i="5" a="1"/>
  <c r="U962" i="5" s="1"/>
  <c r="U961" i="5" a="1"/>
  <c r="U961" i="5" s="1"/>
  <c r="U960" i="5" a="1"/>
  <c r="U960" i="5" s="1"/>
  <c r="U959" i="5" a="1"/>
  <c r="U959" i="5" s="1"/>
  <c r="U958" i="5" a="1"/>
  <c r="U958" i="5" s="1"/>
  <c r="U957" i="5" a="1"/>
  <c r="U957" i="5" s="1"/>
  <c r="U956" i="5" a="1"/>
  <c r="U956" i="5" s="1"/>
  <c r="U955" i="5" a="1"/>
  <c r="U955" i="5" s="1"/>
  <c r="U954" i="5" a="1"/>
  <c r="U954" i="5" s="1"/>
  <c r="U953" i="5" a="1"/>
  <c r="U953" i="5" s="1"/>
  <c r="U952" i="5" a="1"/>
  <c r="U952" i="5" s="1"/>
  <c r="U951" i="5" a="1"/>
  <c r="U951" i="5" s="1"/>
  <c r="U950" i="5" a="1"/>
  <c r="U950" i="5" s="1"/>
  <c r="U949" i="5" a="1"/>
  <c r="U949" i="5" s="1"/>
  <c r="U948" i="5" a="1"/>
  <c r="U948" i="5" s="1"/>
  <c r="U947" i="5" a="1"/>
  <c r="U947" i="5" s="1"/>
  <c r="U946" i="5" a="1"/>
  <c r="U946" i="5" s="1"/>
  <c r="U945" i="5" a="1"/>
  <c r="U945" i="5" s="1"/>
  <c r="U944" i="5" a="1"/>
  <c r="U944" i="5" s="1"/>
  <c r="U943" i="5" a="1"/>
  <c r="U943" i="5" s="1"/>
  <c r="U942" i="5" a="1"/>
  <c r="U942" i="5" s="1"/>
  <c r="U941" i="5" a="1"/>
  <c r="U941" i="5" s="1"/>
  <c r="U940" i="5" a="1"/>
  <c r="U940" i="5" s="1"/>
  <c r="U939" i="5" a="1"/>
  <c r="U939" i="5" s="1"/>
  <c r="U938" i="5" a="1"/>
  <c r="U938" i="5" s="1"/>
  <c r="U937" i="5" a="1"/>
  <c r="U937" i="5" s="1"/>
  <c r="U936" i="5" a="1"/>
  <c r="U936" i="5" s="1"/>
  <c r="U935" i="5" a="1"/>
  <c r="U935" i="5" s="1"/>
  <c r="U934" i="5" a="1"/>
  <c r="U934" i="5" s="1"/>
  <c r="U933" i="5" a="1"/>
  <c r="U933" i="5" s="1"/>
  <c r="U932" i="5" a="1"/>
  <c r="U932" i="5" s="1"/>
  <c r="U931" i="5" a="1"/>
  <c r="U931" i="5" s="1"/>
  <c r="U930" i="5" a="1"/>
  <c r="U930" i="5" s="1"/>
  <c r="U929" i="5" a="1"/>
  <c r="U929" i="5" s="1"/>
  <c r="U928" i="5" a="1"/>
  <c r="U928" i="5" s="1"/>
  <c r="U927" i="5" a="1"/>
  <c r="U927" i="5" s="1"/>
  <c r="U926" i="5" a="1"/>
  <c r="U926" i="5" s="1"/>
  <c r="U925" i="5" a="1"/>
  <c r="U925" i="5" s="1"/>
  <c r="U924" i="5" a="1"/>
  <c r="U924" i="5" s="1"/>
  <c r="U923" i="5" a="1"/>
  <c r="U923" i="5" s="1"/>
  <c r="U922" i="5" a="1"/>
  <c r="U922" i="5" s="1"/>
  <c r="U921" i="5" a="1"/>
  <c r="U921" i="5" s="1"/>
  <c r="U920" i="5" a="1"/>
  <c r="U920" i="5" s="1"/>
  <c r="U919" i="5" a="1"/>
  <c r="U919" i="5" s="1"/>
  <c r="U918" i="5" a="1"/>
  <c r="U918" i="5" s="1"/>
  <c r="U917" i="5" a="1"/>
  <c r="U917" i="5" s="1"/>
  <c r="U916" i="5" a="1"/>
  <c r="U916" i="5" s="1"/>
  <c r="U915" i="5" a="1"/>
  <c r="U915" i="5" s="1"/>
  <c r="U914" i="5" a="1"/>
  <c r="U914" i="5" s="1"/>
  <c r="U913" i="5" a="1"/>
  <c r="U913" i="5" s="1"/>
  <c r="U912" i="5" a="1"/>
  <c r="U912" i="5" s="1"/>
  <c r="U911" i="5" a="1"/>
  <c r="U911" i="5" s="1"/>
  <c r="U910" i="5" a="1"/>
  <c r="U910" i="5" s="1"/>
  <c r="U909" i="5" a="1"/>
  <c r="U909" i="5" s="1"/>
  <c r="U908" i="5" a="1"/>
  <c r="U908" i="5" s="1"/>
  <c r="U907" i="5" a="1"/>
  <c r="U907" i="5" s="1"/>
  <c r="U906" i="5" a="1"/>
  <c r="U906" i="5" s="1"/>
  <c r="U905" i="5" a="1"/>
  <c r="U905" i="5" s="1"/>
  <c r="U904" i="5" a="1"/>
  <c r="U904" i="5" s="1"/>
  <c r="U903" i="5" a="1"/>
  <c r="U903" i="5" s="1"/>
  <c r="U902" i="5" a="1"/>
  <c r="U902" i="5" s="1"/>
  <c r="U901" i="5" a="1"/>
  <c r="U901" i="5" s="1"/>
  <c r="U900" i="5" a="1"/>
  <c r="U900" i="5" s="1"/>
  <c r="U899" i="5" a="1"/>
  <c r="U899" i="5" s="1"/>
  <c r="U898" i="5" a="1"/>
  <c r="U898" i="5" s="1"/>
  <c r="U897" i="5" a="1"/>
  <c r="U897" i="5" s="1"/>
  <c r="U896" i="5" a="1"/>
  <c r="U896" i="5" s="1"/>
  <c r="U895" i="5" a="1"/>
  <c r="U895" i="5" s="1"/>
  <c r="U894" i="5" a="1"/>
  <c r="U894" i="5" s="1"/>
  <c r="U893" i="5" a="1"/>
  <c r="U893" i="5" s="1"/>
  <c r="U892" i="5" a="1"/>
  <c r="U892" i="5" s="1"/>
  <c r="U891" i="5" a="1"/>
  <c r="U891" i="5" s="1"/>
  <c r="U890" i="5" a="1"/>
  <c r="U890" i="5" s="1"/>
  <c r="U889" i="5" a="1"/>
  <c r="U889" i="5" s="1"/>
  <c r="U888" i="5" a="1"/>
  <c r="U888" i="5" s="1"/>
  <c r="U887" i="5" a="1"/>
  <c r="U887" i="5" s="1"/>
  <c r="U886" i="5" a="1"/>
  <c r="U886" i="5" s="1"/>
  <c r="U885" i="5" a="1"/>
  <c r="U885" i="5" s="1"/>
  <c r="U884" i="5" a="1"/>
  <c r="U884" i="5" s="1"/>
  <c r="U883" i="5" a="1"/>
  <c r="U883" i="5" s="1"/>
  <c r="U882" i="5" a="1"/>
  <c r="U882" i="5" s="1"/>
  <c r="U881" i="5" a="1"/>
  <c r="U881" i="5" s="1"/>
  <c r="U880" i="5" a="1"/>
  <c r="U880" i="5" s="1"/>
  <c r="U879" i="5" a="1"/>
  <c r="U879" i="5" s="1"/>
  <c r="U878" i="5" a="1"/>
  <c r="U878" i="5" s="1"/>
  <c r="U877" i="5" a="1"/>
  <c r="U877" i="5" s="1"/>
  <c r="U876" i="5" a="1"/>
  <c r="U876" i="5" s="1"/>
  <c r="U875" i="5" a="1"/>
  <c r="U875" i="5" s="1"/>
  <c r="U874" i="5" a="1"/>
  <c r="U874" i="5" s="1"/>
  <c r="U873" i="5" a="1"/>
  <c r="U873" i="5" s="1"/>
  <c r="U872" i="5" a="1"/>
  <c r="U872" i="5" s="1"/>
  <c r="U871" i="5" a="1"/>
  <c r="U871" i="5" s="1"/>
  <c r="U870" i="5" a="1"/>
  <c r="U870" i="5" s="1"/>
  <c r="U869" i="5" a="1"/>
  <c r="U869" i="5" s="1"/>
  <c r="U868" i="5" a="1"/>
  <c r="U868" i="5" s="1"/>
  <c r="U867" i="5" a="1"/>
  <c r="U867" i="5" s="1"/>
  <c r="U866" i="5" a="1"/>
  <c r="U866" i="5" s="1"/>
  <c r="U865" i="5" a="1"/>
  <c r="U865" i="5" s="1"/>
  <c r="U864" i="5" a="1"/>
  <c r="U864" i="5" s="1"/>
  <c r="U863" i="5" a="1"/>
  <c r="U863" i="5" s="1"/>
  <c r="U862" i="5" a="1"/>
  <c r="U862" i="5" s="1"/>
  <c r="U861" i="5" a="1"/>
  <c r="U861" i="5" s="1"/>
  <c r="U860" i="5" a="1"/>
  <c r="U860" i="5" s="1"/>
  <c r="U859" i="5" a="1"/>
  <c r="U859" i="5" s="1"/>
  <c r="U858" i="5" a="1"/>
  <c r="U858" i="5" s="1"/>
  <c r="U857" i="5" a="1"/>
  <c r="U857" i="5" s="1"/>
  <c r="U856" i="5" a="1"/>
  <c r="U856" i="5" s="1"/>
  <c r="U855" i="5" a="1"/>
  <c r="U855" i="5" s="1"/>
  <c r="U854" i="5" a="1"/>
  <c r="U854" i="5" s="1"/>
  <c r="U853" i="5" a="1"/>
  <c r="U853" i="5" s="1"/>
  <c r="U852" i="5" a="1"/>
  <c r="U852" i="5" s="1"/>
  <c r="U851" i="5" a="1"/>
  <c r="U851" i="5" s="1"/>
  <c r="U850" i="5" a="1"/>
  <c r="U850" i="5" s="1"/>
  <c r="U849" i="5" a="1"/>
  <c r="U849" i="5" s="1"/>
  <c r="U848" i="5" a="1"/>
  <c r="U848" i="5" s="1"/>
  <c r="U847" i="5" a="1"/>
  <c r="U847" i="5" s="1"/>
  <c r="U846" i="5" a="1"/>
  <c r="U846" i="5" s="1"/>
  <c r="U845" i="5" a="1"/>
  <c r="U845" i="5" s="1"/>
  <c r="U844" i="5" a="1"/>
  <c r="U844" i="5" s="1"/>
  <c r="U843" i="5" a="1"/>
  <c r="U843" i="5" s="1"/>
  <c r="U842" i="5" a="1"/>
  <c r="U842" i="5" s="1"/>
  <c r="U841" i="5" a="1"/>
  <c r="U841" i="5" s="1"/>
  <c r="U840" i="5" a="1"/>
  <c r="U840" i="5" s="1"/>
  <c r="U839" i="5" a="1"/>
  <c r="U839" i="5" s="1"/>
  <c r="U838" i="5" a="1"/>
  <c r="U838" i="5" s="1"/>
  <c r="U837" i="5" a="1"/>
  <c r="U837" i="5" s="1"/>
  <c r="U836" i="5" a="1"/>
  <c r="U836" i="5" s="1"/>
  <c r="U835" i="5" a="1"/>
  <c r="U835" i="5" s="1"/>
  <c r="U834" i="5" a="1"/>
  <c r="U834" i="5" s="1"/>
  <c r="U833" i="5" a="1"/>
  <c r="U833" i="5" s="1"/>
  <c r="U832" i="5" a="1"/>
  <c r="U832" i="5" s="1"/>
  <c r="U831" i="5" a="1"/>
  <c r="U831" i="5" s="1"/>
  <c r="U830" i="5" a="1"/>
  <c r="U830" i="5" s="1"/>
  <c r="U829" i="5" a="1"/>
  <c r="U829" i="5" s="1"/>
  <c r="U828" i="5" a="1"/>
  <c r="U828" i="5" s="1"/>
  <c r="U827" i="5" a="1"/>
  <c r="U827" i="5" s="1"/>
  <c r="U826" i="5" a="1"/>
  <c r="U826" i="5" s="1"/>
  <c r="U825" i="5" a="1"/>
  <c r="U825" i="5" s="1"/>
  <c r="U824" i="5" a="1"/>
  <c r="U824" i="5" s="1"/>
  <c r="U823" i="5" a="1"/>
  <c r="U823" i="5" s="1"/>
  <c r="U822" i="5" a="1"/>
  <c r="U822" i="5" s="1"/>
  <c r="U821" i="5" a="1"/>
  <c r="U821" i="5" s="1"/>
  <c r="U820" i="5" a="1"/>
  <c r="U820" i="5" s="1"/>
  <c r="U819" i="5" a="1"/>
  <c r="U819" i="5" s="1"/>
  <c r="U818" i="5" a="1"/>
  <c r="U818" i="5" s="1"/>
  <c r="U817" i="5" a="1"/>
  <c r="U817" i="5" s="1"/>
  <c r="U816" i="5" a="1"/>
  <c r="U816" i="5" s="1"/>
  <c r="U815" i="5" a="1"/>
  <c r="U815" i="5" s="1"/>
  <c r="U814" i="5" a="1"/>
  <c r="U814" i="5" s="1"/>
  <c r="U813" i="5" a="1"/>
  <c r="U813" i="5" s="1"/>
  <c r="U812" i="5" a="1"/>
  <c r="U812" i="5" s="1"/>
  <c r="U811" i="5" a="1"/>
  <c r="U811" i="5" s="1"/>
  <c r="U810" i="5" a="1"/>
  <c r="U810" i="5" s="1"/>
  <c r="U809" i="5" a="1"/>
  <c r="U809" i="5" s="1"/>
  <c r="U808" i="5" a="1"/>
  <c r="U808" i="5" s="1"/>
  <c r="U807" i="5" a="1"/>
  <c r="U807" i="5" s="1"/>
  <c r="U806" i="5" a="1"/>
  <c r="U806" i="5" s="1"/>
  <c r="U805" i="5" a="1"/>
  <c r="U805" i="5" s="1"/>
  <c r="U804" i="5" a="1"/>
  <c r="U804" i="5" s="1"/>
  <c r="U803" i="5" a="1"/>
  <c r="U803" i="5" s="1"/>
  <c r="U802" i="5" a="1"/>
  <c r="U802" i="5" s="1"/>
  <c r="U801" i="5" a="1"/>
  <c r="U801" i="5" s="1"/>
  <c r="U800" i="5" a="1"/>
  <c r="U800" i="5" s="1"/>
  <c r="U799" i="5" a="1"/>
  <c r="U799" i="5" s="1"/>
  <c r="U798" i="5" a="1"/>
  <c r="U798" i="5" s="1"/>
  <c r="U797" i="5" a="1"/>
  <c r="U797" i="5" s="1"/>
  <c r="U796" i="5" a="1"/>
  <c r="U796" i="5" s="1"/>
  <c r="U795" i="5" a="1"/>
  <c r="U795" i="5" s="1"/>
  <c r="U794" i="5" a="1"/>
  <c r="U794" i="5" s="1"/>
  <c r="U793" i="5" a="1"/>
  <c r="U793" i="5" s="1"/>
  <c r="U792" i="5" a="1"/>
  <c r="U792" i="5" s="1"/>
  <c r="U791" i="5" a="1"/>
  <c r="U791" i="5" s="1"/>
  <c r="U790" i="5" a="1"/>
  <c r="U790" i="5" s="1"/>
  <c r="U789" i="5" a="1"/>
  <c r="U789" i="5" s="1"/>
  <c r="U788" i="5" a="1"/>
  <c r="U788" i="5" s="1"/>
  <c r="U787" i="5" a="1"/>
  <c r="U787" i="5" s="1"/>
  <c r="U786" i="5" a="1"/>
  <c r="U786" i="5" s="1"/>
  <c r="U785" i="5" a="1"/>
  <c r="U785" i="5" s="1"/>
  <c r="U784" i="5" a="1"/>
  <c r="U784" i="5" s="1"/>
  <c r="U783" i="5" a="1"/>
  <c r="U783" i="5" s="1"/>
  <c r="U782" i="5" a="1"/>
  <c r="U782" i="5" s="1"/>
  <c r="U781" i="5" a="1"/>
  <c r="U781" i="5" s="1"/>
  <c r="U780" i="5" a="1"/>
  <c r="U780" i="5" s="1"/>
  <c r="U779" i="5" a="1"/>
  <c r="U779" i="5" s="1"/>
  <c r="U778" i="5" a="1"/>
  <c r="U778" i="5" s="1"/>
  <c r="U777" i="5" a="1"/>
  <c r="U777" i="5" s="1"/>
  <c r="U776" i="5" a="1"/>
  <c r="U776" i="5" s="1"/>
  <c r="U775" i="5" a="1"/>
  <c r="U775" i="5" s="1"/>
  <c r="U774" i="5" a="1"/>
  <c r="U774" i="5" s="1"/>
  <c r="U773" i="5" a="1"/>
  <c r="U773" i="5" s="1"/>
  <c r="U772" i="5" a="1"/>
  <c r="U772" i="5" s="1"/>
  <c r="U771" i="5" a="1"/>
  <c r="U771" i="5" s="1"/>
  <c r="U770" i="5" a="1"/>
  <c r="U770" i="5" s="1"/>
  <c r="U769" i="5" a="1"/>
  <c r="U769" i="5" s="1"/>
  <c r="U768" i="5" a="1"/>
  <c r="U768" i="5" s="1"/>
  <c r="U767" i="5" a="1"/>
  <c r="U767" i="5" s="1"/>
  <c r="U766" i="5" a="1"/>
  <c r="U766" i="5" s="1"/>
  <c r="U765" i="5" a="1"/>
  <c r="U765" i="5" s="1"/>
  <c r="U764" i="5" a="1"/>
  <c r="U764" i="5" s="1"/>
  <c r="U763" i="5" a="1"/>
  <c r="U763" i="5" s="1"/>
  <c r="U762" i="5" a="1"/>
  <c r="U762" i="5" s="1"/>
  <c r="U761" i="5" a="1"/>
  <c r="U761" i="5" s="1"/>
  <c r="U760" i="5" a="1"/>
  <c r="U760" i="5" s="1"/>
  <c r="U759" i="5" a="1"/>
  <c r="U759" i="5" s="1"/>
  <c r="U758" i="5" a="1"/>
  <c r="U758" i="5" s="1"/>
  <c r="U757" i="5" a="1"/>
  <c r="U757" i="5" s="1"/>
  <c r="U756" i="5" a="1"/>
  <c r="U756" i="5" s="1"/>
  <c r="U755" i="5" a="1"/>
  <c r="U755" i="5" s="1"/>
  <c r="U754" i="5" a="1"/>
  <c r="U754" i="5" s="1"/>
  <c r="U753" i="5" a="1"/>
  <c r="U753" i="5" s="1"/>
  <c r="U752" i="5" a="1"/>
  <c r="U752" i="5" s="1"/>
  <c r="U751" i="5" a="1"/>
  <c r="U751" i="5" s="1"/>
  <c r="U750" i="5" a="1"/>
  <c r="U750" i="5" s="1"/>
  <c r="U749" i="5" a="1"/>
  <c r="U749" i="5" s="1"/>
  <c r="U748" i="5" a="1"/>
  <c r="U748" i="5" s="1"/>
  <c r="U747" i="5" a="1"/>
  <c r="U747" i="5" s="1"/>
  <c r="U746" i="5" a="1"/>
  <c r="U746" i="5" s="1"/>
  <c r="U745" i="5" a="1"/>
  <c r="U745" i="5" s="1"/>
  <c r="U744" i="5" a="1"/>
  <c r="U744" i="5" s="1"/>
  <c r="U743" i="5" a="1"/>
  <c r="U743" i="5" s="1"/>
  <c r="U742" i="5" a="1"/>
  <c r="U742" i="5" s="1"/>
  <c r="U741" i="5" a="1"/>
  <c r="U741" i="5" s="1"/>
  <c r="U740" i="5" a="1"/>
  <c r="U740" i="5" s="1"/>
  <c r="U739" i="5" a="1"/>
  <c r="U739" i="5" s="1"/>
  <c r="U738" i="5" a="1"/>
  <c r="U738" i="5" s="1"/>
  <c r="U737" i="5" a="1"/>
  <c r="U737" i="5" s="1"/>
  <c r="U736" i="5" a="1"/>
  <c r="U736" i="5" s="1"/>
  <c r="U735" i="5" a="1"/>
  <c r="U735" i="5" s="1"/>
  <c r="U734" i="5" a="1"/>
  <c r="U734" i="5" s="1"/>
  <c r="U733" i="5" a="1"/>
  <c r="U733" i="5" s="1"/>
  <c r="U732" i="5" a="1"/>
  <c r="U732" i="5" s="1"/>
  <c r="U731" i="5" a="1"/>
  <c r="U731" i="5" s="1"/>
  <c r="U730" i="5" a="1"/>
  <c r="U730" i="5" s="1"/>
  <c r="U729" i="5" a="1"/>
  <c r="U729" i="5" s="1"/>
  <c r="U728" i="5" a="1"/>
  <c r="U728" i="5" s="1"/>
  <c r="U727" i="5" a="1"/>
  <c r="U727" i="5" s="1"/>
  <c r="U726" i="5" a="1"/>
  <c r="U726" i="5" s="1"/>
  <c r="U725" i="5" a="1"/>
  <c r="U725" i="5" s="1"/>
  <c r="U724" i="5" a="1"/>
  <c r="U724" i="5" s="1"/>
  <c r="U723" i="5" a="1"/>
  <c r="U723" i="5" s="1"/>
  <c r="U722" i="5" a="1"/>
  <c r="U722" i="5" s="1"/>
  <c r="U721" i="5" a="1"/>
  <c r="U721" i="5" s="1"/>
  <c r="U720" i="5" a="1"/>
  <c r="U720" i="5" s="1"/>
  <c r="U719" i="5" a="1"/>
  <c r="U719" i="5" s="1"/>
  <c r="U718" i="5" a="1"/>
  <c r="U718" i="5" s="1"/>
  <c r="U717" i="5" a="1"/>
  <c r="U717" i="5" s="1"/>
  <c r="U716" i="5" a="1"/>
  <c r="U716" i="5" s="1"/>
  <c r="U715" i="5" a="1"/>
  <c r="U715" i="5" s="1"/>
  <c r="U714" i="5" a="1"/>
  <c r="U714" i="5" s="1"/>
  <c r="U713" i="5" a="1"/>
  <c r="U713" i="5" s="1"/>
  <c r="U712" i="5" a="1"/>
  <c r="U712" i="5" s="1"/>
  <c r="U711" i="5" a="1"/>
  <c r="U711" i="5" s="1"/>
  <c r="U710" i="5" a="1"/>
  <c r="U710" i="5" s="1"/>
  <c r="U709" i="5" a="1"/>
  <c r="U709" i="5" s="1"/>
  <c r="U708" i="5" a="1"/>
  <c r="U708" i="5" s="1"/>
  <c r="U707" i="5" a="1"/>
  <c r="U707" i="5" s="1"/>
  <c r="U706" i="5" a="1"/>
  <c r="U706" i="5" s="1"/>
  <c r="U705" i="5" a="1"/>
  <c r="U705" i="5" s="1"/>
  <c r="U704" i="5" a="1"/>
  <c r="U704" i="5" s="1"/>
  <c r="U703" i="5" a="1"/>
  <c r="U703" i="5" s="1"/>
  <c r="U702" i="5" a="1"/>
  <c r="U702" i="5" s="1"/>
  <c r="U701" i="5" a="1"/>
  <c r="U701" i="5" s="1"/>
  <c r="U700" i="5" a="1"/>
  <c r="U700" i="5" s="1"/>
  <c r="U699" i="5" a="1"/>
  <c r="U699" i="5" s="1"/>
  <c r="U698" i="5" a="1"/>
  <c r="U698" i="5" s="1"/>
  <c r="U697" i="5" a="1"/>
  <c r="U697" i="5" s="1"/>
  <c r="U696" i="5" a="1"/>
  <c r="U696" i="5" s="1"/>
  <c r="U695" i="5" a="1"/>
  <c r="U695" i="5" s="1"/>
  <c r="U694" i="5" a="1"/>
  <c r="U694" i="5" s="1"/>
  <c r="U693" i="5" a="1"/>
  <c r="U693" i="5" s="1"/>
  <c r="U692" i="5" a="1"/>
  <c r="U692" i="5" s="1"/>
  <c r="U691" i="5" a="1"/>
  <c r="U691" i="5" s="1"/>
  <c r="U690" i="5" a="1"/>
  <c r="U690" i="5" s="1"/>
  <c r="U689" i="5" a="1"/>
  <c r="U689" i="5" s="1"/>
  <c r="U688" i="5" a="1"/>
  <c r="U688" i="5" s="1"/>
  <c r="U687" i="5" a="1"/>
  <c r="U687" i="5" s="1"/>
  <c r="U686" i="5" a="1"/>
  <c r="U686" i="5" s="1"/>
  <c r="U685" i="5" a="1"/>
  <c r="U685" i="5" s="1"/>
  <c r="U684" i="5" a="1"/>
  <c r="U684" i="5" s="1"/>
  <c r="U683" i="5" a="1"/>
  <c r="U683" i="5" s="1"/>
  <c r="U682" i="5" a="1"/>
  <c r="U682" i="5" s="1"/>
  <c r="U681" i="5" a="1"/>
  <c r="U681" i="5" s="1"/>
  <c r="U680" i="5" a="1"/>
  <c r="U680" i="5" s="1"/>
  <c r="U679" i="5" a="1"/>
  <c r="U679" i="5" s="1"/>
  <c r="U678" i="5" a="1"/>
  <c r="U678" i="5" s="1"/>
  <c r="U677" i="5" a="1"/>
  <c r="U677" i="5" s="1"/>
  <c r="U676" i="5" a="1"/>
  <c r="U676" i="5" s="1"/>
  <c r="U675" i="5" a="1"/>
  <c r="U675" i="5" s="1"/>
  <c r="U674" i="5" a="1"/>
  <c r="U674" i="5" s="1"/>
  <c r="U673" i="5" a="1"/>
  <c r="U673" i="5" s="1"/>
  <c r="U672" i="5" a="1"/>
  <c r="U672" i="5" s="1"/>
  <c r="U671" i="5" a="1"/>
  <c r="U671" i="5" s="1"/>
  <c r="U670" i="5" a="1"/>
  <c r="U670" i="5" s="1"/>
  <c r="U669" i="5" a="1"/>
  <c r="U669" i="5" s="1"/>
  <c r="U668" i="5" a="1"/>
  <c r="U668" i="5" s="1"/>
  <c r="U667" i="5" a="1"/>
  <c r="U667" i="5" s="1"/>
  <c r="U666" i="5" a="1"/>
  <c r="U666" i="5" s="1"/>
  <c r="U665" i="5" a="1"/>
  <c r="U665" i="5" s="1"/>
  <c r="U664" i="5" a="1"/>
  <c r="U664" i="5" s="1"/>
  <c r="U663" i="5" a="1"/>
  <c r="U663" i="5" s="1"/>
  <c r="U662" i="5" a="1"/>
  <c r="U662" i="5" s="1"/>
  <c r="U661" i="5" a="1"/>
  <c r="U661" i="5" s="1"/>
  <c r="U660" i="5" a="1"/>
  <c r="U660" i="5" s="1"/>
  <c r="U659" i="5" a="1"/>
  <c r="U659" i="5" s="1"/>
  <c r="U658" i="5" a="1"/>
  <c r="U658" i="5" s="1"/>
  <c r="U657" i="5" a="1"/>
  <c r="U657" i="5" s="1"/>
  <c r="U656" i="5" a="1"/>
  <c r="U656" i="5" s="1"/>
  <c r="U655" i="5" a="1"/>
  <c r="U655" i="5" s="1"/>
  <c r="U654" i="5" a="1"/>
  <c r="U654" i="5" s="1"/>
  <c r="U653" i="5" a="1"/>
  <c r="U653" i="5" s="1"/>
  <c r="U652" i="5" a="1"/>
  <c r="U652" i="5" s="1"/>
  <c r="U651" i="5" a="1"/>
  <c r="U651" i="5" s="1"/>
  <c r="U650" i="5" a="1"/>
  <c r="U650" i="5" s="1"/>
  <c r="U649" i="5" a="1"/>
  <c r="U649" i="5" s="1"/>
  <c r="U648" i="5" a="1"/>
  <c r="U648" i="5" s="1"/>
  <c r="U647" i="5" a="1"/>
  <c r="U647" i="5" s="1"/>
  <c r="U646" i="5" a="1"/>
  <c r="U646" i="5" s="1"/>
  <c r="U645" i="5" a="1"/>
  <c r="U645" i="5" s="1"/>
  <c r="U644" i="5" a="1"/>
  <c r="U644" i="5" s="1"/>
  <c r="U643" i="5" a="1"/>
  <c r="U643" i="5" s="1"/>
  <c r="U642" i="5" a="1"/>
  <c r="U642" i="5" s="1"/>
  <c r="U641" i="5" a="1"/>
  <c r="U641" i="5" s="1"/>
  <c r="U640" i="5" a="1"/>
  <c r="U640" i="5" s="1"/>
  <c r="U639" i="5" a="1"/>
  <c r="U639" i="5" s="1"/>
  <c r="U638" i="5" a="1"/>
  <c r="U638" i="5" s="1"/>
  <c r="U637" i="5" a="1"/>
  <c r="U637" i="5" s="1"/>
  <c r="U636" i="5" a="1"/>
  <c r="U636" i="5" s="1"/>
  <c r="U635" i="5" a="1"/>
  <c r="U635" i="5" s="1"/>
  <c r="U634" i="5" a="1"/>
  <c r="U634" i="5" s="1"/>
  <c r="U633" i="5" a="1"/>
  <c r="U633" i="5" s="1"/>
  <c r="U632" i="5" a="1"/>
  <c r="U632" i="5" s="1"/>
  <c r="U631" i="5" a="1"/>
  <c r="U631" i="5" s="1"/>
  <c r="U630" i="5" a="1"/>
  <c r="U630" i="5" s="1"/>
  <c r="U629" i="5" a="1"/>
  <c r="U629" i="5" s="1"/>
  <c r="U628" i="5" a="1"/>
  <c r="U628" i="5" s="1"/>
  <c r="U627" i="5" a="1"/>
  <c r="U627" i="5" s="1"/>
  <c r="U626" i="5" a="1"/>
  <c r="U626" i="5" s="1"/>
  <c r="U625" i="5" a="1"/>
  <c r="U625" i="5" s="1"/>
  <c r="U624" i="5" a="1"/>
  <c r="U624" i="5" s="1"/>
  <c r="U623" i="5" a="1"/>
  <c r="U623" i="5" s="1"/>
  <c r="U622" i="5" a="1"/>
  <c r="U622" i="5" s="1"/>
  <c r="U621" i="5" a="1"/>
  <c r="U621" i="5" s="1"/>
  <c r="U620" i="5" a="1"/>
  <c r="U620" i="5" s="1"/>
  <c r="U619" i="5" a="1"/>
  <c r="U619" i="5" s="1"/>
  <c r="U618" i="5" a="1"/>
  <c r="U618" i="5" s="1"/>
  <c r="U617" i="5" a="1"/>
  <c r="U617" i="5" s="1"/>
  <c r="U616" i="5" a="1"/>
  <c r="U616" i="5" s="1"/>
  <c r="U615" i="5" a="1"/>
  <c r="U615" i="5" s="1"/>
  <c r="U614" i="5" a="1"/>
  <c r="U614" i="5" s="1"/>
  <c r="U613" i="5" a="1"/>
  <c r="U613" i="5" s="1"/>
  <c r="U612" i="5" a="1"/>
  <c r="U612" i="5" s="1"/>
  <c r="U611" i="5" a="1"/>
  <c r="U611" i="5" s="1"/>
  <c r="U610" i="5" a="1"/>
  <c r="U610" i="5" s="1"/>
  <c r="U609" i="5" a="1"/>
  <c r="U609" i="5" s="1"/>
  <c r="U608" i="5" a="1"/>
  <c r="U608" i="5" s="1"/>
  <c r="U607" i="5" a="1"/>
  <c r="U607" i="5" s="1"/>
  <c r="U606" i="5" a="1"/>
  <c r="U606" i="5" s="1"/>
  <c r="U605" i="5" a="1"/>
  <c r="U605" i="5" s="1"/>
  <c r="U604" i="5" a="1"/>
  <c r="U604" i="5" s="1"/>
  <c r="U603" i="5" a="1"/>
  <c r="U603" i="5" s="1"/>
  <c r="U602" i="5" a="1"/>
  <c r="U602" i="5" s="1"/>
  <c r="U601" i="5" a="1"/>
  <c r="U601" i="5" s="1"/>
  <c r="U600" i="5" a="1"/>
  <c r="U600" i="5" s="1"/>
  <c r="U599" i="5" a="1"/>
  <c r="U599" i="5" s="1"/>
  <c r="U598" i="5" a="1"/>
  <c r="U598" i="5" s="1"/>
  <c r="U597" i="5" a="1"/>
  <c r="U597" i="5" s="1"/>
  <c r="U596" i="5" a="1"/>
  <c r="U596" i="5" s="1"/>
  <c r="U595" i="5" a="1"/>
  <c r="U595" i="5" s="1"/>
  <c r="U594" i="5" a="1"/>
  <c r="U594" i="5" s="1"/>
  <c r="U593" i="5" a="1"/>
  <c r="U593" i="5" s="1"/>
  <c r="U592" i="5" a="1"/>
  <c r="U592" i="5" s="1"/>
  <c r="U591" i="5" a="1"/>
  <c r="U591" i="5" s="1"/>
  <c r="U590" i="5" a="1"/>
  <c r="U590" i="5" s="1"/>
  <c r="U589" i="5" a="1"/>
  <c r="U589" i="5" s="1"/>
  <c r="U588" i="5" a="1"/>
  <c r="U588" i="5" s="1"/>
  <c r="U587" i="5" a="1"/>
  <c r="U587" i="5" s="1"/>
  <c r="U586" i="5" a="1"/>
  <c r="U586" i="5" s="1"/>
  <c r="U585" i="5" a="1"/>
  <c r="U585" i="5" s="1"/>
  <c r="U584" i="5" a="1"/>
  <c r="U584" i="5" s="1"/>
  <c r="U583" i="5" a="1"/>
  <c r="U583" i="5" s="1"/>
  <c r="U582" i="5" a="1"/>
  <c r="U582" i="5" s="1"/>
  <c r="U581" i="5" a="1"/>
  <c r="U581" i="5" s="1"/>
  <c r="U580" i="5" a="1"/>
  <c r="U580" i="5" s="1"/>
  <c r="U579" i="5" a="1"/>
  <c r="U579" i="5" s="1"/>
  <c r="U578" i="5" a="1"/>
  <c r="U578" i="5" s="1"/>
  <c r="U577" i="5" a="1"/>
  <c r="U577" i="5" s="1"/>
  <c r="U576" i="5" a="1"/>
  <c r="U576" i="5" s="1"/>
  <c r="U575" i="5" a="1"/>
  <c r="U575" i="5" s="1"/>
  <c r="U574" i="5" a="1"/>
  <c r="U574" i="5" s="1"/>
  <c r="U573" i="5" a="1"/>
  <c r="U573" i="5" s="1"/>
  <c r="U572" i="5" a="1"/>
  <c r="U572" i="5" s="1"/>
  <c r="U571" i="5" a="1"/>
  <c r="U571" i="5" s="1"/>
  <c r="U570" i="5" a="1"/>
  <c r="U570" i="5" s="1"/>
  <c r="U569" i="5" a="1"/>
  <c r="U569" i="5" s="1"/>
  <c r="U568" i="5" a="1"/>
  <c r="U568" i="5" s="1"/>
  <c r="U567" i="5" a="1"/>
  <c r="U567" i="5" s="1"/>
  <c r="U566" i="5" a="1"/>
  <c r="U566" i="5" s="1"/>
  <c r="U565" i="5" a="1"/>
  <c r="U565" i="5" s="1"/>
  <c r="U564" i="5" a="1"/>
  <c r="U564" i="5" s="1"/>
  <c r="U563" i="5" a="1"/>
  <c r="U563" i="5" s="1"/>
  <c r="U562" i="5" a="1"/>
  <c r="U562" i="5" s="1"/>
  <c r="U561" i="5" a="1"/>
  <c r="U561" i="5" s="1"/>
  <c r="U560" i="5" a="1"/>
  <c r="U560" i="5" s="1"/>
  <c r="U559" i="5" a="1"/>
  <c r="U559" i="5" s="1"/>
  <c r="U558" i="5" a="1"/>
  <c r="U558" i="5" s="1"/>
  <c r="U557" i="5" a="1"/>
  <c r="U557" i="5" s="1"/>
  <c r="U556" i="5" a="1"/>
  <c r="U556" i="5" s="1"/>
  <c r="U555" i="5" a="1"/>
  <c r="U555" i="5" s="1"/>
  <c r="U554" i="5" a="1"/>
  <c r="U554" i="5" s="1"/>
  <c r="U553" i="5" a="1"/>
  <c r="U553" i="5" s="1"/>
  <c r="U552" i="5" a="1"/>
  <c r="U552" i="5" s="1"/>
  <c r="U551" i="5" a="1"/>
  <c r="U551" i="5" s="1"/>
  <c r="U550" i="5" a="1"/>
  <c r="U550" i="5" s="1"/>
  <c r="U549" i="5" a="1"/>
  <c r="U549" i="5" s="1"/>
  <c r="U548" i="5" a="1"/>
  <c r="U548" i="5" s="1"/>
  <c r="U547" i="5" a="1"/>
  <c r="U547" i="5" s="1"/>
  <c r="U546" i="5" a="1"/>
  <c r="U546" i="5" s="1"/>
  <c r="U545" i="5" a="1"/>
  <c r="U545" i="5" s="1"/>
  <c r="U544" i="5" a="1"/>
  <c r="U544" i="5" s="1"/>
  <c r="U543" i="5" a="1"/>
  <c r="U543" i="5" s="1"/>
  <c r="U542" i="5" a="1"/>
  <c r="U542" i="5" s="1"/>
  <c r="U541" i="5" a="1"/>
  <c r="U541" i="5" s="1"/>
  <c r="U540" i="5" a="1"/>
  <c r="U540" i="5" s="1"/>
  <c r="U539" i="5" a="1"/>
  <c r="U539" i="5" s="1"/>
  <c r="U538" i="5" a="1"/>
  <c r="U538" i="5" s="1"/>
  <c r="U537" i="5" a="1"/>
  <c r="U537" i="5" s="1"/>
  <c r="U536" i="5" a="1"/>
  <c r="U536" i="5" s="1"/>
  <c r="U535" i="5" a="1"/>
  <c r="U535" i="5" s="1"/>
  <c r="U534" i="5" a="1"/>
  <c r="U534" i="5" s="1"/>
  <c r="U533" i="5" a="1"/>
  <c r="U533" i="5" s="1"/>
  <c r="U532" i="5" a="1"/>
  <c r="U532" i="5" s="1"/>
  <c r="U531" i="5" a="1"/>
  <c r="U531" i="5" s="1"/>
  <c r="U530" i="5" a="1"/>
  <c r="U530" i="5" s="1"/>
  <c r="U529" i="5" a="1"/>
  <c r="U529" i="5" s="1"/>
  <c r="U528" i="5" a="1"/>
  <c r="U528" i="5" s="1"/>
  <c r="U527" i="5" a="1"/>
  <c r="U527" i="5" s="1"/>
  <c r="U526" i="5" a="1"/>
  <c r="U526" i="5" s="1"/>
  <c r="U525" i="5" a="1"/>
  <c r="U525" i="5" s="1"/>
  <c r="U524" i="5" a="1"/>
  <c r="U524" i="5" s="1"/>
  <c r="U523" i="5" a="1"/>
  <c r="U523" i="5" s="1"/>
  <c r="U522" i="5" a="1"/>
  <c r="U522" i="5" s="1"/>
  <c r="U521" i="5" a="1"/>
  <c r="U521" i="5" s="1"/>
  <c r="U520" i="5" a="1"/>
  <c r="U520" i="5" s="1"/>
  <c r="U519" i="5" a="1"/>
  <c r="U519" i="5" s="1"/>
  <c r="U518" i="5" a="1"/>
  <c r="U518" i="5" s="1"/>
  <c r="U517" i="5" a="1"/>
  <c r="U517" i="5" s="1"/>
  <c r="U516" i="5" a="1"/>
  <c r="U516" i="5" s="1"/>
  <c r="U515" i="5" a="1"/>
  <c r="U515" i="5" s="1"/>
  <c r="U514" i="5" a="1"/>
  <c r="U514" i="5" s="1"/>
  <c r="U513" i="5" a="1"/>
  <c r="U513" i="5" s="1"/>
  <c r="U512" i="5" a="1"/>
  <c r="U512" i="5" s="1"/>
  <c r="U511" i="5" a="1"/>
  <c r="U511" i="5" s="1"/>
  <c r="U510" i="5" a="1"/>
  <c r="U510" i="5" s="1"/>
  <c r="U509" i="5" a="1"/>
  <c r="U509" i="5" s="1"/>
  <c r="U508" i="5" a="1"/>
  <c r="U508" i="5" s="1"/>
  <c r="U507" i="5" a="1"/>
  <c r="U507" i="5" s="1"/>
  <c r="U506" i="5" a="1"/>
  <c r="U506" i="5" s="1"/>
  <c r="U505" i="5" a="1"/>
  <c r="U505" i="5" s="1"/>
  <c r="U504" i="5" a="1"/>
  <c r="U504" i="5" s="1"/>
  <c r="U503" i="5" a="1"/>
  <c r="U503" i="5" s="1"/>
  <c r="U502" i="5" a="1"/>
  <c r="U502" i="5" s="1"/>
  <c r="U501" i="5" a="1"/>
  <c r="U501" i="5" s="1"/>
  <c r="U500" i="5" a="1"/>
  <c r="U500" i="5" s="1"/>
  <c r="U499" i="5" a="1"/>
  <c r="U499" i="5" s="1"/>
  <c r="U498" i="5" a="1"/>
  <c r="U498" i="5" s="1"/>
  <c r="U497" i="5" a="1"/>
  <c r="U497" i="5" s="1"/>
  <c r="U496" i="5" a="1"/>
  <c r="U496" i="5" s="1"/>
  <c r="U495" i="5" a="1"/>
  <c r="U495" i="5" s="1"/>
  <c r="U494" i="5" a="1"/>
  <c r="U494" i="5" s="1"/>
  <c r="U493" i="5" a="1"/>
  <c r="U493" i="5" s="1"/>
  <c r="U492" i="5" a="1"/>
  <c r="U492" i="5" s="1"/>
  <c r="U491" i="5" a="1"/>
  <c r="U491" i="5" s="1"/>
  <c r="U490" i="5" a="1"/>
  <c r="U490" i="5" s="1"/>
  <c r="U489" i="5" a="1"/>
  <c r="U489" i="5" s="1"/>
  <c r="U488" i="5" a="1"/>
  <c r="U488" i="5" s="1"/>
  <c r="U487" i="5" a="1"/>
  <c r="U487" i="5" s="1"/>
  <c r="U486" i="5" a="1"/>
  <c r="U486" i="5" s="1"/>
  <c r="U485" i="5" a="1"/>
  <c r="U485" i="5" s="1"/>
  <c r="U484" i="5" a="1"/>
  <c r="U484" i="5" s="1"/>
  <c r="U483" i="5" a="1"/>
  <c r="U483" i="5" s="1"/>
  <c r="U482" i="5" a="1"/>
  <c r="U482" i="5" s="1"/>
  <c r="U481" i="5" a="1"/>
  <c r="U481" i="5" s="1"/>
  <c r="U480" i="5" a="1"/>
  <c r="U480" i="5" s="1"/>
  <c r="U479" i="5" a="1"/>
  <c r="U479" i="5" s="1"/>
  <c r="U478" i="5" a="1"/>
  <c r="U478" i="5" s="1"/>
  <c r="U477" i="5" a="1"/>
  <c r="U477" i="5" s="1"/>
  <c r="U476" i="5" a="1"/>
  <c r="U476" i="5" s="1"/>
  <c r="U475" i="5" a="1"/>
  <c r="U475" i="5" s="1"/>
  <c r="U474" i="5" a="1"/>
  <c r="U474" i="5" s="1"/>
  <c r="U473" i="5" a="1"/>
  <c r="U473" i="5" s="1"/>
  <c r="U472" i="5" a="1"/>
  <c r="U472" i="5" s="1"/>
  <c r="U471" i="5" a="1"/>
  <c r="U471" i="5" s="1"/>
  <c r="U470" i="5" a="1"/>
  <c r="U470" i="5" s="1"/>
  <c r="U469" i="5" a="1"/>
  <c r="U469" i="5" s="1"/>
  <c r="U468" i="5" a="1"/>
  <c r="U468" i="5" s="1"/>
  <c r="U467" i="5" a="1"/>
  <c r="U467" i="5" s="1"/>
  <c r="U466" i="5" a="1"/>
  <c r="U466" i="5" s="1"/>
  <c r="U465" i="5" a="1"/>
  <c r="U465" i="5" s="1"/>
  <c r="U464" i="5" a="1"/>
  <c r="U464" i="5" s="1"/>
  <c r="U463" i="5" a="1"/>
  <c r="U463" i="5" s="1"/>
  <c r="U462" i="5" a="1"/>
  <c r="U462" i="5" s="1"/>
  <c r="U461" i="5" a="1"/>
  <c r="U461" i="5" s="1"/>
  <c r="U460" i="5" a="1"/>
  <c r="U460" i="5" s="1"/>
  <c r="U459" i="5" a="1"/>
  <c r="U459" i="5" s="1"/>
  <c r="U458" i="5" a="1"/>
  <c r="U458" i="5" s="1"/>
  <c r="U457" i="5" a="1"/>
  <c r="U457" i="5" s="1"/>
  <c r="U456" i="5" a="1"/>
  <c r="U456" i="5" s="1"/>
  <c r="U455" i="5" a="1"/>
  <c r="U455" i="5" s="1"/>
  <c r="U454" i="5" a="1"/>
  <c r="U454" i="5" s="1"/>
  <c r="U453" i="5" a="1"/>
  <c r="U453" i="5" s="1"/>
  <c r="U452" i="5" a="1"/>
  <c r="U452" i="5" s="1"/>
  <c r="U451" i="5" a="1"/>
  <c r="U451" i="5" s="1"/>
  <c r="U450" i="5" a="1"/>
  <c r="U450" i="5" s="1"/>
  <c r="U449" i="5" a="1"/>
  <c r="U449" i="5" s="1"/>
  <c r="U448" i="5" a="1"/>
  <c r="U448" i="5" s="1"/>
  <c r="U447" i="5" a="1"/>
  <c r="U447" i="5" s="1"/>
  <c r="U446" i="5" a="1"/>
  <c r="U446" i="5" s="1"/>
  <c r="U445" i="5" a="1"/>
  <c r="U445" i="5" s="1"/>
  <c r="U444" i="5" a="1"/>
  <c r="U444" i="5" s="1"/>
  <c r="U443" i="5" a="1"/>
  <c r="U443" i="5" s="1"/>
  <c r="U442" i="5" a="1"/>
  <c r="U442" i="5" s="1"/>
  <c r="U441" i="5" a="1"/>
  <c r="U441" i="5" s="1"/>
  <c r="U440" i="5" a="1"/>
  <c r="U440" i="5" s="1"/>
  <c r="U439" i="5" a="1"/>
  <c r="U439" i="5" s="1"/>
  <c r="U438" i="5" a="1"/>
  <c r="U438" i="5" s="1"/>
  <c r="U437" i="5" a="1"/>
  <c r="U437" i="5" s="1"/>
  <c r="U436" i="5" a="1"/>
  <c r="U436" i="5" s="1"/>
  <c r="U435" i="5" a="1"/>
  <c r="U435" i="5" s="1"/>
  <c r="U434" i="5" a="1"/>
  <c r="U434" i="5" s="1"/>
  <c r="U433" i="5" a="1"/>
  <c r="U433" i="5" s="1"/>
  <c r="U432" i="5" a="1"/>
  <c r="U432" i="5" s="1"/>
  <c r="U431" i="5" a="1"/>
  <c r="U431" i="5" s="1"/>
  <c r="U430" i="5" a="1"/>
  <c r="U430" i="5" s="1"/>
  <c r="U429" i="5" a="1"/>
  <c r="U429" i="5" s="1"/>
  <c r="U428" i="5" a="1"/>
  <c r="U428" i="5" s="1"/>
  <c r="U427" i="5" a="1"/>
  <c r="U427" i="5" s="1"/>
  <c r="U426" i="5" a="1"/>
  <c r="U426" i="5" s="1"/>
  <c r="U425" i="5" a="1"/>
  <c r="U425" i="5" s="1"/>
  <c r="U424" i="5" a="1"/>
  <c r="U424" i="5" s="1"/>
  <c r="U423" i="5" a="1"/>
  <c r="U423" i="5" s="1"/>
  <c r="U422" i="5" a="1"/>
  <c r="U422" i="5" s="1"/>
  <c r="U421" i="5" a="1"/>
  <c r="U421" i="5" s="1"/>
  <c r="U420" i="5" a="1"/>
  <c r="U420" i="5" s="1"/>
  <c r="U419" i="5" a="1"/>
  <c r="U419" i="5" s="1"/>
  <c r="U418" i="5" a="1"/>
  <c r="U418" i="5" s="1"/>
  <c r="U417" i="5" a="1"/>
  <c r="U417" i="5" s="1"/>
  <c r="U416" i="5" a="1"/>
  <c r="U416" i="5" s="1"/>
  <c r="U415" i="5" a="1"/>
  <c r="U415" i="5" s="1"/>
  <c r="U414" i="5" a="1"/>
  <c r="U414" i="5" s="1"/>
  <c r="U413" i="5" a="1"/>
  <c r="U413" i="5" s="1"/>
  <c r="U412" i="5" a="1"/>
  <c r="U412" i="5" s="1"/>
  <c r="U411" i="5" a="1"/>
  <c r="U411" i="5" s="1"/>
  <c r="U410" i="5" a="1"/>
  <c r="U410" i="5" s="1"/>
  <c r="U409" i="5" a="1"/>
  <c r="U409" i="5" s="1"/>
  <c r="U408" i="5" a="1"/>
  <c r="U408" i="5" s="1"/>
  <c r="U407" i="5" a="1"/>
  <c r="U407" i="5" s="1"/>
  <c r="U406" i="5" a="1"/>
  <c r="U406" i="5" s="1"/>
  <c r="U405" i="5" a="1"/>
  <c r="U405" i="5" s="1"/>
  <c r="U404" i="5" a="1"/>
  <c r="U404" i="5" s="1"/>
  <c r="U403" i="5" a="1"/>
  <c r="U403" i="5" s="1"/>
  <c r="U402" i="5" a="1"/>
  <c r="U402" i="5" s="1"/>
  <c r="U401" i="5" a="1"/>
  <c r="U401" i="5" s="1"/>
  <c r="U400" i="5" a="1"/>
  <c r="U400" i="5" s="1"/>
  <c r="U399" i="5" a="1"/>
  <c r="U399" i="5" s="1"/>
  <c r="U398" i="5" a="1"/>
  <c r="U398" i="5" s="1"/>
  <c r="U397" i="5" a="1"/>
  <c r="U397" i="5" s="1"/>
  <c r="U396" i="5" a="1"/>
  <c r="U396" i="5" s="1"/>
  <c r="U395" i="5" a="1"/>
  <c r="U395" i="5" s="1"/>
  <c r="U394" i="5" a="1"/>
  <c r="U394" i="5" s="1"/>
  <c r="U393" i="5" a="1"/>
  <c r="U393" i="5" s="1"/>
  <c r="U392" i="5" a="1"/>
  <c r="U392" i="5" s="1"/>
  <c r="U391" i="5" a="1"/>
  <c r="U391" i="5" s="1"/>
  <c r="U390" i="5" a="1"/>
  <c r="U390" i="5" s="1"/>
  <c r="U389" i="5" a="1"/>
  <c r="U389" i="5" s="1"/>
  <c r="U388" i="5" a="1"/>
  <c r="U388" i="5" s="1"/>
  <c r="U387" i="5" a="1"/>
  <c r="U387" i="5" s="1"/>
  <c r="U386" i="5" a="1"/>
  <c r="U386" i="5" s="1"/>
  <c r="U385" i="5" a="1"/>
  <c r="U385" i="5" s="1"/>
  <c r="U384" i="5" a="1"/>
  <c r="U384" i="5" s="1"/>
  <c r="U383" i="5" a="1"/>
  <c r="U383" i="5" s="1"/>
  <c r="U382" i="5" a="1"/>
  <c r="U382" i="5" s="1"/>
  <c r="U381" i="5" a="1"/>
  <c r="U381" i="5" s="1"/>
  <c r="U380" i="5" a="1"/>
  <c r="U380" i="5" s="1"/>
  <c r="U379" i="5" a="1"/>
  <c r="U379" i="5" s="1"/>
  <c r="U378" i="5" a="1"/>
  <c r="U378" i="5" s="1"/>
  <c r="U377" i="5" a="1"/>
  <c r="U377" i="5" s="1"/>
  <c r="U376" i="5" a="1"/>
  <c r="U376" i="5" s="1"/>
  <c r="U375" i="5" a="1"/>
  <c r="U375" i="5" s="1"/>
  <c r="U374" i="5" a="1"/>
  <c r="U374" i="5" s="1"/>
  <c r="U373" i="5" a="1"/>
  <c r="U373" i="5" s="1"/>
  <c r="U372" i="5" a="1"/>
  <c r="U372" i="5" s="1"/>
  <c r="U371" i="5" a="1"/>
  <c r="U371" i="5" s="1"/>
  <c r="U370" i="5" a="1"/>
  <c r="U370" i="5" s="1"/>
  <c r="U369" i="5" a="1"/>
  <c r="U369" i="5" s="1"/>
  <c r="U368" i="5" a="1"/>
  <c r="U368" i="5" s="1"/>
  <c r="U367" i="5" a="1"/>
  <c r="U367" i="5" s="1"/>
  <c r="U366" i="5" a="1"/>
  <c r="U366" i="5" s="1"/>
  <c r="U365" i="5" a="1"/>
  <c r="U365" i="5" s="1"/>
  <c r="U364" i="5" a="1"/>
  <c r="U364" i="5" s="1"/>
  <c r="U363" i="5" a="1"/>
  <c r="U363" i="5" s="1"/>
  <c r="U362" i="5" a="1"/>
  <c r="U362" i="5" s="1"/>
  <c r="U361" i="5" a="1"/>
  <c r="U361" i="5" s="1"/>
  <c r="U360" i="5" a="1"/>
  <c r="U360" i="5" s="1"/>
  <c r="U359" i="5" a="1"/>
  <c r="U359" i="5" s="1"/>
  <c r="U358" i="5" a="1"/>
  <c r="U358" i="5" s="1"/>
  <c r="U357" i="5" a="1"/>
  <c r="U357" i="5" s="1"/>
  <c r="U356" i="5" a="1"/>
  <c r="U356" i="5" s="1"/>
  <c r="U355" i="5" a="1"/>
  <c r="U355" i="5" s="1"/>
  <c r="U354" i="5" a="1"/>
  <c r="U354" i="5" s="1"/>
  <c r="U353" i="5" a="1"/>
  <c r="U353" i="5" s="1"/>
  <c r="U352" i="5" a="1"/>
  <c r="U352" i="5" s="1"/>
  <c r="U351" i="5" a="1"/>
  <c r="U351" i="5" s="1"/>
  <c r="U350" i="5" a="1"/>
  <c r="U350" i="5" s="1"/>
  <c r="U349" i="5" a="1"/>
  <c r="U349" i="5" s="1"/>
  <c r="U348" i="5" a="1"/>
  <c r="U348" i="5" s="1"/>
  <c r="U347" i="5" a="1"/>
  <c r="U347" i="5" s="1"/>
  <c r="U346" i="5" a="1"/>
  <c r="U346" i="5" s="1"/>
  <c r="U345" i="5" a="1"/>
  <c r="U345" i="5" s="1"/>
  <c r="U344" i="5" a="1"/>
  <c r="U344" i="5" s="1"/>
  <c r="U343" i="5" a="1"/>
  <c r="U343" i="5" s="1"/>
  <c r="U342" i="5" a="1"/>
  <c r="U342" i="5" s="1"/>
  <c r="U341" i="5" a="1"/>
  <c r="U341" i="5" s="1"/>
  <c r="U340" i="5" a="1"/>
  <c r="U340" i="5" s="1"/>
  <c r="U339" i="5" a="1"/>
  <c r="U339" i="5" s="1"/>
  <c r="U338" i="5" a="1"/>
  <c r="U338" i="5" s="1"/>
  <c r="U337" i="5" a="1"/>
  <c r="U337" i="5" s="1"/>
  <c r="U336" i="5" a="1"/>
  <c r="U336" i="5" s="1"/>
  <c r="U335" i="5" a="1"/>
  <c r="U335" i="5" s="1"/>
  <c r="U334" i="5" a="1"/>
  <c r="U334" i="5" s="1"/>
  <c r="U333" i="5" a="1"/>
  <c r="U333" i="5" s="1"/>
  <c r="U332" i="5" a="1"/>
  <c r="U332" i="5" s="1"/>
  <c r="U331" i="5" a="1"/>
  <c r="U331" i="5" s="1"/>
  <c r="U330" i="5" a="1"/>
  <c r="U330" i="5" s="1"/>
  <c r="U329" i="5" a="1"/>
  <c r="U329" i="5" s="1"/>
  <c r="U328" i="5" a="1"/>
  <c r="U328" i="5" s="1"/>
  <c r="U327" i="5" a="1"/>
  <c r="U327" i="5" s="1"/>
  <c r="U326" i="5" a="1"/>
  <c r="U326" i="5" s="1"/>
  <c r="U325" i="5" a="1"/>
  <c r="U325" i="5" s="1"/>
  <c r="U324" i="5" a="1"/>
  <c r="U324" i="5" s="1"/>
  <c r="U323" i="5" a="1"/>
  <c r="U323" i="5" s="1"/>
  <c r="U322" i="5" a="1"/>
  <c r="U322" i="5" s="1"/>
  <c r="U321" i="5" a="1"/>
  <c r="U321" i="5" s="1"/>
  <c r="U320" i="5" a="1"/>
  <c r="U320" i="5" s="1"/>
  <c r="U319" i="5" a="1"/>
  <c r="U319" i="5" s="1"/>
  <c r="U318" i="5" a="1"/>
  <c r="U318" i="5" s="1"/>
  <c r="U317" i="5" a="1"/>
  <c r="U317" i="5" s="1"/>
  <c r="U316" i="5" a="1"/>
  <c r="U316" i="5" s="1"/>
  <c r="U315" i="5" a="1"/>
  <c r="U315" i="5" s="1"/>
  <c r="U314" i="5" a="1"/>
  <c r="U314" i="5" s="1"/>
  <c r="U313" i="5" a="1"/>
  <c r="U313" i="5" s="1"/>
  <c r="U312" i="5" a="1"/>
  <c r="U312" i="5" s="1"/>
  <c r="U311" i="5" a="1"/>
  <c r="U311" i="5" s="1"/>
  <c r="U310" i="5" a="1"/>
  <c r="U310" i="5" s="1"/>
  <c r="U309" i="5" a="1"/>
  <c r="U309" i="5" s="1"/>
  <c r="U308" i="5" a="1"/>
  <c r="U308" i="5" s="1"/>
  <c r="U307" i="5" a="1"/>
  <c r="U307" i="5" s="1"/>
  <c r="U306" i="5" a="1"/>
  <c r="U306" i="5" s="1"/>
  <c r="U305" i="5" a="1"/>
  <c r="U305" i="5" s="1"/>
  <c r="U304" i="5" a="1"/>
  <c r="U304" i="5" s="1"/>
  <c r="U303" i="5" a="1"/>
  <c r="U303" i="5" s="1"/>
  <c r="U302" i="5" a="1"/>
  <c r="U302" i="5" s="1"/>
  <c r="U301" i="5" a="1"/>
  <c r="U301" i="5" s="1"/>
  <c r="U300" i="5" a="1"/>
  <c r="U300" i="5" s="1"/>
  <c r="U299" i="5" a="1"/>
  <c r="U299" i="5" s="1"/>
  <c r="U298" i="5" a="1"/>
  <c r="U298" i="5" s="1"/>
  <c r="U297" i="5" a="1"/>
  <c r="U297" i="5" s="1"/>
  <c r="U296" i="5" a="1"/>
  <c r="U296" i="5" s="1"/>
  <c r="U295" i="5" a="1"/>
  <c r="U295" i="5" s="1"/>
  <c r="U294" i="5" a="1"/>
  <c r="U294" i="5" s="1"/>
  <c r="U293" i="5" a="1"/>
  <c r="U293" i="5" s="1"/>
  <c r="U292" i="5" a="1"/>
  <c r="U292" i="5" s="1"/>
  <c r="U291" i="5" a="1"/>
  <c r="U291" i="5" s="1"/>
  <c r="U290" i="5" a="1"/>
  <c r="U290" i="5" s="1"/>
  <c r="U289" i="5" a="1"/>
  <c r="U289" i="5" s="1"/>
  <c r="U288" i="5" a="1"/>
  <c r="U288" i="5" s="1"/>
  <c r="U287" i="5" a="1"/>
  <c r="U287" i="5" s="1"/>
  <c r="U286" i="5" a="1"/>
  <c r="U286" i="5" s="1"/>
  <c r="U285" i="5" a="1"/>
  <c r="U285" i="5" s="1"/>
  <c r="U284" i="5" a="1"/>
  <c r="U284" i="5" s="1"/>
  <c r="U283" i="5" a="1"/>
  <c r="U283" i="5" s="1"/>
  <c r="U282" i="5" a="1"/>
  <c r="U282" i="5" s="1"/>
  <c r="U281" i="5" a="1"/>
  <c r="U281" i="5" s="1"/>
  <c r="U280" i="5" a="1"/>
  <c r="U280" i="5" s="1"/>
  <c r="U279" i="5" a="1"/>
  <c r="U279" i="5" s="1"/>
  <c r="U278" i="5" a="1"/>
  <c r="U278" i="5" s="1"/>
  <c r="U277" i="5" a="1"/>
  <c r="U277" i="5" s="1"/>
  <c r="U276" i="5" a="1"/>
  <c r="U276" i="5" s="1"/>
  <c r="U275" i="5" a="1"/>
  <c r="U275" i="5" s="1"/>
  <c r="U274" i="5" a="1"/>
  <c r="U274" i="5" s="1"/>
  <c r="U273" i="5" a="1"/>
  <c r="U273" i="5" s="1"/>
  <c r="U272" i="5" a="1"/>
  <c r="U272" i="5" s="1"/>
  <c r="U271" i="5" a="1"/>
  <c r="U271" i="5" s="1"/>
  <c r="U270" i="5" a="1"/>
  <c r="U270" i="5" s="1"/>
  <c r="U269" i="5" a="1"/>
  <c r="U269" i="5" s="1"/>
  <c r="U268" i="5" a="1"/>
  <c r="U268" i="5" s="1"/>
  <c r="U267" i="5" a="1"/>
  <c r="U267" i="5" s="1"/>
  <c r="U266" i="5" a="1"/>
  <c r="U266" i="5" s="1"/>
  <c r="U265" i="5" a="1"/>
  <c r="U265" i="5" s="1"/>
  <c r="U264" i="5" a="1"/>
  <c r="U264" i="5" s="1"/>
  <c r="U263" i="5" a="1"/>
  <c r="U263" i="5" s="1"/>
  <c r="U262" i="5" a="1"/>
  <c r="U262" i="5" s="1"/>
  <c r="U261" i="5" a="1"/>
  <c r="U261" i="5" s="1"/>
  <c r="U260" i="5" a="1"/>
  <c r="U260" i="5" s="1"/>
  <c r="U259" i="5" a="1"/>
  <c r="U259" i="5" s="1"/>
  <c r="U258" i="5" a="1"/>
  <c r="U258" i="5" s="1"/>
  <c r="U257" i="5" a="1"/>
  <c r="U257" i="5" s="1"/>
  <c r="U256" i="5" a="1"/>
  <c r="U256" i="5" s="1"/>
  <c r="U255" i="5" a="1"/>
  <c r="U255" i="5" s="1"/>
  <c r="U254" i="5" a="1"/>
  <c r="U254" i="5" s="1"/>
  <c r="U253" i="5" a="1"/>
  <c r="U253" i="5" s="1"/>
  <c r="U252" i="5" a="1"/>
  <c r="U252" i="5" s="1"/>
  <c r="U251" i="5" a="1"/>
  <c r="U251" i="5" s="1"/>
  <c r="U250" i="5" a="1"/>
  <c r="U250" i="5" s="1"/>
  <c r="U249" i="5" a="1"/>
  <c r="U249" i="5" s="1"/>
  <c r="U248" i="5" a="1"/>
  <c r="U248" i="5" s="1"/>
  <c r="U247" i="5" a="1"/>
  <c r="U247" i="5" s="1"/>
  <c r="U246" i="5" a="1"/>
  <c r="U246" i="5" s="1"/>
  <c r="U245" i="5" a="1"/>
  <c r="U245" i="5" s="1"/>
  <c r="U244" i="5" a="1"/>
  <c r="U244" i="5" s="1"/>
  <c r="U243" i="5" a="1"/>
  <c r="U243" i="5" s="1"/>
  <c r="U242" i="5" a="1"/>
  <c r="U242" i="5" s="1"/>
  <c r="U241" i="5" a="1"/>
  <c r="U241" i="5" s="1"/>
  <c r="U240" i="5" a="1"/>
  <c r="U240" i="5" s="1"/>
  <c r="U239" i="5" a="1"/>
  <c r="U239" i="5" s="1"/>
  <c r="U238" i="5" a="1"/>
  <c r="U238" i="5" s="1"/>
  <c r="U237" i="5" a="1"/>
  <c r="U237" i="5" s="1"/>
  <c r="U236" i="5" a="1"/>
  <c r="U236" i="5" s="1"/>
  <c r="U235" i="5" a="1"/>
  <c r="U235" i="5" s="1"/>
  <c r="U234" i="5" a="1"/>
  <c r="U234" i="5" s="1"/>
  <c r="U233" i="5" a="1"/>
  <c r="U233" i="5" s="1"/>
  <c r="U232" i="5" a="1"/>
  <c r="U232" i="5" s="1"/>
  <c r="U231" i="5" a="1"/>
  <c r="U231" i="5" s="1"/>
  <c r="U230" i="5" a="1"/>
  <c r="U230" i="5" s="1"/>
  <c r="U229" i="5" a="1"/>
  <c r="U229" i="5" s="1"/>
  <c r="U228" i="5" a="1"/>
  <c r="U228" i="5" s="1"/>
  <c r="U227" i="5" a="1"/>
  <c r="U227" i="5" s="1"/>
  <c r="U226" i="5" a="1"/>
  <c r="U226" i="5" s="1"/>
  <c r="U225" i="5" a="1"/>
  <c r="U225" i="5" s="1"/>
  <c r="U224" i="5" a="1"/>
  <c r="U224" i="5" s="1"/>
  <c r="U223" i="5" a="1"/>
  <c r="U223" i="5" s="1"/>
  <c r="U222" i="5" a="1"/>
  <c r="U222" i="5" s="1"/>
  <c r="U221" i="5" a="1"/>
  <c r="U221" i="5" s="1"/>
  <c r="U220" i="5" a="1"/>
  <c r="U220" i="5" s="1"/>
  <c r="U219" i="5" a="1"/>
  <c r="U219" i="5" s="1"/>
  <c r="U218" i="5" a="1"/>
  <c r="U218" i="5" s="1"/>
  <c r="U217" i="5" a="1"/>
  <c r="U217" i="5" s="1"/>
  <c r="U216" i="5" a="1"/>
  <c r="U216" i="5" s="1"/>
  <c r="U215" i="5" a="1"/>
  <c r="U215" i="5" s="1"/>
  <c r="U214" i="5" a="1"/>
  <c r="U214" i="5" s="1"/>
  <c r="U213" i="5" a="1"/>
  <c r="U213" i="5" s="1"/>
  <c r="U212" i="5" a="1"/>
  <c r="U212" i="5" s="1"/>
  <c r="U211" i="5" a="1"/>
  <c r="U211" i="5" s="1"/>
  <c r="U210" i="5" a="1"/>
  <c r="U210" i="5" s="1"/>
  <c r="U209" i="5" a="1"/>
  <c r="U209" i="5" s="1"/>
  <c r="U208" i="5" a="1"/>
  <c r="U208" i="5" s="1"/>
  <c r="U207" i="5" a="1"/>
  <c r="U207" i="5" s="1"/>
  <c r="U206" i="5" a="1"/>
  <c r="U206" i="5" s="1"/>
  <c r="U205" i="5" a="1"/>
  <c r="U205" i="5" s="1"/>
  <c r="U204" i="5" a="1"/>
  <c r="U204" i="5" s="1"/>
  <c r="U203" i="5" a="1"/>
  <c r="U203" i="5" s="1"/>
  <c r="U202" i="5" a="1"/>
  <c r="U202" i="5" s="1"/>
  <c r="U201" i="5" a="1"/>
  <c r="U201" i="5" s="1"/>
  <c r="U200" i="5" a="1"/>
  <c r="U200" i="5" s="1"/>
  <c r="U199" i="5" a="1"/>
  <c r="U199" i="5" s="1"/>
  <c r="U198" i="5" a="1"/>
  <c r="U198" i="5" s="1"/>
  <c r="U197" i="5" a="1"/>
  <c r="U197" i="5" s="1"/>
  <c r="U196" i="5" a="1"/>
  <c r="U196" i="5" s="1"/>
  <c r="U195" i="5" a="1"/>
  <c r="U195" i="5" s="1"/>
  <c r="U194" i="5" a="1"/>
  <c r="U194" i="5" s="1"/>
  <c r="U193" i="5" a="1"/>
  <c r="U193" i="5" s="1"/>
  <c r="U192" i="5" a="1"/>
  <c r="U192" i="5" s="1"/>
  <c r="U191" i="5" a="1"/>
  <c r="U191" i="5" s="1"/>
  <c r="U190" i="5" a="1"/>
  <c r="U190" i="5" s="1"/>
  <c r="U189" i="5" a="1"/>
  <c r="U189" i="5" s="1"/>
  <c r="U188" i="5" a="1"/>
  <c r="U188" i="5" s="1"/>
  <c r="U187" i="5" a="1"/>
  <c r="U187" i="5" s="1"/>
  <c r="U186" i="5" a="1"/>
  <c r="U186" i="5" s="1"/>
  <c r="U185" i="5" a="1"/>
  <c r="U185" i="5" s="1"/>
  <c r="U184" i="5" a="1"/>
  <c r="U184" i="5" s="1"/>
  <c r="U183" i="5" a="1"/>
  <c r="U183" i="5" s="1"/>
  <c r="U182" i="5" a="1"/>
  <c r="U182" i="5" s="1"/>
  <c r="U181" i="5" a="1"/>
  <c r="U181" i="5" s="1"/>
  <c r="U180" i="5" a="1"/>
  <c r="U180" i="5" s="1"/>
  <c r="U179" i="5" a="1"/>
  <c r="U179" i="5" s="1"/>
  <c r="U178" i="5" a="1"/>
  <c r="U178" i="5" s="1"/>
  <c r="U177" i="5" a="1"/>
  <c r="U177" i="5" s="1"/>
  <c r="U176" i="5" a="1"/>
  <c r="U176" i="5" s="1"/>
  <c r="U175" i="5" a="1"/>
  <c r="U175" i="5" s="1"/>
  <c r="U174" i="5" a="1"/>
  <c r="U174" i="5" s="1"/>
  <c r="U173" i="5" a="1"/>
  <c r="U173" i="5" s="1"/>
  <c r="U172" i="5" a="1"/>
  <c r="U172" i="5" s="1"/>
  <c r="U171" i="5" a="1"/>
  <c r="U171" i="5" s="1"/>
  <c r="U170" i="5" a="1"/>
  <c r="U170" i="5" s="1"/>
  <c r="U169" i="5" a="1"/>
  <c r="U169" i="5" s="1"/>
  <c r="U168" i="5" a="1"/>
  <c r="U168" i="5" s="1"/>
  <c r="U167" i="5" a="1"/>
  <c r="U167" i="5" s="1"/>
  <c r="U166" i="5" a="1"/>
  <c r="U166" i="5" s="1"/>
  <c r="U165" i="5" a="1"/>
  <c r="U165" i="5" s="1"/>
  <c r="U164" i="5" a="1"/>
  <c r="U164" i="5" s="1"/>
  <c r="U163" i="5" a="1"/>
  <c r="U163" i="5" s="1"/>
  <c r="U162" i="5" a="1"/>
  <c r="U162" i="5" s="1"/>
  <c r="U161" i="5" a="1"/>
  <c r="U161" i="5" s="1"/>
  <c r="U160" i="5" a="1"/>
  <c r="U160" i="5" s="1"/>
  <c r="U159" i="5" a="1"/>
  <c r="U159" i="5" s="1"/>
  <c r="U158" i="5" a="1"/>
  <c r="U158" i="5" s="1"/>
  <c r="U157" i="5" a="1"/>
  <c r="U157" i="5" s="1"/>
  <c r="U156" i="5" a="1"/>
  <c r="U156" i="5" s="1"/>
  <c r="U155" i="5" a="1"/>
  <c r="U155" i="5" s="1"/>
  <c r="U154" i="5" a="1"/>
  <c r="U154" i="5" s="1"/>
  <c r="U153" i="5" a="1"/>
  <c r="U153" i="5" s="1"/>
  <c r="U152" i="5" a="1"/>
  <c r="U152" i="5" s="1"/>
  <c r="U151" i="5" a="1"/>
  <c r="U151" i="5" s="1"/>
  <c r="U150" i="5" a="1"/>
  <c r="U150" i="5" s="1"/>
  <c r="U149" i="5" a="1"/>
  <c r="U149" i="5" s="1"/>
  <c r="U148" i="5" a="1"/>
  <c r="U148" i="5" s="1"/>
  <c r="U147" i="5" a="1"/>
  <c r="U147" i="5" s="1"/>
  <c r="U146" i="5" a="1"/>
  <c r="U146" i="5" s="1"/>
  <c r="U145" i="5" a="1"/>
  <c r="U145" i="5" s="1"/>
  <c r="U144" i="5" a="1"/>
  <c r="U144" i="5" s="1"/>
  <c r="U143" i="5" a="1"/>
  <c r="U143" i="5" s="1"/>
  <c r="U142" i="5" a="1"/>
  <c r="U142" i="5" s="1"/>
  <c r="U141" i="5" a="1"/>
  <c r="U141" i="5" s="1"/>
  <c r="U140" i="5" a="1"/>
  <c r="U140" i="5" s="1"/>
  <c r="U139" i="5" a="1"/>
  <c r="U139" i="5" s="1"/>
  <c r="U138" i="5" a="1"/>
  <c r="U138" i="5" s="1"/>
  <c r="U137" i="5" a="1"/>
  <c r="U137" i="5" s="1"/>
  <c r="U136" i="5" a="1"/>
  <c r="U136" i="5" s="1"/>
  <c r="U135" i="5" a="1"/>
  <c r="U135" i="5" s="1"/>
  <c r="U134" i="5" a="1"/>
  <c r="U134" i="5" s="1"/>
  <c r="U133" i="5" a="1"/>
  <c r="U133" i="5" s="1"/>
  <c r="U132" i="5" a="1"/>
  <c r="U132" i="5" s="1"/>
  <c r="U131" i="5" a="1"/>
  <c r="U131" i="5" s="1"/>
  <c r="U130" i="5" a="1"/>
  <c r="U130" i="5" s="1"/>
  <c r="U129" i="5" a="1"/>
  <c r="U129" i="5" s="1"/>
  <c r="U128" i="5" a="1"/>
  <c r="U128" i="5" s="1"/>
  <c r="U127" i="5" a="1"/>
  <c r="U127" i="5" s="1"/>
  <c r="U126" i="5" a="1"/>
  <c r="U126" i="5" s="1"/>
  <c r="U125" i="5" a="1"/>
  <c r="U125" i="5" s="1"/>
  <c r="U124" i="5" a="1"/>
  <c r="U124" i="5" s="1"/>
  <c r="U123" i="5" a="1"/>
  <c r="U123" i="5" s="1"/>
  <c r="U122" i="5" a="1"/>
  <c r="U122" i="5" s="1"/>
  <c r="U121" i="5" a="1"/>
  <c r="U121" i="5" s="1"/>
  <c r="U120" i="5" a="1"/>
  <c r="U120" i="5" s="1"/>
  <c r="U119" i="5" a="1"/>
  <c r="U119" i="5" s="1"/>
  <c r="U118" i="5" a="1"/>
  <c r="U118" i="5" s="1"/>
  <c r="U117" i="5" a="1"/>
  <c r="U117" i="5" s="1"/>
  <c r="U116" i="5" a="1"/>
  <c r="U116" i="5" s="1"/>
  <c r="U115" i="5" a="1"/>
  <c r="U115" i="5" s="1"/>
  <c r="U114" i="5" a="1"/>
  <c r="U114" i="5" s="1"/>
  <c r="U113" i="5" a="1"/>
  <c r="U113" i="5" s="1"/>
  <c r="U112" i="5" a="1"/>
  <c r="U112" i="5" s="1"/>
  <c r="U111" i="5" a="1"/>
  <c r="U111" i="5" s="1"/>
  <c r="U110" i="5" a="1"/>
  <c r="U110" i="5" s="1"/>
  <c r="U109" i="5" a="1"/>
  <c r="U109" i="5" s="1"/>
  <c r="U108" i="5" a="1"/>
  <c r="U108" i="5" s="1"/>
  <c r="U107" i="5" a="1"/>
  <c r="U107" i="5" s="1"/>
  <c r="U106" i="5" a="1"/>
  <c r="U106" i="5" s="1"/>
  <c r="U105" i="5" a="1"/>
  <c r="U105" i="5" s="1"/>
  <c r="U104" i="5" a="1"/>
  <c r="U104" i="5" s="1"/>
  <c r="U103" i="5" a="1"/>
  <c r="U103" i="5" s="1"/>
  <c r="U102" i="5" a="1"/>
  <c r="U102" i="5" s="1"/>
  <c r="U101" i="5" a="1"/>
  <c r="U101" i="5" s="1"/>
  <c r="U100" i="5" a="1"/>
  <c r="U100" i="5" s="1"/>
  <c r="U99" i="5" a="1"/>
  <c r="U99" i="5" s="1"/>
  <c r="U98" i="5" a="1"/>
  <c r="U98" i="5" s="1"/>
  <c r="U97" i="5" a="1"/>
  <c r="U97" i="5" s="1"/>
  <c r="U96" i="5" a="1"/>
  <c r="U96" i="5" s="1"/>
  <c r="U95" i="5" a="1"/>
  <c r="U95" i="5" s="1"/>
  <c r="U94" i="5" a="1"/>
  <c r="U94" i="5" s="1"/>
  <c r="U93" i="5" a="1"/>
  <c r="U93" i="5" s="1"/>
  <c r="U92" i="5" a="1"/>
  <c r="U92" i="5" s="1"/>
  <c r="U91" i="5" a="1"/>
  <c r="U91" i="5" s="1"/>
  <c r="U90" i="5" a="1"/>
  <c r="U90" i="5" s="1"/>
  <c r="U89" i="5" a="1"/>
  <c r="U89" i="5" s="1"/>
  <c r="U88" i="5" a="1"/>
  <c r="U88" i="5" s="1"/>
  <c r="U87" i="5" a="1"/>
  <c r="U87" i="5" s="1"/>
  <c r="U86" i="5" a="1"/>
  <c r="U86" i="5" s="1"/>
  <c r="U85" i="5" a="1"/>
  <c r="U85" i="5" s="1"/>
  <c r="U84" i="5" a="1"/>
  <c r="U84" i="5" s="1"/>
  <c r="U83" i="5" a="1"/>
  <c r="U83" i="5" s="1"/>
  <c r="U82" i="5" a="1"/>
  <c r="U82" i="5" s="1"/>
  <c r="U81" i="5" a="1"/>
  <c r="U81" i="5" s="1"/>
  <c r="U80" i="5" a="1"/>
  <c r="U80" i="5" s="1"/>
  <c r="U79" i="5" a="1"/>
  <c r="U79" i="5" s="1"/>
  <c r="U78" i="5" a="1"/>
  <c r="U78" i="5" s="1"/>
  <c r="U77" i="5" a="1"/>
  <c r="U77" i="5" s="1"/>
  <c r="U76" i="5" a="1"/>
  <c r="U76" i="5" s="1"/>
  <c r="U75" i="5" a="1"/>
  <c r="U75" i="5" s="1"/>
  <c r="U74" i="5" a="1"/>
  <c r="U74" i="5" s="1"/>
  <c r="U73" i="5" a="1"/>
  <c r="U73" i="5" s="1"/>
  <c r="U72" i="5" a="1"/>
  <c r="U72" i="5" s="1"/>
  <c r="U71" i="5" a="1"/>
  <c r="U71" i="5" s="1"/>
  <c r="U70" i="5" a="1"/>
  <c r="U70" i="5" s="1"/>
  <c r="U69" i="5" a="1"/>
  <c r="U69" i="5" s="1"/>
  <c r="U68" i="5" a="1"/>
  <c r="U68" i="5" s="1"/>
  <c r="U67" i="5" a="1"/>
  <c r="U67" i="5" s="1"/>
  <c r="U66" i="5" a="1"/>
  <c r="U66" i="5" s="1"/>
  <c r="U65" i="5" a="1"/>
  <c r="U65" i="5" s="1"/>
  <c r="U64" i="5" a="1"/>
  <c r="U64" i="5" s="1"/>
  <c r="U63" i="5" a="1"/>
  <c r="U63" i="5" s="1"/>
  <c r="U62" i="5" a="1"/>
  <c r="U62" i="5" s="1"/>
  <c r="U61" i="5" a="1"/>
  <c r="U61" i="5" s="1"/>
  <c r="U60" i="5" a="1"/>
  <c r="U60" i="5" s="1"/>
  <c r="U59" i="5" a="1"/>
  <c r="U59" i="5" s="1"/>
  <c r="U58" i="5" a="1"/>
  <c r="U58" i="5" s="1"/>
  <c r="U57" i="5" a="1"/>
  <c r="U57" i="5" s="1"/>
  <c r="U56" i="5" a="1"/>
  <c r="U56" i="5" s="1"/>
  <c r="U55" i="5" a="1"/>
  <c r="U55" i="5" s="1"/>
  <c r="U54" i="5" a="1"/>
  <c r="U54" i="5" s="1"/>
  <c r="U53" i="5" a="1"/>
  <c r="U53" i="5" s="1"/>
  <c r="U52" i="5" a="1"/>
  <c r="U52" i="5" s="1"/>
  <c r="U51" i="5" a="1"/>
  <c r="U51" i="5" s="1"/>
  <c r="U50" i="5" a="1"/>
  <c r="U50" i="5" s="1"/>
  <c r="U49" i="5" a="1"/>
  <c r="U49" i="5" s="1"/>
  <c r="U48" i="5" a="1"/>
  <c r="U48" i="5" s="1"/>
  <c r="U47" i="5" a="1"/>
  <c r="U47" i="5" s="1"/>
  <c r="U46" i="5" a="1"/>
  <c r="U46" i="5" s="1"/>
  <c r="U45" i="5" a="1"/>
  <c r="U45" i="5" s="1"/>
  <c r="U44" i="5" a="1"/>
  <c r="U44" i="5" s="1"/>
  <c r="U43" i="5" a="1"/>
  <c r="U43" i="5" s="1"/>
  <c r="U42" i="5" a="1"/>
  <c r="U42" i="5" s="1"/>
  <c r="U41" i="5" a="1"/>
  <c r="U41" i="5" s="1"/>
  <c r="U40" i="5" a="1"/>
  <c r="U40" i="5" s="1"/>
  <c r="U39" i="5" a="1"/>
  <c r="U39" i="5" s="1"/>
  <c r="U38" i="5" a="1"/>
  <c r="U38" i="5" s="1"/>
  <c r="U37" i="5" a="1"/>
  <c r="U37" i="5" s="1"/>
  <c r="U36" i="5" a="1"/>
  <c r="U36" i="5" s="1"/>
  <c r="U35" i="5" a="1"/>
  <c r="U35" i="5" s="1"/>
  <c r="U34" i="5" a="1"/>
  <c r="U34" i="5" s="1"/>
  <c r="U33" i="5" a="1"/>
  <c r="U33" i="5" s="1"/>
  <c r="U32" i="5" a="1"/>
  <c r="U32" i="5" s="1"/>
  <c r="U31" i="5" a="1"/>
  <c r="U31" i="5" s="1"/>
  <c r="U30" i="5" a="1"/>
  <c r="U30" i="5" s="1"/>
  <c r="U29" i="5" a="1"/>
  <c r="U29" i="5" s="1"/>
  <c r="U28" i="5" a="1"/>
  <c r="U28" i="5" s="1"/>
  <c r="U27" i="5" a="1"/>
  <c r="U27" i="5" s="1"/>
  <c r="U26" i="5" a="1"/>
  <c r="U26" i="5" s="1"/>
  <c r="U25" i="5" a="1"/>
  <c r="U25" i="5" s="1"/>
  <c r="U24" i="5" a="1"/>
  <c r="U24" i="5" s="1"/>
  <c r="U23" i="5" a="1"/>
  <c r="U23" i="5" s="1"/>
  <c r="U22" i="5" a="1"/>
  <c r="U22" i="5" s="1"/>
  <c r="U21" i="5" a="1"/>
  <c r="U21" i="5" s="1"/>
  <c r="U20" i="5" a="1"/>
  <c r="U20" i="5" s="1"/>
  <c r="U19" i="5" a="1"/>
  <c r="U19" i="5" s="1"/>
  <c r="U18" i="5" a="1"/>
  <c r="U18" i="5" s="1"/>
  <c r="U17" i="5" a="1"/>
  <c r="U17" i="5" s="1"/>
  <c r="U16" i="5" a="1"/>
  <c r="U16" i="5" s="1"/>
  <c r="U15" i="5" a="1"/>
  <c r="U15" i="5" s="1"/>
  <c r="U14" i="5" a="1"/>
  <c r="U14" i="5" s="1"/>
  <c r="U13" i="5" a="1"/>
  <c r="U13" i="5" s="1"/>
  <c r="U12" i="5" a="1"/>
  <c r="U12" i="5" s="1"/>
  <c r="U11" i="5" a="1"/>
  <c r="U11" i="5" s="1"/>
  <c r="U10" i="5" a="1"/>
  <c r="U10" i="5" s="1"/>
  <c r="U9" i="5" a="1"/>
  <c r="U9" i="5" s="1"/>
  <c r="U8" i="5" a="1"/>
  <c r="U8" i="5" s="1"/>
  <c r="U7" i="5" a="1"/>
  <c r="U7" i="5" s="1"/>
  <c r="U6" i="5" a="1"/>
  <c r="U6" i="5" s="1"/>
  <c r="T7" i="5" a="1"/>
  <c r="T7" i="5" s="1"/>
  <c r="AC7" i="5" s="1"/>
  <c r="AE7" i="5" s="1"/>
  <c r="T9" i="5" a="1"/>
  <c r="T9" i="5" s="1"/>
  <c r="AC9" i="5" s="1"/>
  <c r="AE9" i="5" s="1"/>
  <c r="T10" i="5" a="1"/>
  <c r="T10" i="5" s="1"/>
  <c r="AC10" i="5" s="1"/>
  <c r="AE10" i="5" s="1"/>
  <c r="T11" i="5" a="1"/>
  <c r="T11" i="5" s="1"/>
  <c r="AC11" i="5" s="1"/>
  <c r="AE11" i="5" s="1"/>
  <c r="T12" i="5" a="1"/>
  <c r="T12" i="5" s="1"/>
  <c r="AC12" i="5" s="1"/>
  <c r="AE12" i="5" s="1"/>
  <c r="T13" i="5" a="1"/>
  <c r="T13" i="5" s="1"/>
  <c r="AC13" i="5" s="1"/>
  <c r="AE13" i="5" s="1"/>
  <c r="T14" i="5" a="1"/>
  <c r="T14" i="5" s="1"/>
  <c r="AC14" i="5" s="1"/>
  <c r="AE14" i="5" s="1"/>
  <c r="T15" i="5" a="1"/>
  <c r="T15" i="5" s="1"/>
  <c r="AC15" i="5" s="1"/>
  <c r="AE15" i="5" s="1"/>
  <c r="T16" i="5" a="1"/>
  <c r="T16" i="5" s="1"/>
  <c r="AC16" i="5" s="1"/>
  <c r="AE16" i="5" s="1"/>
  <c r="T17" i="5" a="1"/>
  <c r="T17" i="5" s="1"/>
  <c r="AC17" i="5" s="1"/>
  <c r="AE17" i="5" s="1"/>
  <c r="T18" i="5" a="1"/>
  <c r="T18" i="5" s="1"/>
  <c r="AC18" i="5" s="1"/>
  <c r="AE18" i="5" s="1"/>
  <c r="T19" i="5" a="1"/>
  <c r="T19" i="5" s="1"/>
  <c r="AC19" i="5" s="1"/>
  <c r="AE19" i="5" s="1"/>
  <c r="T20" i="5" a="1"/>
  <c r="T20" i="5" s="1"/>
  <c r="AC20" i="5" s="1"/>
  <c r="AE20" i="5" s="1"/>
  <c r="T21" i="5" a="1"/>
  <c r="T21" i="5" s="1"/>
  <c r="AC21" i="5" s="1"/>
  <c r="AE21" i="5" s="1"/>
  <c r="T22" i="5" a="1"/>
  <c r="T22" i="5" s="1"/>
  <c r="AC22" i="5" s="1"/>
  <c r="AE22" i="5" s="1"/>
  <c r="T23" i="5" a="1"/>
  <c r="T23" i="5" s="1"/>
  <c r="AC23" i="5" s="1"/>
  <c r="AE23" i="5" s="1"/>
  <c r="T24" i="5" a="1"/>
  <c r="T24" i="5" s="1"/>
  <c r="AC24" i="5" s="1"/>
  <c r="AE24" i="5" s="1"/>
  <c r="T26" i="5" a="1"/>
  <c r="T26" i="5" s="1"/>
  <c r="AC26" i="5" s="1"/>
  <c r="AE26" i="5" s="1"/>
  <c r="T27" i="5" a="1"/>
  <c r="T27" i="5" s="1"/>
  <c r="AC27" i="5" s="1"/>
  <c r="AE27" i="5" s="1"/>
  <c r="T28" i="5" a="1"/>
  <c r="T28" i="5" s="1"/>
  <c r="AC28" i="5" s="1"/>
  <c r="AE28" i="5" s="1"/>
  <c r="T29" i="5" a="1"/>
  <c r="T29" i="5" s="1"/>
  <c r="AC29" i="5" s="1"/>
  <c r="AE29" i="5" s="1"/>
  <c r="T30" i="5" a="1"/>
  <c r="T30" i="5" s="1"/>
  <c r="AC30" i="5" s="1"/>
  <c r="AE30" i="5" s="1"/>
  <c r="T31" i="5" a="1"/>
  <c r="T31" i="5" s="1"/>
  <c r="AC31" i="5" s="1"/>
  <c r="AE31" i="5" s="1"/>
  <c r="T32" i="5" a="1"/>
  <c r="T32" i="5" s="1"/>
  <c r="AC32" i="5" s="1"/>
  <c r="AE32" i="5" s="1"/>
  <c r="T33" i="5" a="1"/>
  <c r="T33" i="5" s="1"/>
  <c r="AC33" i="5" s="1"/>
  <c r="AE33" i="5" s="1"/>
  <c r="T34" i="5" a="1"/>
  <c r="T34" i="5" s="1"/>
  <c r="AC34" i="5" s="1"/>
  <c r="AE34" i="5" s="1"/>
  <c r="T35" i="5" a="1"/>
  <c r="T35" i="5" s="1"/>
  <c r="AC35" i="5" s="1"/>
  <c r="AE35" i="5" s="1"/>
  <c r="T36" i="5" a="1"/>
  <c r="T36" i="5" s="1"/>
  <c r="AC36" i="5" s="1"/>
  <c r="AE36" i="5" s="1"/>
  <c r="T37" i="5" a="1"/>
  <c r="T37" i="5" s="1"/>
  <c r="AC37" i="5" s="1"/>
  <c r="AE37" i="5" s="1"/>
  <c r="T38" i="5" a="1"/>
  <c r="T38" i="5" s="1"/>
  <c r="AC38" i="5" s="1"/>
  <c r="AE38" i="5" s="1"/>
  <c r="T39" i="5" a="1"/>
  <c r="T39" i="5" s="1"/>
  <c r="AC39" i="5" s="1"/>
  <c r="AE39" i="5" s="1"/>
  <c r="T40" i="5" a="1"/>
  <c r="T40" i="5" s="1"/>
  <c r="AC40" i="5" s="1"/>
  <c r="AE40" i="5" s="1"/>
  <c r="T41" i="5" a="1"/>
  <c r="T41" i="5" s="1"/>
  <c r="AC41" i="5" s="1"/>
  <c r="AE41" i="5" s="1"/>
  <c r="T42" i="5" a="1"/>
  <c r="T42" i="5" s="1"/>
  <c r="AC42" i="5" s="1"/>
  <c r="AE42" i="5" s="1"/>
  <c r="T43" i="5" a="1"/>
  <c r="T43" i="5" s="1"/>
  <c r="AC43" i="5" s="1"/>
  <c r="AE43" i="5" s="1"/>
  <c r="T44" i="5" a="1"/>
  <c r="T44" i="5" s="1"/>
  <c r="AC44" i="5" s="1"/>
  <c r="AE44" i="5" s="1"/>
  <c r="T45" i="5" a="1"/>
  <c r="T45" i="5" s="1"/>
  <c r="AC45" i="5" s="1"/>
  <c r="AE45" i="5" s="1"/>
  <c r="T46" i="5" a="1"/>
  <c r="T46" i="5" s="1"/>
  <c r="AC46" i="5" s="1"/>
  <c r="AE46" i="5" s="1"/>
  <c r="T47" i="5" a="1"/>
  <c r="T47" i="5" s="1"/>
  <c r="AC47" i="5" s="1"/>
  <c r="AE47" i="5" s="1"/>
  <c r="T48" i="5" a="1"/>
  <c r="T48" i="5" s="1"/>
  <c r="AC48" i="5" s="1"/>
  <c r="AE48" i="5" s="1"/>
  <c r="T49" i="5" a="1"/>
  <c r="T49" i="5" s="1"/>
  <c r="AC49" i="5" s="1"/>
  <c r="AE49" i="5" s="1"/>
  <c r="T50" i="5" a="1"/>
  <c r="T50" i="5" s="1"/>
  <c r="AC50" i="5" s="1"/>
  <c r="AE50" i="5" s="1"/>
  <c r="T51" i="5" a="1"/>
  <c r="T51" i="5" s="1"/>
  <c r="AC51" i="5" s="1"/>
  <c r="AE51" i="5" s="1"/>
  <c r="T52" i="5" a="1"/>
  <c r="T52" i="5" s="1"/>
  <c r="AC52" i="5" s="1"/>
  <c r="AE52" i="5" s="1"/>
  <c r="T53" i="5" a="1"/>
  <c r="T53" i="5" s="1"/>
  <c r="AC53" i="5" s="1"/>
  <c r="AE53" i="5" s="1"/>
  <c r="T54" i="5" a="1"/>
  <c r="T54" i="5" s="1"/>
  <c r="AC54" i="5" s="1"/>
  <c r="AE54" i="5" s="1"/>
  <c r="T55" i="5" a="1"/>
  <c r="T55" i="5" s="1"/>
  <c r="AC55" i="5" s="1"/>
  <c r="AE55" i="5" s="1"/>
  <c r="T56" i="5" a="1"/>
  <c r="T56" i="5" s="1"/>
  <c r="AC56" i="5" s="1"/>
  <c r="AE56" i="5" s="1"/>
  <c r="T57" i="5" a="1"/>
  <c r="T57" i="5" s="1"/>
  <c r="AC57" i="5" s="1"/>
  <c r="AE57" i="5" s="1"/>
  <c r="T58" i="5" a="1"/>
  <c r="T58" i="5" s="1"/>
  <c r="AC58" i="5" s="1"/>
  <c r="AE58" i="5" s="1"/>
  <c r="T59" i="5" a="1"/>
  <c r="T59" i="5" s="1"/>
  <c r="AC59" i="5" s="1"/>
  <c r="AE59" i="5" s="1"/>
  <c r="T60" i="5" a="1"/>
  <c r="T60" i="5" s="1"/>
  <c r="AC60" i="5" s="1"/>
  <c r="AE60" i="5" s="1"/>
  <c r="T61" i="5" a="1"/>
  <c r="T61" i="5" s="1"/>
  <c r="AC61" i="5" s="1"/>
  <c r="AE61" i="5" s="1"/>
  <c r="T62" i="5" a="1"/>
  <c r="T62" i="5" s="1"/>
  <c r="AC62" i="5" s="1"/>
  <c r="AE62" i="5" s="1"/>
  <c r="T63" i="5" a="1"/>
  <c r="T63" i="5" s="1"/>
  <c r="AC63" i="5" s="1"/>
  <c r="AE63" i="5" s="1"/>
  <c r="T64" i="5" a="1"/>
  <c r="T64" i="5" s="1"/>
  <c r="AC64" i="5" s="1"/>
  <c r="AE64" i="5" s="1"/>
  <c r="T65" i="5" a="1"/>
  <c r="T65" i="5" s="1"/>
  <c r="AC65" i="5" s="1"/>
  <c r="AE65" i="5" s="1"/>
  <c r="T66" i="5" a="1"/>
  <c r="T66" i="5" s="1"/>
  <c r="AC66" i="5" s="1"/>
  <c r="AE66" i="5" s="1"/>
  <c r="T67" i="5" a="1"/>
  <c r="T67" i="5" s="1"/>
  <c r="AC67" i="5" s="1"/>
  <c r="AE67" i="5" s="1"/>
  <c r="T68" i="5" a="1"/>
  <c r="T68" i="5" s="1"/>
  <c r="AC68" i="5" s="1"/>
  <c r="AE68" i="5" s="1"/>
  <c r="T69" i="5" a="1"/>
  <c r="T69" i="5" s="1"/>
  <c r="AC69" i="5" s="1"/>
  <c r="AE69" i="5" s="1"/>
  <c r="T70" i="5" a="1"/>
  <c r="T70" i="5" s="1"/>
  <c r="AC70" i="5" s="1"/>
  <c r="AE70" i="5" s="1"/>
  <c r="T71" i="5" a="1"/>
  <c r="T71" i="5" s="1"/>
  <c r="T72" i="5" a="1"/>
  <c r="T72" i="5" s="1"/>
  <c r="T73" i="5" a="1"/>
  <c r="T73" i="5" s="1"/>
  <c r="T74" i="5" a="1"/>
  <c r="T74" i="5" s="1"/>
  <c r="T75" i="5" a="1"/>
  <c r="T75" i="5" s="1"/>
  <c r="T76" i="5" a="1"/>
  <c r="T76" i="5" s="1"/>
  <c r="T77" i="5" a="1"/>
  <c r="T77" i="5" s="1"/>
  <c r="T78" i="5" a="1"/>
  <c r="T78" i="5" s="1"/>
  <c r="T79" i="5" a="1"/>
  <c r="T79" i="5" s="1"/>
  <c r="T80" i="5" a="1"/>
  <c r="T80" i="5" s="1"/>
  <c r="T81" i="5" a="1"/>
  <c r="T81" i="5" s="1"/>
  <c r="T82" i="5" a="1"/>
  <c r="T82" i="5" s="1"/>
  <c r="T83" i="5" a="1"/>
  <c r="T83" i="5" s="1"/>
  <c r="T84" i="5" a="1"/>
  <c r="T84" i="5" s="1"/>
  <c r="T85" i="5" a="1"/>
  <c r="T85" i="5" s="1"/>
  <c r="T86" i="5" a="1"/>
  <c r="T86" i="5" s="1"/>
  <c r="T87" i="5" a="1"/>
  <c r="T87" i="5" s="1"/>
  <c r="T88" i="5" a="1"/>
  <c r="T88" i="5" s="1"/>
  <c r="T89" i="5" a="1"/>
  <c r="T89" i="5" s="1"/>
  <c r="T90" i="5" a="1"/>
  <c r="T90" i="5" s="1"/>
  <c r="T91" i="5" a="1"/>
  <c r="T91" i="5" s="1"/>
  <c r="T92" i="5" a="1"/>
  <c r="T92" i="5" s="1"/>
  <c r="T93" i="5" a="1"/>
  <c r="T93" i="5" s="1"/>
  <c r="T94" i="5" a="1"/>
  <c r="T94" i="5" s="1"/>
  <c r="T95" i="5" a="1"/>
  <c r="T95" i="5" s="1"/>
  <c r="T96" i="5" a="1"/>
  <c r="T96" i="5" s="1"/>
  <c r="T97" i="5" a="1"/>
  <c r="T97" i="5" s="1"/>
  <c r="T98" i="5" a="1"/>
  <c r="T98" i="5" s="1"/>
  <c r="T99" i="5" a="1"/>
  <c r="T99" i="5" s="1"/>
  <c r="T100" i="5" a="1"/>
  <c r="T100" i="5" s="1"/>
  <c r="T101" i="5" a="1"/>
  <c r="T101" i="5" s="1"/>
  <c r="T102" i="5" a="1"/>
  <c r="T102" i="5" s="1"/>
  <c r="T103" i="5" a="1"/>
  <c r="T103" i="5" s="1"/>
  <c r="T104" i="5" a="1"/>
  <c r="T104" i="5" s="1"/>
  <c r="T105" i="5" a="1"/>
  <c r="T105" i="5" s="1"/>
  <c r="T106" i="5" a="1"/>
  <c r="T106" i="5" s="1"/>
  <c r="T107" i="5" a="1"/>
  <c r="T107" i="5" s="1"/>
  <c r="T108" i="5" a="1"/>
  <c r="T108" i="5" s="1"/>
  <c r="T109" i="5" a="1"/>
  <c r="T109" i="5" s="1"/>
  <c r="T110" i="5" a="1"/>
  <c r="T110" i="5" s="1"/>
  <c r="T111" i="5" a="1"/>
  <c r="T111" i="5" s="1"/>
  <c r="T112" i="5" a="1"/>
  <c r="T112" i="5" s="1"/>
  <c r="T113" i="5" a="1"/>
  <c r="T113" i="5" s="1"/>
  <c r="T114" i="5" a="1"/>
  <c r="T114" i="5" s="1"/>
  <c r="T115" i="5" a="1"/>
  <c r="T115" i="5" s="1"/>
  <c r="T116" i="5" a="1"/>
  <c r="T116" i="5" s="1"/>
  <c r="T117" i="5" a="1"/>
  <c r="T117" i="5" s="1"/>
  <c r="T118" i="5" a="1"/>
  <c r="T118" i="5" s="1"/>
  <c r="T119" i="5" a="1"/>
  <c r="T119" i="5" s="1"/>
  <c r="T120" i="5" a="1"/>
  <c r="T120" i="5" s="1"/>
  <c r="T121" i="5" a="1"/>
  <c r="T121" i="5" s="1"/>
  <c r="T122" i="5" a="1"/>
  <c r="T122" i="5" s="1"/>
  <c r="T123" i="5" a="1"/>
  <c r="T123" i="5" s="1"/>
  <c r="T124" i="5" a="1"/>
  <c r="T124" i="5" s="1"/>
  <c r="T125" i="5" a="1"/>
  <c r="T125" i="5" s="1"/>
  <c r="T126" i="5" a="1"/>
  <c r="T126" i="5" s="1"/>
  <c r="T127" i="5" a="1"/>
  <c r="T127" i="5" s="1"/>
  <c r="T128" i="5" a="1"/>
  <c r="T128" i="5" s="1"/>
  <c r="T129" i="5" a="1"/>
  <c r="T129" i="5" s="1"/>
  <c r="T130" i="5" a="1"/>
  <c r="T130" i="5" s="1"/>
  <c r="T131" i="5" a="1"/>
  <c r="T131" i="5" s="1"/>
  <c r="T132" i="5" a="1"/>
  <c r="T132" i="5" s="1"/>
  <c r="T133" i="5" a="1"/>
  <c r="T133" i="5" s="1"/>
  <c r="T134" i="5" a="1"/>
  <c r="T134" i="5" s="1"/>
  <c r="T135" i="5" a="1"/>
  <c r="T135" i="5" s="1"/>
  <c r="T136" i="5" a="1"/>
  <c r="T136" i="5" s="1"/>
  <c r="T137" i="5" a="1"/>
  <c r="T137" i="5" s="1"/>
  <c r="T138" i="5" a="1"/>
  <c r="T138" i="5" s="1"/>
  <c r="T139" i="5" a="1"/>
  <c r="T139" i="5" s="1"/>
  <c r="T140" i="5" a="1"/>
  <c r="T140" i="5" s="1"/>
  <c r="T141" i="5" a="1"/>
  <c r="T141" i="5" s="1"/>
  <c r="T142" i="5" a="1"/>
  <c r="T142" i="5" s="1"/>
  <c r="T143" i="5" a="1"/>
  <c r="T143" i="5" s="1"/>
  <c r="T144" i="5" a="1"/>
  <c r="T144" i="5" s="1"/>
  <c r="T145" i="5" a="1"/>
  <c r="T145" i="5" s="1"/>
  <c r="T146" i="5" a="1"/>
  <c r="T146" i="5" s="1"/>
  <c r="T147" i="5" a="1"/>
  <c r="T147" i="5" s="1"/>
  <c r="T148" i="5" a="1"/>
  <c r="T148" i="5" s="1"/>
  <c r="T149" i="5" a="1"/>
  <c r="T149" i="5" s="1"/>
  <c r="T150" i="5" a="1"/>
  <c r="T150" i="5" s="1"/>
  <c r="T151" i="5" a="1"/>
  <c r="T151" i="5" s="1"/>
  <c r="T152" i="5" a="1"/>
  <c r="T152" i="5" s="1"/>
  <c r="T153" i="5" a="1"/>
  <c r="T153" i="5" s="1"/>
  <c r="T154" i="5" a="1"/>
  <c r="T154" i="5" s="1"/>
  <c r="T155" i="5" a="1"/>
  <c r="T155" i="5" s="1"/>
  <c r="T156" i="5" a="1"/>
  <c r="T156" i="5" s="1"/>
  <c r="T157" i="5" a="1"/>
  <c r="T157" i="5" s="1"/>
  <c r="T158" i="5" a="1"/>
  <c r="T158" i="5" s="1"/>
  <c r="T159" i="5" a="1"/>
  <c r="T159" i="5" s="1"/>
  <c r="T160" i="5" a="1"/>
  <c r="T160" i="5" s="1"/>
  <c r="T161" i="5" a="1"/>
  <c r="T161" i="5" s="1"/>
  <c r="T162" i="5" a="1"/>
  <c r="T162" i="5" s="1"/>
  <c r="T163" i="5" a="1"/>
  <c r="T163" i="5" s="1"/>
  <c r="T164" i="5" a="1"/>
  <c r="T164" i="5" s="1"/>
  <c r="T165" i="5" a="1"/>
  <c r="T165" i="5" s="1"/>
  <c r="T166" i="5" a="1"/>
  <c r="T166" i="5" s="1"/>
  <c r="T167" i="5" a="1"/>
  <c r="T167" i="5" s="1"/>
  <c r="T168" i="5" a="1"/>
  <c r="T168" i="5" s="1"/>
  <c r="T169" i="5" a="1"/>
  <c r="T169" i="5" s="1"/>
  <c r="T170" i="5" a="1"/>
  <c r="T170" i="5" s="1"/>
  <c r="T171" i="5" a="1"/>
  <c r="T171" i="5" s="1"/>
  <c r="T172" i="5" a="1"/>
  <c r="T172" i="5" s="1"/>
  <c r="T173" i="5" a="1"/>
  <c r="T173" i="5" s="1"/>
  <c r="T174" i="5" a="1"/>
  <c r="T174" i="5" s="1"/>
  <c r="T175" i="5" a="1"/>
  <c r="T175" i="5" s="1"/>
  <c r="T176" i="5" a="1"/>
  <c r="T176" i="5" s="1"/>
  <c r="T177" i="5" a="1"/>
  <c r="T177" i="5" s="1"/>
  <c r="T178" i="5" a="1"/>
  <c r="T178" i="5" s="1"/>
  <c r="T179" i="5" a="1"/>
  <c r="T179" i="5" s="1"/>
  <c r="T180" i="5" a="1"/>
  <c r="T180" i="5" s="1"/>
  <c r="T181" i="5" a="1"/>
  <c r="T181" i="5" s="1"/>
  <c r="T182" i="5" a="1"/>
  <c r="T182" i="5" s="1"/>
  <c r="T183" i="5" a="1"/>
  <c r="T183" i="5" s="1"/>
  <c r="T184" i="5" a="1"/>
  <c r="T184" i="5" s="1"/>
  <c r="T185" i="5" a="1"/>
  <c r="T185" i="5" s="1"/>
  <c r="T186" i="5" a="1"/>
  <c r="T186" i="5" s="1"/>
  <c r="T187" i="5" a="1"/>
  <c r="T187" i="5" s="1"/>
  <c r="T188" i="5" a="1"/>
  <c r="T188" i="5" s="1"/>
  <c r="T189" i="5" a="1"/>
  <c r="T189" i="5" s="1"/>
  <c r="T190" i="5" a="1"/>
  <c r="T190" i="5" s="1"/>
  <c r="T191" i="5" a="1"/>
  <c r="T191" i="5" s="1"/>
  <c r="T192" i="5" a="1"/>
  <c r="T192" i="5" s="1"/>
  <c r="T193" i="5" a="1"/>
  <c r="T193" i="5" s="1"/>
  <c r="T194" i="5" a="1"/>
  <c r="T194" i="5" s="1"/>
  <c r="T195" i="5" a="1"/>
  <c r="T195" i="5" s="1"/>
  <c r="T196" i="5" a="1"/>
  <c r="T196" i="5" s="1"/>
  <c r="T197" i="5" a="1"/>
  <c r="T197" i="5" s="1"/>
  <c r="T198" i="5" a="1"/>
  <c r="T198" i="5" s="1"/>
  <c r="T199" i="5" a="1"/>
  <c r="T199" i="5" s="1"/>
  <c r="T200" i="5" a="1"/>
  <c r="T200" i="5" s="1"/>
  <c r="T201" i="5" a="1"/>
  <c r="T201" i="5" s="1"/>
  <c r="T202" i="5" a="1"/>
  <c r="T202" i="5" s="1"/>
  <c r="T203" i="5" a="1"/>
  <c r="T203" i="5" s="1"/>
  <c r="T204" i="5" a="1"/>
  <c r="T204" i="5" s="1"/>
  <c r="T205" i="5" a="1"/>
  <c r="T205" i="5" s="1"/>
  <c r="T206" i="5" a="1"/>
  <c r="T206" i="5" s="1"/>
  <c r="T207" i="5" a="1"/>
  <c r="T207" i="5" s="1"/>
  <c r="T208" i="5" a="1"/>
  <c r="T208" i="5" s="1"/>
  <c r="T209" i="5" a="1"/>
  <c r="T209" i="5" s="1"/>
  <c r="T210" i="5" a="1"/>
  <c r="T210" i="5" s="1"/>
  <c r="T211" i="5" a="1"/>
  <c r="T211" i="5" s="1"/>
  <c r="T212" i="5" a="1"/>
  <c r="T212" i="5" s="1"/>
  <c r="T213" i="5" a="1"/>
  <c r="T213" i="5" s="1"/>
  <c r="T214" i="5" a="1"/>
  <c r="T214" i="5" s="1"/>
  <c r="T215" i="5" a="1"/>
  <c r="T215" i="5" s="1"/>
  <c r="T216" i="5" a="1"/>
  <c r="T216" i="5" s="1"/>
  <c r="T217" i="5" a="1"/>
  <c r="T217" i="5" s="1"/>
  <c r="T218" i="5" a="1"/>
  <c r="T218" i="5" s="1"/>
  <c r="T219" i="5" a="1"/>
  <c r="T219" i="5" s="1"/>
  <c r="T220" i="5" a="1"/>
  <c r="T220" i="5" s="1"/>
  <c r="T221" i="5" a="1"/>
  <c r="T221" i="5" s="1"/>
  <c r="T222" i="5" a="1"/>
  <c r="T222" i="5" s="1"/>
  <c r="T223" i="5" a="1"/>
  <c r="T223" i="5" s="1"/>
  <c r="T224" i="5" a="1"/>
  <c r="T224" i="5" s="1"/>
  <c r="T225" i="5" a="1"/>
  <c r="T225" i="5" s="1"/>
  <c r="T226" i="5" a="1"/>
  <c r="T226" i="5" s="1"/>
  <c r="T227" i="5" a="1"/>
  <c r="T227" i="5" s="1"/>
  <c r="T228" i="5" a="1"/>
  <c r="T228" i="5" s="1"/>
  <c r="T229" i="5" a="1"/>
  <c r="T229" i="5" s="1"/>
  <c r="T230" i="5" a="1"/>
  <c r="T230" i="5" s="1"/>
  <c r="T231" i="5" a="1"/>
  <c r="T231" i="5" s="1"/>
  <c r="T232" i="5" a="1"/>
  <c r="T232" i="5" s="1"/>
  <c r="T233" i="5" a="1"/>
  <c r="T233" i="5" s="1"/>
  <c r="T234" i="5" a="1"/>
  <c r="T234" i="5" s="1"/>
  <c r="T235" i="5" a="1"/>
  <c r="T235" i="5" s="1"/>
  <c r="T236" i="5" a="1"/>
  <c r="T236" i="5" s="1"/>
  <c r="T237" i="5" a="1"/>
  <c r="T237" i="5" s="1"/>
  <c r="T238" i="5" a="1"/>
  <c r="T238" i="5" s="1"/>
  <c r="T239" i="5" a="1"/>
  <c r="T239" i="5" s="1"/>
  <c r="T240" i="5" a="1"/>
  <c r="T240" i="5" s="1"/>
  <c r="T241" i="5" a="1"/>
  <c r="T241" i="5" s="1"/>
  <c r="T242" i="5" a="1"/>
  <c r="T242" i="5" s="1"/>
  <c r="T243" i="5" a="1"/>
  <c r="T243" i="5" s="1"/>
  <c r="T244" i="5" a="1"/>
  <c r="T244" i="5" s="1"/>
  <c r="T245" i="5" a="1"/>
  <c r="T245" i="5" s="1"/>
  <c r="T246" i="5" a="1"/>
  <c r="T246" i="5" s="1"/>
  <c r="T247" i="5" a="1"/>
  <c r="T247" i="5" s="1"/>
  <c r="T248" i="5" a="1"/>
  <c r="T248" i="5" s="1"/>
  <c r="T249" i="5" a="1"/>
  <c r="T249" i="5" s="1"/>
  <c r="T250" i="5" a="1"/>
  <c r="T250" i="5" s="1"/>
  <c r="T251" i="5" a="1"/>
  <c r="T251" i="5" s="1"/>
  <c r="T252" i="5" a="1"/>
  <c r="T252" i="5" s="1"/>
  <c r="T253" i="5" a="1"/>
  <c r="T253" i="5" s="1"/>
  <c r="T254" i="5" a="1"/>
  <c r="T254" i="5" s="1"/>
  <c r="T255" i="5" a="1"/>
  <c r="T255" i="5" s="1"/>
  <c r="T256" i="5" a="1"/>
  <c r="T256" i="5" s="1"/>
  <c r="T257" i="5" a="1"/>
  <c r="T257" i="5" s="1"/>
  <c r="T258" i="5" a="1"/>
  <c r="T258" i="5" s="1"/>
  <c r="T259" i="5" a="1"/>
  <c r="T259" i="5" s="1"/>
  <c r="T260" i="5" a="1"/>
  <c r="T260" i="5" s="1"/>
  <c r="T261" i="5" a="1"/>
  <c r="T261" i="5" s="1"/>
  <c r="T262" i="5" a="1"/>
  <c r="T262" i="5" s="1"/>
  <c r="T263" i="5" a="1"/>
  <c r="T263" i="5" s="1"/>
  <c r="T264" i="5" a="1"/>
  <c r="T264" i="5" s="1"/>
  <c r="T265" i="5" a="1"/>
  <c r="T265" i="5" s="1"/>
  <c r="T266" i="5" a="1"/>
  <c r="T266" i="5" s="1"/>
  <c r="T267" i="5" a="1"/>
  <c r="T267" i="5" s="1"/>
  <c r="T268" i="5" a="1"/>
  <c r="T268" i="5" s="1"/>
  <c r="T269" i="5" a="1"/>
  <c r="T269" i="5" s="1"/>
  <c r="T270" i="5" a="1"/>
  <c r="T270" i="5" s="1"/>
  <c r="T271" i="5" a="1"/>
  <c r="T271" i="5" s="1"/>
  <c r="T272" i="5" a="1"/>
  <c r="T272" i="5" s="1"/>
  <c r="T273" i="5" a="1"/>
  <c r="T273" i="5" s="1"/>
  <c r="T274" i="5" a="1"/>
  <c r="T274" i="5" s="1"/>
  <c r="T275" i="5" a="1"/>
  <c r="T275" i="5" s="1"/>
  <c r="T276" i="5" a="1"/>
  <c r="T276" i="5" s="1"/>
  <c r="T277" i="5" a="1"/>
  <c r="T277" i="5" s="1"/>
  <c r="T278" i="5" a="1"/>
  <c r="T278" i="5" s="1"/>
  <c r="T279" i="5" a="1"/>
  <c r="T279" i="5" s="1"/>
  <c r="T280" i="5" a="1"/>
  <c r="T280" i="5" s="1"/>
  <c r="T281" i="5" a="1"/>
  <c r="T281" i="5" s="1"/>
  <c r="T282" i="5" a="1"/>
  <c r="T282" i="5" s="1"/>
  <c r="T283" i="5" a="1"/>
  <c r="T283" i="5" s="1"/>
  <c r="T284" i="5" a="1"/>
  <c r="T284" i="5" s="1"/>
  <c r="T285" i="5" a="1"/>
  <c r="T285" i="5" s="1"/>
  <c r="T286" i="5" a="1"/>
  <c r="T286" i="5" s="1"/>
  <c r="T287" i="5" a="1"/>
  <c r="T287" i="5" s="1"/>
  <c r="T288" i="5" a="1"/>
  <c r="T288" i="5" s="1"/>
  <c r="T289" i="5" a="1"/>
  <c r="T289" i="5" s="1"/>
  <c r="T290" i="5" a="1"/>
  <c r="T290" i="5" s="1"/>
  <c r="T291" i="5" a="1"/>
  <c r="T291" i="5" s="1"/>
  <c r="T292" i="5" a="1"/>
  <c r="T292" i="5" s="1"/>
  <c r="T293" i="5" a="1"/>
  <c r="T293" i="5" s="1"/>
  <c r="T294" i="5" a="1"/>
  <c r="T294" i="5" s="1"/>
  <c r="T295" i="5" a="1"/>
  <c r="T295" i="5" s="1"/>
  <c r="T296" i="5" a="1"/>
  <c r="T296" i="5" s="1"/>
  <c r="T297" i="5" a="1"/>
  <c r="T297" i="5" s="1"/>
  <c r="T298" i="5" a="1"/>
  <c r="T298" i="5" s="1"/>
  <c r="T299" i="5" a="1"/>
  <c r="T299" i="5" s="1"/>
  <c r="T300" i="5" a="1"/>
  <c r="T300" i="5" s="1"/>
  <c r="T301" i="5" a="1"/>
  <c r="T301" i="5" s="1"/>
  <c r="T302" i="5" a="1"/>
  <c r="T302" i="5" s="1"/>
  <c r="T303" i="5" a="1"/>
  <c r="T303" i="5" s="1"/>
  <c r="T304" i="5" a="1"/>
  <c r="T304" i="5" s="1"/>
  <c r="T305" i="5" a="1"/>
  <c r="T305" i="5" s="1"/>
  <c r="T306" i="5" a="1"/>
  <c r="T306" i="5" s="1"/>
  <c r="T307" i="5" a="1"/>
  <c r="T307" i="5" s="1"/>
  <c r="T308" i="5" a="1"/>
  <c r="T308" i="5" s="1"/>
  <c r="T309" i="5" a="1"/>
  <c r="T309" i="5" s="1"/>
  <c r="T310" i="5" a="1"/>
  <c r="T310" i="5" s="1"/>
  <c r="T311" i="5" a="1"/>
  <c r="T311" i="5" s="1"/>
  <c r="T312" i="5" a="1"/>
  <c r="T312" i="5" s="1"/>
  <c r="T313" i="5" a="1"/>
  <c r="T313" i="5" s="1"/>
  <c r="T314" i="5" a="1"/>
  <c r="T314" i="5" s="1"/>
  <c r="T315" i="5" a="1"/>
  <c r="T315" i="5" s="1"/>
  <c r="T316" i="5" a="1"/>
  <c r="T316" i="5" s="1"/>
  <c r="T317" i="5" a="1"/>
  <c r="T317" i="5" s="1"/>
  <c r="T318" i="5" a="1"/>
  <c r="T318" i="5" s="1"/>
  <c r="T319" i="5" a="1"/>
  <c r="T319" i="5" s="1"/>
  <c r="T320" i="5" a="1"/>
  <c r="T320" i="5" s="1"/>
  <c r="T321" i="5" a="1"/>
  <c r="T321" i="5" s="1"/>
  <c r="T322" i="5" a="1"/>
  <c r="T322" i="5" s="1"/>
  <c r="T323" i="5" a="1"/>
  <c r="T323" i="5" s="1"/>
  <c r="T324" i="5" a="1"/>
  <c r="T324" i="5" s="1"/>
  <c r="T325" i="5" a="1"/>
  <c r="T325" i="5" s="1"/>
  <c r="T326" i="5" a="1"/>
  <c r="T326" i="5" s="1"/>
  <c r="T327" i="5" a="1"/>
  <c r="T327" i="5" s="1"/>
  <c r="T328" i="5" a="1"/>
  <c r="T328" i="5" s="1"/>
  <c r="T329" i="5" a="1"/>
  <c r="T329" i="5" s="1"/>
  <c r="T330" i="5" a="1"/>
  <c r="T330" i="5" s="1"/>
  <c r="T331" i="5" a="1"/>
  <c r="T331" i="5" s="1"/>
  <c r="T332" i="5" a="1"/>
  <c r="T332" i="5" s="1"/>
  <c r="T333" i="5" a="1"/>
  <c r="T333" i="5" s="1"/>
  <c r="T334" i="5" a="1"/>
  <c r="T334" i="5" s="1"/>
  <c r="T335" i="5" a="1"/>
  <c r="T335" i="5" s="1"/>
  <c r="T336" i="5" a="1"/>
  <c r="T336" i="5" s="1"/>
  <c r="T337" i="5" a="1"/>
  <c r="T337" i="5" s="1"/>
  <c r="T338" i="5" a="1"/>
  <c r="T338" i="5" s="1"/>
  <c r="T339" i="5" a="1"/>
  <c r="T339" i="5" s="1"/>
  <c r="T340" i="5" a="1"/>
  <c r="T340" i="5" s="1"/>
  <c r="T341" i="5" a="1"/>
  <c r="T341" i="5" s="1"/>
  <c r="T342" i="5" a="1"/>
  <c r="T342" i="5" s="1"/>
  <c r="T343" i="5" a="1"/>
  <c r="T343" i="5" s="1"/>
  <c r="T344" i="5" a="1"/>
  <c r="T344" i="5" s="1"/>
  <c r="T345" i="5" a="1"/>
  <c r="T345" i="5" s="1"/>
  <c r="T346" i="5" a="1"/>
  <c r="T346" i="5" s="1"/>
  <c r="T347" i="5" a="1"/>
  <c r="T347" i="5" s="1"/>
  <c r="T348" i="5" a="1"/>
  <c r="T348" i="5" s="1"/>
  <c r="T349" i="5" a="1"/>
  <c r="T349" i="5" s="1"/>
  <c r="T350" i="5" a="1"/>
  <c r="T350" i="5" s="1"/>
  <c r="T351" i="5" a="1"/>
  <c r="T351" i="5" s="1"/>
  <c r="T352" i="5" a="1"/>
  <c r="T352" i="5" s="1"/>
  <c r="T353" i="5" a="1"/>
  <c r="T353" i="5" s="1"/>
  <c r="T354" i="5" a="1"/>
  <c r="T354" i="5" s="1"/>
  <c r="T355" i="5" a="1"/>
  <c r="T355" i="5" s="1"/>
  <c r="T356" i="5" a="1"/>
  <c r="T356" i="5" s="1"/>
  <c r="T357" i="5" a="1"/>
  <c r="T357" i="5" s="1"/>
  <c r="T358" i="5" a="1"/>
  <c r="T358" i="5" s="1"/>
  <c r="T359" i="5" a="1"/>
  <c r="T359" i="5" s="1"/>
  <c r="T360" i="5" a="1"/>
  <c r="T360" i="5" s="1"/>
  <c r="T361" i="5" a="1"/>
  <c r="T361" i="5" s="1"/>
  <c r="T362" i="5" a="1"/>
  <c r="T362" i="5" s="1"/>
  <c r="T363" i="5" a="1"/>
  <c r="T363" i="5" s="1"/>
  <c r="T364" i="5" a="1"/>
  <c r="T364" i="5" s="1"/>
  <c r="T365" i="5" a="1"/>
  <c r="T365" i="5" s="1"/>
  <c r="T366" i="5" a="1"/>
  <c r="T366" i="5" s="1"/>
  <c r="T367" i="5" a="1"/>
  <c r="T367" i="5" s="1"/>
  <c r="T368" i="5" a="1"/>
  <c r="T368" i="5" s="1"/>
  <c r="T369" i="5" a="1"/>
  <c r="T369" i="5" s="1"/>
  <c r="T370" i="5" a="1"/>
  <c r="T370" i="5" s="1"/>
  <c r="T371" i="5" a="1"/>
  <c r="T371" i="5" s="1"/>
  <c r="T372" i="5" a="1"/>
  <c r="T372" i="5" s="1"/>
  <c r="T373" i="5" a="1"/>
  <c r="T373" i="5" s="1"/>
  <c r="T374" i="5" a="1"/>
  <c r="T374" i="5" s="1"/>
  <c r="T375" i="5" a="1"/>
  <c r="T375" i="5" s="1"/>
  <c r="T376" i="5" a="1"/>
  <c r="T376" i="5" s="1"/>
  <c r="T377" i="5" a="1"/>
  <c r="T377" i="5" s="1"/>
  <c r="T378" i="5" a="1"/>
  <c r="T378" i="5" s="1"/>
  <c r="T379" i="5" a="1"/>
  <c r="T379" i="5" s="1"/>
  <c r="T380" i="5" a="1"/>
  <c r="T380" i="5" s="1"/>
  <c r="T381" i="5" a="1"/>
  <c r="T381" i="5" s="1"/>
  <c r="T382" i="5" a="1"/>
  <c r="T382" i="5" s="1"/>
  <c r="T383" i="5" a="1"/>
  <c r="T383" i="5" s="1"/>
  <c r="T384" i="5" a="1"/>
  <c r="T384" i="5" s="1"/>
  <c r="T385" i="5" a="1"/>
  <c r="T385" i="5" s="1"/>
  <c r="T386" i="5" a="1"/>
  <c r="T386" i="5" s="1"/>
  <c r="T387" i="5" a="1"/>
  <c r="T387" i="5" s="1"/>
  <c r="T388" i="5" a="1"/>
  <c r="T388" i="5" s="1"/>
  <c r="T389" i="5" a="1"/>
  <c r="T389" i="5" s="1"/>
  <c r="T390" i="5" a="1"/>
  <c r="T390" i="5" s="1"/>
  <c r="T391" i="5" a="1"/>
  <c r="T391" i="5" s="1"/>
  <c r="T392" i="5" a="1"/>
  <c r="T392" i="5" s="1"/>
  <c r="T393" i="5" a="1"/>
  <c r="T393" i="5" s="1"/>
  <c r="T394" i="5" a="1"/>
  <c r="T394" i="5" s="1"/>
  <c r="T395" i="5" a="1"/>
  <c r="T395" i="5" s="1"/>
  <c r="T396" i="5" a="1"/>
  <c r="T396" i="5" s="1"/>
  <c r="T397" i="5" a="1"/>
  <c r="T397" i="5" s="1"/>
  <c r="T398" i="5" a="1"/>
  <c r="T398" i="5" s="1"/>
  <c r="T399" i="5" a="1"/>
  <c r="T399" i="5" s="1"/>
  <c r="T400" i="5" a="1"/>
  <c r="T400" i="5" s="1"/>
  <c r="T401" i="5" a="1"/>
  <c r="T401" i="5" s="1"/>
  <c r="T402" i="5" a="1"/>
  <c r="T402" i="5" s="1"/>
  <c r="T403" i="5" a="1"/>
  <c r="T403" i="5" s="1"/>
  <c r="T404" i="5" a="1"/>
  <c r="T404" i="5" s="1"/>
  <c r="T405" i="5" a="1"/>
  <c r="T405" i="5" s="1"/>
  <c r="T406" i="5" a="1"/>
  <c r="T406" i="5" s="1"/>
  <c r="T407" i="5" a="1"/>
  <c r="T407" i="5" s="1"/>
  <c r="T408" i="5" a="1"/>
  <c r="T408" i="5" s="1"/>
  <c r="T409" i="5" a="1"/>
  <c r="T409" i="5" s="1"/>
  <c r="T410" i="5" a="1"/>
  <c r="T410" i="5" s="1"/>
  <c r="T411" i="5" a="1"/>
  <c r="T411" i="5" s="1"/>
  <c r="T412" i="5" a="1"/>
  <c r="T412" i="5" s="1"/>
  <c r="T413" i="5" a="1"/>
  <c r="T413" i="5" s="1"/>
  <c r="T414" i="5" a="1"/>
  <c r="T414" i="5" s="1"/>
  <c r="T415" i="5" a="1"/>
  <c r="T415" i="5" s="1"/>
  <c r="T416" i="5" a="1"/>
  <c r="T416" i="5" s="1"/>
  <c r="T417" i="5" a="1"/>
  <c r="T417" i="5" s="1"/>
  <c r="T418" i="5" a="1"/>
  <c r="T418" i="5" s="1"/>
  <c r="T419" i="5" a="1"/>
  <c r="T419" i="5" s="1"/>
  <c r="T420" i="5" a="1"/>
  <c r="T420" i="5" s="1"/>
  <c r="T421" i="5" a="1"/>
  <c r="T421" i="5" s="1"/>
  <c r="T422" i="5" a="1"/>
  <c r="T422" i="5" s="1"/>
  <c r="T423" i="5" a="1"/>
  <c r="T423" i="5" s="1"/>
  <c r="T424" i="5" a="1"/>
  <c r="T424" i="5" s="1"/>
  <c r="T425" i="5" a="1"/>
  <c r="T425" i="5" s="1"/>
  <c r="T426" i="5" a="1"/>
  <c r="T426" i="5" s="1"/>
  <c r="T427" i="5" a="1"/>
  <c r="T427" i="5" s="1"/>
  <c r="T428" i="5" a="1"/>
  <c r="T428" i="5" s="1"/>
  <c r="T429" i="5" a="1"/>
  <c r="T429" i="5" s="1"/>
  <c r="T430" i="5" a="1"/>
  <c r="T430" i="5" s="1"/>
  <c r="T431" i="5" a="1"/>
  <c r="T431" i="5" s="1"/>
  <c r="T432" i="5" a="1"/>
  <c r="T432" i="5" s="1"/>
  <c r="T433" i="5" a="1"/>
  <c r="T433" i="5" s="1"/>
  <c r="T434" i="5" a="1"/>
  <c r="T434" i="5" s="1"/>
  <c r="T435" i="5" a="1"/>
  <c r="T435" i="5" s="1"/>
  <c r="T436" i="5" a="1"/>
  <c r="T436" i="5" s="1"/>
  <c r="T437" i="5" a="1"/>
  <c r="T437" i="5" s="1"/>
  <c r="T438" i="5" a="1"/>
  <c r="T438" i="5" s="1"/>
  <c r="T439" i="5" a="1"/>
  <c r="T439" i="5" s="1"/>
  <c r="T440" i="5" a="1"/>
  <c r="T440" i="5" s="1"/>
  <c r="T441" i="5" a="1"/>
  <c r="T441" i="5" s="1"/>
  <c r="T442" i="5" a="1"/>
  <c r="T442" i="5" s="1"/>
  <c r="T443" i="5" a="1"/>
  <c r="T443" i="5" s="1"/>
  <c r="T444" i="5" a="1"/>
  <c r="T444" i="5" s="1"/>
  <c r="T445" i="5" a="1"/>
  <c r="T445" i="5" s="1"/>
  <c r="T446" i="5" a="1"/>
  <c r="T446" i="5" s="1"/>
  <c r="T447" i="5" a="1"/>
  <c r="T447" i="5" s="1"/>
  <c r="T448" i="5" a="1"/>
  <c r="T448" i="5" s="1"/>
  <c r="T449" i="5" a="1"/>
  <c r="T449" i="5" s="1"/>
  <c r="T450" i="5" a="1"/>
  <c r="T450" i="5" s="1"/>
  <c r="T451" i="5" a="1"/>
  <c r="T451" i="5" s="1"/>
  <c r="T452" i="5" a="1"/>
  <c r="T452" i="5" s="1"/>
  <c r="T453" i="5" a="1"/>
  <c r="T453" i="5" s="1"/>
  <c r="T454" i="5" a="1"/>
  <c r="T454" i="5" s="1"/>
  <c r="T455" i="5" a="1"/>
  <c r="T455" i="5" s="1"/>
  <c r="T456" i="5" a="1"/>
  <c r="T456" i="5" s="1"/>
  <c r="T457" i="5" a="1"/>
  <c r="T457" i="5" s="1"/>
  <c r="T458" i="5" a="1"/>
  <c r="T458" i="5" s="1"/>
  <c r="T459" i="5" a="1"/>
  <c r="T459" i="5" s="1"/>
  <c r="T460" i="5" a="1"/>
  <c r="T460" i="5" s="1"/>
  <c r="T461" i="5" a="1"/>
  <c r="T461" i="5" s="1"/>
  <c r="T462" i="5" a="1"/>
  <c r="T462" i="5" s="1"/>
  <c r="T463" i="5" a="1"/>
  <c r="T463" i="5" s="1"/>
  <c r="T464" i="5" a="1"/>
  <c r="T464" i="5" s="1"/>
  <c r="T465" i="5" a="1"/>
  <c r="T465" i="5" s="1"/>
  <c r="T466" i="5" a="1"/>
  <c r="T466" i="5" s="1"/>
  <c r="T467" i="5" a="1"/>
  <c r="T467" i="5" s="1"/>
  <c r="T468" i="5" a="1"/>
  <c r="T468" i="5" s="1"/>
  <c r="T469" i="5" a="1"/>
  <c r="T469" i="5" s="1"/>
  <c r="T470" i="5" a="1"/>
  <c r="T470" i="5" s="1"/>
  <c r="T471" i="5" a="1"/>
  <c r="T471" i="5" s="1"/>
  <c r="T472" i="5" a="1"/>
  <c r="T472" i="5" s="1"/>
  <c r="T473" i="5" a="1"/>
  <c r="T473" i="5" s="1"/>
  <c r="T474" i="5" a="1"/>
  <c r="T474" i="5" s="1"/>
  <c r="T475" i="5" a="1"/>
  <c r="T475" i="5" s="1"/>
  <c r="T476" i="5" a="1"/>
  <c r="T476" i="5" s="1"/>
  <c r="T477" i="5" a="1"/>
  <c r="T477" i="5" s="1"/>
  <c r="T478" i="5" a="1"/>
  <c r="T478" i="5" s="1"/>
  <c r="T479" i="5" a="1"/>
  <c r="T479" i="5" s="1"/>
  <c r="T480" i="5" a="1"/>
  <c r="T480" i="5" s="1"/>
  <c r="T481" i="5" a="1"/>
  <c r="T481" i="5" s="1"/>
  <c r="T482" i="5" a="1"/>
  <c r="T482" i="5" s="1"/>
  <c r="T483" i="5" a="1"/>
  <c r="T483" i="5" s="1"/>
  <c r="T484" i="5" a="1"/>
  <c r="T484" i="5" s="1"/>
  <c r="T485" i="5" a="1"/>
  <c r="T485" i="5" s="1"/>
  <c r="T486" i="5" a="1"/>
  <c r="T486" i="5" s="1"/>
  <c r="T487" i="5" a="1"/>
  <c r="T487" i="5" s="1"/>
  <c r="T488" i="5" a="1"/>
  <c r="T488" i="5" s="1"/>
  <c r="T489" i="5" a="1"/>
  <c r="T489" i="5" s="1"/>
  <c r="T490" i="5" a="1"/>
  <c r="T490" i="5" s="1"/>
  <c r="T491" i="5" a="1"/>
  <c r="T491" i="5" s="1"/>
  <c r="T492" i="5" a="1"/>
  <c r="T492" i="5" s="1"/>
  <c r="T493" i="5" a="1"/>
  <c r="T493" i="5" s="1"/>
  <c r="T494" i="5" a="1"/>
  <c r="T494" i="5" s="1"/>
  <c r="T495" i="5" a="1"/>
  <c r="T495" i="5" s="1"/>
  <c r="T496" i="5" a="1"/>
  <c r="T496" i="5" s="1"/>
  <c r="T497" i="5" a="1"/>
  <c r="T497" i="5" s="1"/>
  <c r="T498" i="5" a="1"/>
  <c r="T498" i="5" s="1"/>
  <c r="T499" i="5" a="1"/>
  <c r="T499" i="5" s="1"/>
  <c r="T500" i="5" a="1"/>
  <c r="T500" i="5" s="1"/>
  <c r="T501" i="5" a="1"/>
  <c r="T501" i="5" s="1"/>
  <c r="T502" i="5" a="1"/>
  <c r="T502" i="5" s="1"/>
  <c r="T503" i="5" a="1"/>
  <c r="T503" i="5" s="1"/>
  <c r="T504" i="5" a="1"/>
  <c r="T504" i="5" s="1"/>
  <c r="T505" i="5" a="1"/>
  <c r="T505" i="5" s="1"/>
  <c r="T506" i="5" a="1"/>
  <c r="T506" i="5" s="1"/>
  <c r="T507" i="5" a="1"/>
  <c r="T507" i="5" s="1"/>
  <c r="T508" i="5" a="1"/>
  <c r="T508" i="5" s="1"/>
  <c r="T509" i="5" a="1"/>
  <c r="T509" i="5" s="1"/>
  <c r="T510" i="5" a="1"/>
  <c r="T510" i="5" s="1"/>
  <c r="T511" i="5" a="1"/>
  <c r="T511" i="5" s="1"/>
  <c r="T512" i="5" a="1"/>
  <c r="T512" i="5" s="1"/>
  <c r="T513" i="5" a="1"/>
  <c r="T513" i="5" s="1"/>
  <c r="T514" i="5" a="1"/>
  <c r="T514" i="5" s="1"/>
  <c r="T515" i="5" a="1"/>
  <c r="T515" i="5" s="1"/>
  <c r="T516" i="5" a="1"/>
  <c r="T516" i="5" s="1"/>
  <c r="T517" i="5" a="1"/>
  <c r="T517" i="5" s="1"/>
  <c r="T518" i="5" a="1"/>
  <c r="T518" i="5" s="1"/>
  <c r="T519" i="5" a="1"/>
  <c r="T519" i="5" s="1"/>
  <c r="T520" i="5" a="1"/>
  <c r="T520" i="5" s="1"/>
  <c r="T521" i="5" a="1"/>
  <c r="T521" i="5" s="1"/>
  <c r="T522" i="5" a="1"/>
  <c r="T522" i="5" s="1"/>
  <c r="T523" i="5" a="1"/>
  <c r="T523" i="5" s="1"/>
  <c r="T524" i="5" a="1"/>
  <c r="T524" i="5" s="1"/>
  <c r="T525" i="5" a="1"/>
  <c r="T525" i="5" s="1"/>
  <c r="T526" i="5" a="1"/>
  <c r="T526" i="5" s="1"/>
  <c r="T527" i="5" a="1"/>
  <c r="T527" i="5" s="1"/>
  <c r="T528" i="5" a="1"/>
  <c r="T528" i="5" s="1"/>
  <c r="T529" i="5" a="1"/>
  <c r="T529" i="5" s="1"/>
  <c r="T530" i="5" a="1"/>
  <c r="T530" i="5" s="1"/>
  <c r="T531" i="5" a="1"/>
  <c r="T531" i="5" s="1"/>
  <c r="T532" i="5" a="1"/>
  <c r="T532" i="5" s="1"/>
  <c r="T533" i="5" a="1"/>
  <c r="T533" i="5" s="1"/>
  <c r="T534" i="5" a="1"/>
  <c r="T534" i="5" s="1"/>
  <c r="T535" i="5" a="1"/>
  <c r="T535" i="5" s="1"/>
  <c r="T536" i="5" a="1"/>
  <c r="T536" i="5" s="1"/>
  <c r="T537" i="5" a="1"/>
  <c r="T537" i="5" s="1"/>
  <c r="T538" i="5" a="1"/>
  <c r="T538" i="5" s="1"/>
  <c r="T539" i="5" a="1"/>
  <c r="T539" i="5" s="1"/>
  <c r="T540" i="5" a="1"/>
  <c r="T540" i="5" s="1"/>
  <c r="T541" i="5" a="1"/>
  <c r="T541" i="5" s="1"/>
  <c r="T542" i="5" a="1"/>
  <c r="T542" i="5" s="1"/>
  <c r="T543" i="5" a="1"/>
  <c r="T543" i="5" s="1"/>
  <c r="T544" i="5" a="1"/>
  <c r="T544" i="5" s="1"/>
  <c r="T545" i="5" a="1"/>
  <c r="T545" i="5" s="1"/>
  <c r="T546" i="5" a="1"/>
  <c r="T546" i="5" s="1"/>
  <c r="T547" i="5" a="1"/>
  <c r="T547" i="5" s="1"/>
  <c r="T548" i="5" a="1"/>
  <c r="T548" i="5" s="1"/>
  <c r="T549" i="5" a="1"/>
  <c r="T549" i="5" s="1"/>
  <c r="T550" i="5" a="1"/>
  <c r="T550" i="5" s="1"/>
  <c r="T551" i="5" a="1"/>
  <c r="T551" i="5" s="1"/>
  <c r="T552" i="5" a="1"/>
  <c r="T552" i="5" s="1"/>
  <c r="T553" i="5" a="1"/>
  <c r="T553" i="5" s="1"/>
  <c r="T554" i="5" a="1"/>
  <c r="T554" i="5" s="1"/>
  <c r="T555" i="5" a="1"/>
  <c r="T555" i="5" s="1"/>
  <c r="T556" i="5" a="1"/>
  <c r="T556" i="5" s="1"/>
  <c r="T557" i="5" a="1"/>
  <c r="T557" i="5" s="1"/>
  <c r="T558" i="5" a="1"/>
  <c r="T558" i="5" s="1"/>
  <c r="T559" i="5" a="1"/>
  <c r="T559" i="5" s="1"/>
  <c r="T560" i="5" a="1"/>
  <c r="T560" i="5" s="1"/>
  <c r="T561" i="5" a="1"/>
  <c r="T561" i="5" s="1"/>
  <c r="T562" i="5" a="1"/>
  <c r="T562" i="5" s="1"/>
  <c r="T563" i="5" a="1"/>
  <c r="T563" i="5" s="1"/>
  <c r="T564" i="5" a="1"/>
  <c r="T564" i="5" s="1"/>
  <c r="T565" i="5" a="1"/>
  <c r="T565" i="5" s="1"/>
  <c r="T566" i="5" a="1"/>
  <c r="T566" i="5" s="1"/>
  <c r="T567" i="5" a="1"/>
  <c r="T567" i="5" s="1"/>
  <c r="T568" i="5" a="1"/>
  <c r="T568" i="5" s="1"/>
  <c r="T569" i="5" a="1"/>
  <c r="T569" i="5" s="1"/>
  <c r="T570" i="5" a="1"/>
  <c r="T570" i="5" s="1"/>
  <c r="T571" i="5" a="1"/>
  <c r="T571" i="5" s="1"/>
  <c r="T572" i="5" a="1"/>
  <c r="T572" i="5" s="1"/>
  <c r="T573" i="5" a="1"/>
  <c r="T573" i="5" s="1"/>
  <c r="T574" i="5" a="1"/>
  <c r="T574" i="5" s="1"/>
  <c r="T575" i="5" a="1"/>
  <c r="T575" i="5" s="1"/>
  <c r="T576" i="5" a="1"/>
  <c r="T576" i="5" s="1"/>
  <c r="T577" i="5" a="1"/>
  <c r="T577" i="5" s="1"/>
  <c r="T578" i="5" a="1"/>
  <c r="T578" i="5" s="1"/>
  <c r="T579" i="5" a="1"/>
  <c r="T579" i="5" s="1"/>
  <c r="T580" i="5" a="1"/>
  <c r="T580" i="5" s="1"/>
  <c r="T581" i="5" a="1"/>
  <c r="T581" i="5" s="1"/>
  <c r="T582" i="5" a="1"/>
  <c r="T582" i="5" s="1"/>
  <c r="T583" i="5" a="1"/>
  <c r="T583" i="5" s="1"/>
  <c r="T584" i="5" a="1"/>
  <c r="T584" i="5" s="1"/>
  <c r="T585" i="5" a="1"/>
  <c r="T585" i="5" s="1"/>
  <c r="T586" i="5" a="1"/>
  <c r="T586" i="5" s="1"/>
  <c r="T587" i="5" a="1"/>
  <c r="T587" i="5" s="1"/>
  <c r="T588" i="5" a="1"/>
  <c r="T588" i="5" s="1"/>
  <c r="T589" i="5" a="1"/>
  <c r="T589" i="5" s="1"/>
  <c r="T590" i="5" a="1"/>
  <c r="T590" i="5" s="1"/>
  <c r="T591" i="5" a="1"/>
  <c r="T591" i="5" s="1"/>
  <c r="T592" i="5" a="1"/>
  <c r="T592" i="5" s="1"/>
  <c r="T593" i="5" a="1"/>
  <c r="T593" i="5" s="1"/>
  <c r="T594" i="5" a="1"/>
  <c r="T594" i="5" s="1"/>
  <c r="T595" i="5" a="1"/>
  <c r="T595" i="5" s="1"/>
  <c r="T596" i="5" a="1"/>
  <c r="T596" i="5" s="1"/>
  <c r="T597" i="5" a="1"/>
  <c r="T597" i="5" s="1"/>
  <c r="T598" i="5" a="1"/>
  <c r="T598" i="5" s="1"/>
  <c r="T599" i="5" a="1"/>
  <c r="T599" i="5" s="1"/>
  <c r="T600" i="5" a="1"/>
  <c r="T600" i="5" s="1"/>
  <c r="T601" i="5" a="1"/>
  <c r="T601" i="5" s="1"/>
  <c r="T602" i="5" a="1"/>
  <c r="T602" i="5" s="1"/>
  <c r="T603" i="5" a="1"/>
  <c r="T603" i="5" s="1"/>
  <c r="T604" i="5" a="1"/>
  <c r="T604" i="5" s="1"/>
  <c r="T605" i="5" a="1"/>
  <c r="T605" i="5" s="1"/>
  <c r="T606" i="5" a="1"/>
  <c r="T606" i="5" s="1"/>
  <c r="T607" i="5" a="1"/>
  <c r="T607" i="5" s="1"/>
  <c r="T608" i="5" a="1"/>
  <c r="T608" i="5" s="1"/>
  <c r="T609" i="5" a="1"/>
  <c r="T609" i="5" s="1"/>
  <c r="T610" i="5" a="1"/>
  <c r="T610" i="5" s="1"/>
  <c r="T611" i="5" a="1"/>
  <c r="T611" i="5" s="1"/>
  <c r="T612" i="5" a="1"/>
  <c r="T612" i="5" s="1"/>
  <c r="T613" i="5" a="1"/>
  <c r="T613" i="5" s="1"/>
  <c r="T614" i="5" a="1"/>
  <c r="T614" i="5" s="1"/>
  <c r="T615" i="5" a="1"/>
  <c r="T615" i="5" s="1"/>
  <c r="T616" i="5" a="1"/>
  <c r="T616" i="5" s="1"/>
  <c r="T617" i="5" a="1"/>
  <c r="T617" i="5" s="1"/>
  <c r="T618" i="5" a="1"/>
  <c r="T618" i="5" s="1"/>
  <c r="T619" i="5" a="1"/>
  <c r="T619" i="5" s="1"/>
  <c r="T620" i="5" a="1"/>
  <c r="T620" i="5" s="1"/>
  <c r="T621" i="5" a="1"/>
  <c r="T621" i="5" s="1"/>
  <c r="T622" i="5" a="1"/>
  <c r="T622" i="5" s="1"/>
  <c r="T623" i="5" a="1"/>
  <c r="T623" i="5" s="1"/>
  <c r="T624" i="5" a="1"/>
  <c r="T624" i="5" s="1"/>
  <c r="T625" i="5" a="1"/>
  <c r="T625" i="5" s="1"/>
  <c r="T626" i="5" a="1"/>
  <c r="T626" i="5" s="1"/>
  <c r="T627" i="5" a="1"/>
  <c r="T627" i="5" s="1"/>
  <c r="T628" i="5" a="1"/>
  <c r="T628" i="5" s="1"/>
  <c r="T629" i="5" a="1"/>
  <c r="T629" i="5" s="1"/>
  <c r="T630" i="5" a="1"/>
  <c r="T630" i="5" s="1"/>
  <c r="T631" i="5" a="1"/>
  <c r="T631" i="5" s="1"/>
  <c r="T632" i="5" a="1"/>
  <c r="T632" i="5" s="1"/>
  <c r="T633" i="5" a="1"/>
  <c r="T633" i="5" s="1"/>
  <c r="T634" i="5" a="1"/>
  <c r="T634" i="5" s="1"/>
  <c r="T635" i="5" a="1"/>
  <c r="T635" i="5" s="1"/>
  <c r="T636" i="5" a="1"/>
  <c r="T636" i="5" s="1"/>
  <c r="T637" i="5" a="1"/>
  <c r="T637" i="5" s="1"/>
  <c r="T638" i="5" a="1"/>
  <c r="T638" i="5" s="1"/>
  <c r="T639" i="5" a="1"/>
  <c r="T639" i="5" s="1"/>
  <c r="T640" i="5" a="1"/>
  <c r="T640" i="5" s="1"/>
  <c r="T641" i="5" a="1"/>
  <c r="T641" i="5" s="1"/>
  <c r="T642" i="5" a="1"/>
  <c r="T642" i="5" s="1"/>
  <c r="T643" i="5" a="1"/>
  <c r="T643" i="5" s="1"/>
  <c r="T644" i="5" a="1"/>
  <c r="T644" i="5" s="1"/>
  <c r="T645" i="5" a="1"/>
  <c r="T645" i="5" s="1"/>
  <c r="T646" i="5" a="1"/>
  <c r="T646" i="5" s="1"/>
  <c r="T647" i="5" a="1"/>
  <c r="T647" i="5" s="1"/>
  <c r="T648" i="5" a="1"/>
  <c r="T648" i="5" s="1"/>
  <c r="T649" i="5" a="1"/>
  <c r="T649" i="5" s="1"/>
  <c r="T650" i="5" a="1"/>
  <c r="T650" i="5" s="1"/>
  <c r="T651" i="5" a="1"/>
  <c r="T651" i="5" s="1"/>
  <c r="T652" i="5" a="1"/>
  <c r="T652" i="5" s="1"/>
  <c r="T653" i="5" a="1"/>
  <c r="T653" i="5" s="1"/>
  <c r="T654" i="5" a="1"/>
  <c r="T654" i="5" s="1"/>
  <c r="T655" i="5" a="1"/>
  <c r="T655" i="5" s="1"/>
  <c r="T656" i="5" a="1"/>
  <c r="T656" i="5" s="1"/>
  <c r="T657" i="5" a="1"/>
  <c r="T657" i="5" s="1"/>
  <c r="T658" i="5" a="1"/>
  <c r="T658" i="5" s="1"/>
  <c r="T659" i="5" a="1"/>
  <c r="T659" i="5" s="1"/>
  <c r="T660" i="5" a="1"/>
  <c r="T660" i="5" s="1"/>
  <c r="T661" i="5" a="1"/>
  <c r="T661" i="5" s="1"/>
  <c r="T662" i="5" a="1"/>
  <c r="T662" i="5" s="1"/>
  <c r="T663" i="5" a="1"/>
  <c r="T663" i="5" s="1"/>
  <c r="T664" i="5" a="1"/>
  <c r="T664" i="5" s="1"/>
  <c r="T665" i="5" a="1"/>
  <c r="T665" i="5" s="1"/>
  <c r="T666" i="5" a="1"/>
  <c r="T666" i="5" s="1"/>
  <c r="T667" i="5" a="1"/>
  <c r="T667" i="5" s="1"/>
  <c r="T668" i="5" a="1"/>
  <c r="T668" i="5" s="1"/>
  <c r="T669" i="5" a="1"/>
  <c r="T669" i="5" s="1"/>
  <c r="T670" i="5" a="1"/>
  <c r="T670" i="5" s="1"/>
  <c r="T671" i="5" a="1"/>
  <c r="T671" i="5" s="1"/>
  <c r="T672" i="5" a="1"/>
  <c r="T672" i="5" s="1"/>
  <c r="T673" i="5" a="1"/>
  <c r="T673" i="5" s="1"/>
  <c r="T674" i="5" a="1"/>
  <c r="T674" i="5" s="1"/>
  <c r="T675" i="5" a="1"/>
  <c r="T675" i="5" s="1"/>
  <c r="T676" i="5" a="1"/>
  <c r="T676" i="5" s="1"/>
  <c r="T677" i="5" a="1"/>
  <c r="T677" i="5" s="1"/>
  <c r="T678" i="5" a="1"/>
  <c r="T678" i="5" s="1"/>
  <c r="T679" i="5" a="1"/>
  <c r="T679" i="5" s="1"/>
  <c r="T680" i="5" a="1"/>
  <c r="T680" i="5" s="1"/>
  <c r="T681" i="5" a="1"/>
  <c r="T681" i="5" s="1"/>
  <c r="T682" i="5" a="1"/>
  <c r="T682" i="5" s="1"/>
  <c r="T683" i="5" a="1"/>
  <c r="T683" i="5" s="1"/>
  <c r="T684" i="5" a="1"/>
  <c r="T684" i="5" s="1"/>
  <c r="T685" i="5" a="1"/>
  <c r="T685" i="5" s="1"/>
  <c r="T686" i="5" a="1"/>
  <c r="T686" i="5" s="1"/>
  <c r="T687" i="5" a="1"/>
  <c r="T687" i="5" s="1"/>
  <c r="T688" i="5" a="1"/>
  <c r="T688" i="5" s="1"/>
  <c r="T689" i="5" a="1"/>
  <c r="T689" i="5" s="1"/>
  <c r="T690" i="5" a="1"/>
  <c r="T690" i="5" s="1"/>
  <c r="T691" i="5" a="1"/>
  <c r="T691" i="5" s="1"/>
  <c r="T692" i="5" a="1"/>
  <c r="T692" i="5" s="1"/>
  <c r="T693" i="5" a="1"/>
  <c r="T693" i="5" s="1"/>
  <c r="T694" i="5" a="1"/>
  <c r="T694" i="5" s="1"/>
  <c r="T695" i="5" a="1"/>
  <c r="T695" i="5" s="1"/>
  <c r="T696" i="5" a="1"/>
  <c r="T696" i="5" s="1"/>
  <c r="T697" i="5" a="1"/>
  <c r="T697" i="5" s="1"/>
  <c r="T698" i="5" a="1"/>
  <c r="T698" i="5" s="1"/>
  <c r="T699" i="5" a="1"/>
  <c r="T699" i="5" s="1"/>
  <c r="T700" i="5" a="1"/>
  <c r="T700" i="5" s="1"/>
  <c r="T701" i="5" a="1"/>
  <c r="T701" i="5" s="1"/>
  <c r="T702" i="5" a="1"/>
  <c r="T702" i="5" s="1"/>
  <c r="T703" i="5" a="1"/>
  <c r="T703" i="5" s="1"/>
  <c r="T704" i="5" a="1"/>
  <c r="T704" i="5" s="1"/>
  <c r="T705" i="5" a="1"/>
  <c r="T705" i="5" s="1"/>
  <c r="T706" i="5" a="1"/>
  <c r="T706" i="5" s="1"/>
  <c r="T707" i="5" a="1"/>
  <c r="T707" i="5" s="1"/>
  <c r="T708" i="5" a="1"/>
  <c r="T708" i="5" s="1"/>
  <c r="T709" i="5" a="1"/>
  <c r="T709" i="5" s="1"/>
  <c r="T710" i="5" a="1"/>
  <c r="T710" i="5" s="1"/>
  <c r="T711" i="5" a="1"/>
  <c r="T711" i="5" s="1"/>
  <c r="T712" i="5" a="1"/>
  <c r="T712" i="5" s="1"/>
  <c r="T713" i="5" a="1"/>
  <c r="T713" i="5" s="1"/>
  <c r="T714" i="5" a="1"/>
  <c r="T714" i="5" s="1"/>
  <c r="T715" i="5" a="1"/>
  <c r="T715" i="5" s="1"/>
  <c r="T716" i="5" a="1"/>
  <c r="T716" i="5" s="1"/>
  <c r="T717" i="5" a="1"/>
  <c r="T717" i="5" s="1"/>
  <c r="T718" i="5" a="1"/>
  <c r="T718" i="5" s="1"/>
  <c r="T719" i="5" a="1"/>
  <c r="T719" i="5" s="1"/>
  <c r="T720" i="5" a="1"/>
  <c r="T720" i="5" s="1"/>
  <c r="T721" i="5" a="1"/>
  <c r="T721" i="5" s="1"/>
  <c r="T722" i="5" a="1"/>
  <c r="T722" i="5" s="1"/>
  <c r="T723" i="5" a="1"/>
  <c r="T723" i="5" s="1"/>
  <c r="T724" i="5" a="1"/>
  <c r="T724" i="5" s="1"/>
  <c r="T725" i="5" a="1"/>
  <c r="T725" i="5" s="1"/>
  <c r="T726" i="5" a="1"/>
  <c r="T726" i="5" s="1"/>
  <c r="T727" i="5" a="1"/>
  <c r="T727" i="5" s="1"/>
  <c r="T728" i="5" a="1"/>
  <c r="T728" i="5" s="1"/>
  <c r="T729" i="5" a="1"/>
  <c r="T729" i="5" s="1"/>
  <c r="T730" i="5" a="1"/>
  <c r="T730" i="5" s="1"/>
  <c r="T731" i="5" a="1"/>
  <c r="T731" i="5" s="1"/>
  <c r="T732" i="5" a="1"/>
  <c r="T732" i="5" s="1"/>
  <c r="T733" i="5" a="1"/>
  <c r="T733" i="5" s="1"/>
  <c r="T734" i="5" a="1"/>
  <c r="T734" i="5" s="1"/>
  <c r="T735" i="5" a="1"/>
  <c r="T735" i="5" s="1"/>
  <c r="T736" i="5" a="1"/>
  <c r="T736" i="5" s="1"/>
  <c r="T737" i="5" a="1"/>
  <c r="T737" i="5" s="1"/>
  <c r="T738" i="5" a="1"/>
  <c r="T738" i="5" s="1"/>
  <c r="T739" i="5" a="1"/>
  <c r="T739" i="5" s="1"/>
  <c r="T740" i="5" a="1"/>
  <c r="T740" i="5" s="1"/>
  <c r="T741" i="5" a="1"/>
  <c r="T741" i="5" s="1"/>
  <c r="T742" i="5" a="1"/>
  <c r="T742" i="5" s="1"/>
  <c r="T743" i="5" a="1"/>
  <c r="T743" i="5" s="1"/>
  <c r="T744" i="5" a="1"/>
  <c r="T744" i="5" s="1"/>
  <c r="T745" i="5" a="1"/>
  <c r="T745" i="5" s="1"/>
  <c r="T746" i="5" a="1"/>
  <c r="T746" i="5" s="1"/>
  <c r="T747" i="5" a="1"/>
  <c r="T747" i="5" s="1"/>
  <c r="T748" i="5" a="1"/>
  <c r="T748" i="5" s="1"/>
  <c r="T749" i="5" a="1"/>
  <c r="T749" i="5" s="1"/>
  <c r="T750" i="5" a="1"/>
  <c r="T750" i="5" s="1"/>
  <c r="T751" i="5" a="1"/>
  <c r="T751" i="5" s="1"/>
  <c r="T752" i="5" a="1"/>
  <c r="T752" i="5" s="1"/>
  <c r="T753" i="5" a="1"/>
  <c r="T753" i="5" s="1"/>
  <c r="T754" i="5" a="1"/>
  <c r="T754" i="5" s="1"/>
  <c r="T755" i="5" a="1"/>
  <c r="T755" i="5" s="1"/>
  <c r="T756" i="5" a="1"/>
  <c r="T756" i="5" s="1"/>
  <c r="T757" i="5" a="1"/>
  <c r="T757" i="5" s="1"/>
  <c r="T758" i="5" a="1"/>
  <c r="T758" i="5" s="1"/>
  <c r="T759" i="5" a="1"/>
  <c r="T759" i="5" s="1"/>
  <c r="T760" i="5" a="1"/>
  <c r="T760" i="5" s="1"/>
  <c r="T761" i="5" a="1"/>
  <c r="T761" i="5" s="1"/>
  <c r="T762" i="5" a="1"/>
  <c r="T762" i="5" s="1"/>
  <c r="T763" i="5" a="1"/>
  <c r="T763" i="5" s="1"/>
  <c r="T764" i="5" a="1"/>
  <c r="T764" i="5" s="1"/>
  <c r="T765" i="5" a="1"/>
  <c r="T765" i="5" s="1"/>
  <c r="T766" i="5" a="1"/>
  <c r="T766" i="5" s="1"/>
  <c r="T767" i="5" a="1"/>
  <c r="T767" i="5" s="1"/>
  <c r="T768" i="5" a="1"/>
  <c r="T768" i="5" s="1"/>
  <c r="T769" i="5" a="1"/>
  <c r="T769" i="5" s="1"/>
  <c r="T770" i="5" a="1"/>
  <c r="T770" i="5" s="1"/>
  <c r="T771" i="5" a="1"/>
  <c r="T771" i="5" s="1"/>
  <c r="T772" i="5" a="1"/>
  <c r="T772" i="5" s="1"/>
  <c r="T773" i="5" a="1"/>
  <c r="T773" i="5" s="1"/>
  <c r="T774" i="5" a="1"/>
  <c r="T774" i="5" s="1"/>
  <c r="T775" i="5" a="1"/>
  <c r="T775" i="5" s="1"/>
  <c r="T776" i="5" a="1"/>
  <c r="T776" i="5" s="1"/>
  <c r="T777" i="5" a="1"/>
  <c r="T777" i="5" s="1"/>
  <c r="T778" i="5" a="1"/>
  <c r="T778" i="5" s="1"/>
  <c r="T779" i="5" a="1"/>
  <c r="T779" i="5" s="1"/>
  <c r="T780" i="5" a="1"/>
  <c r="T780" i="5" s="1"/>
  <c r="T781" i="5" a="1"/>
  <c r="T781" i="5" s="1"/>
  <c r="T782" i="5" a="1"/>
  <c r="T782" i="5" s="1"/>
  <c r="T783" i="5" a="1"/>
  <c r="T783" i="5" s="1"/>
  <c r="T784" i="5" a="1"/>
  <c r="T784" i="5" s="1"/>
  <c r="T785" i="5" a="1"/>
  <c r="T785" i="5" s="1"/>
  <c r="T786" i="5" a="1"/>
  <c r="T786" i="5" s="1"/>
  <c r="T787" i="5" a="1"/>
  <c r="T787" i="5" s="1"/>
  <c r="T788" i="5" a="1"/>
  <c r="T788" i="5" s="1"/>
  <c r="T789" i="5" a="1"/>
  <c r="T789" i="5" s="1"/>
  <c r="T790" i="5" a="1"/>
  <c r="T790" i="5" s="1"/>
  <c r="T791" i="5" a="1"/>
  <c r="T791" i="5" s="1"/>
  <c r="T792" i="5" a="1"/>
  <c r="T792" i="5" s="1"/>
  <c r="T793" i="5" a="1"/>
  <c r="T793" i="5" s="1"/>
  <c r="T794" i="5" a="1"/>
  <c r="T794" i="5" s="1"/>
  <c r="T795" i="5" a="1"/>
  <c r="T795" i="5" s="1"/>
  <c r="T796" i="5" a="1"/>
  <c r="T796" i="5" s="1"/>
  <c r="T797" i="5" a="1"/>
  <c r="T797" i="5" s="1"/>
  <c r="T798" i="5" a="1"/>
  <c r="T798" i="5" s="1"/>
  <c r="T799" i="5" a="1"/>
  <c r="T799" i="5" s="1"/>
  <c r="T800" i="5" a="1"/>
  <c r="T800" i="5" s="1"/>
  <c r="T801" i="5" a="1"/>
  <c r="T801" i="5" s="1"/>
  <c r="T802" i="5" a="1"/>
  <c r="T802" i="5" s="1"/>
  <c r="T803" i="5" a="1"/>
  <c r="T803" i="5" s="1"/>
  <c r="T804" i="5" a="1"/>
  <c r="T804" i="5" s="1"/>
  <c r="T805" i="5" a="1"/>
  <c r="T805" i="5" s="1"/>
  <c r="T806" i="5" a="1"/>
  <c r="T806" i="5" s="1"/>
  <c r="T807" i="5" a="1"/>
  <c r="T807" i="5" s="1"/>
  <c r="T808" i="5" a="1"/>
  <c r="T808" i="5" s="1"/>
  <c r="T809" i="5" a="1"/>
  <c r="T809" i="5" s="1"/>
  <c r="T810" i="5" a="1"/>
  <c r="T810" i="5" s="1"/>
  <c r="T811" i="5" a="1"/>
  <c r="T811" i="5" s="1"/>
  <c r="T812" i="5" a="1"/>
  <c r="T812" i="5" s="1"/>
  <c r="T813" i="5" a="1"/>
  <c r="T813" i="5" s="1"/>
  <c r="T814" i="5" a="1"/>
  <c r="T814" i="5" s="1"/>
  <c r="T815" i="5" a="1"/>
  <c r="T815" i="5" s="1"/>
  <c r="T816" i="5" a="1"/>
  <c r="T816" i="5" s="1"/>
  <c r="T817" i="5" a="1"/>
  <c r="T817" i="5" s="1"/>
  <c r="T818" i="5" a="1"/>
  <c r="T818" i="5" s="1"/>
  <c r="T819" i="5" a="1"/>
  <c r="T819" i="5" s="1"/>
  <c r="T820" i="5" a="1"/>
  <c r="T820" i="5" s="1"/>
  <c r="T821" i="5" a="1"/>
  <c r="T821" i="5" s="1"/>
  <c r="T822" i="5" a="1"/>
  <c r="T822" i="5" s="1"/>
  <c r="T823" i="5" a="1"/>
  <c r="T823" i="5" s="1"/>
  <c r="T824" i="5" a="1"/>
  <c r="T824" i="5" s="1"/>
  <c r="T825" i="5" a="1"/>
  <c r="T825" i="5" s="1"/>
  <c r="T826" i="5" a="1"/>
  <c r="T826" i="5" s="1"/>
  <c r="T827" i="5" a="1"/>
  <c r="T827" i="5" s="1"/>
  <c r="T828" i="5" a="1"/>
  <c r="T828" i="5" s="1"/>
  <c r="T829" i="5" a="1"/>
  <c r="T829" i="5" s="1"/>
  <c r="T830" i="5" a="1"/>
  <c r="T830" i="5" s="1"/>
  <c r="T831" i="5" a="1"/>
  <c r="T831" i="5" s="1"/>
  <c r="T832" i="5" a="1"/>
  <c r="T832" i="5" s="1"/>
  <c r="T833" i="5" a="1"/>
  <c r="T833" i="5" s="1"/>
  <c r="T834" i="5" a="1"/>
  <c r="T834" i="5" s="1"/>
  <c r="T835" i="5" a="1"/>
  <c r="T835" i="5" s="1"/>
  <c r="T836" i="5" a="1"/>
  <c r="T836" i="5" s="1"/>
  <c r="T837" i="5" a="1"/>
  <c r="T837" i="5" s="1"/>
  <c r="T838" i="5" a="1"/>
  <c r="T838" i="5" s="1"/>
  <c r="T839" i="5" a="1"/>
  <c r="T839" i="5" s="1"/>
  <c r="T840" i="5" a="1"/>
  <c r="T840" i="5" s="1"/>
  <c r="T841" i="5" a="1"/>
  <c r="T841" i="5" s="1"/>
  <c r="T842" i="5" a="1"/>
  <c r="T842" i="5" s="1"/>
  <c r="T843" i="5" a="1"/>
  <c r="T843" i="5" s="1"/>
  <c r="T844" i="5" a="1"/>
  <c r="T844" i="5" s="1"/>
  <c r="T845" i="5" a="1"/>
  <c r="T845" i="5" s="1"/>
  <c r="T846" i="5" a="1"/>
  <c r="T846" i="5" s="1"/>
  <c r="T847" i="5" a="1"/>
  <c r="T847" i="5" s="1"/>
  <c r="T848" i="5" a="1"/>
  <c r="T848" i="5" s="1"/>
  <c r="T849" i="5" a="1"/>
  <c r="T849" i="5" s="1"/>
  <c r="T850" i="5" a="1"/>
  <c r="T850" i="5" s="1"/>
  <c r="T851" i="5" a="1"/>
  <c r="T851" i="5" s="1"/>
  <c r="T852" i="5" a="1"/>
  <c r="T852" i="5" s="1"/>
  <c r="T853" i="5" a="1"/>
  <c r="T853" i="5" s="1"/>
  <c r="T854" i="5" a="1"/>
  <c r="T854" i="5" s="1"/>
  <c r="T855" i="5" a="1"/>
  <c r="T855" i="5" s="1"/>
  <c r="T856" i="5" a="1"/>
  <c r="T856" i="5" s="1"/>
  <c r="T857" i="5" a="1"/>
  <c r="T857" i="5" s="1"/>
  <c r="T858" i="5" a="1"/>
  <c r="T858" i="5" s="1"/>
  <c r="T859" i="5" a="1"/>
  <c r="T859" i="5" s="1"/>
  <c r="T860" i="5" a="1"/>
  <c r="T860" i="5" s="1"/>
  <c r="T861" i="5" a="1"/>
  <c r="T861" i="5" s="1"/>
  <c r="T862" i="5" a="1"/>
  <c r="T862" i="5" s="1"/>
  <c r="T863" i="5" a="1"/>
  <c r="T863" i="5" s="1"/>
  <c r="T864" i="5" a="1"/>
  <c r="T864" i="5" s="1"/>
  <c r="T865" i="5" a="1"/>
  <c r="T865" i="5" s="1"/>
  <c r="T866" i="5" a="1"/>
  <c r="T866" i="5" s="1"/>
  <c r="T867" i="5" a="1"/>
  <c r="T867" i="5" s="1"/>
  <c r="T868" i="5" a="1"/>
  <c r="T868" i="5" s="1"/>
  <c r="T869" i="5" a="1"/>
  <c r="T869" i="5" s="1"/>
  <c r="T870" i="5" a="1"/>
  <c r="T870" i="5" s="1"/>
  <c r="T871" i="5" a="1"/>
  <c r="T871" i="5" s="1"/>
  <c r="T872" i="5" a="1"/>
  <c r="T872" i="5" s="1"/>
  <c r="T873" i="5" a="1"/>
  <c r="T873" i="5" s="1"/>
  <c r="T874" i="5" a="1"/>
  <c r="T874" i="5" s="1"/>
  <c r="T875" i="5" a="1"/>
  <c r="T875" i="5" s="1"/>
  <c r="T876" i="5" a="1"/>
  <c r="T876" i="5" s="1"/>
  <c r="T877" i="5" a="1"/>
  <c r="T877" i="5" s="1"/>
  <c r="T878" i="5" a="1"/>
  <c r="T878" i="5" s="1"/>
  <c r="T879" i="5" a="1"/>
  <c r="T879" i="5" s="1"/>
  <c r="T880" i="5" a="1"/>
  <c r="T880" i="5" s="1"/>
  <c r="T881" i="5" a="1"/>
  <c r="T881" i="5" s="1"/>
  <c r="T882" i="5" a="1"/>
  <c r="T882" i="5" s="1"/>
  <c r="T883" i="5" a="1"/>
  <c r="T883" i="5" s="1"/>
  <c r="T884" i="5" a="1"/>
  <c r="T884" i="5" s="1"/>
  <c r="T885" i="5" a="1"/>
  <c r="T885" i="5" s="1"/>
  <c r="T886" i="5" a="1"/>
  <c r="T886" i="5" s="1"/>
  <c r="T887" i="5" a="1"/>
  <c r="T887" i="5" s="1"/>
  <c r="T888" i="5" a="1"/>
  <c r="T888" i="5" s="1"/>
  <c r="T889" i="5" a="1"/>
  <c r="T889" i="5" s="1"/>
  <c r="T890" i="5" a="1"/>
  <c r="T890" i="5" s="1"/>
  <c r="T891" i="5" a="1"/>
  <c r="T891" i="5" s="1"/>
  <c r="T892" i="5" a="1"/>
  <c r="T892" i="5" s="1"/>
  <c r="T893" i="5" a="1"/>
  <c r="T893" i="5" s="1"/>
  <c r="T894" i="5" a="1"/>
  <c r="T894" i="5" s="1"/>
  <c r="T895" i="5" a="1"/>
  <c r="T895" i="5" s="1"/>
  <c r="T896" i="5" a="1"/>
  <c r="T896" i="5" s="1"/>
  <c r="T897" i="5" a="1"/>
  <c r="T897" i="5" s="1"/>
  <c r="T898" i="5" a="1"/>
  <c r="T898" i="5" s="1"/>
  <c r="T899" i="5" a="1"/>
  <c r="T899" i="5" s="1"/>
  <c r="T900" i="5" a="1"/>
  <c r="T900" i="5" s="1"/>
  <c r="T901" i="5" a="1"/>
  <c r="T901" i="5" s="1"/>
  <c r="T902" i="5" a="1"/>
  <c r="T902" i="5" s="1"/>
  <c r="T903" i="5" a="1"/>
  <c r="T903" i="5" s="1"/>
  <c r="T904" i="5" a="1"/>
  <c r="T904" i="5" s="1"/>
  <c r="T905" i="5" a="1"/>
  <c r="T905" i="5" s="1"/>
  <c r="T906" i="5" a="1"/>
  <c r="T906" i="5" s="1"/>
  <c r="T907" i="5" a="1"/>
  <c r="T907" i="5" s="1"/>
  <c r="T908" i="5" a="1"/>
  <c r="T908" i="5" s="1"/>
  <c r="T909" i="5" a="1"/>
  <c r="T909" i="5" s="1"/>
  <c r="T910" i="5" a="1"/>
  <c r="T910" i="5" s="1"/>
  <c r="T911" i="5" a="1"/>
  <c r="T911" i="5" s="1"/>
  <c r="T912" i="5" a="1"/>
  <c r="T912" i="5" s="1"/>
  <c r="T913" i="5" a="1"/>
  <c r="T913" i="5" s="1"/>
  <c r="T914" i="5" a="1"/>
  <c r="T914" i="5" s="1"/>
  <c r="T915" i="5" a="1"/>
  <c r="T915" i="5" s="1"/>
  <c r="T916" i="5" a="1"/>
  <c r="T916" i="5" s="1"/>
  <c r="T917" i="5" a="1"/>
  <c r="T917" i="5" s="1"/>
  <c r="T918" i="5" a="1"/>
  <c r="T918" i="5" s="1"/>
  <c r="T919" i="5" a="1"/>
  <c r="T919" i="5" s="1"/>
  <c r="T920" i="5" a="1"/>
  <c r="T920" i="5" s="1"/>
  <c r="T921" i="5" a="1"/>
  <c r="T921" i="5" s="1"/>
  <c r="T922" i="5" a="1"/>
  <c r="T922" i="5" s="1"/>
  <c r="T923" i="5" a="1"/>
  <c r="T923" i="5" s="1"/>
  <c r="T924" i="5" a="1"/>
  <c r="T924" i="5" s="1"/>
  <c r="T925" i="5" a="1"/>
  <c r="T925" i="5" s="1"/>
  <c r="T926" i="5" a="1"/>
  <c r="T926" i="5" s="1"/>
  <c r="T927" i="5" a="1"/>
  <c r="T927" i="5" s="1"/>
  <c r="T928" i="5" a="1"/>
  <c r="T928" i="5" s="1"/>
  <c r="T929" i="5" a="1"/>
  <c r="T929" i="5" s="1"/>
  <c r="T930" i="5" a="1"/>
  <c r="T930" i="5" s="1"/>
  <c r="T931" i="5" a="1"/>
  <c r="T931" i="5" s="1"/>
  <c r="T932" i="5" a="1"/>
  <c r="T932" i="5" s="1"/>
  <c r="T933" i="5" a="1"/>
  <c r="T933" i="5" s="1"/>
  <c r="T934" i="5" a="1"/>
  <c r="T934" i="5" s="1"/>
  <c r="T935" i="5" a="1"/>
  <c r="T935" i="5" s="1"/>
  <c r="T936" i="5" a="1"/>
  <c r="T936" i="5" s="1"/>
  <c r="T937" i="5" a="1"/>
  <c r="T937" i="5" s="1"/>
  <c r="T938" i="5" a="1"/>
  <c r="T938" i="5" s="1"/>
  <c r="T939" i="5" a="1"/>
  <c r="T939" i="5" s="1"/>
  <c r="T940" i="5" a="1"/>
  <c r="T940" i="5" s="1"/>
  <c r="T941" i="5" a="1"/>
  <c r="T941" i="5" s="1"/>
  <c r="T942" i="5" a="1"/>
  <c r="T942" i="5" s="1"/>
  <c r="T943" i="5" a="1"/>
  <c r="T943" i="5" s="1"/>
  <c r="T944" i="5" a="1"/>
  <c r="T944" i="5" s="1"/>
  <c r="T945" i="5" a="1"/>
  <c r="T945" i="5" s="1"/>
  <c r="T946" i="5" a="1"/>
  <c r="T946" i="5" s="1"/>
  <c r="T947" i="5" a="1"/>
  <c r="T947" i="5" s="1"/>
  <c r="T948" i="5" a="1"/>
  <c r="T948" i="5" s="1"/>
  <c r="T949" i="5" a="1"/>
  <c r="T949" i="5" s="1"/>
  <c r="T950" i="5" a="1"/>
  <c r="T950" i="5" s="1"/>
  <c r="T951" i="5" a="1"/>
  <c r="T951" i="5" s="1"/>
  <c r="T952" i="5" a="1"/>
  <c r="T952" i="5" s="1"/>
  <c r="T953" i="5" a="1"/>
  <c r="T953" i="5" s="1"/>
  <c r="T954" i="5" a="1"/>
  <c r="T954" i="5" s="1"/>
  <c r="T955" i="5" a="1"/>
  <c r="T955" i="5" s="1"/>
  <c r="T956" i="5" a="1"/>
  <c r="T956" i="5" s="1"/>
  <c r="T957" i="5" a="1"/>
  <c r="T957" i="5" s="1"/>
  <c r="T958" i="5" a="1"/>
  <c r="T958" i="5" s="1"/>
  <c r="T959" i="5" a="1"/>
  <c r="T959" i="5" s="1"/>
  <c r="T960" i="5" a="1"/>
  <c r="T960" i="5" s="1"/>
  <c r="T961" i="5" a="1"/>
  <c r="T961" i="5" s="1"/>
  <c r="T962" i="5" a="1"/>
  <c r="T962" i="5" s="1"/>
  <c r="T963" i="5" a="1"/>
  <c r="T963" i="5" s="1"/>
  <c r="T964" i="5" a="1"/>
  <c r="T964" i="5" s="1"/>
  <c r="T965" i="5" a="1"/>
  <c r="T965" i="5" s="1"/>
  <c r="T966" i="5" a="1"/>
  <c r="T966" i="5" s="1"/>
  <c r="T967" i="5" a="1"/>
  <c r="T967" i="5" s="1"/>
  <c r="T968" i="5" a="1"/>
  <c r="T968" i="5" s="1"/>
  <c r="T969" i="5" a="1"/>
  <c r="T969" i="5" s="1"/>
  <c r="T970" i="5" a="1"/>
  <c r="T970" i="5" s="1"/>
  <c r="T971" i="5" a="1"/>
  <c r="T971" i="5" s="1"/>
  <c r="T972" i="5" a="1"/>
  <c r="T972" i="5" s="1"/>
  <c r="T973" i="5" a="1"/>
  <c r="T973" i="5" s="1"/>
  <c r="T974" i="5" a="1"/>
  <c r="T974" i="5" s="1"/>
  <c r="T975" i="5" a="1"/>
  <c r="T975" i="5" s="1"/>
  <c r="T976" i="5" a="1"/>
  <c r="T976" i="5" s="1"/>
  <c r="T977" i="5" a="1"/>
  <c r="T977" i="5" s="1"/>
  <c r="T978" i="5" a="1"/>
  <c r="T978" i="5" s="1"/>
  <c r="T979" i="5" a="1"/>
  <c r="T979" i="5" s="1"/>
  <c r="T980" i="5" a="1"/>
  <c r="T980" i="5" s="1"/>
  <c r="T981" i="5" a="1"/>
  <c r="T981" i="5" s="1"/>
  <c r="T982" i="5" a="1"/>
  <c r="T982" i="5" s="1"/>
  <c r="T983" i="5" a="1"/>
  <c r="T983" i="5" s="1"/>
  <c r="T984" i="5" a="1"/>
  <c r="T984" i="5" s="1"/>
  <c r="T985" i="5" a="1"/>
  <c r="T985" i="5" s="1"/>
  <c r="T986" i="5" a="1"/>
  <c r="T986" i="5" s="1"/>
  <c r="T987" i="5" a="1"/>
  <c r="T987" i="5" s="1"/>
  <c r="T988" i="5" a="1"/>
  <c r="T988" i="5" s="1"/>
  <c r="T989" i="5" a="1"/>
  <c r="T989" i="5" s="1"/>
  <c r="T990" i="5" a="1"/>
  <c r="T990" i="5" s="1"/>
  <c r="T991" i="5" a="1"/>
  <c r="T991" i="5" s="1"/>
  <c r="T992" i="5" a="1"/>
  <c r="T992" i="5" s="1"/>
  <c r="T993" i="5" a="1"/>
  <c r="T993" i="5" s="1"/>
  <c r="T994" i="5" a="1"/>
  <c r="T994" i="5" s="1"/>
  <c r="T995" i="5" a="1"/>
  <c r="T995" i="5" s="1"/>
  <c r="T996" i="5" a="1"/>
  <c r="T996" i="5" s="1"/>
  <c r="T997" i="5" a="1"/>
  <c r="T997" i="5" s="1"/>
  <c r="T998" i="5" a="1"/>
  <c r="T998" i="5" s="1"/>
  <c r="T999" i="5" a="1"/>
  <c r="T999" i="5" s="1"/>
  <c r="T1000" i="5" a="1"/>
  <c r="T1000" i="5" s="1"/>
  <c r="T1001" i="5" a="1"/>
  <c r="T1001" i="5" s="1"/>
  <c r="T1002" i="5" a="1"/>
  <c r="T1002" i="5" s="1"/>
  <c r="T1003" i="5" a="1"/>
  <c r="T1003" i="5" s="1"/>
  <c r="T1004" i="5" a="1"/>
  <c r="T1004" i="5" s="1"/>
  <c r="T1005" i="5" a="1"/>
  <c r="T1005" i="5" s="1"/>
  <c r="T1006" i="5" a="1"/>
  <c r="T1006" i="5" s="1"/>
  <c r="T1007" i="5" a="1"/>
  <c r="T1007" i="5" s="1"/>
  <c r="T1008" i="5" a="1"/>
  <c r="T1008" i="5" s="1"/>
  <c r="T1009" i="5" a="1"/>
  <c r="T1009" i="5" s="1"/>
  <c r="T1010" i="5" a="1"/>
  <c r="T1010" i="5" s="1"/>
  <c r="T1011" i="5" a="1"/>
  <c r="T1011" i="5" s="1"/>
  <c r="T1012" i="5" a="1"/>
  <c r="T1012" i="5" s="1"/>
  <c r="T1013" i="5" a="1"/>
  <c r="T1013" i="5" s="1"/>
  <c r="T1014" i="5" a="1"/>
  <c r="T1014" i="5" s="1"/>
  <c r="T1015" i="5" a="1"/>
  <c r="T1015" i="5" s="1"/>
  <c r="T1016" i="5" a="1"/>
  <c r="T1016" i="5" s="1"/>
  <c r="T1017" i="5" a="1"/>
  <c r="T1017" i="5" s="1"/>
  <c r="T1018" i="5" a="1"/>
  <c r="T1018" i="5" s="1"/>
  <c r="T1019" i="5" a="1"/>
  <c r="T1019" i="5" s="1"/>
  <c r="T1020" i="5" a="1"/>
  <c r="T1020" i="5" s="1"/>
  <c r="T1021" i="5" a="1"/>
  <c r="T1021" i="5" s="1"/>
  <c r="T1022" i="5" a="1"/>
  <c r="T1022" i="5" s="1"/>
  <c r="T1023" i="5" a="1"/>
  <c r="T1023" i="5" s="1"/>
  <c r="T1024" i="5" a="1"/>
  <c r="T1024" i="5" s="1"/>
  <c r="T1025" i="5" a="1"/>
  <c r="T1025" i="5" s="1"/>
  <c r="T1026" i="5" a="1"/>
  <c r="T1026" i="5" s="1"/>
  <c r="T1027" i="5" a="1"/>
  <c r="T1027" i="5" s="1"/>
  <c r="T1028" i="5" a="1"/>
  <c r="T1028" i="5" s="1"/>
  <c r="T1029" i="5" a="1"/>
  <c r="T1029" i="5" s="1"/>
  <c r="T1030" i="5" a="1"/>
  <c r="T1030" i="5" s="1"/>
  <c r="T1031" i="5" a="1"/>
  <c r="T1031" i="5" s="1"/>
  <c r="T1032" i="5" a="1"/>
  <c r="T1032" i="5" s="1"/>
  <c r="T1033" i="5" a="1"/>
  <c r="T1033" i="5" s="1"/>
  <c r="T1034" i="5" a="1"/>
  <c r="T1034" i="5" s="1"/>
  <c r="T1035" i="5" a="1"/>
  <c r="T1035" i="5" s="1"/>
  <c r="T1036" i="5" a="1"/>
  <c r="T1036" i="5" s="1"/>
  <c r="T1037" i="5" a="1"/>
  <c r="T1037" i="5" s="1"/>
  <c r="T1038" i="5" a="1"/>
  <c r="T1038" i="5" s="1"/>
  <c r="T1039" i="5" a="1"/>
  <c r="T1039" i="5" s="1"/>
  <c r="T1040" i="5" a="1"/>
  <c r="T1040" i="5" s="1"/>
  <c r="T1041" i="5" a="1"/>
  <c r="T1041" i="5" s="1"/>
  <c r="T1042" i="5" a="1"/>
  <c r="T1042" i="5" s="1"/>
  <c r="T1043" i="5" a="1"/>
  <c r="T1043" i="5" s="1"/>
  <c r="T1044" i="5" a="1"/>
  <c r="T1044" i="5" s="1"/>
  <c r="T1045" i="5" a="1"/>
  <c r="T1045" i="5" s="1"/>
  <c r="T1046" i="5" a="1"/>
  <c r="T1046" i="5" s="1"/>
  <c r="T1047" i="5" a="1"/>
  <c r="T1047" i="5" s="1"/>
  <c r="T1048" i="5" a="1"/>
  <c r="T1048" i="5" s="1"/>
  <c r="T1049" i="5" a="1"/>
  <c r="T1049" i="5" s="1"/>
  <c r="T1050" i="5" a="1"/>
  <c r="T1050" i="5" s="1"/>
  <c r="T1051" i="5" a="1"/>
  <c r="T1051" i="5" s="1"/>
  <c r="T1052" i="5" a="1"/>
  <c r="T1052" i="5" s="1"/>
  <c r="T1053" i="5" a="1"/>
  <c r="T1053" i="5" s="1"/>
  <c r="T1054" i="5" a="1"/>
  <c r="T1054" i="5" s="1"/>
  <c r="T1055" i="5" a="1"/>
  <c r="T1055" i="5" s="1"/>
  <c r="T1056" i="5" a="1"/>
  <c r="T1056" i="5" s="1"/>
  <c r="T1057" i="5" a="1"/>
  <c r="T1057" i="5" s="1"/>
  <c r="T1058" i="5" a="1"/>
  <c r="T1058" i="5" s="1"/>
  <c r="T1059" i="5" a="1"/>
  <c r="T1059" i="5" s="1"/>
  <c r="T1060" i="5" a="1"/>
  <c r="T1060" i="5" s="1"/>
  <c r="T1061" i="5" a="1"/>
  <c r="T1061" i="5" s="1"/>
  <c r="T1062" i="5" a="1"/>
  <c r="T1062" i="5" s="1"/>
  <c r="T1063" i="5" a="1"/>
  <c r="T1063" i="5" s="1"/>
  <c r="T1064" i="5" a="1"/>
  <c r="T1064" i="5" s="1"/>
  <c r="T1065" i="5" a="1"/>
  <c r="T1065" i="5" s="1"/>
  <c r="T1066" i="5" a="1"/>
  <c r="T1066" i="5" s="1"/>
  <c r="T1067" i="5" a="1"/>
  <c r="T1067" i="5" s="1"/>
  <c r="T1068" i="5" a="1"/>
  <c r="T1068" i="5" s="1"/>
  <c r="T1069" i="5" a="1"/>
  <c r="T1069" i="5" s="1"/>
  <c r="T1070" i="5" a="1"/>
  <c r="T1070" i="5" s="1"/>
  <c r="T1071" i="5" a="1"/>
  <c r="T1071" i="5" s="1"/>
  <c r="T1072" i="5" a="1"/>
  <c r="T1072" i="5" s="1"/>
  <c r="T1073" i="5" a="1"/>
  <c r="T1073" i="5" s="1"/>
  <c r="T1074" i="5" a="1"/>
  <c r="T1074" i="5" s="1"/>
  <c r="T1075" i="5" a="1"/>
  <c r="T1075" i="5" s="1"/>
  <c r="T1076" i="5" a="1"/>
  <c r="T1076" i="5" s="1"/>
  <c r="T1077" i="5" a="1"/>
  <c r="T1077" i="5" s="1"/>
  <c r="T1078" i="5" a="1"/>
  <c r="T1078" i="5" s="1"/>
  <c r="T1079" i="5" a="1"/>
  <c r="T1079" i="5" s="1"/>
  <c r="T1080" i="5" a="1"/>
  <c r="T1080" i="5" s="1"/>
  <c r="T1081" i="5" a="1"/>
  <c r="T1081" i="5" s="1"/>
  <c r="T1082" i="5" a="1"/>
  <c r="T1082" i="5" s="1"/>
  <c r="T1083" i="5" a="1"/>
  <c r="T1083" i="5" s="1"/>
  <c r="T1084" i="5" a="1"/>
  <c r="T1084" i="5" s="1"/>
  <c r="T1085" i="5" a="1"/>
  <c r="T1085" i="5" s="1"/>
  <c r="T1086" i="5" a="1"/>
  <c r="T1086" i="5" s="1"/>
  <c r="T1087" i="5" a="1"/>
  <c r="T1087" i="5" s="1"/>
  <c r="T1088" i="5" a="1"/>
  <c r="T1088" i="5" s="1"/>
  <c r="T1089" i="5" a="1"/>
  <c r="T1089" i="5" s="1"/>
  <c r="T1090" i="5" a="1"/>
  <c r="T1090" i="5" s="1"/>
  <c r="T1091" i="5" a="1"/>
  <c r="T1091" i="5" s="1"/>
  <c r="T1092" i="5" a="1"/>
  <c r="T1092" i="5" s="1"/>
  <c r="T1093" i="5" a="1"/>
  <c r="T1093" i="5" s="1"/>
  <c r="T1094" i="5" a="1"/>
  <c r="T1094" i="5" s="1"/>
  <c r="T1095" i="5" a="1"/>
  <c r="T1095" i="5" s="1"/>
  <c r="T1096" i="5" a="1"/>
  <c r="T1096" i="5" s="1"/>
  <c r="T1097" i="5" a="1"/>
  <c r="T1097" i="5" s="1"/>
  <c r="T1098" i="5" a="1"/>
  <c r="T1098" i="5" s="1"/>
  <c r="T1099" i="5" a="1"/>
  <c r="T1099" i="5" s="1"/>
  <c r="T1100" i="5" a="1"/>
  <c r="T1100" i="5" s="1"/>
  <c r="T1101" i="5" a="1"/>
  <c r="T1101" i="5" s="1"/>
  <c r="T1102" i="5" a="1"/>
  <c r="T1102" i="5" s="1"/>
  <c r="T1103" i="5" a="1"/>
  <c r="T1103" i="5" s="1"/>
  <c r="T1104" i="5" a="1"/>
  <c r="T1104" i="5" s="1"/>
  <c r="T1105" i="5" a="1"/>
  <c r="T1105" i="5" s="1"/>
  <c r="T1106" i="5" a="1"/>
  <c r="T1106" i="5" s="1"/>
  <c r="T1107" i="5" a="1"/>
  <c r="T1107" i="5" s="1"/>
  <c r="T1108" i="5" a="1"/>
  <c r="T1108" i="5" s="1"/>
  <c r="T1109" i="5" a="1"/>
  <c r="T1109" i="5" s="1"/>
  <c r="T1110" i="5" a="1"/>
  <c r="T1110" i="5" s="1"/>
  <c r="T1111" i="5" a="1"/>
  <c r="T1111" i="5" s="1"/>
  <c r="T1112" i="5" a="1"/>
  <c r="T1112" i="5" s="1"/>
  <c r="T1113" i="5" a="1"/>
  <c r="T1113" i="5" s="1"/>
  <c r="T1114" i="5" a="1"/>
  <c r="T1114" i="5" s="1"/>
  <c r="T1115" i="5" a="1"/>
  <c r="T1115" i="5" s="1"/>
  <c r="T1116" i="5" a="1"/>
  <c r="T1116" i="5" s="1"/>
  <c r="T1117" i="5" a="1"/>
  <c r="T1117" i="5" s="1"/>
  <c r="T1118" i="5" a="1"/>
  <c r="T1118" i="5" s="1"/>
  <c r="T1119" i="5" a="1"/>
  <c r="T1119" i="5" s="1"/>
  <c r="T1120" i="5" a="1"/>
  <c r="T1120" i="5" s="1"/>
  <c r="T1121" i="5" a="1"/>
  <c r="T1121" i="5" s="1"/>
  <c r="T1122" i="5" a="1"/>
  <c r="T1122" i="5" s="1"/>
  <c r="T1123" i="5" a="1"/>
  <c r="T1123" i="5" s="1"/>
  <c r="T1124" i="5" a="1"/>
  <c r="T1124" i="5" s="1"/>
  <c r="T1125" i="5" a="1"/>
  <c r="T1125" i="5" s="1"/>
  <c r="T1126" i="5" a="1"/>
  <c r="T1126" i="5" s="1"/>
  <c r="T1127" i="5" a="1"/>
  <c r="T1127" i="5" s="1"/>
  <c r="T1128" i="5" a="1"/>
  <c r="T1128" i="5" s="1"/>
  <c r="T1129" i="5" a="1"/>
  <c r="T1129" i="5" s="1"/>
  <c r="T1130" i="5" a="1"/>
  <c r="T1130" i="5" s="1"/>
  <c r="T1131" i="5" a="1"/>
  <c r="T1131" i="5" s="1"/>
  <c r="T1132" i="5" a="1"/>
  <c r="T1132" i="5" s="1"/>
  <c r="T1133" i="5" a="1"/>
  <c r="T1133" i="5" s="1"/>
  <c r="T1134" i="5" a="1"/>
  <c r="T1134" i="5" s="1"/>
  <c r="T1135" i="5" a="1"/>
  <c r="T1135" i="5" s="1"/>
  <c r="T1136" i="5" a="1"/>
  <c r="T1136" i="5" s="1"/>
  <c r="T1137" i="5" a="1"/>
  <c r="T1137" i="5" s="1"/>
  <c r="T1138" i="5" a="1"/>
  <c r="T1138" i="5" s="1"/>
  <c r="T1139" i="5" a="1"/>
  <c r="T1139" i="5" s="1"/>
  <c r="T1140" i="5" a="1"/>
  <c r="T1140" i="5" s="1"/>
  <c r="T1141" i="5" a="1"/>
  <c r="T1141" i="5" s="1"/>
  <c r="T1142" i="5" a="1"/>
  <c r="T1142" i="5" s="1"/>
  <c r="T1143" i="5" a="1"/>
  <c r="T1143" i="5" s="1"/>
  <c r="T1144" i="5" a="1"/>
  <c r="T1144" i="5" s="1"/>
  <c r="T1145" i="5" a="1"/>
  <c r="T1145" i="5" s="1"/>
  <c r="T1146" i="5" a="1"/>
  <c r="T1146" i="5" s="1"/>
  <c r="T1147" i="5" a="1"/>
  <c r="T1147" i="5" s="1"/>
  <c r="T1148" i="5" a="1"/>
  <c r="T1148" i="5" s="1"/>
  <c r="T1149" i="5" a="1"/>
  <c r="T1149" i="5" s="1"/>
  <c r="T1150" i="5" a="1"/>
  <c r="T1150" i="5" s="1"/>
  <c r="T1151" i="5" a="1"/>
  <c r="T1151" i="5" s="1"/>
  <c r="T1152" i="5" a="1"/>
  <c r="T1152" i="5" s="1"/>
  <c r="T1153" i="5" a="1"/>
  <c r="T1153" i="5" s="1"/>
  <c r="T1154" i="5" a="1"/>
  <c r="T1154" i="5" s="1"/>
  <c r="T1155" i="5" a="1"/>
  <c r="T1155" i="5" s="1"/>
  <c r="T1156" i="5" a="1"/>
  <c r="T1156" i="5" s="1"/>
  <c r="T1157" i="5" a="1"/>
  <c r="T1157" i="5" s="1"/>
  <c r="T1158" i="5" a="1"/>
  <c r="T1158" i="5" s="1"/>
  <c r="T1159" i="5" a="1"/>
  <c r="T1159" i="5" s="1"/>
  <c r="T1160" i="5" a="1"/>
  <c r="T1160" i="5" s="1"/>
  <c r="T1161" i="5" a="1"/>
  <c r="T1161" i="5" s="1"/>
  <c r="T1162" i="5" a="1"/>
  <c r="T1162" i="5" s="1"/>
  <c r="T1163" i="5" a="1"/>
  <c r="T1163" i="5" s="1"/>
  <c r="T1164" i="5" a="1"/>
  <c r="T1164" i="5" s="1"/>
  <c r="T1165" i="5" a="1"/>
  <c r="T1165" i="5" s="1"/>
  <c r="T1166" i="5" a="1"/>
  <c r="T1166" i="5" s="1"/>
  <c r="T1167" i="5" a="1"/>
  <c r="T1167" i="5" s="1"/>
  <c r="T1168" i="5" a="1"/>
  <c r="T1168" i="5" s="1"/>
  <c r="T1169" i="5" a="1"/>
  <c r="T1169" i="5" s="1"/>
  <c r="T1170" i="5" a="1"/>
  <c r="T1170" i="5" s="1"/>
  <c r="T1171" i="5" a="1"/>
  <c r="T1171" i="5" s="1"/>
  <c r="T1172" i="5" a="1"/>
  <c r="T1172" i="5" s="1"/>
  <c r="T1173" i="5" a="1"/>
  <c r="T1173" i="5" s="1"/>
  <c r="T1174" i="5" a="1"/>
  <c r="T1174" i="5" s="1"/>
  <c r="T1175" i="5" a="1"/>
  <c r="T1175" i="5" s="1"/>
  <c r="T1176" i="5" a="1"/>
  <c r="T1176" i="5" s="1"/>
  <c r="T1177" i="5" a="1"/>
  <c r="T1177" i="5" s="1"/>
  <c r="T1178" i="5" a="1"/>
  <c r="T1178" i="5" s="1"/>
  <c r="T1179" i="5" a="1"/>
  <c r="T1179" i="5" s="1"/>
  <c r="T1180" i="5" a="1"/>
  <c r="T1180" i="5" s="1"/>
  <c r="T1181" i="5" a="1"/>
  <c r="T1181" i="5" s="1"/>
  <c r="T1182" i="5" a="1"/>
  <c r="T1182" i="5" s="1"/>
  <c r="T1183" i="5" a="1"/>
  <c r="T1183" i="5" s="1"/>
  <c r="T1184" i="5" a="1"/>
  <c r="T1184" i="5" s="1"/>
  <c r="T1185" i="5" a="1"/>
  <c r="T1185" i="5" s="1"/>
  <c r="T1186" i="5" a="1"/>
  <c r="T1186" i="5" s="1"/>
  <c r="T1187" i="5" a="1"/>
  <c r="T1187" i="5" s="1"/>
  <c r="T1188" i="5" a="1"/>
  <c r="T1188" i="5" s="1"/>
  <c r="T1189" i="5" a="1"/>
  <c r="T1189" i="5" s="1"/>
  <c r="T1190" i="5" a="1"/>
  <c r="T1190" i="5" s="1"/>
  <c r="T1191" i="5" a="1"/>
  <c r="T1191" i="5" s="1"/>
  <c r="T1192" i="5" a="1"/>
  <c r="T1192" i="5" s="1"/>
  <c r="T1193" i="5" a="1"/>
  <c r="T1193" i="5" s="1"/>
  <c r="T1194" i="5" a="1"/>
  <c r="T1194" i="5" s="1"/>
  <c r="T1195" i="5" a="1"/>
  <c r="T1195" i="5" s="1"/>
  <c r="T1196" i="5" a="1"/>
  <c r="T1196" i="5" s="1"/>
  <c r="T1197" i="5" a="1"/>
  <c r="T1197" i="5" s="1"/>
  <c r="T1198" i="5" a="1"/>
  <c r="T1198" i="5" s="1"/>
  <c r="T1199" i="5" a="1"/>
  <c r="T1199" i="5" s="1"/>
  <c r="T1200" i="5" a="1"/>
  <c r="T1200" i="5" s="1"/>
  <c r="T1201" i="5" a="1"/>
  <c r="T1201" i="5" s="1"/>
  <c r="T1202" i="5" a="1"/>
  <c r="T1202" i="5" s="1"/>
  <c r="T1203" i="5" a="1"/>
  <c r="T1203" i="5" s="1"/>
  <c r="T1204" i="5" a="1"/>
  <c r="T1204" i="5" s="1"/>
  <c r="T1205" i="5" a="1"/>
  <c r="T1205" i="5" s="1"/>
  <c r="T1206" i="5" a="1"/>
  <c r="T1206" i="5" s="1"/>
  <c r="T1207" i="5" a="1"/>
  <c r="T1207" i="5" s="1"/>
  <c r="T1208" i="5" a="1"/>
  <c r="T1208" i="5" s="1"/>
  <c r="T1209" i="5" a="1"/>
  <c r="T1209" i="5" s="1"/>
  <c r="T1210" i="5" a="1"/>
  <c r="T1210" i="5" s="1"/>
  <c r="T1211" i="5" a="1"/>
  <c r="T1211" i="5" s="1"/>
  <c r="T1212" i="5" a="1"/>
  <c r="T1212" i="5" s="1"/>
  <c r="T1213" i="5" a="1"/>
  <c r="T1213" i="5" s="1"/>
  <c r="T1214" i="5" a="1"/>
  <c r="T1214" i="5" s="1"/>
  <c r="T1215" i="5" a="1"/>
  <c r="T1215" i="5" s="1"/>
  <c r="T1216" i="5" a="1"/>
  <c r="T1216" i="5" s="1"/>
  <c r="T1217" i="5" a="1"/>
  <c r="T1217" i="5" s="1"/>
  <c r="T1218" i="5" a="1"/>
  <c r="T1218" i="5" s="1"/>
  <c r="T1219" i="5" a="1"/>
  <c r="T1219" i="5" s="1"/>
  <c r="T1220" i="5" a="1"/>
  <c r="T1220" i="5" s="1"/>
  <c r="T1221" i="5" a="1"/>
  <c r="T1221" i="5" s="1"/>
  <c r="T1222" i="5" a="1"/>
  <c r="T1222" i="5" s="1"/>
  <c r="T1223" i="5" a="1"/>
  <c r="T1223" i="5" s="1"/>
  <c r="T1224" i="5" a="1"/>
  <c r="T1224" i="5" s="1"/>
  <c r="T1225" i="5" a="1"/>
  <c r="T1225" i="5" s="1"/>
  <c r="T1226" i="5" a="1"/>
  <c r="T1226" i="5" s="1"/>
  <c r="T1227" i="5" a="1"/>
  <c r="T1227" i="5" s="1"/>
  <c r="T1228" i="5" a="1"/>
  <c r="T1228" i="5" s="1"/>
  <c r="T1229" i="5" a="1"/>
  <c r="T1229" i="5" s="1"/>
  <c r="T1230" i="5" a="1"/>
  <c r="T1230" i="5" s="1"/>
  <c r="T1231" i="5" a="1"/>
  <c r="T1231" i="5" s="1"/>
  <c r="T1232" i="5" a="1"/>
  <c r="T1232" i="5" s="1"/>
  <c r="T1233" i="5" a="1"/>
  <c r="T1233" i="5" s="1"/>
  <c r="T1234" i="5" a="1"/>
  <c r="T1234" i="5" s="1"/>
  <c r="T1235" i="5" a="1"/>
  <c r="T1235" i="5" s="1"/>
  <c r="T1236" i="5" a="1"/>
  <c r="T1236" i="5" s="1"/>
  <c r="T1237" i="5" a="1"/>
  <c r="T1237" i="5" s="1"/>
  <c r="T1238" i="5" a="1"/>
  <c r="T1238" i="5" s="1"/>
  <c r="T1239" i="5" a="1"/>
  <c r="T1239" i="5" s="1"/>
  <c r="T1240" i="5" a="1"/>
  <c r="T1240" i="5" s="1"/>
  <c r="T1241" i="5" a="1"/>
  <c r="T1241" i="5" s="1"/>
  <c r="T1242" i="5" a="1"/>
  <c r="T1242" i="5" s="1"/>
  <c r="T1243" i="5" a="1"/>
  <c r="T1243" i="5" s="1"/>
  <c r="T1244" i="5" a="1"/>
  <c r="T1244" i="5" s="1"/>
  <c r="T1245" i="5" a="1"/>
  <c r="T1245" i="5" s="1"/>
  <c r="T1246" i="5" a="1"/>
  <c r="T1246" i="5" s="1"/>
  <c r="T1247" i="5" a="1"/>
  <c r="T1247" i="5" s="1"/>
  <c r="T1248" i="5" a="1"/>
  <c r="T1248" i="5" s="1"/>
  <c r="T1249" i="5" a="1"/>
  <c r="T1249" i="5" s="1"/>
  <c r="T1250" i="5" a="1"/>
  <c r="T1250" i="5" s="1"/>
  <c r="T1251" i="5" a="1"/>
  <c r="T1251" i="5" s="1"/>
  <c r="T1252" i="5" a="1"/>
  <c r="T1252" i="5" s="1"/>
  <c r="T1253" i="5" a="1"/>
  <c r="T1253" i="5" s="1"/>
  <c r="T1254" i="5" a="1"/>
  <c r="T1254" i="5" s="1"/>
  <c r="T1255" i="5" a="1"/>
  <c r="T1255" i="5" s="1"/>
  <c r="T1256" i="5" a="1"/>
  <c r="T1256" i="5" s="1"/>
  <c r="T1257" i="5" a="1"/>
  <c r="T1257" i="5" s="1"/>
  <c r="T1258" i="5" a="1"/>
  <c r="T1258" i="5" s="1"/>
  <c r="T1259" i="5" a="1"/>
  <c r="T1259" i="5" s="1"/>
  <c r="T1260" i="5" a="1"/>
  <c r="T1260" i="5" s="1"/>
  <c r="T1261" i="5" a="1"/>
  <c r="T1261" i="5" s="1"/>
  <c r="T1262" i="5" a="1"/>
  <c r="T1262" i="5" s="1"/>
  <c r="T1263" i="5" a="1"/>
  <c r="T1263" i="5" s="1"/>
  <c r="T1264" i="5" a="1"/>
  <c r="T1264" i="5" s="1"/>
  <c r="T1265" i="5" a="1"/>
  <c r="T1265" i="5" s="1"/>
  <c r="T1266" i="5" a="1"/>
  <c r="T1266" i="5" s="1"/>
  <c r="T1267" i="5" a="1"/>
  <c r="T1267" i="5" s="1"/>
  <c r="T1268" i="5" a="1"/>
  <c r="T1268" i="5" s="1"/>
  <c r="T1269" i="5" a="1"/>
  <c r="T1269" i="5" s="1"/>
  <c r="T1270" i="5" a="1"/>
  <c r="T1270" i="5" s="1"/>
  <c r="T1271" i="5" a="1"/>
  <c r="T1271" i="5" s="1"/>
  <c r="T1272" i="5" a="1"/>
  <c r="T1272" i="5" s="1"/>
  <c r="T1273" i="5" a="1"/>
  <c r="T1273" i="5" s="1"/>
  <c r="T1274" i="5" a="1"/>
  <c r="T1274" i="5" s="1"/>
  <c r="T1275" i="5" a="1"/>
  <c r="T1275" i="5" s="1"/>
  <c r="T1276" i="5" a="1"/>
  <c r="T1276" i="5" s="1"/>
  <c r="T1277" i="5" a="1"/>
  <c r="T1277" i="5" s="1"/>
  <c r="T1278" i="5" a="1"/>
  <c r="T1278" i="5" s="1"/>
  <c r="T1279" i="5" a="1"/>
  <c r="T1279" i="5" s="1"/>
  <c r="T1280" i="5" a="1"/>
  <c r="T1280" i="5" s="1"/>
  <c r="T1281" i="5" a="1"/>
  <c r="T1281" i="5" s="1"/>
  <c r="T1282" i="5" a="1"/>
  <c r="T1282" i="5" s="1"/>
  <c r="T1283" i="5" a="1"/>
  <c r="T1283" i="5" s="1"/>
  <c r="T1284" i="5" a="1"/>
  <c r="T1284" i="5" s="1"/>
  <c r="T1285" i="5" a="1"/>
  <c r="T1285" i="5" s="1"/>
  <c r="T1286" i="5" a="1"/>
  <c r="T1286" i="5" s="1"/>
  <c r="T1287" i="5" a="1"/>
  <c r="T1287" i="5" s="1"/>
  <c r="T1288" i="5" a="1"/>
  <c r="T1288" i="5" s="1"/>
  <c r="T1289" i="5" a="1"/>
  <c r="T1289" i="5" s="1"/>
  <c r="T1290" i="5" a="1"/>
  <c r="T1290" i="5" s="1"/>
  <c r="T1291" i="5" a="1"/>
  <c r="T1291" i="5" s="1"/>
  <c r="T1292" i="5" a="1"/>
  <c r="T1292" i="5" s="1"/>
  <c r="T1293" i="5" a="1"/>
  <c r="T1293" i="5" s="1"/>
  <c r="T1294" i="5" a="1"/>
  <c r="T1294" i="5" s="1"/>
  <c r="T1295" i="5" a="1"/>
  <c r="T1295" i="5" s="1"/>
  <c r="T1296" i="5" a="1"/>
  <c r="T1296" i="5" s="1"/>
  <c r="T1297" i="5" a="1"/>
  <c r="T1297" i="5" s="1"/>
  <c r="T1298" i="5" a="1"/>
  <c r="T1298" i="5" s="1"/>
  <c r="T1299" i="5" a="1"/>
  <c r="T1299" i="5" s="1"/>
  <c r="T1300" i="5" a="1"/>
  <c r="T1300" i="5" s="1"/>
  <c r="T1301" i="5" a="1"/>
  <c r="T1301" i="5" s="1"/>
  <c r="T1302" i="5" a="1"/>
  <c r="T1302" i="5" s="1"/>
  <c r="T1303" i="5" a="1"/>
  <c r="T1303" i="5" s="1"/>
  <c r="T1304" i="5" a="1"/>
  <c r="T1304" i="5" s="1"/>
  <c r="T1305" i="5" a="1"/>
  <c r="T1305" i="5" s="1"/>
  <c r="T1306" i="5" a="1"/>
  <c r="T1306" i="5" s="1"/>
  <c r="T1307" i="5" a="1"/>
  <c r="T1307" i="5" s="1"/>
  <c r="T1308" i="5" a="1"/>
  <c r="T1308" i="5" s="1"/>
  <c r="T1309" i="5" a="1"/>
  <c r="T1309" i="5" s="1"/>
  <c r="T1310" i="5" a="1"/>
  <c r="T1310" i="5" s="1"/>
  <c r="T1311" i="5" a="1"/>
  <c r="T1311" i="5" s="1"/>
  <c r="T1312" i="5" a="1"/>
  <c r="T1312" i="5" s="1"/>
  <c r="T1313" i="5" a="1"/>
  <c r="T1313" i="5" s="1"/>
  <c r="T1314" i="5" a="1"/>
  <c r="T1314" i="5" s="1"/>
  <c r="T1315" i="5" a="1"/>
  <c r="T1315" i="5" s="1"/>
  <c r="T1316" i="5" a="1"/>
  <c r="T1316" i="5" s="1"/>
  <c r="T1317" i="5" a="1"/>
  <c r="T1317" i="5" s="1"/>
  <c r="T1318" i="5" a="1"/>
  <c r="T1318" i="5" s="1"/>
  <c r="T1319" i="5" a="1"/>
  <c r="T1319" i="5" s="1"/>
  <c r="T1320" i="5" a="1"/>
  <c r="T1320" i="5" s="1"/>
  <c r="T1321" i="5" a="1"/>
  <c r="T1321" i="5" s="1"/>
  <c r="T1322" i="5" a="1"/>
  <c r="T1322" i="5" s="1"/>
  <c r="T1323" i="5" a="1"/>
  <c r="T1323" i="5" s="1"/>
  <c r="T1324" i="5" a="1"/>
  <c r="T1324" i="5" s="1"/>
  <c r="T1325" i="5" a="1"/>
  <c r="T1325" i="5" s="1"/>
  <c r="T1326" i="5" a="1"/>
  <c r="T1326" i="5" s="1"/>
  <c r="T1327" i="5" a="1"/>
  <c r="T1327" i="5" s="1"/>
  <c r="T1328" i="5" a="1"/>
  <c r="T1328" i="5" s="1"/>
  <c r="T1329" i="5" a="1"/>
  <c r="T1329" i="5" s="1"/>
  <c r="T1330" i="5" a="1"/>
  <c r="T1330" i="5" s="1"/>
  <c r="T1331" i="5" a="1"/>
  <c r="T1331" i="5" s="1"/>
  <c r="T1332" i="5" a="1"/>
  <c r="T1332" i="5" s="1"/>
  <c r="T1333" i="5" a="1"/>
  <c r="T1333" i="5" s="1"/>
  <c r="T1334" i="5" a="1"/>
  <c r="T1334" i="5" s="1"/>
  <c r="T1335" i="5" a="1"/>
  <c r="T1335" i="5" s="1"/>
  <c r="T1336" i="5" a="1"/>
  <c r="T1336" i="5" s="1"/>
  <c r="T1337" i="5" a="1"/>
  <c r="T1337" i="5" s="1"/>
  <c r="T1338" i="5" a="1"/>
  <c r="T1338" i="5" s="1"/>
  <c r="T1339" i="5" a="1"/>
  <c r="T1339" i="5" s="1"/>
  <c r="T1340" i="5" a="1"/>
  <c r="T1340" i="5" s="1"/>
  <c r="T1341" i="5" a="1"/>
  <c r="T1341" i="5" s="1"/>
  <c r="T1342" i="5" a="1"/>
  <c r="T1342" i="5" s="1"/>
  <c r="T1343" i="5" a="1"/>
  <c r="T1343" i="5" s="1"/>
  <c r="T1344" i="5" a="1"/>
  <c r="T1344" i="5" s="1"/>
  <c r="T1345" i="5" a="1"/>
  <c r="T1345" i="5" s="1"/>
  <c r="T1346" i="5" a="1"/>
  <c r="T1346" i="5" s="1"/>
  <c r="T1347" i="5" a="1"/>
  <c r="T1347" i="5" s="1"/>
  <c r="T1348" i="5" a="1"/>
  <c r="T1348" i="5" s="1"/>
  <c r="T1349" i="5" a="1"/>
  <c r="T1349" i="5" s="1"/>
  <c r="T1350" i="5" a="1"/>
  <c r="T1350" i="5" s="1"/>
  <c r="T1351" i="5" a="1"/>
  <c r="T1351" i="5" s="1"/>
  <c r="T1352" i="5" a="1"/>
  <c r="T1352" i="5" s="1"/>
  <c r="T1353" i="5" a="1"/>
  <c r="T1353" i="5" s="1"/>
  <c r="T1354" i="5" a="1"/>
  <c r="T1354" i="5" s="1"/>
  <c r="T1355" i="5" a="1"/>
  <c r="T1355" i="5" s="1"/>
  <c r="T1356" i="5" a="1"/>
  <c r="T1356" i="5" s="1"/>
  <c r="T1357" i="5" a="1"/>
  <c r="T1357" i="5" s="1"/>
  <c r="T1358" i="5" a="1"/>
  <c r="T1358" i="5" s="1"/>
  <c r="T1359" i="5" a="1"/>
  <c r="T1359" i="5" s="1"/>
  <c r="T1360" i="5" a="1"/>
  <c r="T1360" i="5" s="1"/>
  <c r="T1361" i="5" a="1"/>
  <c r="T1361" i="5" s="1"/>
  <c r="T1362" i="5" a="1"/>
  <c r="T1362" i="5" s="1"/>
  <c r="T1363" i="5" a="1"/>
  <c r="T1363" i="5" s="1"/>
  <c r="T1364" i="5" a="1"/>
  <c r="T1364" i="5" s="1"/>
  <c r="T1365" i="5" a="1"/>
  <c r="T1365" i="5" s="1"/>
  <c r="T1366" i="5" a="1"/>
  <c r="T1366" i="5" s="1"/>
  <c r="T1367" i="5" a="1"/>
  <c r="T1367" i="5" s="1"/>
  <c r="T1368" i="5" a="1"/>
  <c r="T1368" i="5" s="1"/>
  <c r="T1369" i="5" a="1"/>
  <c r="T1369" i="5" s="1"/>
  <c r="T1370" i="5" a="1"/>
  <c r="T1370" i="5" s="1"/>
  <c r="T1371" i="5" a="1"/>
  <c r="T1371" i="5" s="1"/>
  <c r="T1372" i="5" a="1"/>
  <c r="T1372" i="5" s="1"/>
  <c r="T1373" i="5" a="1"/>
  <c r="T1373" i="5" s="1"/>
  <c r="T1374" i="5" a="1"/>
  <c r="T1374" i="5" s="1"/>
  <c r="T1375" i="5" a="1"/>
  <c r="T1375" i="5" s="1"/>
  <c r="T1376" i="5" a="1"/>
  <c r="T1376" i="5" s="1"/>
  <c r="T1377" i="5" a="1"/>
  <c r="T1377" i="5" s="1"/>
  <c r="T1378" i="5" a="1"/>
  <c r="T1378" i="5" s="1"/>
  <c r="T1379" i="5" a="1"/>
  <c r="T1379" i="5" s="1"/>
  <c r="T1380" i="5" a="1"/>
  <c r="T1380" i="5" s="1"/>
  <c r="T1381" i="5" a="1"/>
  <c r="T1381" i="5" s="1"/>
  <c r="T1382" i="5" a="1"/>
  <c r="T1382" i="5" s="1"/>
  <c r="T1383" i="5" a="1"/>
  <c r="T1383" i="5" s="1"/>
  <c r="T1384" i="5" a="1"/>
  <c r="T1384" i="5" s="1"/>
  <c r="T1385" i="5" a="1"/>
  <c r="T1385" i="5" s="1"/>
  <c r="T1386" i="5" a="1"/>
  <c r="T1386" i="5" s="1"/>
  <c r="T1387" i="5" a="1"/>
  <c r="T1387" i="5" s="1"/>
  <c r="T1388" i="5" a="1"/>
  <c r="T1388" i="5" s="1"/>
  <c r="T1389" i="5" a="1"/>
  <c r="T1389" i="5" s="1"/>
  <c r="T1390" i="5" a="1"/>
  <c r="T1390" i="5" s="1"/>
  <c r="T1391" i="5" a="1"/>
  <c r="T1391" i="5" s="1"/>
  <c r="T1392" i="5" a="1"/>
  <c r="T1392" i="5" s="1"/>
  <c r="T1393" i="5" a="1"/>
  <c r="T1393" i="5" s="1"/>
  <c r="T1394" i="5" a="1"/>
  <c r="T1394" i="5" s="1"/>
  <c r="T1395" i="5" a="1"/>
  <c r="T1395" i="5" s="1"/>
  <c r="T1396" i="5" a="1"/>
  <c r="T1396" i="5" s="1"/>
  <c r="T1397" i="5" a="1"/>
  <c r="T1397" i="5" s="1"/>
  <c r="T1398" i="5" a="1"/>
  <c r="T1398" i="5" s="1"/>
  <c r="T1399" i="5" a="1"/>
  <c r="T1399" i="5" s="1"/>
  <c r="T1400" i="5" a="1"/>
  <c r="T1400" i="5" s="1"/>
  <c r="T1401" i="5" a="1"/>
  <c r="T1401" i="5" s="1"/>
  <c r="T1402" i="5" a="1"/>
  <c r="T1402" i="5" s="1"/>
  <c r="T1403" i="5" a="1"/>
  <c r="T1403" i="5" s="1"/>
  <c r="T1404" i="5" a="1"/>
  <c r="T1404" i="5" s="1"/>
  <c r="T1405" i="5" a="1"/>
  <c r="T1405" i="5" s="1"/>
  <c r="T1406" i="5" a="1"/>
  <c r="T1406" i="5" s="1"/>
  <c r="T1407" i="5" a="1"/>
  <c r="T1407" i="5" s="1"/>
  <c r="T1408" i="5" a="1"/>
  <c r="T1408" i="5" s="1"/>
  <c r="T1409" i="5" a="1"/>
  <c r="T1409" i="5" s="1"/>
  <c r="T1410" i="5" a="1"/>
  <c r="T1410" i="5" s="1"/>
  <c r="T1411" i="5" a="1"/>
  <c r="T1411" i="5" s="1"/>
  <c r="T1412" i="5" a="1"/>
  <c r="T1412" i="5" s="1"/>
  <c r="T1413" i="5" a="1"/>
  <c r="T1413" i="5" s="1"/>
  <c r="T1414" i="5" a="1"/>
  <c r="T1414" i="5" s="1"/>
  <c r="T1415" i="5" a="1"/>
  <c r="T1415" i="5" s="1"/>
  <c r="T1416" i="5" a="1"/>
  <c r="T1416" i="5" s="1"/>
  <c r="T1417" i="5" a="1"/>
  <c r="T1417" i="5" s="1"/>
  <c r="T1418" i="5" a="1"/>
  <c r="T1418" i="5" s="1"/>
  <c r="T1419" i="5" a="1"/>
  <c r="T1419" i="5" s="1"/>
  <c r="T1420" i="5" a="1"/>
  <c r="T1420" i="5" s="1"/>
  <c r="T1421" i="5" a="1"/>
  <c r="T1421" i="5" s="1"/>
  <c r="T1422" i="5" a="1"/>
  <c r="T1422" i="5" s="1"/>
  <c r="T1423" i="5" a="1"/>
  <c r="T1423" i="5" s="1"/>
  <c r="T1424" i="5" a="1"/>
  <c r="T1424" i="5" s="1"/>
  <c r="T1425" i="5" a="1"/>
  <c r="T1425" i="5" s="1"/>
  <c r="T1426" i="5" a="1"/>
  <c r="T1426" i="5" s="1"/>
  <c r="T1427" i="5" a="1"/>
  <c r="T1427" i="5" s="1"/>
  <c r="T1428" i="5" a="1"/>
  <c r="T1428" i="5" s="1"/>
  <c r="T1429" i="5" a="1"/>
  <c r="T1429" i="5" s="1"/>
  <c r="T1430" i="5" a="1"/>
  <c r="T1430" i="5" s="1"/>
  <c r="T1431" i="5" a="1"/>
  <c r="T1431" i="5" s="1"/>
  <c r="T1432" i="5" a="1"/>
  <c r="T1432" i="5" s="1"/>
  <c r="T1433" i="5" a="1"/>
  <c r="T1433" i="5" s="1"/>
  <c r="T1434" i="5" a="1"/>
  <c r="T1434" i="5" s="1"/>
  <c r="T1435" i="5" a="1"/>
  <c r="T1435" i="5" s="1"/>
  <c r="T1436" i="5" a="1"/>
  <c r="T1436" i="5" s="1"/>
  <c r="T1437" i="5" a="1"/>
  <c r="T1437" i="5" s="1"/>
  <c r="T1438" i="5" a="1"/>
  <c r="T1438" i="5" s="1"/>
  <c r="T1439" i="5" a="1"/>
  <c r="T1439" i="5" s="1"/>
  <c r="T1440" i="5" a="1"/>
  <c r="T1440" i="5" s="1"/>
  <c r="T1441" i="5" a="1"/>
  <c r="T1441" i="5" s="1"/>
  <c r="T1442" i="5" a="1"/>
  <c r="T1442" i="5" s="1"/>
  <c r="T1443" i="5" a="1"/>
  <c r="T1443" i="5" s="1"/>
  <c r="T1444" i="5" a="1"/>
  <c r="T1444" i="5" s="1"/>
  <c r="T1445" i="5" a="1"/>
  <c r="T1445" i="5" s="1"/>
  <c r="T1446" i="5" a="1"/>
  <c r="T1446" i="5" s="1"/>
  <c r="T1447" i="5" a="1"/>
  <c r="T1447" i="5" s="1"/>
  <c r="T1448" i="5" a="1"/>
  <c r="T1448" i="5" s="1"/>
  <c r="T1449" i="5" a="1"/>
  <c r="T1449" i="5" s="1"/>
  <c r="T1450" i="5" a="1"/>
  <c r="T1450" i="5" s="1"/>
  <c r="T1451" i="5" a="1"/>
  <c r="T1451" i="5" s="1"/>
  <c r="T1452" i="5" a="1"/>
  <c r="T1452" i="5" s="1"/>
  <c r="T1453" i="5" a="1"/>
  <c r="T1453" i="5" s="1"/>
  <c r="T1454" i="5" a="1"/>
  <c r="T1454" i="5" s="1"/>
  <c r="T1455" i="5" a="1"/>
  <c r="T1455" i="5" s="1"/>
  <c r="T1456" i="5" a="1"/>
  <c r="T1456" i="5" s="1"/>
  <c r="T1457" i="5" a="1"/>
  <c r="T1457" i="5" s="1"/>
  <c r="T1458" i="5" a="1"/>
  <c r="T1458" i="5" s="1"/>
  <c r="T1459" i="5" a="1"/>
  <c r="T1459" i="5" s="1"/>
  <c r="T1460" i="5" a="1"/>
  <c r="T1460" i="5" s="1"/>
  <c r="T1461" i="5" a="1"/>
  <c r="T1461" i="5" s="1"/>
  <c r="T1462" i="5" a="1"/>
  <c r="T1462" i="5" s="1"/>
  <c r="T1463" i="5" a="1"/>
  <c r="T1463" i="5" s="1"/>
  <c r="T1464" i="5" a="1"/>
  <c r="T1464" i="5" s="1"/>
  <c r="T1465" i="5" a="1"/>
  <c r="T1465" i="5" s="1"/>
  <c r="T1466" i="5" a="1"/>
  <c r="T1466" i="5" s="1"/>
  <c r="T1467" i="5" a="1"/>
  <c r="T1467" i="5" s="1"/>
  <c r="T1468" i="5" a="1"/>
  <c r="T1468" i="5" s="1"/>
  <c r="T1469" i="5" a="1"/>
  <c r="T1469" i="5" s="1"/>
  <c r="T1470" i="5" a="1"/>
  <c r="T1470" i="5" s="1"/>
  <c r="T1471" i="5" a="1"/>
  <c r="T1471" i="5" s="1"/>
  <c r="T1472" i="5" a="1"/>
  <c r="T1472" i="5" s="1"/>
  <c r="T1473" i="5" a="1"/>
  <c r="T1473" i="5" s="1"/>
  <c r="T1474" i="5" a="1"/>
  <c r="T1474" i="5" s="1"/>
  <c r="T1475" i="5" a="1"/>
  <c r="T1475" i="5" s="1"/>
  <c r="T1476" i="5" a="1"/>
  <c r="T1476" i="5" s="1"/>
  <c r="T1477" i="5" a="1"/>
  <c r="T1477" i="5" s="1"/>
  <c r="T1478" i="5" a="1"/>
  <c r="T1478" i="5" s="1"/>
  <c r="T1479" i="5" a="1"/>
  <c r="T1479" i="5" s="1"/>
  <c r="T1480" i="5" a="1"/>
  <c r="T1480" i="5" s="1"/>
  <c r="T1481" i="5" a="1"/>
  <c r="T1481" i="5" s="1"/>
  <c r="T1482" i="5" a="1"/>
  <c r="T1482" i="5" s="1"/>
  <c r="T1483" i="5" a="1"/>
  <c r="T1483" i="5" s="1"/>
  <c r="T1484" i="5" a="1"/>
  <c r="T1484" i="5" s="1"/>
  <c r="T1485" i="5" a="1"/>
  <c r="T1485" i="5" s="1"/>
  <c r="T1486" i="5" a="1"/>
  <c r="T1486" i="5" s="1"/>
  <c r="T1487" i="5" a="1"/>
  <c r="T1487" i="5" s="1"/>
  <c r="T1488" i="5" a="1"/>
  <c r="T1488" i="5" s="1"/>
  <c r="T1489" i="5" a="1"/>
  <c r="T1489" i="5" s="1"/>
  <c r="T1490" i="5" a="1"/>
  <c r="T1490" i="5" s="1"/>
  <c r="T1491" i="5" a="1"/>
  <c r="T1491" i="5" s="1"/>
  <c r="T1492" i="5" a="1"/>
  <c r="T1492" i="5" s="1"/>
  <c r="T1493" i="5" a="1"/>
  <c r="T1493" i="5" s="1"/>
  <c r="T1494" i="5" a="1"/>
  <c r="T1494" i="5" s="1"/>
  <c r="T1495" i="5" a="1"/>
  <c r="T1495" i="5" s="1"/>
  <c r="T1496" i="5" a="1"/>
  <c r="T1496" i="5" s="1"/>
  <c r="T1497" i="5" a="1"/>
  <c r="T1497" i="5" s="1"/>
  <c r="T1498" i="5" a="1"/>
  <c r="T1498" i="5" s="1"/>
  <c r="T1499" i="5" a="1"/>
  <c r="T1499" i="5" s="1"/>
  <c r="T1500" i="5" a="1"/>
  <c r="T1500" i="5" s="1"/>
  <c r="T1501" i="5" a="1"/>
  <c r="T1501" i="5" s="1"/>
  <c r="T1502" i="5" a="1"/>
  <c r="T1502" i="5" s="1"/>
  <c r="T1503" i="5" a="1"/>
  <c r="T1503" i="5" s="1"/>
  <c r="T1504" i="5" a="1"/>
  <c r="T1504" i="5" s="1"/>
  <c r="T1505" i="5" a="1"/>
  <c r="T1505" i="5" s="1"/>
  <c r="T1506" i="5" a="1"/>
  <c r="T1506" i="5" s="1"/>
  <c r="T1507" i="5" a="1"/>
  <c r="T1507" i="5" s="1"/>
  <c r="T1508" i="5" a="1"/>
  <c r="T1508" i="5" s="1"/>
  <c r="T1509" i="5" a="1"/>
  <c r="T1509" i="5" s="1"/>
  <c r="T1510" i="5" a="1"/>
  <c r="T1510" i="5" s="1"/>
  <c r="T1511" i="5" a="1"/>
  <c r="T1511" i="5" s="1"/>
  <c r="T1512" i="5" a="1"/>
  <c r="T1512" i="5" s="1"/>
  <c r="T1513" i="5" a="1"/>
  <c r="T1513" i="5" s="1"/>
  <c r="T1514" i="5" a="1"/>
  <c r="T1514" i="5" s="1"/>
  <c r="T1515" i="5" a="1"/>
  <c r="T1515" i="5" s="1"/>
  <c r="T1516" i="5" a="1"/>
  <c r="T1516" i="5" s="1"/>
  <c r="T1517" i="5" a="1"/>
  <c r="T1517" i="5" s="1"/>
  <c r="T1518" i="5" a="1"/>
  <c r="T1518" i="5" s="1"/>
  <c r="T1519" i="5" a="1"/>
  <c r="T1519" i="5" s="1"/>
  <c r="T1520" i="5" a="1"/>
  <c r="T1520" i="5" s="1"/>
  <c r="T1521" i="5" a="1"/>
  <c r="T1521" i="5" s="1"/>
  <c r="T1522" i="5" a="1"/>
  <c r="T1522" i="5" s="1"/>
  <c r="T1523" i="5" a="1"/>
  <c r="T1523" i="5" s="1"/>
  <c r="T1524" i="5" a="1"/>
  <c r="T1524" i="5" s="1"/>
  <c r="T1525" i="5" a="1"/>
  <c r="T1525" i="5" s="1"/>
  <c r="T1526" i="5" a="1"/>
  <c r="T1526" i="5" s="1"/>
  <c r="T1527" i="5" a="1"/>
  <c r="T1527" i="5" s="1"/>
  <c r="T1528" i="5" a="1"/>
  <c r="T1528" i="5" s="1"/>
  <c r="T1529" i="5" a="1"/>
  <c r="T1529" i="5" s="1"/>
  <c r="T1530" i="5" a="1"/>
  <c r="T1530" i="5" s="1"/>
  <c r="T1531" i="5" a="1"/>
  <c r="T1531" i="5" s="1"/>
  <c r="T1532" i="5" a="1"/>
  <c r="T1532" i="5" s="1"/>
  <c r="T1533" i="5" a="1"/>
  <c r="T1533" i="5" s="1"/>
  <c r="T1534" i="5" a="1"/>
  <c r="T1534" i="5" s="1"/>
  <c r="T1535" i="5" a="1"/>
  <c r="T1535" i="5" s="1"/>
  <c r="T1536" i="5" a="1"/>
  <c r="T1536" i="5" s="1"/>
  <c r="T1537" i="5" a="1"/>
  <c r="T1537" i="5" s="1"/>
  <c r="T1538" i="5" a="1"/>
  <c r="T1538" i="5" s="1"/>
  <c r="T1539" i="5" a="1"/>
  <c r="T1539" i="5" s="1"/>
  <c r="T1540" i="5" a="1"/>
  <c r="T1540" i="5" s="1"/>
  <c r="T1541" i="5" a="1"/>
  <c r="T1541" i="5" s="1"/>
  <c r="T1542" i="5" a="1"/>
  <c r="T1542" i="5" s="1"/>
  <c r="T1543" i="5" a="1"/>
  <c r="T1543" i="5" s="1"/>
  <c r="T1544" i="5" a="1"/>
  <c r="T1544" i="5" s="1"/>
  <c r="T1545" i="5" a="1"/>
  <c r="T1545" i="5" s="1"/>
  <c r="T1546" i="5" a="1"/>
  <c r="T1546" i="5" s="1"/>
  <c r="T1547" i="5" a="1"/>
  <c r="T1547" i="5" s="1"/>
  <c r="T1548" i="5" a="1"/>
  <c r="T1548" i="5" s="1"/>
  <c r="T1549" i="5" a="1"/>
  <c r="T1549" i="5" s="1"/>
  <c r="T1550" i="5" a="1"/>
  <c r="T1550" i="5" s="1"/>
  <c r="T1551" i="5" a="1"/>
  <c r="T1551" i="5" s="1"/>
  <c r="T1552" i="5" a="1"/>
  <c r="T1552" i="5" s="1"/>
  <c r="T1553" i="5" a="1"/>
  <c r="T1553" i="5" s="1"/>
  <c r="T1554" i="5" a="1"/>
  <c r="T1554" i="5" s="1"/>
  <c r="T1555" i="5" a="1"/>
  <c r="T1555" i="5" s="1"/>
  <c r="T1556" i="5" a="1"/>
  <c r="T1556" i="5" s="1"/>
  <c r="T1557" i="5" a="1"/>
  <c r="T1557" i="5" s="1"/>
  <c r="T1558" i="5" a="1"/>
  <c r="T1558" i="5" s="1"/>
  <c r="T1559" i="5" a="1"/>
  <c r="T1559" i="5" s="1"/>
  <c r="T1560" i="5" a="1"/>
  <c r="T1560" i="5" s="1"/>
  <c r="T1561" i="5" a="1"/>
  <c r="T1561" i="5" s="1"/>
  <c r="T1562" i="5" a="1"/>
  <c r="T1562" i="5" s="1"/>
  <c r="T1563" i="5" a="1"/>
  <c r="T1563" i="5" s="1"/>
  <c r="T1564" i="5" a="1"/>
  <c r="T1564" i="5" s="1"/>
  <c r="T1565" i="5" a="1"/>
  <c r="T1565" i="5" s="1"/>
  <c r="T1566" i="5" a="1"/>
  <c r="T1566" i="5" s="1"/>
  <c r="T1567" i="5" a="1"/>
  <c r="T1567" i="5" s="1"/>
  <c r="T1568" i="5" a="1"/>
  <c r="T1568" i="5" s="1"/>
  <c r="T1569" i="5" a="1"/>
  <c r="T1569" i="5" s="1"/>
  <c r="T1570" i="5" a="1"/>
  <c r="T1570" i="5" s="1"/>
  <c r="T1571" i="5" a="1"/>
  <c r="T1571" i="5" s="1"/>
  <c r="T1572" i="5" a="1"/>
  <c r="T1572" i="5" s="1"/>
  <c r="T1573" i="5" a="1"/>
  <c r="T1573" i="5" s="1"/>
  <c r="T1574" i="5" a="1"/>
  <c r="T1574" i="5" s="1"/>
  <c r="T1575" i="5" a="1"/>
  <c r="T1575" i="5" s="1"/>
  <c r="T1576" i="5" a="1"/>
  <c r="T1576" i="5" s="1"/>
  <c r="T1577" i="5" a="1"/>
  <c r="T1577" i="5" s="1"/>
  <c r="T1578" i="5" a="1"/>
  <c r="T1578" i="5" s="1"/>
  <c r="T1579" i="5" a="1"/>
  <c r="T1579" i="5" s="1"/>
  <c r="T1580" i="5" a="1"/>
  <c r="T1580" i="5" s="1"/>
  <c r="T1581" i="5" a="1"/>
  <c r="T1581" i="5" s="1"/>
  <c r="T1582" i="5" a="1"/>
  <c r="T1582" i="5" s="1"/>
  <c r="T1583" i="5" a="1"/>
  <c r="T1583" i="5" s="1"/>
  <c r="T1584" i="5" a="1"/>
  <c r="T1584" i="5" s="1"/>
  <c r="T1585" i="5" a="1"/>
  <c r="T1585" i="5" s="1"/>
  <c r="T1586" i="5" a="1"/>
  <c r="T1586" i="5" s="1"/>
  <c r="T1587" i="5" a="1"/>
  <c r="T1587" i="5" s="1"/>
  <c r="T1588" i="5" a="1"/>
  <c r="T1588" i="5" s="1"/>
  <c r="T1589" i="5" a="1"/>
  <c r="T1589" i="5" s="1"/>
  <c r="T1590" i="5" a="1"/>
  <c r="T1590" i="5" s="1"/>
  <c r="T1591" i="5" a="1"/>
  <c r="T1591" i="5" s="1"/>
  <c r="T1592" i="5" a="1"/>
  <c r="T1592" i="5" s="1"/>
  <c r="T1593" i="5" a="1"/>
  <c r="T1593" i="5" s="1"/>
  <c r="T1594" i="5" a="1"/>
  <c r="T1594" i="5" s="1"/>
  <c r="T1595" i="5" a="1"/>
  <c r="T1595" i="5" s="1"/>
  <c r="T1596" i="5" a="1"/>
  <c r="T1596" i="5" s="1"/>
  <c r="T1597" i="5" a="1"/>
  <c r="T1597" i="5" s="1"/>
  <c r="T1598" i="5" a="1"/>
  <c r="T1598" i="5" s="1"/>
  <c r="T1599" i="5" a="1"/>
  <c r="T1599" i="5" s="1"/>
  <c r="T1600" i="5" a="1"/>
  <c r="T1600" i="5" s="1"/>
  <c r="T1601" i="5" a="1"/>
  <c r="T1601" i="5" s="1"/>
  <c r="T1602" i="5" a="1"/>
  <c r="T1602" i="5" s="1"/>
  <c r="T1603" i="5" a="1"/>
  <c r="T1603" i="5" s="1"/>
  <c r="T1604" i="5" a="1"/>
  <c r="T1604" i="5" s="1"/>
  <c r="T1605" i="5" a="1"/>
  <c r="T1605" i="5" s="1"/>
  <c r="T1606" i="5" a="1"/>
  <c r="T1606" i="5" s="1"/>
  <c r="T1607" i="5" a="1"/>
  <c r="T1607" i="5" s="1"/>
  <c r="T1608" i="5" a="1"/>
  <c r="T1608" i="5" s="1"/>
  <c r="T1609" i="5" a="1"/>
  <c r="T1609" i="5" s="1"/>
  <c r="T1610" i="5" a="1"/>
  <c r="T1610" i="5" s="1"/>
  <c r="T1611" i="5" a="1"/>
  <c r="T1611" i="5" s="1"/>
  <c r="T1612" i="5" a="1"/>
  <c r="T1612" i="5" s="1"/>
  <c r="T1613" i="5" a="1"/>
  <c r="T1613" i="5" s="1"/>
  <c r="T1614" i="5" a="1"/>
  <c r="T1614" i="5" s="1"/>
  <c r="T1615" i="5" a="1"/>
  <c r="T1615" i="5" s="1"/>
  <c r="T1616" i="5" a="1"/>
  <c r="T1616" i="5" s="1"/>
  <c r="T1617" i="5" a="1"/>
  <c r="T1617" i="5" s="1"/>
  <c r="T1618" i="5" a="1"/>
  <c r="T1618" i="5" s="1"/>
  <c r="T1619" i="5" a="1"/>
  <c r="T1619" i="5" s="1"/>
  <c r="T1620" i="5" a="1"/>
  <c r="T1620" i="5" s="1"/>
  <c r="T1621" i="5" a="1"/>
  <c r="T1621" i="5" s="1"/>
  <c r="T1622" i="5" a="1"/>
  <c r="T1622" i="5" s="1"/>
  <c r="T1623" i="5" a="1"/>
  <c r="T1623" i="5" s="1"/>
  <c r="T1624" i="5" a="1"/>
  <c r="T1624" i="5" s="1"/>
  <c r="T1625" i="5" a="1"/>
  <c r="T1625" i="5" s="1"/>
  <c r="T1626" i="5" a="1"/>
  <c r="T1626" i="5" s="1"/>
  <c r="T1627" i="5" a="1"/>
  <c r="T1627" i="5" s="1"/>
  <c r="T1628" i="5" a="1"/>
  <c r="T1628" i="5" s="1"/>
  <c r="T1629" i="5" a="1"/>
  <c r="T1629" i="5" s="1"/>
  <c r="T1630" i="5" a="1"/>
  <c r="T1630" i="5" s="1"/>
  <c r="T1631" i="5" a="1"/>
  <c r="T1631" i="5" s="1"/>
  <c r="T1632" i="5" a="1"/>
  <c r="T1632" i="5" s="1"/>
  <c r="T1633" i="5" a="1"/>
  <c r="T1633" i="5" s="1"/>
  <c r="T1634" i="5" a="1"/>
  <c r="T1634" i="5" s="1"/>
  <c r="T1635" i="5" a="1"/>
  <c r="T1635" i="5" s="1"/>
  <c r="T1636" i="5" a="1"/>
  <c r="T1636" i="5" s="1"/>
  <c r="T1637" i="5" a="1"/>
  <c r="T1637" i="5" s="1"/>
  <c r="T1638" i="5" a="1"/>
  <c r="T1638" i="5" s="1"/>
  <c r="T1639" i="5" a="1"/>
  <c r="T1639" i="5" s="1"/>
  <c r="T1640" i="5" a="1"/>
  <c r="T1640" i="5" s="1"/>
  <c r="T1641" i="5" a="1"/>
  <c r="T1641" i="5" s="1"/>
  <c r="T1642" i="5" a="1"/>
  <c r="T1642" i="5" s="1"/>
  <c r="T1643" i="5" a="1"/>
  <c r="T1643" i="5" s="1"/>
  <c r="T1644" i="5" a="1"/>
  <c r="T1644" i="5" s="1"/>
  <c r="T1645" i="5" a="1"/>
  <c r="T1645" i="5" s="1"/>
  <c r="T1646" i="5" a="1"/>
  <c r="T1646" i="5" s="1"/>
  <c r="T1647" i="5" a="1"/>
  <c r="T1647" i="5" s="1"/>
  <c r="T1648" i="5" a="1"/>
  <c r="T1648" i="5" s="1"/>
  <c r="T1649" i="5" a="1"/>
  <c r="T1649" i="5" s="1"/>
  <c r="T1650" i="5" a="1"/>
  <c r="T1650" i="5" s="1"/>
  <c r="T1651" i="5" a="1"/>
  <c r="T1651" i="5" s="1"/>
  <c r="T1652" i="5" a="1"/>
  <c r="T1652" i="5" s="1"/>
  <c r="T1653" i="5" a="1"/>
  <c r="T1653" i="5" s="1"/>
  <c r="T1654" i="5" a="1"/>
  <c r="T1654" i="5" s="1"/>
  <c r="T1655" i="5" a="1"/>
  <c r="T1655" i="5" s="1"/>
  <c r="T1656" i="5" a="1"/>
  <c r="T1656" i="5" s="1"/>
  <c r="T1657" i="5" a="1"/>
  <c r="T1657" i="5" s="1"/>
  <c r="T1658" i="5" a="1"/>
  <c r="T1658" i="5" s="1"/>
  <c r="T1659" i="5" a="1"/>
  <c r="T1659" i="5" s="1"/>
  <c r="T1660" i="5" a="1"/>
  <c r="T1660" i="5" s="1"/>
  <c r="T1661" i="5" a="1"/>
  <c r="T1661" i="5" s="1"/>
  <c r="T1662" i="5" a="1"/>
  <c r="T1662" i="5" s="1"/>
  <c r="T1663" i="5" a="1"/>
  <c r="T1663" i="5" s="1"/>
  <c r="T1664" i="5" a="1"/>
  <c r="T1664" i="5" s="1"/>
  <c r="T1665" i="5" a="1"/>
  <c r="T1665" i="5" s="1"/>
  <c r="T1666" i="5" a="1"/>
  <c r="T1666" i="5" s="1"/>
  <c r="T1667" i="5" a="1"/>
  <c r="T1667" i="5" s="1"/>
  <c r="T1668" i="5" a="1"/>
  <c r="T1668" i="5" s="1"/>
  <c r="T1669" i="5" a="1"/>
  <c r="T1669" i="5" s="1"/>
  <c r="T1670" i="5" a="1"/>
  <c r="T1670" i="5" s="1"/>
  <c r="T1671" i="5" a="1"/>
  <c r="T1671" i="5" s="1"/>
  <c r="T1672" i="5" a="1"/>
  <c r="T1672" i="5" s="1"/>
  <c r="T1673" i="5" a="1"/>
  <c r="T1673" i="5" s="1"/>
  <c r="T1674" i="5" a="1"/>
  <c r="T1674" i="5" s="1"/>
  <c r="T1675" i="5" a="1"/>
  <c r="T1675" i="5" s="1"/>
  <c r="T1676" i="5" a="1"/>
  <c r="T1676" i="5" s="1"/>
  <c r="T1677" i="5" a="1"/>
  <c r="T1677" i="5" s="1"/>
  <c r="T1678" i="5" a="1"/>
  <c r="T1678" i="5" s="1"/>
  <c r="T1679" i="5" a="1"/>
  <c r="T1679" i="5" s="1"/>
  <c r="T1680" i="5" a="1"/>
  <c r="T1680" i="5" s="1"/>
  <c r="T1681" i="5" a="1"/>
  <c r="T1681" i="5" s="1"/>
  <c r="T1682" i="5" a="1"/>
  <c r="T1682" i="5" s="1"/>
  <c r="T1683" i="5" a="1"/>
  <c r="T1683" i="5" s="1"/>
  <c r="T1684" i="5" a="1"/>
  <c r="T1684" i="5" s="1"/>
  <c r="T1685" i="5" a="1"/>
  <c r="T1685" i="5" s="1"/>
  <c r="T1686" i="5" a="1"/>
  <c r="T1686" i="5" s="1"/>
  <c r="T1687" i="5" a="1"/>
  <c r="T1687" i="5" s="1"/>
  <c r="T1688" i="5" a="1"/>
  <c r="T1688" i="5" s="1"/>
  <c r="T1689" i="5" a="1"/>
  <c r="T1689" i="5" s="1"/>
  <c r="T1690" i="5" a="1"/>
  <c r="T1690" i="5" s="1"/>
  <c r="T1691" i="5" a="1"/>
  <c r="T1691" i="5" s="1"/>
  <c r="T1692" i="5" a="1"/>
  <c r="T1692" i="5" s="1"/>
  <c r="T1693" i="5" a="1"/>
  <c r="T1693" i="5" s="1"/>
  <c r="T1694" i="5" a="1"/>
  <c r="T1694" i="5" s="1"/>
  <c r="T1695" i="5" a="1"/>
  <c r="T1695" i="5" s="1"/>
  <c r="T1696" i="5" a="1"/>
  <c r="T1696" i="5" s="1"/>
  <c r="T1697" i="5" a="1"/>
  <c r="T1697" i="5" s="1"/>
  <c r="T1698" i="5" a="1"/>
  <c r="T1698" i="5" s="1"/>
  <c r="T1699" i="5" a="1"/>
  <c r="T1699" i="5" s="1"/>
  <c r="T1700" i="5" a="1"/>
  <c r="T1700" i="5" s="1"/>
  <c r="T1701" i="5" a="1"/>
  <c r="T1701" i="5" s="1"/>
  <c r="T1702" i="5" a="1"/>
  <c r="T1702" i="5" s="1"/>
  <c r="T1703" i="5" a="1"/>
  <c r="T1703" i="5" s="1"/>
  <c r="T1704" i="5" a="1"/>
  <c r="T1704" i="5" s="1"/>
  <c r="T1705" i="5" a="1"/>
  <c r="T1705" i="5" s="1"/>
  <c r="T1706" i="5" a="1"/>
  <c r="T1706" i="5" s="1"/>
  <c r="T1707" i="5" a="1"/>
  <c r="T1707" i="5" s="1"/>
  <c r="T1708" i="5" a="1"/>
  <c r="T1708" i="5" s="1"/>
  <c r="T1709" i="5" a="1"/>
  <c r="T1709" i="5" s="1"/>
  <c r="T1710" i="5" a="1"/>
  <c r="T1710" i="5" s="1"/>
  <c r="T1711" i="5" a="1"/>
  <c r="T1711" i="5" s="1"/>
  <c r="T1712" i="5" a="1"/>
  <c r="T1712" i="5" s="1"/>
  <c r="T1713" i="5" a="1"/>
  <c r="T1713" i="5" s="1"/>
  <c r="T1714" i="5" a="1"/>
  <c r="T1714" i="5" s="1"/>
  <c r="T1715" i="5" a="1"/>
  <c r="T1715" i="5" s="1"/>
  <c r="T1716" i="5" a="1"/>
  <c r="T1716" i="5" s="1"/>
  <c r="T1717" i="5" a="1"/>
  <c r="T1717" i="5" s="1"/>
  <c r="T1718" i="5" a="1"/>
  <c r="T1718" i="5" s="1"/>
  <c r="T1719" i="5" a="1"/>
  <c r="T1719" i="5" s="1"/>
  <c r="T1720" i="5" a="1"/>
  <c r="T1720" i="5" s="1"/>
  <c r="T1721" i="5" a="1"/>
  <c r="T1721" i="5" s="1"/>
  <c r="T1722" i="5" a="1"/>
  <c r="T1722" i="5" s="1"/>
  <c r="T1723" i="5" a="1"/>
  <c r="T1723" i="5" s="1"/>
  <c r="T1724" i="5" a="1"/>
  <c r="T1724" i="5" s="1"/>
  <c r="T1725" i="5" a="1"/>
  <c r="T1725" i="5" s="1"/>
  <c r="T1726" i="5" a="1"/>
  <c r="T1726" i="5" s="1"/>
  <c r="T1727" i="5" a="1"/>
  <c r="T1727" i="5" s="1"/>
  <c r="T1728" i="5" a="1"/>
  <c r="T1728" i="5" s="1"/>
  <c r="T1729" i="5" a="1"/>
  <c r="T1729" i="5" s="1"/>
  <c r="T1730" i="5" a="1"/>
  <c r="T1730" i="5" s="1"/>
  <c r="T1731" i="5" a="1"/>
  <c r="T1731" i="5" s="1"/>
  <c r="T1732" i="5" a="1"/>
  <c r="T1732" i="5" s="1"/>
  <c r="T1733" i="5" a="1"/>
  <c r="T1733" i="5" s="1"/>
  <c r="T1734" i="5" a="1"/>
  <c r="T1734" i="5" s="1"/>
  <c r="T1735" i="5" a="1"/>
  <c r="T1735" i="5" s="1"/>
  <c r="T1736" i="5" a="1"/>
  <c r="T1736" i="5" s="1"/>
  <c r="T1737" i="5" a="1"/>
  <c r="T1737" i="5" s="1"/>
  <c r="T1738" i="5" a="1"/>
  <c r="T1738" i="5" s="1"/>
  <c r="T1739" i="5" a="1"/>
  <c r="T1739" i="5" s="1"/>
  <c r="T1740" i="5" a="1"/>
  <c r="T1740" i="5" s="1"/>
  <c r="T1741" i="5" a="1"/>
  <c r="T1741" i="5" s="1"/>
  <c r="T1742" i="5" a="1"/>
  <c r="T1742" i="5" s="1"/>
  <c r="T1743" i="5" a="1"/>
  <c r="T1743" i="5" s="1"/>
  <c r="T1744" i="5" a="1"/>
  <c r="T1744" i="5" s="1"/>
  <c r="T1745" i="5" a="1"/>
  <c r="T1745" i="5" s="1"/>
  <c r="T1746" i="5" a="1"/>
  <c r="T1746" i="5" s="1"/>
  <c r="T1747" i="5" a="1"/>
  <c r="T1747" i="5" s="1"/>
  <c r="T1748" i="5" a="1"/>
  <c r="T1748" i="5" s="1"/>
  <c r="T1749" i="5" a="1"/>
  <c r="T1749" i="5" s="1"/>
  <c r="T1750" i="5" a="1"/>
  <c r="T1750" i="5" s="1"/>
  <c r="T1751" i="5" a="1"/>
  <c r="T1751" i="5" s="1"/>
  <c r="T1752" i="5" a="1"/>
  <c r="T1752" i="5" s="1"/>
  <c r="T1753" i="5" a="1"/>
  <c r="T1753" i="5" s="1"/>
  <c r="T1754" i="5" a="1"/>
  <c r="T1754" i="5" s="1"/>
  <c r="T1755" i="5" a="1"/>
  <c r="T1755" i="5" s="1"/>
  <c r="T1756" i="5" a="1"/>
  <c r="T1756" i="5" s="1"/>
  <c r="T1757" i="5" a="1"/>
  <c r="T1757" i="5" s="1"/>
  <c r="T1758" i="5" a="1"/>
  <c r="T1758" i="5" s="1"/>
  <c r="T1759" i="5" a="1"/>
  <c r="T1759" i="5" s="1"/>
  <c r="T1760" i="5" a="1"/>
  <c r="T1760" i="5" s="1"/>
  <c r="T1761" i="5" a="1"/>
  <c r="T1761" i="5" s="1"/>
  <c r="T1762" i="5" a="1"/>
  <c r="T1762" i="5" s="1"/>
  <c r="T1763" i="5" a="1"/>
  <c r="T1763" i="5" s="1"/>
  <c r="T1764" i="5" a="1"/>
  <c r="T1764" i="5" s="1"/>
  <c r="T1765" i="5" a="1"/>
  <c r="T1765" i="5" s="1"/>
  <c r="T1766" i="5" a="1"/>
  <c r="T1766" i="5" s="1"/>
  <c r="T1767" i="5" a="1"/>
  <c r="T1767" i="5" s="1"/>
  <c r="T1768" i="5" a="1"/>
  <c r="T1768" i="5" s="1"/>
  <c r="T1769" i="5" a="1"/>
  <c r="T1769" i="5" s="1"/>
  <c r="T1770" i="5" a="1"/>
  <c r="T1770" i="5" s="1"/>
  <c r="T1771" i="5" a="1"/>
  <c r="T1771" i="5" s="1"/>
  <c r="T1772" i="5" a="1"/>
  <c r="T1772" i="5" s="1"/>
  <c r="T1773" i="5" a="1"/>
  <c r="T1773" i="5" s="1"/>
  <c r="T1774" i="5" a="1"/>
  <c r="T1774" i="5" s="1"/>
  <c r="T1775" i="5" a="1"/>
  <c r="T1775" i="5" s="1"/>
  <c r="T1776" i="5" a="1"/>
  <c r="T1776" i="5" s="1"/>
  <c r="T1777" i="5" a="1"/>
  <c r="T1777" i="5" s="1"/>
  <c r="T1778" i="5" a="1"/>
  <c r="T1778" i="5" s="1"/>
  <c r="T1779" i="5" a="1"/>
  <c r="T1779" i="5" s="1"/>
  <c r="T1780" i="5" a="1"/>
  <c r="T1780" i="5" s="1"/>
  <c r="T1781" i="5" a="1"/>
  <c r="T1781" i="5" s="1"/>
  <c r="T1782" i="5" a="1"/>
  <c r="T1782" i="5" s="1"/>
  <c r="T1783" i="5" a="1"/>
  <c r="T1783" i="5" s="1"/>
  <c r="T1784" i="5" a="1"/>
  <c r="T1784" i="5" s="1"/>
  <c r="T1785" i="5" a="1"/>
  <c r="T1785" i="5" s="1"/>
  <c r="T1786" i="5" a="1"/>
  <c r="T1786" i="5" s="1"/>
  <c r="T1787" i="5" a="1"/>
  <c r="T1787" i="5" s="1"/>
  <c r="T1788" i="5" a="1"/>
  <c r="T1788" i="5" s="1"/>
  <c r="T1789" i="5" a="1"/>
  <c r="T1789" i="5" s="1"/>
  <c r="T1790" i="5" a="1"/>
  <c r="T1790" i="5" s="1"/>
  <c r="T1791" i="5" a="1"/>
  <c r="T1791" i="5" s="1"/>
  <c r="T1792" i="5" a="1"/>
  <c r="T1792" i="5" s="1"/>
  <c r="T1793" i="5" a="1"/>
  <c r="T1793" i="5" s="1"/>
  <c r="T1794" i="5" a="1"/>
  <c r="T1794" i="5" s="1"/>
  <c r="T1795" i="5" a="1"/>
  <c r="T1795" i="5" s="1"/>
  <c r="T1796" i="5" a="1"/>
  <c r="T1796" i="5" s="1"/>
  <c r="T1797" i="5" a="1"/>
  <c r="T1797" i="5" s="1"/>
  <c r="T1798" i="5" a="1"/>
  <c r="T1798" i="5" s="1"/>
  <c r="T1799" i="5" a="1"/>
  <c r="T1799" i="5" s="1"/>
  <c r="T1800" i="5" a="1"/>
  <c r="T1800" i="5" s="1"/>
  <c r="T1801" i="5" a="1"/>
  <c r="T1801" i="5" s="1"/>
  <c r="T1802" i="5" a="1"/>
  <c r="T1802" i="5" s="1"/>
  <c r="T1803" i="5" a="1"/>
  <c r="T1803" i="5" s="1"/>
  <c r="T1804" i="5" a="1"/>
  <c r="T1804" i="5" s="1"/>
  <c r="T1805" i="5" a="1"/>
  <c r="T1805" i="5" s="1"/>
  <c r="T1806" i="5" a="1"/>
  <c r="T1806" i="5" s="1"/>
  <c r="T1807" i="5" a="1"/>
  <c r="T1807" i="5" s="1"/>
  <c r="T1808" i="5" a="1"/>
  <c r="T1808" i="5" s="1"/>
  <c r="T1809" i="5" a="1"/>
  <c r="T1809" i="5" s="1"/>
  <c r="T1810" i="5" a="1"/>
  <c r="T1810" i="5" s="1"/>
  <c r="T1811" i="5" a="1"/>
  <c r="T1811" i="5" s="1"/>
  <c r="T1812" i="5" a="1"/>
  <c r="T1812" i="5" s="1"/>
  <c r="T1813" i="5" a="1"/>
  <c r="T1813" i="5" s="1"/>
  <c r="T1814" i="5" a="1"/>
  <c r="T1814" i="5" s="1"/>
  <c r="T1815" i="5" a="1"/>
  <c r="T1815" i="5" s="1"/>
  <c r="T1816" i="5" a="1"/>
  <c r="T1816" i="5" s="1"/>
  <c r="T1817" i="5" a="1"/>
  <c r="T1817" i="5" s="1"/>
  <c r="T1818" i="5" a="1"/>
  <c r="T1818" i="5" s="1"/>
  <c r="T1819" i="5" a="1"/>
  <c r="T1819" i="5" s="1"/>
  <c r="T1820" i="5" a="1"/>
  <c r="T1820" i="5" s="1"/>
  <c r="T1821" i="5" a="1"/>
  <c r="T1821" i="5" s="1"/>
  <c r="T1822" i="5" a="1"/>
  <c r="T1822" i="5" s="1"/>
  <c r="T1823" i="5" a="1"/>
  <c r="T1823" i="5" s="1"/>
  <c r="T1824" i="5" a="1"/>
  <c r="T1824" i="5" s="1"/>
  <c r="T1825" i="5" a="1"/>
  <c r="T1825" i="5" s="1"/>
  <c r="T1826" i="5" a="1"/>
  <c r="T1826" i="5" s="1"/>
  <c r="T1827" i="5" a="1"/>
  <c r="T1827" i="5" s="1"/>
  <c r="T1828" i="5" a="1"/>
  <c r="T1828" i="5" s="1"/>
  <c r="T1829" i="5" a="1"/>
  <c r="T1829" i="5" s="1"/>
  <c r="T1830" i="5" a="1"/>
  <c r="T1830" i="5" s="1"/>
  <c r="T1831" i="5" a="1"/>
  <c r="T1831" i="5" s="1"/>
  <c r="T1832" i="5" a="1"/>
  <c r="T1832" i="5" s="1"/>
  <c r="T1833" i="5" a="1"/>
  <c r="T1833" i="5" s="1"/>
  <c r="T1834" i="5" a="1"/>
  <c r="T1834" i="5" s="1"/>
  <c r="T1835" i="5" a="1"/>
  <c r="T1835" i="5" s="1"/>
  <c r="T1836" i="5" a="1"/>
  <c r="T1836" i="5" s="1"/>
  <c r="T1837" i="5" a="1"/>
  <c r="T1837" i="5" s="1"/>
  <c r="T1838" i="5" a="1"/>
  <c r="T1838" i="5" s="1"/>
  <c r="T1839" i="5" a="1"/>
  <c r="T1839" i="5" s="1"/>
  <c r="T1840" i="5" a="1"/>
  <c r="T1840" i="5" s="1"/>
  <c r="T1841" i="5" a="1"/>
  <c r="T1841" i="5" s="1"/>
  <c r="T1842" i="5" a="1"/>
  <c r="T1842" i="5" s="1"/>
  <c r="T1843" i="5" a="1"/>
  <c r="T1843" i="5" s="1"/>
  <c r="T1844" i="5" a="1"/>
  <c r="T1844" i="5" s="1"/>
  <c r="T1845" i="5" a="1"/>
  <c r="T1845" i="5" s="1"/>
  <c r="T1846" i="5" a="1"/>
  <c r="T1846" i="5" s="1"/>
  <c r="T1847" i="5" a="1"/>
  <c r="T1847" i="5" s="1"/>
  <c r="T1848" i="5" a="1"/>
  <c r="T1848" i="5" s="1"/>
  <c r="T1849" i="5" a="1"/>
  <c r="T1849" i="5" s="1"/>
  <c r="T1850" i="5" a="1"/>
  <c r="T1850" i="5" s="1"/>
  <c r="T1851" i="5" a="1"/>
  <c r="T1851" i="5" s="1"/>
  <c r="T1852" i="5" a="1"/>
  <c r="T1852" i="5" s="1"/>
  <c r="T1853" i="5" a="1"/>
  <c r="T1853" i="5" s="1"/>
  <c r="T1854" i="5" a="1"/>
  <c r="T1854" i="5" s="1"/>
  <c r="T1855" i="5" a="1"/>
  <c r="T1855" i="5" s="1"/>
  <c r="T1856" i="5" a="1"/>
  <c r="T1856" i="5" s="1"/>
  <c r="T1857" i="5" a="1"/>
  <c r="T1857" i="5" s="1"/>
  <c r="T1858" i="5" a="1"/>
  <c r="T1858" i="5" s="1"/>
  <c r="T1859" i="5" a="1"/>
  <c r="T1859" i="5" s="1"/>
  <c r="T1860" i="5" a="1"/>
  <c r="T1860" i="5" s="1"/>
  <c r="T1861" i="5" a="1"/>
  <c r="T1861" i="5" s="1"/>
  <c r="T1862" i="5" a="1"/>
  <c r="T1862" i="5" s="1"/>
  <c r="T1863" i="5" a="1"/>
  <c r="T1863" i="5" s="1"/>
  <c r="T1864" i="5" a="1"/>
  <c r="T1864" i="5" s="1"/>
  <c r="T1865" i="5" a="1"/>
  <c r="T1865" i="5" s="1"/>
  <c r="T1866" i="5" a="1"/>
  <c r="T1866" i="5" s="1"/>
  <c r="T1867" i="5" a="1"/>
  <c r="T1867" i="5" s="1"/>
  <c r="T1868" i="5" a="1"/>
  <c r="T1868" i="5" s="1"/>
  <c r="T1869" i="5" a="1"/>
  <c r="T1869" i="5" s="1"/>
  <c r="T1870" i="5" a="1"/>
  <c r="T1870" i="5" s="1"/>
  <c r="T1871" i="5" a="1"/>
  <c r="T1871" i="5" s="1"/>
  <c r="T1872" i="5" a="1"/>
  <c r="T1872" i="5" s="1"/>
  <c r="T1873" i="5" a="1"/>
  <c r="T1873" i="5" s="1"/>
  <c r="T1874" i="5" a="1"/>
  <c r="T1874" i="5" s="1"/>
  <c r="T1875" i="5" a="1"/>
  <c r="T1875" i="5" s="1"/>
  <c r="T1876" i="5" a="1"/>
  <c r="T1876" i="5" s="1"/>
  <c r="T1877" i="5" a="1"/>
  <c r="T1877" i="5" s="1"/>
  <c r="T1878" i="5" a="1"/>
  <c r="T1878" i="5" s="1"/>
  <c r="T1879" i="5" a="1"/>
  <c r="T1879" i="5" s="1"/>
  <c r="T1880" i="5" a="1"/>
  <c r="T1880" i="5" s="1"/>
  <c r="T1881" i="5" a="1"/>
  <c r="T1881" i="5" s="1"/>
  <c r="T1882" i="5" a="1"/>
  <c r="T1882" i="5" s="1"/>
  <c r="T1883" i="5" a="1"/>
  <c r="T1883" i="5" s="1"/>
  <c r="T1884" i="5" a="1"/>
  <c r="T1884" i="5" s="1"/>
  <c r="T1885" i="5" a="1"/>
  <c r="T1885" i="5" s="1"/>
  <c r="T1886" i="5" a="1"/>
  <c r="T1886" i="5" s="1"/>
  <c r="T1887" i="5" a="1"/>
  <c r="T1887" i="5" s="1"/>
  <c r="T1888" i="5" a="1"/>
  <c r="T1888" i="5" s="1"/>
  <c r="T1889" i="5" a="1"/>
  <c r="T1889" i="5" s="1"/>
  <c r="T1890" i="5" a="1"/>
  <c r="T1890" i="5" s="1"/>
  <c r="T1891" i="5" a="1"/>
  <c r="T1891" i="5" s="1"/>
  <c r="T1892" i="5" a="1"/>
  <c r="T1892" i="5" s="1"/>
  <c r="T1893" i="5" a="1"/>
  <c r="T1893" i="5" s="1"/>
  <c r="T1894" i="5" a="1"/>
  <c r="T1894" i="5" s="1"/>
  <c r="T1895" i="5" a="1"/>
  <c r="T1895" i="5" s="1"/>
  <c r="T1896" i="5" a="1"/>
  <c r="T1896" i="5" s="1"/>
  <c r="T1897" i="5" a="1"/>
  <c r="T1897" i="5" s="1"/>
  <c r="T1898" i="5" a="1"/>
  <c r="T1898" i="5" s="1"/>
  <c r="T1899" i="5" a="1"/>
  <c r="T1899" i="5" s="1"/>
  <c r="T1900" i="5" a="1"/>
  <c r="T1900" i="5" s="1"/>
  <c r="T1901" i="5" a="1"/>
  <c r="T1901" i="5" s="1"/>
  <c r="T1902" i="5" a="1"/>
  <c r="T1902" i="5" s="1"/>
  <c r="T1903" i="5" a="1"/>
  <c r="T1903" i="5" s="1"/>
  <c r="T1904" i="5" a="1"/>
  <c r="T1904" i="5" s="1"/>
  <c r="T1905" i="5" a="1"/>
  <c r="T1905" i="5" s="1"/>
  <c r="T1906" i="5" a="1"/>
  <c r="T1906" i="5" s="1"/>
  <c r="T1907" i="5" a="1"/>
  <c r="T1907" i="5" s="1"/>
  <c r="T1908" i="5" a="1"/>
  <c r="T1908" i="5" s="1"/>
  <c r="T1909" i="5" a="1"/>
  <c r="T1909" i="5" s="1"/>
  <c r="T1910" i="5" a="1"/>
  <c r="T1910" i="5" s="1"/>
  <c r="T1911" i="5" a="1"/>
  <c r="T1911" i="5" s="1"/>
  <c r="T1912" i="5" a="1"/>
  <c r="T1912" i="5" s="1"/>
  <c r="T1913" i="5" a="1"/>
  <c r="T1913" i="5" s="1"/>
  <c r="T1914" i="5" a="1"/>
  <c r="T1914" i="5" s="1"/>
  <c r="T1915" i="5" a="1"/>
  <c r="T1915" i="5" s="1"/>
  <c r="T1916" i="5" a="1"/>
  <c r="T1916" i="5" s="1"/>
  <c r="T1917" i="5" a="1"/>
  <c r="T1917" i="5" s="1"/>
  <c r="T1918" i="5" a="1"/>
  <c r="T1918" i="5" s="1"/>
  <c r="T1919" i="5" a="1"/>
  <c r="T1919" i="5" s="1"/>
  <c r="T1920" i="5" a="1"/>
  <c r="T1920" i="5" s="1"/>
  <c r="T1921" i="5" a="1"/>
  <c r="T1921" i="5" s="1"/>
  <c r="T1922" i="5" a="1"/>
  <c r="T1922" i="5" s="1"/>
  <c r="T1923" i="5" a="1"/>
  <c r="T1923" i="5" s="1"/>
  <c r="T1924" i="5" a="1"/>
  <c r="T1924" i="5" s="1"/>
  <c r="T1925" i="5" a="1"/>
  <c r="T1925" i="5" s="1"/>
  <c r="T1926" i="5" a="1"/>
  <c r="T1926" i="5" s="1"/>
  <c r="T1927" i="5" a="1"/>
  <c r="T1927" i="5" s="1"/>
  <c r="T1928" i="5" a="1"/>
  <c r="T1928" i="5" s="1"/>
  <c r="T1929" i="5" a="1"/>
  <c r="T1929" i="5" s="1"/>
  <c r="T1930" i="5" a="1"/>
  <c r="T1930" i="5" s="1"/>
  <c r="T1931" i="5" a="1"/>
  <c r="T1931" i="5" s="1"/>
  <c r="T1932" i="5" a="1"/>
  <c r="T1932" i="5" s="1"/>
  <c r="T1933" i="5" a="1"/>
  <c r="T1933" i="5" s="1"/>
  <c r="T1934" i="5" a="1"/>
  <c r="T1934" i="5" s="1"/>
  <c r="T1935" i="5" a="1"/>
  <c r="T1935" i="5" s="1"/>
  <c r="T1936" i="5" a="1"/>
  <c r="T1936" i="5" s="1"/>
  <c r="T1937" i="5" a="1"/>
  <c r="T1937" i="5" s="1"/>
  <c r="T1938" i="5" a="1"/>
  <c r="T1938" i="5" s="1"/>
  <c r="T1939" i="5" a="1"/>
  <c r="T1939" i="5" s="1"/>
  <c r="T1940" i="5" a="1"/>
  <c r="T1940" i="5" s="1"/>
  <c r="T1941" i="5" a="1"/>
  <c r="T1941" i="5" s="1"/>
  <c r="T1942" i="5" a="1"/>
  <c r="T1942" i="5" s="1"/>
  <c r="T1943" i="5" a="1"/>
  <c r="T1943" i="5" s="1"/>
  <c r="T1944" i="5" a="1"/>
  <c r="T1944" i="5" s="1"/>
  <c r="T1945" i="5" a="1"/>
  <c r="T1945" i="5" s="1"/>
  <c r="T1946" i="5" a="1"/>
  <c r="T1946" i="5" s="1"/>
  <c r="T1947" i="5" a="1"/>
  <c r="T1947" i="5" s="1"/>
  <c r="T1948" i="5" a="1"/>
  <c r="T1948" i="5" s="1"/>
  <c r="T1949" i="5" a="1"/>
  <c r="T1949" i="5" s="1"/>
  <c r="T1950" i="5" a="1"/>
  <c r="T1950" i="5" s="1"/>
  <c r="T1951" i="5" a="1"/>
  <c r="T1951" i="5" s="1"/>
  <c r="T1952" i="5" a="1"/>
  <c r="T1952" i="5" s="1"/>
  <c r="T1953" i="5" a="1"/>
  <c r="T1953" i="5" s="1"/>
  <c r="T1954" i="5" a="1"/>
  <c r="T1954" i="5" s="1"/>
  <c r="T1955" i="5" a="1"/>
  <c r="T1955" i="5" s="1"/>
  <c r="T1956" i="5" a="1"/>
  <c r="T1956" i="5" s="1"/>
  <c r="T1957" i="5" a="1"/>
  <c r="T1957" i="5" s="1"/>
  <c r="T1958" i="5" a="1"/>
  <c r="T1958" i="5" s="1"/>
  <c r="T1959" i="5" a="1"/>
  <c r="T1959" i="5" s="1"/>
  <c r="T1960" i="5" a="1"/>
  <c r="T1960" i="5" s="1"/>
  <c r="T1961" i="5" a="1"/>
  <c r="T1961" i="5" s="1"/>
  <c r="T1962" i="5" a="1"/>
  <c r="T1962" i="5" s="1"/>
  <c r="T1963" i="5" a="1"/>
  <c r="T1963" i="5" s="1"/>
  <c r="T1964" i="5" a="1"/>
  <c r="T1964" i="5" s="1"/>
  <c r="T1965" i="5" a="1"/>
  <c r="T1965" i="5" s="1"/>
  <c r="T1966" i="5" a="1"/>
  <c r="T1966" i="5" s="1"/>
  <c r="T1967" i="5" a="1"/>
  <c r="T1967" i="5" s="1"/>
  <c r="T1968" i="5" a="1"/>
  <c r="T1968" i="5" s="1"/>
  <c r="T1969" i="5" a="1"/>
  <c r="T1969" i="5" s="1"/>
  <c r="T1970" i="5" a="1"/>
  <c r="T1970" i="5" s="1"/>
  <c r="T1971" i="5" a="1"/>
  <c r="T1971" i="5" s="1"/>
  <c r="T1972" i="5" a="1"/>
  <c r="T1972" i="5" s="1"/>
  <c r="T1973" i="5" a="1"/>
  <c r="T1973" i="5" s="1"/>
  <c r="T1974" i="5" a="1"/>
  <c r="T1974" i="5" s="1"/>
  <c r="T1975" i="5" a="1"/>
  <c r="T1975" i="5" s="1"/>
  <c r="T1976" i="5" a="1"/>
  <c r="T1976" i="5" s="1"/>
  <c r="T1977" i="5" a="1"/>
  <c r="T1977" i="5" s="1"/>
  <c r="T1978" i="5" a="1"/>
  <c r="T1978" i="5" s="1"/>
  <c r="T1979" i="5" a="1"/>
  <c r="T1979" i="5" s="1"/>
  <c r="T1980" i="5" a="1"/>
  <c r="T1980" i="5" s="1"/>
  <c r="T1981" i="5" a="1"/>
  <c r="T1981" i="5" s="1"/>
  <c r="T1982" i="5" a="1"/>
  <c r="T1982" i="5" s="1"/>
  <c r="T1983" i="5" a="1"/>
  <c r="T1983" i="5" s="1"/>
  <c r="T1984" i="5" a="1"/>
  <c r="T1984" i="5" s="1"/>
  <c r="T1985" i="5" a="1"/>
  <c r="T1985" i="5" s="1"/>
  <c r="T1986" i="5" a="1"/>
  <c r="T1986" i="5" s="1"/>
  <c r="T1987" i="5" a="1"/>
  <c r="T1987" i="5" s="1"/>
  <c r="T1988" i="5" a="1"/>
  <c r="T1988" i="5" s="1"/>
  <c r="T1989" i="5" a="1"/>
  <c r="T1989" i="5" s="1"/>
  <c r="T1990" i="5" a="1"/>
  <c r="T1990" i="5" s="1"/>
  <c r="T1991" i="5" a="1"/>
  <c r="T1991" i="5" s="1"/>
  <c r="T1992" i="5" a="1"/>
  <c r="T1992" i="5" s="1"/>
  <c r="T1993" i="5" a="1"/>
  <c r="T1993" i="5" s="1"/>
  <c r="T1994" i="5" a="1"/>
  <c r="T1994" i="5" s="1"/>
  <c r="T1995" i="5" a="1"/>
  <c r="T1995" i="5" s="1"/>
  <c r="T1996" i="5" a="1"/>
  <c r="T1996" i="5" s="1"/>
  <c r="T1997" i="5" a="1"/>
  <c r="T1997" i="5" s="1"/>
  <c r="T1998" i="5" a="1"/>
  <c r="T1998" i="5" s="1"/>
  <c r="T1999" i="5" a="1"/>
  <c r="T1999" i="5" s="1"/>
  <c r="T2000" i="5" a="1"/>
  <c r="T2000" i="5" s="1"/>
  <c r="T2001" i="5" a="1"/>
  <c r="T2001" i="5" s="1"/>
  <c r="T2002" i="5" a="1"/>
  <c r="T2002" i="5" s="1"/>
  <c r="T2003" i="5" a="1"/>
  <c r="T2003" i="5" s="1"/>
  <c r="AC2003" i="5" s="1"/>
  <c r="B2" i="17" l="1" a="1"/>
  <c r="B2" i="17" s="1"/>
  <c r="C2" i="17" a="1"/>
  <c r="C2" i="17" s="1"/>
  <c r="L25" i="11"/>
  <c r="L22" i="11"/>
  <c r="L36" i="11"/>
  <c r="L40" i="11"/>
  <c r="L28" i="11"/>
  <c r="L43" i="11"/>
  <c r="L31" i="11"/>
  <c r="L38" i="11"/>
  <c r="L37" i="11"/>
  <c r="L44" i="11"/>
  <c r="L26" i="11"/>
  <c r="L32" i="11"/>
  <c r="L45" i="11"/>
  <c r="L41" i="11"/>
  <c r="L29" i="11"/>
  <c r="L30" i="11"/>
  <c r="L33" i="11"/>
  <c r="L42" i="11"/>
  <c r="L39" i="11"/>
  <c r="L27" i="11"/>
  <c r="J35" i="11"/>
  <c r="L35" i="11" s="1"/>
  <c r="L23" i="11"/>
  <c r="AC21" i="8"/>
  <c r="O19" i="8"/>
  <c r="O21" i="8"/>
  <c r="O27" i="8"/>
  <c r="AC18" i="8"/>
  <c r="O22" i="8"/>
  <c r="AC19" i="8"/>
  <c r="V23" i="8"/>
  <c r="O23" i="8"/>
  <c r="AC20" i="8"/>
  <c r="Z19" i="8"/>
  <c r="O24" i="8"/>
  <c r="X27" i="8"/>
  <c r="N25" i="8"/>
  <c r="O17" i="8"/>
  <c r="O25" i="8"/>
  <c r="AC22" i="8"/>
  <c r="O18" i="8"/>
  <c r="O26" i="8"/>
  <c r="AC23" i="8"/>
  <c r="AC24" i="8"/>
  <c r="O20" i="8"/>
  <c r="AC17" i="8"/>
  <c r="G17" i="8"/>
  <c r="G22" i="8"/>
  <c r="G27" i="8"/>
  <c r="J25" i="8"/>
  <c r="K26" i="8"/>
  <c r="L23" i="8"/>
  <c r="M19" i="8"/>
  <c r="M23" i="8"/>
  <c r="W17" i="8"/>
  <c r="X18" i="8"/>
  <c r="AA19" i="8"/>
  <c r="U21" i="8"/>
  <c r="U22" i="8"/>
  <c r="W23" i="8"/>
  <c r="AA24" i="8"/>
  <c r="U26" i="8"/>
  <c r="U27" i="8"/>
  <c r="H17" i="8"/>
  <c r="H22" i="8"/>
  <c r="H27" i="8"/>
  <c r="J27" i="8"/>
  <c r="K27" i="8"/>
  <c r="L24" i="8"/>
  <c r="N19" i="8"/>
  <c r="N23" i="8"/>
  <c r="Y18" i="8"/>
  <c r="AB19" i="8"/>
  <c r="V21" i="8"/>
  <c r="V22" i="8"/>
  <c r="Z23" i="8"/>
  <c r="AB24" i="8"/>
  <c r="V26" i="8"/>
  <c r="V27" i="8"/>
  <c r="E17" i="8"/>
  <c r="H18" i="8"/>
  <c r="H23" i="8"/>
  <c r="I27" i="8"/>
  <c r="L17" i="8"/>
  <c r="L25" i="8"/>
  <c r="M27" i="8"/>
  <c r="Z18" i="8"/>
  <c r="W21" i="8"/>
  <c r="X22" i="8"/>
  <c r="AA23" i="8"/>
  <c r="W26" i="8"/>
  <c r="Y27" i="8"/>
  <c r="E27" i="8"/>
  <c r="I19" i="8"/>
  <c r="I23" i="8"/>
  <c r="K18" i="8"/>
  <c r="L18" i="8"/>
  <c r="L27" i="8"/>
  <c r="M20" i="8"/>
  <c r="M24" i="8"/>
  <c r="N27" i="8"/>
  <c r="Z17" i="8"/>
  <c r="V20" i="8"/>
  <c r="X21" i="8"/>
  <c r="Y22" i="8"/>
  <c r="Y25" i="8"/>
  <c r="Y26" i="8"/>
  <c r="Z27" i="8"/>
  <c r="F17" i="8"/>
  <c r="H20" i="8"/>
  <c r="G24" i="8"/>
  <c r="J18" i="8"/>
  <c r="K19" i="8"/>
  <c r="L19" i="8"/>
  <c r="M17" i="8"/>
  <c r="N20" i="8"/>
  <c r="N24" i="8"/>
  <c r="AA17" i="8"/>
  <c r="W19" i="8"/>
  <c r="Z20" i="8"/>
  <c r="Y21" i="8"/>
  <c r="Z22" i="8"/>
  <c r="T24" i="8"/>
  <c r="Z25" i="8"/>
  <c r="AC26" i="8"/>
  <c r="AA27" i="8"/>
  <c r="F19" i="8"/>
  <c r="G21" i="8"/>
  <c r="H24" i="8"/>
  <c r="J19" i="8"/>
  <c r="K21" i="8"/>
  <c r="L20" i="8"/>
  <c r="N17" i="8"/>
  <c r="AB17" i="8"/>
  <c r="X19" i="8"/>
  <c r="AA20" i="8"/>
  <c r="Z21" i="8"/>
  <c r="U24" i="8"/>
  <c r="AA25" i="8"/>
  <c r="R27" i="8"/>
  <c r="AB27" i="8"/>
  <c r="F24" i="8"/>
  <c r="H21" i="8"/>
  <c r="I24" i="8"/>
  <c r="J21" i="8"/>
  <c r="K22" i="8"/>
  <c r="L21" i="8"/>
  <c r="M25" i="8"/>
  <c r="U17" i="8"/>
  <c r="Y19" i="8"/>
  <c r="AB20" i="8"/>
  <c r="U23" i="8"/>
  <c r="V24" i="8"/>
  <c r="AB25" i="8"/>
  <c r="S27" i="8"/>
  <c r="AC27" i="8"/>
  <c r="F27" i="8"/>
  <c r="I21" i="8"/>
  <c r="H26" i="8"/>
  <c r="J22" i="8"/>
  <c r="K25" i="8"/>
  <c r="L22" i="8"/>
  <c r="V17" i="8"/>
  <c r="V18" i="8"/>
  <c r="T22" i="8"/>
  <c r="Z24" i="8"/>
  <c r="AC25" i="8"/>
  <c r="T27" i="8"/>
  <c r="K20" i="8"/>
  <c r="F25" i="8"/>
  <c r="D24" i="8"/>
  <c r="D23" i="8"/>
  <c r="AD6" i="5"/>
  <c r="AC6" i="5"/>
  <c r="I25" i="8"/>
  <c r="E20" i="8"/>
  <c r="J20" i="8"/>
  <c r="D19" i="8"/>
  <c r="B58" i="12"/>
  <c r="I22" i="8"/>
  <c r="D27" i="8"/>
  <c r="F22" i="8"/>
  <c r="G23" i="8"/>
  <c r="W24" i="8"/>
  <c r="W27" i="8"/>
  <c r="F21" i="8"/>
  <c r="G26" i="8"/>
  <c r="I17" i="8"/>
  <c r="W22" i="8"/>
  <c r="F23" i="8"/>
  <c r="I26" i="8"/>
  <c r="T17" i="8"/>
  <c r="T19" i="8"/>
  <c r="T21" i="8"/>
  <c r="T23" i="8"/>
  <c r="AB23" i="8"/>
  <c r="X25" i="8"/>
  <c r="A2" i="17" l="1" a="1"/>
  <c r="A2" i="17" s="1"/>
  <c r="E21" i="8"/>
  <c r="D20" i="8"/>
  <c r="D22" i="8"/>
  <c r="D21" i="8"/>
  <c r="D25" i="8"/>
  <c r="W25" i="8"/>
  <c r="G20" i="8"/>
  <c r="N21" i="8"/>
  <c r="S21" i="8"/>
  <c r="M21" i="8"/>
  <c r="E25" i="8"/>
  <c r="J23" i="8"/>
  <c r="K17" i="8"/>
  <c r="D17" i="8"/>
  <c r="J17" i="8"/>
  <c r="T25" i="8"/>
  <c r="H25" i="8"/>
  <c r="AE6" i="5"/>
  <c r="W18" i="8" s="1"/>
  <c r="G18" i="8"/>
  <c r="O28" i="8"/>
  <c r="AC28" i="8"/>
  <c r="F18" i="8"/>
  <c r="D26" i="8"/>
  <c r="D18" i="8"/>
  <c r="I20" i="8"/>
  <c r="K24" i="8"/>
  <c r="X24" i="8"/>
  <c r="J24" i="8"/>
  <c r="E23" i="8"/>
  <c r="R18" i="8"/>
  <c r="K23" i="8"/>
  <c r="E24" i="8"/>
  <c r="S20" i="8"/>
  <c r="Y20" i="8"/>
  <c r="X20" i="8"/>
  <c r="AB21" i="8"/>
  <c r="M26" i="8"/>
  <c r="N26" i="8"/>
  <c r="E26" i="8"/>
  <c r="M18" i="8"/>
  <c r="B30" i="12" a="1"/>
  <c r="B30" i="12" s="1"/>
  <c r="B22" i="12" a="1"/>
  <c r="B22" i="12" s="1"/>
  <c r="B14" i="12" a="1"/>
  <c r="B14" i="12" s="1"/>
  <c r="B37" i="12" a="1"/>
  <c r="B37" i="12" s="1"/>
  <c r="B29" i="12" a="1"/>
  <c r="B29" i="12" s="1"/>
  <c r="B21" i="12" a="1"/>
  <c r="B21" i="12" s="1"/>
  <c r="B13" i="12" a="1"/>
  <c r="B13" i="12" s="1"/>
  <c r="B36" i="12" a="1"/>
  <c r="B36" i="12" s="1"/>
  <c r="B28" i="12" a="1"/>
  <c r="B28" i="12" s="1"/>
  <c r="B20" i="12" a="1"/>
  <c r="B20" i="12" s="1"/>
  <c r="B12" i="12" a="1"/>
  <c r="B12" i="12" s="1"/>
  <c r="B35" i="12" a="1"/>
  <c r="B35" i="12" s="1"/>
  <c r="B27" i="12" a="1"/>
  <c r="B27" i="12" s="1"/>
  <c r="B19" i="12" a="1"/>
  <c r="B19" i="12" s="1"/>
  <c r="B11" i="12" a="1"/>
  <c r="B11" i="12" s="1"/>
  <c r="B34" i="12" a="1"/>
  <c r="B34" i="12" s="1"/>
  <c r="B26" i="12" a="1"/>
  <c r="B26" i="12" s="1"/>
  <c r="B18" i="12" a="1"/>
  <c r="B18" i="12" s="1"/>
  <c r="B10" i="12" a="1"/>
  <c r="B10" i="12" s="1"/>
  <c r="B33" i="12" a="1"/>
  <c r="B33" i="12" s="1"/>
  <c r="B25" i="12" a="1"/>
  <c r="B25" i="12" s="1"/>
  <c r="B17" i="12" a="1"/>
  <c r="B17" i="12" s="1"/>
  <c r="B9" i="12" a="1"/>
  <c r="B9" i="12" s="1"/>
  <c r="B32" i="12" a="1"/>
  <c r="B32" i="12" s="1"/>
  <c r="B31" i="12" a="1"/>
  <c r="B31" i="12" s="1"/>
  <c r="B23" i="12" a="1"/>
  <c r="B23" i="12" s="1"/>
  <c r="B15" i="12" a="1"/>
  <c r="B15" i="12" s="1"/>
  <c r="B7" i="12" a="1"/>
  <c r="B7" i="12" s="1"/>
  <c r="B24" i="12" a="1"/>
  <c r="B24" i="12" s="1"/>
  <c r="B16" i="12" a="1"/>
  <c r="B16" i="12" s="1"/>
  <c r="B8" i="12" a="1"/>
  <c r="B8" i="12" s="1"/>
  <c r="B6" i="12" a="1"/>
  <c r="B6" i="12" s="1"/>
  <c r="I18" i="8"/>
  <c r="E22" i="8"/>
  <c r="N22" i="8"/>
  <c r="M22" i="8"/>
  <c r="N18" i="8"/>
  <c r="E19" i="8"/>
  <c r="G19" i="8"/>
  <c r="H19" i="8"/>
  <c r="E18" i="8"/>
  <c r="J26" i="8"/>
  <c r="L26" i="8"/>
  <c r="L28" i="8" s="1"/>
  <c r="F26" i="8"/>
  <c r="AB18" i="8"/>
  <c r="AA18" i="8"/>
  <c r="S18" i="8"/>
  <c r="X23" i="8"/>
  <c r="Y23" i="8"/>
  <c r="S23" i="8"/>
  <c r="F20" i="8"/>
  <c r="T18" i="8"/>
  <c r="U18" i="8"/>
  <c r="G25" i="8"/>
  <c r="S25" i="8"/>
  <c r="AA21" i="8" l="1"/>
  <c r="R21" i="8"/>
  <c r="R23" i="8"/>
  <c r="S17" i="8"/>
  <c r="Y17" i="8"/>
  <c r="R17" i="8"/>
  <c r="X17" i="8"/>
  <c r="Y24" i="8"/>
  <c r="J28" i="8"/>
  <c r="H9" i="8" s="1"/>
  <c r="H28" i="8"/>
  <c r="R25" i="8"/>
  <c r="V25" i="8"/>
  <c r="U25" i="8"/>
  <c r="D28" i="8"/>
  <c r="D11" i="8" s="1"/>
  <c r="G28" i="8"/>
  <c r="F9" i="8" s="1"/>
  <c r="I28" i="8"/>
  <c r="S24" i="8"/>
  <c r="K28" i="8"/>
  <c r="R24" i="8"/>
  <c r="E28" i="8"/>
  <c r="F28" i="8"/>
  <c r="U19" i="8"/>
  <c r="S19" i="8"/>
  <c r="V19" i="8"/>
  <c r="R19" i="8"/>
  <c r="N28" i="8"/>
  <c r="M28" i="8"/>
  <c r="X26" i="8"/>
  <c r="Z26" i="8"/>
  <c r="Z28" i="8" s="1"/>
  <c r="R26" i="8"/>
  <c r="T26" i="8"/>
  <c r="U20" i="8"/>
  <c r="T20" i="8"/>
  <c r="R20" i="8"/>
  <c r="W20" i="8"/>
  <c r="W28" i="8" s="1"/>
  <c r="AA22" i="8"/>
  <c r="R22" i="8"/>
  <c r="S22" i="8"/>
  <c r="AB22" i="8"/>
  <c r="AA26" i="8"/>
  <c r="S26" i="8"/>
  <c r="AB26" i="8"/>
  <c r="F2" i="17" a="1"/>
  <c r="F2" i="17" l="1"/>
  <c r="Y28" i="8"/>
  <c r="X28" i="8"/>
  <c r="I10" i="8" s="1"/>
  <c r="V28" i="8"/>
  <c r="H10" i="8"/>
  <c r="F10" i="8"/>
  <c r="D10" i="8"/>
  <c r="D9" i="8"/>
  <c r="H11" i="8"/>
  <c r="T28" i="8"/>
  <c r="F11" i="8"/>
  <c r="R28" i="8"/>
  <c r="E10" i="8" s="1"/>
  <c r="S28" i="8"/>
  <c r="U28" i="8"/>
  <c r="G10" i="8" s="1"/>
  <c r="AB28" i="8"/>
  <c r="AA28" i="8"/>
  <c r="K11" i="8" s="1"/>
  <c r="J9" i="8"/>
  <c r="J11" i="8"/>
  <c r="J10" i="8"/>
  <c r="I11" i="8" l="1"/>
  <c r="I9" i="8"/>
  <c r="E45" i="17"/>
  <c r="E59" i="17"/>
  <c r="E66" i="17"/>
  <c r="E72" i="17"/>
  <c r="E20" i="17"/>
  <c r="E12" i="17"/>
  <c r="E15" i="17"/>
  <c r="E8" i="17"/>
  <c r="E39" i="17"/>
  <c r="E70" i="17"/>
  <c r="E63" i="17"/>
  <c r="E51" i="17"/>
  <c r="E58" i="17"/>
  <c r="E64" i="17"/>
  <c r="E30" i="17"/>
  <c r="E10" i="17"/>
  <c r="E9" i="17"/>
  <c r="E52" i="17"/>
  <c r="E18" i="17"/>
  <c r="E13" i="17"/>
  <c r="E69" i="17"/>
  <c r="E67" i="17"/>
  <c r="E28" i="17"/>
  <c r="E17" i="17"/>
  <c r="E6" i="17"/>
  <c r="E62" i="17"/>
  <c r="E61" i="17"/>
  <c r="E43" i="17"/>
  <c r="E50" i="17"/>
  <c r="E56" i="17"/>
  <c r="E4" i="17"/>
  <c r="E32" i="17"/>
  <c r="E3" i="17"/>
  <c r="E23" i="17"/>
  <c r="E35" i="17"/>
  <c r="E38" i="17"/>
  <c r="E41" i="17"/>
  <c r="E54" i="17"/>
  <c r="E68" i="17"/>
  <c r="E73" i="17"/>
  <c r="E42" i="17"/>
  <c r="E48" i="17"/>
  <c r="E22" i="17"/>
  <c r="E33" i="17"/>
  <c r="E16" i="17"/>
  <c r="E36" i="17"/>
  <c r="E31" i="17"/>
  <c r="E34" i="17"/>
  <c r="E21" i="17"/>
  <c r="E55" i="17"/>
  <c r="E37" i="17"/>
  <c r="E5" i="17"/>
  <c r="E46" i="17"/>
  <c r="E60" i="17"/>
  <c r="E65" i="17"/>
  <c r="E49" i="17"/>
  <c r="E40" i="17"/>
  <c r="E24" i="17"/>
  <c r="E29" i="17"/>
  <c r="E7" i="17"/>
  <c r="E26" i="17"/>
  <c r="E27" i="17"/>
  <c r="E57" i="17"/>
  <c r="E25" i="17"/>
  <c r="E19" i="17"/>
  <c r="E44" i="17"/>
  <c r="E71" i="17"/>
  <c r="E11" i="17"/>
  <c r="E53" i="17"/>
  <c r="E47" i="17"/>
  <c r="E14" i="17"/>
  <c r="D58" i="17"/>
  <c r="D42" i="17"/>
  <c r="D25" i="17"/>
  <c r="D32" i="17"/>
  <c r="D20" i="17"/>
  <c r="D7" i="17"/>
  <c r="D26" i="17"/>
  <c r="D18" i="17"/>
  <c r="D39" i="17"/>
  <c r="D48" i="17"/>
  <c r="D29" i="17"/>
  <c r="D46" i="17"/>
  <c r="D38" i="17"/>
  <c r="D8" i="17"/>
  <c r="D63" i="17"/>
  <c r="D52" i="17"/>
  <c r="D64" i="17"/>
  <c r="D15" i="17"/>
  <c r="D5" i="17"/>
  <c r="D50" i="17"/>
  <c r="D10" i="17"/>
  <c r="D71" i="17"/>
  <c r="D56" i="17"/>
  <c r="D11" i="17"/>
  <c r="D54" i="17"/>
  <c r="D45" i="17"/>
  <c r="D59" i="17"/>
  <c r="D35" i="17"/>
  <c r="D3" i="17"/>
  <c r="D72" i="17"/>
  <c r="D9" i="17"/>
  <c r="D47" i="17"/>
  <c r="D41" i="17"/>
  <c r="D69" i="17"/>
  <c r="D6" i="17"/>
  <c r="D17" i="17"/>
  <c r="D16" i="17"/>
  <c r="D53" i="17"/>
  <c r="D68" i="17"/>
  <c r="D65" i="17"/>
  <c r="D36" i="17"/>
  <c r="D4" i="17"/>
  <c r="D23" i="17"/>
  <c r="D31" i="17"/>
  <c r="D49" i="17"/>
  <c r="D12" i="17"/>
  <c r="D66" i="17"/>
  <c r="D13" i="17"/>
  <c r="D62" i="17"/>
  <c r="D55" i="17"/>
  <c r="D67" i="17"/>
  <c r="D14" i="17"/>
  <c r="D60" i="17"/>
  <c r="D19" i="17"/>
  <c r="D44" i="17"/>
  <c r="D24" i="17"/>
  <c r="D70" i="17"/>
  <c r="D51" i="17"/>
  <c r="D40" i="17"/>
  <c r="D33" i="17"/>
  <c r="D34" i="17"/>
  <c r="D61" i="17"/>
  <c r="D21" i="17"/>
  <c r="D73" i="17"/>
  <c r="D57" i="17"/>
  <c r="D22" i="17"/>
  <c r="D27" i="17"/>
  <c r="D43" i="17"/>
  <c r="D28" i="17"/>
  <c r="D30" i="17"/>
  <c r="D37" i="17"/>
  <c r="E9" i="8"/>
  <c r="E11" i="8"/>
  <c r="K9" i="8"/>
  <c r="G9" i="8"/>
  <c r="G11" i="8"/>
  <c r="K10" i="8"/>
  <c r="E2" i="17" l="1"/>
  <c r="D2" i="1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<sst xmlns="http://schemas.openxmlformats.org/spreadsheetml/2006/main" count="22479" uniqueCount="3293">
  <si>
    <t xml:space="preserve"> </t>
  </si>
  <si>
    <t>Year:</t>
  </si>
  <si>
    <t>Terms of Use</t>
  </si>
  <si>
    <t>The following terms of use for BUD-MI must be abided by: 
(1) BUD-MI may be used freely in any research projects, as long as the full reference is provided (see 'Reference format' above). 
(2) The disclaimer below shall be adhered to.</t>
  </si>
  <si>
    <t>Disclaimer</t>
  </si>
  <si>
    <t>(1) While diligent efforts have been made to ensure the accuracy of the information contained in BUD-MI, its content remains subject to modification and the authors and affiliated organisations cannot assure its accuracy nor its currency. The right to alter the information without prior notice is reserved.
(2) The information contained in BUD-MI is provided without any representation or warranty as to accuracy, currency, quality or fitness for purpose of any kind. While diligently compiled and processed to the best knowledge and ability of the authors, any information contained in BUD-MI should be independently verified before relying on it. Calculations involve assumptions which may affect result certainty. Users should acknowledge the limitations of the data and consider potential consequences of using the data for their specific purpose. The authors and their institutions cannot accept any liability for loss or damage, incurred costs or other results or consequences which may occur as a result of using BUD-MI.
(3) Furthermore, BUD-MI provides links to other tools or resources for the convenience of users. The inclusion of these links does not imply endorsement or responsibility for the content, accuracy, or functionality of the linked tools. Users acknowledge that they access these links at their own risk and discretion. The authors of BUD-MI cannot accept any liability for loss or damage, incured costs or other results or consequences which may occur as a results of using the linked tools or resources.
(4) The authors of BUD-MI shall not be held responsible for any damages, losses, or consequences arising from the use of BUD-MI and its information, including but not limited to financial loss, business interruption, or any indirect, incidental, or consequential damages. Users are advised to exercise caution and discretion when interpreting and utilizing the data for decision-making purposes.
(5) The use of BUD-MI is at the user's own risk, and the authors disclaim any warranties, express or implied, regarding the accuracy, reliability, or suitability of the tool for any particular purpose. By using BUD-MI, users agree to hold harmless the authors and their affiliated organization from any claims, liabilities, or damages arising from such use.</t>
  </si>
  <si>
    <t>TABLE OF CONTENT</t>
  </si>
  <si>
    <t>GOOD TO KNOW</t>
  </si>
  <si>
    <t>Readme</t>
  </si>
  <si>
    <t>• Protection and password</t>
  </si>
  <si>
    <t>Content and Good-to-know</t>
  </si>
  <si>
    <t xml:space="preserve">The spreadsheet is protected to avoid mistakenly changing formulas. </t>
  </si>
  <si>
    <t>Data input</t>
  </si>
  <si>
    <t>Building Information</t>
  </si>
  <si>
    <t>To remove the protection, go to: Review &gt; Unprotect Sheet</t>
  </si>
  <si>
    <t>Scope &amp; Data</t>
  </si>
  <si>
    <t>Bill of Material</t>
  </si>
  <si>
    <t>• Color coding in the template</t>
  </si>
  <si>
    <t>Mini tools</t>
  </si>
  <si>
    <t>Yellow</t>
  </si>
  <si>
    <t>Rules of thumb</t>
  </si>
  <si>
    <t>Grey</t>
  </si>
  <si>
    <t>Search materials</t>
  </si>
  <si>
    <t>Results</t>
  </si>
  <si>
    <t>Result summary</t>
  </si>
  <si>
    <t>• Help/hint text</t>
  </si>
  <si>
    <t>Background data</t>
  </si>
  <si>
    <t>References</t>
  </si>
  <si>
    <t>BUILDING: GENERAL INFORMATION</t>
  </si>
  <si>
    <t>BUILDING CODE (if anonymisation)</t>
  </si>
  <si>
    <t>CONTEXT</t>
  </si>
  <si>
    <t>Urban</t>
  </si>
  <si>
    <t>CITY</t>
  </si>
  <si>
    <t>REGION</t>
  </si>
  <si>
    <t>COUNTRY</t>
  </si>
  <si>
    <t>United Kingdom of Great Britain and Northern Ireland (the)</t>
  </si>
  <si>
    <t>WORLD SUB-REGION</t>
  </si>
  <si>
    <t>Northern Europe</t>
  </si>
  <si>
    <t>WORLD REGION</t>
  </si>
  <si>
    <t>Europe</t>
  </si>
  <si>
    <t>USE (predominant)</t>
  </si>
  <si>
    <t>Warehouse</t>
  </si>
  <si>
    <t>STRUCTURAL (predominant)</t>
  </si>
  <si>
    <t>Steel</t>
  </si>
  <si>
    <t>NUMBER OF STOREYS (aboveground)</t>
  </si>
  <si>
    <t>0-3</t>
  </si>
  <si>
    <t>NATURE OF WORK</t>
  </si>
  <si>
    <t>New build</t>
  </si>
  <si>
    <t>YEAR OF CONSTRUCTION</t>
  </si>
  <si>
    <t>Year(s) of renovation</t>
  </si>
  <si>
    <t>NA</t>
  </si>
  <si>
    <t>Year(s) of extension</t>
  </si>
  <si>
    <t>Shape complexity (on-plan)</t>
  </si>
  <si>
    <t>Square, rectangular or similar</t>
  </si>
  <si>
    <t>Shape complexity (vertical section)</t>
  </si>
  <si>
    <t>Simple</t>
  </si>
  <si>
    <t>Elevation &amp; Section</t>
  </si>
  <si>
    <t>Plan-view</t>
  </si>
  <si>
    <t>PERIMETER (m)</t>
  </si>
  <si>
    <t>Aboveground</t>
  </si>
  <si>
    <t>Underground</t>
  </si>
  <si>
    <t>AVERAGE FLOOR-TO-CEILING HEIGHT (m)</t>
  </si>
  <si>
    <t>HEIGHT - to highest point of building (m)</t>
  </si>
  <si>
    <t>HEIGHT - eaves (m)</t>
  </si>
  <si>
    <t>EXTERNAL WALLS AREA (m2)</t>
  </si>
  <si>
    <t>Volume</t>
  </si>
  <si>
    <t>EXTERNAL WALL TYPE (predominant)</t>
  </si>
  <si>
    <t>Block masonry</t>
  </si>
  <si>
    <t>No</t>
  </si>
  <si>
    <t>ROOF TYPE</t>
  </si>
  <si>
    <t>Flat</t>
  </si>
  <si>
    <t>ROOF MATERIAL</t>
  </si>
  <si>
    <t>TYPE</t>
  </si>
  <si>
    <t>Shallow</t>
  </si>
  <si>
    <t>Subtype (only for shallow foundation)</t>
  </si>
  <si>
    <t>Spread/strip/wall footings</t>
  </si>
  <si>
    <t>Value</t>
  </si>
  <si>
    <t>Distance calculator (distance.to)</t>
  </si>
  <si>
    <t>Country comparison (CIA.gov)</t>
  </si>
  <si>
    <t>Climate classification</t>
  </si>
  <si>
    <t>Global degree days database (Kapsarc)</t>
  </si>
  <si>
    <t>• Beginning of construction period</t>
  </si>
  <si>
    <t>Use sheet 'T2m.hdd.18C' and divide by four to obtain daily values</t>
  </si>
  <si>
    <t>• End of construction period</t>
  </si>
  <si>
    <t xml:space="preserve">Global degree days database (Kapsarc) </t>
  </si>
  <si>
    <t>Use sheet 'T2m.cdd.18C' and divide by four to obtain daily values</t>
  </si>
  <si>
    <t>Maddison project database (University of Groningen)</t>
  </si>
  <si>
    <t>World Urbanization Prospects 2018 (UN)</t>
  </si>
  <si>
    <t>Human Development Insights (UN Development Programme)</t>
  </si>
  <si>
    <t>SCOPE of STUDY</t>
  </si>
  <si>
    <t>NOTE: "All building materials" (above) is set as default and thus marked with a "1".</t>
  </si>
  <si>
    <t xml:space="preserve"> If the study focuses on specific materials, delete the "1" above, and tag those specific materials with "1" in the table below. </t>
  </si>
  <si>
    <t>Bio-based</t>
  </si>
  <si>
    <t>Other construction minerals</t>
  </si>
  <si>
    <t>Other materials</t>
  </si>
  <si>
    <t>Wood</t>
  </si>
  <si>
    <t>Adobe</t>
  </si>
  <si>
    <t>Carpet</t>
  </si>
  <si>
    <t>Paper/Cardboard</t>
  </si>
  <si>
    <t>Asphalt</t>
  </si>
  <si>
    <t>Ceramics</t>
  </si>
  <si>
    <t>Straw</t>
  </si>
  <si>
    <t>Bitumen</t>
  </si>
  <si>
    <t>Glass</t>
  </si>
  <si>
    <t>Metals</t>
  </si>
  <si>
    <t>Brick</t>
  </si>
  <si>
    <t>Linoleum</t>
  </si>
  <si>
    <t>Cement asbestos sheet</t>
  </si>
  <si>
    <t>Mineral Wool</t>
  </si>
  <si>
    <t>Copper</t>
  </si>
  <si>
    <t>Clay</t>
  </si>
  <si>
    <t>Plastics</t>
  </si>
  <si>
    <t>Aluminum</t>
  </si>
  <si>
    <t>Mineral fill</t>
  </si>
  <si>
    <t>Polystyrene</t>
  </si>
  <si>
    <t>Other metals</t>
  </si>
  <si>
    <t>Mortar/Plaster</t>
  </si>
  <si>
    <t>PVC</t>
  </si>
  <si>
    <t>Concrete, cement and aggregate</t>
  </si>
  <si>
    <t>Natural Stone</t>
  </si>
  <si>
    <t>Woodwool insulation (heraklith)</t>
  </si>
  <si>
    <t>Concrete</t>
  </si>
  <si>
    <t>Plasterboards/gypsum</t>
  </si>
  <si>
    <t>Other insulation</t>
  </si>
  <si>
    <t>Cement</t>
  </si>
  <si>
    <t>Siding (unspecified material)</t>
  </si>
  <si>
    <t>Aggregate (gravel, sand, slag)</t>
  </si>
  <si>
    <t>• Parts of the building</t>
  </si>
  <si>
    <t>Tag the vertical parts of the structure included in the study with "1" in the table below.</t>
  </si>
  <si>
    <t>Structure</t>
  </si>
  <si>
    <t>Superstructure</t>
  </si>
  <si>
    <t>Skin</t>
  </si>
  <si>
    <t>Substructure</t>
  </si>
  <si>
    <t>Space</t>
  </si>
  <si>
    <t>Foundations' compact layers included</t>
  </si>
  <si>
    <t>DATA COLLECTION</t>
  </si>
  <si>
    <t>Mark relevant information with a 1 in the cell to its right</t>
  </si>
  <si>
    <t>BIM data</t>
  </si>
  <si>
    <t>Architectural data</t>
  </si>
  <si>
    <t>Construction documents (e.g., plans, specs)</t>
  </si>
  <si>
    <t>Structural data</t>
  </si>
  <si>
    <t>Digital off-site survey</t>
  </si>
  <si>
    <t>Digital on-site survey</t>
  </si>
  <si>
    <t>Manual on-site survey - destructive</t>
  </si>
  <si>
    <t>Manual on-site survey - non-destructive</t>
  </si>
  <si>
    <t>Demolition permit</t>
  </si>
  <si>
    <t>Waste management plan prior to demolition</t>
  </si>
  <si>
    <t>Materials delivery records</t>
  </si>
  <si>
    <t>Date</t>
  </si>
  <si>
    <t>Status</t>
  </si>
  <si>
    <t>Double-checked</t>
  </si>
  <si>
    <t>Super/Sub</t>
  </si>
  <si>
    <t>Calculation method</t>
  </si>
  <si>
    <t>Quantity</t>
  </si>
  <si>
    <t>Length</t>
  </si>
  <si>
    <t>Height</t>
  </si>
  <si>
    <t>Thickness</t>
  </si>
  <si>
    <t>Area</t>
  </si>
  <si>
    <t>Cross-section</t>
  </si>
  <si>
    <t>Mass</t>
  </si>
  <si>
    <t>Weight</t>
  </si>
  <si>
    <t>Volumic density</t>
  </si>
  <si>
    <t>e.g., "Foundation footing", "External door", "Floor slab", "Roof cover", …</t>
  </si>
  <si>
    <t>e.g., "Foundation: concrete", "Foundation: reinforcement", "Window: frame", "Window: glass", …</t>
  </si>
  <si>
    <t>e.g., "thickness assumed as 215mm"; "unspecified material: assumed timber"</t>
  </si>
  <si>
    <t>Q [#]</t>
  </si>
  <si>
    <t>L [m]</t>
  </si>
  <si>
    <t>H [m]</t>
  </si>
  <si>
    <t>T [m]</t>
  </si>
  <si>
    <t>A [m2]</t>
  </si>
  <si>
    <t>CS [m2]</t>
  </si>
  <si>
    <t>V [m3]</t>
  </si>
  <si>
    <t>M [kg]</t>
  </si>
  <si>
    <t>Result</t>
  </si>
  <si>
    <t>Unit</t>
  </si>
  <si>
    <t>Level 1</t>
  </si>
  <si>
    <t>Level 2</t>
  </si>
  <si>
    <t>Level 3</t>
  </si>
  <si>
    <t>Level 4</t>
  </si>
  <si>
    <t>(kg)</t>
  </si>
  <si>
    <t>(kg/m3)</t>
  </si>
  <si>
    <t>(m3)</t>
  </si>
  <si>
    <t>Used for result summary</t>
  </si>
  <si>
    <t>Sub</t>
  </si>
  <si>
    <t>Foundations</t>
  </si>
  <si>
    <t>V = L x H x T</t>
  </si>
  <si>
    <t>m3</t>
  </si>
  <si>
    <t>In situ cementitious</t>
  </si>
  <si>
    <t>Concrete in situ</t>
  </si>
  <si>
    <t>Concrete in situ general</t>
  </si>
  <si>
    <t>kg/m3</t>
  </si>
  <si>
    <t>Concrete and cementitious</t>
  </si>
  <si>
    <t>Basement and retaining walls</t>
  </si>
  <si>
    <t>M = RoT</t>
  </si>
  <si>
    <t>kg</t>
  </si>
  <si>
    <t>Steel and metals</t>
  </si>
  <si>
    <t>Steel framing and reinforcement</t>
  </si>
  <si>
    <t>Reinforcement in concrete</t>
  </si>
  <si>
    <t>Rebar</t>
  </si>
  <si>
    <t>Metal - steel</t>
  </si>
  <si>
    <t>V = T x A</t>
  </si>
  <si>
    <t>Super</t>
  </si>
  <si>
    <t>External walls</t>
  </si>
  <si>
    <t>V = V</t>
  </si>
  <si>
    <t>Blocks bricks and precast products</t>
  </si>
  <si>
    <t>Solid brick</t>
  </si>
  <si>
    <t>Clay brick</t>
  </si>
  <si>
    <t>Single skin</t>
  </si>
  <si>
    <t>Bricks and ceramics</t>
  </si>
  <si>
    <t>Metals general</t>
  </si>
  <si>
    <t>Aluminum general</t>
  </si>
  <si>
    <t>Metal - others</t>
  </si>
  <si>
    <t>Timber and engineered timber</t>
  </si>
  <si>
    <t>Timber general</t>
  </si>
  <si>
    <t>Timber average value</t>
  </si>
  <si>
    <t>Timber average</t>
  </si>
  <si>
    <t>Coverings claddings finishings</t>
  </si>
  <si>
    <t>Ceiling</t>
  </si>
  <si>
    <t>Plastic ceiling</t>
  </si>
  <si>
    <t>Fiberglass reinforced plastic</t>
  </si>
  <si>
    <t>Glass-based</t>
  </si>
  <si>
    <t>Internal walls</t>
  </si>
  <si>
    <t>Windows and doors</t>
  </si>
  <si>
    <t>Window</t>
  </si>
  <si>
    <t>Glazing</t>
  </si>
  <si>
    <t>Glass general value</t>
  </si>
  <si>
    <t>Lowest floor</t>
  </si>
  <si>
    <t>Weatherproofing and plastics</t>
  </si>
  <si>
    <t>Weatherproofing membranes</t>
  </si>
  <si>
    <t>Damp proofing</t>
  </si>
  <si>
    <t>Damp proof membrane LDPE 0.3mm</t>
  </si>
  <si>
    <t>Roof</t>
  </si>
  <si>
    <t>Plasterboard ceiling</t>
  </si>
  <si>
    <t>Plasterboard</t>
  </si>
  <si>
    <t>Gypsum-based</t>
  </si>
  <si>
    <t>Plastic general</t>
  </si>
  <si>
    <t>Plastic film</t>
  </si>
  <si>
    <t>UPVC film</t>
  </si>
  <si>
    <t>Insulation</t>
  </si>
  <si>
    <t>Batts and rolls</t>
  </si>
  <si>
    <t>Mineral batts rolls</t>
  </si>
  <si>
    <t>Glasswool batts rolls</t>
  </si>
  <si>
    <t>Insulation wools</t>
  </si>
  <si>
    <t>Roofing</t>
  </si>
  <si>
    <t>Roof tiles slates</t>
  </si>
  <si>
    <t>Fibercement slates</t>
  </si>
  <si>
    <t>L = L</t>
  </si>
  <si>
    <t>m</t>
  </si>
  <si>
    <t>Steel sections</t>
  </si>
  <si>
    <t>Channel</t>
  </si>
  <si>
    <t>kg/m</t>
  </si>
  <si>
    <t>Columns</t>
  </si>
  <si>
    <t>Column steel section</t>
  </si>
  <si>
    <t>U-beam</t>
  </si>
  <si>
    <t>V = L x CS</t>
  </si>
  <si>
    <t>Engineered timber</t>
  </si>
  <si>
    <t>Engineered timber products</t>
  </si>
  <si>
    <t>I-beam joist</t>
  </si>
  <si>
    <t>m2</t>
  </si>
  <si>
    <t>External wall finishing</t>
  </si>
  <si>
    <t>Stucco render</t>
  </si>
  <si>
    <t>Ribbed_steel_lath_plastering</t>
  </si>
  <si>
    <t>kg/m2</t>
  </si>
  <si>
    <t>Wood products</t>
  </si>
  <si>
    <t>Insulations</t>
  </si>
  <si>
    <t>Woodfiber board</t>
  </si>
  <si>
    <t>Aggregates sand stones</t>
  </si>
  <si>
    <t>Aggregates</t>
  </si>
  <si>
    <t>Aggregates general</t>
  </si>
  <si>
    <t>Aggregates and sand general</t>
  </si>
  <si>
    <t>Aggregates, sand</t>
  </si>
  <si>
    <t>Coarse aggregate general</t>
  </si>
  <si>
    <t>Aggregates, coarse</t>
  </si>
  <si>
    <t>Crushed aggregate</t>
  </si>
  <si>
    <t>Crushed asphalt compact</t>
  </si>
  <si>
    <t>Asphalt, crushed, compact</t>
  </si>
  <si>
    <t>Crushed asphalt loose</t>
  </si>
  <si>
    <t>Asphalt, crushed, loose</t>
  </si>
  <si>
    <t>Crushed clay brick coarse</t>
  </si>
  <si>
    <t>Clay, brick, crushed, coarse</t>
  </si>
  <si>
    <t>Crushed clay brick fine</t>
  </si>
  <si>
    <t>Clay, Brick, Fine, Crushed</t>
  </si>
  <si>
    <t>Crushed concrete</t>
  </si>
  <si>
    <t>Concrete, crushed</t>
  </si>
  <si>
    <t>Crushed dolomite</t>
  </si>
  <si>
    <t>Dolomite, crushed</t>
  </si>
  <si>
    <t>Crushed mixed base compact</t>
  </si>
  <si>
    <t>Crushed, mixed base, compact</t>
  </si>
  <si>
    <t>Crushed mixed base loose</t>
  </si>
  <si>
    <t>Crushed, mixed base, loose</t>
  </si>
  <si>
    <t>Gypsum crushed</t>
  </si>
  <si>
    <t>Gypsum, crushed</t>
  </si>
  <si>
    <t>Pumice aggregates</t>
  </si>
  <si>
    <t>Pumice, aggregates</t>
  </si>
  <si>
    <t>Stonechips</t>
  </si>
  <si>
    <t>Expanded materials</t>
  </si>
  <si>
    <t>Expanded clay</t>
  </si>
  <si>
    <t>Clay, expanded</t>
  </si>
  <si>
    <t>Expanded clay clinker</t>
  </si>
  <si>
    <t>Clay, expanded, clinker</t>
  </si>
  <si>
    <t>Expanded glass</t>
  </si>
  <si>
    <t>Aggregates, recycled, glass</t>
  </si>
  <si>
    <t>Expanded perlite</t>
  </si>
  <si>
    <t>Perlite, expanded</t>
  </si>
  <si>
    <t>Expanded shale aggregates</t>
  </si>
  <si>
    <t>Shale, expanded, aggregates</t>
  </si>
  <si>
    <t>Expanded vermiculite</t>
  </si>
  <si>
    <t>Vermiculite, expanded</t>
  </si>
  <si>
    <t>Plastic aggregate</t>
  </si>
  <si>
    <t>Average plastics beads</t>
  </si>
  <si>
    <t>Plastic, beads</t>
  </si>
  <si>
    <t>EPS beads aggregates</t>
  </si>
  <si>
    <t>EPS, plastic, beads, aggregates</t>
  </si>
  <si>
    <t>PE beads</t>
  </si>
  <si>
    <t>PE, plastic, beads, aggregates</t>
  </si>
  <si>
    <t>PP beads</t>
  </si>
  <si>
    <t>PP, plastic, beads, aggregates</t>
  </si>
  <si>
    <t>PS beads</t>
  </si>
  <si>
    <t>PS, plastic, beads, aggregates</t>
  </si>
  <si>
    <t>PS-PVC beads</t>
  </si>
  <si>
    <t>PS-PVC, plastic, beads, aggregates</t>
  </si>
  <si>
    <t>PVC beads</t>
  </si>
  <si>
    <t>PVC, plastic, beads, aggregates</t>
  </si>
  <si>
    <t>Recycled plastic aggregates</t>
  </si>
  <si>
    <t>Plastic, recycled, aggregates</t>
  </si>
  <si>
    <t>Recycled aggregate</t>
  </si>
  <si>
    <t>Fly ash stabilised</t>
  </si>
  <si>
    <t>Soil, stabilized, fly ash</t>
  </si>
  <si>
    <t>Slag GGBS</t>
  </si>
  <si>
    <t>Slag, GGBS, Ground Granulated Blast Furnace</t>
  </si>
  <si>
    <t>Gravel sand soil</t>
  </si>
  <si>
    <t>General values</t>
  </si>
  <si>
    <t>Rammed soil general</t>
  </si>
  <si>
    <t>Soil general</t>
  </si>
  <si>
    <t>Sand general</t>
  </si>
  <si>
    <t>Gravel</t>
  </si>
  <si>
    <t>Gravel dry 1.3 to 5.1cm</t>
  </si>
  <si>
    <t>Gravel dry loose</t>
  </si>
  <si>
    <t>Gravel soil</t>
  </si>
  <si>
    <t>Gravel with sand natural</t>
  </si>
  <si>
    <t>Gravel sand soil general</t>
  </si>
  <si>
    <t>Sand and gravel general</t>
  </si>
  <si>
    <t>Sand</t>
  </si>
  <si>
    <t>Sand rammed</t>
  </si>
  <si>
    <t>Sand with gravel</t>
  </si>
  <si>
    <t>Soil</t>
  </si>
  <si>
    <t>Cement stabilised</t>
  </si>
  <si>
    <t>Earth dry</t>
  </si>
  <si>
    <t>GGBS stabilised</t>
  </si>
  <si>
    <t>Silt</t>
  </si>
  <si>
    <t>Stones</t>
  </si>
  <si>
    <t>Stone hard</t>
  </si>
  <si>
    <t>Basalt</t>
  </si>
  <si>
    <t>Stone basalt</t>
  </si>
  <si>
    <t>Gneiss</t>
  </si>
  <si>
    <t>Stone Gneiss</t>
  </si>
  <si>
    <t>Granite</t>
  </si>
  <si>
    <t>Stone Granite</t>
  </si>
  <si>
    <t>Stone hard unspecified</t>
  </si>
  <si>
    <t>Stone hard general</t>
  </si>
  <si>
    <t>Stone softer</t>
  </si>
  <si>
    <t>Dolomite</t>
  </si>
  <si>
    <t>Gypsum solid</t>
  </si>
  <si>
    <t>Limestone solid</t>
  </si>
  <si>
    <t>Stone solid</t>
  </si>
  <si>
    <t>Marble</t>
  </si>
  <si>
    <t>Stone Marble</t>
  </si>
  <si>
    <t>Sandstone</t>
  </si>
  <si>
    <t>Stone sandstone</t>
  </si>
  <si>
    <t>Tufa</t>
  </si>
  <si>
    <t>Stone tufa</t>
  </si>
  <si>
    <t>Stones general</t>
  </si>
  <si>
    <t>Rubble stone</t>
  </si>
  <si>
    <t>Stone general</t>
  </si>
  <si>
    <t>Hollow block</t>
  </si>
  <si>
    <t>Lightweight concrete hollowblock</t>
  </si>
  <si>
    <t>Hollowblock lightweight concrete</t>
  </si>
  <si>
    <t>Medium weight</t>
  </si>
  <si>
    <t>Hollowblock medium weight concrete</t>
  </si>
  <si>
    <t>Normal weight</t>
  </si>
  <si>
    <t>Hollowblock normal weight concrete</t>
  </si>
  <si>
    <t>Clay concrete LECA hollow</t>
  </si>
  <si>
    <t>LECA hollow block general</t>
  </si>
  <si>
    <t>LECA hollow block fine concrete</t>
  </si>
  <si>
    <t>Hollow brick</t>
  </si>
  <si>
    <t>Engineering brick</t>
  </si>
  <si>
    <t>Hollow clay brick</t>
  </si>
  <si>
    <t>Other precast product</t>
  </si>
  <si>
    <t>Beams columns</t>
  </si>
  <si>
    <t>Beams columns concrete</t>
  </si>
  <si>
    <t>Precast concrete beams and columns</t>
  </si>
  <si>
    <t>Hollowcore floor slab</t>
  </si>
  <si>
    <t>Hollowcore floor slab 150mm</t>
  </si>
  <si>
    <t>Hollowcore floor slab 200mm</t>
  </si>
  <si>
    <t>Hollowcore floor slab 250mm</t>
  </si>
  <si>
    <t>Hollowcore floor slab 300mm</t>
  </si>
  <si>
    <t>Hollowcore floor slab 400mm</t>
  </si>
  <si>
    <t>Hollowcore floor slab average</t>
  </si>
  <si>
    <t>Paving</t>
  </si>
  <si>
    <t>Paving concrete</t>
  </si>
  <si>
    <t>Concrete paving</t>
  </si>
  <si>
    <t>Solid block</t>
  </si>
  <si>
    <t>Aircrete</t>
  </si>
  <si>
    <t>High strength</t>
  </si>
  <si>
    <t>Aircrete solid block high strength</t>
  </si>
  <si>
    <t>Lightweight aircrete solid block</t>
  </si>
  <si>
    <t>Aircrete solid block lightweight</t>
  </si>
  <si>
    <t>Standard aircrete block</t>
  </si>
  <si>
    <t>Aircrete solid block standard dense</t>
  </si>
  <si>
    <t>Clay concrete</t>
  </si>
  <si>
    <t>LECA block general</t>
  </si>
  <si>
    <t>Expanded clay concrete block general</t>
  </si>
  <si>
    <t>LECA block fine concrete</t>
  </si>
  <si>
    <t>Expanded clay concrete block fine</t>
  </si>
  <si>
    <t>Concrete aggregate</t>
  </si>
  <si>
    <t>Medium lightweight dense</t>
  </si>
  <si>
    <t>Solid block concrete medium lightweight</t>
  </si>
  <si>
    <t>standard dense</t>
  </si>
  <si>
    <t>Solid block concrete standard density</t>
  </si>
  <si>
    <t>ultra lightweight</t>
  </si>
  <si>
    <t>Solid block concrete ultra lightweight</t>
  </si>
  <si>
    <t>Glass block</t>
  </si>
  <si>
    <t>Hempcrete block</t>
  </si>
  <si>
    <t>Hempcrete</t>
  </si>
  <si>
    <t>Hempcrete blocks</t>
  </si>
  <si>
    <t>Brick unit</t>
  </si>
  <si>
    <t>Double skin</t>
  </si>
  <si>
    <t>Brick and mortar average double skin</t>
  </si>
  <si>
    <t>Refractory fireclay</t>
  </si>
  <si>
    <t>Refractory fireclay brick</t>
  </si>
  <si>
    <t>Brick and mortar average single skin</t>
  </si>
  <si>
    <t>Concrete brick</t>
  </si>
  <si>
    <t>Dense</t>
  </si>
  <si>
    <t>Concrete brick dense</t>
  </si>
  <si>
    <t>Lightweight concrete brick</t>
  </si>
  <si>
    <t>Brick lightweight concrete</t>
  </si>
  <si>
    <t>Other material</t>
  </si>
  <si>
    <t>Compressed earth</t>
  </si>
  <si>
    <t>Compressed Earth</t>
  </si>
  <si>
    <t>Fly ash</t>
  </si>
  <si>
    <t>Fly Ash</t>
  </si>
  <si>
    <t>Mud heavy</t>
  </si>
  <si>
    <t>Mud high density</t>
  </si>
  <si>
    <t>Mud low density</t>
  </si>
  <si>
    <t>Sand-Lime</t>
  </si>
  <si>
    <t>Sand lime brick</t>
  </si>
  <si>
    <t>Stone</t>
  </si>
  <si>
    <t>Rubble</t>
  </si>
  <si>
    <t>Rubble masonry</t>
  </si>
  <si>
    <t>Dry rubble masonry</t>
  </si>
  <si>
    <t>Gypsum fiberboard</t>
  </si>
  <si>
    <t>Gypsum cellulose fiber board</t>
  </si>
  <si>
    <t>Gypsum hardboard</t>
  </si>
  <si>
    <t>Plasterboard sheathing</t>
  </si>
  <si>
    <t>PVC ceiling board</t>
  </si>
  <si>
    <t>Tiles ceiling</t>
  </si>
  <si>
    <t>Mineral fiber tile ceiling</t>
  </si>
  <si>
    <t>Mineral fiber ceiling tile</t>
  </si>
  <si>
    <t>Timber board ceiling</t>
  </si>
  <si>
    <t>Chipboard</t>
  </si>
  <si>
    <t>CLT</t>
  </si>
  <si>
    <t>Fiberboard</t>
  </si>
  <si>
    <t>Hardboard HDF</t>
  </si>
  <si>
    <t>Hardboard/HDF hardboard</t>
  </si>
  <si>
    <t>MDF</t>
  </si>
  <si>
    <t>Particle board</t>
  </si>
  <si>
    <t>Plywood</t>
  </si>
  <si>
    <t>Wood plastic composite board</t>
  </si>
  <si>
    <t>Metal cladding</t>
  </si>
  <si>
    <t>Aluminum sheet profiled 0.7mm</t>
  </si>
  <si>
    <t>Aluminum sheet profiled 1mm</t>
  </si>
  <si>
    <t>Aluminum sheet profiled general</t>
  </si>
  <si>
    <t>Copper general</t>
  </si>
  <si>
    <t>Steel sheet profiled 0.5mm</t>
  </si>
  <si>
    <t>Steel sheet profiled 0.5mm, corrugated</t>
  </si>
  <si>
    <t>Steel sheet profiled 0.7mm</t>
  </si>
  <si>
    <t>Steel sheet profiled 0.7mm, corrugated</t>
  </si>
  <si>
    <t>Zinc general</t>
  </si>
  <si>
    <t>Mineral cladding</t>
  </si>
  <si>
    <t>Fibercement board facade cladding</t>
  </si>
  <si>
    <t>Stone composite facade board</t>
  </si>
  <si>
    <t>Terrazzo tiles</t>
  </si>
  <si>
    <t>Thin brick veneer</t>
  </si>
  <si>
    <t>Cement lime mortar</t>
  </si>
  <si>
    <t>Lime mortar</t>
  </si>
  <si>
    <t>Cement mortar</t>
  </si>
  <si>
    <t>Ribbed lath for plastering, steel, lath, plaster, stucco</t>
  </si>
  <si>
    <t>Stucco 13mm</t>
  </si>
  <si>
    <t>Stucco 19mm</t>
  </si>
  <si>
    <t>Stucco 25mm</t>
  </si>
  <si>
    <t>Stucco general</t>
  </si>
  <si>
    <t>Synthetic cladding</t>
  </si>
  <si>
    <t>GRP sheet profiled</t>
  </si>
  <si>
    <t>High-pressure laminate veneer</t>
  </si>
  <si>
    <t>High pressure laminate veneer</t>
  </si>
  <si>
    <t>Polycarbonate sheet profiled 1mm</t>
  </si>
  <si>
    <t>Polycarbonate sheet profiled 2mm</t>
  </si>
  <si>
    <t>Polycarbonate sheet profiled general</t>
  </si>
  <si>
    <t>Profiled PVC sheet</t>
  </si>
  <si>
    <t>Wall membranes</t>
  </si>
  <si>
    <t>Breather filter fleece PP 1mm</t>
  </si>
  <si>
    <t>Filter fleece PP</t>
  </si>
  <si>
    <t>Breather HDPE HDPP 0.45mm</t>
  </si>
  <si>
    <t>Breather membrane HDPE HDPP 0.45mm</t>
  </si>
  <si>
    <t>Damp proof course PE 0.46mm</t>
  </si>
  <si>
    <t>Damp proof course PE</t>
  </si>
  <si>
    <t>Vapour control layer PE 0.125mm</t>
  </si>
  <si>
    <t>Vapour control layer PE</t>
  </si>
  <si>
    <t>Wall synthetic underlay</t>
  </si>
  <si>
    <t>Wooden cladding</t>
  </si>
  <si>
    <t>Hardwood lining</t>
  </si>
  <si>
    <t>Timber lining hardwood</t>
  </si>
  <si>
    <t>Softwood lining</t>
  </si>
  <si>
    <t>Timber lining softwood</t>
  </si>
  <si>
    <t>Flooring</t>
  </si>
  <si>
    <t>Flooring carpet</t>
  </si>
  <si>
    <t>Carpet general</t>
  </si>
  <si>
    <t>Carpet PE</t>
  </si>
  <si>
    <t>Carpet PET</t>
  </si>
  <si>
    <t>Carpet PP</t>
  </si>
  <si>
    <t>Nylon 6</t>
  </si>
  <si>
    <t>Plastic Nylon 6</t>
  </si>
  <si>
    <t>Nylon 6.6</t>
  </si>
  <si>
    <t>Plastic Nylon 6.6</t>
  </si>
  <si>
    <t>Simulated wool</t>
  </si>
  <si>
    <t>Carpet simulated wool</t>
  </si>
  <si>
    <t>Wool</t>
  </si>
  <si>
    <t>Carpet wool</t>
  </si>
  <si>
    <t>Flooring resin</t>
  </si>
  <si>
    <t>Acrylic</t>
  </si>
  <si>
    <t>Flooring resin acrylic</t>
  </si>
  <si>
    <t>Epoxy resin</t>
  </si>
  <si>
    <t>Epoxide Resin</t>
  </si>
  <si>
    <t>Liquid vinyl</t>
  </si>
  <si>
    <t>Flooring resin liquid vinyl</t>
  </si>
  <si>
    <t>Polyurethane</t>
  </si>
  <si>
    <t>Flooring resin polyurethane</t>
  </si>
  <si>
    <t>Flooring synthetic</t>
  </si>
  <si>
    <t>PE tiles</t>
  </si>
  <si>
    <t>Flooring PE tiles</t>
  </si>
  <si>
    <t>PP tiles</t>
  </si>
  <si>
    <t>Flooring PP tiles</t>
  </si>
  <si>
    <t>PVC tiles</t>
  </si>
  <si>
    <t>Flooring PVC tiles</t>
  </si>
  <si>
    <t>Rubber flooring</t>
  </si>
  <si>
    <t>Synthetic rubber flooing</t>
  </si>
  <si>
    <t>Vinyl flooring</t>
  </si>
  <si>
    <t>Flooring tiles ceramics</t>
  </si>
  <si>
    <t>Ceramics tiles</t>
  </si>
  <si>
    <t>Ceramics general</t>
  </si>
  <si>
    <t>Flooring wood</t>
  </si>
  <si>
    <t>Laminate</t>
  </si>
  <si>
    <t>Parquet</t>
  </si>
  <si>
    <t>Subfloor</t>
  </si>
  <si>
    <t>Cement backer boards</t>
  </si>
  <si>
    <t>Subfloor concrete</t>
  </si>
  <si>
    <t>Fibergypsum</t>
  </si>
  <si>
    <t>Subfloor fibergypsum</t>
  </si>
  <si>
    <t>Gypcrete</t>
  </si>
  <si>
    <t>Subfloor gypcrete</t>
  </si>
  <si>
    <t>Damp proof membrane LDPE</t>
  </si>
  <si>
    <t>OSB</t>
  </si>
  <si>
    <t>Underlay</t>
  </si>
  <si>
    <t>Cork board</t>
  </si>
  <si>
    <t>Gypsum floorboard</t>
  </si>
  <si>
    <t>Jute felt</t>
  </si>
  <si>
    <t>Mass-loaded vinyl</t>
  </si>
  <si>
    <t>Underlay MLV</t>
  </si>
  <si>
    <t>Rubber crumb flooring</t>
  </si>
  <si>
    <t>Rubber underlay crumb</t>
  </si>
  <si>
    <t>Rubber PUR flooring</t>
  </si>
  <si>
    <t>Rubber underlay PUR rebond</t>
  </si>
  <si>
    <t>Rubber sponge flooring</t>
  </si>
  <si>
    <t>Rubber underlay sponge</t>
  </si>
  <si>
    <t>Rubber underlay general</t>
  </si>
  <si>
    <t>Wool felt</t>
  </si>
  <si>
    <t>Felt underlay wool</t>
  </si>
  <si>
    <t>Calcium Silicate Sheets</t>
  </si>
  <si>
    <t>Calcium silicate sheet</t>
  </si>
  <si>
    <t>Calcium Silicate Sheet</t>
  </si>
  <si>
    <t>Ceramics veneer</t>
  </si>
  <si>
    <t>Ceramics tiles and cladding panels</t>
  </si>
  <si>
    <t>Fibercement board</t>
  </si>
  <si>
    <t>Fibercement board indoor use</t>
  </si>
  <si>
    <t>Paper based</t>
  </si>
  <si>
    <t>Paperboard</t>
  </si>
  <si>
    <t>Wallpaper</t>
  </si>
  <si>
    <t>Wet room plasterboard</t>
  </si>
  <si>
    <t>Plasterboard wet room</t>
  </si>
  <si>
    <t>Plastic</t>
  </si>
  <si>
    <t>Vinyl wall covering</t>
  </si>
  <si>
    <t>Timber</t>
  </si>
  <si>
    <t>Roof decking timber boards</t>
  </si>
  <si>
    <t>Roof membrane</t>
  </si>
  <si>
    <t>Bituminous roofing membrane</t>
  </si>
  <si>
    <t>Bituminous membrane</t>
  </si>
  <si>
    <t>EPDM rubber roofing membrane</t>
  </si>
  <si>
    <t>EPDM rubber membrane</t>
  </si>
  <si>
    <t>PVC roofing membrane</t>
  </si>
  <si>
    <t>TPO roofing membrane</t>
  </si>
  <si>
    <t>Roof sheet flat</t>
  </si>
  <si>
    <t>Asbestos sheet flat</t>
  </si>
  <si>
    <t>Asbestos sheet</t>
  </si>
  <si>
    <t>Polymer modified bitumen sheet flat</t>
  </si>
  <si>
    <t>Polymer modified bitumen roofing</t>
  </si>
  <si>
    <t>Steel sheet flat 0.5mm</t>
  </si>
  <si>
    <t>0.5mm steel sheet</t>
  </si>
  <si>
    <t>Steel sheet flat 0.8mm</t>
  </si>
  <si>
    <t>0.8mm steel sheet</t>
  </si>
  <si>
    <t>Roof sheet profiled</t>
  </si>
  <si>
    <t>Bitumen sheet profiled</t>
  </si>
  <si>
    <t>Fibercement sheet profiled</t>
  </si>
  <si>
    <t>Bituminous shingle</t>
  </si>
  <si>
    <t>Bituminous roofing shingle</t>
  </si>
  <si>
    <t>Ceramics rooftiles</t>
  </si>
  <si>
    <t>Clay rooftiles</t>
  </si>
  <si>
    <t>Clay tiles roofing</t>
  </si>
  <si>
    <t>Concrete rooftiles</t>
  </si>
  <si>
    <t>Slate rooftiles</t>
  </si>
  <si>
    <t>Slate roofing tiles</t>
  </si>
  <si>
    <t>Terra-cota tiles</t>
  </si>
  <si>
    <t>Terracota tiles</t>
  </si>
  <si>
    <t>Roof underlay</t>
  </si>
  <si>
    <t>Synthetic roof underlay</t>
  </si>
  <si>
    <t>Tar saturated felt underlay no15</t>
  </si>
  <si>
    <t>Tar saturated felt underlay no30</t>
  </si>
  <si>
    <t>Straw roof</t>
  </si>
  <si>
    <t>Straw thatch</t>
  </si>
  <si>
    <t>Straw thatch roof</t>
  </si>
  <si>
    <t>Weatherproofing membrane roofing</t>
  </si>
  <si>
    <t>Cementitious mixtures</t>
  </si>
  <si>
    <t>Grout</t>
  </si>
  <si>
    <t>Cement grout</t>
  </si>
  <si>
    <t>Concrete general</t>
  </si>
  <si>
    <t>Mortar</t>
  </si>
  <si>
    <t>Lime concrete</t>
  </si>
  <si>
    <t>Plastering mortar</t>
  </si>
  <si>
    <t>Gypsum plastering mortar</t>
  </si>
  <si>
    <t>Screed</t>
  </si>
  <si>
    <t>Cement screed</t>
  </si>
  <si>
    <t>Reinforced floor screed</t>
  </si>
  <si>
    <t>Slurry</t>
  </si>
  <si>
    <t>Cement slurry</t>
  </si>
  <si>
    <t>Cement Slurry</t>
  </si>
  <si>
    <t>Ligthweight concrete</t>
  </si>
  <si>
    <t>Lightweight concrete</t>
  </si>
  <si>
    <t>Aerogel batts rolls</t>
  </si>
  <si>
    <t>Biomass batts rolls</t>
  </si>
  <si>
    <t>Bats cellulose fiber</t>
  </si>
  <si>
    <t>Cellulose fiber bats</t>
  </si>
  <si>
    <t>Cork batt</t>
  </si>
  <si>
    <t>Denim wool batt</t>
  </si>
  <si>
    <t>Flax linseed batt</t>
  </si>
  <si>
    <t>Flax linseed</t>
  </si>
  <si>
    <t>Hemp wool batt</t>
  </si>
  <si>
    <t>Sheep wool batt</t>
  </si>
  <si>
    <t>Woodfiber bats</t>
  </si>
  <si>
    <t>Woodfiber insulation batts</t>
  </si>
  <si>
    <t>Glasswool bats and rolls</t>
  </si>
  <si>
    <t>Glasswool sound batt</t>
  </si>
  <si>
    <t>Glasswool sound batts</t>
  </si>
  <si>
    <t>Slag wool batts rolls</t>
  </si>
  <si>
    <t>Slagwool bats and rolls</t>
  </si>
  <si>
    <t>Stonewool batts rolls</t>
  </si>
  <si>
    <t>Stonewool bats and rolls</t>
  </si>
  <si>
    <t>Plastic batts rolls</t>
  </si>
  <si>
    <t>PE batts rolls</t>
  </si>
  <si>
    <t>Board</t>
  </si>
  <si>
    <t>Biomass board</t>
  </si>
  <si>
    <t>Mineral board insulation</t>
  </si>
  <si>
    <t>Cellular glass board</t>
  </si>
  <si>
    <t>Glasswool facade board</t>
  </si>
  <si>
    <t>Glasswool facade boards</t>
  </si>
  <si>
    <t>Stonewool facade board</t>
  </si>
  <si>
    <t>Stonewool facade boards</t>
  </si>
  <si>
    <t>Stonewool ground board</t>
  </si>
  <si>
    <t>Stonewool on plasterboard</t>
  </si>
  <si>
    <t>Stonewool roof board</t>
  </si>
  <si>
    <t>Plastic boards</t>
  </si>
  <si>
    <t>EPS board</t>
  </si>
  <si>
    <t>MEPS board</t>
  </si>
  <si>
    <t>Phenolic foam 120</t>
  </si>
  <si>
    <t>Phenolic foam 160</t>
  </si>
  <si>
    <t>Phenolic foam 60</t>
  </si>
  <si>
    <t>Phenolic foam 80</t>
  </si>
  <si>
    <t>Phenolic foam general</t>
  </si>
  <si>
    <t>Phenolic insulation board</t>
  </si>
  <si>
    <t>Phenolic thermal insulation</t>
  </si>
  <si>
    <t>PIR PUR board</t>
  </si>
  <si>
    <t>PIR PUR insulation</t>
  </si>
  <si>
    <t>Rigid foam PE board</t>
  </si>
  <si>
    <t>Rigid foam PE</t>
  </si>
  <si>
    <t>XPS board</t>
  </si>
  <si>
    <t>General values insulation</t>
  </si>
  <si>
    <t>Mineral wool general</t>
  </si>
  <si>
    <t>Glasswool general</t>
  </si>
  <si>
    <t>Fiberglass glasswool</t>
  </si>
  <si>
    <t>Polystyrene general</t>
  </si>
  <si>
    <t>PS general purpose</t>
  </si>
  <si>
    <t>Loose fill fibers</t>
  </si>
  <si>
    <t>Biomass</t>
  </si>
  <si>
    <t>Cellulose fiber loose</t>
  </si>
  <si>
    <t>Loose fill cellulose fiber</t>
  </si>
  <si>
    <t>Cotton fabric</t>
  </si>
  <si>
    <t>Cotton padding</t>
  </si>
  <si>
    <t>Padding cotton</t>
  </si>
  <si>
    <t>Hemp loose</t>
  </si>
  <si>
    <t>Sawdust</t>
  </si>
  <si>
    <t>Sheep wool loose</t>
  </si>
  <si>
    <t>Mineral loose fibers</t>
  </si>
  <si>
    <t>Glasswool attic floor blown</t>
  </si>
  <si>
    <t>Glasswool blowing wool attic floor</t>
  </si>
  <si>
    <t>Glasswool flooring blown</t>
  </si>
  <si>
    <t>Glasswool blowing wool flooring</t>
  </si>
  <si>
    <t>Glasswool wall blown</t>
  </si>
  <si>
    <t>Glasswool blowing wool wall</t>
  </si>
  <si>
    <t>Slag wool blown</t>
  </si>
  <si>
    <t>Slagwool blowing wool flooring</t>
  </si>
  <si>
    <t>Stonewool attic floor blown</t>
  </si>
  <si>
    <t>Stonewool blowing wool attic floor</t>
  </si>
  <si>
    <t>Stonewool flooring blown</t>
  </si>
  <si>
    <t>Stonewool blowing wool flooring</t>
  </si>
  <si>
    <t>Stonewool wall blown</t>
  </si>
  <si>
    <t>Stonewool blowing wool wall</t>
  </si>
  <si>
    <t>Loose fill granulates</t>
  </si>
  <si>
    <t>Mineral loose granulates</t>
  </si>
  <si>
    <t>Aerogel granules</t>
  </si>
  <si>
    <t>Glass granulate 1-2mm</t>
  </si>
  <si>
    <t>Grain size 1-2mm</t>
  </si>
  <si>
    <t>Glass granulate 2-4mm</t>
  </si>
  <si>
    <t>Grain size 2-4mm</t>
  </si>
  <si>
    <t>Glass granulate 4-8mm</t>
  </si>
  <si>
    <t>Grain size 4-8mm</t>
  </si>
  <si>
    <t>Glass granulate 8-16mm</t>
  </si>
  <si>
    <t>Grain size 8-16mm</t>
  </si>
  <si>
    <t>Glass granulate general</t>
  </si>
  <si>
    <t>Expanded foamed glass</t>
  </si>
  <si>
    <t>Perlite expanded</t>
  </si>
  <si>
    <t>Vermiculite expanded</t>
  </si>
  <si>
    <t>Plastic beads</t>
  </si>
  <si>
    <t>EPS beads</t>
  </si>
  <si>
    <t>Recycled plastic beads</t>
  </si>
  <si>
    <t>Spray foam</t>
  </si>
  <si>
    <t>Cementitious foam</t>
  </si>
  <si>
    <t>Mandolite foam</t>
  </si>
  <si>
    <t>Mandolite</t>
  </si>
  <si>
    <t>Polyurethane foam</t>
  </si>
  <si>
    <t>Closed cell two pound</t>
  </si>
  <si>
    <t>Open cell helf pound</t>
  </si>
  <si>
    <t>Paint sealants adhesives</t>
  </si>
  <si>
    <t>Paint varnish</t>
  </si>
  <si>
    <t>Paint</t>
  </si>
  <si>
    <t>Paint general</t>
  </si>
  <si>
    <t>Solventborne</t>
  </si>
  <si>
    <t>Paint solventborne</t>
  </si>
  <si>
    <t>Waterborne</t>
  </si>
  <si>
    <t>Paint waterborne</t>
  </si>
  <si>
    <t>Varnish</t>
  </si>
  <si>
    <t>Wood Varnish</t>
  </si>
  <si>
    <t>Wood stain varnish</t>
  </si>
  <si>
    <t>Sealant and adhesives</t>
  </si>
  <si>
    <t>Asphalt bitumen</t>
  </si>
  <si>
    <t>Asphalt Bitumen</t>
  </si>
  <si>
    <t>Road tar</t>
  </si>
  <si>
    <t>Straight run</t>
  </si>
  <si>
    <t>Asphalt bitumen straight run</t>
  </si>
  <si>
    <t>Resin</t>
  </si>
  <si>
    <t>Melamine Resin</t>
  </si>
  <si>
    <t>Phelonic Resin</t>
  </si>
  <si>
    <t>Phenol formaldehyde</t>
  </si>
  <si>
    <t>Silicone resin</t>
  </si>
  <si>
    <t>Silicone based sealant adhesive</t>
  </si>
  <si>
    <t>Urea formaldehyde resin</t>
  </si>
  <si>
    <t>Urea formaldehyde</t>
  </si>
  <si>
    <t>Metal products</t>
  </si>
  <si>
    <t>Metal doors windows curtain</t>
  </si>
  <si>
    <t>Curtain wall mullions RoT</t>
  </si>
  <si>
    <t>Curtain wall mullions</t>
  </si>
  <si>
    <t>Carbon steel ext door no glazing</t>
  </si>
  <si>
    <t>Door external no glazing carbon steel</t>
  </si>
  <si>
    <t>Stainless steel ext door no glazing</t>
  </si>
  <si>
    <t>Door external no glazing stainless steel</t>
  </si>
  <si>
    <t>Carbon steel int door no glazing</t>
  </si>
  <si>
    <t>Door internal carbon steel no glazing</t>
  </si>
  <si>
    <t>Window aluminum frame</t>
  </si>
  <si>
    <t>Aluminum frame</t>
  </si>
  <si>
    <t>PVC window frame steel part</t>
  </si>
  <si>
    <t>PVC frame steel part</t>
  </si>
  <si>
    <t>Metal sheets</t>
  </si>
  <si>
    <t>Iron</t>
  </si>
  <si>
    <t>Iron general</t>
  </si>
  <si>
    <t>Lead</t>
  </si>
  <si>
    <t>Lead general</t>
  </si>
  <si>
    <t>Nickel</t>
  </si>
  <si>
    <t>Nickel general</t>
  </si>
  <si>
    <t>Steel general</t>
  </si>
  <si>
    <t>Steel mild</t>
  </si>
  <si>
    <t>Tin</t>
  </si>
  <si>
    <t>Tin general</t>
  </si>
  <si>
    <t>Zinc</t>
  </si>
  <si>
    <t>Mesh</t>
  </si>
  <si>
    <t>Steel reinforcement mesh</t>
  </si>
  <si>
    <t>Steel reinforcement rebar</t>
  </si>
  <si>
    <t>Angle</t>
  </si>
  <si>
    <t>Steel member angle</t>
  </si>
  <si>
    <t>Bar</t>
  </si>
  <si>
    <t>Steel member bar</t>
  </si>
  <si>
    <t>Steel member channel</t>
  </si>
  <si>
    <t>Steel member column</t>
  </si>
  <si>
    <t>Hollow section</t>
  </si>
  <si>
    <t>Steel member hollow section</t>
  </si>
  <si>
    <t>Rail</t>
  </si>
  <si>
    <t>Steel member rail</t>
  </si>
  <si>
    <t>Rectangle</t>
  </si>
  <si>
    <t>Steel member rectangle</t>
  </si>
  <si>
    <t>Round</t>
  </si>
  <si>
    <t>Steel member round</t>
  </si>
  <si>
    <t>Section</t>
  </si>
  <si>
    <t>Steel member section</t>
  </si>
  <si>
    <t>Square</t>
  </si>
  <si>
    <t>Steel member square</t>
  </si>
  <si>
    <t>Steel member U-beam</t>
  </si>
  <si>
    <t>Steel studs RoT</t>
  </si>
  <si>
    <t>Ceiling steel stud</t>
  </si>
  <si>
    <t>Steel stud ceiling</t>
  </si>
  <si>
    <t>External wall steel stud</t>
  </si>
  <si>
    <t>Steel stud external wall</t>
  </si>
  <si>
    <t>Lightwall 100mm steel stud</t>
  </si>
  <si>
    <t>Steel stud lightwall 100mm</t>
  </si>
  <si>
    <t>Lightwall 80mm steel stud</t>
  </si>
  <si>
    <t>Steel stud lightwall 80mm</t>
  </si>
  <si>
    <t>Steel truss RoT</t>
  </si>
  <si>
    <t>Roof steel truss</t>
  </si>
  <si>
    <t>Steel truss</t>
  </si>
  <si>
    <t>Glulam</t>
  </si>
  <si>
    <t>Wood I-Beam joist</t>
  </si>
  <si>
    <t>Laminated strand lumber</t>
  </si>
  <si>
    <t>Laminated strand</t>
  </si>
  <si>
    <t>Laminated veneer lumber</t>
  </si>
  <si>
    <t>Laminated veneer</t>
  </si>
  <si>
    <t>Wood plastic composite</t>
  </si>
  <si>
    <t>Sawnwood species</t>
  </si>
  <si>
    <t>Hardwood</t>
  </si>
  <si>
    <t>Ash</t>
  </si>
  <si>
    <t>Hardwood ash</t>
  </si>
  <si>
    <t>Balsa</t>
  </si>
  <si>
    <t>Hardwood balsa</t>
  </si>
  <si>
    <t>Bamboo</t>
  </si>
  <si>
    <t>Hardwood bamboo</t>
  </si>
  <si>
    <t>Birch</t>
  </si>
  <si>
    <t>Hardwood birch</t>
  </si>
  <si>
    <t>Cherry</t>
  </si>
  <si>
    <t>Hardwood cherry</t>
  </si>
  <si>
    <t>Hardwood average</t>
  </si>
  <si>
    <t>Hickory</t>
  </si>
  <si>
    <t>Hardwood hickory</t>
  </si>
  <si>
    <t>Mahogany</t>
  </si>
  <si>
    <t>Hardwood mahogany</t>
  </si>
  <si>
    <t>Maple</t>
  </si>
  <si>
    <t>Hardwood maple</t>
  </si>
  <si>
    <t>Oak</t>
  </si>
  <si>
    <t>Hardwood oak</t>
  </si>
  <si>
    <t>Rosewood</t>
  </si>
  <si>
    <t>Hardwood rosewood</t>
  </si>
  <si>
    <t>Walnut</t>
  </si>
  <si>
    <t>Hardwood walnut</t>
  </si>
  <si>
    <t>Softwood</t>
  </si>
  <si>
    <t>Aspen</t>
  </si>
  <si>
    <t>Softwood aspen</t>
  </si>
  <si>
    <t>Cedar</t>
  </si>
  <si>
    <t>Softwood cedar</t>
  </si>
  <si>
    <t>Fir</t>
  </si>
  <si>
    <t>Softwood fir</t>
  </si>
  <si>
    <t>Hemlock</t>
  </si>
  <si>
    <t>Softwood hemlock</t>
  </si>
  <si>
    <t>Larch</t>
  </si>
  <si>
    <t>Softwood larch</t>
  </si>
  <si>
    <t>Pine</t>
  </si>
  <si>
    <t>Softwood pine</t>
  </si>
  <si>
    <t>Redwood</t>
  </si>
  <si>
    <t>Softwood redwood</t>
  </si>
  <si>
    <t>Softwood average</t>
  </si>
  <si>
    <t>Softwood general</t>
  </si>
  <si>
    <t>Spruce</t>
  </si>
  <si>
    <t>Softwood spruce</t>
  </si>
  <si>
    <t>Timber strength classes</t>
  </si>
  <si>
    <t>C class</t>
  </si>
  <si>
    <t>C14</t>
  </si>
  <si>
    <t>Timber C14</t>
  </si>
  <si>
    <t>C16</t>
  </si>
  <si>
    <t>Timber C16</t>
  </si>
  <si>
    <t>C18</t>
  </si>
  <si>
    <t>Timber C18</t>
  </si>
  <si>
    <t>C20</t>
  </si>
  <si>
    <t>Timber C20</t>
  </si>
  <si>
    <t>C22</t>
  </si>
  <si>
    <t>Timber C22</t>
  </si>
  <si>
    <t>C24</t>
  </si>
  <si>
    <t>Timber C24</t>
  </si>
  <si>
    <t>C27</t>
  </si>
  <si>
    <t>Timber C27</t>
  </si>
  <si>
    <t>C30</t>
  </si>
  <si>
    <t>Timber C30</t>
  </si>
  <si>
    <t>C35</t>
  </si>
  <si>
    <t>Timber C35</t>
  </si>
  <si>
    <t>C40</t>
  </si>
  <si>
    <t>Timber C40</t>
  </si>
  <si>
    <t>C45</t>
  </si>
  <si>
    <t>Timber C45</t>
  </si>
  <si>
    <t>C50</t>
  </si>
  <si>
    <t>Timber C50</t>
  </si>
  <si>
    <t>D class</t>
  </si>
  <si>
    <t>D18</t>
  </si>
  <si>
    <t>Timber D18</t>
  </si>
  <si>
    <t>D24</t>
  </si>
  <si>
    <t>Timber D24</t>
  </si>
  <si>
    <t>D27</t>
  </si>
  <si>
    <t>Timber D27</t>
  </si>
  <si>
    <t>D30</t>
  </si>
  <si>
    <t>Timber D30</t>
  </si>
  <si>
    <t>D35</t>
  </si>
  <si>
    <t>Timber D35</t>
  </si>
  <si>
    <t>D40</t>
  </si>
  <si>
    <t>Timber D40</t>
  </si>
  <si>
    <t>D45</t>
  </si>
  <si>
    <t>Timber D45</t>
  </si>
  <si>
    <t>D50</t>
  </si>
  <si>
    <t>Timber D50</t>
  </si>
  <si>
    <t>D55</t>
  </si>
  <si>
    <t>Timber D55</t>
  </si>
  <si>
    <t>D60</t>
  </si>
  <si>
    <t>Timber D60</t>
  </si>
  <si>
    <t>D65</t>
  </si>
  <si>
    <t>Timber D65</t>
  </si>
  <si>
    <t>D70</t>
  </si>
  <si>
    <t>Timber D70</t>
  </si>
  <si>
    <t>D75</t>
  </si>
  <si>
    <t>Timber D75</t>
  </si>
  <si>
    <t>D80</t>
  </si>
  <si>
    <t>Timber D80</t>
  </si>
  <si>
    <t>T class</t>
  </si>
  <si>
    <t>T14.5</t>
  </si>
  <si>
    <t>Timber T14.5</t>
  </si>
  <si>
    <t>T10</t>
  </si>
  <si>
    <t>Timber T10</t>
  </si>
  <si>
    <t>T11</t>
  </si>
  <si>
    <t>Timber T11</t>
  </si>
  <si>
    <t>T12</t>
  </si>
  <si>
    <t>Timber T12</t>
  </si>
  <si>
    <t>T13</t>
  </si>
  <si>
    <t>Timber T13</t>
  </si>
  <si>
    <t>T14</t>
  </si>
  <si>
    <t>Timber T14</t>
  </si>
  <si>
    <t>T15</t>
  </si>
  <si>
    <t>Timber T15</t>
  </si>
  <si>
    <t>T16</t>
  </si>
  <si>
    <t>Timber T16</t>
  </si>
  <si>
    <t>T18</t>
  </si>
  <si>
    <t>Timber T18</t>
  </si>
  <si>
    <t>T21</t>
  </si>
  <si>
    <t>Timber T21</t>
  </si>
  <si>
    <t>T22</t>
  </si>
  <si>
    <t>Timber T22</t>
  </si>
  <si>
    <t>T24</t>
  </si>
  <si>
    <t>Timber T24</t>
  </si>
  <si>
    <t>T26</t>
  </si>
  <si>
    <t>Timber T26</t>
  </si>
  <si>
    <t>T27</t>
  </si>
  <si>
    <t>Timber T27</t>
  </si>
  <si>
    <t>T28</t>
  </si>
  <si>
    <t>Timber T28</t>
  </si>
  <si>
    <t>T30</t>
  </si>
  <si>
    <t>Timber T30</t>
  </si>
  <si>
    <t>T8</t>
  </si>
  <si>
    <t>Timber T8</t>
  </si>
  <si>
    <t>T9</t>
  </si>
  <si>
    <t>Timber T9</t>
  </si>
  <si>
    <t>TR</t>
  </si>
  <si>
    <t>TR26</t>
  </si>
  <si>
    <t>Timber TR26</t>
  </si>
  <si>
    <t>Wood product</t>
  </si>
  <si>
    <t>Boards</t>
  </si>
  <si>
    <t>Doors</t>
  </si>
  <si>
    <t>Wood door ext</t>
  </si>
  <si>
    <t>Wood door int</t>
  </si>
  <si>
    <t>Flat roof membranes</t>
  </si>
  <si>
    <t>Bituminous roof membrane</t>
  </si>
  <si>
    <t>Bottom layer</t>
  </si>
  <si>
    <t>Bituminous membrane bottom layer</t>
  </si>
  <si>
    <t>Single layer</t>
  </si>
  <si>
    <t>Bituminous membrane single layer</t>
  </si>
  <si>
    <t>Top layer</t>
  </si>
  <si>
    <t>Bituminous membrane top layer</t>
  </si>
  <si>
    <t>Synthetic roof membrane</t>
  </si>
  <si>
    <t>Per plastic type</t>
  </si>
  <si>
    <t>ABS</t>
  </si>
  <si>
    <t>Plastic ABS</t>
  </si>
  <si>
    <t>General PE</t>
  </si>
  <si>
    <t>PE general</t>
  </si>
  <si>
    <t>PVC general</t>
  </si>
  <si>
    <t>Film HDPE</t>
  </si>
  <si>
    <t>HDPE film</t>
  </si>
  <si>
    <t>Film LDPE</t>
  </si>
  <si>
    <t>LDPE film</t>
  </si>
  <si>
    <t>Orientated film PP</t>
  </si>
  <si>
    <t>Roof underlays</t>
  </si>
  <si>
    <t>Synthetic underlay</t>
  </si>
  <si>
    <t>Tar saturated felt</t>
  </si>
  <si>
    <t>Breather membrane</t>
  </si>
  <si>
    <t>Vapour control layer</t>
  </si>
  <si>
    <t>Door external</t>
  </si>
  <si>
    <t>Glazing door</t>
  </si>
  <si>
    <t>Double glazing</t>
  </si>
  <si>
    <t>Glass glazing double</t>
  </si>
  <si>
    <t>Glass general</t>
  </si>
  <si>
    <t>Single glazing</t>
  </si>
  <si>
    <t>Glass glazing single</t>
  </si>
  <si>
    <t>Triple glazing</t>
  </si>
  <si>
    <t>Glass glazing triple</t>
  </si>
  <si>
    <t>No glazing</t>
  </si>
  <si>
    <t>Door external wood no glazing</t>
  </si>
  <si>
    <t>Door internal</t>
  </si>
  <si>
    <t>Carbon steel door</t>
  </si>
  <si>
    <t>Wood door</t>
  </si>
  <si>
    <t>Door internal wood no glazing</t>
  </si>
  <si>
    <t>PVC frame</t>
  </si>
  <si>
    <t>PVC window frame PVC part</t>
  </si>
  <si>
    <t>PVC frame PVC part</t>
  </si>
  <si>
    <t>Timber frame</t>
  </si>
  <si>
    <t>Click on the "+" above to display all assumptions and data used in the rules of thumbs.</t>
  </si>
  <si>
    <t>Concrete building element (Ref. 49-52)</t>
  </si>
  <si>
    <t>Concrete building element_L1</t>
  </si>
  <si>
    <t>Concrete building element_L2</t>
  </si>
  <si>
    <t>Value (kg/m3.RC)</t>
  </si>
  <si>
    <t>CV (%)</t>
  </si>
  <si>
    <t>Comments</t>
  </si>
  <si>
    <t>Beams_and_footings</t>
  </si>
  <si>
    <t>Capping beams</t>
  </si>
  <si>
    <t>*Assumed as the maximum stdev of similar elements in this table.</t>
  </si>
  <si>
    <t>Footings</t>
  </si>
  <si>
    <t>General beams</t>
  </si>
  <si>
    <t>Ground beams</t>
  </si>
  <si>
    <t>Pad footings</t>
  </si>
  <si>
    <t>Tie beams</t>
  </si>
  <si>
    <t>Select the type of concrete element to which the reinforcement belongs.</t>
  </si>
  <si>
    <t>Columns_and_piles</t>
  </si>
  <si>
    <t>Column - general</t>
  </si>
  <si>
    <t>Concrete element:</t>
  </si>
  <si>
    <t>Column - heavy</t>
  </si>
  <si>
    <t>Specify further:</t>
  </si>
  <si>
    <t>Column - light</t>
  </si>
  <si>
    <t>Value (kg.steel/m3.RC)</t>
  </si>
  <si>
    <t>Column - medium</t>
  </si>
  <si>
    <t>Pile Caps</t>
  </si>
  <si>
    <t>Linear density of steel sections</t>
  </si>
  <si>
    <t>Other_RC_element</t>
  </si>
  <si>
    <t>Bases</t>
  </si>
  <si>
    <t>The linear density of typical steel sections can be found in the link below. (Last accessed: 20th Sept 2023)</t>
  </si>
  <si>
    <t>Stairs</t>
  </si>
  <si>
    <t>Interactive 'Blue Book'</t>
  </si>
  <si>
    <t>Slabs</t>
  </si>
  <si>
    <t>General slab</t>
  </si>
  <si>
    <t>Triple-S Steel - Metals reference guide</t>
  </si>
  <si>
    <t>Mat/raft</t>
  </si>
  <si>
    <t>One-way slab</t>
  </si>
  <si>
    <t>Mass of materials per square meter of window</t>
  </si>
  <si>
    <t>Plate/flat slabs</t>
  </si>
  <si>
    <t>Use the relevant calculator below, depending on the window frame under study</t>
  </si>
  <si>
    <t>Ribbed floor/waffle slabs</t>
  </si>
  <si>
    <t>Transfer slabs</t>
  </si>
  <si>
    <t>Glazing configuration</t>
  </si>
  <si>
    <t>Two-way slab</t>
  </si>
  <si>
    <t>aluminum (kg/m2.window)</t>
  </si>
  <si>
    <t>Walls</t>
  </si>
  <si>
    <t>Retaining Wall</t>
  </si>
  <si>
    <t>glass (kg/m2.window)</t>
  </si>
  <si>
    <t>Wall</t>
  </si>
  <si>
    <t>Windows</t>
  </si>
  <si>
    <t>Window frame</t>
  </si>
  <si>
    <t>Material</t>
  </si>
  <si>
    <t>kg.mat/m2.window</t>
  </si>
  <si>
    <t>Reference</t>
  </si>
  <si>
    <t>PVC (kg/m2.window)</t>
  </si>
  <si>
    <t>wood</t>
  </si>
  <si>
    <t>Ref. 73,74,78-84</t>
  </si>
  <si>
    <t>steel (kg/m2.window)</t>
  </si>
  <si>
    <t>(per glass layer)</t>
  </si>
  <si>
    <t>glass</t>
  </si>
  <si>
    <t>aluminum</t>
  </si>
  <si>
    <t>Timber (kg/m2.window)</t>
  </si>
  <si>
    <t>See also Parkglass' glass weight calculator here</t>
  </si>
  <si>
    <t>• Volumic ratio of mortar in masonry work (Ref. 72)</t>
  </si>
  <si>
    <t>Type of masonry</t>
  </si>
  <si>
    <t>Volume distribution in masonry</t>
  </si>
  <si>
    <t>Block</t>
  </si>
  <si>
    <t>Type</t>
  </si>
  <si>
    <t>• Plaster Stud wall (Ref. 72)</t>
  </si>
  <si>
    <t>Formula used: Linear_length_studs=((Wall_length)/CC+1)*Wall_Height+2*Wall_length</t>
  </si>
  <si>
    <t>• Mortar class II: composition and weight ratio (Ref. 72)</t>
  </si>
  <si>
    <t>Studs in walls and ceilings</t>
  </si>
  <si>
    <t>Total length of studs in plaster walls</t>
  </si>
  <si>
    <t>Wall length (m)</t>
  </si>
  <si>
    <t>• Concrete mixed on site (Ref. 72)</t>
  </si>
  <si>
    <t>Wall height (m)</t>
  </si>
  <si>
    <t>kg/m3.concrete</t>
  </si>
  <si>
    <t>Weight ratio</t>
  </si>
  <si>
    <t>c-c (m)</t>
  </si>
  <si>
    <t>Linear meters of studs (m)</t>
  </si>
  <si>
    <t>Sharp sand</t>
  </si>
  <si>
    <t>Aggregate</t>
  </si>
  <si>
    <t>Studs in ceiling, external, and light walls (kg/m2)</t>
  </si>
  <si>
    <t>Water</t>
  </si>
  <si>
    <t>System</t>
  </si>
  <si>
    <t>• Studs in walls and ceilings</t>
  </si>
  <si>
    <t>kg/m2.system</t>
  </si>
  <si>
    <t>For Vlookup</t>
  </si>
  <si>
    <t>Wood studs</t>
  </si>
  <si>
    <t>External wall</t>
  </si>
  <si>
    <t>Wood studs_External wall</t>
  </si>
  <si>
    <t>Refs. 33, 53</t>
  </si>
  <si>
    <t>Calculation of roof area</t>
  </si>
  <si>
    <t>Lightwall 100mm</t>
  </si>
  <si>
    <t>Wood studs_Lightwall 100mm</t>
  </si>
  <si>
    <t>Areas of hip, gable, and shed roofs can be calculated using the link below (last accessed: 20th Sept 2023)</t>
  </si>
  <si>
    <t>Steel studs</t>
  </si>
  <si>
    <t>Steel studs_Ceiling</t>
  </si>
  <si>
    <t>Ref. 158</t>
  </si>
  <si>
    <t>Roof area calculator</t>
  </si>
  <si>
    <t>Steel studs_External wall</t>
  </si>
  <si>
    <t>Steel studs_Lightwall 100mm</t>
  </si>
  <si>
    <t>Engineered wood products - self weight</t>
  </si>
  <si>
    <t>Lightwall 80mm</t>
  </si>
  <si>
    <t>Steel studs_Lightwall 80mm</t>
  </si>
  <si>
    <t xml:space="preserve">Ref. 158 </t>
  </si>
  <si>
    <t>Linear density of common engineered wood products can be found in the link below (last accessed: 01 March 2024).</t>
  </si>
  <si>
    <t>Weyerhaeuser engineered lumber</t>
  </si>
  <si>
    <t>SUMMARY of RESULTS</t>
  </si>
  <si>
    <t>• Material intensities (in kg or m3 per dimensional unit)</t>
  </si>
  <si>
    <t>Whole building</t>
  </si>
  <si>
    <t>kg.material</t>
  </si>
  <si>
    <t>m3.material</t>
  </si>
  <si>
    <t>per m2.GEFA</t>
  </si>
  <si>
    <t>per m2.NFA</t>
  </si>
  <si>
    <t>per m3.GV_aboveground</t>
  </si>
  <si>
    <t>• Weight (tons) and volume (m3) of materials across layers</t>
  </si>
  <si>
    <t>(tons)</t>
  </si>
  <si>
    <t>Total</t>
  </si>
  <si>
    <t>Aggregates, sand, stones</t>
  </si>
  <si>
    <t>Others n.e.c</t>
  </si>
  <si>
    <t>--- TOTAL ---</t>
  </si>
  <si>
    <t>Element</t>
  </si>
  <si>
    <t>Binding agents and mortars</t>
  </si>
  <si>
    <t>Building blocks and aggregates</t>
  </si>
  <si>
    <t>Ceiling and wall systems</t>
  </si>
  <si>
    <t>Ceramic goods</t>
  </si>
  <si>
    <t>Chemico-technical goods</t>
  </si>
  <si>
    <t>Exterior cladding timber</t>
  </si>
  <si>
    <t>Flooring articles</t>
  </si>
  <si>
    <t>Insulating materials</t>
  </si>
  <si>
    <t>Paint goods</t>
  </si>
  <si>
    <t>Reinforcement, steel and metal goods</t>
  </si>
  <si>
    <t>Roof and wall cladding</t>
  </si>
  <si>
    <t>Sheet materials</t>
  </si>
  <si>
    <t>Stress-graded timber</t>
  </si>
  <si>
    <t>Timber goods</t>
  </si>
  <si>
    <t>Wallpapers</t>
  </si>
  <si>
    <t>Weatherproofing systems, tape and sealing strip</t>
  </si>
  <si>
    <t>Windows and glass goods</t>
  </si>
  <si>
    <t>Wood components</t>
  </si>
  <si>
    <t>n.e.c.</t>
  </si>
  <si>
    <t>Beams</t>
  </si>
  <si>
    <t>Stairs and ramps</t>
  </si>
  <si>
    <t>Upper floors</t>
  </si>
  <si>
    <t>Windows and external doors</t>
  </si>
  <si>
    <t>n.a.</t>
  </si>
  <si>
    <t>MF.1.1.9</t>
  </si>
  <si>
    <t>MF.1.2.1</t>
  </si>
  <si>
    <t>MF.1.3.1</t>
  </si>
  <si>
    <t>MF.1.3.9</t>
  </si>
  <si>
    <t>MF.1.5.4</t>
  </si>
  <si>
    <t>MF.1.compound</t>
  </si>
  <si>
    <t>MF.2.Al</t>
  </si>
  <si>
    <t>MF.2.Cu</t>
  </si>
  <si>
    <t>MF.2.Fe</t>
  </si>
  <si>
    <t>MF.2.Ni</t>
  </si>
  <si>
    <t>MF.2.Sn</t>
  </si>
  <si>
    <t>MF.2.x</t>
  </si>
  <si>
    <t>MF.2.Zn</t>
  </si>
  <si>
    <t>MF.3.1</t>
  </si>
  <si>
    <t>MF.3.2.2</t>
  </si>
  <si>
    <t>MF.3.2.3</t>
  </si>
  <si>
    <t>MF.3.6</t>
  </si>
  <si>
    <t>MF.3.7</t>
  </si>
  <si>
    <t>MF.3.7.1</t>
  </si>
  <si>
    <t>MF.3.8</t>
  </si>
  <si>
    <t>MF.3.9</t>
  </si>
  <si>
    <t>MF.3.B</t>
  </si>
  <si>
    <t>MF.3.compound</t>
  </si>
  <si>
    <t>MF.4.compound</t>
  </si>
  <si>
    <t>MF.5</t>
  </si>
  <si>
    <t>Select material categorisation</t>
  </si>
  <si>
    <t>LoW_mirror_non_hazardous</t>
  </si>
  <si>
    <t>Construction mineral</t>
  </si>
  <si>
    <t>Concrete, cement &amp; aggregate</t>
  </si>
  <si>
    <t>Other construction material</t>
  </si>
  <si>
    <t>Cement asbestos</t>
  </si>
  <si>
    <t>Heraklith</t>
  </si>
  <si>
    <t>Insulation unspecified</t>
  </si>
  <si>
    <t>Lineoleum</t>
  </si>
  <si>
    <t>Mineral wool</t>
  </si>
  <si>
    <t>Mortar plaster</t>
  </si>
  <si>
    <t>Natural stone</t>
  </si>
  <si>
    <t>Other unspecified material</t>
  </si>
  <si>
    <t>Paper cardboard</t>
  </si>
  <si>
    <t>Plaster board gypsum</t>
  </si>
  <si>
    <t>Siding unspecified</t>
  </si>
  <si>
    <t>Unspecified metal</t>
  </si>
  <si>
    <t>MF.1</t>
  </si>
  <si>
    <t>MF.2</t>
  </si>
  <si>
    <t>MF.3</t>
  </si>
  <si>
    <t>MF.4</t>
  </si>
  <si>
    <t>GMFA_13</t>
  </si>
  <si>
    <t>Crop Residues</t>
  </si>
  <si>
    <t>Ferrous ores</t>
  </si>
  <si>
    <t>Non-ferrous ores</t>
  </si>
  <si>
    <t>Non-metallic minerals - construction dominant</t>
  </si>
  <si>
    <t>Non-wild animal products</t>
  </si>
  <si>
    <t>Other products mainly from fossil fuels e.g. plastics</t>
  </si>
  <si>
    <t>Products mainly from biomass nec.</t>
  </si>
  <si>
    <t>Products mainly from non-metallic minerals</t>
  </si>
  <si>
    <t>17_01_01</t>
  </si>
  <si>
    <t>17_01_02</t>
  </si>
  <si>
    <t>17_01_03</t>
  </si>
  <si>
    <t>17_01_07</t>
  </si>
  <si>
    <t>17_02_01</t>
  </si>
  <si>
    <t>17_02_02</t>
  </si>
  <si>
    <t>17_02_03</t>
  </si>
  <si>
    <t>17_03_02</t>
  </si>
  <si>
    <t>17_04_01</t>
  </si>
  <si>
    <t>17_04_02</t>
  </si>
  <si>
    <t>17_04_03</t>
  </si>
  <si>
    <t>17_04_04</t>
  </si>
  <si>
    <t>17_04_05</t>
  </si>
  <si>
    <t>17_04_06</t>
  </si>
  <si>
    <t>17_04_07</t>
  </si>
  <si>
    <t>17_05_04</t>
  </si>
  <si>
    <t>17_06_04</t>
  </si>
  <si>
    <t>17_08_02</t>
  </si>
  <si>
    <t>17_09_04</t>
  </si>
  <si>
    <t>LoW_mirror_hazardous</t>
  </si>
  <si>
    <t>17_01_06*</t>
  </si>
  <si>
    <t>17_01_06*; 17_06_05*</t>
  </si>
  <si>
    <t>17_02_04*</t>
  </si>
  <si>
    <t>17_03_01*, 17_03_03*</t>
  </si>
  <si>
    <t>17_04_09*</t>
  </si>
  <si>
    <t>17_05_03*</t>
  </si>
  <si>
    <t>17_06_01*, 17_06_02*</t>
  </si>
  <si>
    <t>17_06_05*</t>
  </si>
  <si>
    <t>17_08_01*</t>
  </si>
  <si>
    <t>17_09_01*, 17_09_02*, 17_09_03*</t>
  </si>
  <si>
    <t>Industry_main_category</t>
  </si>
  <si>
    <t>Building materials</t>
  </si>
  <si>
    <t>Fit-out materials and paints</t>
  </si>
  <si>
    <t>Interior decor and joinery articles</t>
  </si>
  <si>
    <t>Timber products</t>
  </si>
  <si>
    <t>Industry_subcategory</t>
  </si>
  <si>
    <t>Industry_component_name</t>
  </si>
  <si>
    <t>Asphalt and sealants</t>
  </si>
  <si>
    <t>Asphalt roofing shingles</t>
  </si>
  <si>
    <t>Bar steel</t>
  </si>
  <si>
    <t>Binders and mortars in general</t>
  </si>
  <si>
    <t>Bricks/tiles</t>
  </si>
  <si>
    <t>Building blocks and aggregate in general</t>
  </si>
  <si>
    <t>Building timber in general</t>
  </si>
  <si>
    <t>Ceiling and wall systems in general</t>
  </si>
  <si>
    <t>Cellulose insulation</t>
  </si>
  <si>
    <t>Cement-based boards</t>
  </si>
  <si>
    <t>Ceramic floor tiles</t>
  </si>
  <si>
    <t>Chemico-technical goods in general</t>
  </si>
  <si>
    <t>Clay roof tiles</t>
  </si>
  <si>
    <t>Concrete blocks</t>
  </si>
  <si>
    <t>Crushed rock material</t>
  </si>
  <si>
    <t>Doors in general</t>
  </si>
  <si>
    <t>Expanded foamed plastic</t>
  </si>
  <si>
    <t>Expanded foamed plastic, extruded</t>
  </si>
  <si>
    <t>Exterior cladding timber in general</t>
  </si>
  <si>
    <t>Floor screed</t>
  </si>
  <si>
    <t>Flooring materials in general</t>
  </si>
  <si>
    <t>Foam plastic</t>
  </si>
  <si>
    <t>Glass brick</t>
  </si>
  <si>
    <t>Glass goods</t>
  </si>
  <si>
    <t>Glulam columns</t>
  </si>
  <si>
    <t>Gravel material</t>
  </si>
  <si>
    <t>Gypsum wall boards</t>
  </si>
  <si>
    <t>Infill soil</t>
  </si>
  <si>
    <t>Insulation materials in general</t>
  </si>
  <si>
    <t>Laminate flooring</t>
  </si>
  <si>
    <t>Laminated plastic sheet</t>
  </si>
  <si>
    <t>Lightweight aggregate block</t>
  </si>
  <si>
    <t>Lightweight aggregate bulk</t>
  </si>
  <si>
    <t>Linoleum flooring</t>
  </si>
  <si>
    <t>Mineral (rock) wool</t>
  </si>
  <si>
    <t>Mortar / Plaster - Dry mix</t>
  </si>
  <si>
    <t>OSB (smartply)</t>
  </si>
  <si>
    <t>Other paint</t>
  </si>
  <si>
    <t>Panelling and lining boards</t>
  </si>
  <si>
    <t>Parquet flooring</t>
  </si>
  <si>
    <t>Plasterboards, wetroom</t>
  </si>
  <si>
    <t>Plastic flooring</t>
  </si>
  <si>
    <t>Plastic windows (PVC)</t>
  </si>
  <si>
    <t>Quality class C14</t>
  </si>
  <si>
    <t>Quality class C35</t>
  </si>
  <si>
    <t>Reinforcing steel</t>
  </si>
  <si>
    <t>Roof and wall cladding in general</t>
  </si>
  <si>
    <t>Roofing sheet</t>
  </si>
  <si>
    <t>Roofing tiles, concrete</t>
  </si>
  <si>
    <t>Rubber sheeting</t>
  </si>
  <si>
    <t>Scaffolding timber</t>
  </si>
  <si>
    <t>Sheet materials in general</t>
  </si>
  <si>
    <t>Sheet metal</t>
  </si>
  <si>
    <t>Stress-graded timber in general</t>
  </si>
  <si>
    <t>Structural hollow sections and industrial piping</t>
  </si>
  <si>
    <t>Textile flooring</t>
  </si>
  <si>
    <t>Underlay felt</t>
  </si>
  <si>
    <t>Veneer</t>
  </si>
  <si>
    <t>Veneered wood</t>
  </si>
  <si>
    <t>Wallpapers in general</t>
  </si>
  <si>
    <t>Weatherproofing systems</t>
  </si>
  <si>
    <t>Weatherproofing systems, tape and sealing strip in general</t>
  </si>
  <si>
    <t>Welded mesh reinforcement</t>
  </si>
  <si>
    <t>Wet mix</t>
  </si>
  <si>
    <t>Window and glass goods in general</t>
  </si>
  <si>
    <t>Wood components in general</t>
  </si>
  <si>
    <t>Wood wool</t>
  </si>
  <si>
    <t>Building_layer</t>
  </si>
  <si>
    <t>Vertical_scope</t>
  </si>
  <si>
    <t>Near_component</t>
  </si>
  <si>
    <t>sid</t>
  </si>
  <si>
    <t>Country</t>
  </si>
  <si>
    <t>Region</t>
  </si>
  <si>
    <t>construction_period_start</t>
  </si>
  <si>
    <t>construction_period_end</t>
  </si>
  <si>
    <t>steel</t>
  </si>
  <si>
    <t>copper</t>
  </si>
  <si>
    <t>unspecified_metal</t>
  </si>
  <si>
    <t>paper_cardboard</t>
  </si>
  <si>
    <t>straw</t>
  </si>
  <si>
    <t>concrete</t>
  </si>
  <si>
    <t>cement</t>
  </si>
  <si>
    <t>aggregates</t>
  </si>
  <si>
    <t>brick</t>
  </si>
  <si>
    <t>mortar_plaster</t>
  </si>
  <si>
    <t>mineral_fill</t>
  </si>
  <si>
    <t>plaster_board_gypsum</t>
  </si>
  <si>
    <t>natural_stone</t>
  </si>
  <si>
    <t>cement_asbestos</t>
  </si>
  <si>
    <t>siding_unspecified</t>
  </si>
  <si>
    <t>Mineral_wool</t>
  </si>
  <si>
    <t>insulation_unspecified</t>
  </si>
  <si>
    <t>other_unspecified_material</t>
  </si>
  <si>
    <t>building_description</t>
  </si>
  <si>
    <t>no_floors</t>
  </si>
  <si>
    <t>occupation</t>
  </si>
  <si>
    <t>Industrial</t>
  </si>
  <si>
    <t>building_type</t>
  </si>
  <si>
    <t>measurement_type</t>
  </si>
  <si>
    <t>urban_rural</t>
  </si>
  <si>
    <t>floor_area_type</t>
  </si>
  <si>
    <t>Gross</t>
  </si>
  <si>
    <t>Authors</t>
  </si>
  <si>
    <t>publication_year</t>
  </si>
  <si>
    <t>publication_title</t>
  </si>
  <si>
    <t>publication_outlet</t>
  </si>
  <si>
    <t>copyright_publication</t>
  </si>
  <si>
    <t>DOI</t>
  </si>
  <si>
    <t>URL</t>
  </si>
  <si>
    <t>comment_scope</t>
  </si>
  <si>
    <t>comment_conversion</t>
  </si>
  <si>
    <t>comment_aggregation</t>
  </si>
  <si>
    <t>comment_primary</t>
  </si>
  <si>
    <t>comment_secondary</t>
  </si>
  <si>
    <t>BUD-MI was used for data collection</t>
  </si>
  <si>
    <t>data_entry</t>
  </si>
  <si>
    <t>global_region</t>
  </si>
  <si>
    <t>climate_classification</t>
  </si>
  <si>
    <t>equator_distance</t>
  </si>
  <si>
    <t>heating_degree_days_0</t>
  </si>
  <si>
    <t>heating_degree_days_1</t>
  </si>
  <si>
    <t>cooling_degree_days_0</t>
  </si>
  <si>
    <t>cooling_degree_days_1</t>
  </si>
  <si>
    <t>country_land_area</t>
  </si>
  <si>
    <t>population_0</t>
  </si>
  <si>
    <t>population_1</t>
  </si>
  <si>
    <t>urbanization_0</t>
  </si>
  <si>
    <t>urbanization_1</t>
  </si>
  <si>
    <t>gdp_0</t>
  </si>
  <si>
    <t>gdp_1</t>
  </si>
  <si>
    <t>hdi_0</t>
  </si>
  <si>
    <t>hdi_1</t>
  </si>
  <si>
    <t>DROPDOWN LISTS USED ACROSS BUD-MI</t>
  </si>
  <si>
    <t>Ref. 244</t>
  </si>
  <si>
    <t>Ref. 208</t>
  </si>
  <si>
    <t>Ref. 208 adapted</t>
  </si>
  <si>
    <t># Scope &amp; data</t>
  </si>
  <si>
    <t># Building information</t>
  </si>
  <si>
    <t># Bill of material</t>
  </si>
  <si>
    <t># RoT</t>
  </si>
  <si>
    <t>Yes/No/Unknown</t>
  </si>
  <si>
    <t>Units</t>
  </si>
  <si>
    <t>Data collection method</t>
  </si>
  <si>
    <t>Context</t>
  </si>
  <si>
    <t>Foundation type</t>
  </si>
  <si>
    <t>Deep</t>
  </si>
  <si>
    <t>World region</t>
  </si>
  <si>
    <t>Shape (complexity)</t>
  </si>
  <si>
    <t>Design</t>
  </si>
  <si>
    <t>Number of stories</t>
  </si>
  <si>
    <t>Structural (predominant)</t>
  </si>
  <si>
    <t>Roof type</t>
  </si>
  <si>
    <t>Roof material</t>
  </si>
  <si>
    <t>External wall (predominant)</t>
  </si>
  <si>
    <t>Nature of work</t>
  </si>
  <si>
    <t>Dimension calc</t>
  </si>
  <si>
    <t>Dimensional units</t>
  </si>
  <si>
    <t>Density units</t>
  </si>
  <si>
    <t>Yes</t>
  </si>
  <si>
    <t>#</t>
  </si>
  <si>
    <t>In progress</t>
  </si>
  <si>
    <t>Individual/isolated footing</t>
  </si>
  <si>
    <t>Pile foundations</t>
  </si>
  <si>
    <t>Africa, Northern</t>
  </si>
  <si>
    <t>Circular, elliptical or similar</t>
  </si>
  <si>
    <t>Butterfly</t>
  </si>
  <si>
    <t>Residential - Detached house</t>
  </si>
  <si>
    <t>A = L x H</t>
  </si>
  <si>
    <t>M = M</t>
  </si>
  <si>
    <t>Single</t>
  </si>
  <si>
    <t>Finished</t>
  </si>
  <si>
    <t>Suburban</t>
  </si>
  <si>
    <t>Combined footing</t>
  </si>
  <si>
    <t>Drilled Shafts or Caisson Foundation</t>
  </si>
  <si>
    <t>Africa, Southern</t>
  </si>
  <si>
    <t>Bespoke</t>
  </si>
  <si>
    <t>4-7</t>
  </si>
  <si>
    <t>Concrete (cast in-situ)</t>
  </si>
  <si>
    <t>Dormer</t>
  </si>
  <si>
    <t>Built-up roofing (aka tar-and-gravel)</t>
  </si>
  <si>
    <t>Brick masonry</t>
  </si>
  <si>
    <t>Renovation</t>
  </si>
  <si>
    <t>Residential - Semi-detached house</t>
  </si>
  <si>
    <t>L = RoT</t>
  </si>
  <si>
    <t>A = CS</t>
  </si>
  <si>
    <t>Double</t>
  </si>
  <si>
    <t>Unknown</t>
  </si>
  <si>
    <t>Rural</t>
  </si>
  <si>
    <t>America, North</t>
  </si>
  <si>
    <t>Complex</t>
  </si>
  <si>
    <t>8-20</t>
  </si>
  <si>
    <t>Concrete (prefab)</t>
  </si>
  <si>
    <t>Clay tiles</t>
  </si>
  <si>
    <t>Extension</t>
  </si>
  <si>
    <t>Residential - Linked house</t>
  </si>
  <si>
    <t>A = A</t>
  </si>
  <si>
    <t>Triple</t>
  </si>
  <si>
    <t>Drawings (e.g. plans, cross-sections)</t>
  </si>
  <si>
    <t>Raft or Mat Foundations</t>
  </si>
  <si>
    <t>America, South</t>
  </si>
  <si>
    <t>21-30</t>
  </si>
  <si>
    <t>Steel frame (pre-cast floor)</t>
  </si>
  <si>
    <t>Gable</t>
  </si>
  <si>
    <t>Concrete tiles</t>
  </si>
  <si>
    <t>Glass/curtain walling</t>
  </si>
  <si>
    <t>Major adaptation</t>
  </si>
  <si>
    <t>Residential - Apartment building</t>
  </si>
  <si>
    <t>A = RoT</t>
  </si>
  <si>
    <t>kg/unit</t>
  </si>
  <si>
    <t>America, Central</t>
  </si>
  <si>
    <t>31-50</t>
  </si>
  <si>
    <t>Steel frame (in-situ floor)</t>
  </si>
  <si>
    <t>Gambrel</t>
  </si>
  <si>
    <t>Membrane roofing</t>
  </si>
  <si>
    <t>Metal</t>
  </si>
  <si>
    <t>Demolition</t>
  </si>
  <si>
    <t>Office</t>
  </si>
  <si>
    <t>V = RoT</t>
  </si>
  <si>
    <t>America, Caribbean</t>
  </si>
  <si>
    <t>Over 50</t>
  </si>
  <si>
    <t>Load-bearing masonry</t>
  </si>
  <si>
    <t>Hip</t>
  </si>
  <si>
    <t>Commercial</t>
  </si>
  <si>
    <t>Asia-Pacific: Central &amp; South Asia</t>
  </si>
  <si>
    <t>Other (please specify)</t>
  </si>
  <si>
    <t>Mansard</t>
  </si>
  <si>
    <t>Slate</t>
  </si>
  <si>
    <t>Render/plastering/stucco</t>
  </si>
  <si>
    <t>Shopping centre</t>
  </si>
  <si>
    <t>Asia-Pacific: Northeastern Asia</t>
  </si>
  <si>
    <t>M-shaped</t>
  </si>
  <si>
    <t>Thatch</t>
  </si>
  <si>
    <t>Stone/rubble masonry</t>
  </si>
  <si>
    <t>Asia-Pacific: Southeastern Asia</t>
  </si>
  <si>
    <t>Other</t>
  </si>
  <si>
    <t>Wooden</t>
  </si>
  <si>
    <t>Hotel</t>
  </si>
  <si>
    <t>Asia-Pacific: Australia and Oceania</t>
  </si>
  <si>
    <t>Pyramid</t>
  </si>
  <si>
    <t>Car park</t>
  </si>
  <si>
    <t>Europe, Northern</t>
  </si>
  <si>
    <t>Shed</t>
  </si>
  <si>
    <t>Europe, Southern</t>
  </si>
  <si>
    <t>Educational</t>
  </si>
  <si>
    <t>Europe, Eastern</t>
  </si>
  <si>
    <t>Hospital</t>
  </si>
  <si>
    <t>Europe, Western</t>
  </si>
  <si>
    <t>Airport terminal</t>
  </si>
  <si>
    <t>Railway station</t>
  </si>
  <si>
    <t>Ferry terminal</t>
  </si>
  <si>
    <t>Plant facility</t>
  </si>
  <si>
    <t>FOR DATABASE SEED DATA FORMAT</t>
  </si>
  <si>
    <t>BUD-MI classification</t>
  </si>
  <si>
    <t>Database seed classification</t>
  </si>
  <si>
    <t>Sub-type of building occupation</t>
  </si>
  <si>
    <t>Non-residential</t>
  </si>
  <si>
    <t>Public</t>
  </si>
  <si>
    <t>Residential</t>
  </si>
  <si>
    <t>MFH</t>
  </si>
  <si>
    <t>SFH</t>
  </si>
  <si>
    <t>COUNTRIES: NAMES, REGIONS, AND AREAS</t>
  </si>
  <si>
    <t>Country or Area</t>
  </si>
  <si>
    <t>Intermediate region</t>
  </si>
  <si>
    <t>Afghanistan</t>
  </si>
  <si>
    <t>Southern Asia</t>
  </si>
  <si>
    <t>Asia</t>
  </si>
  <si>
    <t>Albania</t>
  </si>
  <si>
    <t>Southern Europe</t>
  </si>
  <si>
    <t>Algeria</t>
  </si>
  <si>
    <t>Northern Africa</t>
  </si>
  <si>
    <t>Africa</t>
  </si>
  <si>
    <t>American Samoa</t>
  </si>
  <si>
    <t>Polynesia</t>
  </si>
  <si>
    <t>Oceania</t>
  </si>
  <si>
    <t>Andorra</t>
  </si>
  <si>
    <t>Angola</t>
  </si>
  <si>
    <t>Middle Africa</t>
  </si>
  <si>
    <t>Anguilla</t>
  </si>
  <si>
    <t>Caribbean</t>
  </si>
  <si>
    <t>Americas</t>
  </si>
  <si>
    <t>Antigua and Barbuda</t>
  </si>
  <si>
    <t>Argentina</t>
  </si>
  <si>
    <t>South America</t>
  </si>
  <si>
    <t>Armenia</t>
  </si>
  <si>
    <t>Western Asia</t>
  </si>
  <si>
    <t>Aruba</t>
  </si>
  <si>
    <t>Australia</t>
  </si>
  <si>
    <t>Australia and New Zealand</t>
  </si>
  <si>
    <t>Austria</t>
  </si>
  <si>
    <t>Western Europe</t>
  </si>
  <si>
    <t>Azerbaijan</t>
  </si>
  <si>
    <t>Bahamas (the)</t>
  </si>
  <si>
    <t>Bahrain</t>
  </si>
  <si>
    <t>Bangladesh</t>
  </si>
  <si>
    <t>Barbados</t>
  </si>
  <si>
    <t>Belarus</t>
  </si>
  <si>
    <t>Eastern Europe</t>
  </si>
  <si>
    <t>Belgium</t>
  </si>
  <si>
    <t>Belize</t>
  </si>
  <si>
    <t>Central America</t>
  </si>
  <si>
    <t>Benin</t>
  </si>
  <si>
    <t>Western Africa</t>
  </si>
  <si>
    <t>Bermuda</t>
  </si>
  <si>
    <t>Northern America</t>
  </si>
  <si>
    <t>Bhutan</t>
  </si>
  <si>
    <t>Bolivia (Plurinational State of)</t>
  </si>
  <si>
    <t>Bosnia and Herzegovina</t>
  </si>
  <si>
    <t>Botswana</t>
  </si>
  <si>
    <t>Southern Africa</t>
  </si>
  <si>
    <t>Brazil</t>
  </si>
  <si>
    <t>Virgin Islands (British)</t>
  </si>
  <si>
    <t>Brunei Darussalam</t>
  </si>
  <si>
    <t>South-Eastern Asia</t>
  </si>
  <si>
    <t>Bulgaria</t>
  </si>
  <si>
    <t>Burkina Faso</t>
  </si>
  <si>
    <t>Burundi</t>
  </si>
  <si>
    <t>Eastern Africa</t>
  </si>
  <si>
    <t>Cabo Verde</t>
  </si>
  <si>
    <t>Cambodia</t>
  </si>
  <si>
    <t>Cameroon</t>
  </si>
  <si>
    <t>Canada</t>
  </si>
  <si>
    <t>Cayman Islands (the)</t>
  </si>
  <si>
    <t>Central African Republic (the)</t>
  </si>
  <si>
    <t>Chad</t>
  </si>
  <si>
    <t>Chile</t>
  </si>
  <si>
    <t>China</t>
  </si>
  <si>
    <t>Eastern Asia</t>
  </si>
  <si>
    <t>Colombia</t>
  </si>
  <si>
    <t>Comoros (the)</t>
  </si>
  <si>
    <t>Congo (the)</t>
  </si>
  <si>
    <t>Cook Islands (the)</t>
  </si>
  <si>
    <t>Costa Rica</t>
  </si>
  <si>
    <t>Côte d'Ivoire</t>
  </si>
  <si>
    <t>Croatia</t>
  </si>
  <si>
    <t>Cuba</t>
  </si>
  <si>
    <t>Curaçao</t>
  </si>
  <si>
    <t>Cyprus</t>
  </si>
  <si>
    <t>Czechia</t>
  </si>
  <si>
    <t>Denmark</t>
  </si>
  <si>
    <t>Djibouti</t>
  </si>
  <si>
    <t>Dominica</t>
  </si>
  <si>
    <t>Dominican Republic (the)</t>
  </si>
  <si>
    <t>Congo (the Democratic Republic of the)</t>
  </si>
  <si>
    <t>Ecuador</t>
  </si>
  <si>
    <t>Egypt</t>
  </si>
  <si>
    <t>El Salvador</t>
  </si>
  <si>
    <t>Equatorial Guinea</t>
  </si>
  <si>
    <t>Eritrea</t>
  </si>
  <si>
    <t>Estonia</t>
  </si>
  <si>
    <t>Eswatini</t>
  </si>
  <si>
    <t>Ethiopia</t>
  </si>
  <si>
    <t>Faroe Islands (the)</t>
  </si>
  <si>
    <t>Falkland Islands (the) [Malvinas]</t>
  </si>
  <si>
    <t>Fiji</t>
  </si>
  <si>
    <t>Melanesia</t>
  </si>
  <si>
    <t>Finland</t>
  </si>
  <si>
    <t>France</t>
  </si>
  <si>
    <t>French Guiana</t>
  </si>
  <si>
    <t>French Polynesia</t>
  </si>
  <si>
    <t>Gabon</t>
  </si>
  <si>
    <t>Gambia (the)</t>
  </si>
  <si>
    <t>Georgia</t>
  </si>
  <si>
    <t>Germany</t>
  </si>
  <si>
    <t>Ghana</t>
  </si>
  <si>
    <t>Gibraltar</t>
  </si>
  <si>
    <t>Greece</t>
  </si>
  <si>
    <t>Greenland</t>
  </si>
  <si>
    <t>Grenada</t>
  </si>
  <si>
    <t>Guadeloupe</t>
  </si>
  <si>
    <t>Guam</t>
  </si>
  <si>
    <t>Micronesia</t>
  </si>
  <si>
    <t>Guatemala</t>
  </si>
  <si>
    <t>Guinea</t>
  </si>
  <si>
    <t>Guinea-Bissau</t>
  </si>
  <si>
    <t>Guyana</t>
  </si>
  <si>
    <t>Haiti</t>
  </si>
  <si>
    <t>Holy See (the)</t>
  </si>
  <si>
    <t>Honduras</t>
  </si>
  <si>
    <t>Hong Kong</t>
  </si>
  <si>
    <t>Hungary</t>
  </si>
  <si>
    <t>Iceland</t>
  </si>
  <si>
    <t>India</t>
  </si>
  <si>
    <t>Indonesia</t>
  </si>
  <si>
    <t>Iran (Islamic Republic of)</t>
  </si>
  <si>
    <t>Iraq</t>
  </si>
  <si>
    <t>Ireland</t>
  </si>
  <si>
    <t>Isle of Man</t>
  </si>
  <si>
    <t>Israel</t>
  </si>
  <si>
    <t>Italy</t>
  </si>
  <si>
    <t>Jamaica</t>
  </si>
  <si>
    <t>Japan</t>
  </si>
  <si>
    <t>Jordan</t>
  </si>
  <si>
    <t>Kazakhstan</t>
  </si>
  <si>
    <t>Central Asia</t>
  </si>
  <si>
    <t>Kenya</t>
  </si>
  <si>
    <t>Kiribati</t>
  </si>
  <si>
    <t>Kuwait</t>
  </si>
  <si>
    <t>Kyrgyzstan</t>
  </si>
  <si>
    <t>Lao People's Democratic Republic (the)</t>
  </si>
  <si>
    <t>Latvia</t>
  </si>
  <si>
    <t>Lebanon</t>
  </si>
  <si>
    <t>Lesotho</t>
  </si>
  <si>
    <t>Liberia</t>
  </si>
  <si>
    <t>Libya</t>
  </si>
  <si>
    <t>Liechtenstein</t>
  </si>
  <si>
    <t>Lithuania</t>
  </si>
  <si>
    <t>Luxembourg</t>
  </si>
  <si>
    <t>Macao</t>
  </si>
  <si>
    <t>Madagascar</t>
  </si>
  <si>
    <t>Malawi</t>
  </si>
  <si>
    <t>Malaysia</t>
  </si>
  <si>
    <t>Maldives</t>
  </si>
  <si>
    <t>Mali</t>
  </si>
  <si>
    <t>Malta</t>
  </si>
  <si>
    <t>Marshall Islands (the)</t>
  </si>
  <si>
    <t>Martinique</t>
  </si>
  <si>
    <t>Mauritania</t>
  </si>
  <si>
    <t>Mauritius</t>
  </si>
  <si>
    <t>Mayotte</t>
  </si>
  <si>
    <t>Mexico</t>
  </si>
  <si>
    <t>Micronesia (Federated States of)</t>
  </si>
  <si>
    <t>Moldova (the Republic of)</t>
  </si>
  <si>
    <t>Monaco</t>
  </si>
  <si>
    <t>Mongolia</t>
  </si>
  <si>
    <t>Montenegro</t>
  </si>
  <si>
    <t>Montserrat</t>
  </si>
  <si>
    <t>Morocco</t>
  </si>
  <si>
    <t>Mozambique</t>
  </si>
  <si>
    <t>Myanmar</t>
  </si>
  <si>
    <t>Namibia</t>
  </si>
  <si>
    <t>Nauru</t>
  </si>
  <si>
    <t>Nepal</t>
  </si>
  <si>
    <t>Netherlands (Kingdom of the)</t>
  </si>
  <si>
    <t>New Caledonia</t>
  </si>
  <si>
    <t>New Zealand</t>
  </si>
  <si>
    <t>Nicaragua</t>
  </si>
  <si>
    <t>Niger (the)</t>
  </si>
  <si>
    <t>Nigeria</t>
  </si>
  <si>
    <t>Niue</t>
  </si>
  <si>
    <t>Korea (the Democratic People's Republic of)</t>
  </si>
  <si>
    <t>North Macedonia</t>
  </si>
  <si>
    <t>Northern Mariana Islands (the)</t>
  </si>
  <si>
    <t>Norway</t>
  </si>
  <si>
    <t>Oman</t>
  </si>
  <si>
    <t>Pakistan</t>
  </si>
  <si>
    <t>Palau</t>
  </si>
  <si>
    <t>Panama</t>
  </si>
  <si>
    <t>Papua New Guinea</t>
  </si>
  <si>
    <t>Paraguay</t>
  </si>
  <si>
    <t>Peru</t>
  </si>
  <si>
    <t>Philippines (the)</t>
  </si>
  <si>
    <t>Poland</t>
  </si>
  <si>
    <t>Portugal</t>
  </si>
  <si>
    <t>Puerto Rico</t>
  </si>
  <si>
    <t>Qatar</t>
  </si>
  <si>
    <t>Réunion</t>
  </si>
  <si>
    <t>Romania</t>
  </si>
  <si>
    <t>Russian Federation (the)</t>
  </si>
  <si>
    <t>Rwanda</t>
  </si>
  <si>
    <t>Saint Barthélemy</t>
  </si>
  <si>
    <t>Saint Helena, Ascension and Tristan da Cunha</t>
  </si>
  <si>
    <t>Saint Kitts and Nevis</t>
  </si>
  <si>
    <t>Saint Lucia</t>
  </si>
  <si>
    <t>Saint Martin (French part)</t>
  </si>
  <si>
    <t>Saint Pierre and Miquelon</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</si>
  <si>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</si>
  <si>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</si>
  <si>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</si>
  <si>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</si>
  <si>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</si>
  <si>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</si>
  <si>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</si>
  <si>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</si>
  <si>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</si>
  <si>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</si>
  <si>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</si>
  <si>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</si>
  <si>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</si>
  <si>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</si>
  <si>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</si>
  <si>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Korea (the Republic of)</t>
  </si>
  <si>
    <t>South Sudan</t>
  </si>
  <si>
    <t>Spain</t>
  </si>
  <si>
    <t>Sri Lanka</t>
  </si>
  <si>
    <t>Saint Vincent and the Grenadines</t>
  </si>
  <si>
    <t>Palestine, State of</t>
  </si>
  <si>
    <t>Sudan (the)</t>
  </si>
  <si>
    <t>Suriname</t>
  </si>
  <si>
    <t>Sweden</t>
  </si>
  <si>
    <t>Switzerland</t>
  </si>
  <si>
    <t>Syrian Arab Republic (the)</t>
  </si>
  <si>
    <t>Taiwan (Province of China)</t>
  </si>
  <si>
    <t>Tajikistan</t>
  </si>
  <si>
    <t>Tanzania, the United Republic of</t>
  </si>
  <si>
    <t>Thailand</t>
  </si>
  <si>
    <t>Timor-Leste</t>
  </si>
  <si>
    <t>Togo</t>
  </si>
  <si>
    <t>Tokelau</t>
  </si>
  <si>
    <t>Tonga</t>
  </si>
  <si>
    <t>Trinidad and Tobago</t>
  </si>
  <si>
    <t>Tunisia</t>
  </si>
  <si>
    <t>Türkiye</t>
  </si>
  <si>
    <t>Turkmenistan</t>
  </si>
  <si>
    <t>Turks and Caicos Islands (the)</t>
  </si>
  <si>
    <t>Tuvalu</t>
  </si>
  <si>
    <t>Virgin Islands (U.S.)</t>
  </si>
  <si>
    <t>Uganda</t>
  </si>
  <si>
    <t>Ukraine</t>
  </si>
  <si>
    <t>United Arab Emirates (the)</t>
  </si>
  <si>
    <t>United States of America (the)</t>
  </si>
  <si>
    <t>Uruguay</t>
  </si>
  <si>
    <t>Uzbekistan</t>
  </si>
  <si>
    <t>Vanuatu</t>
  </si>
  <si>
    <t>Venezuela (Bolivarian Republic of)</t>
  </si>
  <si>
    <t>Viet Nam</t>
  </si>
  <si>
    <t>Wallis and Futuna</t>
  </si>
  <si>
    <t>Western Sahara*</t>
  </si>
  <si>
    <t>Yemen</t>
  </si>
  <si>
    <t>Zambia</t>
  </si>
  <si>
    <t>Åland Islands</t>
  </si>
  <si>
    <t>Antarctica</t>
  </si>
  <si>
    <t>Bonaire, Sint Eustatius and Saba</t>
  </si>
  <si>
    <t>Bouvet Island</t>
  </si>
  <si>
    <t>British Indian Ocean Territory (the)</t>
  </si>
  <si>
    <t>Christmas Island</t>
  </si>
  <si>
    <t>Cocos (Keeling) Islands (the)</t>
  </si>
  <si>
    <t>French Southern Territories (the)</t>
  </si>
  <si>
    <t>Guernsey</t>
  </si>
  <si>
    <t>Heard Island and McDonald Islands</t>
  </si>
  <si>
    <t>Jersey</t>
  </si>
  <si>
    <t>Norfolk Island</t>
  </si>
  <si>
    <t>Pitcairn</t>
  </si>
  <si>
    <t>South Georgia and the South Sandwich Islands</t>
  </si>
  <si>
    <t>Svalbard and Jan Mayen</t>
  </si>
  <si>
    <t>United States Minor Outlying Islands (the)</t>
  </si>
  <si>
    <t>Zimbabwe</t>
  </si>
  <si>
    <t>ISO 3166-1</t>
  </si>
  <si>
    <t>L1</t>
  </si>
  <si>
    <t>L2</t>
  </si>
  <si>
    <t>L3</t>
  </si>
  <si>
    <t>Clay concrete LECA</t>
  </si>
  <si>
    <t>L4</t>
  </si>
  <si>
    <t>Coke ash</t>
  </si>
  <si>
    <t>Apparent densities</t>
  </si>
  <si>
    <t>Uncertainties</t>
  </si>
  <si>
    <t>Values in bold and italic are based on an assumed CV whose value can be changed in cells I2, L2, and P2 (orange boxes).</t>
  </si>
  <si>
    <t>Linear densities</t>
  </si>
  <si>
    <t>Areal densities</t>
  </si>
  <si>
    <t>Material_description</t>
  </si>
  <si>
    <t>Linear
(kg/m)</t>
  </si>
  <si>
    <t>Areal
(kg/m2)</t>
  </si>
  <si>
    <t>Volumic
(kg/m3)</t>
  </si>
  <si>
    <t>STDEV (kg/m)</t>
  </si>
  <si>
    <t>Number of data points</t>
  </si>
  <si>
    <t>STDEV (kg/m2)</t>
  </si>
  <si>
    <t>MIN (kg/m3)</t>
  </si>
  <si>
    <t>MAX (kg/m3)</t>
  </si>
  <si>
    <t>STDEV (kg/m3)</t>
  </si>
  <si>
    <t>Comments on STDEV</t>
  </si>
  <si>
    <t>Express dimension in m3</t>
  </si>
  <si>
    <t>Ref. 278</t>
  </si>
  <si>
    <t>Ref. 3</t>
  </si>
  <si>
    <t>Ref. 115</t>
  </si>
  <si>
    <t>CV ASSUMED - SEE CELL P2</t>
  </si>
  <si>
    <t>Ref. 153</t>
  </si>
  <si>
    <t>Range rule (70-150)</t>
  </si>
  <si>
    <t>Range rule (120-280)</t>
  </si>
  <si>
    <t>Refs. 3; 16; 18; 37; 45</t>
  </si>
  <si>
    <t>Refs. 44; 269</t>
  </si>
  <si>
    <t>Range rule (2640-2810)</t>
  </si>
  <si>
    <t>Express dimension in m2 or m3</t>
  </si>
  <si>
    <t>Refs. 44; 256; 257; 258; 269</t>
  </si>
  <si>
    <t>Volumic: range rule (2640-2810).</t>
  </si>
  <si>
    <t>See RoT tab &gt; Linear density of steel sections</t>
  </si>
  <si>
    <t>Express dimension in m or m3</t>
  </si>
  <si>
    <t>Refs. 158; 270</t>
  </si>
  <si>
    <t>Areal: CV ASSUMED - SEE CELLS L2. Volumic: range rule (7750 - 8810)</t>
  </si>
  <si>
    <t>Ref. 55</t>
  </si>
  <si>
    <t>Ref. 94</t>
  </si>
  <si>
    <t>Ref. 67</t>
  </si>
  <si>
    <t>Average plastic beads</t>
  </si>
  <si>
    <t>Ref. 154</t>
  </si>
  <si>
    <t>Ref. 93</t>
  </si>
  <si>
    <t>Range rule (112-144)</t>
  </si>
  <si>
    <t>Ref. 95</t>
  </si>
  <si>
    <t>Range rule (500-800)</t>
  </si>
  <si>
    <t>Ref. 57</t>
  </si>
  <si>
    <t>Ref. 44</t>
  </si>
  <si>
    <t>Refs. 235; 236; 237; 238; 239</t>
  </si>
  <si>
    <t>Refs. 1; 57</t>
  </si>
  <si>
    <t>CV ASSUMED - SEE CELLS L2 and P2</t>
  </si>
  <si>
    <t>Refs. 223; 224</t>
  </si>
  <si>
    <t>Refs. 148; 149; 150; 151</t>
  </si>
  <si>
    <t>Ref. 18</t>
  </si>
  <si>
    <t>Ref. 102</t>
  </si>
  <si>
    <t>Ref. 29</t>
  </si>
  <si>
    <t>Refs. 57; 158; 270</t>
  </si>
  <si>
    <t>Refs. 17; 22; 31</t>
  </si>
  <si>
    <t>Ref. 23</t>
  </si>
  <si>
    <t>assumption: same as PET carpets</t>
  </si>
  <si>
    <t>Ref. 21</t>
  </si>
  <si>
    <t>Refs. 89; 90; 91</t>
  </si>
  <si>
    <t>Refs. 109; 110; 111</t>
  </si>
  <si>
    <t>Ref. 152</t>
  </si>
  <si>
    <t>Ref. 161</t>
  </si>
  <si>
    <t>Refs. 44; 227; 228; 229; 230; 231; 232; 233</t>
  </si>
  <si>
    <t>Ref. 226</t>
  </si>
  <si>
    <t>Refs. 96; 97; 98</t>
  </si>
  <si>
    <t>Ref. 162</t>
  </si>
  <si>
    <t>Ref. 30</t>
  </si>
  <si>
    <t>Coarse aggregate</t>
  </si>
  <si>
    <t>Ref. 155</t>
  </si>
  <si>
    <t>Range rule (1500-2000)</t>
  </si>
  <si>
    <t>Refs. 116; 117; 211; 212</t>
  </si>
  <si>
    <t>Ref. 1</t>
  </si>
  <si>
    <t>Refs. 57; 188; 189; 190; 191</t>
  </si>
  <si>
    <t>Ref. 60</t>
  </si>
  <si>
    <t>Range rule (110-170)</t>
  </si>
  <si>
    <t>Ref. 38</t>
  </si>
  <si>
    <t>Ref. 45</t>
  </si>
  <si>
    <t>Ref. 156</t>
  </si>
  <si>
    <t>Range rule (1850-2010)</t>
  </si>
  <si>
    <t>Ref. 163</t>
  </si>
  <si>
    <t>Ref. 164</t>
  </si>
  <si>
    <t>Ref. 157</t>
  </si>
  <si>
    <t>Range rule (1280-1600)</t>
  </si>
  <si>
    <t>Ref. 165</t>
  </si>
  <si>
    <t>Refs. 44; 54</t>
  </si>
  <si>
    <t>Refs. 40; 41</t>
  </si>
  <si>
    <t>CV ASSUMED - SEE CELL L2</t>
  </si>
  <si>
    <t>Ref. 59</t>
  </si>
  <si>
    <t>Ref. 166</t>
  </si>
  <si>
    <t>Range rule (1900-2100)</t>
  </si>
  <si>
    <t>Ref. 267</t>
  </si>
  <si>
    <t>Refs. 3; 57</t>
  </si>
  <si>
    <t>Areal: CV ASSUMED - SEE CELLS L2</t>
  </si>
  <si>
    <t>Refs. 1; 44; 45</t>
  </si>
  <si>
    <t>1900 bricks (1 brick=2.13 kg) for 1m3 of mortar</t>
  </si>
  <si>
    <t>Refs. 167; 183; 184</t>
  </si>
  <si>
    <t>Refs. 142; 143; 144; 145; 146; 147</t>
  </si>
  <si>
    <t>Ref. 8</t>
  </si>
  <si>
    <t>Ref. 185</t>
  </si>
  <si>
    <t>Range rule (10-20)</t>
  </si>
  <si>
    <t>EPS aggregates</t>
  </si>
  <si>
    <t>Ref. 168</t>
  </si>
  <si>
    <t>Recycled glass aggregates</t>
  </si>
  <si>
    <t>Ref. 61</t>
  </si>
  <si>
    <t>Ref. 34</t>
  </si>
  <si>
    <t>Ref. 160</t>
  </si>
  <si>
    <t>Range rule (560-1120)</t>
  </si>
  <si>
    <t>Ref. 42</t>
  </si>
  <si>
    <t>Refs. 213; 214; 215</t>
  </si>
  <si>
    <t>Refs. 38; 45</t>
  </si>
  <si>
    <t>Refs. 57; 206; 207; 209; 210</t>
  </si>
  <si>
    <t>Refs. 46; 57; 201; 202; 203; 204; 205</t>
  </si>
  <si>
    <t>Refs. 240; 241; 242; 243; 245; 246; 46; 48; 57; 201-210</t>
  </si>
  <si>
    <t>Volumic: average and stdev of other fibercement product for which data was available</t>
  </si>
  <si>
    <t>Ref. 48</t>
  </si>
  <si>
    <t>Ref. 39</t>
  </si>
  <si>
    <t>Ref. 25</t>
  </si>
  <si>
    <t>Ref. 26</t>
  </si>
  <si>
    <t>Refs. 68; 69; 70</t>
  </si>
  <si>
    <t>Ref. 169</t>
  </si>
  <si>
    <t>Range rule (1750-2000)</t>
  </si>
  <si>
    <t>Fly ash stabilised soil</t>
  </si>
  <si>
    <t>Ref. 170</t>
  </si>
  <si>
    <t>Ref. 37</t>
  </si>
  <si>
    <t>Ref. 32</t>
  </si>
  <si>
    <t>Refs. 39; 247; 248; 249; 250; 251; 252</t>
  </si>
  <si>
    <t>Refs. 39; 247; 248; 250; 251; 252</t>
  </si>
  <si>
    <t>Ref. 108</t>
  </si>
  <si>
    <t>Ref. 20</t>
  </si>
  <si>
    <t>Hardwood hardwood</t>
  </si>
  <si>
    <t>Ref. 217</t>
  </si>
  <si>
    <t>Refs. 93; 94; 99; 100; 101</t>
  </si>
  <si>
    <t>Ref. 171</t>
  </si>
  <si>
    <t>Range rule (30-50)</t>
  </si>
  <si>
    <t>Ref. 58</t>
  </si>
  <si>
    <t>Ref. 92</t>
  </si>
  <si>
    <t>Range rule (600-930)</t>
  </si>
  <si>
    <t>Refs. 172; 182</t>
  </si>
  <si>
    <t>Refs. 124; 125; 126; 127; 128; 129; 130; 131; 132</t>
  </si>
  <si>
    <t>Ref. 173</t>
  </si>
  <si>
    <t>Range rule (690-790)</t>
  </si>
  <si>
    <t>Refs. 192; 193; 194; 195; 196</t>
  </si>
  <si>
    <t>Refs. 233-237</t>
  </si>
  <si>
    <t>assumption: flange in LVL, web in plywood. Density: average of those 2</t>
  </si>
  <si>
    <t>Ref. 174</t>
  </si>
  <si>
    <t>Ref. 14</t>
  </si>
  <si>
    <t>Range rule (500- 575)</t>
  </si>
  <si>
    <t>Ref. 275</t>
  </si>
  <si>
    <t>Density of metallic elements is assumed to remain constant.</t>
  </si>
  <si>
    <t>Ref. 266</t>
  </si>
  <si>
    <t>Ref. 175</t>
  </si>
  <si>
    <t>Range rule (1360-1680)</t>
  </si>
  <si>
    <t>Refs. 55; 67</t>
  </si>
  <si>
    <t>Ref. 19</t>
  </si>
  <si>
    <t>Ref. 181</t>
  </si>
  <si>
    <t>Ref. 176</t>
  </si>
  <si>
    <t>Refs. 104; 105; 106; 107</t>
  </si>
  <si>
    <t>Ref. 43</t>
  </si>
  <si>
    <t>Range rule (650-1500)</t>
  </si>
  <si>
    <t>Range rule (1680-2320)</t>
  </si>
  <si>
    <t>Ref. 24</t>
  </si>
  <si>
    <t>assumption: melamine</t>
  </si>
  <si>
    <t>Ref. 186</t>
  </si>
  <si>
    <t>Range rule (30-35)</t>
  </si>
  <si>
    <t>Ref. 13</t>
  </si>
  <si>
    <t>Ref. 177</t>
  </si>
  <si>
    <t>Ref. 7</t>
  </si>
  <si>
    <t>same as waterborne (average of PVA paint and acrylic paint)</t>
  </si>
  <si>
    <t>Ref. 36</t>
  </si>
  <si>
    <t>Ref. 159</t>
  </si>
  <si>
    <t>Refs. 134; 135</t>
  </si>
  <si>
    <t>Refs. 2; 28</t>
  </si>
  <si>
    <t>Ref. 178</t>
  </si>
  <si>
    <t>Ref. 47</t>
  </si>
  <si>
    <t>Ref. 15</t>
  </si>
  <si>
    <t>Ref. 62</t>
  </si>
  <si>
    <t>Refs. 253; 254; 255; 15</t>
  </si>
  <si>
    <t>Volumic: range rule (1200-1220)</t>
  </si>
  <si>
    <t>Ref. 6</t>
  </si>
  <si>
    <t>Ref. 114</t>
  </si>
  <si>
    <t>Ref. 133</t>
  </si>
  <si>
    <t>Express dimension in m2</t>
  </si>
  <si>
    <t>Refs. 27; 225</t>
  </si>
  <si>
    <t>Ref. 179</t>
  </si>
  <si>
    <t>Range rule (760-850)</t>
  </si>
  <si>
    <t>Ref. 27</t>
  </si>
  <si>
    <t>Refs. 218; 219; 220; 221; 222</t>
  </si>
  <si>
    <t>Refs. 139; 140; 141</t>
  </si>
  <si>
    <t>Ref. 112</t>
  </si>
  <si>
    <t>Stee RoT tab &gt; Windows</t>
  </si>
  <si>
    <t>Refs. 27; 74; 75; 76; 77</t>
  </si>
  <si>
    <t>Refs. 74; 75; 76; 77; 158; 270</t>
  </si>
  <si>
    <t>Ref. 180</t>
  </si>
  <si>
    <t>Range rule (2280-2550)</t>
  </si>
  <si>
    <t>Refs. 53; 158; 270</t>
  </si>
  <si>
    <t>Ref. 56</t>
  </si>
  <si>
    <t>Ref. 118</t>
  </si>
  <si>
    <t>Refs. 197; 198; 199; 200</t>
  </si>
  <si>
    <t>Range rule (10-25)</t>
  </si>
  <si>
    <t>Ref. 10</t>
  </si>
  <si>
    <t>Ref. 4</t>
  </si>
  <si>
    <t>Assumption: same as stonewool_bats_and_rolls, CV ASSUMED - SEE CELL P2</t>
  </si>
  <si>
    <t>Assumption: same as stonewool_blowing_wool_flooring, CV ASSUMED - SEE CELL P2</t>
  </si>
  <si>
    <t>average of PVA paint and acrylic paint, assumption: same as waterborne paint</t>
  </si>
  <si>
    <t>Refs. 103; 172</t>
  </si>
  <si>
    <t>Range rule (1800-2100)</t>
  </si>
  <si>
    <t>Refs. 55; 158; 270</t>
  </si>
  <si>
    <t>Refs. 216; 158; 270</t>
  </si>
  <si>
    <t>Refs. 216;  158; 270</t>
  </si>
  <si>
    <t>Refs. 256; 257</t>
  </si>
  <si>
    <t>9.585 kg/m2.mm +/- 0.065</t>
  </si>
  <si>
    <t>Refs. 57; 267</t>
  </si>
  <si>
    <t>Ref. 234</t>
  </si>
  <si>
    <t>Refs. 260; 261; 262; 263; 264; 265</t>
  </si>
  <si>
    <t>Refs. 45; 259</t>
  </si>
  <si>
    <t>Refs. 216; 271; 272; 273; 274</t>
  </si>
  <si>
    <t>Refs. 271; 272; 273; 274</t>
  </si>
  <si>
    <t>Ref. 9</t>
  </si>
  <si>
    <t>Ref. 113</t>
  </si>
  <si>
    <t>Ref. 33</t>
  </si>
  <si>
    <t>Volumic: assumed values of "Timber average"</t>
  </si>
  <si>
    <t>Refs. 33; 78; 79; 80; 81; 82; 83; 84</t>
  </si>
  <si>
    <t>Refs. 136; 137; 138</t>
  </si>
  <si>
    <t>Ref. 85</t>
  </si>
  <si>
    <t>Ref. 172</t>
  </si>
  <si>
    <t>Refs. 119; 120; 121; 122; 123</t>
  </si>
  <si>
    <t>Ref. 119</t>
  </si>
  <si>
    <t>Ref. 260</t>
  </si>
  <si>
    <t>Refs. 12; 187</t>
  </si>
  <si>
    <t>average of PVA paint and acrylic paint</t>
  </si>
  <si>
    <t>Refs. 73; 44; 269</t>
  </si>
  <si>
    <t>Refs. 33; 57</t>
  </si>
  <si>
    <t>Ref. 5</t>
  </si>
  <si>
    <t>Ref. 11</t>
  </si>
  <si>
    <t>assumption: PE varnish</t>
  </si>
  <si>
    <t>Refs. 63; 64; 65; 66</t>
  </si>
  <si>
    <t>Ref. 35</t>
  </si>
  <si>
    <t>Refs. 86; 87; 88</t>
  </si>
  <si>
    <t>Svensk Bygg Norm (1967)</t>
  </si>
  <si>
    <t>Ribbed lath for plastering of walls</t>
  </si>
  <si>
    <t>Ref. 277</t>
  </si>
  <si>
    <t>TO ADD A MATERIAL AND ITS DENSITY INFORMATION, INSERT A ROW ABOVE THIS ONE AND FILL IT WITH THE RELEVANT INFORMATION</t>
  </si>
  <si>
    <t>BUD MI L1</t>
  </si>
  <si>
    <t>BUD MI L2</t>
  </si>
  <si>
    <t>BUD MI L3</t>
  </si>
  <si>
    <t>BUD MI L4</t>
  </si>
  <si>
    <t>Unit_kg</t>
  </si>
  <si>
    <t>Unit_m3</t>
  </si>
  <si>
    <t>Database seed L1</t>
  </si>
  <si>
    <t>Database seed L2</t>
  </si>
  <si>
    <t>Database seed L3</t>
  </si>
  <si>
    <t>Database seed L4</t>
  </si>
  <si>
    <t>ewMFA_code
level_1</t>
  </si>
  <si>
    <t>ewMFA_code
level_2-3</t>
  </si>
  <si>
    <t>GMFA_4</t>
  </si>
  <si>
    <t>Total without other materials</t>
  </si>
  <si>
    <t>Products from non-metallic minerals</t>
  </si>
  <si>
    <t>Products from fossil fuels</t>
  </si>
  <si>
    <t>Non-metallic minerals</t>
  </si>
  <si>
    <t>Products from metals</t>
  </si>
  <si>
    <t>Products from biomass</t>
  </si>
  <si>
    <t>TO ADD A MATERIAL, INSERT A ROW ABOVE THIS ONE AND FILL ALL RELEVANT INFORMATION</t>
  </si>
  <si>
    <t>Number</t>
  </si>
  <si>
    <t>Full reference</t>
  </si>
  <si>
    <t>Stephan, A., &amp; Athanassiadis, A. (2018). Towards a more circular construction sector: Estimating and spatialising current and future non-structural material replacement flows to maintain urban building stocks. Resources, Conservation and Recycling, 129, 248-262.</t>
  </si>
  <si>
    <t>Maya, M. G., George, S. C., Jose, T., Sreekala, M. S., &amp; Thomas, S. (2017). Mechanical properties of short sisal fibre reinforced phenol formaldehyde eco-friendly composites. Polymers from Renewable Resources, 8(1), 27-42.</t>
  </si>
  <si>
    <t>Genie Civil. (2020). Fiche Densité Materiaux. Retrieved from: https://www.4geniecivil.com/2020/03/fiche-densite-materiaux.html. Last accessed: 18.08.2021 [In french]</t>
  </si>
  <si>
    <t>Civil Seek. (2021). Unit Weight of Different Building Materials. Retrieved from: https://civilseek.com/unit-weight-of-building-materials/. Last accessed: 18.08.2021</t>
  </si>
  <si>
    <t>Hung, K. C., Yeh, H., Yang, T. C., Wu, T. L., Xu, J. W., &amp; Wu, J. H. (2017). Characterization of wood-plastic composites made with different lignocellulosic materials that vary in their morphology, chemical composition and thermal stability. Polymers, 9(12), 726.</t>
  </si>
  <si>
    <t>IKA® Technology for Bitumen Industry. (2013). What is polymer-modified bitumen? Retrieved from: https://www.soci.org/-/media/Files/Conference-Downloads/2013/Developments-in-Asphalt-Oct-2013/Werner_Kanzinger.ashx?la=en. Last accessed: 18.08.2021</t>
  </si>
  <si>
    <t>Condeixa, K., Haddad, A., &amp; Boer, D. (2017). Material flow analysis of the residential building stock at the city of Rio de Janeiro. Journal of cleaner production, 149, 1249-1267.</t>
  </si>
  <si>
    <t>Pro-power. (2014). Epoxy Resin EGPE500GF. Retrieved from: https://www.farnell.com/datasheets/1835702.pdf. Last accessed: 02.02.2024</t>
  </si>
  <si>
    <t>The Nile Co. (n.d.) Terrazzo Granite: Technical Specifications. Retrieved from: http://www.thenileco.com/wp-content/uploads/2016/12/Terrazzo-Granite-Technical-Specs.pdf. Last acess: 17.11.2020.</t>
  </si>
  <si>
    <t>Osemeahon, S. A., &amp; Barminas, J. T. (2007). Study of some physical properties of urea formaldehyde and urea proparaldehyde copolymer composite for emulsion paint formulation. Int J Phys Sci, 2(7), 169-177.</t>
  </si>
  <si>
    <t>Çakıcıer, Nevzat, Suleyman Korkut, and Derya Sevim Korkut. (2011). "Varnish layer hardness, scratch resistance, and glossiness of various wood species as affected by heat treatment." BioResources 6.2: 1648-1658.</t>
  </si>
  <si>
    <t>Filmolux. (n.d.) Data sheet - wallpaper. https://www.filmolux.it/wp-content/uploads/Data_sheet_-_wallpaper_TNT.pdf</t>
  </si>
  <si>
    <t>Gemini Building Materials. (n.d.) Retrieved from: https://geminiuae.com/. Last accessed: 18.08.2021</t>
  </si>
  <si>
    <t>LP Building Products. (n.d.) Solid Start® LSL Rim Board. Retrieved from: https://lpcorp.com/resources/product-literature/technical-notes/lp-solidstart-lsl-l-rim-board-applications-eu. Last consulted: 18.08.2021</t>
  </si>
  <si>
    <t>Omnexus. (n.d.) Retrieved from: https://omnexus.specialchem.com/. Last accessed: 18.08.2021</t>
  </si>
  <si>
    <t>Duggal, S.K. (2008). Building Materials (3rd Revised Edition). New Age International. ISBN (13) : 978-81-224-2975-6.</t>
  </si>
  <si>
    <t>Object Carpet. (2021). Meet x Beat, technical sheet. Retrieved from: https://static.oc.prod.de.ymc.host/pim/Website/docs/tech_sheets/meet_x_beat-en-Bahnenware-tech_sheet-01234567-339118.pdf. Last accessed: 18.08.2021</t>
  </si>
  <si>
    <t>The Constructor. (n.d.) Density of construction materials. Retrieved from: https://theconstructor.org/building/density-construction-materials/13531/. Last accessed: 18.08.2021</t>
  </si>
  <si>
    <t>National Institute of Standards and Technology. (n.d.) Building for Environmental and Economic Sustainability: Generic Linoleum Flooring. Retrieved from: https://ws680.nist.gov/bees/ProductListFiles/Generic%20Linoleum%20Flooring.pdf. Last accessed: 18.08.2021</t>
  </si>
  <si>
    <t>Aqua-Calc. (2022). Density table. Retrieved from: https://www.aqua-calc.com/page/density-table/substance/. Last accessed: 05.07.2022</t>
  </si>
  <si>
    <t>Archiproducts. (n.d.) Besana Moquette Summer: carpeting with geometric shapes. Retrieved from: https://www.archiproducts.com/en/products/besana-moquette/carpeting-with-geometric-shapes-summer_390869. Last accessed: 18.08.2021</t>
  </si>
  <si>
    <t>Archiproducts. (n.d.) Besana Moquette Iron: Solid-colo Econyl® carpeting. Retrieved from: https://www.archiproducts.com/en/products/besana-moquette/solid-color-econyl-carpeting-iron_416070. Last accessed: 18.08.2021</t>
  </si>
  <si>
    <t>Archiproducts. (n.d.) Object Carpet Malmo: patterned carpet tiles. Retrieved from: https://www.archiproducts.com/en/products/object-carpet/patterned-carpet-tiles-malmo_242984. Last accessed: 18.08.2021</t>
  </si>
  <si>
    <t>Binmaster. (n.d.) Bulk Density. Retrieved from: https://www.binmaster.com/_resources/dyn/files/75343622z9caf67af/_fn/Bulk+Density.pdf. Last accessed: 18.08.2021</t>
  </si>
  <si>
    <t>British Plastics Federation. (n.d.) Polyethylene (High Density) HDPE. Retrieved from: https://www.bpf.co.uk//plastipedia/polymers/HDPE.aspx. Last accessed: 18.08.2021</t>
  </si>
  <si>
    <t>British Plastics Federation. (n.d.) Polyethylene (Low Density) LDPE, LLDPE. Retrieved from: https://www.bpf.co.uk//plastipedia/polymers/LDPE.aspx. Last accessed: 18.08.2021</t>
  </si>
  <si>
    <t>British Plastics Federation. (n.d.)  Polyvinyl Chloride PVC. Retrieved from: https://www.bpf.co.uk/plastipedia/polymers/pvc.aspx. Last accessed: 18.08.2021</t>
  </si>
  <si>
    <t>Chemical Book. (2017). Phenol-Formaldehyde Resin. Retrieved from: https://www.chemicalbook.com/ProductChemicalPropertiesCB8274689_EN.htm. Last accessed: 18.08.2021</t>
  </si>
  <si>
    <t>Final Advanced Materials. (n.d.) Calcium Silicate Board. Retrieved from: https://www.final-materials.com/gb/433-calcium-silicate-board-1000c. Last accessed: 18.08.2021</t>
  </si>
  <si>
    <t>Greenspec. (n.d.) Crosslam timber / CLT - Performance characteristics. Retrieved from: https://www.greenspec.co.uk/building-design/crosslam-timber-performance-characteristics/. Last accessed: 18.08.2021</t>
  </si>
  <si>
    <t>IVC Commercial. (2019). Carpet tiles, Step Up II 983. Retrieved from: https://www.ivc-commercial.com/en/solutions/carpet-tiles/step-up-ii/step-up-ii-983. Last accessed: 18.08.2021</t>
  </si>
  <si>
    <t>Robinson Manufacturing. (2016). RML Glulam Range. Technical Data. Retrieved from: https://rmuk.co.uk/wp-content/uploads/2016/04/rml_glulam_datasheet.pdf. Last accessed: 10.01.2022</t>
  </si>
  <si>
    <t>Copeland. (2020) Wood density explained, plus wood density chart. Retrieved from: https://www.mtcopeland.com/blog/wood-density-explained-plus-wood-density-chart/. Last accessed: 18.08.2021</t>
  </si>
  <si>
    <t>Maxim, L. Daniel, Ron Niebo, and Ernest E. McConnell. (2014). "Perlite toxicology and epidemiology–a review." Inhalation toxicology 26, no. 5: 259-270.</t>
  </si>
  <si>
    <t>Refima. (n.d.) Wool felt in rolls. Retrieved from: https://www.refima.eu/felt-rolls/. Last accessed: 18.08.2021</t>
  </si>
  <si>
    <t>Odusote, J. K., Onowuma, S. A., &amp; Fodeke, E. A. (2016). Production of paperboard briquette using waste paper and sawdust. The Journal of Engineering Research [TJER], 13(1), 80-88.</t>
  </si>
  <si>
    <t>Simetric. (n.d.) Mass, Weight, Density or Specific Gravity of Bulk Materials. Retrieved from: https://www.simetric.co.uk/si_materials.htm. Last accessed: 18.08.2021</t>
  </si>
  <si>
    <t>Jones, D., &amp; Brischke, C. (2017). Performance of the bio-based materials. Performance of Bio-based building materials.</t>
  </si>
  <si>
    <t>Shakir Abbood, I. (2020). aldeen Odaa, S., Hasan, KF, Jasim, MA Properties Evaluation of Fiber Reinforced Polymers and their Constituent Materials Used in Structures–A Review. Materials Today: Proceedings, 43(2), 1003-1008.</t>
  </si>
  <si>
    <t>Travis Perkins. (n.d.) Visqueen EcoMembrane Damp Proof Membrane (DPM). Retrieved from: https://www.travisperkins.co.uk/damp-proof-membrane-dpm/visqueen-ecomembrane-damp-proof-membrane-dpm-4m-x-25m-x-250mu/p/781654. Last accessed: 18.08.2021</t>
  </si>
  <si>
    <t>Travis Perkins. (n.d.) Visqueen Vapour Check. Retrieved from: https://www.travisperkins.co.uk/damp-proof-membrane-dpm/visqueen-ecomembrane-damp-proof-membrane-dpm-4m-x-25m-x-250mu/p/781654. Last accessed: 18.08.2021</t>
  </si>
  <si>
    <t>The Vermiculite Association. (n.d.) Vermiculite Data. Retrieved from: https://www.vermiculite.org/wp-content/uploads/2014/09/Vermiculite_Data1.pdf. Last accessed: 18.08.2021</t>
  </si>
  <si>
    <t>Wickes. (n.d.) MDF Sheets. Retrieved from: https://www.wickes.co.uk/Products/Building-Materials/Sheet-Materials/MDF-Sheets/c/1000192. Last accessed: 18.08.2021</t>
  </si>
  <si>
    <t>Jones, C., &amp; Hammond, J. (2019). Inventory of carbon and energy (ICE) database V3.0. Circular Ecology. Retrieved from: https://circularecology.com/embodied-carbon-footprint-database.html. Last accessed: 19.08.2021</t>
  </si>
  <si>
    <t>MASEA. (2016). Material data collection for the energetic renovation of old buildings (in German). MASEA Verified Database. Retrieved from: https://www.masea-ensan.de/. Last accessed: 19.08.2021</t>
  </si>
  <si>
    <t>Marley Eternit. (2014) Cedral Weatherboard and Operal. Retrieved from: https://www.sharpfibre.com/images/uploads/documents/marley-eternit-cedral-weatherboard-brochure.pdf. Last accessed: 08.09.2021</t>
  </si>
  <si>
    <t xml:space="preserve">Federation of European Rigid Polyurethane Foam Associations. (2014). Factsheet n13/1. Environmental product declaration (EPD) for PU (PUR/PIR) thermal insulation boards and energy saving potential. Retrieved from: https://highperformanceinsulation.eu/wp-content/uploads/2016/08/Factsheet_13-1_Environmental_product_declaration__EPD__for_PU__PUR-PIR__thermal_insulation_boards_and_energy_saving_potential__updated_12-12-14_.pdf. Last accessed: 08.09.2021
</t>
  </si>
  <si>
    <t>Cembrit Holding A/S. (2016) Environmental Product Declaration: Fibre Cement Slates. Retrieved from: https://www.cembrit.com/media/8200/epd-fibre-cement-slates.pdf. Last accessed: 23.11.2021</t>
  </si>
  <si>
    <t>Brooker, O. (2006). Concrete Buildings Scheme Design Manual. Concrete Information Limited.</t>
  </si>
  <si>
    <t>Cobb, F. (2020). Structural Engineer's Pocket Book. CRC Press. https://doi.org/10.1201/9781003171041</t>
  </si>
  <si>
    <t>IStructE. (2021) Structural Carbon Tool. Retrieved from: https://www.istructe.org/resources/guidance/the-structural-carbon-tool/</t>
  </si>
  <si>
    <t>Oneclick LCA. (2021) Average Quantities of Reinforcement in Concrete. Average Quantity in the UK. Last accessed: 30.11.2021. Retrieved from: https://oneclicklca.zendesk.com/hc/en-us/articles/360020943800-Average-Quantities-of-Reinforcement-in-Concrete</t>
  </si>
  <si>
    <t>Oneclick LCA. (2021) Average Material Quantities. Average material quantities in typical structures. Last accessed: 30.11.2021. Retrieved from: https://oneclicklca.zendesk.com/hc/en-us/articles/360015033400-Average-Material-Quantities</t>
  </si>
  <si>
    <t>Kawneer. (2017) Environmental Product Declaration. Aluminium Curtain Wall Systems. Retrieved from: https://www.kawneer.com/kawneer/united_kingdom/pdf/kawneer_curtain_wall_epd.pdf. Last accessed: 21.02.2022</t>
  </si>
  <si>
    <t>Civil Lead. (2022) Unit weight of building materials used in construction. Retrieved from: https://www.civillead.com/unit-weight-of-building-materials/. Last accessed: 04.07.2022</t>
  </si>
  <si>
    <t>Tredaire. (ca 2019) Underlay technical specification. Sponge rubber. Retrieved from: https://www.interfloor.com/technical-specification/. Last accessed: 05.07.2022</t>
  </si>
  <si>
    <t>Boverket (2023). Climate Database version 02.04.00</t>
  </si>
  <si>
    <t>Ecology Thermal and Acoustical Insulation (2023). Product details. https://www.eci.com.tr/products. Last accessed: 24.08.2023</t>
  </si>
  <si>
    <t>Emmy (Ecological material mini library). (n.d.) Used Denim Insulation. https://emmy.rb.rwth-aachen.de/en/products/used-denim-insulation/. Last accessed: 24.08.2023</t>
  </si>
  <si>
    <t>Ziro. (2022) Technical Data of Corktherm 040. https://www.ziro.de/system/files/content/downloads/03010410_tdb_corktherm_040_0.pdf. Last accessed: 24.08.2023</t>
  </si>
  <si>
    <t>Poraglass (n.d.). Expanded glass. https://poraglass.com/expanded-glass-poraglass. Last accessed: 31.08.2023</t>
  </si>
  <si>
    <t>Byggmax. (n.d.) Plywood. https://www.byggmax.se/hus-och-bygg/skivmaterial-och-byggskivor/plywood. Last accessed: 31.08.2023</t>
  </si>
  <si>
    <t>Steico. (n.d.) Special dry - woodfibre insulation board for renovations. Data sheet.</t>
  </si>
  <si>
    <t>Steico. (n.d.) Therm - rigid insulation. Data sheet.</t>
  </si>
  <si>
    <t xml:space="preserve">NBT Natural Building Technologies. (n.d.) Pavatherm Combi - Woodfibre insulation board for combinations. Safety Data Sheet. </t>
  </si>
  <si>
    <t>Steico. (n.d.) Protect dry - woodfibre insulation board. Data sheet.</t>
  </si>
  <si>
    <t>The Chartered Institution of Building Services Engineers (CIBSE). (1999). Environmental design - CIBSE Guide A. Retrieved from: http://ierga.com/hr/wp-content/uploads/sites/2/2017/10/CIBSE-Guide-A-Environmental-design.pdf</t>
  </si>
  <si>
    <t>Akoterm (n.d.). AKOTERM FLAX insulation boards. https://akoterm.com/en/products/plity-akoterm-flaks Last accessed: 06.09.2023</t>
  </si>
  <si>
    <t>Ecological Building Systems (n.d.). Hemp Flax Thermo Hemp Combi Jute. https://www.ecologicalbuildingsystems.com/product/thermo-hemp-combi-jute#technical-details. Last accessed: 06.09.2023</t>
  </si>
  <si>
    <t>RosEcoMat (n.d.). Roof flax insulation. http://rosecomat.com/en/the_rosecomat_roof_flax_insulation-703.html Last accessed: 06.09.2023</t>
  </si>
  <si>
    <t>Heeren, N., &amp; Fishman, T. (2019). A database seed for a community-driven material intensity research platform. Scientific data, 6(1), 23.</t>
  </si>
  <si>
    <t>Construction Calcs. Building Material Calculator. https://constructioncalcs.source4me.co.uk/calculators/standard/</t>
  </si>
  <si>
    <t>Itesal Systems. (2022) EPD of window systems and door systems. https://api.environdec.com/api/v1/EPDLibrary/Files/b2f94eb5-3deb-4ce3-79f8-08da491c4cdf/Data Last accessed: 13.11.2023</t>
  </si>
  <si>
    <t>QKE, GKFP, EPPA. (2022) Environmental Product Declaration. Plastic windows (1.23 m x 1.48 m) with double insulating glass unit. EPD no EPD-QKE-20220002-IBG1-EN.</t>
  </si>
  <si>
    <t>QKE, GKFP, EPPA. (2022) Environmental Product Declaration. Plastic windows (1.23 m x 1.48 m) with triple insulating glass unit. EPD-QKE-20220156-IBG1-DE. Available at: https://www.deceuninck.com/wp-content/uploads/2023/02/Deceuninck_EPD-EPPA-PVC-U-window-123-x-148-m-with-insulated-triple-glazing-EPD-QKE-20220156-IBG1-EN-15-09-2022.pdf. Last accessed: 13.11.2023</t>
  </si>
  <si>
    <t>UFME. (2023). Fiche de Déclaration Environnementale et Sanitaire. Fenêtres et portes fenêtres PVC, teintes foncées (L&lt; 0,82), avec vitrage d'épaisseur de verre cumulée supérieure ou égale à 12 mm. EPD no 20230333632-FC. Available at: https://www.deceuninck.com/wp-content/uploads/2023/10/UFME_FDES4_Menuiserie-PVC-teintes-foncees-vitrage-sup-egal12mm_2023_03.pdf. Last accessed: 13.11.2023. [In French]</t>
  </si>
  <si>
    <t>QKE, EPPA. (2014) Environmental Product Declaration. PVC-U plastic windows. EPD no EPD-QKE-20130248-IBG2-EN.</t>
  </si>
  <si>
    <t>Lyssand. (2023) Environmental Product Declaration. FK - Lyssand 105, window fixed frame wood. EPD registration number S-P-08012.</t>
  </si>
  <si>
    <t>Gilje. (2019) Environmental Product Declaration. Gilje innadslående eXtra vindu. EPD registration number NEPD-1835-789-NO. [In Norwegian]</t>
  </si>
  <si>
    <t>Gilje. (2019) Environmental Product Declaration. Gilje Skyvedör eXtra. EPD registration number NEPD-1836-789-NO. [In Norwegian]</t>
  </si>
  <si>
    <t>Gilje. (2019) Environmental Product Declaration. Gilje Toppsving eXtra vindu. EPD registration number NEPD-1837-789-NO. [In Norwegian]</t>
  </si>
  <si>
    <t>Førre. (2022) Environmental Product Declaration. Førre Toppsving Vindu Accoya. EPD registration number NEPD-3399-2013-NO. [In Norwegian]</t>
  </si>
  <si>
    <t>Førre. (2022) Environmental Product Declaration. Førre Balkongdør Accoya. EPD registration number NEPD-3401-2013-NO. [In Norwegian]</t>
  </si>
  <si>
    <t>Bauge. (2023) Environmental Product Declaration. H-vinduet Toppsving. EPD registration number NEPD-4399-3628-NO. [In Norwegian]</t>
  </si>
  <si>
    <t>Taylor Maxwell. (n.d.) Strength Data - C16 and C24. Available at https://www.taylormaxwell.co.uk/uploads/files/Strength-data-C16-C24-TR26.pdf</t>
  </si>
  <si>
    <t>BEWI Insulation Scandinavia. (2023) Environmental Product Declaration: Jackofoam XPS Norway. NEPD-4437-3697-EN</t>
  </si>
  <si>
    <t>BEWI Insulation Scandinavia. (2023) Environmental Product Declaration: Jackofoam XPS Sweden. NEPD-4130-3357-EN</t>
  </si>
  <si>
    <t>Sunde AS. (2022) Environmental Product Declaration: Sundolitt XPS Insulation Board. NEPD-3336-1961-EN</t>
  </si>
  <si>
    <t>NBS Source. (2023) FOAMGLAS® READY (Board) T4+ - Cellular Glass Insulation Specification Data. Available at: https://source.thenbs.com/product/invatherm/psfBu2AefAcjvm6HQ4LweW/gCodVkXNTFgUGiK1uQnNju</t>
  </si>
  <si>
    <t>NBS Source. (2023) FOAMGLAS® Board S3 - Cellular Glass Insulation. Specification Data. Available at: https://source.thenbs.com/product/foamglas-board-s3/9xfunQsSz6RMMQcTvhx1xP/4BGhBXfUtNPnnekwj1enBb</t>
  </si>
  <si>
    <t>NBS Source. (2023) INVATHERM™ - Cellular Glass Insulation. Specification Data. Available at: https://source.thenbs.com/product/foamglas-ready-board-t4/e8n3uNAggkcv1v8DT9vBaT/7ET1xxzXv9Eiy2fmAYa9tT</t>
  </si>
  <si>
    <t>MT Copeland (n.d.). Wood density explained. https://mtcopeland.com/blog/wood-density-explained-plus-wood-density-chart/</t>
  </si>
  <si>
    <t>Mat Match (n.d.). Density of wood. https://matmatch.com/learn/property/density-of-wood</t>
  </si>
  <si>
    <t>Wood database (n.d.). European larch. https://www.wood-database.com/european-larch/</t>
  </si>
  <si>
    <t>Li, Z., Xiao, Y., Wang, R., &amp; Monti, G. (2015). Studies of nail connectors used in wood frame shear walls with ply-bamboo sheathing panels. Journal of Materials in Civil Engineering, 27(7), 04014216.</t>
  </si>
  <si>
    <t>Asala Wood (n.d.). Cherry wood. https://www.asalawood.com/product-page/cherry-wood</t>
  </si>
  <si>
    <t>Whitney Sawmills (n.d.). English cherry timber. https://www.whitneysawmills.com/english-cherry-timber</t>
  </si>
  <si>
    <t>MatWeb. (n.d.) Material Property Data. Available at: https://matweb.com/search/datasheet.aspx?matguid=a996e900959341179ac5819bdb4f6a31&amp;n=1&amp;ckck=1</t>
  </si>
  <si>
    <t>Anyone wood (n.d.). Japanese hemlock. https://www.anyonewood.com/japanese-hemlock/</t>
  </si>
  <si>
    <t>Wood solutions (n.d.). Hemlock western. https://www.woodsolutions.com.au/wood-species/softwood/hemlock-western</t>
  </si>
  <si>
    <t>Forestry (n.d.). Canadian hemlock lumber. https://forestry.com/lumber/canadian-hemlock-lumber/</t>
  </si>
  <si>
    <t xml:space="preserve">European Standards. (2016). Structural timber - Strength classes (EN 338:2016). </t>
  </si>
  <si>
    <t>Understanding cement (n.d.). Autoclaved aerated concrete. https://www.understanding-cement.com/autoclaved-aerated-concrete.html</t>
  </si>
  <si>
    <t>Soundproofing Company Inc. (n.d.) Mass Loaded Vinyl (MLV). Available at: https://www.soundproofingcompany.com/wp-content/uploads/2011/06/mlv-datasheet.pdf</t>
  </si>
  <si>
    <t>JM (n.d.). Mass loaded vinyl. https://www.jm.com/content/dam/jm/global/en/industrial-insulation/accessories/mass-loaded-vinyl/JM_IND_MassLoadedVinyl_DS.pdf</t>
  </si>
  <si>
    <t>Ideal Products (n.d.). Mass loaded vinyl septum. https://idealproducts.ca/wp-content/uploads/2021/06/TDS-M-4-13-052021-Mass-Loaded-Vinyl-Septum-WEB.pdf</t>
  </si>
  <si>
    <t>Acoustical Surfaces (n.d.). Vinyl barrier product specifications. https://www.acousticalsurfaces.com/assets/vinyl-barrier-product-spec.pdf</t>
  </si>
  <si>
    <t>MAXXON. (n.d.). Gypsum cement underlayment recommended specification for Maxxon® floor underlayment in multifamily housing. https://public-assets.maxxon.com/Resources/Design+Resources/Specifications+/Super+Specification+-+Maxxon+Underlayment+in+Multifamily+Housing.doc. Last accessed: 02.02.2024</t>
  </si>
  <si>
    <t>HardieBacker®. (n.d.) Cement Board - Technical Data Sheet. Available at: https://pdf.lowes.com/productdocuments/d82ed490-d530-47cf-afbd-4ba357a59107/15667821.pdf</t>
  </si>
  <si>
    <t>IRP CDN (n.d.). Concrete board technical data. https://irp-cdn.multiscreensite.com/19ca54c7/files/uploaded/Concrete%20Board%20Tech%20Data.pdf</t>
  </si>
  <si>
    <t>ABC depot (n.d.). HardieBacker® cement board - Technical data sheet. https://www.abcdepot.co.uk/productattachments/download/link/id/109/</t>
  </si>
  <si>
    <t>FORTELOCK. (2023) Fortelock PVC tiles - Technical data sheet.</t>
  </si>
  <si>
    <t>Brick It (n.d.). Thin brick - data sheet. https://brickit.com/files/product_files/1_Brick_It_Thin_Brick_Datasheet.pdf</t>
  </si>
  <si>
    <t>Tecnopolgroup (n.d.). Tecnofloor PU 3060. https://www.tecnopolgroup.com/ckfinder/userfiles/files/datasheets/EN/TDS_EN_TECNOFLOOR_PU_3060.pdf</t>
  </si>
  <si>
    <t>Xiamen WangQin Chemical Technology. (n.d.) Resin Products. Available at: https://www.resin-wq.com/sale-11608398-water-based-hydroxyl-acrylic-resin-copolymer-dispersion-acrylic-resins-for-coatings.html</t>
  </si>
  <si>
    <t>USG (n.d.). Structural panel concrete subfloor. https://www.usg.com/content/dam/USG_Marketing_Communications/canada/product_promotional_materials/finished_assets/cgc-structural-panel-concrete-subfloor-submittal-en-can-SCP3.pdf</t>
  </si>
  <si>
    <t>USG (n.d.). Structure concrete panel. https://www.usg.com/content/dam/USG_Marketing_Communications/united_states/product_promotional_materials/finished_assets/usg-structo-crete-structural-concrete-panel-submittal-en-scp281075.pdf</t>
  </si>
  <si>
    <t>Trelleborg (n.d.). Rubber sheeting and matting. https://www.trelleborg.com/en/fluidhandling/products-and-solutions/rubber-sheeting-and-matting/rubber-matting/standard-matting</t>
  </si>
  <si>
    <t>Responsive. (2018) Vinyl Flooring Product Range. Available at: https://www.responsiveindustries.com/wp-content/uploads/2020/08/ResponsiveProductCatalog_2019.pdf</t>
  </si>
  <si>
    <t>Tarkett. (n.d.) Tarkett Floors. Available at: https://professionals.tarkett.com/en_EU/</t>
  </si>
  <si>
    <t>Colour Flooring (n.d.). Rubber flooring. https://www.colourflooring.co.uk/collections/rubber-flooring</t>
  </si>
  <si>
    <t>Global Vinyl (n.d.). Sheet vinyl flooring - technical datasheet. https://www.globalvinyl.lk/sites/default/files/2020-07/Sheet%20Vinyl%20Flooring%20-%20Technical%20Data%20Sheet.pdf</t>
  </si>
  <si>
    <t>Floorscape. (2024) Technical Data Sheets. Available at: https://floorscape.co.nz/technical-hub/technical-data-sheets/</t>
  </si>
  <si>
    <t>PRO-HPL (n.d.). Product datasheet for HPL. https://www.pro-hpl.org/assets/uploads/prohpl/files/TL_220118_Product_data_sheet_for_HPL.pdf</t>
  </si>
  <si>
    <t>Icdli (n.d.). Product datasheet composite panels HPL. https://www.icdli.com/TL%20220118%20Product%20data%20sheet%20composite%20panels%20HPL.pdf</t>
  </si>
  <si>
    <t>Unilin. (2023) Technical Data Sheet Flame Retardant HPL. Available at: https://www.unilinpanels.com/-/media/966593b2b17a5e24b990d468d603fa1f.ashx?mode=inline&amp;filename=DOP_Unilin+Evola+(Basic)_CustomizedDesign_HPL-FR_EN.pdf</t>
  </si>
  <si>
    <t>Unilin. (2023) Technical Data Sheet HPL. Available at: https://www.unilinpanels.com/-/media/fda8b381f1b4548e8699d1947b50c151.ashx?mode=inline&amp;filename=DOP_Unilin+Evola+(Basic)(Supermat)_CustomizedDesign_HPL_EN.pdf</t>
  </si>
  <si>
    <t>Unilin. (2023) Technical Data Sheet HPL Colour Core. Available at: https://www.unilinpanels.com/-/media/ba971a4d5c885e898c451c0a8b66ce58.ashx?mode=inline&amp;filename=DOP_Unilin+Evola+(Basic)(Supermat)_CustomizedDesign_HPL_CC_EN.pdf</t>
  </si>
  <si>
    <t>TRESPA®. (2022) METEON® - Material Property Datasheet. Available at: https://www.ofmatter.info/sites/default/files/document-files-trespa/EN-GB8001_Meteon%20Material%20Properties_4.0.pdf</t>
  </si>
  <si>
    <t>TRESPA®. (2022) PURA® - Material Property Datasheet. Available at: https://www.ofmatter.info/sites/default/files/document-files-trespa/EN-GB8052_Pura%20Material%20Properties_3.0.pdf</t>
  </si>
  <si>
    <t>Lamex Laminate (n.d.). Technical datasheet compact laminate. https://lamexlaminate.com/Manual%20&amp;%20Technical%20Data%20Sheet%20Compact%20Laminate.pdf</t>
  </si>
  <si>
    <t>Surface Studio. (2019) Standard High Pressure Laminate Technical Data Sheet. Available at: https://surfacestudio.co.za/wp-content/uploads/2019/11/Standard-High-Pressure-Laminate-Technical-Data-Sheet.pdf</t>
  </si>
  <si>
    <t>Lamaco (n.d.). Flooring sport system - PP Interlock. https://www.lamaco.com/images/data/Products/FLOORING-SPORT-SYSTEM/PP%20Interlock%20Pro.pdf</t>
  </si>
  <si>
    <t>Kaiserkraft (n.d.). Plastic floor tile polyethylene. https://www.export.kaiserkraft.com/floor-coverings/industrial-matting/plastic-floor-tile-polyethylene/500-x-500-mm-stable-pack-of-20/p/M64523/</t>
  </si>
  <si>
    <t>Norah-Plastics (n.d.). Floor tiles heavy duty. https://norah-plastics.com/plastic-floor-tiles-heavy-duty.html</t>
  </si>
  <si>
    <t>Buildsite (n.d.). Ultraply TPO Membrane Product data. https://www.buildsite.com/pdf/firestone/UltraPly-TPO-Membrane-Product-Data-2127251.pdf</t>
  </si>
  <si>
    <t>INEOS Olefins / Polymers USA. (2021) T00G-02 Thermoplastic Olefin (TPO) Datasheet. Available at: https://www.ineos.com/show-document/?grade=T00G-02&amp;bu=INEOS+O+%2526+P+USA&amp;documentType=Technical+Data+Sheet&amp;docLanguage=US-EN&amp;version=57b9c902c5a4726e18611062a386fed1</t>
  </si>
  <si>
    <t>Caneco (n.d.). Firestone Ultraply TPO. https://caneco.se/wp-content/uploads/2022/04/Produktblad-Firestone-UltraPly-TPO.pdf</t>
  </si>
  <si>
    <t>Carlisle Syntec (n.d.). Sure flex PVC membrane product datasheet. https://www.carlislesyntec.com/en/Document-Viewer/sure-flex-pvc-membrane-product-data-sheet/F_DDXpAspkSv5rjX43WyRg</t>
  </si>
  <si>
    <t>Green Grid Roofs (n.d.). PVC membrane. https://www.greengridroofs.com/wp-content/uploads/2018/01/PVC-Membrane.pdf</t>
  </si>
  <si>
    <t>JM (n.d.). PVC detail membrane datasheet. https://www.jm.com/content/dam/jm/global/en/commercial-roofing/Data%20sheets/JM%20PVC%20Data%20Sheets/RS-8311_JMPVCDetailMembrane.pdf</t>
  </si>
  <si>
    <t>Adayapi (n.d.). Lexcan standard EPDM membranes. https://www.adayapi.net/yonetim/pdfler/Lexcan_standard_epdm_membranes.pdf</t>
  </si>
  <si>
    <t>Build Site (n.d.). Sure white EPDM membrane product data. https://www.buildsite.com/pdf/carlislesyntec/Sure-White-EPDM-Membrane-Product-Data-1838402.pdf</t>
  </si>
  <si>
    <t>Carlisle Syntec (n.d.). EODM membrane product datasheet. https://www.carlislesyntec.com/document-viewer/afx-epdm-membrane-product-data-sheet-product-data-sheet/ublpx2QYb0meDKEKobqGkg</t>
  </si>
  <si>
    <t>GenFlex. (n.d.) Elastomeric Membrane Roofing - Spec. Data. Available at: https://www.genflex.com/wp-content/uploads/2013/04/EPDM-Spec-Data-Sheet.pdf</t>
  </si>
  <si>
    <t>Ikogroup (n.d.). Ruberseal EPDM Roofing membrane. https://www.ikogroup.co.uk/wp-content/uploads/2021/07/IKO-Ruberseal-EPDM-Roofing-Membrane-155277.pdf</t>
  </si>
  <si>
    <t>Firestone. (n.d.) EPDM Product Data Sheets. Available at: https://www.roofgiant.com/resources/files/product-data-sheets.pdf</t>
  </si>
  <si>
    <t>Sikaroof (n.d.). Sikaroof filter fleece. https://gbr.sika.com/dam/dms/gb01/8/sikaroof-filter-fleecef-120uk.pdf</t>
  </si>
  <si>
    <t>Bauder (n.d.). Filter fleece. https://www.bauder.co.uk/getmedia/10e8df59-a005-4f2d-81ba-f133b5db39c6/Filter-Fleece.pdf</t>
  </si>
  <si>
    <t>Optigruen (n.d.). Fleeces. https://www.optigruen.com/products/fleeces/fil-150</t>
  </si>
  <si>
    <t>Svenska Naturtak (n.d.). Filter fleece. https://svenskanaturtak.se/wp-content/uploads/2022/03/Filter-fleece-105.pdf</t>
  </si>
  <si>
    <t>Thamboo, J., Jayarathne, N., &amp; Bandara, A. (2019). Characterisation and mix specification of commonly used masonry mortars. SN Applied Sciences, 1(4), 292.</t>
  </si>
  <si>
    <t>Schiavoni, S., Bianchi, F., &amp; Asdrubali, F. (2016). Insulation materials for the building sector: A review and comparative analysis. Renewable and Sustainable Energy Reviews, 62, 988-1011.</t>
  </si>
  <si>
    <t>Jacob-Vaillancourt, C., &amp; Sorelli, L. (2018). Characterization of concrete composites with recycled plastic aggregates from postconsumer material streams. Construction and Building Materials, 182, 561-572.</t>
  </si>
  <si>
    <t>Riza, F. V., Rahman, I. A., &amp; Zaidi, A. M. A. (2010, December). A brief review of compressed stabilized earth brick (CSEB). In 2010 International Conference on Science and Social Research (CSSR 2010) (pp. 999-1004). IEEE. Available at: https://core.ac.uk/download/pdf/12006755.pdf</t>
  </si>
  <si>
    <t>Asphalt Materials Inc. (2024) Rotomill Crushed Asphalt. Available at: https://asphaltmaterials.net/products/rotomill-1-2-crushed-asphalt?pr_prod_strat=e5_desc&amp;pr_rec_id=4d84b16af&amp;pr_rec_pid=6811524858033&amp;pr_ref_pid=6811527446705&amp;pr_seq=uniform</t>
  </si>
  <si>
    <t>Tapco Inc. (n.d.) Bulk Material Density Table.  Available at: https://www.tapcoinc.com/images/uploads/Tapco_Catalog_09_p88-94.pdf</t>
  </si>
  <si>
    <t>British Steel. (2019). Steel Stock Range &amp; Specifications.</t>
  </si>
  <si>
    <t>TROCELLEN (n.d.). Acoustic insulation Polytethylene foam. Acoustic insulation - TROCELLEN VN - Trocellen Italia - polyolefin / polyethylene (PE) / foam (archiexpo.com)</t>
  </si>
  <si>
    <t>ESCSI (n.d.). ASTM Standards Related to Lightweight Aggregate for Fill, Drainage and Growing Media. https://www.escsi.org/e-newsletter/astm-standards-related-to-lightweight-aggregate-for-fill-drainage-and-growing-media/</t>
  </si>
  <si>
    <t>Endeavour Centre (n.d.). Cementitious foam. https://endeavourcentre.org/resources-for-building-green/free-encyclopedia-of-sustainable-building-materials/insulation/cementitious-foam/</t>
  </si>
  <si>
    <t>Progressive Insulation (n.d.). Types of spray foam. https://www.progressiveinsulationinc.com/insulation/types-of-spray-foam/</t>
  </si>
  <si>
    <t>Debieb, F., &amp; Kenai, S. (2008). The use of coarse and fine crushed bricks as aggregate in concrete. Construction and building materials, 22(5), 886-893.</t>
  </si>
  <si>
    <t>Vytlacilova, V. (2011). Effect of recycled aggregate on mechanical–physical properties of fly ash-based composites with fibres. International Journal of Chemical and Environmental Engineering, 59.</t>
  </si>
  <si>
    <t>Asphalt Materials Inc. (2024) Road Base Recycled Commercial 1 1/2" Minus. Available at: https://asphaltmaterials.net/products/recycled-road-base?pr_prod_strat=e5_desc&amp;pr_rec_id=791f825b5&amp;pr_rec_pid=6811527446705&amp;pr_ref_pid=6811524858033&amp;pr_seq=uniform</t>
  </si>
  <si>
    <t>Concrete.org (n.d.). Fingertips document. https://www.concrete.org.uk/fingertips-document.asp?id=709</t>
  </si>
  <si>
    <t>Jewson. (2024) Wienerberger Sandown Class B Perforated Engineering Brick 65mm Red Available at: https://www.jewson.co.uk/p/wienerberger-sandown-class-b-perforated-red-engineering-65mm-BRENG041</t>
  </si>
  <si>
    <t>BEWI. (2023) JACKOPOR EPS SWEDEN. Environmental Product Declaration NEPD-4298-3533-EN. https://www.epd-norge.no/getfile.php/1331486-1688895725/EPDer/Byggevarer/Isolasjon/NEPD-4298-3533_JACKOPOR-80-EPS-SWEDEN.pdf</t>
  </si>
  <si>
    <t>Mastura, W. I., Kamarudin, H., Nizar, I. K., &amp; Bakril, A. M. (2013). Mechanical performances of fly ash geopolymer bricks. Advanced Science Letters, 19(1), 186-189.</t>
  </si>
  <si>
    <t>Seves Glassblock. (n.d.) Vertical Structures. Available at: https://www.sevesglassblock.com/wp-content/uploads/2018/03/Technical_Guide_en.pdf</t>
  </si>
  <si>
    <t>Naturtherm Ca. (n.d.) Isolante Termoacustico In Fibra Di Canapa. https://isolanti.maiano.it/naturtherm-ca/</t>
  </si>
  <si>
    <t>Modern masonry (2018). Modern Masonry Housing Easy Guides - Bricks. https://www.mpamasonry.org/MPAMasonry/media/root/Datasheets/Masonry%</t>
  </si>
  <si>
    <t>Modular Clay Products (n.d.). Clay bricks vs hollow clay bricks. https://www.modularclayproducts.co.uk/news/clay-bricks-vs-hollow-clay-bricks/</t>
  </si>
  <si>
    <t>Kronospan. (2023) Environmental Product Declaration of Laminate Flooring. Available at: https://api.environdec.com/api/v1/EPDLibrary/Files/0b9279e4-3dee-4a4d-9a5c-08db7e35bd3c/Data</t>
  </si>
  <si>
    <t>National Concrete Masonry Association. (2010) NCMA Commentary Discussions to ASTM C90-09 Standard Specification for Loadbearing Concrete Masonry Units.  Available at: https://ncma.org/resource/faq-11-14/</t>
  </si>
  <si>
    <t>Promat (n.d.). Promat pds cafco mandolite. https://media.promat.com/pi10263/original/-498457143/promat-pds-cafco-mandolite-cp2-en.pdf</t>
  </si>
  <si>
    <t>Ulenberg (n.d.). Adobe or mud brick. https://ulenberg.co.nz/adobe-or-mud-brick.html</t>
  </si>
  <si>
    <t>EPFA (n.d.). Properties of phenolic foam. https://epfa.org.uk/properties-of-phenolic-foam/</t>
  </si>
  <si>
    <t>Pumice Products (n.d.). Aggregate products. https://www.pumiceproducts.com/products-aggregate/</t>
  </si>
  <si>
    <t>NILE Co. (n.d.)  Mineral, and Refractory Raw Materials and Products. https://refnile.com/</t>
  </si>
  <si>
    <t>Rich Coating (n.d.). Richco liquid vinyl datasheet. http://www.richcoating.com/data_sheets/richco_liquid_vinyl.pdf</t>
  </si>
  <si>
    <t>Forterra (n.d.). Thermalite aircrete hi strength. https://www.forterra.co.uk/product/thermalite-aircrete-hi-strength-7/</t>
  </si>
  <si>
    <t>Wickes (n.d.). Marshalls red perforated engineering brick. https://www.wickes.co.uk/Marshalls-Red-Perforated-Engineering-Brick---215-x-100-x-65mm/p/252223</t>
  </si>
  <si>
    <t>Interstate Brick (n.d.). Product specification sheet - face brick. https://interstatebrick.com/wp-content/uploads/2021/07/product-specification-sheets-face-brick-r-06172021.pdf</t>
  </si>
  <si>
    <t>Shabbar, R., Al-Tameemi, A. A., &amp; Alhassani, A. M. (2022). The effect of expanded polystyrene beads (EPS) on the physical and mechanical properties of aerated concrete. Open Engineering, 12(1), 424-430.</t>
  </si>
  <si>
    <t>Style Styrofoam (n.d.). Styroboard® Technical data. STYROBOARD® | Leading Suppliers - Style Styrofoamind</t>
  </si>
  <si>
    <t>Castorama (n.d.). Papier peint. https://www.castorama.fr/decoration-interieure/papier-peint-et-revetement-mural/papier-peint/cat_id_2045.cat</t>
  </si>
  <si>
    <t>Monier™. (n.d.) Monier Perspective Concrete Tiles. Product Technical Statement. Available at: https://www.monier.co.nz/-/media/monier/feature/professionals/datasheets/nz/monier_perspective__technical_statement_02181.pdf</t>
  </si>
  <si>
    <t>Concrete Manufacturers Association. (2007) Concrete Roof Tiles. Technical Manual. Available at: https://www.coastaltrusses.co.za/wp-content/uploads/2017/08/Concrete-Roof-Tiles-Technical-Manual.pdf</t>
  </si>
  <si>
    <t>Creaton. (2021) Concrete Roof Tiles. Available at: https://www.creaton.com/_Resources/Persistent/c/4/b/0/c4b0455fadfca81bc1c7b28a2c473fff070f0044/PRO_PROS_Gesamtkatalog-BDS-08-2021-EN_%23SALL_%23AQU_%23V1.pdf</t>
  </si>
  <si>
    <t>Eagle Roofing. (n.d.) Standard Weight &amp; Lightweight concrete roof tile. Technical Specifications. Available at: https://eagleroofing.com/technical/technical-specifications/</t>
  </si>
  <si>
    <t>Flood Precast. (n.d.) Hollowcore Slab. Available at: https://floodprecast.ie/wp-content/uploads/2015/08/hollowcore_A4_aug.pdf</t>
  </si>
  <si>
    <t>Longley. (n.d.) Hollowcore Precast Flooring. Available at: https://assets.ctfassets.net/eta2vegx3yuv/1aVaUyNwwMOel7u9VUEsgw/3d426f8d9d7fbc3101c03a3268b613ae/4pp-Hollowcore-Precast-Flooring-Leaflet-NOV-2019-WEB-1.pdf</t>
  </si>
  <si>
    <t>FP McCann. (2020) Hollowcore Flooring. Available at: https://fpmccann.co.uk/portfolio-items/hollowcore-flooring/</t>
  </si>
  <si>
    <t>Hanson Heidelberg Cement Group. (n.d.) Hollowcore Flooring. Available at: https://www.specifiedby.com/hanson-building-products/hollowcore/Hanson_Hollowcore_Brochures_Brochure.pdf</t>
  </si>
  <si>
    <t>Hollowcore. (n.d.) Detailing Manual. Available at: https://www.hollowcore.com.au/pdf_files/DetailingManual.pdf</t>
  </si>
  <si>
    <t>Geerco. (2004) Bricks - Technical Specification. Available at: https://www.geerco.com/technical.html</t>
  </si>
  <si>
    <t>Xella Baustoffe GmbH. (2019) Environmental Product Declaration. Silka Calcium Silicate  Unit. EPD no EPD-XEL-20180175-IAD1-EN. Available at: https://storefrontapi.commerce.xella.com/medias/sys_master/root/h2a/h5d/9148314943518/Silka_EPD/Silka-EPD.pdf</t>
  </si>
  <si>
    <t>CO2 Data. (2020) Generic Data for Mineral Products / Calcium Silicate Brick. Available at: https://co2data.fi/reports/Minerals-calcium-silicate-brick-and-block-2.pdf</t>
  </si>
  <si>
    <t>Weber Saint-Gobain. (2021) KAHI® masonry units. Environmental Product Declaration NEPD-2831-1462-EN. Available at: https://www.fi.weber/files/fi/2019-04/Kahi-tiilet-ja-harkot-EPD-ymparistoseloste.pdf</t>
  </si>
  <si>
    <t>Wienerberger. (2023) Wienerberger Facades. Available at: https://www.wienerberger.co.uk/content/dam/wienerberger/united-kingdom/marketing/documents-magazines/brochures/UK_MKT_DOC_FAC_wienerberger_facades_brochure_SEPT23.pdf</t>
  </si>
  <si>
    <t>Cement Board Fabricators. (2024) Fiber Cement Cladding Sheets.  Available at: https://cementboardfabricators.com/fiber-cement-cladding-sheets/</t>
  </si>
  <si>
    <t>Cladco Decking®. (n.d.) Fibre Cement - Exterior Wall Cladding 3.66m. Data Sheet. Available at: https://www.cladcodecking.co.uk/media/pdf/Data_Sheet_Fibre_Cement_Final_Version.pdf</t>
  </si>
  <si>
    <t>Cemintel. (2023). Technical data sheet - Cladding sheet. Available at: https://www.cemintel.com.au/product/cladding-sheet/</t>
  </si>
  <si>
    <t>TEPE Betopan. (2017) Safety Data Sheet Betopan®. Available at: https://api.environdec.com/api/v1/EPDLibrary/Files/d476d60c-c26c-4b3d-8798-08da05ae7168/Data.</t>
  </si>
  <si>
    <t>James Hardie. (2019) Fiber Cement Cladding. Environmental Product Declaration S-P-01432 (V2.0). Available at: https://licataltd.co.uk/wp-content/uploads/2022/10/Safety-Data-Sheet.pdf</t>
  </si>
  <si>
    <t>James Hardie. (n.d.) Interior Linings. Available at: https://www.jameshardie.com.au/productrange/categories/interior-linings</t>
  </si>
  <si>
    <t>Knauf. (n.d.) Knauf Aquapanel Indoor Cement Board. Available at: https://knauf.ae/literature/Knauf%20Aquapanel%20%20Indoor%20Cement%20Board.PDF</t>
  </si>
  <si>
    <t>Zmart Build. (n.d.) Fiber Cement Board. Available at:  https://www.zmartbuild.com/in/zmartbuild-fiber-cement-board/</t>
  </si>
  <si>
    <t>USG. (2022) Specification for 3/4" USG STRUCTO-CRETE® Brand Structural Panels. Floor Systems. Available at: https://www.buildsite.com/pdf/usg/Structural-Panel-Concrete-Subfloor-Guide-Specifications-2170792.pdf</t>
  </si>
  <si>
    <t>Kährs. (2017) Subfloor and Installation Preparation Instructions. Available at: https://www.kahrs.com/globalassets/kahrs/consumer/documents/installation/us/0_kpig_subfloor_prep_allproducts.pdf</t>
  </si>
  <si>
    <t>USG Tile &amp; Flooring Solutions. (2023) USG Fiberock® Tile Backerboard and Underlayment. Submittal Sheet. Available at: https://www.usg.com/content/dam/USG_Marketing_Communications/united_states/product_promotional_materials/finished_assets/usg-fiberock-tilebacker-underlayment-submittal-en-f327325.pdf</t>
  </si>
  <si>
    <t>Dataholz.eu. (2020) Faserverstärkte Gipsplatte. https://www.dataholz.eu/fileadmin/dataholz/media/baustoffe/Datenblaetter_de/gbf_de.pdf</t>
  </si>
  <si>
    <t>Fermacell. (2016) The Orange Book. Available at: https://www.insulationshop.co/image/catalog/pdf/Fermacell/fermacell-Orange%20Book_2016.pdf</t>
  </si>
  <si>
    <t>Australian/New Zealand Standard™. (2002) Structural Design Actions. Part 1: Permanent, imposed and other actions (AS1170.1-2002 TA2).</t>
  </si>
  <si>
    <t>Spanman. (n.d.) Weight of Building Materials. Available at: https://www.spanman.net/Members/Technical/Weight-Of-Building-Materials</t>
  </si>
  <si>
    <t>Storm Building Products. (n.d.) Ceiling Cladding. Product Data Sheet. Available at: https://stormbuildingproducts.com/app/uploads/2018/03/PDS-007-PVC-CORRUGATED-SHEETING.pdf</t>
  </si>
  <si>
    <t>Unique. (n.d.) Ceiling Solutions. Available at: https://5.imimg.com/data5/VT/VK/TF/SELLER-35682744/pvc-ceiling-tile.pdf</t>
  </si>
  <si>
    <t>Proplas. (n.d.) Proplas PVC wall &amp; ceiling panelling. Data Sheet. Available at: https://panelstyle.co.uk/wp-content/uploads/2022/01/25614-Proplas-data-sheet.pdf</t>
  </si>
  <si>
    <t>Pelican Systems. (n.d.) PVC Ceilings. Available at: https://www.pelican.co.za/wp-content/uploads/2022/04/Brochure-PVC-Ceilings-Web.pdf.</t>
  </si>
  <si>
    <t>Duramax. (2016) Duramax PVC Wall and Ceiling Panels. Product Guide Specification. Available at: https://www.duramaxpvcpanels.com/wp-content/uploads/2021/05/dmpvcpanelsarchitecturalSpec2020-1.pdf</t>
  </si>
  <si>
    <t>Technonicol. (2024) Roofing Shingles. https://technonicol.in/materials/roofing-shingles/</t>
  </si>
  <si>
    <t>CT6™ Shingle. (n.d.) Hexagonal Shape Asphalt Roofing Shingle. Technical Data Sheet. Ava ilable at:https://image.archify.com/catalog/product_files_other/vts3c-wqgag-1608091788tds-shingle-2020-ct6.pdf</t>
  </si>
  <si>
    <t>Storm Building Products. (n.d.) PVC Corrugated Sheeting. Product Data Sheet. Available at: https://stormbuildingproducts.com/app/uploads/2018/03/PDS-007-PVC-CORRUGATED-SHEETING.pdf</t>
  </si>
  <si>
    <t>Mosa. (n.d.) Technical product sheet Porcelain facade cladding, unglazed F2017-11. Available at: https://www.mosa.com/application/files/7215/1333/4477/Mosa-technical-product-sheet-porcelain-facade-cladding-unglazed.pdf</t>
  </si>
  <si>
    <t>Bristile Roofing®. (2017) Clay Roof Tiles - Technical Manual. Available at: https://bbp.style/PUBLIC/products/technical-information/bristileroofing/Clay/BR-ClayRoofTiles-TechnicalManual-WA.pdf</t>
  </si>
  <si>
    <t>SCG Building Materials. (2018) SCG Ceramic Roof Tile. Available at: https://www.scgbuildingmaterials.com/Themes/Scg/cmsresource/files/assets/Product%20Application%20Media/Brochure/6080/scg-roof-excella-eng-catalog-6111.pdf</t>
  </si>
  <si>
    <t>Novel. (n.d.) Roof tile - Data Sheet. Available at: https://cdn.shopify.com/s/files/1/0811/4601/files/NOVEL_data_sheet.pdf?v=1706693813</t>
  </si>
  <si>
    <t>Signature. (n.d.) Clay Tiles - Technical Data Sheet. Available at: https://www.singleply.co.uk/wp-content/uploads/2020/06/SIGnature-Clay-Sherwood-Data-sheet_final.pdf</t>
  </si>
  <si>
    <t>Tejas Borja. (n.d.) Premium roof tiles. Available at: https://cdn-tejasborja.sistemaip.net/wp-content/uploads/2020/03/PREMIUM_ROOF-TILES_EN-2.pdf</t>
  </si>
  <si>
    <t>Wienerberger. (n.d.) Cassius - Product Technical Information Sheet. Available at: https://asset.source.thenbs.com/api/pdf/3d297a0c-dd6b-44bd-b10e-9306fe612b51</t>
  </si>
  <si>
    <t>Roman. (n.d.) Roof tile - Data Sheet. Available at: https://cdn.shopify.com/s/files/1/0811/4601/files/ROMAN_Data_Sheet.pdf?v=1706692720</t>
  </si>
  <si>
    <t>Portland Cement Association. (2003) Plaster/Stucco Manual. Available at: https://www.cement.org/docs/default-source/stucco/eb049.pdf?sfvrsn=540de3bf_2</t>
  </si>
  <si>
    <t>Varico LTD. (2024) Black Bitumen Corrugated Roofing Sheets 950mm x 2000mm. Available at: https://www.varicoltd.com/corrugatedbitumensheetblack.html</t>
  </si>
  <si>
    <t>Onduline. (n.d.) Classic - Asphalt Corrugated Sheet. Available at: https://ph.onduline.com/en/homeowner/products/roof/onduline-classic</t>
  </si>
  <si>
    <t>Briarwood Supplies. (n.d.) Bitumen Corrugated Sheets Brochure. Available at: https://www.briarwoodsupplies.co.uk/cdn/shop/files/Bitumen_Corrugated_Sheets_Brochure_-_Briarwood_Products.pdf?v=8967416304279342663</t>
  </si>
  <si>
    <t>Coroline®. (n.d.) Corrugated Bituminous Roofing Sheet. Available at: https://www.roofingsuperstore.co.uk/user-guides-brochures/coroline_installation_guide-1673011831.html</t>
  </si>
  <si>
    <t>Onduline. (n.d.) Bituminous Corrugated Roofing System. Available at: https://abbeytimber.co.uk/downloads/onduline-leaflet.pdf</t>
  </si>
  <si>
    <t>Eternit. (2021) Profiled Sheeting – UrbanPro. Material Information &amp; Fixing Sheet. Available at: https://www.roofingmegastore.co.uk/media/pdf/urbanpro_fixing_guide.pdf</t>
  </si>
  <si>
    <t>Briarwood Supplies. (2024) Big 6 Fibre Cement Roof Sheets Natural Grey. Available at: https://www.briarwoodsupplies.co.uk/collections/fibre-cement-sheets/products/eurosix-6-profile-fibre-cement-profiled-sheets-in-natural-grey</t>
  </si>
  <si>
    <t>Cembrit. (n.d.) Fix &amp; Forget Guide - Cembrit Cemsix &amp; B5 Corrugated Sheets &amp; Accessories. Available at: https://www.southernsheeting.co.uk/amfile/file/download/file/61/product/8512/</t>
  </si>
  <si>
    <t>Eternit. (n.d.) Fibre Cement Profiled Sheet.</t>
  </si>
  <si>
    <t>Brand, S. (1994). How Buildings Learn: What Happens After They’re Built. Viking Press.</t>
  </si>
  <si>
    <t>Cladco Roofing. (n.d.) EUROSIX Big 6 Inch - Fibre Cement Sheets. Available at: https://www.cladco.co.uk/media/pdf/DataSheet_FibreCementSheets.pdf</t>
  </si>
  <si>
    <t>Rhino Steel Cladding Ltd. (2023) Fibre Cement Roofing Sheets. Available at: https://www.roofingsheetsbyrhino.com/help-and-advice/fibre-cement/</t>
  </si>
  <si>
    <t>Brett Martin. (n.d.) Trilite 18 Corrugated GRP sheet - Product Data Sheet. Available at: https://www.brettmartin.com/docs/default-source/daylight-systems-documents/technical-documents/tb120-datasheet-trilite-18.pdf?sfvrsn=ab9f60b7_6</t>
  </si>
  <si>
    <t>Brett Martin. (2024) Corrugated Sheet - Trilite. Available at: https://www.brettmartin.com/plastic-sheets/our-products/product/trilite</t>
  </si>
  <si>
    <t>Cladco Roofing. (n.d.) Box Profile 34/1000 Rooflight sheet. Available at: https://www.cladco.co.uk/media/pdf/34_1000_Rooflight_Datasheet.pdf</t>
  </si>
  <si>
    <t>Cladco Roofing. (2024) Translucent GRP rooflight sheet, 13/3 Corrugated profile 1.5mm thickness SAB3. Available at: https://www.cladco.co.uk/translucent-grp-rooflight-sheet-13-3-corrugated-profile</t>
  </si>
  <si>
    <t>Elyplast®. (n.d.) Fibreglass Laminates. Available at: https://www.grp-sheets.com/en/area/products-8/grp_opaque_sheets_elyonda-44</t>
  </si>
  <si>
    <t>Rhino Steel Cladding Ltd. (2023) GRP Fibreglass Rooflights / Roofing Sheets. Available at: https://www.roofingsheetsbyrhino.com/help-and-advice/grp-fibreglass-rooflights/</t>
  </si>
  <si>
    <t>Canada Plastics &amp; Belting. (n.d.) Polyshade® Polycarbonate Sheets. Available at: https://canada-plastics.com/wp-content/uploads/2022/08/1-Polyshade-data-sheet-canadaplastic-Aug-12-2022_compressed.pdf</t>
  </si>
  <si>
    <t>SABIC Innovative Plastics™. (2008) Lexan LCS100 Corrugated Sheet - Product Datasheet. Available at: https://crystaliteinc.com/_files/corrugated/greca/lexan_greca_corrugated_data_sheet.pdf</t>
  </si>
  <si>
    <t>UVPlastic. (n.d.) Corrugated Polycarbonate Sheet (UVCPC). Available at: https://www.uvplastic.com/corrugated-polycarbonate#tab-download</t>
  </si>
  <si>
    <t>TSCC. (n.d.) TSS 45/250 - Aluminium &amp; Steel Sheet. Available at: https://tsscgroup.com/wp-content/uploads/2017/10/TSS-40_250.pdf</t>
  </si>
  <si>
    <t>Isotherm. (n.d.) Isotherm 45/250 Profile Sheets. Available at: https://isothermuae.com/wp-content/uploads/ISOTHERM-CORRUGATED-PROFILE-DATA-SHEETS-.pdf</t>
  </si>
  <si>
    <t>Permalite. (2016) Permalite® LT7® Data Sheet. Available at: https://permalite.com.au/wp-content/uploads/2016/12/LT7-Data-Sheet-V2.pdf</t>
  </si>
  <si>
    <t>Insurance Institute for Business &amp; Home Safety®.(2017). Asphalt-Saturated Felts Used as Roofing Underlayment. https://cdn2.hubspot.net/hubfs/552666/Fortified-Files/Asphalt-Saturated_Felts_Used_as_Roofing_Underlayment_IBHS.pdf</t>
  </si>
  <si>
    <t>Dupont. (n.d.) Products. https://www.dupont.com/</t>
  </si>
  <si>
    <t>Glide Vale Protect. (2021) Protect A1® Type HR Roof Underlay. Available at: https://glidevaleprotect.com/app/uploads/2021/09/Protect-A1%C2%AE.pdf</t>
  </si>
  <si>
    <t>Certain Teed Saint - Gobain. (2017) RoofRunner™ High-Performance Synthetic Roofing Underlayment. Technical Data Sheet. Available at: https://jdroofs.com/wp-content/uploads/2021/11/RoofRunnerTDS.pdf</t>
  </si>
  <si>
    <t>Drispace. (2021) DriStud RU24 Roof Underlay. Technical Properties. Available at: https://www.drispace.co.nz/product/dristud-ru24-roof-underlay/</t>
  </si>
  <si>
    <t>Isocell. (2024) Products. Available at: https://www.isocell.com/</t>
  </si>
  <si>
    <t>Star Wrap Superior. (2023) Synthetic Roofing Underlayment. https://www.roofingdirect.com/wp-content/uploads/2023/07/Starwrap-Superior-Synthetic-Underlayment-Spec-Sheet.pdf</t>
  </si>
  <si>
    <t>Thomas Armstrong (Concrete Blocks) Ltd. (n.d.) - Airtec Aerated Concrete Blocks. Retrieved from: https://www.thomasarmstrongconcreteblocks.co.uk/airtec-aerated-concrete-blocks.html. Last accessed: 25.02.2024</t>
  </si>
  <si>
    <t>Steni. (2016) Steni Nature M / Steni Nature Glass M. Technical Datasheet. Available at: https://www.vivalda.co.uk/wp-content/uploads/2016/01/05_technical-datasheet-steni-nature-m-and-steni-nature-glass-m_en_0223.pdf</t>
  </si>
  <si>
    <t>Eurostat (2013). Global Manual on EW-MFA.</t>
  </si>
  <si>
    <t>Thyssenkrupp Materials. (2024). Density of aluminium. Available at: https://www.thyssenkrupp-materials.co.uk/density-of-aluminium.html. Last accessed: 25.03.2024</t>
  </si>
  <si>
    <t>Eziil. (2024). Types of steel. Available at: https://eziil.com/types-of-steel. Last accessed: 25.03.2024</t>
  </si>
  <si>
    <t>Nexion Tiles. (2024). Terracotta medio. Available at: https://nexiontiles.com/products/terracotta-medio/. Last accessed: 25.03.2024</t>
  </si>
  <si>
    <t>Kidder, F.E. (1906). Building Construction And Superintendence. Available at: https://chestofbooks.com/architecture/Construction-Superintendence/Architectural-Terra-Cotta.html. Last accessed: 25.03.2024</t>
  </si>
  <si>
    <t>NBK™. (2012). Architectural Terra Cotta. Available at: https://assets.hunterdouglasarchitectural.com/documents/facades/NBK_-_US_brochure_2012_final.pdf. Last accessed: 25.03.2024</t>
  </si>
  <si>
    <t>Darwen Terracotta. (2024). Technical Specifications. https://www.darwenterracotta.com/about-1</t>
  </si>
  <si>
    <t>Royal Society of Chemistry. (2012). Elements. Available at: https://edu.rsc.org/eic/section/elements. Last accessed: 25.03.2024</t>
  </si>
  <si>
    <t>Statensplanverk. (1967). Svensk Bygg Norm 1967. Available at: https://www.boverket.se/contentassets/c4c3f9ae57294ae889bfaf710b08b125/sbn-1967.pdf. Last accessed: 27.03.2024</t>
  </si>
  <si>
    <t>Rib Lath. (n.a.) Metal Lathes - Ribbed Lath. Availble at: https://www.riblath.net/metal-lathes/ribbed-lath/. Last accessed: 18.04.2024</t>
  </si>
  <si>
    <t>Weber Saint Gobain. (2020). Leca Block. Available at: https://www.se.weber/files/se/2020-08/arbetsanvisning_leca_block.pdf Last accessed: 18.04.2024.</t>
  </si>
  <si>
    <t>Building use</t>
  </si>
  <si>
    <t>FOR GENERATION OF BESPOKE MI FORMAT</t>
  </si>
  <si>
    <t>Database_seed_Level2</t>
  </si>
  <si>
    <t>Database_seed_Level3</t>
  </si>
  <si>
    <t>Database_seed_Level4</t>
  </si>
  <si>
    <t>ewMFA_code_Level1</t>
  </si>
  <si>
    <t>Industry_sub_category</t>
  </si>
  <si>
    <t>ewMFA_code_Level_2_3</t>
  </si>
  <si>
    <t>Material categories</t>
  </si>
  <si>
    <t>Bespoke*</t>
  </si>
  <si>
    <t>Mortar and Plaster</t>
  </si>
  <si>
    <t>Tiling and roof tiles</t>
  </si>
  <si>
    <t>Earth Masonry</t>
  </si>
  <si>
    <t>Asbestos cement</t>
  </si>
  <si>
    <t>Insulation (all types)</t>
  </si>
  <si>
    <t>Sand and Aggregates</t>
  </si>
  <si>
    <t>Steel and cast iron</t>
  </si>
  <si>
    <t>Polymer (except insulation)</t>
  </si>
  <si>
    <t>Bespoke_match</t>
  </si>
  <si>
    <t>Database_seed_L2_match</t>
  </si>
  <si>
    <t>Database_seed_L3_match</t>
  </si>
  <si>
    <t>Database_seed_L4_match</t>
  </si>
  <si>
    <t>ewMFA_level1_match</t>
  </si>
  <si>
    <t>ewMFA_level2_3_match</t>
  </si>
  <si>
    <t>GMFA_13_match</t>
  </si>
  <si>
    <t>Industry_component_match</t>
  </si>
  <si>
    <t>industry_main_category_match</t>
  </si>
  <si>
    <t>industry_subcategory_match</t>
  </si>
  <si>
    <t>LoW_haz_match</t>
  </si>
  <si>
    <t>LoW_non_haz_match</t>
  </si>
  <si>
    <t>Material categorization</t>
  </si>
  <si>
    <t>Matching Name</t>
  </si>
  <si>
    <t>Structure of Results (filtered in Results_bespoke)</t>
  </si>
  <si>
    <t>Material category (vlookup below) for results:</t>
  </si>
  <si>
    <t>Selected in columns AB</t>
  </si>
  <si>
    <t>For formulas in Results_bespoke</t>
  </si>
  <si>
    <t>Click on the "+" above to display the procedures used to format results displayed in the tab "Results_bespoke"</t>
  </si>
  <si>
    <t>BESPOKE FORMATTING OF RESULTS</t>
  </si>
  <si>
    <t>In the table below, select the various formatting options for MI result.</t>
  </si>
  <si>
    <t>Click here to see the results according to your selected options (tab "Results_bespoke").</t>
  </si>
  <si>
    <t>⍰</t>
  </si>
  <si>
    <t>GROSS VOLUME (m3)</t>
  </si>
  <si>
    <t>NET VOLUME (m3)</t>
  </si>
  <si>
    <t>Köppen-Geiger climate classification, updated world map (Peel et al 2007)</t>
  </si>
  <si>
    <t>All building material</t>
  </si>
  <si>
    <t>• Materials under investigation</t>
  </si>
  <si>
    <t>VERTICAL SCOPE</t>
  </si>
  <si>
    <t>DATA SOURCES</t>
  </si>
  <si>
    <t>• Seen from outside</t>
  </si>
  <si>
    <t>Enter 1 next to the element(s) to include in the results</t>
  </si>
  <si>
    <t>Enter 1 next to the layer(s) to include in the results</t>
  </si>
  <si>
    <t>Building element</t>
  </si>
  <si>
    <t>CSI_Masterformat_code</t>
  </si>
  <si>
    <t>CSI_Masterformat_Category</t>
  </si>
  <si>
    <t>CSI_Masterformat_Subcategory</t>
  </si>
  <si>
    <t>Functional_unit</t>
  </si>
  <si>
    <t>Material_ID</t>
  </si>
  <si>
    <t>1_1</t>
  </si>
  <si>
    <t>1_2</t>
  </si>
  <si>
    <t>1_3</t>
  </si>
  <si>
    <t>1_4</t>
  </si>
  <si>
    <t>1_5</t>
  </si>
  <si>
    <t>1_6</t>
  </si>
  <si>
    <t>1_7</t>
  </si>
  <si>
    <t>1_8</t>
  </si>
  <si>
    <t>1_9</t>
  </si>
  <si>
    <t>1_10</t>
  </si>
  <si>
    <t>1_11</t>
  </si>
  <si>
    <t>1_12</t>
  </si>
  <si>
    <t>1_13</t>
  </si>
  <si>
    <t>1_14</t>
  </si>
  <si>
    <t>1_15</t>
  </si>
  <si>
    <t>1_16</t>
  </si>
  <si>
    <t>1_17</t>
  </si>
  <si>
    <t>1_18</t>
  </si>
  <si>
    <t>1_19</t>
  </si>
  <si>
    <t>1_20</t>
  </si>
  <si>
    <t>1_21</t>
  </si>
  <si>
    <t>1_22</t>
  </si>
  <si>
    <t>1_23</t>
  </si>
  <si>
    <t>1_24</t>
  </si>
  <si>
    <t>1_25</t>
  </si>
  <si>
    <t>1_26</t>
  </si>
  <si>
    <t>1_27</t>
  </si>
  <si>
    <t>1_28</t>
  </si>
  <si>
    <t>1_29</t>
  </si>
  <si>
    <t>1_30</t>
  </si>
  <si>
    <t>1_31</t>
  </si>
  <si>
    <t>1_32</t>
  </si>
  <si>
    <t>1_33</t>
  </si>
  <si>
    <t>1_34</t>
  </si>
  <si>
    <t>1_35</t>
  </si>
  <si>
    <t>1_36</t>
  </si>
  <si>
    <t>1_37</t>
  </si>
  <si>
    <t>1_38</t>
  </si>
  <si>
    <t>1_39</t>
  </si>
  <si>
    <t>1_40</t>
  </si>
  <si>
    <t>1_41</t>
  </si>
  <si>
    <t>1_42</t>
  </si>
  <si>
    <t>1_43</t>
  </si>
  <si>
    <t>1_44</t>
  </si>
  <si>
    <t>1_45</t>
  </si>
  <si>
    <t>1_46</t>
  </si>
  <si>
    <t>1_47</t>
  </si>
  <si>
    <t>1_48</t>
  </si>
  <si>
    <t>1_49</t>
  </si>
  <si>
    <t>1_50</t>
  </si>
  <si>
    <t>1_51</t>
  </si>
  <si>
    <t>1_52</t>
  </si>
  <si>
    <t>1_53</t>
  </si>
  <si>
    <t>1_54</t>
  </si>
  <si>
    <t>1_55</t>
  </si>
  <si>
    <t>2_1</t>
  </si>
  <si>
    <t>2_2</t>
  </si>
  <si>
    <t>2_3</t>
  </si>
  <si>
    <t>2_4</t>
  </si>
  <si>
    <t>2_5</t>
  </si>
  <si>
    <t>2_6</t>
  </si>
  <si>
    <t>2_7</t>
  </si>
  <si>
    <t>2_8</t>
  </si>
  <si>
    <t>2_9</t>
  </si>
  <si>
    <t>2_10</t>
  </si>
  <si>
    <t>2_11</t>
  </si>
  <si>
    <t>2_12</t>
  </si>
  <si>
    <t>2_13</t>
  </si>
  <si>
    <t>2_14</t>
  </si>
  <si>
    <t>2_15</t>
  </si>
  <si>
    <t>2_16</t>
  </si>
  <si>
    <t>2_17</t>
  </si>
  <si>
    <t>2_18</t>
  </si>
  <si>
    <t>2_19</t>
  </si>
  <si>
    <t>2_20</t>
  </si>
  <si>
    <t>2_21</t>
  </si>
  <si>
    <t>2_22</t>
  </si>
  <si>
    <t>2_23</t>
  </si>
  <si>
    <t>2_24</t>
  </si>
  <si>
    <t>2_25</t>
  </si>
  <si>
    <t>2_26</t>
  </si>
  <si>
    <t>2_27</t>
  </si>
  <si>
    <t>2_28</t>
  </si>
  <si>
    <t>2_29</t>
  </si>
  <si>
    <t>2_30</t>
  </si>
  <si>
    <t>2_31</t>
  </si>
  <si>
    <t>2_32</t>
  </si>
  <si>
    <t>2_33</t>
  </si>
  <si>
    <t>2_34</t>
  </si>
  <si>
    <t>2_35</t>
  </si>
  <si>
    <t>2_36</t>
  </si>
  <si>
    <t>2_37</t>
  </si>
  <si>
    <t>3_1</t>
  </si>
  <si>
    <t>3_2</t>
  </si>
  <si>
    <t>3_3</t>
  </si>
  <si>
    <t>3_4</t>
  </si>
  <si>
    <t>3_5</t>
  </si>
  <si>
    <t>3_6</t>
  </si>
  <si>
    <t>3_7</t>
  </si>
  <si>
    <t>3_8</t>
  </si>
  <si>
    <t>3_9</t>
  </si>
  <si>
    <t>3_10</t>
  </si>
  <si>
    <t>3_11</t>
  </si>
  <si>
    <t>3_12</t>
  </si>
  <si>
    <t>3_13</t>
  </si>
  <si>
    <t>3_14</t>
  </si>
  <si>
    <t>3_15</t>
  </si>
  <si>
    <t>3_16</t>
  </si>
  <si>
    <t>3_17</t>
  </si>
  <si>
    <t>3_18</t>
  </si>
  <si>
    <t>3_19</t>
  </si>
  <si>
    <t>3_20</t>
  </si>
  <si>
    <t>3_21</t>
  </si>
  <si>
    <t>3_22</t>
  </si>
  <si>
    <t>3_23</t>
  </si>
  <si>
    <t>3_24</t>
  </si>
  <si>
    <t>3_25</t>
  </si>
  <si>
    <t>3_26</t>
  </si>
  <si>
    <t>3_27</t>
  </si>
  <si>
    <t>3_28</t>
  </si>
  <si>
    <t>3_29</t>
  </si>
  <si>
    <t>3_30</t>
  </si>
  <si>
    <t>3_31</t>
  </si>
  <si>
    <t>3_32</t>
  </si>
  <si>
    <t>3_33</t>
  </si>
  <si>
    <t>3_34</t>
  </si>
  <si>
    <t>3_35</t>
  </si>
  <si>
    <t>3_36</t>
  </si>
  <si>
    <t>3_37</t>
  </si>
  <si>
    <t>3_38</t>
  </si>
  <si>
    <t>3_39</t>
  </si>
  <si>
    <t>3_40</t>
  </si>
  <si>
    <t>3_41</t>
  </si>
  <si>
    <t>3_42</t>
  </si>
  <si>
    <t>3_43</t>
  </si>
  <si>
    <t>3_44</t>
  </si>
  <si>
    <t>3_45</t>
  </si>
  <si>
    <t>3_46</t>
  </si>
  <si>
    <t>3_47</t>
  </si>
  <si>
    <t>3_48</t>
  </si>
  <si>
    <t>3_49</t>
  </si>
  <si>
    <t>3_50</t>
  </si>
  <si>
    <t>3_51</t>
  </si>
  <si>
    <t>3_52</t>
  </si>
  <si>
    <t>3_53</t>
  </si>
  <si>
    <t>3_54</t>
  </si>
  <si>
    <t>3_55</t>
  </si>
  <si>
    <t>3_56</t>
  </si>
  <si>
    <t>3_57</t>
  </si>
  <si>
    <t>3_58</t>
  </si>
  <si>
    <t>3_59</t>
  </si>
  <si>
    <t>3_60</t>
  </si>
  <si>
    <t>3_61</t>
  </si>
  <si>
    <t>3_62</t>
  </si>
  <si>
    <t>3_63</t>
  </si>
  <si>
    <t>3_64</t>
  </si>
  <si>
    <t>3_65</t>
  </si>
  <si>
    <t>3_66</t>
  </si>
  <si>
    <t>3_67</t>
  </si>
  <si>
    <t>3_68</t>
  </si>
  <si>
    <t>3_69</t>
  </si>
  <si>
    <t>3_70</t>
  </si>
  <si>
    <t>3_71</t>
  </si>
  <si>
    <t>3_72</t>
  </si>
  <si>
    <t>3_73</t>
  </si>
  <si>
    <t>3_74</t>
  </si>
  <si>
    <t>3_75</t>
  </si>
  <si>
    <t>3_76</t>
  </si>
  <si>
    <t>3_77</t>
  </si>
  <si>
    <t>3_78</t>
  </si>
  <si>
    <t>3_79</t>
  </si>
  <si>
    <t>3_80</t>
  </si>
  <si>
    <t>3_81</t>
  </si>
  <si>
    <t>3_82</t>
  </si>
  <si>
    <t>3_83</t>
  </si>
  <si>
    <t>3_84</t>
  </si>
  <si>
    <t>3_85</t>
  </si>
  <si>
    <t>3_86</t>
  </si>
  <si>
    <t>3_87</t>
  </si>
  <si>
    <t>3_88</t>
  </si>
  <si>
    <t>3_89</t>
  </si>
  <si>
    <t>3_90</t>
  </si>
  <si>
    <t>3_91</t>
  </si>
  <si>
    <t>3_92</t>
  </si>
  <si>
    <t>3_93</t>
  </si>
  <si>
    <t>3_94</t>
  </si>
  <si>
    <t>3_95</t>
  </si>
  <si>
    <t>3_96</t>
  </si>
  <si>
    <t>3_97</t>
  </si>
  <si>
    <t>3_98</t>
  </si>
  <si>
    <t>3_99</t>
  </si>
  <si>
    <t>3_100</t>
  </si>
  <si>
    <t>3_101</t>
  </si>
  <si>
    <t>3_102</t>
  </si>
  <si>
    <t>3_103</t>
  </si>
  <si>
    <t>3_104</t>
  </si>
  <si>
    <t>3_105</t>
  </si>
  <si>
    <t>3_106</t>
  </si>
  <si>
    <t>3_107</t>
  </si>
  <si>
    <t>3_108</t>
  </si>
  <si>
    <t>3_109</t>
  </si>
  <si>
    <t>3_110</t>
  </si>
  <si>
    <t>3_111</t>
  </si>
  <si>
    <t>3_112</t>
  </si>
  <si>
    <t>3_113</t>
  </si>
  <si>
    <t>3_114</t>
  </si>
  <si>
    <t>3_115</t>
  </si>
  <si>
    <t>3_116</t>
  </si>
  <si>
    <t>3_117</t>
  </si>
  <si>
    <t>3_118</t>
  </si>
  <si>
    <t>3_119</t>
  </si>
  <si>
    <t>3_120</t>
  </si>
  <si>
    <t>3_121</t>
  </si>
  <si>
    <t>3_122</t>
  </si>
  <si>
    <t>3_123</t>
  </si>
  <si>
    <t>3_124</t>
  </si>
  <si>
    <t>3_125</t>
  </si>
  <si>
    <t>3_126</t>
  </si>
  <si>
    <t>3_127</t>
  </si>
  <si>
    <t>3_128</t>
  </si>
  <si>
    <t>3_129</t>
  </si>
  <si>
    <t>3_130</t>
  </si>
  <si>
    <t>3_131</t>
  </si>
  <si>
    <t>3_132</t>
  </si>
  <si>
    <t>3_133</t>
  </si>
  <si>
    <t>3_134</t>
  </si>
  <si>
    <t>3_135</t>
  </si>
  <si>
    <t>3_136</t>
  </si>
  <si>
    <t>3_137</t>
  </si>
  <si>
    <t>3_138</t>
  </si>
  <si>
    <t>3_139</t>
  </si>
  <si>
    <t>3_140</t>
  </si>
  <si>
    <t>3_141</t>
  </si>
  <si>
    <t>3_142</t>
  </si>
  <si>
    <t>3_143</t>
  </si>
  <si>
    <t>3_144</t>
  </si>
  <si>
    <t>3_145</t>
  </si>
  <si>
    <t>3_146</t>
  </si>
  <si>
    <t>3_147</t>
  </si>
  <si>
    <t>3_148</t>
  </si>
  <si>
    <t>3_149</t>
  </si>
  <si>
    <t>3_150</t>
  </si>
  <si>
    <t>3_151</t>
  </si>
  <si>
    <t>3_152</t>
  </si>
  <si>
    <t>3_153</t>
  </si>
  <si>
    <t>3_154</t>
  </si>
  <si>
    <t>3_155</t>
  </si>
  <si>
    <t>3_156</t>
  </si>
  <si>
    <t>3_157</t>
  </si>
  <si>
    <t>3_158</t>
  </si>
  <si>
    <t>3_159</t>
  </si>
  <si>
    <t>3_160</t>
  </si>
  <si>
    <t>3_161</t>
  </si>
  <si>
    <t>4_1</t>
  </si>
  <si>
    <t>4_2</t>
  </si>
  <si>
    <t>4_3</t>
  </si>
  <si>
    <t>4_4</t>
  </si>
  <si>
    <t>4_5</t>
  </si>
  <si>
    <t>4_6</t>
  </si>
  <si>
    <t>4_7</t>
  </si>
  <si>
    <t>4_8</t>
  </si>
  <si>
    <t>4_9</t>
  </si>
  <si>
    <t>4_10</t>
  </si>
  <si>
    <t>5_1</t>
  </si>
  <si>
    <t>5_2</t>
  </si>
  <si>
    <t>5_3</t>
  </si>
  <si>
    <t>5_4</t>
  </si>
  <si>
    <t>5_5</t>
  </si>
  <si>
    <t>5_6</t>
  </si>
  <si>
    <t>5_7</t>
  </si>
  <si>
    <t>5_8</t>
  </si>
  <si>
    <t>5_9</t>
  </si>
  <si>
    <t>5_10</t>
  </si>
  <si>
    <t>5_11</t>
  </si>
  <si>
    <t>5_12</t>
  </si>
  <si>
    <t>5_13</t>
  </si>
  <si>
    <t>5_14</t>
  </si>
  <si>
    <t>5_15</t>
  </si>
  <si>
    <t>5_16</t>
  </si>
  <si>
    <t>5_17</t>
  </si>
  <si>
    <t>5_18</t>
  </si>
  <si>
    <t>5_19</t>
  </si>
  <si>
    <t>5_20</t>
  </si>
  <si>
    <t>5_21</t>
  </si>
  <si>
    <t>5_22</t>
  </si>
  <si>
    <t>5_23</t>
  </si>
  <si>
    <t>5_24</t>
  </si>
  <si>
    <t>5_25</t>
  </si>
  <si>
    <t>5_26</t>
  </si>
  <si>
    <t>5_27</t>
  </si>
  <si>
    <t>5_28</t>
  </si>
  <si>
    <t>5_29</t>
  </si>
  <si>
    <t>5_30</t>
  </si>
  <si>
    <t>5_31</t>
  </si>
  <si>
    <t>5_32</t>
  </si>
  <si>
    <t>5_33</t>
  </si>
  <si>
    <t>5_34</t>
  </si>
  <si>
    <t>5_35</t>
  </si>
  <si>
    <t>5_36</t>
  </si>
  <si>
    <t>5_37</t>
  </si>
  <si>
    <t>5_38</t>
  </si>
  <si>
    <t>5_39</t>
  </si>
  <si>
    <t>5_40</t>
  </si>
  <si>
    <t>5_41</t>
  </si>
  <si>
    <t>5_42</t>
  </si>
  <si>
    <t>5_43</t>
  </si>
  <si>
    <t>5_44</t>
  </si>
  <si>
    <t>5_45</t>
  </si>
  <si>
    <t>5_46</t>
  </si>
  <si>
    <t>5_47</t>
  </si>
  <si>
    <t>5_48</t>
  </si>
  <si>
    <t>5_49</t>
  </si>
  <si>
    <t>5_50</t>
  </si>
  <si>
    <t>5_51</t>
  </si>
  <si>
    <t>5_52</t>
  </si>
  <si>
    <t>5_53</t>
  </si>
  <si>
    <t>5_54</t>
  </si>
  <si>
    <t>5_55</t>
  </si>
  <si>
    <t>5_56</t>
  </si>
  <si>
    <t>5_57</t>
  </si>
  <si>
    <t>5_58</t>
  </si>
  <si>
    <t>5_59</t>
  </si>
  <si>
    <t>5_60</t>
  </si>
  <si>
    <t>5_61</t>
  </si>
  <si>
    <t>5_62</t>
  </si>
  <si>
    <t>6_1</t>
  </si>
  <si>
    <t>6_2</t>
  </si>
  <si>
    <t>6_3</t>
  </si>
  <si>
    <t>6_4</t>
  </si>
  <si>
    <t>6_5</t>
  </si>
  <si>
    <t>6_6</t>
  </si>
  <si>
    <t>6_7</t>
  </si>
  <si>
    <t>6_8</t>
  </si>
  <si>
    <t>6_9</t>
  </si>
  <si>
    <t>6_10</t>
  </si>
  <si>
    <t>6_11</t>
  </si>
  <si>
    <t>6_12</t>
  </si>
  <si>
    <t>7_1</t>
  </si>
  <si>
    <t>7_2</t>
  </si>
  <si>
    <t>7_3</t>
  </si>
  <si>
    <t>7_4</t>
  </si>
  <si>
    <t>7_5</t>
  </si>
  <si>
    <t>7_6</t>
  </si>
  <si>
    <t>7_7</t>
  </si>
  <si>
    <t>7_8</t>
  </si>
  <si>
    <t>7_9</t>
  </si>
  <si>
    <t>7_10</t>
  </si>
  <si>
    <t>7_11</t>
  </si>
  <si>
    <t>7_12</t>
  </si>
  <si>
    <t>7_13</t>
  </si>
  <si>
    <t>7_14</t>
  </si>
  <si>
    <t>7_15</t>
  </si>
  <si>
    <t>7_16</t>
  </si>
  <si>
    <t>7_17</t>
  </si>
  <si>
    <t>7_18</t>
  </si>
  <si>
    <t>7_19</t>
  </si>
  <si>
    <t>7_20</t>
  </si>
  <si>
    <t>7_21</t>
  </si>
  <si>
    <t>7_22</t>
  </si>
  <si>
    <t>7_23</t>
  </si>
  <si>
    <t>7_24</t>
  </si>
  <si>
    <t>7_25</t>
  </si>
  <si>
    <t>7_26</t>
  </si>
  <si>
    <t>7_27</t>
  </si>
  <si>
    <t>7_28</t>
  </si>
  <si>
    <t>7_29</t>
  </si>
  <si>
    <t>7_30</t>
  </si>
  <si>
    <t>7_31</t>
  </si>
  <si>
    <t>7_32</t>
  </si>
  <si>
    <t>7_33</t>
  </si>
  <si>
    <t>7_34</t>
  </si>
  <si>
    <t>7_35</t>
  </si>
  <si>
    <t>7_36</t>
  </si>
  <si>
    <t>7_37</t>
  </si>
  <si>
    <t>7_38</t>
  </si>
  <si>
    <t>7_39</t>
  </si>
  <si>
    <t>8_1</t>
  </si>
  <si>
    <t>8_2</t>
  </si>
  <si>
    <t>8_3</t>
  </si>
  <si>
    <t>8_4</t>
  </si>
  <si>
    <t>8_5</t>
  </si>
  <si>
    <t>8_6</t>
  </si>
  <si>
    <t>8_7</t>
  </si>
  <si>
    <t>8_8</t>
  </si>
  <si>
    <t>8_9</t>
  </si>
  <si>
    <t>8_10</t>
  </si>
  <si>
    <t>8_11</t>
  </si>
  <si>
    <t>8_12</t>
  </si>
  <si>
    <t>8_13</t>
  </si>
  <si>
    <t>8_14</t>
  </si>
  <si>
    <t>8_15</t>
  </si>
  <si>
    <t>8_16</t>
  </si>
  <si>
    <t>8_17</t>
  </si>
  <si>
    <t>8_18</t>
  </si>
  <si>
    <t>8_19</t>
  </si>
  <si>
    <t>8_20</t>
  </si>
  <si>
    <t>8_21</t>
  </si>
  <si>
    <t>8_22</t>
  </si>
  <si>
    <t>8_23</t>
  </si>
  <si>
    <t>8_24</t>
  </si>
  <si>
    <t>8_25</t>
  </si>
  <si>
    <t>8_26</t>
  </si>
  <si>
    <t>8_27</t>
  </si>
  <si>
    <t>8_28</t>
  </si>
  <si>
    <t>8_29</t>
  </si>
  <si>
    <t>8_30</t>
  </si>
  <si>
    <t>8_31</t>
  </si>
  <si>
    <t>8_32</t>
  </si>
  <si>
    <t>8_33</t>
  </si>
  <si>
    <t>8_34</t>
  </si>
  <si>
    <t>8_35</t>
  </si>
  <si>
    <t>8_36</t>
  </si>
  <si>
    <t>8_37</t>
  </si>
  <si>
    <t>8_38</t>
  </si>
  <si>
    <t>8_39</t>
  </si>
  <si>
    <t>8_40</t>
  </si>
  <si>
    <t>8_41</t>
  </si>
  <si>
    <t>8_42</t>
  </si>
  <si>
    <t>8_43</t>
  </si>
  <si>
    <t>8_44</t>
  </si>
  <si>
    <t>8_45</t>
  </si>
  <si>
    <t>8_46</t>
  </si>
  <si>
    <t>8_47</t>
  </si>
  <si>
    <t>8_48</t>
  </si>
  <si>
    <t>8_49</t>
  </si>
  <si>
    <t>8_50</t>
  </si>
  <si>
    <t>8_51</t>
  </si>
  <si>
    <t>8_52</t>
  </si>
  <si>
    <t>8_53</t>
  </si>
  <si>
    <t>8_54</t>
  </si>
  <si>
    <t>8_55</t>
  </si>
  <si>
    <t>8_56</t>
  </si>
  <si>
    <t>8_57</t>
  </si>
  <si>
    <t>8_58</t>
  </si>
  <si>
    <t>8_59</t>
  </si>
  <si>
    <t>8_60</t>
  </si>
  <si>
    <t>8_61</t>
  </si>
  <si>
    <t>8_62</t>
  </si>
  <si>
    <t>8_63</t>
  </si>
  <si>
    <t>8_64</t>
  </si>
  <si>
    <t>8_65</t>
  </si>
  <si>
    <t>8_66</t>
  </si>
  <si>
    <t>8_67</t>
  </si>
  <si>
    <t>8_68</t>
  </si>
  <si>
    <t>8_69</t>
  </si>
  <si>
    <t>8_70</t>
  </si>
  <si>
    <t>8_71</t>
  </si>
  <si>
    <t>8_72</t>
  </si>
  <si>
    <t>9_1</t>
  </si>
  <si>
    <t>9_2</t>
  </si>
  <si>
    <t>9_3</t>
  </si>
  <si>
    <t>9_4</t>
  </si>
  <si>
    <t>9_5</t>
  </si>
  <si>
    <t>9_6</t>
  </si>
  <si>
    <t>9_7</t>
  </si>
  <si>
    <t>9_8</t>
  </si>
  <si>
    <t>9_9</t>
  </si>
  <si>
    <t>9_10</t>
  </si>
  <si>
    <t>9_11</t>
  </si>
  <si>
    <t>9_12</t>
  </si>
  <si>
    <t>9_13</t>
  </si>
  <si>
    <t>9_14</t>
  </si>
  <si>
    <t>9_15</t>
  </si>
  <si>
    <t>9_16</t>
  </si>
  <si>
    <t>9_17</t>
  </si>
  <si>
    <t>9_18</t>
  </si>
  <si>
    <t>9_19</t>
  </si>
  <si>
    <t>9_20</t>
  </si>
  <si>
    <t>9_21</t>
  </si>
  <si>
    <t>9_22</t>
  </si>
  <si>
    <t>10_1</t>
  </si>
  <si>
    <t>10_2</t>
  </si>
  <si>
    <t>10_3</t>
  </si>
  <si>
    <t>10_4</t>
  </si>
  <si>
    <t>10_5</t>
  </si>
  <si>
    <t>10_6</t>
  </si>
  <si>
    <t>10_7</t>
  </si>
  <si>
    <t>10_8</t>
  </si>
  <si>
    <t>10_9</t>
  </si>
  <si>
    <t>10_10</t>
  </si>
  <si>
    <t>10_11</t>
  </si>
  <si>
    <t>10_12</t>
  </si>
  <si>
    <t>10_13</t>
  </si>
  <si>
    <t>10_14</t>
  </si>
  <si>
    <t>10_15</t>
  </si>
  <si>
    <t>10_16</t>
  </si>
  <si>
    <t>10_17</t>
  </si>
  <si>
    <t>5_63</t>
  </si>
  <si>
    <t>3_162</t>
  </si>
  <si>
    <t>Authors' affiliations:</t>
  </si>
  <si>
    <t>Zenodo Repository</t>
  </si>
  <si>
    <t>Maud Lanau</t>
  </si>
  <si>
    <t>1.0.0</t>
  </si>
  <si>
    <t>Scientific Publication</t>
  </si>
  <si>
    <t xml:space="preserve">Microsoft® Excel® for Microsoft 365 MSO (Version 2406 Build 16.0.17726.20078) 64-bit </t>
  </si>
  <si>
    <t>BUD-MI
Bottom-Up Data: Material Intensity</t>
  </si>
  <si>
    <r>
      <t xml:space="preserve">Data description </t>
    </r>
    <r>
      <rPr>
        <sz val="10"/>
        <color theme="0"/>
        <rFont val="Arial"/>
        <family val="2"/>
      </rPr>
      <t>(unit)</t>
    </r>
  </si>
  <si>
    <r>
      <t>Data source</t>
    </r>
    <r>
      <rPr>
        <sz val="11"/>
        <color theme="0"/>
        <rFont val="Arial"/>
        <family val="2"/>
      </rPr>
      <t xml:space="preserve"> (as proposed in Ref. 71)</t>
    </r>
  </si>
  <si>
    <r>
      <t>BUILDING FOOTPRINT (m</t>
    </r>
    <r>
      <rPr>
        <b/>
        <vertAlign val="superscript"/>
        <sz val="10"/>
        <color rgb="FF003300"/>
        <rFont val="Arial"/>
        <family val="2"/>
      </rPr>
      <t>2</t>
    </r>
    <r>
      <rPr>
        <b/>
        <sz val="10"/>
        <color rgb="FF003300"/>
        <rFont val="Arial"/>
        <family val="2"/>
      </rPr>
      <t>)</t>
    </r>
  </si>
  <si>
    <r>
      <t>Building footprint from above (m</t>
    </r>
    <r>
      <rPr>
        <b/>
        <vertAlign val="superscript"/>
        <sz val="10"/>
        <color rgb="FF003300"/>
        <rFont val="Arial"/>
        <family val="2"/>
      </rPr>
      <t>2</t>
    </r>
    <r>
      <rPr>
        <b/>
        <sz val="10"/>
        <color rgb="FF003300"/>
        <rFont val="Arial"/>
        <family val="2"/>
      </rPr>
      <t>)</t>
    </r>
  </si>
  <si>
    <r>
      <t>GROSS INTERNAL FLOOR AREA (m</t>
    </r>
    <r>
      <rPr>
        <b/>
        <vertAlign val="superscript"/>
        <sz val="10"/>
        <color rgb="FF003300"/>
        <rFont val="Arial"/>
        <family val="2"/>
      </rPr>
      <t>2</t>
    </r>
    <r>
      <rPr>
        <b/>
        <sz val="10"/>
        <color rgb="FF003300"/>
        <rFont val="Arial"/>
        <family val="2"/>
      </rPr>
      <t>)</t>
    </r>
  </si>
  <si>
    <r>
      <t>Useable area (m</t>
    </r>
    <r>
      <rPr>
        <b/>
        <vertAlign val="superscript"/>
        <sz val="10"/>
        <color rgb="FF003300"/>
        <rFont val="Arial"/>
        <family val="2"/>
      </rPr>
      <t>2</t>
    </r>
    <r>
      <rPr>
        <b/>
        <sz val="10"/>
        <color rgb="FF003300"/>
        <rFont val="Arial"/>
        <family val="2"/>
      </rPr>
      <t>)</t>
    </r>
  </si>
  <si>
    <r>
      <t>Service area (m</t>
    </r>
    <r>
      <rPr>
        <b/>
        <vertAlign val="superscript"/>
        <sz val="10"/>
        <color rgb="FF003300"/>
        <rFont val="Arial"/>
        <family val="2"/>
      </rPr>
      <t>2</t>
    </r>
    <r>
      <rPr>
        <b/>
        <sz val="10"/>
        <color rgb="FF003300"/>
        <rFont val="Arial"/>
        <family val="2"/>
      </rPr>
      <t>)</t>
    </r>
  </si>
  <si>
    <r>
      <t>Circulation area (m</t>
    </r>
    <r>
      <rPr>
        <b/>
        <vertAlign val="superscript"/>
        <sz val="10"/>
        <color rgb="FF003300"/>
        <rFont val="Arial"/>
        <family val="2"/>
      </rPr>
      <t>2</t>
    </r>
    <r>
      <rPr>
        <b/>
        <sz val="10"/>
        <color rgb="FF003300"/>
        <rFont val="Arial"/>
        <family val="2"/>
      </rPr>
      <t>)</t>
    </r>
  </si>
  <si>
    <r>
      <t>CONSTRUCTION AREA (m</t>
    </r>
    <r>
      <rPr>
        <b/>
        <vertAlign val="superscript"/>
        <sz val="10"/>
        <color rgb="FF003300"/>
        <rFont val="Arial"/>
        <family val="2"/>
      </rPr>
      <t>2</t>
    </r>
    <r>
      <rPr>
        <b/>
        <sz val="10"/>
        <color rgb="FF003300"/>
        <rFont val="Arial"/>
        <family val="2"/>
      </rPr>
      <t>)</t>
    </r>
  </si>
  <si>
    <r>
      <t>FLOOR SPACES NOT ENCLOSED (m</t>
    </r>
    <r>
      <rPr>
        <b/>
        <vertAlign val="superscript"/>
        <sz val="10"/>
        <color rgb="FF003300"/>
        <rFont val="Arial"/>
        <family val="2"/>
      </rPr>
      <t>2</t>
    </r>
    <r>
      <rPr>
        <b/>
        <sz val="10"/>
        <color rgb="FF003300"/>
        <rFont val="Arial"/>
        <family val="2"/>
      </rPr>
      <t>)</t>
    </r>
  </si>
  <si>
    <r>
      <t>Distance from the equator</t>
    </r>
    <r>
      <rPr>
        <sz val="10"/>
        <color rgb="FF003300"/>
        <rFont val="Arial"/>
        <family val="2"/>
      </rPr>
      <t xml:space="preserve"> (km)</t>
    </r>
  </si>
  <si>
    <r>
      <t>Area of land/country</t>
    </r>
    <r>
      <rPr>
        <sz val="10"/>
        <color rgb="FF003300"/>
        <rFont val="Arial"/>
        <family val="2"/>
      </rPr>
      <t xml:space="preserve"> (km2)</t>
    </r>
  </si>
  <si>
    <r>
      <t xml:space="preserve">Heating degree days </t>
    </r>
    <r>
      <rPr>
        <sz val="10"/>
        <color rgb="FF003300"/>
        <rFont val="Arial"/>
        <family val="2"/>
      </rPr>
      <t>(Degree Kelvin and day [Kd])</t>
    </r>
  </si>
  <si>
    <r>
      <t>Cooling degree days</t>
    </r>
    <r>
      <rPr>
        <sz val="10"/>
        <color rgb="FF003300"/>
        <rFont val="Arial"/>
        <family val="2"/>
      </rPr>
      <t xml:space="preserve"> (Degree Kelvin and day [Kd])</t>
    </r>
  </si>
  <si>
    <r>
      <t>Region's population</t>
    </r>
    <r>
      <rPr>
        <sz val="10"/>
        <color rgb="FF003300"/>
        <rFont val="Arial"/>
        <family val="2"/>
      </rPr>
      <t xml:space="preserve"> (person)</t>
    </r>
  </si>
  <si>
    <r>
      <t>Urbanization rate</t>
    </r>
    <r>
      <rPr>
        <sz val="10"/>
        <color rgb="FF003300"/>
        <rFont val="Arial"/>
        <family val="2"/>
      </rPr>
      <t xml:space="preserve"> of the country (rate)</t>
    </r>
  </si>
  <si>
    <r>
      <t>Real GDP</t>
    </r>
    <r>
      <rPr>
        <sz val="10"/>
        <color rgb="FF003300"/>
        <rFont val="Arial"/>
        <family val="2"/>
      </rPr>
      <t xml:space="preserve"> of the country (2011 US$)</t>
    </r>
  </si>
  <si>
    <r>
      <t>HDI</t>
    </r>
    <r>
      <rPr>
        <sz val="10"/>
        <color rgb="FF003300"/>
        <rFont val="Arial"/>
        <family val="2"/>
      </rPr>
      <t xml:space="preserve"> of the country (index)</t>
    </r>
  </si>
  <si>
    <t>Authors:</t>
  </si>
  <si>
    <t>Title:</t>
  </si>
  <si>
    <t>Journal:</t>
  </si>
  <si>
    <t>DOI:</t>
  </si>
  <si>
    <t>Link:</t>
  </si>
  <si>
    <t>Developed by:</t>
  </si>
  <si>
    <t>Version:</t>
  </si>
  <si>
    <t>Date:</t>
  </si>
  <si>
    <t>Excel version:</t>
  </si>
  <si>
    <t>Acknowledgements:</t>
  </si>
  <si>
    <t>BUD-MI: a template that optimizes material intensity data collection and utilization.</t>
  </si>
  <si>
    <r>
      <t>Building_layer</t>
    </r>
    <r>
      <rPr>
        <b/>
        <sz val="10"/>
        <color theme="1"/>
        <rFont val="Arial"/>
        <family val="2"/>
      </rPr>
      <t xml:space="preserve"> </t>
    </r>
    <r>
      <rPr>
        <b/>
        <sz val="10"/>
        <color theme="5" tint="-0.249977111117893"/>
        <rFont val="Arial"/>
        <family val="2"/>
      </rPr>
      <t>⍰</t>
    </r>
  </si>
  <si>
    <r>
      <t xml:space="preserve">Element </t>
    </r>
    <r>
      <rPr>
        <b/>
        <sz val="10"/>
        <color theme="5" tint="-0.249977111117893"/>
        <rFont val="Arial"/>
        <family val="2"/>
      </rPr>
      <t>⍰</t>
    </r>
  </si>
  <si>
    <r>
      <t>Vertical_scope</t>
    </r>
    <r>
      <rPr>
        <b/>
        <sz val="10"/>
        <color theme="1"/>
        <rFont val="Arial"/>
        <family val="2"/>
      </rPr>
      <t xml:space="preserve"> </t>
    </r>
    <r>
      <rPr>
        <b/>
        <sz val="10"/>
        <color theme="5" tint="-0.249977111117893"/>
        <rFont val="Arial"/>
        <family val="2"/>
      </rPr>
      <t>⍰</t>
    </r>
  </si>
  <si>
    <r>
      <t>Near_component</t>
    </r>
    <r>
      <rPr>
        <b/>
        <sz val="10"/>
        <color theme="1"/>
        <rFont val="Arial"/>
        <family val="2"/>
      </rPr>
      <t xml:space="preserve"> </t>
    </r>
    <r>
      <rPr>
        <b/>
        <sz val="10"/>
        <color theme="5" tint="-0.249977111117893"/>
        <rFont val="Arial"/>
        <family val="2"/>
      </rPr>
      <t>⍰</t>
    </r>
  </si>
  <si>
    <r>
      <t>Unit</t>
    </r>
    <r>
      <rPr>
        <b/>
        <sz val="10"/>
        <color theme="1"/>
        <rFont val="Arial"/>
        <family val="2"/>
      </rPr>
      <t xml:space="preserve"> </t>
    </r>
    <r>
      <rPr>
        <b/>
        <sz val="10"/>
        <color theme="5" tint="-0.249977111117893"/>
        <rFont val="Arial"/>
        <family val="2"/>
      </rPr>
      <t>⍰</t>
    </r>
  </si>
  <si>
    <t>Other (specify in the cell below)</t>
  </si>
  <si>
    <t>Readily available BoM</t>
  </si>
  <si>
    <t>The material categorization used in BUD-MI can be consulted below.</t>
  </si>
  <si>
    <t>Close attention should be paid to the unit and to selecting the relevant calculation method in the "Bill of Material".</t>
  </si>
  <si>
    <t>Rules of thumb are estimates used in the construction industry.</t>
  </si>
  <si>
    <t xml:space="preserve">in building documents and plans. </t>
  </si>
  <si>
    <t>The rules of thumb below are meant to help users fill in the Sheet "Bill of Material" in cases of missing information</t>
  </si>
  <si>
    <t>m3.mortar/m3.masonry</t>
  </si>
  <si>
    <t>m3.block_or_brick/m3.masonry</t>
  </si>
  <si>
    <t>Mortar (m3/m3.masonry)</t>
  </si>
  <si>
    <t>Brick/block (m3/m3.masonry)</t>
  </si>
  <si>
    <t>Enter length and height of plaster wall below, in meters.</t>
  </si>
  <si>
    <t>Note: c-c is the distance between studs center-to-center (in meters), typically around 0.4m.</t>
  </si>
  <si>
    <t>Note that units are in pounds per feet and should be converted into the International System of Units.</t>
  </si>
  <si>
    <t>Select building elements</t>
  </si>
  <si>
    <t>• Building location</t>
  </si>
  <si>
    <t>• Archetypical information</t>
  </si>
  <si>
    <t>International</t>
  </si>
  <si>
    <t>• Building project information</t>
  </si>
  <si>
    <t>• Building dimensions</t>
  </si>
  <si>
    <t>• Building foundations</t>
  </si>
  <si>
    <t>Bespoke (create your own archetype classification)</t>
  </si>
  <si>
    <r>
      <t>GLAZING AREA (m</t>
    </r>
    <r>
      <rPr>
        <b/>
        <vertAlign val="superscript"/>
        <sz val="10"/>
        <color rgb="FF003300"/>
        <rFont val="Arial"/>
        <family val="2"/>
      </rPr>
      <t>2</t>
    </r>
    <r>
      <rPr>
        <b/>
        <sz val="10"/>
        <color rgb="FF003300"/>
        <rFont val="Arial"/>
        <family val="2"/>
      </rPr>
      <t>)</t>
    </r>
  </si>
  <si>
    <t>Fibercement</t>
  </si>
  <si>
    <t>Fibercement sheets (aka fibro)</t>
  </si>
  <si>
    <t>Asbestos cement (aka AC sheet)</t>
  </si>
  <si>
    <t>Coke ash (insulation material used in older Swedish buildings)</t>
  </si>
  <si>
    <t>Basement?</t>
  </si>
  <si>
    <t>Attic apartment?</t>
  </si>
  <si>
    <t>Chimney?</t>
  </si>
  <si>
    <t>Balcony(ies)?</t>
  </si>
  <si>
    <t>Vent pipes?</t>
  </si>
  <si>
    <t>Skylight?</t>
  </si>
  <si>
    <t>Solar panels?</t>
  </si>
  <si>
    <t>Fire escape?</t>
  </si>
  <si>
    <t>Dormer window?</t>
  </si>
  <si>
    <t>Attached carport?</t>
  </si>
  <si>
    <t>Other visible external feature? (specify below)</t>
  </si>
  <si>
    <t>Specify below any visible external feature of the building.</t>
  </si>
  <si>
    <t>Tag the building shearing layers included in the study with "1" in the table below.</t>
  </si>
  <si>
    <t>SHEARING LAYERS</t>
  </si>
  <si>
    <t>Select shearing layers</t>
  </si>
  <si>
    <t>Building shearing layer</t>
  </si>
  <si>
    <t>For data completion in MI database</t>
  </si>
  <si>
    <t>Target dimension</t>
  </si>
  <si>
    <t>Mass of steel reinforcement per cubic meter of reinforced concrete (RC)</t>
  </si>
  <si>
    <t>Vinyl wall covering, PVC</t>
  </si>
  <si>
    <t>Fiberboard, fibreboard, timber, wood</t>
  </si>
  <si>
    <t>Chipboard, timber, wood</t>
  </si>
  <si>
    <t>CLT, crosslaminated, cross-laminated, timber, wood</t>
  </si>
  <si>
    <t>Hardboard, HDF hardboard, high density, fiber, fibre, timber, wood</t>
  </si>
  <si>
    <t>Timber, lining, hardwood</t>
  </si>
  <si>
    <t>Laminate, timber, wood</t>
  </si>
  <si>
    <t>MDF, medium, density, fibre, fiber, board, timber, wood</t>
  </si>
  <si>
    <t>OSB, oriented, strand, board, timber, wood</t>
  </si>
  <si>
    <t>Particle board, timber, wood</t>
  </si>
  <si>
    <t>Plywood, timber</t>
  </si>
  <si>
    <t>Timber, lining, softwood</t>
  </si>
  <si>
    <t>Wood, plastic, composite, board</t>
  </si>
  <si>
    <t>PVC, polyvinyl, vinyl, chloride, roof, membrane, plastic</t>
  </si>
  <si>
    <t>EPDM rubber membrane, roof</t>
  </si>
  <si>
    <t>Bituminous membrane, roof</t>
  </si>
  <si>
    <t>Fibercement board, fibrecement</t>
  </si>
  <si>
    <t>Fiberglass reinforced plastic, fibreglass</t>
  </si>
  <si>
    <t>Aluminum sheet profiled 0.7mm, aluminium</t>
  </si>
  <si>
    <t>Aluminum sheet profiled 1mm, aluminium</t>
  </si>
  <si>
    <t>Aluminum sheet profiled general, aluminium</t>
  </si>
  <si>
    <t>Lime, mortar, cement</t>
  </si>
  <si>
    <t>Cement, mortar</t>
  </si>
  <si>
    <t>Lime, concrete, mortar</t>
  </si>
  <si>
    <t>Gypsum, plastering, mortar</t>
  </si>
  <si>
    <t>Cement, screed</t>
  </si>
  <si>
    <t>Reinforced, floor, screed, cement</t>
  </si>
  <si>
    <t>Cement, slurry</t>
  </si>
  <si>
    <t>Concrete, in situ, insitu, general</t>
  </si>
  <si>
    <t>Lightweight, concrete</t>
  </si>
  <si>
    <t>Aerogel, batts, rolls, insulation</t>
  </si>
  <si>
    <t>Cellulose, fiber, fibre, batts, insulation</t>
  </si>
  <si>
    <t>Cork, batt, insulation</t>
  </si>
  <si>
    <t>Denim, wool, batt, insulation</t>
  </si>
  <si>
    <t>Flax, linseed, insulation</t>
  </si>
  <si>
    <t>Hemp, wool, batt, insulation</t>
  </si>
  <si>
    <t>Sheep, wool, batt, insulation</t>
  </si>
  <si>
    <t>Woodfiber, wood, fiber, fibre, insulation, batts</t>
  </si>
  <si>
    <t>Glasswool, glass, wool, batts, rolls, insulation</t>
  </si>
  <si>
    <t>Glasswool, glass, wool, sound, batts, insulation</t>
  </si>
  <si>
    <t>Slagwool, slag, wool, batts, rolls, insulation</t>
  </si>
  <si>
    <t>Stonewool, stone, wool, batts, rolls, insulation</t>
  </si>
  <si>
    <t>PE, polyethylene, batts, rolls, insulation</t>
  </si>
  <si>
    <t>Cork, board, insulation</t>
  </si>
  <si>
    <t>Wood, fibre, fiber, board, insulation</t>
  </si>
  <si>
    <t>Cellular, glass, board, insulation</t>
  </si>
  <si>
    <t>Glasswool, facade, boards, insulation</t>
  </si>
  <si>
    <t>Stonewool, stone, wool, facade, boards, insulation</t>
  </si>
  <si>
    <t>Stonewool, ground, board, insulation</t>
  </si>
  <si>
    <t>Stonewool, plasterboard, insulation, stone, wool, plaster, board</t>
  </si>
  <si>
    <t>Stonewool roof board, stone, wool, roof, board, insulation</t>
  </si>
  <si>
    <t>EPS board, expanded, polystyrene, insulation</t>
  </si>
  <si>
    <t>MEPS board, medium, expanded, polystyrene, board, insulation</t>
  </si>
  <si>
    <t>Phenolic foam 120, insulation</t>
  </si>
  <si>
    <t>Phenolic foam 160, insulation</t>
  </si>
  <si>
    <t>Phenolic foam 60, insulation</t>
  </si>
  <si>
    <t>Phenolic foam 80, insulation</t>
  </si>
  <si>
    <t>Phenolic foam general, insulation</t>
  </si>
  <si>
    <t>Phenolic thermal insulation, insulation, board</t>
  </si>
  <si>
    <t>PIR PUR insulation, polyurethane, polyisocyanurate, board</t>
  </si>
  <si>
    <t>Rigid, foam, PE, polyethylene, insulation</t>
  </si>
  <si>
    <t>XPS board, insulation, extruded, polystyrene</t>
  </si>
  <si>
    <t>Glasswool blowing wool attic floor, insulation</t>
  </si>
  <si>
    <t>Sheep wool loose, insulation</t>
  </si>
  <si>
    <t>Open cell helf pound, insulation</t>
  </si>
  <si>
    <t>Closed cell two pound, insulation</t>
  </si>
  <si>
    <t>Fiberglass, glasswool, fibreglass, insulation</t>
  </si>
  <si>
    <t>Mineral wool general, insulation</t>
  </si>
  <si>
    <t>PS general purpose, polystyrene, insulation</t>
  </si>
  <si>
    <t>Loose fill cellulose fiber, fibre, insulation</t>
  </si>
  <si>
    <t>Cotton fabric, insulation</t>
  </si>
  <si>
    <t>Padding cotton, insulation</t>
  </si>
  <si>
    <t>Hemp loose, insulation</t>
  </si>
  <si>
    <t>Sawdust, insulation</t>
  </si>
  <si>
    <t>Glasswool blowing wool flooring, insulation</t>
  </si>
  <si>
    <t>Glasswool blowing wool wall, insulation</t>
  </si>
  <si>
    <t>Slagwool blowing wool flooring, insulation</t>
  </si>
  <si>
    <t>Stonewool blowing wool attic floor, insulation</t>
  </si>
  <si>
    <t>Stonewool blowing wool flooring, insulation</t>
  </si>
  <si>
    <t>Stonewool blowing wool wall, insulation</t>
  </si>
  <si>
    <t>Aerogel granules, insulation</t>
  </si>
  <si>
    <t>Grain size 1-2mm, insulation</t>
  </si>
  <si>
    <t>Grain size 2-4mm, insulation</t>
  </si>
  <si>
    <t>Grain size 4-8mm, insulation</t>
  </si>
  <si>
    <t>Grain size 8-16mm, insulation</t>
  </si>
  <si>
    <t>Expanded foamed glass, insulation</t>
  </si>
  <si>
    <t>Perlite expanded, insulation</t>
  </si>
  <si>
    <t>Vermiculite expanded, insulation</t>
  </si>
  <si>
    <t>EPS beads, insulation</t>
  </si>
  <si>
    <t>Recycled plastic beads, insulation</t>
  </si>
  <si>
    <t>Cementitious foam, insulation</t>
  </si>
  <si>
    <t>Mandolite, insulation</t>
  </si>
  <si>
    <t>Result_summary_matclassif</t>
  </si>
  <si>
    <t>Material (BUD MI L4)</t>
  </si>
  <si>
    <t>Volumic densities uncertainties</t>
  </si>
  <si>
    <t>Specify the type of masonry (block or brick) below.</t>
  </si>
  <si>
    <t>Search and select the most relevant option.</t>
  </si>
  <si>
    <t>Overriding the formula may impact the functionalities of BUD-MI.</t>
  </si>
  <si>
    <t>Manually insert relevant value or comment.</t>
  </si>
  <si>
    <t>Light blue</t>
  </si>
  <si>
    <t>Manual entry field.</t>
  </si>
  <si>
    <t>Searchable dropdown lists.</t>
  </si>
  <si>
    <t>Automatic calculation.</t>
  </si>
  <si>
    <t>White or</t>
  </si>
  <si>
    <t>By (name)</t>
  </si>
  <si>
    <t>STATUS of ANALYSIS &amp; PROCESS TRACKING</t>
  </si>
  <si>
    <t>Main analysis conducted by</t>
  </si>
  <si>
    <t>BUD-MI template</t>
  </si>
  <si>
    <t>(1) The scientific article "BUD-MI: a template that optimizes material intensity data collection and utilization" that describes the development and design of BUD-MI;</t>
  </si>
  <si>
    <t>Start date</t>
  </si>
  <si>
    <t>CATEGORY OF BUILDING DATA</t>
  </si>
  <si>
    <t>Shearing layer</t>
  </si>
  <si>
    <r>
      <t>Reference quantity</t>
    </r>
    <r>
      <rPr>
        <b/>
        <sz val="10"/>
        <color theme="5" tint="0.39997558519241921"/>
        <rFont val="Arial"/>
        <family val="2"/>
      </rPr>
      <t xml:space="preserve"> ⍰</t>
    </r>
  </si>
  <si>
    <r>
      <t xml:space="preserve">Other material? </t>
    </r>
    <r>
      <rPr>
        <b/>
        <sz val="11"/>
        <color theme="5" tint="0.39997558519241921"/>
        <rFont val="Arial"/>
        <family val="2"/>
      </rPr>
      <t>⍰</t>
    </r>
    <r>
      <rPr>
        <b/>
        <i/>
        <sz val="11"/>
        <color theme="0" tint="-0.249977111117893"/>
        <rFont val="Arial"/>
        <family val="2"/>
      </rPr>
      <t xml:space="preserve">
(specify)</t>
    </r>
  </si>
  <si>
    <t>Select unit of building size</t>
  </si>
  <si>
    <t>Select unit of material quantification</t>
  </si>
  <si>
    <r>
      <t xml:space="preserve">Fill in the fields below to the extent possible. Fields in </t>
    </r>
    <r>
      <rPr>
        <b/>
        <sz val="12"/>
        <color rgb="FF0070C0"/>
        <rFont val="Arial"/>
        <family val="2"/>
      </rPr>
      <t>marine blue</t>
    </r>
    <r>
      <rPr>
        <sz val="12"/>
        <color theme="1"/>
        <rFont val="Arial"/>
        <family val="2"/>
      </rPr>
      <t xml:space="preserve"> are mandatory.</t>
    </r>
  </si>
  <si>
    <r>
      <t xml:space="preserve">Building size </t>
    </r>
    <r>
      <rPr>
        <i/>
        <sz val="11"/>
        <color theme="1"/>
        <rFont val="Arial"/>
        <family val="2"/>
      </rPr>
      <t>(m2.GEFA, m2.NFA, or m3.aboveground)</t>
    </r>
  </si>
  <si>
    <r>
      <t>Material quantification(</t>
    </r>
    <r>
      <rPr>
        <i/>
        <sz val="11"/>
        <color theme="1"/>
        <rFont val="Arial"/>
        <family val="2"/>
      </rPr>
      <t>kg or m3</t>
    </r>
    <r>
      <rPr>
        <sz val="11"/>
        <color theme="1"/>
        <rFont val="Arial"/>
        <family val="2"/>
      </rPr>
      <t>)</t>
    </r>
  </si>
  <si>
    <r>
      <t xml:space="preserve">Bespoke classification </t>
    </r>
    <r>
      <rPr>
        <b/>
        <sz val="11"/>
        <color theme="5"/>
        <rFont val="Arial"/>
        <family val="2"/>
      </rPr>
      <t>⍰</t>
    </r>
  </si>
  <si>
    <t>Thank you to Martin Franssen Christiansson, Pak Yin Lee, David Sindelar, Helena Krantz, Danielle Abbey, Aaron Qiyu Liu, and Taz Lodder for their valuable feedback that improved both the relevance and the usability of BUD-MI. Thank you to all co-authors of the scientific publication (see below) for valuable discussions, insights, inputs, and for sharing relevant resources that contributed to this template.</t>
  </si>
  <si>
    <t>Lanau M*, Gillott C, Mikhelsen W, Zamora K, Berrill P, Heeren N, Schiller G, Mao R, Arora M, Gruhler K, Tanikawa H, Liu G, Densley Tingley D.</t>
  </si>
  <si>
    <t>*ML: Department of Architecture and Civil Engineering, Chalmers University of Technology, Gothenburg, Sweden
CG, WM, DDT: Department of Civil and Structural Engineering, The University of Sheffield, Sheffield, United Kingdom
GL: College of Urban and Environmental Sciences, Peking University, Beijing 100871, China
GS: Leibniz Institute of Ecological Urban and Regional Development, Dresden, Germany
HT: Graduate School of Environmental Studies, Nagoya University, Japan
KZ: Construction Management Department, College of Architecture and the Built Environment, Thomas Jefferson University, Philadelphia, PA, US
MA: Net Zero Centre, Department of Engineering, King's College London, United Kingdom
NH: City of Zurich, Environmental Construction Group, Switzerland
PB: Institute of Environmental Sciences (CML), Leiden University, The Netherlands
RM: Department of Environmental and Resource Engineering, Technical University of Denmark, 2800 Lyngby, Denmark
WM: WSP UK Limited, United Kingdom</t>
  </si>
  <si>
    <t>TBC</t>
  </si>
  <si>
    <t>Reference:</t>
  </si>
  <si>
    <t xml:space="preserve">However, there is no password: the protection can easily be removed if needed (e.g., to change the template). </t>
  </si>
  <si>
    <r>
      <t>Where the annotation</t>
    </r>
    <r>
      <rPr>
        <b/>
        <sz val="12"/>
        <color rgb="FFC65912"/>
        <rFont val="Arial"/>
        <family val="2"/>
      </rPr>
      <t xml:space="preserve"> ⍰</t>
    </r>
    <r>
      <rPr>
        <sz val="12"/>
        <color theme="1"/>
        <rFont val="Arial"/>
        <family val="2"/>
      </rPr>
      <t xml:space="preserve"> appears, more information is available as a pop-up and/or in the User Guide.</t>
    </r>
  </si>
  <si>
    <r>
      <t>GROSS EXTERNAL FLOOR AREA (m</t>
    </r>
    <r>
      <rPr>
        <b/>
        <vertAlign val="superscript"/>
        <sz val="10"/>
        <color theme="5" tint="-0.499984740745262"/>
        <rFont val="Arial"/>
        <family val="2"/>
      </rPr>
      <t>2</t>
    </r>
    <r>
      <rPr>
        <b/>
        <sz val="10"/>
        <color theme="5" tint="-0.499984740745262"/>
        <rFont val="Arial"/>
        <family val="2"/>
      </rPr>
      <t>)</t>
    </r>
  </si>
  <si>
    <r>
      <t>NET FLOOR AREA (m</t>
    </r>
    <r>
      <rPr>
        <b/>
        <vertAlign val="superscript"/>
        <sz val="10"/>
        <color theme="5" tint="-0.499984740745262"/>
        <rFont val="Arial"/>
        <family val="2"/>
      </rPr>
      <t>2</t>
    </r>
    <r>
      <rPr>
        <b/>
        <sz val="10"/>
        <color theme="5" tint="-0.499984740745262"/>
        <rFont val="Arial"/>
        <family val="2"/>
      </rPr>
      <t>)</t>
    </r>
  </si>
  <si>
    <t>GROSS VOLUME ABOVEGROUND (m3)</t>
  </si>
  <si>
    <t>Stonechips, stone, chips</t>
  </si>
  <si>
    <t>Hardwood, ash</t>
  </si>
  <si>
    <t>Hardwood, balsa</t>
  </si>
  <si>
    <t>Hardwood, bamboo</t>
  </si>
  <si>
    <t>Hardwood, birch</t>
  </si>
  <si>
    <t>Hardwood, cherry</t>
  </si>
  <si>
    <t>Hardwood, hickory</t>
  </si>
  <si>
    <t>Hardwood, mahogany</t>
  </si>
  <si>
    <t>Hardwood, maple</t>
  </si>
  <si>
    <t>Hardwood, oak</t>
  </si>
  <si>
    <t>Hardwood, rosewood</t>
  </si>
  <si>
    <t>Hardwood, walnut</t>
  </si>
  <si>
    <t>Softwood, aspen</t>
  </si>
  <si>
    <t>Softwood, cedar</t>
  </si>
  <si>
    <t>Softwood, fir</t>
  </si>
  <si>
    <t>Softwood, hemlock</t>
  </si>
  <si>
    <t>Softwood, larch</t>
  </si>
  <si>
    <t>Softwood, pine</t>
  </si>
  <si>
    <t>Softwood, redwood</t>
  </si>
  <si>
    <t>Softwood, general</t>
  </si>
  <si>
    <t>Softwood, spruce</t>
  </si>
  <si>
    <t>Gravel, sand, natural</t>
  </si>
  <si>
    <t>13th May 2025</t>
  </si>
  <si>
    <t>NUMBER OF STORIES (total)</t>
  </si>
  <si>
    <t>AVERAGE STORY HEIGHT (m)</t>
  </si>
  <si>
    <t>ICMS Coalition. (2021). ICMS: Global Consistency in Presenting Construction Life Cycle Costs and Carbon Emissions. November. https://www.rics.org/uk/upholding-professional-standards/sector-standards/construction/icms3/</t>
  </si>
  <si>
    <t>Porch/veranda?</t>
  </si>
  <si>
    <t>Buttress?</t>
  </si>
  <si>
    <t>MEP data</t>
  </si>
  <si>
    <r>
      <t xml:space="preserve">Item description </t>
    </r>
    <r>
      <rPr>
        <b/>
        <sz val="16"/>
        <color theme="5" tint="-0.249977111117893"/>
        <rFont val="Arial"/>
        <family val="2"/>
      </rPr>
      <t>⍰</t>
    </r>
  </si>
  <si>
    <r>
      <t xml:space="preserve">Item </t>
    </r>
    <r>
      <rPr>
        <b/>
        <sz val="12"/>
        <color theme="5" tint="0.39997558519241921"/>
        <rFont val="Arial"/>
        <family val="2"/>
      </rPr>
      <t>⍰</t>
    </r>
  </si>
  <si>
    <r>
      <t xml:space="preserve">Description </t>
    </r>
    <r>
      <rPr>
        <b/>
        <sz val="12"/>
        <color theme="5" tint="0.39997558519241921"/>
        <rFont val="Arial"/>
        <family val="2"/>
      </rPr>
      <t>⍰</t>
    </r>
  </si>
  <si>
    <r>
      <t xml:space="preserve">Comments/assumptions </t>
    </r>
    <r>
      <rPr>
        <b/>
        <sz val="12"/>
        <color theme="5" tint="0.39997558519241921"/>
        <rFont val="Arial"/>
        <family val="2"/>
      </rPr>
      <t>⍰</t>
    </r>
  </si>
  <si>
    <r>
      <t xml:space="preserve">Calculation of item dimension </t>
    </r>
    <r>
      <rPr>
        <b/>
        <sz val="16"/>
        <color theme="5" tint="-0.249977111117893"/>
        <rFont val="Arial"/>
        <family val="2"/>
      </rPr>
      <t>⍰</t>
    </r>
  </si>
  <si>
    <r>
      <t xml:space="preserve">Item's material </t>
    </r>
    <r>
      <rPr>
        <b/>
        <sz val="16"/>
        <color theme="5" tint="-0.249977111117893"/>
        <rFont val="Arial"/>
        <family val="2"/>
      </rPr>
      <t>⍰</t>
    </r>
  </si>
  <si>
    <r>
      <t xml:space="preserve">Item's weight and volume </t>
    </r>
    <r>
      <rPr>
        <b/>
        <sz val="16"/>
        <color theme="5" tint="-0.249977111117893"/>
        <rFont val="Arial"/>
        <family val="2"/>
      </rPr>
      <t>⍰</t>
    </r>
  </si>
  <si>
    <r>
      <t>Item's dimension</t>
    </r>
    <r>
      <rPr>
        <b/>
        <sz val="12"/>
        <color theme="5" tint="0.39997558519241921"/>
        <rFont val="Arial"/>
        <family val="2"/>
      </rPr>
      <t xml:space="preserve"> ⍰</t>
    </r>
  </si>
  <si>
    <r>
      <t>Material category</t>
    </r>
    <r>
      <rPr>
        <b/>
        <sz val="11"/>
        <color theme="5" tint="0.39997558519241921"/>
        <rFont val="Arial"/>
        <family val="2"/>
      </rPr>
      <t xml:space="preserve"> </t>
    </r>
    <r>
      <rPr>
        <b/>
        <sz val="12"/>
        <color theme="5" tint="0.39997558519241921"/>
        <rFont val="Arial"/>
        <family val="2"/>
      </rPr>
      <t>⍰</t>
    </r>
  </si>
  <si>
    <r>
      <t xml:space="preserve">Density </t>
    </r>
    <r>
      <rPr>
        <b/>
        <sz val="12"/>
        <color theme="5" tint="0.39997558519241921"/>
        <rFont val="Arial"/>
        <family val="2"/>
      </rPr>
      <t>⍰</t>
    </r>
  </si>
  <si>
    <r>
      <t xml:space="preserve">Material type </t>
    </r>
    <r>
      <rPr>
        <b/>
        <sz val="12"/>
        <color theme="5" tint="0.59999389629810485"/>
        <rFont val="Arial"/>
        <family val="2"/>
      </rPr>
      <t>⍰</t>
    </r>
  </si>
  <si>
    <r>
      <t xml:space="preserve">Calculation method </t>
    </r>
    <r>
      <rPr>
        <b/>
        <sz val="12"/>
        <color theme="5" tint="0.39997558519241921"/>
        <rFont val="Arial"/>
        <family val="2"/>
      </rPr>
      <t>⍰</t>
    </r>
  </si>
  <si>
    <r>
      <t>Rule of thumb</t>
    </r>
    <r>
      <rPr>
        <b/>
        <sz val="12"/>
        <color theme="5" tint="0.39997558519241921"/>
        <rFont val="Arial"/>
        <family val="2"/>
      </rPr>
      <t xml:space="preserve"> ⍰</t>
    </r>
  </si>
  <si>
    <r>
      <t>RoT value</t>
    </r>
    <r>
      <rPr>
        <b/>
        <sz val="12"/>
        <color theme="5" tint="0.39997558519241921"/>
        <rFont val="Arial"/>
        <family val="2"/>
      </rPr>
      <t xml:space="preserve"> ⍰</t>
    </r>
  </si>
  <si>
    <r>
      <t xml:space="preserve">Description and synonyms </t>
    </r>
    <r>
      <rPr>
        <b/>
        <sz val="12"/>
        <color theme="5" tint="0.39997558519241921"/>
        <rFont val="Arial"/>
        <family val="2"/>
      </rPr>
      <t>⍰</t>
    </r>
  </si>
  <si>
    <r>
      <t xml:space="preserve">Use the </t>
    </r>
    <r>
      <rPr>
        <i/>
        <sz val="12"/>
        <color theme="0"/>
        <rFont val="Arial"/>
        <family val="2"/>
      </rPr>
      <t xml:space="preserve">find </t>
    </r>
    <r>
      <rPr>
        <sz val="12"/>
        <color theme="0"/>
        <rFont val="Arial"/>
        <family val="2"/>
      </rPr>
      <t>function [CTRL+F] to find a specific material and see to which category it belongs.</t>
    </r>
  </si>
  <si>
    <r>
      <t xml:space="preserve">Alternatively, use the </t>
    </r>
    <r>
      <rPr>
        <i/>
        <sz val="12"/>
        <color theme="0"/>
        <rFont val="Arial"/>
        <family val="2"/>
      </rPr>
      <t>filter</t>
    </r>
    <r>
      <rPr>
        <sz val="12"/>
        <color theme="0"/>
        <rFont val="Arial"/>
        <family val="2"/>
      </rPr>
      <t xml:space="preserve"> functions in the classification headers (A5, B5, C5, and D5) to locate a specific material. </t>
    </r>
  </si>
  <si>
    <r>
      <t xml:space="preserve">Finally, the </t>
    </r>
    <r>
      <rPr>
        <i/>
        <sz val="12"/>
        <color theme="0"/>
        <rFont val="Arial"/>
        <family val="2"/>
      </rPr>
      <t>filter</t>
    </r>
    <r>
      <rPr>
        <sz val="12"/>
        <color theme="0"/>
        <rFont val="Arial"/>
        <family val="2"/>
      </rPr>
      <t xml:space="preserve"> function in cell E5 may be used to find synonyms of construction material denominations.</t>
    </r>
  </si>
  <si>
    <r>
      <t>Rules of thumb</t>
    </r>
    <r>
      <rPr>
        <b/>
        <sz val="20"/>
        <color theme="5" tint="-0.249977111117893"/>
        <rFont val="Arial"/>
        <family val="2"/>
      </rPr>
      <t xml:space="preserve"> ⍰</t>
    </r>
  </si>
  <si>
    <t>Metal ores</t>
  </si>
  <si>
    <t>Products mainly from metals nec.</t>
  </si>
  <si>
    <t>https://doi.org/10.5281/zenodo.12722009</t>
  </si>
  <si>
    <t>10.5281/zenodo.12722009</t>
  </si>
  <si>
    <t>Lanau, M., Gillott, C., Mihkelson, W., Zamora, K., Berrill, P., Heeren, N., Schiller, G., Mao, R., Arora, M., Gruhler, K., Liu, G., Tanikawa, H., &amp; Densley Tingley, D. (2025). BUD-MI: a template that optimizes material intensity data collection, calculation, and utilization. Zenodo. https://doi.org/10.5281/zenodo.12722010</t>
  </si>
  <si>
    <t>https://zenodo.org/communities/budmi</t>
  </si>
  <si>
    <t xml:space="preserve">Preprint DOI
</t>
  </si>
  <si>
    <t>Dropdowns</t>
  </si>
  <si>
    <t>Material_classif_dropdowns</t>
  </si>
  <si>
    <t>Densities</t>
  </si>
  <si>
    <t>Crossmatch material classific.</t>
  </si>
  <si>
    <t>Bespoke MI format - results</t>
  </si>
  <si>
    <t>Results - Open MI DB</t>
  </si>
  <si>
    <t>Settings for bespoke MI format</t>
  </si>
  <si>
    <t>Oekobaudat. (2021). Mineral wool insulation (medium bulk density range). Available at: https://oekobaudat.de/OEKOBAU.DAT/datasetdetail/process.xhtml?lang=en&amp;uuid=89b4bfdf-8587-48ae-9178-33194f6d1314&amp;version=00.02.000. Last accessed: 04.07.2025</t>
  </si>
  <si>
    <t xml:space="preserve">To make full use of this template, please consult the following additional resources:
</t>
  </si>
  <si>
    <t xml:space="preserve">This template aims to assist with the data collection of buildings' material intensity for bottom-up material stocks and flows analysis and associated research (e.g., embodied carbon, circularity potential, and more).
</t>
  </si>
  <si>
    <t>MATERIAL CLASSIFICATION USED IN BUD-MI</t>
  </si>
  <si>
    <t>Github Repository</t>
  </si>
  <si>
    <t>Repositories</t>
  </si>
  <si>
    <t>(2) The BUD-MI repository on Github (see link below) that includes the newest version (and older ones) of BUD-MI, the User Guide, a tutorial video, and an example of a filled template. Updated versions of BUD-MI will be uploaded to the Github repository. The Github repository allows users to download the latest version of BUD-MI, suggest improvements, and track updates over time.</t>
  </si>
  <si>
    <t>(3) The Zenodo repository, which also includes the User Guide, the tutorial video, a pre-print of the abovementionned scientific article, and a link to the Github repository.</t>
  </si>
  <si>
    <t>W_Steel_1970_1</t>
  </si>
  <si>
    <t>Sheffield</t>
  </si>
  <si>
    <t>South Yorkshire</t>
  </si>
  <si>
    <t>Storage/Warehousing</t>
  </si>
  <si>
    <t>Use (UK classification)</t>
  </si>
  <si>
    <t>Construction year (decade)</t>
  </si>
  <si>
    <t>Cfb</t>
  </si>
  <si>
    <t>PYL</t>
  </si>
  <si>
    <t>Reviewed</t>
  </si>
  <si>
    <t>ML</t>
  </si>
  <si>
    <t>Reinforced concrete pad foundations 1.8X1.8 - concrete</t>
  </si>
  <si>
    <t>Reinforced concrete pad foundations 1.8X1.8 - reinforcement</t>
  </si>
  <si>
    <t>Rule of thumb</t>
  </si>
  <si>
    <t>Reinforced concrete pad foundations 2.4X2.4 - concrete</t>
  </si>
  <si>
    <t>Reinforced concrete pad foundations 2.4X2.4 - reinforcement</t>
  </si>
  <si>
    <t>Reinforcement</t>
  </si>
  <si>
    <t>Reinforced concrete perimeter edge beam - concrete</t>
  </si>
  <si>
    <t>Reinforced concrete perimeter edge beam - reinforcement</t>
  </si>
  <si>
    <t>Reinforced concrete ground floor slab - concrete</t>
  </si>
  <si>
    <t>Reinforced concrete ground floor slab - reinforcement</t>
  </si>
  <si>
    <t>Visqueen 1200 DP membrane under ground floor</t>
  </si>
  <si>
    <t>1200 gauge DPM Membrane for Concrete Floors</t>
  </si>
  <si>
    <t>Thickness assumed 300μm</t>
  </si>
  <si>
    <t xml:space="preserve">Hardcore base </t>
  </si>
  <si>
    <t>Assumed 200mm hardcore base</t>
  </si>
  <si>
    <t>External walls: brick facing outer skin</t>
  </si>
  <si>
    <t>Assumed 125mm; Wall area is excluding door and window area</t>
  </si>
  <si>
    <t>External walls: grey concrete inner skin</t>
  </si>
  <si>
    <t>Vertical expansion joints in 9.5 flexcell in 3 sides (apart north) @ 12m crs</t>
  </si>
  <si>
    <t> bitumen impregnated wood fibre board</t>
  </si>
  <si>
    <t>Precast concrete coping</t>
  </si>
  <si>
    <t>Ground floor Showroom partition walls</t>
  </si>
  <si>
    <t>Ground floor office partition walls</t>
  </si>
  <si>
    <t>Ground floor spirit store partiton walls</t>
  </si>
  <si>
    <t>First floor partition walls for male &amp; female toilets</t>
  </si>
  <si>
    <t>Studs for first floor partition walls</t>
  </si>
  <si>
    <t>Assumed 75X38mm studs</t>
  </si>
  <si>
    <t>Fiberglass insulation layer in first floor partition walls</t>
  </si>
  <si>
    <t>Steel portal column</t>
  </si>
  <si>
    <t>150mm brick wall cladding on columns</t>
  </si>
  <si>
    <t>Steel portal roof beam</t>
  </si>
  <si>
    <t>Asbestos cement roofing</t>
  </si>
  <si>
    <t>Asbestos sheets</t>
  </si>
  <si>
    <t>Assumed thickness: 10mm</t>
  </si>
  <si>
    <t>Insulation quilt</t>
  </si>
  <si>
    <t>50mm thick</t>
  </si>
  <si>
    <t>Information found in the description</t>
  </si>
  <si>
    <t>Foil backed plastic faced plasterboard</t>
  </si>
  <si>
    <t>9.5mm thick</t>
  </si>
  <si>
    <t>Skylights in roof - translucent sheets</t>
  </si>
  <si>
    <t>Google earth: Q = 20,  A = 1.5m2</t>
  </si>
  <si>
    <t>Assumed thickness: 12mm</t>
  </si>
  <si>
    <t>Lintels over 600X600 mm windows</t>
  </si>
  <si>
    <t>Reinforced concrete</t>
  </si>
  <si>
    <t>Assumed: 215x65mm, +150mm each side</t>
  </si>
  <si>
    <t>600X600 mm windows</t>
  </si>
  <si>
    <t>10mm glass</t>
  </si>
  <si>
    <t>Assumed double glazing</t>
  </si>
  <si>
    <t>Frame for 600X600 mm windows</t>
  </si>
  <si>
    <t>Timber window frame</t>
  </si>
  <si>
    <t>Assumed cross-section 165X110</t>
  </si>
  <si>
    <t>1200X600 mm windows</t>
  </si>
  <si>
    <t>Frame for 1200X600 mm windows</t>
  </si>
  <si>
    <t>Assumed cross-section 165X111</t>
  </si>
  <si>
    <t>900X2100 mm windows</t>
  </si>
  <si>
    <t>Frame for 900X2100 mm windows</t>
  </si>
  <si>
    <t>Assumed cross-section 165X112</t>
  </si>
  <si>
    <t>1500X1200 mm windows</t>
  </si>
  <si>
    <t>2400X2100 mm windows</t>
  </si>
  <si>
    <t>Frame for  1500X1200 mm windows</t>
  </si>
  <si>
    <t>Assumed cross-section 165X113</t>
  </si>
  <si>
    <t>Frame for  2400X2100 mm windows</t>
  </si>
  <si>
    <t>Assumed cross-section 165X114</t>
  </si>
  <si>
    <t>lintels over 1200X600 mm windows - concrete</t>
  </si>
  <si>
    <t>Assumed 150mm end bearing on each side and 215X65mm section</t>
  </si>
  <si>
    <t>lintels over 1200X600 mm windows - reinforcement</t>
  </si>
  <si>
    <t>lintels over 900X2100 mm windows - concrete</t>
  </si>
  <si>
    <t>lintels over 900X2100 mm windows - reinforcement</t>
  </si>
  <si>
    <t>lintels over 1500X1200 mm windows - concrete</t>
  </si>
  <si>
    <t>lintels over 1500X1200 mm windows - reinforcement</t>
  </si>
  <si>
    <t>lintels over 2400X2100 mm windows - concrete</t>
  </si>
  <si>
    <t>Assumed 300mm end bearing on each side and 215X65mm section</t>
  </si>
  <si>
    <t>lintels over 2400X2100 mm windows - reinforcement</t>
  </si>
  <si>
    <t xml:space="preserve">White PVC boarding </t>
  </si>
  <si>
    <t>Marked in the elevations.</t>
  </si>
  <si>
    <t>External manual roller shutter door</t>
  </si>
  <si>
    <t>https://www.hvpshutters.co.uk/roller-shutter-weights.php</t>
  </si>
  <si>
    <t xml:space="preserve">Ground floor external 1981X762mm glass doors </t>
  </si>
  <si>
    <t xml:space="preserve">Frame for Ground floor external 1981X762mm glass doors </t>
  </si>
  <si>
    <t xml:space="preserve">Ground floor external 1981X762mm doors </t>
  </si>
  <si>
    <t>calculated door shutter and frame area together</t>
  </si>
  <si>
    <t>Internal 1981X762mm doors</t>
  </si>
  <si>
    <t>lintels over doors - concrete</t>
  </si>
  <si>
    <t>Assumed 150mm end bearing on each side and 105X65mm section</t>
  </si>
  <si>
    <t>lintels over doors - reinforcement</t>
  </si>
  <si>
    <t>First Floor slab - 19mm Plasterboard</t>
  </si>
  <si>
    <t>First Floor slab - 225*75 Softwood Joist @ 450 crs</t>
  </si>
  <si>
    <t>First Floor slab - 9.5 Plasterboard &amp; skim</t>
  </si>
  <si>
    <t>First Floor roof - 19mm Plasterboard</t>
  </si>
  <si>
    <t>First Floor roof - 100*38 Softwood Joist @ 450 crs</t>
  </si>
  <si>
    <t>First Floor roof - 9.5 Plasterboard &amp; skim</t>
  </si>
  <si>
    <t>Staircase</t>
  </si>
  <si>
    <t>Staircase handrail</t>
  </si>
  <si>
    <t>First-floor handrail &amp; balustrade horizontal bars</t>
  </si>
  <si>
    <t>Assumed 100mm diameter</t>
  </si>
  <si>
    <t>First-floor handrail &amp; balustrade vertical posts</t>
  </si>
  <si>
    <t>Assumes50X50mm posts</t>
  </si>
  <si>
    <t>m2.GEFA</t>
  </si>
  <si>
    <t>ML - transferred to BUD-MI_v1.0.0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</si>
</sst>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
    <numFmt numFmtId="165" formatCode="#,##0.0##"/>
    <numFmt numFmtId="166" formatCode="0.0%"/>
    <numFmt numFmtId="167" formatCode="#,##0.00;\(#,##0.00\);&quot;-&quot;"/>
    <numFmt numFmtId="168" formatCode="0.0"/>
  </numFmts>
  <fonts count="93" x14ac:knownFonts="1">
    <font>
      <sz val="11"/>
      <color theme="1"/>
      <name val="Aptos Narrow"/>
      <family val="2"/>
      <scheme val="minor"/>
    </font>
    <font>
      <sz val="11"/>
      <color theme="1"/>
      <name val="Aptos Narrow"/>
      <family val="2"/>
      <scheme val="minor"/>
    </font>
    <font>
      <sz val="10"/>
      <color indexed="8"/>
      <name val="Arial"/>
      <family val="2"/>
    </font>
    <font>
      <u/>
      <sz val="12"/>
      <color theme="10"/>
      <name val="Aptos Narrow"/>
      <family val="2"/>
      <scheme val="minor"/>
    </font>
    <font>
      <sz val="10"/>
      <color theme="1"/>
      <name val="Arial"/>
      <family val="2"/>
    </font>
    <font>
      <sz val="12"/>
      <color theme="0"/>
      <name val="Arial"/>
      <family val="2"/>
    </font>
    <font>
      <sz val="11"/>
      <color theme="1"/>
      <name val="Arial"/>
      <family val="2"/>
    </font>
    <font>
      <sz val="12"/>
      <color theme="1"/>
      <name val="Arial"/>
      <family val="2"/>
    </font>
    <font>
      <b/>
      <sz val="16"/>
      <color rgb="FF37BDAF"/>
      <name val="Arial"/>
      <family val="2"/>
    </font>
    <font>
      <sz val="12"/>
      <name val="Arial"/>
      <family val="2"/>
    </font>
    <font>
      <b/>
      <sz val="12"/>
      <color rgb="FF241F56"/>
      <name val="Arial"/>
      <family val="2"/>
    </font>
    <font>
      <b/>
      <i/>
      <sz val="12"/>
      <color rgb="FF241F56"/>
      <name val="Arial"/>
      <family val="2"/>
    </font>
    <font>
      <b/>
      <sz val="12"/>
      <name val="Arial"/>
      <family val="2"/>
    </font>
    <font>
      <b/>
      <sz val="20"/>
      <color rgb="FF2E9E93"/>
      <name val="Arial"/>
      <family val="2"/>
    </font>
    <font>
      <u/>
      <sz val="12"/>
      <color theme="10"/>
      <name val="Arial"/>
      <family val="2"/>
    </font>
    <font>
      <b/>
      <sz val="12"/>
      <color theme="1"/>
      <name val="Arial"/>
      <family val="2"/>
    </font>
    <font>
      <sz val="12"/>
      <color rgb="FFFF0000"/>
      <name val="Arial"/>
      <family val="2"/>
    </font>
    <font>
      <b/>
      <sz val="20"/>
      <color rgb="FF37BDAF"/>
      <name val="Arial"/>
      <family val="2"/>
    </font>
    <font>
      <b/>
      <sz val="11"/>
      <color theme="5" tint="-0.249977111117893"/>
      <name val="Arial"/>
      <family val="2"/>
    </font>
    <font>
      <b/>
      <sz val="10"/>
      <color theme="0"/>
      <name val="Arial"/>
      <family val="2"/>
    </font>
    <font>
      <b/>
      <sz val="11"/>
      <color theme="0"/>
      <name val="Arial"/>
      <family val="2"/>
    </font>
    <font>
      <b/>
      <sz val="12"/>
      <color theme="5"/>
      <name val="Arial"/>
      <family val="2"/>
    </font>
    <font>
      <sz val="10"/>
      <name val="Arial"/>
      <family val="2"/>
    </font>
    <font>
      <sz val="10"/>
      <color theme="0"/>
      <name val="Arial"/>
      <family val="2"/>
    </font>
    <font>
      <sz val="11"/>
      <color theme="0"/>
      <name val="Arial"/>
      <family val="2"/>
    </font>
    <font>
      <u/>
      <sz val="11"/>
      <color theme="10"/>
      <name val="Arial"/>
      <family val="2"/>
    </font>
    <font>
      <sz val="9"/>
      <color theme="1"/>
      <name val="Arial"/>
      <family val="2"/>
    </font>
    <font>
      <i/>
      <sz val="11"/>
      <color theme="1"/>
      <name val="Arial"/>
      <family val="2"/>
    </font>
    <font>
      <sz val="11"/>
      <color rgb="FFFF0000"/>
      <name val="Arial"/>
      <family val="2"/>
    </font>
    <font>
      <b/>
      <sz val="10"/>
      <name val="Arial"/>
      <family val="2"/>
    </font>
    <font>
      <b/>
      <sz val="10"/>
      <color rgb="FFFFFFFF"/>
      <name val="Arial"/>
      <family val="2"/>
    </font>
    <font>
      <b/>
      <sz val="10"/>
      <color rgb="FF003300"/>
      <name val="Arial"/>
      <family val="2"/>
    </font>
    <font>
      <b/>
      <vertAlign val="superscript"/>
      <sz val="10"/>
      <color rgb="FF003300"/>
      <name val="Arial"/>
      <family val="2"/>
    </font>
    <font>
      <sz val="10"/>
      <color rgb="FF003300"/>
      <name val="Arial"/>
      <family val="2"/>
    </font>
    <font>
      <b/>
      <sz val="11"/>
      <color theme="1"/>
      <name val="Arial"/>
      <family val="2"/>
    </font>
    <font>
      <b/>
      <sz val="9"/>
      <color theme="0"/>
      <name val="Arial"/>
      <family val="2"/>
    </font>
    <font>
      <b/>
      <sz val="10"/>
      <color theme="5" tint="-0.249977111117893"/>
      <name val="Arial"/>
      <family val="2"/>
    </font>
    <font>
      <i/>
      <sz val="10"/>
      <name val="Arial"/>
      <family val="2"/>
    </font>
    <font>
      <sz val="12"/>
      <color rgb="FF000000"/>
      <name val="Arial"/>
      <family val="2"/>
    </font>
    <font>
      <b/>
      <sz val="12"/>
      <color rgb="FFFFFFFF"/>
      <name val="Arial"/>
      <family val="2"/>
    </font>
    <font>
      <b/>
      <sz val="16"/>
      <color rgb="FF264653"/>
      <name val="Arial"/>
      <family val="2"/>
    </font>
    <font>
      <sz val="12"/>
      <color rgb="FF264653"/>
      <name val="Arial"/>
      <family val="2"/>
    </font>
    <font>
      <b/>
      <sz val="14"/>
      <color rgb="FFFFFFFF"/>
      <name val="Arial"/>
      <family val="2"/>
    </font>
    <font>
      <b/>
      <sz val="20"/>
      <color rgb="FF2A9D8F"/>
      <name val="Arial"/>
      <family val="2"/>
    </font>
    <font>
      <b/>
      <sz val="16"/>
      <color rgb="FF798CC6"/>
      <name val="Arial"/>
      <family val="2"/>
    </font>
    <font>
      <b/>
      <i/>
      <sz val="10"/>
      <color theme="0"/>
      <name val="Arial"/>
      <family val="2"/>
    </font>
    <font>
      <b/>
      <i/>
      <u/>
      <sz val="10"/>
      <color theme="10"/>
      <name val="Arial"/>
      <family val="2"/>
    </font>
    <font>
      <sz val="12"/>
      <color theme="2" tint="-0.249977111117893"/>
      <name val="Arial"/>
      <family val="2"/>
    </font>
    <font>
      <sz val="11"/>
      <color theme="2" tint="-0.249977111117893"/>
      <name val="Arial"/>
      <family val="2"/>
    </font>
    <font>
      <b/>
      <sz val="12"/>
      <color theme="5" tint="-0.249977111117893"/>
      <name val="Arial"/>
      <family val="2"/>
    </font>
    <font>
      <sz val="16"/>
      <color theme="1"/>
      <name val="Arial"/>
      <family val="2"/>
    </font>
    <font>
      <b/>
      <sz val="11"/>
      <color theme="5" tint="0.39997558519241921"/>
      <name val="Arial"/>
      <family val="2"/>
    </font>
    <font>
      <i/>
      <sz val="9"/>
      <color theme="0"/>
      <name val="Arial"/>
      <family val="2"/>
    </font>
    <font>
      <b/>
      <i/>
      <sz val="11"/>
      <color theme="0" tint="-0.249977111117893"/>
      <name val="Arial"/>
      <family val="2"/>
    </font>
    <font>
      <b/>
      <sz val="12"/>
      <color rgb="FFFF0000"/>
      <name val="Arial"/>
      <family val="2"/>
    </font>
    <font>
      <b/>
      <sz val="12"/>
      <color theme="0"/>
      <name val="Arial"/>
      <family val="2"/>
    </font>
    <font>
      <sz val="11"/>
      <name val="Arial"/>
      <family val="2"/>
    </font>
    <font>
      <sz val="11"/>
      <color theme="0" tint="-0.34998626667073579"/>
      <name val="Arial"/>
      <family val="2"/>
    </font>
    <font>
      <b/>
      <sz val="14"/>
      <color rgb="FF241F56"/>
      <name val="Arial"/>
      <family val="2"/>
    </font>
    <font>
      <b/>
      <sz val="11"/>
      <name val="Arial"/>
      <family val="2"/>
    </font>
    <font>
      <b/>
      <sz val="10"/>
      <color theme="1"/>
      <name val="Arial"/>
      <family val="2"/>
    </font>
    <font>
      <b/>
      <i/>
      <sz val="11"/>
      <color theme="1"/>
      <name val="Arial"/>
      <family val="2"/>
    </font>
    <font>
      <b/>
      <sz val="9"/>
      <name val="Arial"/>
      <family val="2"/>
    </font>
    <font>
      <b/>
      <sz val="12"/>
      <color rgb="FF2E9E93"/>
      <name val="Arial"/>
      <family val="2"/>
    </font>
    <font>
      <sz val="12"/>
      <color rgb="FF343434"/>
      <name val="Arial"/>
      <family val="2"/>
    </font>
    <font>
      <b/>
      <i/>
      <sz val="11"/>
      <color theme="5" tint="-0.499984740745262"/>
      <name val="Arial"/>
      <family val="2"/>
    </font>
    <font>
      <b/>
      <sz val="11"/>
      <color theme="9" tint="-0.249977111117893"/>
      <name val="Arial"/>
      <family val="2"/>
    </font>
    <font>
      <b/>
      <sz val="12"/>
      <color theme="9" tint="-0.249977111117893"/>
      <name val="Arial"/>
      <family val="2"/>
    </font>
    <font>
      <i/>
      <sz val="11"/>
      <name val="Arial"/>
      <family val="2"/>
    </font>
    <font>
      <i/>
      <sz val="11"/>
      <color rgb="FFFF0000"/>
      <name val="Arial"/>
      <family val="2"/>
    </font>
    <font>
      <b/>
      <sz val="10"/>
      <color rgb="FF000000"/>
      <name val="Arial"/>
      <family val="2"/>
    </font>
    <font>
      <b/>
      <sz val="9"/>
      <color rgb="FF000000"/>
      <name val="Arial"/>
      <family val="2"/>
    </font>
    <font>
      <b/>
      <sz val="12"/>
      <color rgb="FF264653"/>
      <name val="Arial"/>
      <family val="2"/>
    </font>
    <font>
      <sz val="12"/>
      <color rgb="FFFFFFFF"/>
      <name val="Arial"/>
      <family val="2"/>
    </font>
    <font>
      <b/>
      <sz val="16"/>
      <color rgb="FFE76F51"/>
      <name val="Arial"/>
      <family val="2"/>
    </font>
    <font>
      <b/>
      <sz val="14"/>
      <color rgb="FF264653"/>
      <name val="Arial"/>
      <family val="2"/>
    </font>
    <font>
      <b/>
      <sz val="11"/>
      <color rgb="FF000000"/>
      <name val="Arial"/>
      <family val="2"/>
    </font>
    <font>
      <b/>
      <sz val="12"/>
      <color rgb="FFC65912"/>
      <name val="Arial"/>
      <family val="2"/>
    </font>
    <font>
      <u/>
      <sz val="11"/>
      <name val="Arial"/>
      <family val="2"/>
    </font>
    <font>
      <sz val="10"/>
      <color rgb="FF000000"/>
      <name val="Arial"/>
      <family val="2"/>
    </font>
    <font>
      <b/>
      <sz val="16"/>
      <color rgb="FF2A9D8F"/>
      <name val="Arial"/>
      <family val="2"/>
    </font>
    <font>
      <b/>
      <sz val="10"/>
      <color theme="5" tint="0.39997558519241921"/>
      <name val="Arial"/>
      <family val="2"/>
    </font>
    <font>
      <i/>
      <sz val="11"/>
      <color theme="1" tint="0.499984740745262"/>
      <name val="Arial"/>
      <family val="2"/>
    </font>
    <font>
      <b/>
      <sz val="12"/>
      <color rgb="FF0070C0"/>
      <name val="Arial"/>
      <family val="2"/>
    </font>
    <font>
      <b/>
      <sz val="11"/>
      <color theme="5"/>
      <name val="Arial"/>
      <family val="2"/>
    </font>
    <font>
      <b/>
      <sz val="10"/>
      <color theme="5" tint="-0.499984740745262"/>
      <name val="Arial"/>
      <family val="2"/>
    </font>
    <font>
      <b/>
      <vertAlign val="superscript"/>
      <sz val="10"/>
      <color theme="5" tint="-0.499984740745262"/>
      <name val="Arial"/>
      <family val="2"/>
    </font>
    <font>
      <b/>
      <sz val="16"/>
      <color theme="5" tint="-0.249977111117893"/>
      <name val="Arial"/>
      <family val="2"/>
    </font>
    <font>
      <b/>
      <sz val="12"/>
      <color theme="5" tint="0.39997558519241921"/>
      <name val="Arial"/>
      <family val="2"/>
    </font>
    <font>
      <b/>
      <sz val="12"/>
      <color theme="5" tint="0.59999389629810485"/>
      <name val="Arial"/>
      <family val="2"/>
    </font>
    <font>
      <i/>
      <sz val="12"/>
      <color theme="0"/>
      <name val="Arial"/>
      <family val="2"/>
    </font>
    <font>
      <b/>
      <sz val="20"/>
      <color theme="5" tint="-0.249977111117893"/>
      <name val="Arial"/>
      <family val="2"/>
    </font>
    <font>
      <b/>
      <sz val="10"/>
      <color rgb="FF1F6B5B"/>
      <name val="Arial"/>
      <family val="2"/>
    </font>
  </fonts>
  <fills count="36">
    <fill>
      <patternFill patternType="none"/>
    </fill>
    <fill>
      <patternFill patternType="gray125"/>
    </fill>
    <fill>
      <patternFill patternType="solid">
        <fgColor theme="0"/>
        <bgColor indexed="64"/>
      </patternFill>
    </fill>
    <fill>
      <patternFill patternType="solid">
        <fgColor rgb="FFC4EEEA"/>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rgb="FFFFF2CC"/>
        <bgColor indexed="64"/>
      </patternFill>
    </fill>
    <fill>
      <patternFill patternType="solid">
        <fgColor rgb="FFD9E1F2"/>
        <bgColor indexed="64"/>
      </patternFill>
    </fill>
    <fill>
      <patternFill patternType="solid">
        <fgColor theme="2"/>
        <bgColor indexed="64"/>
      </patternFill>
    </fill>
    <fill>
      <patternFill patternType="solid">
        <fgColor rgb="FFD3E9E7"/>
        <bgColor indexed="64"/>
      </patternFill>
    </fill>
    <fill>
      <patternFill patternType="solid">
        <fgColor rgb="FFE3F1F0"/>
        <bgColor indexed="64"/>
      </patternFill>
    </fill>
    <fill>
      <patternFill patternType="solid">
        <fgColor theme="0" tint="-0.14999847407452621"/>
        <bgColor indexed="64"/>
      </patternFill>
    </fill>
    <fill>
      <patternFill patternType="solid">
        <fgColor rgb="FFC4EEEA"/>
        <bgColor theme="4"/>
      </patternFill>
    </fill>
    <fill>
      <patternFill patternType="solid">
        <fgColor rgb="FFEEF0F8"/>
        <bgColor indexed="64"/>
      </patternFill>
    </fill>
    <fill>
      <patternFill patternType="solid">
        <fgColor rgb="FFEEEBF9"/>
        <bgColor indexed="64"/>
      </patternFill>
    </fill>
    <fill>
      <patternFill patternType="solid">
        <fgColor rgb="FFE8F8F6"/>
        <bgColor indexed="64"/>
      </patternFill>
    </fill>
    <fill>
      <patternFill patternType="solid">
        <fgColor rgb="FFE8F8F6"/>
        <bgColor theme="4" tint="0.79998168889431442"/>
      </patternFill>
    </fill>
    <fill>
      <patternFill patternType="solid">
        <fgColor rgb="FFEDEDED"/>
        <bgColor indexed="64"/>
      </patternFill>
    </fill>
    <fill>
      <patternFill patternType="solid">
        <fgColor rgb="FFFFFFFF"/>
        <bgColor indexed="64"/>
      </patternFill>
    </fill>
    <fill>
      <patternFill patternType="solid">
        <fgColor rgb="FF2A9D8F"/>
        <bgColor indexed="64"/>
      </patternFill>
    </fill>
    <fill>
      <patternFill patternType="solid">
        <fgColor rgb="FF264653"/>
        <bgColor indexed="64"/>
      </patternFill>
    </fill>
    <fill>
      <patternFill patternType="solid">
        <fgColor rgb="FF9CD8CA"/>
        <bgColor indexed="64"/>
      </patternFill>
    </fill>
    <fill>
      <patternFill patternType="solid">
        <fgColor rgb="FF287271"/>
        <bgColor indexed="64"/>
      </patternFill>
    </fill>
    <fill>
      <patternFill patternType="solid">
        <fgColor rgb="FFD2EAE4"/>
        <bgColor indexed="64"/>
      </patternFill>
    </fill>
    <fill>
      <patternFill patternType="solid">
        <fgColor rgb="FFB2B2B2"/>
        <bgColor indexed="64"/>
      </patternFill>
    </fill>
    <fill>
      <patternFill patternType="solid">
        <fgColor rgb="FFD9E7F3"/>
        <bgColor indexed="64"/>
      </patternFill>
    </fill>
    <fill>
      <patternFill patternType="solid">
        <fgColor rgb="FFFFF3CD"/>
        <bgColor indexed="64"/>
      </patternFill>
    </fill>
    <fill>
      <patternFill patternType="solid">
        <fgColor rgb="FF8AD2BD"/>
        <bgColor indexed="64"/>
      </patternFill>
    </fill>
    <fill>
      <patternFill patternType="solid">
        <fgColor rgb="FFACDED2"/>
        <bgColor indexed="64"/>
      </patternFill>
    </fill>
    <fill>
      <patternFill patternType="solid">
        <fgColor rgb="FFFFFF05"/>
        <bgColor indexed="64"/>
      </patternFill>
    </fill>
    <fill>
      <patternFill patternType="solid">
        <fgColor theme="7" tint="0.79998168889431442"/>
        <bgColor indexed="64"/>
      </patternFill>
    </fill>
    <fill>
      <patternFill patternType="solid">
        <fgColor rgb="FF99A9DE"/>
        <bgColor indexed="64"/>
      </patternFill>
    </fill>
    <fill>
      <patternFill patternType="solid">
        <fgColor rgb="FFF7C66D"/>
        <bgColor indexed="64"/>
      </patternFill>
    </fill>
    <fill>
      <patternFill patternType="solid">
        <fgColor rgb="FF94E0CF"/>
        <bgColor indexed="64"/>
      </patternFill>
    </fill>
    <fill>
      <patternFill patternType="solid">
        <fgColor rgb="FF737373"/>
        <bgColor indexed="64"/>
      </patternFill>
    </fill>
  </fills>
  <borders count="167">
    <border>
      <left/>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thin">
        <color theme="0" tint="-0.249977111117893"/>
      </bottom>
      <diagonal/>
    </border>
    <border>
      <left/>
      <right style="medium">
        <color indexed="64"/>
      </right>
      <top/>
      <bottom style="thin">
        <color theme="0" tint="-0.249977111117893"/>
      </bottom>
      <diagonal/>
    </border>
    <border>
      <left style="medium">
        <color indexed="64"/>
      </left>
      <right style="medium">
        <color indexed="64"/>
      </right>
      <top style="thin">
        <color theme="0" tint="-0.249977111117893"/>
      </top>
      <bottom style="medium">
        <color indexed="64"/>
      </bottom>
      <diagonal/>
    </border>
    <border>
      <left style="medium">
        <color indexed="64"/>
      </left>
      <right style="thin">
        <color theme="0" tint="-0.249977111117893"/>
      </right>
      <top style="medium">
        <color indexed="64"/>
      </top>
      <bottom style="thin">
        <color theme="0" tint="-0.249977111117893"/>
      </bottom>
      <diagonal/>
    </border>
    <border>
      <left style="thin">
        <color theme="0" tint="-0.249977111117893"/>
      </left>
      <right style="medium">
        <color indexed="64"/>
      </right>
      <top style="medium">
        <color indexed="64"/>
      </top>
      <bottom style="thin">
        <color theme="0" tint="-0.249977111117893"/>
      </bottom>
      <diagonal/>
    </border>
    <border>
      <left style="medium">
        <color indexed="64"/>
      </left>
      <right style="thin">
        <color theme="0" tint="-0.249977111117893"/>
      </right>
      <top/>
      <bottom style="thin">
        <color theme="0" tint="-0.249977111117893"/>
      </bottom>
      <diagonal/>
    </border>
    <border>
      <left style="thin">
        <color theme="0" tint="-0.249977111117893"/>
      </left>
      <right style="medium">
        <color indexed="64"/>
      </right>
      <top style="thin">
        <color theme="0" tint="-0.249977111117893"/>
      </top>
      <bottom style="thin">
        <color theme="0" tint="-0.249977111117893"/>
      </bottom>
      <diagonal/>
    </border>
    <border>
      <left style="medium">
        <color indexed="64"/>
      </left>
      <right style="thin">
        <color theme="0" tint="-0.249977111117893"/>
      </right>
      <top style="thin">
        <color theme="0" tint="-0.249977111117893"/>
      </top>
      <bottom style="medium">
        <color indexed="64"/>
      </bottom>
      <diagonal/>
    </border>
    <border>
      <left style="thin">
        <color theme="0" tint="-0.249977111117893"/>
      </left>
      <right style="medium">
        <color indexed="64"/>
      </right>
      <top style="thin">
        <color theme="0" tint="-0.249977111117893"/>
      </top>
      <bottom style="medium">
        <color indexed="64"/>
      </bottom>
      <diagonal/>
    </border>
    <border>
      <left style="medium">
        <color indexed="64"/>
      </left>
      <right/>
      <top style="medium">
        <color indexed="64"/>
      </top>
      <bottom style="thin">
        <color theme="0" tint="-0.249977111117893"/>
      </bottom>
      <diagonal/>
    </border>
    <border>
      <left/>
      <right style="medium">
        <color indexed="64"/>
      </right>
      <top style="medium">
        <color indexed="64"/>
      </top>
      <bottom style="thin">
        <color theme="0" tint="-0.249977111117893"/>
      </bottom>
      <diagonal/>
    </border>
    <border>
      <left style="medium">
        <color indexed="64"/>
      </left>
      <right style="thin">
        <color theme="0" tint="-0.249977111117893"/>
      </right>
      <top/>
      <bottom style="medium">
        <color indexed="64"/>
      </bottom>
      <diagonal/>
    </border>
    <border>
      <left style="thin">
        <color theme="0" tint="-0.249977111117893"/>
      </left>
      <right style="medium">
        <color indexed="64"/>
      </right>
      <top/>
      <bottom style="thin">
        <color theme="0" tint="-0.249977111117893"/>
      </bottom>
      <diagonal/>
    </border>
    <border>
      <left style="thin">
        <color theme="0" tint="-0.249977111117893"/>
      </left>
      <right style="medium">
        <color indexed="64"/>
      </right>
      <top/>
      <bottom/>
      <diagonal/>
    </border>
    <border>
      <left/>
      <right/>
      <top style="medium">
        <color indexed="64"/>
      </top>
      <bottom style="medium">
        <color indexed="64"/>
      </bottom>
      <diagonal/>
    </border>
    <border>
      <left style="thin">
        <color theme="0" tint="-0.249977111117893"/>
      </left>
      <right/>
      <top style="medium">
        <color indexed="64"/>
      </top>
      <bottom style="thin">
        <color theme="0" tint="-0.249977111117893"/>
      </bottom>
      <diagonal/>
    </border>
    <border>
      <left style="medium">
        <color indexed="64"/>
      </left>
      <right style="thin">
        <color theme="0" tint="-0.249977111117893"/>
      </right>
      <top style="medium">
        <color indexed="64"/>
      </top>
      <bottom style="medium">
        <color indexed="64"/>
      </bottom>
      <diagonal/>
    </border>
    <border>
      <left style="medium">
        <color indexed="64"/>
      </left>
      <right style="thin">
        <color theme="0" tint="-0.249977111117893"/>
      </right>
      <top style="medium">
        <color indexed="64"/>
      </top>
      <bottom/>
      <diagonal/>
    </border>
    <border>
      <left style="medium">
        <color indexed="64"/>
      </left>
      <right style="thin">
        <color theme="0" tint="-0.249977111117893"/>
      </right>
      <top/>
      <bottom/>
      <diagonal/>
    </border>
    <border>
      <left style="thin">
        <color theme="0" tint="-0.249977111117893"/>
      </left>
      <right/>
      <top/>
      <bottom style="thin">
        <color theme="0" tint="-0.249977111117893"/>
      </bottom>
      <diagonal/>
    </border>
    <border>
      <left style="thin">
        <color theme="0" tint="-0.249977111117893"/>
      </left>
      <right/>
      <top/>
      <bottom style="medium">
        <color indexed="64"/>
      </bottom>
      <diagonal/>
    </border>
    <border>
      <left/>
      <right/>
      <top/>
      <bottom style="thin">
        <color theme="0" tint="-0.249977111117893"/>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diagonal/>
    </border>
    <border>
      <left/>
      <right style="thin">
        <color theme="0" tint="-0.249977111117893"/>
      </right>
      <top/>
      <bottom/>
      <diagonal/>
    </border>
    <border>
      <left/>
      <right style="thin">
        <color theme="0" tint="-0.249977111117893"/>
      </right>
      <top style="medium">
        <color indexed="64"/>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auto="1"/>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auto="1"/>
      </left>
      <right style="thin">
        <color auto="1"/>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theme="1"/>
      </left>
      <right style="thin">
        <color theme="0" tint="-0.249977111117893"/>
      </right>
      <top style="thin">
        <color theme="0" tint="-0.249977111117893"/>
      </top>
      <bottom style="thin">
        <color theme="0" tint="-0.249977111117893"/>
      </bottom>
      <diagonal/>
    </border>
    <border>
      <left style="thin">
        <color theme="0" tint="-0.249977111117893"/>
      </left>
      <right style="thin">
        <color theme="1"/>
      </right>
      <top style="thin">
        <color theme="0" tint="-0.249977111117893"/>
      </top>
      <bottom style="thin">
        <color theme="0" tint="-0.249977111117893"/>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theme="0" tint="-0.249977111117893"/>
      </right>
      <top style="thin">
        <color theme="0" tint="-0.249977111117893"/>
      </top>
      <bottom/>
      <diagonal/>
    </border>
    <border>
      <left style="thin">
        <color theme="0" tint="-0.249977111117893"/>
      </left>
      <right style="medium">
        <color indexed="64"/>
      </right>
      <top style="thin">
        <color theme="0" tint="-0.249977111117893"/>
      </top>
      <bottom/>
      <diagonal/>
    </border>
    <border>
      <left style="thin">
        <color theme="0" tint="-0.249977111117893"/>
      </left>
      <right style="medium">
        <color indexed="64"/>
      </right>
      <top style="medium">
        <color indexed="64"/>
      </top>
      <bottom style="medium">
        <color indexed="64"/>
      </bottom>
      <diagonal/>
    </border>
    <border>
      <left style="medium">
        <color indexed="64"/>
      </left>
      <right style="thin">
        <color theme="0" tint="-0.249977111117893"/>
      </right>
      <top style="thin">
        <color theme="0" tint="-0.249977111117893"/>
      </top>
      <bottom style="thin">
        <color indexed="64"/>
      </bottom>
      <diagonal/>
    </border>
    <border>
      <left style="thin">
        <color theme="0" tint="-0.249977111117893"/>
      </left>
      <right style="medium">
        <color indexed="64"/>
      </right>
      <top style="thin">
        <color theme="0" tint="-0.249977111117893"/>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rgb="FF37BDAF"/>
      </bottom>
      <diagonal/>
    </border>
    <border>
      <left/>
      <right style="thin">
        <color indexed="64"/>
      </right>
      <top style="medium">
        <color indexed="64"/>
      </top>
      <bottom style="thin">
        <color rgb="FF37BDAF"/>
      </bottom>
      <diagonal/>
    </border>
    <border>
      <left style="medium">
        <color indexed="64"/>
      </left>
      <right style="thin">
        <color indexed="64"/>
      </right>
      <top style="medium">
        <color indexed="64"/>
      </top>
      <bottom style="thin">
        <color theme="0" tint="-0.34998626667073579"/>
      </bottom>
      <diagonal/>
    </border>
    <border>
      <left/>
      <right style="thin">
        <color indexed="64"/>
      </right>
      <top style="medium">
        <color indexed="64"/>
      </top>
      <bottom style="thin">
        <color theme="0" tint="-0.34998626667073579"/>
      </bottom>
      <diagonal/>
    </border>
    <border>
      <left/>
      <right style="medium">
        <color indexed="64"/>
      </right>
      <top style="medium">
        <color indexed="64"/>
      </top>
      <bottom style="thin">
        <color theme="0" tint="-0.34998626667073579"/>
      </bottom>
      <diagonal/>
    </border>
    <border>
      <left style="medium">
        <color indexed="64"/>
      </left>
      <right style="thin">
        <color indexed="64"/>
      </right>
      <top style="thin">
        <color rgb="FF37BDAF"/>
      </top>
      <bottom style="thin">
        <color rgb="FF37BDAF"/>
      </bottom>
      <diagonal/>
    </border>
    <border>
      <left/>
      <right style="thin">
        <color indexed="64"/>
      </right>
      <top style="thin">
        <color rgb="FF37BDAF"/>
      </top>
      <bottom style="thin">
        <color rgb="FF37BDAF"/>
      </bottom>
      <diagonal/>
    </border>
    <border>
      <left style="medium">
        <color indexed="64"/>
      </left>
      <right style="thin">
        <color indexed="64"/>
      </right>
      <top style="thin">
        <color theme="0" tint="-0.34998626667073579"/>
      </top>
      <bottom style="thin">
        <color theme="0" tint="-0.34998626667073579"/>
      </bottom>
      <diagonal/>
    </border>
    <border>
      <left/>
      <right style="thin">
        <color indexed="64"/>
      </right>
      <top style="thin">
        <color theme="0" tint="-0.34998626667073579"/>
      </top>
      <bottom style="thin">
        <color theme="0" tint="-0.34998626667073579"/>
      </bottom>
      <diagonal/>
    </border>
    <border>
      <left/>
      <right style="medium">
        <color indexed="64"/>
      </right>
      <top style="thin">
        <color theme="0" tint="-0.34998626667073579"/>
      </top>
      <bottom style="thin">
        <color theme="0" tint="-0.34998626667073579"/>
      </bottom>
      <diagonal/>
    </border>
    <border>
      <left style="medium">
        <color indexed="64"/>
      </left>
      <right style="thin">
        <color indexed="64"/>
      </right>
      <top style="thin">
        <color rgb="FF37BDAF"/>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medium">
        <color indexed="64"/>
      </right>
      <top style="medium">
        <color indexed="64"/>
      </top>
      <bottom style="thin">
        <color rgb="FF37BDAF"/>
      </bottom>
      <diagonal/>
    </border>
    <border>
      <left style="medium">
        <color indexed="64"/>
      </left>
      <right style="medium">
        <color indexed="64"/>
      </right>
      <top style="thin">
        <color rgb="FF37BDAF"/>
      </top>
      <bottom style="thin">
        <color rgb="FF37BDAF"/>
      </bottom>
      <diagonal/>
    </border>
    <border>
      <left style="medium">
        <color indexed="64"/>
      </left>
      <right style="medium">
        <color indexed="64"/>
      </right>
      <top style="thin">
        <color rgb="FF37BDAF"/>
      </top>
      <bottom style="medium">
        <color indexed="64"/>
      </bottom>
      <diagonal/>
    </border>
    <border>
      <left/>
      <right style="thin">
        <color indexed="64"/>
      </right>
      <top style="thin">
        <color rgb="FF37BDAF"/>
      </top>
      <bottom style="medium">
        <color indexed="64"/>
      </bottom>
      <diagonal/>
    </border>
    <border>
      <left style="medium">
        <color indexed="64"/>
      </left>
      <right style="thin">
        <color indexed="64"/>
      </right>
      <top style="thin">
        <color theme="0" tint="-0.34998626667073579"/>
      </top>
      <bottom style="medium">
        <color indexed="64"/>
      </bottom>
      <diagonal/>
    </border>
    <border>
      <left/>
      <right style="thin">
        <color indexed="64"/>
      </right>
      <top style="thin">
        <color theme="0" tint="-0.34998626667073579"/>
      </top>
      <bottom style="medium">
        <color indexed="64"/>
      </bottom>
      <diagonal/>
    </border>
    <border>
      <left/>
      <right style="medium">
        <color indexed="64"/>
      </right>
      <top style="thin">
        <color theme="0" tint="-0.34998626667073579"/>
      </top>
      <bottom style="medium">
        <color indexed="64"/>
      </bottom>
      <diagonal/>
    </border>
    <border>
      <left/>
      <right style="thin">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medium">
        <color indexed="64"/>
      </left>
      <right style="thin">
        <color theme="2" tint="-9.9948118533890809E-2"/>
      </right>
      <top style="medium">
        <color indexed="64"/>
      </top>
      <bottom style="medium">
        <color indexed="64"/>
      </bottom>
      <diagonal/>
    </border>
    <border>
      <left style="thin">
        <color theme="2" tint="-9.9948118533890809E-2"/>
      </left>
      <right style="thin">
        <color theme="2" tint="-9.9948118533890809E-2"/>
      </right>
      <top style="medium">
        <color indexed="64"/>
      </top>
      <bottom style="medium">
        <color indexed="64"/>
      </bottom>
      <diagonal/>
    </border>
    <border>
      <left style="thin">
        <color theme="2" tint="-9.9948118533890809E-2"/>
      </left>
      <right style="medium">
        <color indexed="64"/>
      </right>
      <top style="medium">
        <color indexed="64"/>
      </top>
      <bottom style="medium">
        <color indexed="64"/>
      </bottom>
      <diagonal/>
    </border>
    <border>
      <left style="medium">
        <color theme="2" tint="-9.9948118533890809E-2"/>
      </left>
      <right style="medium">
        <color indexed="64"/>
      </right>
      <top style="medium">
        <color indexed="64"/>
      </top>
      <bottom style="medium">
        <color indexed="64"/>
      </bottom>
      <diagonal/>
    </border>
    <border>
      <left style="medium">
        <color indexed="64"/>
      </left>
      <right style="thin">
        <color theme="2" tint="-0.24994659260841701"/>
      </right>
      <top style="medium">
        <color indexed="64"/>
      </top>
      <bottom style="medium">
        <color indexed="64"/>
      </bottom>
      <diagonal/>
    </border>
    <border>
      <left style="thin">
        <color theme="2" tint="-0.24994659260841701"/>
      </left>
      <right style="thin">
        <color theme="2" tint="-0.24994659260841701"/>
      </right>
      <top style="medium">
        <color indexed="64"/>
      </top>
      <bottom style="medium">
        <color indexed="64"/>
      </bottom>
      <diagonal/>
    </border>
    <border>
      <left style="thin">
        <color theme="2" tint="-0.24994659260841701"/>
      </left>
      <right style="medium">
        <color indexed="64"/>
      </right>
      <top style="medium">
        <color indexed="64"/>
      </top>
      <bottom style="medium">
        <color indexed="64"/>
      </bottom>
      <diagonal/>
    </border>
    <border>
      <left style="medium">
        <color indexed="64"/>
      </left>
      <right style="thin">
        <color theme="2" tint="-0.24994659260841701"/>
      </right>
      <top/>
      <bottom style="medium">
        <color indexed="64"/>
      </bottom>
      <diagonal/>
    </border>
    <border>
      <left style="thin">
        <color theme="2" tint="-0.24994659260841701"/>
      </left>
      <right style="thin">
        <color theme="2" tint="-0.24994659260841701"/>
      </right>
      <top/>
      <bottom style="medium">
        <color indexed="64"/>
      </bottom>
      <diagonal/>
    </border>
    <border>
      <left style="thin">
        <color theme="2" tint="-0.24994659260841701"/>
      </left>
      <right style="medium">
        <color indexed="64"/>
      </right>
      <top/>
      <bottom style="medium">
        <color indexed="64"/>
      </bottom>
      <diagonal/>
    </border>
    <border>
      <left style="medium">
        <color indexed="64"/>
      </left>
      <right style="thin">
        <color theme="2" tint="-9.9948118533890809E-2"/>
      </right>
      <top/>
      <bottom/>
      <diagonal/>
    </border>
    <border>
      <left style="thin">
        <color theme="2" tint="-9.9948118533890809E-2"/>
      </left>
      <right style="thin">
        <color theme="2" tint="-9.9948118533890809E-2"/>
      </right>
      <top/>
      <bottom/>
      <diagonal/>
    </border>
    <border>
      <left style="thin">
        <color theme="2" tint="-9.9948118533890809E-2"/>
      </left>
      <right style="medium">
        <color indexed="64"/>
      </right>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medium">
        <color indexed="64"/>
      </left>
      <right style="thin">
        <color indexed="64"/>
      </right>
      <top/>
      <bottom/>
      <diagonal/>
    </border>
    <border>
      <left style="medium">
        <color indexed="64"/>
      </left>
      <right style="thin">
        <color theme="2" tint="-9.9948118533890809E-2"/>
      </right>
      <top style="thin">
        <color theme="2" tint="-9.9948118533890809E-2"/>
      </top>
      <bottom style="thin">
        <color theme="2" tint="-9.9948118533890809E-2"/>
      </bottom>
      <diagonal/>
    </border>
    <border>
      <left style="thin">
        <color theme="2" tint="-9.9948118533890809E-2"/>
      </left>
      <right style="medium">
        <color indexed="64"/>
      </right>
      <top style="thin">
        <color theme="2" tint="-9.9948118533890809E-2"/>
      </top>
      <bottom style="thin">
        <color theme="2" tint="-9.9948118533890809E-2"/>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medium">
        <color indexed="64"/>
      </right>
      <top style="thin">
        <color theme="2" tint="-9.9948118533890809E-2"/>
      </top>
      <bottom/>
      <diagonal/>
    </border>
    <border>
      <left style="medium">
        <color indexed="64"/>
      </left>
      <right style="thin">
        <color theme="2" tint="-9.9948118533890809E-2"/>
      </right>
      <top style="thin">
        <color theme="2" tint="-9.9948118533890809E-2"/>
      </top>
      <bottom/>
      <diagonal/>
    </border>
    <border>
      <left style="thin">
        <color theme="2" tint="-9.9948118533890809E-2"/>
      </left>
      <right style="thin">
        <color theme="2" tint="-9.9948118533890809E-2"/>
      </right>
      <top style="thin">
        <color theme="2" tint="-9.9948118533890809E-2"/>
      </top>
      <bottom/>
      <diagonal/>
    </border>
    <border>
      <left style="medium">
        <color indexed="64"/>
      </left>
      <right style="thin">
        <color theme="2" tint="-9.9948118533890809E-2"/>
      </right>
      <top style="thin">
        <color theme="2" tint="-9.9948118533890809E-2"/>
      </top>
      <bottom style="medium">
        <color indexed="64"/>
      </bottom>
      <diagonal/>
    </border>
    <border>
      <left style="thin">
        <color theme="2" tint="-9.9948118533890809E-2"/>
      </left>
      <right style="thin">
        <color theme="2" tint="-9.9948118533890809E-2"/>
      </right>
      <top style="thin">
        <color theme="2" tint="-9.9948118533890809E-2"/>
      </top>
      <bottom style="medium">
        <color indexed="64"/>
      </bottom>
      <diagonal/>
    </border>
    <border>
      <left style="thin">
        <color theme="2" tint="-9.9948118533890809E-2"/>
      </left>
      <right style="medium">
        <color indexed="64"/>
      </right>
      <top style="thin">
        <color theme="2" tint="-9.9948118533890809E-2"/>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style="thin">
        <color indexed="64"/>
      </right>
      <top style="medium">
        <color indexed="64"/>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medium">
        <color indexed="64"/>
      </left>
      <right style="thin">
        <color indexed="64"/>
      </right>
      <top style="thin">
        <color theme="0" tint="-0.14996795556505021"/>
      </top>
      <bottom style="thin">
        <color theme="0" tint="-0.14996795556505021"/>
      </bottom>
      <diagonal/>
    </border>
    <border>
      <left style="thin">
        <color indexed="64"/>
      </left>
      <right/>
      <top style="thin">
        <color theme="0" tint="-0.14996795556505021"/>
      </top>
      <bottom style="thin">
        <color theme="0" tint="-0.14996795556505021"/>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style="medium">
        <color indexed="64"/>
      </left>
      <right style="medium">
        <color auto="1"/>
      </right>
      <top style="medium">
        <color indexed="64"/>
      </top>
      <bottom style="thin">
        <color theme="0" tint="-0.249977111117893"/>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style="medium">
        <color indexed="64"/>
      </left>
      <right style="medium">
        <color indexed="64"/>
      </right>
      <top style="thin">
        <color indexed="64"/>
      </top>
      <bottom/>
      <diagonal/>
    </border>
    <border>
      <left/>
      <right/>
      <top style="medium">
        <color indexed="64"/>
      </top>
      <bottom style="thin">
        <color theme="0" tint="-0.249977111117893"/>
      </bottom>
      <diagonal/>
    </border>
    <border>
      <left style="medium">
        <color indexed="64"/>
      </left>
      <right style="thin">
        <color theme="2" tint="-9.9948118533890809E-2"/>
      </right>
      <top style="medium">
        <color indexed="64"/>
      </top>
      <bottom/>
      <diagonal/>
    </border>
    <border>
      <left style="thin">
        <color theme="2" tint="-9.9948118533890809E-2"/>
      </left>
      <right style="thin">
        <color theme="2" tint="-9.9917600024414813E-2"/>
      </right>
      <top style="medium">
        <color indexed="64"/>
      </top>
      <bottom/>
      <diagonal/>
    </border>
    <border>
      <left style="thin">
        <color theme="0" tint="-0.249977111117893"/>
      </left>
      <right/>
      <top style="medium">
        <color indexed="64"/>
      </top>
      <bottom/>
      <diagonal/>
    </border>
    <border>
      <left style="medium">
        <color indexed="64"/>
      </left>
      <right style="medium">
        <color indexed="64"/>
      </right>
      <top style="thin">
        <color theme="0" tint="-0.249977111117893"/>
      </top>
      <bottom/>
      <diagonal/>
    </border>
    <border>
      <left style="medium">
        <color indexed="64"/>
      </left>
      <right style="medium">
        <color indexed="64"/>
      </right>
      <top style="thin">
        <color theme="0" tint="-0.249977111117893"/>
      </top>
      <bottom style="thin">
        <color indexed="64"/>
      </bottom>
      <diagonal/>
    </border>
    <border>
      <left/>
      <right style="medium">
        <color indexed="64"/>
      </right>
      <top style="thin">
        <color theme="0" tint="-0.249977111117893"/>
      </top>
      <bottom style="thin">
        <color theme="0" tint="-0.249977111117893"/>
      </bottom>
      <diagonal/>
    </border>
    <border>
      <left style="medium">
        <color auto="1"/>
      </left>
      <right style="thin">
        <color theme="2" tint="-0.249977111117893"/>
      </right>
      <top style="thin">
        <color theme="0" tint="-0.249977111117893"/>
      </top>
      <bottom style="thin">
        <color theme="0" tint="-0.249977111117893"/>
      </bottom>
      <diagonal/>
    </border>
    <border>
      <left style="medium">
        <color indexed="64"/>
      </left>
      <right style="thin">
        <color theme="2" tint="-0.249977111117893"/>
      </right>
      <top style="thin">
        <color theme="0" tint="-0.249977111117893"/>
      </top>
      <bottom style="medium">
        <color indexed="64"/>
      </bottom>
      <diagonal/>
    </border>
    <border>
      <left style="medium">
        <color indexed="64"/>
      </left>
      <right style="thin">
        <color theme="2" tint="-0.249977111117893"/>
      </right>
      <top/>
      <bottom style="thin">
        <color theme="0" tint="-0.249977111117893"/>
      </bottom>
      <diagonal/>
    </border>
    <border>
      <left style="thin">
        <color theme="0" tint="-0.249977111117893"/>
      </left>
      <right style="medium">
        <color indexed="64"/>
      </right>
      <top style="thin">
        <color theme="2" tint="-9.9978637043366805E-2"/>
      </top>
      <bottom style="thin">
        <color theme="2" tint="-9.9978637043366805E-2"/>
      </bottom>
      <diagonal/>
    </border>
    <border>
      <left style="thin">
        <color theme="0" tint="-0.249977111117893"/>
      </left>
      <right style="medium">
        <color indexed="64"/>
      </right>
      <top style="medium">
        <color indexed="64"/>
      </top>
      <bottom style="thin">
        <color theme="2" tint="-9.9978637043366805E-2"/>
      </bottom>
      <diagonal/>
    </border>
    <border>
      <left style="thin">
        <color theme="0" tint="-0.249977111117893"/>
      </left>
      <right style="medium">
        <color indexed="64"/>
      </right>
      <top/>
      <bottom style="thin">
        <color theme="2" tint="-9.9978637043366805E-2"/>
      </bottom>
      <diagonal/>
    </border>
    <border>
      <left style="thin">
        <color theme="0" tint="-0.249977111117893"/>
      </left>
      <right style="medium">
        <color indexed="64"/>
      </right>
      <top/>
      <bottom style="medium">
        <color indexed="64"/>
      </bottom>
      <diagonal/>
    </border>
    <border>
      <left style="thin">
        <color theme="2" tint="-0.249977111117893"/>
      </left>
      <right style="medium">
        <color indexed="64"/>
      </right>
      <top style="medium">
        <color indexed="64"/>
      </top>
      <bottom style="thin">
        <color theme="2" tint="-9.9978637043366805E-2"/>
      </bottom>
      <diagonal/>
    </border>
    <border>
      <left style="thin">
        <color theme="2" tint="-0.249977111117893"/>
      </left>
      <right style="medium">
        <color indexed="64"/>
      </right>
      <top/>
      <bottom style="thin">
        <color theme="2" tint="-9.9978637043366805E-2"/>
      </bottom>
      <diagonal/>
    </border>
    <border>
      <left style="medium">
        <color indexed="64"/>
      </left>
      <right style="thin">
        <color theme="2" tint="-9.9978637043366805E-2"/>
      </right>
      <top style="medium">
        <color indexed="64"/>
      </top>
      <bottom style="thin">
        <color theme="2" tint="-0.249977111117893"/>
      </bottom>
      <diagonal/>
    </border>
    <border>
      <left style="medium">
        <color indexed="64"/>
      </left>
      <right style="thin">
        <color theme="2" tint="-9.9978637043366805E-2"/>
      </right>
      <top style="thin">
        <color theme="2" tint="-0.249977111117893"/>
      </top>
      <bottom style="thin">
        <color theme="2" tint="-0.249977111117893"/>
      </bottom>
      <diagonal/>
    </border>
    <border>
      <left style="medium">
        <color indexed="64"/>
      </left>
      <right style="thin">
        <color theme="2" tint="-9.9978637043366805E-2"/>
      </right>
      <top/>
      <bottom style="medium">
        <color indexed="64"/>
      </bottom>
      <diagonal/>
    </border>
    <border>
      <left style="medium">
        <color indexed="64"/>
      </left>
      <right style="thin">
        <color theme="2" tint="-9.9978637043366805E-2"/>
      </right>
      <top/>
      <bottom style="thin">
        <color theme="2" tint="-0.249977111117893"/>
      </bottom>
      <diagonal/>
    </border>
    <border>
      <left/>
      <right style="medium">
        <color indexed="64"/>
      </right>
      <top style="medium">
        <color indexed="64"/>
      </top>
      <bottom style="thin">
        <color theme="2" tint="-9.9978637043366805E-2"/>
      </bottom>
      <diagonal/>
    </border>
    <border>
      <left/>
      <right style="medium">
        <color indexed="64"/>
      </right>
      <top style="thin">
        <color theme="2" tint="-9.9978637043366805E-2"/>
      </top>
      <bottom style="thin">
        <color theme="2" tint="-9.9978637043366805E-2"/>
      </bottom>
      <diagonal/>
    </border>
    <border>
      <left style="medium">
        <color indexed="64"/>
      </left>
      <right style="thin">
        <color theme="2" tint="-0.249977111117893"/>
      </right>
      <top/>
      <bottom/>
      <diagonal/>
    </border>
    <border>
      <left style="medium">
        <color indexed="64"/>
      </left>
      <right style="thin">
        <color theme="2" tint="-0.249977111117893"/>
      </right>
      <top/>
      <bottom style="medium">
        <color indexed="64"/>
      </bottom>
      <diagonal/>
    </border>
    <border>
      <left style="medium">
        <color auto="1"/>
      </left>
      <right style="thin">
        <color theme="2" tint="-0.249977111117893"/>
      </right>
      <top style="thin">
        <color theme="0" tint="-0.249977111117893"/>
      </top>
      <bottom/>
      <diagonal/>
    </border>
    <border>
      <left style="double">
        <color theme="5" tint="-0.24994659260841701"/>
      </left>
      <right/>
      <top style="double">
        <color theme="5" tint="-0.24994659260841701"/>
      </top>
      <bottom style="double">
        <color theme="5" tint="-0.24994659260841701"/>
      </bottom>
      <diagonal/>
    </border>
    <border>
      <left/>
      <right style="double">
        <color theme="5" tint="-0.24994659260841701"/>
      </right>
      <top style="double">
        <color theme="5" tint="-0.24994659260841701"/>
      </top>
      <bottom style="double">
        <color theme="5" tint="-0.24994659260841701"/>
      </bottom>
      <diagonal/>
    </border>
  </borders>
  <cellStyleXfs count="7">
    <xf numFmtId="0" fontId="0" fillId="0" borderId="0"/>
    <xf numFmtId="9" fontId="1" fillId="0" borderId="0" applyFont="0" applyFill="0" applyBorder="0" applyAlignment="0" applyProtection="0"/>
    <xf numFmtId="0" fontId="2" fillId="0" borderId="0"/>
    <xf numFmtId="0" fontId="3" fillId="0" borderId="0" applyNumberFormat="0" applyFill="0" applyBorder="0" applyAlignment="0" applyProtection="0"/>
    <xf numFmtId="0" fontId="1" fillId="0" borderId="0"/>
    <xf numFmtId="0" fontId="1" fillId="0" borderId="0"/>
    <xf numFmtId="0" fontId="1" fillId="0" borderId="0"/>
  </cellStyleXfs>
  <cellXfs count="932">
    <xf numFmtId="0" fontId="0" fillId="0" borderId="0" xfId="0"/>
    <xf numFmtId="0" fontId="4" fillId="2" borderId="0" xfId="4" applyFont="1" applyFill="1"/>
    <xf numFmtId="0" fontId="6" fillId="18" borderId="0" xfId="0" applyFont="1" applyFill="1"/>
    <xf numFmtId="0" fontId="7" fillId="2" borderId="2" xfId="0" applyFont="1" applyFill="1" applyBorder="1"/>
    <xf numFmtId="0" fontId="7" fillId="2" borderId="3" xfId="0" applyFont="1" applyFill="1" applyBorder="1"/>
    <xf numFmtId="0" fontId="7" fillId="2" borderId="4" xfId="0" applyFont="1" applyFill="1" applyBorder="1"/>
    <xf numFmtId="0" fontId="7" fillId="2" borderId="1" xfId="0" applyFont="1" applyFill="1" applyBorder="1"/>
    <xf numFmtId="0" fontId="7" fillId="2" borderId="5" xfId="0" applyFont="1" applyFill="1" applyBorder="1"/>
    <xf numFmtId="0" fontId="7" fillId="2" borderId="8" xfId="0" applyFont="1" applyFill="1" applyBorder="1"/>
    <xf numFmtId="0" fontId="7" fillId="2" borderId="10" xfId="0" applyFont="1" applyFill="1" applyBorder="1"/>
    <xf numFmtId="0" fontId="7" fillId="2" borderId="9" xfId="0" applyFont="1" applyFill="1" applyBorder="1"/>
    <xf numFmtId="0" fontId="13" fillId="2" borderId="0" xfId="0" applyFont="1" applyFill="1" applyAlignment="1">
      <alignment vertical="center"/>
    </xf>
    <xf numFmtId="0" fontId="7" fillId="2" borderId="0" xfId="0" applyFont="1" applyFill="1"/>
    <xf numFmtId="0" fontId="14" fillId="2" borderId="0" xfId="3" applyFont="1" applyFill="1" applyBorder="1"/>
    <xf numFmtId="0" fontId="10" fillId="2" borderId="0" xfId="0" applyFont="1" applyFill="1" applyAlignment="1">
      <alignment vertical="center"/>
    </xf>
    <xf numFmtId="0" fontId="7" fillId="2" borderId="0" xfId="0" applyFont="1" applyFill="1" applyAlignment="1">
      <alignment vertical="top"/>
    </xf>
    <xf numFmtId="0" fontId="7" fillId="2" borderId="5" xfId="0" applyFont="1" applyFill="1" applyBorder="1" applyAlignment="1">
      <alignment vertical="top"/>
    </xf>
    <xf numFmtId="0" fontId="7" fillId="2" borderId="1" xfId="0" applyFont="1" applyFill="1" applyBorder="1" applyAlignment="1">
      <alignment vertical="top"/>
    </xf>
    <xf numFmtId="0" fontId="14" fillId="2" borderId="0" xfId="3" applyFont="1" applyFill="1" applyBorder="1" applyAlignment="1">
      <alignment vertical="top"/>
    </xf>
    <xf numFmtId="0" fontId="7" fillId="2" borderId="5" xfId="0" applyFont="1" applyFill="1" applyBorder="1" applyAlignment="1">
      <alignment horizontal="left" vertical="top"/>
    </xf>
    <xf numFmtId="0" fontId="7" fillId="2" borderId="1" xfId="0" applyFont="1" applyFill="1" applyBorder="1" applyAlignment="1">
      <alignment horizontal="left" vertical="top"/>
    </xf>
    <xf numFmtId="0" fontId="7" fillId="2" borderId="0" xfId="0" applyFont="1" applyFill="1" applyAlignment="1">
      <alignment horizontal="left" vertical="top" indent="1"/>
    </xf>
    <xf numFmtId="0" fontId="7" fillId="2" borderId="1" xfId="0" applyFont="1" applyFill="1" applyBorder="1" applyAlignment="1">
      <alignment horizontal="left" vertical="top" indent="1"/>
    </xf>
    <xf numFmtId="0" fontId="7" fillId="2" borderId="5" xfId="0" applyFont="1" applyFill="1" applyBorder="1" applyAlignment="1">
      <alignment horizontal="left" vertical="top" indent="1"/>
    </xf>
    <xf numFmtId="0" fontId="5" fillId="2" borderId="0" xfId="0" applyFont="1" applyFill="1"/>
    <xf numFmtId="0" fontId="14" fillId="2" borderId="0" xfId="3" applyFont="1" applyFill="1" applyBorder="1" applyAlignment="1"/>
    <xf numFmtId="0" fontId="7" fillId="18" borderId="0" xfId="0" applyFont="1" applyFill="1"/>
    <xf numFmtId="0" fontId="7" fillId="18" borderId="0" xfId="0" applyFont="1" applyFill="1" applyAlignment="1">
      <alignment wrapText="1"/>
    </xf>
    <xf numFmtId="0" fontId="7" fillId="18" borderId="0" xfId="0" applyFont="1" applyFill="1" applyAlignment="1">
      <alignment vertical="top"/>
    </xf>
    <xf numFmtId="0" fontId="7" fillId="18" borderId="0" xfId="0" applyFont="1" applyFill="1" applyAlignment="1">
      <alignment horizontal="left" vertical="top" wrapText="1"/>
    </xf>
    <xf numFmtId="0" fontId="7" fillId="18" borderId="0" xfId="0" applyFont="1" applyFill="1" applyAlignment="1">
      <alignment horizontal="left" vertical="top" wrapText="1" indent="1"/>
    </xf>
    <xf numFmtId="0" fontId="7" fillId="18" borderId="0" xfId="0" applyFont="1" applyFill="1" applyAlignment="1">
      <alignment horizontal="left" vertical="top" indent="1"/>
    </xf>
    <xf numFmtId="0" fontId="16" fillId="18" borderId="0" xfId="0" applyFont="1" applyFill="1"/>
    <xf numFmtId="0" fontId="7" fillId="18" borderId="0" xfId="0" applyFont="1" applyFill="1" applyAlignment="1">
      <alignment horizontal="left" vertical="top"/>
    </xf>
    <xf numFmtId="0" fontId="15" fillId="18" borderId="0" xfId="0" applyFont="1" applyFill="1"/>
    <xf numFmtId="0" fontId="6" fillId="2" borderId="3" xfId="0" applyFont="1" applyFill="1" applyBorder="1"/>
    <xf numFmtId="0" fontId="6" fillId="2" borderId="0" xfId="0" applyFont="1" applyFill="1"/>
    <xf numFmtId="0" fontId="17" fillId="2" borderId="0" xfId="0" applyFont="1" applyFill="1" applyAlignment="1">
      <alignment vertical="center"/>
    </xf>
    <xf numFmtId="0" fontId="4" fillId="2" borderId="0" xfId="0" applyFont="1" applyFill="1" applyAlignment="1">
      <alignment horizontal="fill"/>
    </xf>
    <xf numFmtId="0" fontId="4" fillId="2" borderId="0" xfId="0" applyFont="1" applyFill="1"/>
    <xf numFmtId="0" fontId="4" fillId="0" borderId="16" xfId="0" applyFont="1" applyBorder="1" applyAlignment="1">
      <alignment horizontal="left" vertical="center" indent="1"/>
    </xf>
    <xf numFmtId="0" fontId="4" fillId="7" borderId="18" xfId="0" applyFont="1" applyFill="1" applyBorder="1" applyAlignment="1">
      <alignment horizontal="left" vertical="center" indent="1"/>
    </xf>
    <xf numFmtId="0" fontId="4" fillId="0" borderId="18" xfId="0" applyFont="1" applyBorder="1" applyAlignment="1">
      <alignment horizontal="left" vertical="center" indent="1"/>
    </xf>
    <xf numFmtId="0" fontId="7" fillId="2" borderId="1" xfId="0" applyFont="1" applyFill="1" applyBorder="1" applyAlignment="1">
      <alignment horizontal="right"/>
    </xf>
    <xf numFmtId="0" fontId="4" fillId="9" borderId="18" xfId="0" applyFont="1" applyFill="1" applyBorder="1" applyAlignment="1">
      <alignment horizontal="left" vertical="center" indent="1"/>
    </xf>
    <xf numFmtId="0" fontId="4" fillId="9" borderId="20" xfId="0" applyFont="1" applyFill="1" applyBorder="1" applyAlignment="1">
      <alignment horizontal="left" vertical="center" indent="1"/>
    </xf>
    <xf numFmtId="0" fontId="4" fillId="7" borderId="20" xfId="0" applyFont="1" applyFill="1" applyBorder="1" applyAlignment="1">
      <alignment horizontal="left" vertical="center" indent="1"/>
    </xf>
    <xf numFmtId="0" fontId="4" fillId="0" borderId="5" xfId="0" applyFont="1" applyBorder="1" applyAlignment="1">
      <alignment horizontal="left" vertical="center" indent="1"/>
    </xf>
    <xf numFmtId="0" fontId="4" fillId="0" borderId="9" xfId="0" applyFont="1" applyBorder="1" applyAlignment="1">
      <alignment horizontal="left" vertical="center" indent="1"/>
    </xf>
    <xf numFmtId="0" fontId="4" fillId="7" borderId="16" xfId="0" applyFont="1" applyFill="1" applyBorder="1" applyAlignment="1">
      <alignment horizontal="left" vertical="center" indent="1"/>
    </xf>
    <xf numFmtId="0" fontId="4" fillId="0" borderId="20" xfId="0" applyFont="1" applyBorder="1" applyAlignment="1">
      <alignment horizontal="left" vertical="center" indent="1"/>
    </xf>
    <xf numFmtId="0" fontId="20" fillId="2" borderId="0" xfId="0" applyFont="1" applyFill="1" applyAlignment="1">
      <alignment horizontal="left" vertical="center" indent="1"/>
    </xf>
    <xf numFmtId="0" fontId="18" fillId="2" borderId="0" xfId="0" applyFont="1" applyFill="1" applyAlignment="1">
      <alignment horizontal="right"/>
    </xf>
    <xf numFmtId="0" fontId="4" fillId="0" borderId="24" xfId="0" applyFont="1" applyBorder="1" applyAlignment="1">
      <alignment horizontal="left" vertical="center" indent="1"/>
    </xf>
    <xf numFmtId="0" fontId="7" fillId="2" borderId="5" xfId="0" applyFont="1" applyFill="1" applyBorder="1" applyAlignment="1">
      <alignment wrapText="1"/>
    </xf>
    <xf numFmtId="0" fontId="21" fillId="2" borderId="1" xfId="0" applyFont="1" applyFill="1" applyBorder="1"/>
    <xf numFmtId="0" fontId="6" fillId="2" borderId="0" xfId="0" applyFont="1" applyFill="1" applyAlignment="1">
      <alignment horizontal="left" vertical="center" indent="1"/>
    </xf>
    <xf numFmtId="0" fontId="6" fillId="2" borderId="10" xfId="0" applyFont="1" applyFill="1" applyBorder="1"/>
    <xf numFmtId="0" fontId="4" fillId="2" borderId="10" xfId="0" applyFont="1" applyFill="1" applyBorder="1"/>
    <xf numFmtId="0" fontId="25" fillId="2" borderId="27" xfId="3" applyFont="1" applyFill="1" applyBorder="1" applyAlignment="1">
      <alignment horizontal="left" vertical="center" indent="1"/>
    </xf>
    <xf numFmtId="0" fontId="26" fillId="2" borderId="140" xfId="0" applyFont="1" applyFill="1" applyBorder="1" applyAlignment="1">
      <alignment horizontal="left" vertical="center" indent="1"/>
    </xf>
    <xf numFmtId="0" fontId="26" fillId="2" borderId="22" xfId="0" applyFont="1" applyFill="1" applyBorder="1" applyAlignment="1">
      <alignment horizontal="left" vertical="center" indent="1"/>
    </xf>
    <xf numFmtId="0" fontId="4" fillId="0" borderId="7" xfId="0" applyFont="1" applyBorder="1" applyAlignment="1">
      <alignment horizontal="center" vertical="center"/>
    </xf>
    <xf numFmtId="0" fontId="4" fillId="0" borderId="24" xfId="0" applyFont="1" applyBorder="1" applyAlignment="1">
      <alignment horizontal="center" vertical="center"/>
    </xf>
    <xf numFmtId="0" fontId="27" fillId="2" borderId="31" xfId="0" applyFont="1" applyFill="1" applyBorder="1" applyAlignment="1">
      <alignment horizontal="left" vertical="center" indent="1"/>
    </xf>
    <xf numFmtId="0" fontId="26" fillId="2" borderId="33" xfId="0" applyFont="1" applyFill="1" applyBorder="1" applyAlignment="1">
      <alignment horizontal="left" vertical="center" indent="1"/>
    </xf>
    <xf numFmtId="0" fontId="26" fillId="2" borderId="13" xfId="0" applyFont="1" applyFill="1" applyBorder="1" applyAlignment="1">
      <alignment horizontal="left" vertical="center" indent="1"/>
    </xf>
    <xf numFmtId="0" fontId="27" fillId="2" borderId="32" xfId="0" applyFont="1" applyFill="1" applyBorder="1" applyAlignment="1">
      <alignment horizontal="left" vertical="center" indent="1"/>
    </xf>
    <xf numFmtId="0" fontId="26" fillId="2" borderId="10" xfId="0" applyFont="1" applyFill="1" applyBorder="1" applyAlignment="1">
      <alignment horizontal="left" vertical="center" indent="1"/>
    </xf>
    <xf numFmtId="0" fontId="26" fillId="2" borderId="9" xfId="0" applyFont="1" applyFill="1" applyBorder="1" applyAlignment="1">
      <alignment horizontal="left" vertical="center" indent="1"/>
    </xf>
    <xf numFmtId="0" fontId="4" fillId="0" borderId="4" xfId="0" applyFont="1" applyBorder="1" applyAlignment="1">
      <alignment horizontal="center"/>
    </xf>
    <xf numFmtId="0" fontId="27" fillId="2" borderId="33" xfId="0" applyFont="1" applyFill="1" applyBorder="1" applyAlignment="1">
      <alignment horizontal="left" vertical="center" indent="1"/>
    </xf>
    <xf numFmtId="0" fontId="27" fillId="2" borderId="10" xfId="0" applyFont="1" applyFill="1" applyBorder="1" applyAlignment="1">
      <alignment horizontal="left" vertical="center" indent="1"/>
    </xf>
    <xf numFmtId="0" fontId="4" fillId="0" borderId="5" xfId="0" applyFont="1" applyBorder="1" applyAlignment="1">
      <alignment horizontal="center"/>
    </xf>
    <xf numFmtId="0" fontId="6" fillId="2" borderId="33" xfId="0" applyFont="1" applyFill="1" applyBorder="1" applyAlignment="1">
      <alignment horizontal="left" vertical="center" indent="1"/>
    </xf>
    <xf numFmtId="0" fontId="4" fillId="0" borderId="9" xfId="0" applyFont="1" applyBorder="1" applyAlignment="1">
      <alignment horizontal="center"/>
    </xf>
    <xf numFmtId="0" fontId="6" fillId="2" borderId="10" xfId="0" applyFont="1" applyFill="1" applyBorder="1" applyAlignment="1">
      <alignment horizontal="left" vertical="center" indent="1"/>
    </xf>
    <xf numFmtId="0" fontId="17" fillId="18" borderId="0" xfId="0" applyFont="1" applyFill="1" applyAlignment="1">
      <alignment vertical="center"/>
    </xf>
    <xf numFmtId="0" fontId="9" fillId="18" borderId="0" xfId="0" applyFont="1" applyFill="1"/>
    <xf numFmtId="0" fontId="12" fillId="18" borderId="0" xfId="0" applyFont="1" applyFill="1"/>
    <xf numFmtId="0" fontId="22" fillId="18" borderId="0" xfId="0" applyFont="1" applyFill="1" applyAlignment="1">
      <alignment horizontal="center" vertical="center"/>
    </xf>
    <xf numFmtId="0" fontId="7" fillId="18" borderId="1" xfId="0" applyFont="1" applyFill="1" applyBorder="1"/>
    <xf numFmtId="0" fontId="4" fillId="18" borderId="0" xfId="0" applyFont="1" applyFill="1"/>
    <xf numFmtId="0" fontId="7" fillId="18" borderId="5" xfId="0" applyFont="1" applyFill="1" applyBorder="1"/>
    <xf numFmtId="0" fontId="28" fillId="18" borderId="0" xfId="0" applyFont="1" applyFill="1"/>
    <xf numFmtId="0" fontId="4" fillId="2" borderId="0" xfId="0" applyFont="1" applyFill="1" applyAlignment="1">
      <alignment horizontal="left" vertical="center"/>
    </xf>
    <xf numFmtId="0" fontId="6" fillId="2" borderId="0" xfId="0" applyFont="1" applyFill="1" applyAlignment="1">
      <alignment horizontal="left" vertical="center"/>
    </xf>
    <xf numFmtId="0" fontId="4" fillId="2" borderId="0" xfId="0" applyFont="1" applyFill="1" applyAlignment="1">
      <alignment vertical="top"/>
    </xf>
    <xf numFmtId="0" fontId="26" fillId="2" borderId="0" xfId="0" applyFont="1" applyFill="1"/>
    <xf numFmtId="0" fontId="4" fillId="2" borderId="0" xfId="0" applyFont="1" applyFill="1" applyAlignment="1">
      <alignment vertical="center"/>
    </xf>
    <xf numFmtId="15" fontId="4" fillId="0" borderId="18" xfId="0" quotePrefix="1" applyNumberFormat="1" applyFont="1" applyBorder="1" applyAlignment="1">
      <alignment horizontal="left" vertical="center" indent="1"/>
    </xf>
    <xf numFmtId="0" fontId="6" fillId="18" borderId="0" xfId="0" applyFont="1" applyFill="1" applyAlignment="1">
      <alignment vertical="top"/>
    </xf>
    <xf numFmtId="0" fontId="7" fillId="2" borderId="2" xfId="0" applyFont="1" applyFill="1" applyBorder="1" applyAlignment="1">
      <alignment vertical="top"/>
    </xf>
    <xf numFmtId="0" fontId="7" fillId="2" borderId="3" xfId="0" applyFont="1" applyFill="1" applyBorder="1" applyAlignment="1">
      <alignment vertical="top"/>
    </xf>
    <xf numFmtId="0" fontId="7" fillId="2" borderId="4" xfId="0" applyFont="1" applyFill="1" applyBorder="1" applyAlignment="1">
      <alignment vertical="top"/>
    </xf>
    <xf numFmtId="0" fontId="8" fillId="2" borderId="5" xfId="0" applyFont="1" applyFill="1" applyBorder="1" applyAlignment="1">
      <alignment vertical="top"/>
    </xf>
    <xf numFmtId="0" fontId="10" fillId="2" borderId="5" xfId="0" applyFont="1" applyFill="1" applyBorder="1" applyAlignment="1">
      <alignment vertical="top" wrapText="1"/>
    </xf>
    <xf numFmtId="164" fontId="12" fillId="2" borderId="5" xfId="0" applyNumberFormat="1" applyFont="1" applyFill="1" applyBorder="1" applyAlignment="1" applyProtection="1">
      <alignment vertical="top"/>
      <protection hidden="1"/>
    </xf>
    <xf numFmtId="0" fontId="7" fillId="2" borderId="5" xfId="0" applyFont="1" applyFill="1" applyBorder="1" applyAlignment="1" applyProtection="1">
      <alignment vertical="top"/>
      <protection hidden="1"/>
    </xf>
    <xf numFmtId="0" fontId="7" fillId="2" borderId="5" xfId="0" applyFont="1" applyFill="1" applyBorder="1" applyAlignment="1" applyProtection="1">
      <alignment vertical="top" wrapText="1"/>
      <protection hidden="1"/>
    </xf>
    <xf numFmtId="0" fontId="7" fillId="2" borderId="8" xfId="0" applyFont="1" applyFill="1" applyBorder="1" applyAlignment="1">
      <alignment vertical="top"/>
    </xf>
    <xf numFmtId="0" fontId="7" fillId="2" borderId="10" xfId="0" applyFont="1" applyFill="1" applyBorder="1" applyAlignment="1">
      <alignment vertical="top"/>
    </xf>
    <xf numFmtId="0" fontId="7" fillId="2" borderId="9" xfId="0" applyFont="1" applyFill="1" applyBorder="1" applyAlignment="1">
      <alignment vertical="top"/>
    </xf>
    <xf numFmtId="0" fontId="43" fillId="2" borderId="0" xfId="0" applyFont="1" applyFill="1" applyAlignment="1">
      <alignment vertical="center"/>
    </xf>
    <xf numFmtId="0" fontId="43" fillId="2" borderId="0" xfId="0" applyFont="1" applyFill="1" applyAlignment="1">
      <alignment horizontal="left" vertical="center" indent="1"/>
    </xf>
    <xf numFmtId="0" fontId="6" fillId="2" borderId="0" xfId="5" applyFont="1" applyFill="1" applyAlignment="1">
      <alignment horizontal="left"/>
    </xf>
    <xf numFmtId="0" fontId="46" fillId="2" borderId="0" xfId="3" applyFont="1" applyFill="1" applyAlignment="1">
      <alignment horizontal="left"/>
    </xf>
    <xf numFmtId="0" fontId="27" fillId="2" borderId="0" xfId="5" applyFont="1" applyFill="1" applyAlignment="1">
      <alignment horizontal="left"/>
    </xf>
    <xf numFmtId="0" fontId="4" fillId="0" borderId="67" xfId="0" applyFont="1" applyBorder="1" applyAlignment="1">
      <alignment horizontal="left" vertical="center" indent="1"/>
    </xf>
    <xf numFmtId="0" fontId="6" fillId="0" borderId="0" xfId="5" applyFont="1" applyAlignment="1">
      <alignment horizontal="left"/>
    </xf>
    <xf numFmtId="0" fontId="44" fillId="2" borderId="6" xfId="0" applyFont="1" applyFill="1" applyBorder="1" applyAlignment="1">
      <alignment horizontal="left" vertical="center" indent="1"/>
    </xf>
    <xf numFmtId="0" fontId="50" fillId="2" borderId="26" xfId="0" applyFont="1" applyFill="1" applyBorder="1"/>
    <xf numFmtId="0" fontId="50" fillId="2" borderId="7" xfId="0" applyFont="1" applyFill="1" applyBorder="1"/>
    <xf numFmtId="0" fontId="44" fillId="2" borderId="26" xfId="0" applyFont="1" applyFill="1" applyBorder="1" applyAlignment="1">
      <alignment horizontal="left" vertical="center" indent="1"/>
    </xf>
    <xf numFmtId="165" fontId="22" fillId="5" borderId="42" xfId="0" applyNumberFormat="1" applyFont="1" applyFill="1" applyBorder="1" applyAlignment="1">
      <alignment horizontal="left" vertical="center"/>
    </xf>
    <xf numFmtId="0" fontId="22" fillId="5" borderId="18" xfId="0" applyFont="1" applyFill="1" applyBorder="1" applyAlignment="1">
      <alignment horizontal="right" vertical="center" wrapText="1" indent="1"/>
    </xf>
    <xf numFmtId="0" fontId="22" fillId="0" borderId="41" xfId="0" applyFont="1" applyBorder="1" applyAlignment="1">
      <alignment horizontal="left" vertical="center"/>
    </xf>
    <xf numFmtId="165" fontId="22" fillId="5" borderId="42" xfId="0" applyNumberFormat="1" applyFont="1" applyFill="1" applyBorder="1" applyAlignment="1">
      <alignment horizontal="right" vertical="center"/>
    </xf>
    <xf numFmtId="3" fontId="22" fillId="5" borderId="36" xfId="0" applyNumberFormat="1" applyFont="1" applyFill="1" applyBorder="1" applyAlignment="1">
      <alignment horizontal="right" vertical="center"/>
    </xf>
    <xf numFmtId="3" fontId="22" fillId="5" borderId="40" xfId="0" applyNumberFormat="1" applyFont="1" applyFill="1" applyBorder="1" applyAlignment="1">
      <alignment horizontal="right" vertical="center" wrapText="1" indent="1"/>
    </xf>
    <xf numFmtId="4" fontId="22" fillId="5" borderId="40" xfId="0" applyNumberFormat="1" applyFont="1" applyFill="1" applyBorder="1" applyAlignment="1">
      <alignment horizontal="right" vertical="center" wrapText="1" indent="1"/>
    </xf>
    <xf numFmtId="4" fontId="22" fillId="5" borderId="18" xfId="0" applyNumberFormat="1" applyFont="1" applyFill="1" applyBorder="1" applyAlignment="1">
      <alignment horizontal="right" vertical="center"/>
    </xf>
    <xf numFmtId="0" fontId="22" fillId="0" borderId="41" xfId="0" applyFont="1" applyBorder="1" applyAlignment="1">
      <alignment vertical="center"/>
    </xf>
    <xf numFmtId="0" fontId="58" fillId="2" borderId="0" xfId="0" applyFont="1" applyFill="1" applyAlignment="1">
      <alignment horizontal="left" vertical="center" indent="1"/>
    </xf>
    <xf numFmtId="0" fontId="12" fillId="2" borderId="11" xfId="0" applyFont="1" applyFill="1" applyBorder="1" applyAlignment="1">
      <alignment horizontal="center" vertical="center" wrapText="1"/>
    </xf>
    <xf numFmtId="0" fontId="12" fillId="2" borderId="35" xfId="0" applyFont="1" applyFill="1" applyBorder="1" applyAlignment="1">
      <alignment horizontal="center" vertical="center" wrapText="1"/>
    </xf>
    <xf numFmtId="9" fontId="7" fillId="2" borderId="10" xfId="1" applyFont="1" applyFill="1" applyBorder="1"/>
    <xf numFmtId="0" fontId="6" fillId="0" borderId="0" xfId="0" applyFont="1"/>
    <xf numFmtId="0" fontId="6" fillId="0" borderId="1" xfId="0" applyFont="1" applyBorder="1"/>
    <xf numFmtId="0" fontId="61" fillId="18" borderId="0" xfId="5" applyFont="1" applyFill="1" applyAlignment="1">
      <alignment horizontal="left"/>
    </xf>
    <xf numFmtId="0" fontId="6" fillId="18" borderId="0" xfId="5" applyFont="1" applyFill="1" applyAlignment="1">
      <alignment horizontal="left"/>
    </xf>
    <xf numFmtId="0" fontId="27" fillId="2" borderId="0" xfId="0" applyFont="1" applyFill="1"/>
    <xf numFmtId="0" fontId="61" fillId="18" borderId="0" xfId="0" applyFont="1" applyFill="1"/>
    <xf numFmtId="0" fontId="27" fillId="18" borderId="0" xfId="0" applyFont="1" applyFill="1"/>
    <xf numFmtId="0" fontId="34" fillId="18" borderId="6" xfId="0" applyFont="1" applyFill="1" applyBorder="1"/>
    <xf numFmtId="0" fontId="34" fillId="18" borderId="26" xfId="0" applyFont="1" applyFill="1" applyBorder="1"/>
    <xf numFmtId="0" fontId="34" fillId="18" borderId="7" xfId="0" applyFont="1" applyFill="1" applyBorder="1"/>
    <xf numFmtId="0" fontId="6" fillId="18" borderId="2" xfId="0" applyFont="1" applyFill="1" applyBorder="1"/>
    <xf numFmtId="0" fontId="49" fillId="2" borderId="0" xfId="0" applyFont="1" applyFill="1"/>
    <xf numFmtId="0" fontId="27" fillId="0" borderId="133" xfId="0" applyFont="1" applyBorder="1" applyAlignment="1">
      <alignment horizontal="left" indent="1"/>
    </xf>
    <xf numFmtId="0" fontId="6" fillId="18" borderId="3" xfId="0" applyFont="1" applyFill="1" applyBorder="1"/>
    <xf numFmtId="0" fontId="6" fillId="18" borderId="11" xfId="0" applyFont="1" applyFill="1" applyBorder="1"/>
    <xf numFmtId="0" fontId="6" fillId="18" borderId="1" xfId="0" applyFont="1" applyFill="1" applyBorder="1"/>
    <xf numFmtId="0" fontId="6" fillId="18" borderId="5" xfId="0" quotePrefix="1" applyFont="1" applyFill="1" applyBorder="1"/>
    <xf numFmtId="0" fontId="6" fillId="18" borderId="62" xfId="0" applyFont="1" applyFill="1" applyBorder="1"/>
    <xf numFmtId="0" fontId="6" fillId="18" borderId="8" xfId="0" applyFont="1" applyFill="1" applyBorder="1"/>
    <xf numFmtId="0" fontId="6" fillId="18" borderId="9" xfId="0" quotePrefix="1" applyFont="1" applyFill="1" applyBorder="1"/>
    <xf numFmtId="0" fontId="56" fillId="18" borderId="0" xfId="4" applyFont="1" applyFill="1"/>
    <xf numFmtId="0" fontId="6" fillId="18" borderId="4" xfId="0" applyFont="1" applyFill="1" applyBorder="1"/>
    <xf numFmtId="0" fontId="20" fillId="18" borderId="5" xfId="0" applyFont="1" applyFill="1" applyBorder="1" applyAlignment="1">
      <alignment horizontal="left" vertical="center" indent="1"/>
    </xf>
    <xf numFmtId="0" fontId="6" fillId="18" borderId="5" xfId="0" applyFont="1" applyFill="1" applyBorder="1"/>
    <xf numFmtId="0" fontId="6" fillId="18" borderId="135" xfId="0" applyFont="1" applyFill="1" applyBorder="1"/>
    <xf numFmtId="0" fontId="6" fillId="18" borderId="92" xfId="0" applyFont="1" applyFill="1" applyBorder="1"/>
    <xf numFmtId="0" fontId="6" fillId="18" borderId="136" xfId="0" applyFont="1" applyFill="1" applyBorder="1"/>
    <xf numFmtId="0" fontId="6" fillId="18" borderId="137" xfId="0" applyFont="1" applyFill="1" applyBorder="1"/>
    <xf numFmtId="0" fontId="6" fillId="18" borderId="138" xfId="0" applyFont="1" applyFill="1" applyBorder="1"/>
    <xf numFmtId="0" fontId="6" fillId="18" borderId="139" xfId="0" applyFont="1" applyFill="1" applyBorder="1"/>
    <xf numFmtId="0" fontId="6" fillId="18" borderId="9" xfId="0" applyFont="1" applyFill="1" applyBorder="1"/>
    <xf numFmtId="0" fontId="6" fillId="18" borderId="10" xfId="0" applyFont="1" applyFill="1" applyBorder="1"/>
    <xf numFmtId="0" fontId="6" fillId="18" borderId="35" xfId="0" applyFont="1" applyFill="1" applyBorder="1"/>
    <xf numFmtId="0" fontId="34" fillId="0" borderId="92" xfId="0" applyFont="1" applyBorder="1"/>
    <xf numFmtId="0" fontId="34" fillId="0" borderId="93" xfId="0" applyFont="1" applyBorder="1"/>
    <xf numFmtId="0" fontId="6" fillId="0" borderId="94" xfId="0" applyFont="1" applyBorder="1"/>
    <xf numFmtId="0" fontId="6" fillId="0" borderId="92" xfId="0" applyFont="1" applyBorder="1"/>
    <xf numFmtId="0" fontId="6" fillId="0" borderId="93" xfId="0" applyFont="1" applyBorder="1"/>
    <xf numFmtId="0" fontId="7" fillId="16" borderId="62" xfId="0" applyFont="1" applyFill="1" applyBorder="1" applyProtection="1">
      <protection locked="0"/>
    </xf>
    <xf numFmtId="0" fontId="7" fillId="16" borderId="11" xfId="0" applyFont="1" applyFill="1" applyBorder="1" applyProtection="1">
      <protection locked="0"/>
    </xf>
    <xf numFmtId="0" fontId="7" fillId="16" borderId="35" xfId="0" applyFont="1" applyFill="1" applyBorder="1" applyProtection="1">
      <protection locked="0"/>
    </xf>
    <xf numFmtId="0" fontId="7" fillId="3" borderId="34" xfId="0" applyFont="1" applyFill="1" applyBorder="1" applyProtection="1">
      <protection locked="0"/>
    </xf>
    <xf numFmtId="0" fontId="12" fillId="13" borderId="2" xfId="0" applyFont="1" applyFill="1" applyBorder="1" applyProtection="1">
      <protection locked="0"/>
    </xf>
    <xf numFmtId="0" fontId="12" fillId="13" borderId="3" xfId="0" applyFont="1" applyFill="1" applyBorder="1" applyProtection="1">
      <protection locked="0"/>
    </xf>
    <xf numFmtId="0" fontId="12" fillId="13" borderId="4" xfId="0" applyFont="1" applyFill="1" applyBorder="1" applyProtection="1">
      <protection locked="0"/>
    </xf>
    <xf numFmtId="0" fontId="34" fillId="3" borderId="2" xfId="4" applyFont="1" applyFill="1" applyBorder="1"/>
    <xf numFmtId="0" fontId="34" fillId="3" borderId="6" xfId="4" applyFont="1" applyFill="1" applyBorder="1"/>
    <xf numFmtId="0" fontId="34" fillId="3" borderId="26" xfId="4" applyFont="1" applyFill="1" applyBorder="1"/>
    <xf numFmtId="0" fontId="34" fillId="3" borderId="7" xfId="4" applyFont="1" applyFill="1" applyBorder="1"/>
    <xf numFmtId="0" fontId="7" fillId="17" borderId="2" xfId="0" applyFont="1" applyFill="1" applyBorder="1" applyProtection="1">
      <protection locked="0"/>
    </xf>
    <xf numFmtId="0" fontId="7" fillId="17" borderId="3" xfId="0" applyFont="1" applyFill="1" applyBorder="1" applyProtection="1">
      <protection locked="0"/>
    </xf>
    <xf numFmtId="0" fontId="7" fillId="17" borderId="4" xfId="0" applyFont="1" applyFill="1" applyBorder="1" applyProtection="1">
      <protection locked="0"/>
    </xf>
    <xf numFmtId="0" fontId="6" fillId="8" borderId="11" xfId="4" applyFont="1" applyFill="1" applyBorder="1"/>
    <xf numFmtId="0" fontId="6" fillId="16" borderId="0" xfId="4" applyFont="1" applyFill="1"/>
    <xf numFmtId="0" fontId="28" fillId="16" borderId="0" xfId="4" applyFont="1" applyFill="1"/>
    <xf numFmtId="0" fontId="7" fillId="17" borderId="1" xfId="0" applyFont="1" applyFill="1" applyBorder="1" applyProtection="1">
      <protection locked="0"/>
    </xf>
    <xf numFmtId="0" fontId="7" fillId="17" borderId="0" xfId="0" applyFont="1" applyFill="1" applyProtection="1">
      <protection locked="0"/>
    </xf>
    <xf numFmtId="0" fontId="7" fillId="17" borderId="5" xfId="0" applyFont="1" applyFill="1" applyBorder="1" applyProtection="1">
      <protection locked="0"/>
    </xf>
    <xf numFmtId="0" fontId="6" fillId="8" borderId="62" xfId="4" applyFont="1" applyFill="1" applyBorder="1"/>
    <xf numFmtId="0" fontId="7" fillId="8" borderId="35" xfId="0" applyFont="1" applyFill="1" applyBorder="1" applyProtection="1">
      <protection locked="0"/>
    </xf>
    <xf numFmtId="0" fontId="7" fillId="17" borderId="8" xfId="0" applyFont="1" applyFill="1" applyBorder="1" applyProtection="1">
      <protection locked="0"/>
    </xf>
    <xf numFmtId="0" fontId="7" fillId="17" borderId="10" xfId="0" applyFont="1" applyFill="1" applyBorder="1" applyProtection="1">
      <protection locked="0"/>
    </xf>
    <xf numFmtId="0" fontId="7" fillId="17" borderId="9" xfId="0" applyFont="1" applyFill="1" applyBorder="1" applyProtection="1">
      <protection locked="0"/>
    </xf>
    <xf numFmtId="0" fontId="56" fillId="2" borderId="0" xfId="4" applyFont="1" applyFill="1" applyAlignment="1">
      <alignment horizontal="left"/>
    </xf>
    <xf numFmtId="0" fontId="34" fillId="2" borderId="2" xfId="4" applyFont="1" applyFill="1" applyBorder="1" applyAlignment="1">
      <alignment horizontal="left"/>
    </xf>
    <xf numFmtId="0" fontId="6" fillId="2" borderId="3" xfId="4" applyFont="1" applyFill="1" applyBorder="1" applyAlignment="1">
      <alignment horizontal="center"/>
    </xf>
    <xf numFmtId="0" fontId="56" fillId="2" borderId="3" xfId="4" applyFont="1" applyFill="1" applyBorder="1" applyAlignment="1">
      <alignment horizontal="left"/>
    </xf>
    <xf numFmtId="0" fontId="59" fillId="2" borderId="2" xfId="4" applyFont="1" applyFill="1" applyBorder="1" applyAlignment="1">
      <alignment horizontal="center"/>
    </xf>
    <xf numFmtId="0" fontId="56" fillId="2" borderId="3" xfId="4" applyFont="1" applyFill="1" applyBorder="1"/>
    <xf numFmtId="0" fontId="65" fillId="2" borderId="3" xfId="4" applyFont="1" applyFill="1" applyBorder="1" applyAlignment="1">
      <alignment horizontal="left"/>
    </xf>
    <xf numFmtId="0" fontId="56" fillId="2" borderId="3" xfId="4" applyFont="1" applyFill="1" applyBorder="1" applyAlignment="1">
      <alignment horizontal="center"/>
    </xf>
    <xf numFmtId="0" fontId="56" fillId="2" borderId="4" xfId="4" applyFont="1" applyFill="1" applyBorder="1" applyAlignment="1">
      <alignment horizontal="left"/>
    </xf>
    <xf numFmtId="0" fontId="6" fillId="2" borderId="0" xfId="4" applyFont="1" applyFill="1"/>
    <xf numFmtId="0" fontId="56" fillId="2" borderId="0" xfId="4" applyFont="1" applyFill="1"/>
    <xf numFmtId="0" fontId="6" fillId="2" borderId="8" xfId="4" applyFont="1" applyFill="1" applyBorder="1" applyAlignment="1">
      <alignment horizontal="left"/>
    </xf>
    <xf numFmtId="0" fontId="6" fillId="2" borderId="10" xfId="4" applyFont="1" applyFill="1" applyBorder="1" applyAlignment="1">
      <alignment horizontal="center"/>
    </xf>
    <xf numFmtId="0" fontId="59" fillId="2" borderId="10" xfId="4" applyFont="1" applyFill="1" applyBorder="1" applyAlignment="1">
      <alignment horizontal="left"/>
    </xf>
    <xf numFmtId="0" fontId="59" fillId="14" borderId="8" xfId="4" applyFont="1" applyFill="1" applyBorder="1" applyAlignment="1">
      <alignment horizontal="center" vertical="center" wrapText="1"/>
    </xf>
    <xf numFmtId="9" fontId="56" fillId="4" borderId="34" xfId="4" applyNumberFormat="1" applyFont="1" applyFill="1" applyBorder="1" applyAlignment="1">
      <alignment horizontal="center"/>
    </xf>
    <xf numFmtId="0" fontId="59" fillId="14" borderId="10" xfId="4" applyFont="1" applyFill="1" applyBorder="1" applyAlignment="1">
      <alignment horizontal="center"/>
    </xf>
    <xf numFmtId="0" fontId="59" fillId="15" borderId="8" xfId="4" applyFont="1" applyFill="1" applyBorder="1" applyAlignment="1">
      <alignment horizontal="center" vertical="center" wrapText="1"/>
    </xf>
    <xf numFmtId="0" fontId="59" fillId="15" borderId="9" xfId="4" applyFont="1" applyFill="1" applyBorder="1" applyAlignment="1">
      <alignment horizontal="center"/>
    </xf>
    <xf numFmtId="0" fontId="59" fillId="10" borderId="10" xfId="4" applyFont="1" applyFill="1" applyBorder="1" applyAlignment="1">
      <alignment horizontal="left" vertical="center"/>
    </xf>
    <xf numFmtId="0" fontId="59" fillId="10" borderId="10" xfId="4" applyFont="1" applyFill="1" applyBorder="1" applyAlignment="1">
      <alignment horizontal="center" vertical="center" wrapText="1"/>
    </xf>
    <xf numFmtId="0" fontId="59" fillId="10" borderId="10" xfId="4" applyFont="1" applyFill="1" applyBorder="1" applyAlignment="1">
      <alignment horizontal="center"/>
    </xf>
    <xf numFmtId="0" fontId="59" fillId="10" borderId="9" xfId="4" applyFont="1" applyFill="1" applyBorder="1" applyAlignment="1">
      <alignment horizontal="center" vertical="center" wrapText="1"/>
    </xf>
    <xf numFmtId="0" fontId="59" fillId="2" borderId="9" xfId="4" applyFont="1" applyFill="1" applyBorder="1" applyAlignment="1">
      <alignment horizontal="left"/>
    </xf>
    <xf numFmtId="0" fontId="59" fillId="0" borderId="68" xfId="4" applyFont="1" applyBorder="1" applyAlignment="1">
      <alignment horizontal="left" vertical="center"/>
    </xf>
    <xf numFmtId="0" fontId="59" fillId="0" borderId="7" xfId="4" applyFont="1" applyBorder="1" applyAlignment="1">
      <alignment horizontal="left" vertical="center"/>
    </xf>
    <xf numFmtId="0" fontId="34" fillId="14" borderId="100" xfId="4" applyFont="1" applyFill="1" applyBorder="1" applyAlignment="1">
      <alignment horizontal="center" vertical="center" wrapText="1"/>
    </xf>
    <xf numFmtId="0" fontId="34" fillId="15" borderId="101" xfId="4" applyFont="1" applyFill="1" applyBorder="1" applyAlignment="1">
      <alignment horizontal="center" vertical="center" wrapText="1"/>
    </xf>
    <xf numFmtId="0" fontId="34" fillId="11" borderId="102" xfId="4" applyFont="1" applyFill="1" applyBorder="1" applyAlignment="1">
      <alignment horizontal="center" vertical="center" wrapText="1"/>
    </xf>
    <xf numFmtId="0" fontId="59" fillId="6" borderId="34" xfId="4" applyFont="1" applyFill="1" applyBorder="1" applyAlignment="1">
      <alignment horizontal="left" vertical="center" wrapText="1"/>
    </xf>
    <xf numFmtId="0" fontId="59" fillId="6" borderId="103" xfId="4" applyFont="1" applyFill="1" applyBorder="1" applyAlignment="1">
      <alignment horizontal="left" vertical="center" wrapText="1"/>
    </xf>
    <xf numFmtId="0" fontId="59" fillId="14" borderId="104" xfId="4" applyFont="1" applyFill="1" applyBorder="1" applyAlignment="1">
      <alignment horizontal="center" vertical="center"/>
    </xf>
    <xf numFmtId="0" fontId="59" fillId="14" borderId="105" xfId="4" applyFont="1" applyFill="1" applyBorder="1" applyAlignment="1">
      <alignment horizontal="center" vertical="center"/>
    </xf>
    <xf numFmtId="0" fontId="59" fillId="14" borderId="106" xfId="4" applyFont="1" applyFill="1" applyBorder="1" applyAlignment="1">
      <alignment horizontal="center" vertical="center" wrapText="1"/>
    </xf>
    <xf numFmtId="0" fontId="59" fillId="15" borderId="107" xfId="4" applyFont="1" applyFill="1" applyBorder="1" applyAlignment="1">
      <alignment horizontal="center" vertical="center"/>
    </xf>
    <xf numFmtId="0" fontId="59" fillId="15" borderId="108" xfId="4" applyFont="1" applyFill="1" applyBorder="1" applyAlignment="1">
      <alignment horizontal="center" vertical="center" wrapText="1"/>
    </xf>
    <xf numFmtId="0" fontId="59" fillId="15" borderId="109" xfId="4" applyFont="1" applyFill="1" applyBorder="1" applyAlignment="1">
      <alignment horizontal="center" vertical="center" wrapText="1"/>
    </xf>
    <xf numFmtId="0" fontId="59" fillId="10" borderId="104" xfId="4" applyFont="1" applyFill="1" applyBorder="1" applyAlignment="1">
      <alignment horizontal="center" vertical="center"/>
    </xf>
    <xf numFmtId="0" fontId="59" fillId="10" borderId="105" xfId="4" applyFont="1" applyFill="1" applyBorder="1" applyAlignment="1">
      <alignment horizontal="center" vertical="center"/>
    </xf>
    <xf numFmtId="0" fontId="59" fillId="10" borderId="105" xfId="4" applyFont="1" applyFill="1" applyBorder="1" applyAlignment="1">
      <alignment horizontal="center" vertical="center" wrapText="1"/>
    </xf>
    <xf numFmtId="0" fontId="59" fillId="10" borderId="106" xfId="4" applyFont="1" applyFill="1" applyBorder="1" applyAlignment="1">
      <alignment horizontal="center" vertical="center" wrapText="1"/>
    </xf>
    <xf numFmtId="0" fontId="6" fillId="2" borderId="0" xfId="4" applyFont="1" applyFill="1" applyAlignment="1">
      <alignment vertical="center"/>
    </xf>
    <xf numFmtId="0" fontId="56" fillId="0" borderId="82" xfId="4" applyFont="1" applyBorder="1"/>
    <xf numFmtId="0" fontId="56" fillId="0" borderId="4" xfId="4" applyFont="1" applyBorder="1"/>
    <xf numFmtId="0" fontId="57" fillId="14" borderId="110" xfId="4" applyFont="1" applyFill="1" applyBorder="1" applyAlignment="1">
      <alignment horizontal="left"/>
    </xf>
    <xf numFmtId="0" fontId="57" fillId="15" borderId="111" xfId="4" applyFont="1" applyFill="1" applyBorder="1" applyAlignment="1">
      <alignment horizontal="center"/>
    </xf>
    <xf numFmtId="0" fontId="6" fillId="11" borderId="112" xfId="4" applyFont="1" applyFill="1" applyBorder="1" applyAlignment="1">
      <alignment horizontal="center"/>
    </xf>
    <xf numFmtId="0" fontId="6" fillId="0" borderId="5" xfId="0" applyFont="1" applyBorder="1"/>
    <xf numFmtId="0" fontId="6" fillId="14" borderId="110" xfId="0" applyFont="1" applyFill="1" applyBorder="1" applyAlignment="1">
      <alignment horizontal="center"/>
    </xf>
    <xf numFmtId="0" fontId="6" fillId="14" borderId="111" xfId="0" quotePrefix="1" applyFont="1" applyFill="1" applyBorder="1" applyAlignment="1">
      <alignment horizontal="center"/>
    </xf>
    <xf numFmtId="0" fontId="6" fillId="14" borderId="112" xfId="0" applyFont="1" applyFill="1" applyBorder="1" applyAlignment="1">
      <alignment horizontal="center"/>
    </xf>
    <xf numFmtId="0" fontId="6" fillId="15" borderId="110" xfId="0" applyFont="1" applyFill="1" applyBorder="1" applyAlignment="1">
      <alignment horizontal="center"/>
    </xf>
    <xf numFmtId="0" fontId="6" fillId="15" borderId="111" xfId="0" applyFont="1" applyFill="1" applyBorder="1" applyAlignment="1">
      <alignment horizontal="center"/>
    </xf>
    <xf numFmtId="0" fontId="6" fillId="15" borderId="112" xfId="0" quotePrefix="1" applyFont="1" applyFill="1" applyBorder="1" applyAlignment="1">
      <alignment horizontal="center"/>
    </xf>
    <xf numFmtId="0" fontId="6" fillId="10" borderId="110" xfId="0" quotePrefix="1" applyFont="1" applyFill="1" applyBorder="1" applyAlignment="1">
      <alignment horizontal="center"/>
    </xf>
    <xf numFmtId="0" fontId="6" fillId="10" borderId="111" xfId="0" quotePrefix="1" applyFont="1" applyFill="1" applyBorder="1" applyAlignment="1">
      <alignment horizontal="center"/>
    </xf>
    <xf numFmtId="0" fontId="6" fillId="10" borderId="113" xfId="0" applyFont="1" applyFill="1" applyBorder="1" applyAlignment="1">
      <alignment horizontal="center"/>
    </xf>
    <xf numFmtId="9" fontId="6" fillId="10" borderId="113" xfId="1" quotePrefix="1" applyFont="1" applyFill="1" applyBorder="1" applyAlignment="1">
      <alignment horizontal="center"/>
    </xf>
    <xf numFmtId="0" fontId="6" fillId="10" borderId="112" xfId="0" applyFont="1" applyFill="1" applyBorder="1" applyAlignment="1">
      <alignment horizontal="center"/>
    </xf>
    <xf numFmtId="0" fontId="56" fillId="0" borderId="114" xfId="4" applyFont="1" applyBorder="1"/>
    <xf numFmtId="0" fontId="56" fillId="0" borderId="5" xfId="4" applyFont="1" applyBorder="1"/>
    <xf numFmtId="0" fontId="57" fillId="14" borderId="115" xfId="4" applyFont="1" applyFill="1" applyBorder="1" applyAlignment="1">
      <alignment horizontal="left"/>
    </xf>
    <xf numFmtId="0" fontId="57" fillId="15" borderId="113" xfId="4" applyFont="1" applyFill="1" applyBorder="1" applyAlignment="1">
      <alignment horizontal="center"/>
    </xf>
    <xf numFmtId="0" fontId="6" fillId="11" borderId="116" xfId="4" applyFont="1" applyFill="1" applyBorder="1" applyAlignment="1">
      <alignment horizontal="center"/>
    </xf>
    <xf numFmtId="0" fontId="56" fillId="14" borderId="115" xfId="4" applyFont="1" applyFill="1" applyBorder="1" applyAlignment="1">
      <alignment horizontal="center"/>
    </xf>
    <xf numFmtId="0" fontId="56" fillId="14" borderId="113" xfId="4" quotePrefix="1" applyFont="1" applyFill="1" applyBorder="1" applyAlignment="1">
      <alignment horizontal="center"/>
    </xf>
    <xf numFmtId="0" fontId="6" fillId="14" borderId="116" xfId="0" applyFont="1" applyFill="1" applyBorder="1" applyAlignment="1">
      <alignment horizontal="center"/>
    </xf>
    <xf numFmtId="0" fontId="6" fillId="15" borderId="115" xfId="0" applyFont="1" applyFill="1" applyBorder="1" applyAlignment="1">
      <alignment horizontal="center"/>
    </xf>
    <xf numFmtId="0" fontId="6" fillId="15" borderId="113" xfId="0" applyFont="1" applyFill="1" applyBorder="1" applyAlignment="1">
      <alignment horizontal="center"/>
    </xf>
    <xf numFmtId="0" fontId="6" fillId="15" borderId="116" xfId="0" quotePrefix="1" applyFont="1" applyFill="1" applyBorder="1" applyAlignment="1">
      <alignment horizontal="center"/>
    </xf>
    <xf numFmtId="0" fontId="56" fillId="10" borderId="115" xfId="4" quotePrefix="1" applyFont="1" applyFill="1" applyBorder="1" applyAlignment="1">
      <alignment horizontal="center"/>
    </xf>
    <xf numFmtId="0" fontId="56" fillId="10" borderId="113" xfId="4" quotePrefix="1" applyFont="1" applyFill="1" applyBorder="1" applyAlignment="1">
      <alignment horizontal="center"/>
    </xf>
    <xf numFmtId="0" fontId="6" fillId="10" borderId="116" xfId="0" applyFont="1" applyFill="1" applyBorder="1" applyAlignment="1">
      <alignment horizontal="center"/>
    </xf>
    <xf numFmtId="0" fontId="56" fillId="0" borderId="114" xfId="6" applyFont="1" applyBorder="1"/>
    <xf numFmtId="0" fontId="6" fillId="11" borderId="116" xfId="0" applyFont="1" applyFill="1" applyBorder="1" applyAlignment="1">
      <alignment horizontal="center"/>
    </xf>
    <xf numFmtId="0" fontId="6" fillId="14" borderId="113" xfId="0" applyFont="1" applyFill="1" applyBorder="1" applyAlignment="1">
      <alignment horizontal="center"/>
    </xf>
    <xf numFmtId="0" fontId="56" fillId="14" borderId="116" xfId="0" applyFont="1" applyFill="1" applyBorder="1" applyAlignment="1">
      <alignment horizontal="center"/>
    </xf>
    <xf numFmtId="0" fontId="6" fillId="10" borderId="115" xfId="0" applyFont="1" applyFill="1" applyBorder="1" applyAlignment="1">
      <alignment horizontal="center"/>
    </xf>
    <xf numFmtId="0" fontId="65" fillId="10" borderId="117" xfId="0" quotePrefix="1" applyFont="1" applyFill="1" applyBorder="1" applyAlignment="1">
      <alignment horizontal="center"/>
    </xf>
    <xf numFmtId="9" fontId="65" fillId="10" borderId="113" xfId="1" quotePrefix="1" applyFont="1" applyFill="1" applyBorder="1" applyAlignment="1">
      <alignment horizontal="center"/>
    </xf>
    <xf numFmtId="49" fontId="6" fillId="10" borderId="115" xfId="0" applyNumberFormat="1" applyFont="1" applyFill="1" applyBorder="1" applyAlignment="1">
      <alignment horizontal="center"/>
    </xf>
    <xf numFmtId="49" fontId="6" fillId="10" borderId="113" xfId="0" applyNumberFormat="1" applyFont="1" applyFill="1" applyBorder="1" applyAlignment="1">
      <alignment horizontal="center"/>
    </xf>
    <xf numFmtId="0" fontId="6" fillId="14" borderId="113" xfId="0" quotePrefix="1" applyFont="1" applyFill="1" applyBorder="1" applyAlignment="1">
      <alignment horizontal="center"/>
    </xf>
    <xf numFmtId="0" fontId="6" fillId="10" borderId="115" xfId="0" quotePrefix="1" applyFont="1" applyFill="1" applyBorder="1" applyAlignment="1">
      <alignment horizontal="center"/>
    </xf>
    <xf numFmtId="0" fontId="6" fillId="10" borderId="113" xfId="0" quotePrefix="1" applyFont="1" applyFill="1" applyBorder="1" applyAlignment="1">
      <alignment horizontal="center"/>
    </xf>
    <xf numFmtId="0" fontId="6" fillId="15" borderId="113" xfId="4" applyFont="1" applyFill="1" applyBorder="1" applyAlignment="1">
      <alignment horizontal="center"/>
    </xf>
    <xf numFmtId="0" fontId="56" fillId="15" borderId="115" xfId="0" applyFont="1" applyFill="1" applyBorder="1" applyAlignment="1">
      <alignment horizontal="center"/>
    </xf>
    <xf numFmtId="166" fontId="6" fillId="15" borderId="113" xfId="1" applyNumberFormat="1" applyFont="1" applyFill="1" applyBorder="1" applyAlignment="1">
      <alignment horizontal="center"/>
    </xf>
    <xf numFmtId="0" fontId="56" fillId="15" borderId="116" xfId="0" applyFont="1" applyFill="1" applyBorder="1" applyAlignment="1">
      <alignment horizontal="center"/>
    </xf>
    <xf numFmtId="0" fontId="56" fillId="14" borderId="115" xfId="4" applyFont="1" applyFill="1" applyBorder="1" applyAlignment="1">
      <alignment horizontal="left"/>
    </xf>
    <xf numFmtId="0" fontId="56" fillId="11" borderId="116" xfId="4" applyFont="1" applyFill="1" applyBorder="1" applyAlignment="1">
      <alignment horizontal="center"/>
    </xf>
    <xf numFmtId="0" fontId="56" fillId="0" borderId="114" xfId="0" applyFont="1" applyBorder="1" applyAlignment="1">
      <alignment vertical="top"/>
    </xf>
    <xf numFmtId="0" fontId="56" fillId="10" borderId="116" xfId="4" applyFont="1" applyFill="1" applyBorder="1" applyAlignment="1">
      <alignment horizontal="center"/>
    </xf>
    <xf numFmtId="0" fontId="56" fillId="15" borderId="113" xfId="4" applyFont="1" applyFill="1" applyBorder="1" applyAlignment="1">
      <alignment horizontal="center"/>
    </xf>
    <xf numFmtId="2" fontId="65" fillId="15" borderId="115" xfId="4" applyNumberFormat="1" applyFont="1" applyFill="1" applyBorder="1" applyAlignment="1">
      <alignment horizontal="center"/>
    </xf>
    <xf numFmtId="9" fontId="65" fillId="15" borderId="113" xfId="0" applyNumberFormat="1" applyFont="1" applyFill="1" applyBorder="1" applyAlignment="1">
      <alignment horizontal="center"/>
    </xf>
    <xf numFmtId="0" fontId="56" fillId="11" borderId="116" xfId="0" applyFont="1" applyFill="1" applyBorder="1" applyAlignment="1">
      <alignment horizontal="center"/>
    </xf>
    <xf numFmtId="0" fontId="56" fillId="15" borderId="115" xfId="4" applyFont="1" applyFill="1" applyBorder="1" applyAlignment="1">
      <alignment horizontal="center"/>
    </xf>
    <xf numFmtId="166" fontId="56" fillId="15" borderId="113" xfId="1" applyNumberFormat="1" applyFont="1" applyFill="1" applyBorder="1" applyAlignment="1">
      <alignment horizontal="center"/>
    </xf>
    <xf numFmtId="0" fontId="56" fillId="10" borderId="115" xfId="4" applyFont="1" applyFill="1" applyBorder="1" applyAlignment="1">
      <alignment horizontal="center"/>
    </xf>
    <xf numFmtId="0" fontId="56" fillId="10" borderId="113" xfId="4" applyFont="1" applyFill="1" applyBorder="1" applyAlignment="1">
      <alignment horizontal="center"/>
    </xf>
    <xf numFmtId="0" fontId="56" fillId="0" borderId="0" xfId="4" applyFont="1" applyAlignment="1">
      <alignment horizontal="left"/>
    </xf>
    <xf numFmtId="0" fontId="56" fillId="0" borderId="5" xfId="4" applyFont="1" applyBorder="1" applyAlignment="1">
      <alignment horizontal="left"/>
    </xf>
    <xf numFmtId="49" fontId="56" fillId="10" borderId="115" xfId="4" applyNumberFormat="1" applyFont="1" applyFill="1" applyBorder="1" applyAlignment="1">
      <alignment horizontal="center"/>
    </xf>
    <xf numFmtId="49" fontId="56" fillId="10" borderId="113" xfId="4" applyNumberFormat="1" applyFont="1" applyFill="1" applyBorder="1" applyAlignment="1">
      <alignment horizontal="center"/>
    </xf>
    <xf numFmtId="9" fontId="6" fillId="10" borderId="113" xfId="0" applyNumberFormat="1" applyFont="1" applyFill="1" applyBorder="1" applyAlignment="1">
      <alignment horizontal="center"/>
    </xf>
    <xf numFmtId="0" fontId="56" fillId="10" borderId="116" xfId="0" applyFont="1" applyFill="1" applyBorder="1" applyAlignment="1">
      <alignment horizontal="center"/>
    </xf>
    <xf numFmtId="0" fontId="6" fillId="15" borderId="116" xfId="0" applyFont="1" applyFill="1" applyBorder="1" applyAlignment="1">
      <alignment horizontal="center"/>
    </xf>
    <xf numFmtId="0" fontId="6" fillId="14" borderId="115" xfId="0" applyFont="1" applyFill="1" applyBorder="1" applyAlignment="1">
      <alignment horizontal="center"/>
    </xf>
    <xf numFmtId="0" fontId="6" fillId="14" borderId="116" xfId="0" quotePrefix="1" applyFont="1" applyFill="1" applyBorder="1" applyAlignment="1">
      <alignment horizontal="center"/>
    </xf>
    <xf numFmtId="0" fontId="56" fillId="10" borderId="115" xfId="0" applyFont="1" applyFill="1" applyBorder="1" applyAlignment="1">
      <alignment horizontal="center"/>
    </xf>
    <xf numFmtId="0" fontId="56" fillId="10" borderId="113" xfId="0" applyFont="1" applyFill="1" applyBorder="1" applyAlignment="1">
      <alignment horizontal="center"/>
    </xf>
    <xf numFmtId="0" fontId="56" fillId="10" borderId="117" xfId="0" quotePrefix="1" applyFont="1" applyFill="1" applyBorder="1" applyAlignment="1">
      <alignment horizontal="center"/>
    </xf>
    <xf numFmtId="9" fontId="56" fillId="10" borderId="113" xfId="1" quotePrefix="1" applyFont="1" applyFill="1" applyBorder="1" applyAlignment="1">
      <alignment horizontal="center"/>
    </xf>
    <xf numFmtId="0" fontId="6" fillId="0" borderId="0" xfId="4" applyFont="1"/>
    <xf numFmtId="0" fontId="6" fillId="0" borderId="5" xfId="4" applyFont="1" applyBorder="1"/>
    <xf numFmtId="2" fontId="56" fillId="10" borderId="116" xfId="4" applyNumberFormat="1" applyFont="1" applyFill="1" applyBorder="1" applyAlignment="1">
      <alignment horizontal="center"/>
    </xf>
    <xf numFmtId="168" fontId="6" fillId="10" borderId="115" xfId="0" quotePrefix="1" applyNumberFormat="1" applyFont="1" applyFill="1" applyBorder="1" applyAlignment="1">
      <alignment horizontal="center"/>
    </xf>
    <xf numFmtId="168" fontId="6" fillId="10" borderId="113" xfId="0" quotePrefix="1" applyNumberFormat="1" applyFont="1" applyFill="1" applyBorder="1" applyAlignment="1">
      <alignment horizontal="center"/>
    </xf>
    <xf numFmtId="0" fontId="6" fillId="14" borderId="116" xfId="6" applyFont="1" applyFill="1" applyBorder="1" applyAlignment="1">
      <alignment horizontal="center"/>
    </xf>
    <xf numFmtId="0" fontId="6" fillId="15" borderId="116" xfId="6" applyFont="1" applyFill="1" applyBorder="1" applyAlignment="1">
      <alignment horizontal="center"/>
    </xf>
    <xf numFmtId="49" fontId="56" fillId="10" borderId="115" xfId="0" applyNumberFormat="1" applyFont="1" applyFill="1" applyBorder="1" applyAlignment="1">
      <alignment horizontal="center"/>
    </xf>
    <xf numFmtId="49" fontId="56" fillId="10" borderId="113" xfId="0" applyNumberFormat="1" applyFont="1" applyFill="1" applyBorder="1" applyAlignment="1">
      <alignment horizontal="center"/>
    </xf>
    <xf numFmtId="9" fontId="6" fillId="10" borderId="113" xfId="1" applyFont="1" applyFill="1" applyBorder="1" applyAlignment="1">
      <alignment horizontal="center"/>
    </xf>
    <xf numFmtId="49" fontId="56" fillId="10" borderId="116" xfId="0" applyNumberFormat="1" applyFont="1" applyFill="1" applyBorder="1" applyAlignment="1">
      <alignment horizontal="center"/>
    </xf>
    <xf numFmtId="49" fontId="56" fillId="0" borderId="0" xfId="0" applyNumberFormat="1" applyFont="1"/>
    <xf numFmtId="49" fontId="56" fillId="0" borderId="5" xfId="0" applyNumberFormat="1" applyFont="1" applyBorder="1"/>
    <xf numFmtId="0" fontId="56" fillId="0" borderId="114" xfId="0" applyFont="1" applyBorder="1"/>
    <xf numFmtId="166" fontId="6" fillId="15" borderId="113" xfId="1" quotePrefix="1" applyNumberFormat="1" applyFont="1" applyFill="1" applyBorder="1" applyAlignment="1">
      <alignment horizontal="center"/>
    </xf>
    <xf numFmtId="0" fontId="66" fillId="0" borderId="114" xfId="4" applyFont="1" applyBorder="1"/>
    <xf numFmtId="0" fontId="66" fillId="0" borderId="5" xfId="4" applyFont="1" applyBorder="1"/>
    <xf numFmtId="0" fontId="66" fillId="11" borderId="118" xfId="0" applyFont="1" applyFill="1" applyBorder="1" applyAlignment="1">
      <alignment horizontal="center"/>
    </xf>
    <xf numFmtId="0" fontId="67" fillId="0" borderId="5" xfId="0" applyFont="1" applyBorder="1"/>
    <xf numFmtId="0" fontId="66" fillId="14" borderId="115" xfId="4" applyFont="1" applyFill="1" applyBorder="1" applyAlignment="1">
      <alignment horizontal="center"/>
    </xf>
    <xf numFmtId="0" fontId="66" fillId="14" borderId="113" xfId="0" applyFont="1" applyFill="1" applyBorder="1" applyAlignment="1">
      <alignment horizontal="center"/>
    </xf>
    <xf numFmtId="0" fontId="66" fillId="14" borderId="116" xfId="0" applyFont="1" applyFill="1" applyBorder="1" applyAlignment="1">
      <alignment horizontal="center"/>
    </xf>
    <xf numFmtId="0" fontId="66" fillId="15" borderId="115" xfId="0" applyFont="1" applyFill="1" applyBorder="1" applyAlignment="1">
      <alignment horizontal="center"/>
    </xf>
    <xf numFmtId="0" fontId="66" fillId="15" borderId="113" xfId="0" applyFont="1" applyFill="1" applyBorder="1" applyAlignment="1">
      <alignment horizontal="center"/>
    </xf>
    <xf numFmtId="0" fontId="66" fillId="15" borderId="116" xfId="0" quotePrefix="1" applyFont="1" applyFill="1" applyBorder="1" applyAlignment="1">
      <alignment horizontal="center"/>
    </xf>
    <xf numFmtId="0" fontId="6" fillId="10" borderId="119" xfId="0" quotePrefix="1" applyFont="1" applyFill="1" applyBorder="1" applyAlignment="1">
      <alignment horizontal="center"/>
    </xf>
    <xf numFmtId="0" fontId="6" fillId="10" borderId="120" xfId="0" quotePrefix="1" applyFont="1" applyFill="1" applyBorder="1" applyAlignment="1">
      <alignment horizontal="center"/>
    </xf>
    <xf numFmtId="0" fontId="6" fillId="10" borderId="118" xfId="0" applyFont="1" applyFill="1" applyBorder="1" applyAlignment="1">
      <alignment horizontal="center"/>
    </xf>
    <xf numFmtId="0" fontId="66" fillId="0" borderId="5" xfId="0" applyFont="1" applyBorder="1"/>
    <xf numFmtId="0" fontId="57" fillId="15" borderId="120" xfId="4" applyFont="1" applyFill="1" applyBorder="1" applyAlignment="1">
      <alignment horizontal="center"/>
    </xf>
    <xf numFmtId="0" fontId="6" fillId="11" borderId="118" xfId="0" applyFont="1" applyFill="1" applyBorder="1" applyAlignment="1">
      <alignment horizontal="center"/>
    </xf>
    <xf numFmtId="0" fontId="6" fillId="15" borderId="118" xfId="0" quotePrefix="1" applyFont="1" applyFill="1" applyBorder="1" applyAlignment="1">
      <alignment horizontal="center"/>
    </xf>
    <xf numFmtId="0" fontId="57" fillId="14" borderId="119" xfId="4" applyFont="1" applyFill="1" applyBorder="1" applyAlignment="1">
      <alignment horizontal="left"/>
    </xf>
    <xf numFmtId="0" fontId="56" fillId="14" borderId="119" xfId="4" applyFont="1" applyFill="1" applyBorder="1" applyAlignment="1">
      <alignment horizontal="center"/>
    </xf>
    <xf numFmtId="0" fontId="6" fillId="14" borderId="120" xfId="0" applyFont="1" applyFill="1" applyBorder="1" applyAlignment="1">
      <alignment horizontal="center"/>
    </xf>
    <xf numFmtId="0" fontId="6" fillId="14" borderId="118" xfId="0" applyFont="1" applyFill="1" applyBorder="1" applyAlignment="1">
      <alignment horizontal="center"/>
    </xf>
    <xf numFmtId="0" fontId="6" fillId="15" borderId="119" xfId="0" applyFont="1" applyFill="1" applyBorder="1" applyAlignment="1">
      <alignment horizontal="center"/>
    </xf>
    <xf numFmtId="0" fontId="6" fillId="15" borderId="120" xfId="0" applyFont="1" applyFill="1" applyBorder="1" applyAlignment="1">
      <alignment horizontal="center"/>
    </xf>
    <xf numFmtId="9" fontId="6" fillId="10" borderId="120" xfId="1" quotePrefix="1" applyFont="1" applyFill="1" applyBorder="1" applyAlignment="1">
      <alignment horizontal="center"/>
    </xf>
    <xf numFmtId="0" fontId="68" fillId="0" borderId="81" xfId="4" applyFont="1" applyBorder="1"/>
    <xf numFmtId="0" fontId="56" fillId="0" borderId="9" xfId="4" applyFont="1" applyBorder="1"/>
    <xf numFmtId="0" fontId="57" fillId="14" borderId="121" xfId="4" applyFont="1" applyFill="1" applyBorder="1" applyAlignment="1">
      <alignment horizontal="left"/>
    </xf>
    <xf numFmtId="0" fontId="57" fillId="15" borderId="122" xfId="4" applyFont="1" applyFill="1" applyBorder="1" applyAlignment="1">
      <alignment horizontal="center"/>
    </xf>
    <xf numFmtId="0" fontId="6" fillId="11" borderId="123" xfId="0" applyFont="1" applyFill="1" applyBorder="1" applyAlignment="1">
      <alignment horizontal="center"/>
    </xf>
    <xf numFmtId="0" fontId="6" fillId="0" borderId="9" xfId="0" applyFont="1" applyBorder="1"/>
    <xf numFmtId="0" fontId="6" fillId="0" borderId="10" xfId="0" applyFont="1" applyBorder="1"/>
    <xf numFmtId="0" fontId="56" fillId="14" borderId="121" xfId="4" applyFont="1" applyFill="1" applyBorder="1" applyAlignment="1">
      <alignment horizontal="center"/>
    </xf>
    <xf numFmtId="0" fontId="6" fillId="14" borderId="122" xfId="0" applyFont="1" applyFill="1" applyBorder="1" applyAlignment="1">
      <alignment horizontal="center"/>
    </xf>
    <xf numFmtId="0" fontId="6" fillId="14" borderId="123" xfId="0" applyFont="1" applyFill="1" applyBorder="1" applyAlignment="1">
      <alignment horizontal="center"/>
    </xf>
    <xf numFmtId="0" fontId="6" fillId="15" borderId="121" xfId="0" applyFont="1" applyFill="1" applyBorder="1" applyAlignment="1">
      <alignment horizontal="center"/>
    </xf>
    <xf numFmtId="0" fontId="6" fillId="15" borderId="122" xfId="0" applyFont="1" applyFill="1" applyBorder="1" applyAlignment="1">
      <alignment horizontal="center"/>
    </xf>
    <xf numFmtId="0" fontId="6" fillId="15" borderId="123" xfId="0" quotePrefix="1" applyFont="1" applyFill="1" applyBorder="1" applyAlignment="1">
      <alignment horizontal="center"/>
    </xf>
    <xf numFmtId="0" fontId="6" fillId="10" borderId="121" xfId="0" quotePrefix="1" applyFont="1" applyFill="1" applyBorder="1" applyAlignment="1">
      <alignment horizontal="center"/>
    </xf>
    <xf numFmtId="0" fontId="6" fillId="10" borderId="122" xfId="0" quotePrefix="1" applyFont="1" applyFill="1" applyBorder="1" applyAlignment="1">
      <alignment horizontal="center"/>
    </xf>
    <xf numFmtId="9" fontId="56" fillId="10" borderId="122" xfId="1" quotePrefix="1" applyFont="1" applyFill="1" applyBorder="1" applyAlignment="1">
      <alignment horizontal="center"/>
    </xf>
    <xf numFmtId="0" fontId="6" fillId="10" borderId="123" xfId="0" applyFont="1" applyFill="1" applyBorder="1" applyAlignment="1">
      <alignment horizontal="center"/>
    </xf>
    <xf numFmtId="0" fontId="57" fillId="2" borderId="0" xfId="4" applyFont="1" applyFill="1" applyAlignment="1">
      <alignment horizontal="left"/>
    </xf>
    <xf numFmtId="0" fontId="57" fillId="2" borderId="0" xfId="4" applyFont="1" applyFill="1" applyAlignment="1">
      <alignment horizontal="center"/>
    </xf>
    <xf numFmtId="0" fontId="6" fillId="2" borderId="0" xfId="4" applyFont="1" applyFill="1" applyAlignment="1">
      <alignment horizontal="center"/>
    </xf>
    <xf numFmtId="0" fontId="56" fillId="2" borderId="0" xfId="0" applyFont="1" applyFill="1"/>
    <xf numFmtId="0" fontId="56" fillId="2" borderId="0" xfId="0" applyFont="1" applyFill="1" applyAlignment="1">
      <alignment horizontal="center"/>
    </xf>
    <xf numFmtId="0" fontId="6" fillId="2" borderId="0" xfId="0" applyFont="1" applyFill="1" applyAlignment="1">
      <alignment horizontal="center"/>
    </xf>
    <xf numFmtId="49" fontId="6" fillId="2" borderId="0" xfId="0" applyNumberFormat="1" applyFont="1" applyFill="1" applyAlignment="1">
      <alignment horizontal="center"/>
    </xf>
    <xf numFmtId="0" fontId="6" fillId="2" borderId="0" xfId="0" applyFont="1" applyFill="1" applyAlignment="1">
      <alignment horizontal="left"/>
    </xf>
    <xf numFmtId="0" fontId="6" fillId="2" borderId="0" xfId="4" applyFont="1" applyFill="1" applyAlignment="1">
      <alignment horizontal="left"/>
    </xf>
    <xf numFmtId="0" fontId="56" fillId="2" borderId="0" xfId="4" applyFont="1" applyFill="1" applyAlignment="1">
      <alignment horizontal="center"/>
    </xf>
    <xf numFmtId="0" fontId="34" fillId="12" borderId="68" xfId="4" applyFont="1" applyFill="1" applyBorder="1" applyAlignment="1">
      <alignment horizontal="left" vertical="center"/>
    </xf>
    <xf numFmtId="0" fontId="34" fillId="12" borderId="124" xfId="4" applyFont="1" applyFill="1" applyBorder="1" applyAlignment="1">
      <alignment horizontal="left" vertical="center"/>
    </xf>
    <xf numFmtId="0" fontId="34" fillId="12" borderId="7" xfId="4" applyFont="1" applyFill="1" applyBorder="1" applyAlignment="1">
      <alignment horizontal="left" vertical="center"/>
    </xf>
    <xf numFmtId="0" fontId="34" fillId="12" borderId="26" xfId="4" applyFont="1" applyFill="1" applyBorder="1" applyAlignment="1">
      <alignment horizontal="left" vertical="center"/>
    </xf>
    <xf numFmtId="0" fontId="34" fillId="6" borderId="68" xfId="4" applyFont="1" applyFill="1" applyBorder="1" applyAlignment="1">
      <alignment horizontal="left" vertical="center"/>
    </xf>
    <xf numFmtId="0" fontId="34" fillId="6" borderId="124" xfId="4" applyFont="1" applyFill="1" applyBorder="1" applyAlignment="1">
      <alignment horizontal="left" vertical="center"/>
    </xf>
    <xf numFmtId="0" fontId="34" fillId="6" borderId="26" xfId="4" applyFont="1" applyFill="1" applyBorder="1" applyAlignment="1">
      <alignment horizontal="left" vertical="center"/>
    </xf>
    <xf numFmtId="0" fontId="34" fillId="6" borderId="34" xfId="4" applyFont="1" applyFill="1" applyBorder="1" applyAlignment="1">
      <alignment horizontal="left" vertical="center"/>
    </xf>
    <xf numFmtId="0" fontId="34" fillId="12" borderId="68" xfId="4" applyFont="1" applyFill="1" applyBorder="1" applyAlignment="1">
      <alignment horizontal="left" vertical="center" wrapText="1"/>
    </xf>
    <xf numFmtId="0" fontId="34" fillId="12" borderId="124" xfId="4" applyFont="1" applyFill="1" applyBorder="1" applyAlignment="1">
      <alignment horizontal="left" vertical="center" wrapText="1"/>
    </xf>
    <xf numFmtId="0" fontId="34" fillId="12" borderId="7" xfId="4" applyFont="1" applyFill="1" applyBorder="1" applyAlignment="1">
      <alignment horizontal="left" vertical="center" wrapText="1"/>
    </xf>
    <xf numFmtId="0" fontId="34" fillId="6" borderId="68" xfId="4" applyFont="1" applyFill="1" applyBorder="1" applyAlignment="1">
      <alignment vertical="center" wrapText="1"/>
    </xf>
    <xf numFmtId="0" fontId="34" fillId="6" borderId="125" xfId="4" applyFont="1" applyFill="1" applyBorder="1" applyAlignment="1">
      <alignment vertical="center" wrapText="1"/>
    </xf>
    <xf numFmtId="0" fontId="6" fillId="0" borderId="82" xfId="4" applyFont="1" applyBorder="1"/>
    <xf numFmtId="0" fontId="6" fillId="0" borderId="83" xfId="4" applyFont="1" applyBorder="1"/>
    <xf numFmtId="0" fontId="6" fillId="0" borderId="48" xfId="4" applyFont="1" applyBorder="1"/>
    <xf numFmtId="0" fontId="6" fillId="0" borderId="62" xfId="0" applyFont="1" applyBorder="1"/>
    <xf numFmtId="0" fontId="6" fillId="6" borderId="82" xfId="0" applyFont="1" applyFill="1" applyBorder="1"/>
    <xf numFmtId="0" fontId="6" fillId="6" borderId="48" xfId="0" applyFont="1" applyFill="1" applyBorder="1"/>
    <xf numFmtId="0" fontId="6" fillId="6" borderId="5" xfId="0" applyFont="1" applyFill="1" applyBorder="1"/>
    <xf numFmtId="0" fontId="6" fillId="0" borderId="82" xfId="0" applyFont="1" applyBorder="1" applyAlignment="1">
      <alignment vertical="top"/>
    </xf>
    <xf numFmtId="0" fontId="6" fillId="0" borderId="126" xfId="0" applyFont="1" applyBorder="1" applyAlignment="1">
      <alignment vertical="top"/>
    </xf>
    <xf numFmtId="0" fontId="6" fillId="0" borderId="82" xfId="0" applyFont="1" applyBorder="1"/>
    <xf numFmtId="0" fontId="56" fillId="0" borderId="127" xfId="0" applyFont="1" applyBorder="1" applyAlignment="1">
      <alignment vertical="top"/>
    </xf>
    <xf numFmtId="0" fontId="6" fillId="0" borderId="114" xfId="4" applyFont="1" applyBorder="1"/>
    <xf numFmtId="0" fontId="6" fillId="0" borderId="94" xfId="4" applyFont="1" applyBorder="1"/>
    <xf numFmtId="0" fontId="6" fillId="0" borderId="50" xfId="4" applyFont="1" applyBorder="1"/>
    <xf numFmtId="0" fontId="6" fillId="6" borderId="114" xfId="0" applyFont="1" applyFill="1" applyBorder="1"/>
    <xf numFmtId="0" fontId="6" fillId="6" borderId="50" xfId="0" applyFont="1" applyFill="1" applyBorder="1"/>
    <xf numFmtId="0" fontId="6" fillId="0" borderId="114" xfId="0" applyFont="1" applyBorder="1" applyAlignment="1">
      <alignment vertical="top"/>
    </xf>
    <xf numFmtId="0" fontId="6" fillId="0" borderId="98" xfId="0" applyFont="1" applyBorder="1" applyAlignment="1">
      <alignment vertical="top"/>
    </xf>
    <xf numFmtId="0" fontId="6" fillId="0" borderId="114" xfId="0" applyFont="1" applyBorder="1"/>
    <xf numFmtId="0" fontId="56" fillId="0" borderId="128" xfId="0" applyFont="1" applyBorder="1" applyAlignment="1">
      <alignment vertical="top"/>
    </xf>
    <xf numFmtId="0" fontId="6" fillId="0" borderId="50" xfId="0" applyFont="1" applyBorder="1" applyAlignment="1">
      <alignment vertical="top"/>
    </xf>
    <xf numFmtId="0" fontId="56" fillId="0" borderId="50" xfId="0" applyFont="1" applyBorder="1" applyAlignment="1">
      <alignment vertical="top"/>
    </xf>
    <xf numFmtId="0" fontId="6" fillId="0" borderId="128" xfId="0" applyFont="1" applyBorder="1" applyAlignment="1">
      <alignment vertical="top"/>
    </xf>
    <xf numFmtId="0" fontId="56" fillId="0" borderId="94" xfId="4" applyFont="1" applyBorder="1"/>
    <xf numFmtId="0" fontId="56" fillId="0" borderId="94" xfId="0" applyFont="1" applyBorder="1" applyAlignment="1">
      <alignment vertical="top"/>
    </xf>
    <xf numFmtId="0" fontId="6" fillId="0" borderId="129" xfId="0" applyFont="1" applyBorder="1" applyAlignment="1">
      <alignment vertical="top"/>
    </xf>
    <xf numFmtId="0" fontId="6" fillId="0" borderId="130" xfId="0" applyFont="1" applyBorder="1" applyAlignment="1">
      <alignment vertical="top"/>
    </xf>
    <xf numFmtId="0" fontId="69" fillId="0" borderId="114" xfId="0" applyFont="1" applyBorder="1"/>
    <xf numFmtId="0" fontId="69" fillId="0" borderId="5" xfId="4" applyFont="1" applyBorder="1"/>
    <xf numFmtId="0" fontId="56" fillId="0" borderId="94" xfId="0" applyFont="1" applyBorder="1"/>
    <xf numFmtId="0" fontId="56" fillId="0" borderId="98" xfId="0" applyFont="1" applyBorder="1" applyAlignment="1">
      <alignment vertical="top"/>
    </xf>
    <xf numFmtId="0" fontId="6" fillId="0" borderId="81" xfId="4" applyFont="1" applyBorder="1"/>
    <xf numFmtId="0" fontId="6" fillId="0" borderId="131" xfId="4" applyFont="1" applyBorder="1"/>
    <xf numFmtId="0" fontId="6" fillId="0" borderId="9" xfId="4" applyFont="1" applyBorder="1"/>
    <xf numFmtId="0" fontId="6" fillId="0" borderId="10" xfId="4" applyFont="1" applyBorder="1"/>
    <xf numFmtId="0" fontId="6" fillId="0" borderId="56" xfId="4" applyFont="1" applyBorder="1"/>
    <xf numFmtId="0" fontId="6" fillId="0" borderId="35" xfId="4" applyFont="1" applyBorder="1"/>
    <xf numFmtId="0" fontId="6" fillId="6" borderId="81" xfId="0" applyFont="1" applyFill="1" applyBorder="1"/>
    <xf numFmtId="0" fontId="6" fillId="6" borderId="56" xfId="0" applyFont="1" applyFill="1" applyBorder="1"/>
    <xf numFmtId="0" fontId="6" fillId="6" borderId="9" xfId="0" applyFont="1" applyFill="1" applyBorder="1"/>
    <xf numFmtId="0" fontId="6" fillId="0" borderId="81" xfId="0" applyFont="1" applyBorder="1" applyAlignment="1">
      <alignment vertical="top"/>
    </xf>
    <xf numFmtId="0" fontId="6" fillId="0" borderId="132" xfId="0" applyFont="1" applyBorder="1" applyAlignment="1">
      <alignment vertical="top"/>
    </xf>
    <xf numFmtId="0" fontId="6" fillId="0" borderId="81" xfId="0" applyFont="1" applyBorder="1"/>
    <xf numFmtId="0" fontId="56" fillId="0" borderId="56" xfId="0" applyFont="1" applyBorder="1" applyAlignment="1">
      <alignment vertical="top"/>
    </xf>
    <xf numFmtId="2" fontId="56" fillId="0" borderId="35" xfId="4" applyNumberFormat="1" applyFont="1" applyBorder="1" applyAlignment="1" applyProtection="1">
      <alignment horizontal="left"/>
      <protection locked="0"/>
    </xf>
    <xf numFmtId="0" fontId="6" fillId="0" borderId="62" xfId="0" applyFont="1" applyBorder="1" applyAlignment="1">
      <alignment horizontal="center"/>
    </xf>
    <xf numFmtId="0" fontId="6" fillId="0" borderId="35" xfId="0" applyFont="1" applyBorder="1" applyAlignment="1">
      <alignment horizontal="center"/>
    </xf>
    <xf numFmtId="0" fontId="19" fillId="21" borderId="21" xfId="0" applyFont="1" applyFill="1" applyBorder="1" applyAlignment="1">
      <alignment horizontal="left" vertical="center" indent="1"/>
    </xf>
    <xf numFmtId="0" fontId="19" fillId="21" borderId="22" xfId="0" applyFont="1" applyFill="1" applyBorder="1" applyAlignment="1">
      <alignment horizontal="left" vertical="center" indent="1"/>
    </xf>
    <xf numFmtId="0" fontId="20" fillId="21" borderId="26" xfId="0" applyFont="1" applyFill="1" applyBorder="1" applyAlignment="1">
      <alignment horizontal="centerContinuous" vertical="center"/>
    </xf>
    <xf numFmtId="0" fontId="19" fillId="21" borderId="7" xfId="0" applyFont="1" applyFill="1" applyBorder="1" applyAlignment="1">
      <alignment horizontal="centerContinuous" vertical="center"/>
    </xf>
    <xf numFmtId="0" fontId="35" fillId="21" borderId="34" xfId="0" applyFont="1" applyFill="1" applyBorder="1" applyAlignment="1">
      <alignment horizontal="left" vertical="center" indent="1"/>
    </xf>
    <xf numFmtId="0" fontId="19" fillId="21" borderId="35" xfId="0" applyFont="1" applyFill="1" applyBorder="1" applyAlignment="1">
      <alignment horizontal="left" vertical="center" indent="1"/>
    </xf>
    <xf numFmtId="0" fontId="30" fillId="21" borderId="21" xfId="0" applyFont="1" applyFill="1" applyBorder="1" applyAlignment="1">
      <alignment horizontal="left" vertical="center" indent="1"/>
    </xf>
    <xf numFmtId="0" fontId="30" fillId="21" borderId="22" xfId="0" applyFont="1" applyFill="1" applyBorder="1" applyAlignment="1">
      <alignment horizontal="left" vertical="center" indent="1"/>
    </xf>
    <xf numFmtId="0" fontId="35" fillId="20" borderId="34" xfId="0" applyFont="1" applyFill="1" applyBorder="1" applyAlignment="1">
      <alignment horizontal="left" vertical="center" indent="1"/>
    </xf>
    <xf numFmtId="0" fontId="70" fillId="22" borderId="12" xfId="0" applyFont="1" applyFill="1" applyBorder="1" applyAlignment="1">
      <alignment horizontal="left" vertical="center" indent="2"/>
    </xf>
    <xf numFmtId="0" fontId="70" fillId="22" borderId="12" xfId="0" applyFont="1" applyFill="1" applyBorder="1" applyAlignment="1">
      <alignment horizontal="left" vertical="center" indent="1"/>
    </xf>
    <xf numFmtId="0" fontId="71" fillId="22" borderId="14" xfId="0" applyFont="1" applyFill="1" applyBorder="1" applyAlignment="1">
      <alignment horizontal="left" vertical="center" indent="2"/>
    </xf>
    <xf numFmtId="0" fontId="71" fillId="22" borderId="14" xfId="0" applyFont="1" applyFill="1" applyBorder="1" applyAlignment="1">
      <alignment horizontal="left" vertical="center" indent="1"/>
    </xf>
    <xf numFmtId="0" fontId="70" fillId="22" borderId="14" xfId="0" applyFont="1" applyFill="1" applyBorder="1" applyAlignment="1">
      <alignment horizontal="left" vertical="center" indent="2"/>
    </xf>
    <xf numFmtId="0" fontId="70" fillId="22" borderId="14" xfId="0" applyFont="1" applyFill="1" applyBorder="1" applyAlignment="1">
      <alignment horizontal="left" vertical="center" indent="1"/>
    </xf>
    <xf numFmtId="0" fontId="70" fillId="22" borderId="15" xfId="0" applyFont="1" applyFill="1" applyBorder="1" applyAlignment="1">
      <alignment horizontal="left" vertical="center" indent="1"/>
    </xf>
    <xf numFmtId="0" fontId="70" fillId="22" borderId="36" xfId="0" applyFont="1" applyFill="1" applyBorder="1" applyAlignment="1">
      <alignment horizontal="left" vertical="center" indent="1"/>
    </xf>
    <xf numFmtId="0" fontId="70" fillId="22" borderId="19" xfId="0" applyFont="1" applyFill="1" applyBorder="1" applyAlignment="1">
      <alignment horizontal="left" vertical="center" indent="1"/>
    </xf>
    <xf numFmtId="0" fontId="70" fillId="22" borderId="17" xfId="0" applyFont="1" applyFill="1" applyBorder="1" applyAlignment="1">
      <alignment horizontal="left" vertical="center" indent="1"/>
    </xf>
    <xf numFmtId="0" fontId="34" fillId="18" borderId="0" xfId="0" applyFont="1" applyFill="1"/>
    <xf numFmtId="0" fontId="49" fillId="18" borderId="0" xfId="0" applyFont="1" applyFill="1" applyAlignment="1">
      <alignment horizontal="right" vertical="center"/>
    </xf>
    <xf numFmtId="0" fontId="43" fillId="18" borderId="0" xfId="0" applyFont="1" applyFill="1" applyAlignment="1">
      <alignment vertical="center"/>
    </xf>
    <xf numFmtId="0" fontId="4" fillId="18" borderId="0" xfId="0" applyFont="1" applyFill="1" applyAlignment="1">
      <alignment horizontal="center" vertical="center"/>
    </xf>
    <xf numFmtId="0" fontId="50" fillId="18" borderId="0" xfId="0" applyFont="1" applyFill="1"/>
    <xf numFmtId="0" fontId="6" fillId="18" borderId="0" xfId="0" applyFont="1" applyFill="1" applyAlignment="1">
      <alignment wrapText="1"/>
    </xf>
    <xf numFmtId="0" fontId="54" fillId="18" borderId="0" xfId="0" applyFont="1" applyFill="1"/>
    <xf numFmtId="0" fontId="72" fillId="0" borderId="0" xfId="0" applyFont="1" applyAlignment="1">
      <alignment vertical="center"/>
    </xf>
    <xf numFmtId="0" fontId="37" fillId="24" borderId="23" xfId="0" applyFont="1" applyFill="1" applyBorder="1" applyAlignment="1">
      <alignment horizontal="left" vertical="center" indent="2"/>
    </xf>
    <xf numFmtId="0" fontId="19" fillId="25" borderId="14" xfId="0" applyFont="1" applyFill="1" applyBorder="1" applyAlignment="1">
      <alignment horizontal="left" vertical="center" indent="1"/>
    </xf>
    <xf numFmtId="0" fontId="19" fillId="25" borderId="35" xfId="0" applyFont="1" applyFill="1" applyBorder="1" applyAlignment="1">
      <alignment horizontal="left" vertical="center" indent="1"/>
    </xf>
    <xf numFmtId="0" fontId="19" fillId="20" borderId="144" xfId="0" applyFont="1" applyFill="1" applyBorder="1" applyAlignment="1">
      <alignment horizontal="left" vertical="center" indent="1"/>
    </xf>
    <xf numFmtId="0" fontId="40" fillId="2" borderId="6" xfId="0" applyFont="1" applyFill="1" applyBorder="1" applyAlignment="1">
      <alignment horizontal="left" vertical="center" indent="1"/>
    </xf>
    <xf numFmtId="0" fontId="52" fillId="21" borderId="30" xfId="0" applyFont="1" applyFill="1" applyBorder="1" applyAlignment="1">
      <alignment horizontal="center" vertical="center" wrapText="1"/>
    </xf>
    <xf numFmtId="0" fontId="52" fillId="21" borderId="37" xfId="0" applyFont="1" applyFill="1" applyBorder="1" applyAlignment="1">
      <alignment horizontal="center" vertical="center" wrapText="1"/>
    </xf>
    <xf numFmtId="0" fontId="20" fillId="21" borderId="40" xfId="0" applyFont="1" applyFill="1" applyBorder="1" applyAlignment="1">
      <alignment horizontal="center" vertical="center" wrapText="1"/>
    </xf>
    <xf numFmtId="0" fontId="20" fillId="21" borderId="4" xfId="0" applyFont="1" applyFill="1" applyBorder="1" applyAlignment="1">
      <alignment horizontal="centerContinuous" vertical="center" wrapText="1"/>
    </xf>
    <xf numFmtId="0" fontId="20" fillId="21" borderId="2" xfId="0" applyFont="1" applyFill="1" applyBorder="1" applyAlignment="1">
      <alignment horizontal="centerContinuous" vertical="center" wrapText="1"/>
    </xf>
    <xf numFmtId="0" fontId="20" fillId="21" borderId="3" xfId="0" applyFont="1" applyFill="1" applyBorder="1" applyAlignment="1">
      <alignment horizontal="centerContinuous" vertical="center" wrapText="1"/>
    </xf>
    <xf numFmtId="0" fontId="20" fillId="21" borderId="3" xfId="0" applyFont="1" applyFill="1" applyBorder="1" applyAlignment="1">
      <alignment horizontal="centerContinuous" wrapText="1"/>
    </xf>
    <xf numFmtId="0" fontId="20" fillId="21" borderId="39" xfId="0" applyFont="1" applyFill="1" applyBorder="1" applyAlignment="1">
      <alignment horizontal="centerContinuous" wrapText="1"/>
    </xf>
    <xf numFmtId="0" fontId="53" fillId="21" borderId="40" xfId="0" applyFont="1" applyFill="1" applyBorder="1" applyAlignment="1">
      <alignment horizontal="center" vertical="center" wrapText="1"/>
    </xf>
    <xf numFmtId="0" fontId="20" fillId="21" borderId="37" xfId="0" applyFont="1" applyFill="1" applyBorder="1" applyAlignment="1">
      <alignment horizontal="centerContinuous" wrapText="1"/>
    </xf>
    <xf numFmtId="0" fontId="20" fillId="21" borderId="141" xfId="0" applyFont="1" applyFill="1" applyBorder="1" applyAlignment="1">
      <alignment horizontal="centerContinuous" wrapText="1"/>
    </xf>
    <xf numFmtId="0" fontId="20" fillId="21" borderId="142" xfId="0" applyFont="1" applyFill="1" applyBorder="1" applyAlignment="1">
      <alignment horizontal="centerContinuous" wrapText="1"/>
    </xf>
    <xf numFmtId="0" fontId="20" fillId="21" borderId="36" xfId="0" applyFont="1" applyFill="1" applyBorder="1" applyAlignment="1">
      <alignment horizontal="center" vertical="center" wrapText="1"/>
    </xf>
    <xf numFmtId="0" fontId="22" fillId="27" borderId="36" xfId="0" applyFont="1" applyFill="1" applyBorder="1" applyAlignment="1">
      <alignment horizontal="left" vertical="center"/>
    </xf>
    <xf numFmtId="0" fontId="22" fillId="27" borderId="40" xfId="0" applyFont="1" applyFill="1" applyBorder="1" applyAlignment="1">
      <alignment horizontal="left" vertical="center"/>
    </xf>
    <xf numFmtId="0" fontId="6" fillId="18" borderId="0" xfId="4" applyFont="1" applyFill="1"/>
    <xf numFmtId="0" fontId="56" fillId="24" borderId="2" xfId="4" applyFont="1" applyFill="1" applyBorder="1"/>
    <xf numFmtId="0" fontId="56" fillId="24" borderId="48" xfId="4" applyFont="1" applyFill="1" applyBorder="1"/>
    <xf numFmtId="0" fontId="56" fillId="24" borderId="49" xfId="4" applyFont="1" applyFill="1" applyBorder="1"/>
    <xf numFmtId="0" fontId="57" fillId="24" borderId="1" xfId="4" applyFont="1" applyFill="1" applyBorder="1"/>
    <xf numFmtId="0" fontId="57" fillId="24" borderId="50" xfId="4" applyFont="1" applyFill="1" applyBorder="1"/>
    <xf numFmtId="0" fontId="57" fillId="24" borderId="51" xfId="4" applyFont="1" applyFill="1" applyBorder="1"/>
    <xf numFmtId="0" fontId="56" fillId="24" borderId="52" xfId="4" applyFont="1" applyFill="1" applyBorder="1"/>
    <xf numFmtId="0" fontId="56" fillId="24" borderId="53" xfId="4" applyFont="1" applyFill="1" applyBorder="1"/>
    <xf numFmtId="0" fontId="56" fillId="24" borderId="54" xfId="4" applyFont="1" applyFill="1" applyBorder="1"/>
    <xf numFmtId="0" fontId="56" fillId="24" borderId="55" xfId="4" applyFont="1" applyFill="1" applyBorder="1"/>
    <xf numFmtId="0" fontId="56" fillId="24" borderId="50" xfId="4" applyFont="1" applyFill="1" applyBorder="1"/>
    <xf numFmtId="0" fontId="56" fillId="24" borderId="51" xfId="4" applyFont="1" applyFill="1" applyBorder="1"/>
    <xf numFmtId="0" fontId="57" fillId="24" borderId="8" xfId="4" applyFont="1" applyFill="1" applyBorder="1"/>
    <xf numFmtId="0" fontId="57" fillId="24" borderId="56" xfId="4" applyFont="1" applyFill="1" applyBorder="1"/>
    <xf numFmtId="0" fontId="56" fillId="24" borderId="57" xfId="4" applyFont="1" applyFill="1" applyBorder="1"/>
    <xf numFmtId="0" fontId="56" fillId="24" borderId="58" xfId="4" applyFont="1" applyFill="1" applyBorder="1"/>
    <xf numFmtId="0" fontId="56" fillId="24" borderId="59" xfId="4" applyFont="1" applyFill="1" applyBorder="1"/>
    <xf numFmtId="0" fontId="56" fillId="24" borderId="56" xfId="4" applyFont="1" applyFill="1" applyBorder="1"/>
    <xf numFmtId="0" fontId="56" fillId="24" borderId="55" xfId="4" applyFont="1" applyFill="1" applyBorder="1" applyAlignment="1">
      <alignment vertical="top"/>
    </xf>
    <xf numFmtId="0" fontId="56" fillId="24" borderId="52" xfId="4" applyFont="1" applyFill="1" applyBorder="1" applyAlignment="1">
      <alignment vertical="top"/>
    </xf>
    <xf numFmtId="0" fontId="56" fillId="24" borderId="60" xfId="4" applyFont="1" applyFill="1" applyBorder="1"/>
    <xf numFmtId="0" fontId="56" fillId="24" borderId="61" xfId="4" applyFont="1" applyFill="1" applyBorder="1"/>
    <xf numFmtId="0" fontId="55" fillId="21" borderId="30" xfId="0" applyFont="1" applyFill="1" applyBorder="1" applyAlignment="1">
      <alignment horizontal="centerContinuous" vertical="center"/>
    </xf>
    <xf numFmtId="0" fontId="35" fillId="21" borderId="0" xfId="4" applyFont="1" applyFill="1" applyAlignment="1">
      <alignment horizontal="centerContinuous"/>
    </xf>
    <xf numFmtId="0" fontId="5" fillId="21" borderId="34" xfId="4" applyFont="1" applyFill="1" applyBorder="1" applyAlignment="1">
      <alignment horizontal="left" vertical="center"/>
    </xf>
    <xf numFmtId="0" fontId="73" fillId="21" borderId="34" xfId="4" applyFont="1" applyFill="1" applyBorder="1" applyAlignment="1">
      <alignment horizontal="left" vertical="center" indent="1"/>
    </xf>
    <xf numFmtId="0" fontId="56" fillId="22" borderId="49" xfId="4" applyFont="1" applyFill="1" applyBorder="1" applyAlignment="1">
      <alignment horizontal="left" indent="1"/>
    </xf>
    <xf numFmtId="0" fontId="56" fillId="22" borderId="52" xfId="4" applyFont="1" applyFill="1" applyBorder="1" applyAlignment="1">
      <alignment horizontal="left" indent="1"/>
    </xf>
    <xf numFmtId="0" fontId="56" fillId="22" borderId="54" xfId="4" applyFont="1" applyFill="1" applyBorder="1" applyAlignment="1">
      <alignment horizontal="left" indent="1"/>
    </xf>
    <xf numFmtId="0" fontId="56" fillId="22" borderId="55" xfId="4" applyFont="1" applyFill="1" applyBorder="1" applyAlignment="1">
      <alignment horizontal="left" indent="1"/>
    </xf>
    <xf numFmtId="0" fontId="56" fillId="22" borderId="57" xfId="4" applyFont="1" applyFill="1" applyBorder="1" applyAlignment="1">
      <alignment horizontal="left" indent="1"/>
    </xf>
    <xf numFmtId="0" fontId="56" fillId="22" borderId="59" xfId="4" applyFont="1" applyFill="1" applyBorder="1" applyAlignment="1">
      <alignment horizontal="left" indent="1"/>
    </xf>
    <xf numFmtId="0" fontId="56" fillId="22" borderId="55" xfId="4" applyFont="1" applyFill="1" applyBorder="1" applyAlignment="1">
      <alignment horizontal="left" vertical="top" indent="1"/>
    </xf>
    <xf numFmtId="0" fontId="56" fillId="22" borderId="52" xfId="4" applyFont="1" applyFill="1" applyBorder="1" applyAlignment="1">
      <alignment horizontal="left" vertical="top" indent="1"/>
    </xf>
    <xf numFmtId="0" fontId="56" fillId="22" borderId="61" xfId="4" applyFont="1" applyFill="1" applyBorder="1" applyAlignment="1">
      <alignment horizontal="left" indent="1"/>
    </xf>
    <xf numFmtId="166" fontId="6" fillId="18" borderId="0" xfId="5" applyNumberFormat="1" applyFont="1" applyFill="1" applyAlignment="1">
      <alignment horizontal="left"/>
    </xf>
    <xf numFmtId="0" fontId="7" fillId="24" borderId="0" xfId="0" applyFont="1" applyFill="1"/>
    <xf numFmtId="0" fontId="12" fillId="24" borderId="0" xfId="0" applyFont="1" applyFill="1" applyAlignment="1">
      <alignment vertical="center"/>
    </xf>
    <xf numFmtId="0" fontId="6" fillId="24" borderId="0" xfId="5" applyFont="1" applyFill="1" applyAlignment="1">
      <alignment horizontal="left"/>
    </xf>
    <xf numFmtId="0" fontId="34" fillId="24" borderId="34" xfId="5" applyFont="1" applyFill="1" applyBorder="1" applyAlignment="1">
      <alignment horizontal="left"/>
    </xf>
    <xf numFmtId="0" fontId="34" fillId="24" borderId="6" xfId="5" applyFont="1" applyFill="1" applyBorder="1" applyAlignment="1">
      <alignment horizontal="left"/>
    </xf>
    <xf numFmtId="0" fontId="34" fillId="24" borderId="34" xfId="5" applyFont="1" applyFill="1" applyBorder="1"/>
    <xf numFmtId="0" fontId="34" fillId="24" borderId="0" xfId="5" applyFont="1" applyFill="1"/>
    <xf numFmtId="0" fontId="6" fillId="24" borderId="1" xfId="5" applyFont="1" applyFill="1" applyBorder="1" applyAlignment="1">
      <alignment horizontal="left"/>
    </xf>
    <xf numFmtId="1" fontId="6" fillId="24" borderId="62" xfId="5" applyNumberFormat="1" applyFont="1" applyFill="1" applyBorder="1" applyAlignment="1">
      <alignment horizontal="center" vertical="center"/>
    </xf>
    <xf numFmtId="166" fontId="6" fillId="24" borderId="62" xfId="1" applyNumberFormat="1" applyFont="1" applyFill="1" applyBorder="1" applyAlignment="1">
      <alignment horizontal="center" vertical="center"/>
    </xf>
    <xf numFmtId="166" fontId="6" fillId="24" borderId="62" xfId="1" applyNumberFormat="1" applyFont="1" applyFill="1" applyBorder="1" applyAlignment="1">
      <alignment vertical="center"/>
    </xf>
    <xf numFmtId="166" fontId="6" fillId="24" borderId="0" xfId="1" applyNumberFormat="1" applyFont="1" applyFill="1" applyBorder="1" applyAlignment="1">
      <alignment vertical="center"/>
    </xf>
    <xf numFmtId="0" fontId="7" fillId="24" borderId="0" xfId="0" applyFont="1" applyFill="1" applyAlignment="1">
      <alignment wrapText="1"/>
    </xf>
    <xf numFmtId="0" fontId="6" fillId="24" borderId="8" xfId="5" applyFont="1" applyFill="1" applyBorder="1" applyAlignment="1">
      <alignment horizontal="left"/>
    </xf>
    <xf numFmtId="1" fontId="6" fillId="24" borderId="35" xfId="5" applyNumberFormat="1" applyFont="1" applyFill="1" applyBorder="1" applyAlignment="1">
      <alignment horizontal="center" vertical="center"/>
    </xf>
    <xf numFmtId="166" fontId="6" fillId="24" borderId="35" xfId="1" applyNumberFormat="1" applyFont="1" applyFill="1" applyBorder="1" applyAlignment="1">
      <alignment horizontal="center" vertical="center"/>
    </xf>
    <xf numFmtId="166" fontId="6" fillId="24" borderId="35" xfId="1" applyNumberFormat="1" applyFont="1" applyFill="1" applyBorder="1" applyAlignment="1">
      <alignment vertical="center"/>
    </xf>
    <xf numFmtId="0" fontId="47" fillId="24" borderId="0" xfId="0" applyFont="1" applyFill="1"/>
    <xf numFmtId="0" fontId="48" fillId="24" borderId="0" xfId="0" applyFont="1" applyFill="1"/>
    <xf numFmtId="0" fontId="6" fillId="24" borderId="2" xfId="5" applyFont="1" applyFill="1" applyBorder="1" applyAlignment="1">
      <alignment horizontal="left"/>
    </xf>
    <xf numFmtId="1" fontId="6" fillId="24" borderId="11" xfId="5" applyNumberFormat="1" applyFont="1" applyFill="1" applyBorder="1" applyAlignment="1">
      <alignment horizontal="center" vertical="center"/>
    </xf>
    <xf numFmtId="166" fontId="6" fillId="24" borderId="11" xfId="1" applyNumberFormat="1" applyFont="1" applyFill="1" applyBorder="1" applyAlignment="1">
      <alignment horizontal="center" vertical="center"/>
    </xf>
    <xf numFmtId="166" fontId="6" fillId="24" borderId="11" xfId="1" applyNumberFormat="1" applyFont="1" applyFill="1" applyBorder="1" applyAlignment="1">
      <alignment vertical="center"/>
    </xf>
    <xf numFmtId="0" fontId="34" fillId="24" borderId="11" xfId="5" applyFont="1" applyFill="1" applyBorder="1" applyAlignment="1">
      <alignment horizontal="left"/>
    </xf>
    <xf numFmtId="0" fontId="34" fillId="24" borderId="11" xfId="5" applyFont="1" applyFill="1" applyBorder="1" applyAlignment="1">
      <alignment horizontal="center"/>
    </xf>
    <xf numFmtId="0" fontId="34" fillId="24" borderId="4" xfId="5" applyFont="1" applyFill="1" applyBorder="1" applyAlignment="1">
      <alignment horizontal="left"/>
    </xf>
    <xf numFmtId="0" fontId="34" fillId="24" borderId="0" xfId="5" applyFont="1" applyFill="1" applyAlignment="1">
      <alignment horizontal="left"/>
    </xf>
    <xf numFmtId="0" fontId="34" fillId="24" borderId="2" xfId="5" applyFont="1" applyFill="1" applyBorder="1" applyAlignment="1">
      <alignment horizontal="left"/>
    </xf>
    <xf numFmtId="0" fontId="6" fillId="24" borderId="11" xfId="5" applyFont="1" applyFill="1" applyBorder="1" applyAlignment="1">
      <alignment horizontal="left"/>
    </xf>
    <xf numFmtId="168" fontId="6" fillId="24" borderId="11" xfId="5" applyNumberFormat="1" applyFont="1" applyFill="1" applyBorder="1" applyAlignment="1">
      <alignment horizontal="center"/>
    </xf>
    <xf numFmtId="166" fontId="6" fillId="24" borderId="11" xfId="1" applyNumberFormat="1" applyFont="1" applyFill="1" applyBorder="1" applyAlignment="1">
      <alignment horizontal="center"/>
    </xf>
    <xf numFmtId="0" fontId="27" fillId="24" borderId="1" xfId="5" applyFont="1" applyFill="1" applyBorder="1" applyAlignment="1">
      <alignment horizontal="right"/>
    </xf>
    <xf numFmtId="0" fontId="6" fillId="24" borderId="62" xfId="5" applyFont="1" applyFill="1" applyBorder="1" applyAlignment="1">
      <alignment horizontal="left"/>
    </xf>
    <xf numFmtId="168" fontId="6" fillId="24" borderId="62" xfId="5" applyNumberFormat="1" applyFont="1" applyFill="1" applyBorder="1" applyAlignment="1">
      <alignment horizontal="center"/>
    </xf>
    <xf numFmtId="166" fontId="6" fillId="24" borderId="62" xfId="1" applyNumberFormat="1" applyFont="1" applyFill="1" applyBorder="1" applyAlignment="1">
      <alignment horizontal="center"/>
    </xf>
    <xf numFmtId="168" fontId="6" fillId="24" borderId="11" xfId="5" applyNumberFormat="1" applyFont="1" applyFill="1" applyBorder="1" applyAlignment="1">
      <alignment horizontal="center" vertical="center"/>
    </xf>
    <xf numFmtId="168" fontId="6" fillId="24" borderId="35" xfId="5" applyNumberFormat="1" applyFont="1" applyFill="1" applyBorder="1" applyAlignment="1">
      <alignment horizontal="center" vertical="center"/>
    </xf>
    <xf numFmtId="168" fontId="6" fillId="24" borderId="62" xfId="5" applyNumberFormat="1" applyFont="1" applyFill="1" applyBorder="1" applyAlignment="1">
      <alignment horizontal="center" vertical="center"/>
    </xf>
    <xf numFmtId="166" fontId="6" fillId="24" borderId="1" xfId="1" applyNumberFormat="1" applyFont="1" applyFill="1" applyBorder="1" applyAlignment="1">
      <alignment horizontal="center"/>
    </xf>
    <xf numFmtId="0" fontId="34" fillId="24" borderId="62" xfId="5" applyFont="1" applyFill="1" applyBorder="1" applyAlignment="1">
      <alignment horizontal="left"/>
    </xf>
    <xf numFmtId="0" fontId="27" fillId="24" borderId="8" xfId="5" applyFont="1" applyFill="1" applyBorder="1" applyAlignment="1">
      <alignment horizontal="right"/>
    </xf>
    <xf numFmtId="168" fontId="6" fillId="24" borderId="35" xfId="5" applyNumberFormat="1" applyFont="1" applyFill="1" applyBorder="1" applyAlignment="1">
      <alignment horizontal="center"/>
    </xf>
    <xf numFmtId="166" fontId="6" fillId="24" borderId="8" xfId="1" applyNumberFormat="1" applyFont="1" applyFill="1" applyBorder="1" applyAlignment="1">
      <alignment horizontal="center"/>
    </xf>
    <xf numFmtId="0" fontId="6" fillId="24" borderId="35" xfId="5" applyFont="1" applyFill="1" applyBorder="1" applyAlignment="1">
      <alignment horizontal="left"/>
    </xf>
    <xf numFmtId="0" fontId="34" fillId="24" borderId="0" xfId="0" applyFont="1" applyFill="1"/>
    <xf numFmtId="0" fontId="6" fillId="24" borderId="0" xfId="0" applyFont="1" applyFill="1"/>
    <xf numFmtId="0" fontId="6" fillId="24" borderId="6" xfId="5" applyFont="1" applyFill="1" applyBorder="1" applyAlignment="1">
      <alignment horizontal="center"/>
    </xf>
    <xf numFmtId="1" fontId="6" fillId="24" borderId="34" xfId="5" applyNumberFormat="1" applyFont="1" applyFill="1" applyBorder="1" applyAlignment="1">
      <alignment horizontal="center" vertical="center"/>
    </xf>
    <xf numFmtId="0" fontId="34" fillId="24" borderId="1" xfId="5" applyFont="1" applyFill="1" applyBorder="1" applyAlignment="1">
      <alignment horizontal="center"/>
    </xf>
    <xf numFmtId="9" fontId="6" fillId="24" borderId="62" xfId="1" applyFont="1" applyFill="1" applyBorder="1" applyAlignment="1">
      <alignment horizontal="center" vertical="center"/>
    </xf>
    <xf numFmtId="0" fontId="34" fillId="24" borderId="35" xfId="5" applyFont="1" applyFill="1" applyBorder="1" applyAlignment="1">
      <alignment horizontal="center"/>
    </xf>
    <xf numFmtId="0" fontId="15" fillId="24" borderId="0" xfId="5" applyFont="1" applyFill="1" applyAlignment="1">
      <alignment horizontal="left"/>
    </xf>
    <xf numFmtId="0" fontId="6" fillId="24" borderId="2" xfId="5" applyFont="1" applyFill="1" applyBorder="1" applyAlignment="1">
      <alignment horizontal="center"/>
    </xf>
    <xf numFmtId="9" fontId="6" fillId="24" borderId="11" xfId="1" applyFont="1" applyFill="1" applyBorder="1" applyAlignment="1">
      <alignment horizontal="center"/>
    </xf>
    <xf numFmtId="0" fontId="6" fillId="24" borderId="8" xfId="5" applyFont="1" applyFill="1" applyBorder="1" applyAlignment="1">
      <alignment horizontal="center"/>
    </xf>
    <xf numFmtId="9" fontId="6" fillId="24" borderId="35" xfId="1" applyFont="1" applyFill="1" applyBorder="1" applyAlignment="1">
      <alignment horizontal="center"/>
    </xf>
    <xf numFmtId="0" fontId="48" fillId="24" borderId="0" xfId="5" applyFont="1" applyFill="1" applyAlignment="1">
      <alignment horizontal="left"/>
    </xf>
    <xf numFmtId="9" fontId="48" fillId="24" borderId="0" xfId="1" applyFont="1" applyFill="1" applyAlignment="1">
      <alignment horizontal="left"/>
    </xf>
    <xf numFmtId="0" fontId="48" fillId="24" borderId="0" xfId="5" applyFont="1" applyFill="1" applyAlignment="1">
      <alignment horizontal="center"/>
    </xf>
    <xf numFmtId="9" fontId="6" fillId="24" borderId="11" xfId="1" applyFont="1" applyFill="1" applyBorder="1" applyAlignment="1">
      <alignment horizontal="center" vertical="center"/>
    </xf>
    <xf numFmtId="0" fontId="6" fillId="24" borderId="1" xfId="5" applyFont="1" applyFill="1" applyBorder="1" applyAlignment="1">
      <alignment horizontal="center"/>
    </xf>
    <xf numFmtId="9" fontId="6" fillId="24" borderId="35" xfId="1" applyFont="1" applyFill="1" applyBorder="1" applyAlignment="1">
      <alignment horizontal="center" vertical="center"/>
    </xf>
    <xf numFmtId="0" fontId="12" fillId="24" borderId="0" xfId="5" applyFont="1" applyFill="1" applyAlignment="1">
      <alignment horizontal="left"/>
    </xf>
    <xf numFmtId="2" fontId="6" fillId="24" borderId="1" xfId="5" applyNumberFormat="1" applyFont="1" applyFill="1" applyBorder="1" applyAlignment="1">
      <alignment horizontal="center"/>
    </xf>
    <xf numFmtId="2" fontId="6" fillId="24" borderId="35" xfId="5" applyNumberFormat="1" applyFont="1" applyFill="1" applyBorder="1" applyAlignment="1">
      <alignment horizontal="center" vertical="center"/>
    </xf>
    <xf numFmtId="2" fontId="6" fillId="24" borderId="2" xfId="5" applyNumberFormat="1" applyFont="1" applyFill="1" applyBorder="1" applyAlignment="1">
      <alignment horizontal="center"/>
    </xf>
    <xf numFmtId="2" fontId="6" fillId="24" borderId="8" xfId="5" applyNumberFormat="1" applyFont="1" applyFill="1" applyBorder="1" applyAlignment="1">
      <alignment horizontal="center"/>
    </xf>
    <xf numFmtId="0" fontId="74" fillId="2" borderId="0" xfId="0" applyFont="1" applyFill="1" applyAlignment="1">
      <alignment vertical="center"/>
    </xf>
    <xf numFmtId="0" fontId="34" fillId="2" borderId="0" xfId="5" applyFont="1" applyFill="1" applyAlignment="1">
      <alignment horizontal="left"/>
    </xf>
    <xf numFmtId="2" fontId="6" fillId="24" borderId="1" xfId="1" applyNumberFormat="1" applyFont="1" applyFill="1" applyBorder="1" applyAlignment="1">
      <alignment horizontal="center"/>
    </xf>
    <xf numFmtId="2" fontId="6" fillId="24" borderId="62" xfId="1" applyNumberFormat="1" applyFont="1" applyFill="1" applyBorder="1" applyAlignment="1">
      <alignment horizontal="center" vertical="center"/>
    </xf>
    <xf numFmtId="2" fontId="6" fillId="24" borderId="35" xfId="1" applyNumberFormat="1" applyFont="1" applyFill="1" applyBorder="1" applyAlignment="1">
      <alignment horizontal="center"/>
    </xf>
    <xf numFmtId="2" fontId="6" fillId="24" borderId="9" xfId="1" applyNumberFormat="1" applyFont="1" applyFill="1" applyBorder="1" applyAlignment="1">
      <alignment horizontal="center" vertical="center"/>
    </xf>
    <xf numFmtId="0" fontId="74" fillId="19" borderId="0" xfId="0" applyFont="1" applyFill="1" applyAlignment="1">
      <alignment vertical="center"/>
    </xf>
    <xf numFmtId="0" fontId="19" fillId="20" borderId="29" xfId="0" applyFont="1" applyFill="1" applyBorder="1" applyAlignment="1">
      <alignment horizontal="left" vertical="center" indent="1"/>
    </xf>
    <xf numFmtId="0" fontId="19" fillId="20" borderId="63" xfId="0" applyFont="1" applyFill="1" applyBorder="1" applyAlignment="1">
      <alignment horizontal="left" vertical="center" indent="1"/>
    </xf>
    <xf numFmtId="0" fontId="45" fillId="20" borderId="28" xfId="0" applyFont="1" applyFill="1" applyBorder="1" applyAlignment="1">
      <alignment horizontal="left" vertical="center" indent="1"/>
    </xf>
    <xf numFmtId="0" fontId="19" fillId="20" borderId="28" xfId="0" applyFont="1" applyFill="1" applyBorder="1" applyAlignment="1">
      <alignment horizontal="left" vertical="center" indent="1"/>
    </xf>
    <xf numFmtId="0" fontId="45" fillId="20" borderId="17" xfId="0" applyFont="1" applyFill="1" applyBorder="1" applyAlignment="1">
      <alignment horizontal="left" vertical="center" indent="1"/>
    </xf>
    <xf numFmtId="0" fontId="45" fillId="20" borderId="23" xfId="0" applyFont="1" applyFill="1" applyBorder="1" applyAlignment="1">
      <alignment horizontal="left" vertical="center" indent="1"/>
    </xf>
    <xf numFmtId="0" fontId="45" fillId="20" borderId="15" xfId="0" applyFont="1" applyFill="1" applyBorder="1" applyAlignment="1">
      <alignment horizontal="left" vertical="center" indent="1"/>
    </xf>
    <xf numFmtId="0" fontId="45" fillId="20" borderId="66" xfId="0" applyFont="1" applyFill="1" applyBorder="1" applyAlignment="1">
      <alignment horizontal="left" vertical="center" indent="1"/>
    </xf>
    <xf numFmtId="0" fontId="19" fillId="20" borderId="66" xfId="0" applyFont="1" applyFill="1" applyBorder="1" applyAlignment="1">
      <alignment horizontal="left" vertical="center" indent="1"/>
    </xf>
    <xf numFmtId="0" fontId="4" fillId="27" borderId="16" xfId="0" applyFont="1" applyFill="1" applyBorder="1" applyAlignment="1">
      <alignment horizontal="left" vertical="center" indent="1"/>
    </xf>
    <xf numFmtId="0" fontId="4" fillId="27" borderId="64" xfId="0" applyFont="1" applyFill="1" applyBorder="1" applyAlignment="1">
      <alignment horizontal="left" vertical="center" indent="1"/>
    </xf>
    <xf numFmtId="0" fontId="4" fillId="27" borderId="65" xfId="0" applyFont="1" applyFill="1" applyBorder="1" applyAlignment="1">
      <alignment horizontal="left" vertical="center" indent="1"/>
    </xf>
    <xf numFmtId="0" fontId="4" fillId="27" borderId="67" xfId="0" applyFont="1" applyFill="1" applyBorder="1" applyAlignment="1">
      <alignment horizontal="left" vertical="center" indent="1"/>
    </xf>
    <xf numFmtId="0" fontId="4" fillId="18" borderId="24" xfId="0" applyFont="1" applyFill="1" applyBorder="1" applyAlignment="1">
      <alignment horizontal="left" vertical="center" indent="1"/>
    </xf>
    <xf numFmtId="0" fontId="4" fillId="18" borderId="20" xfId="0" applyFont="1" applyFill="1" applyBorder="1" applyAlignment="1">
      <alignment horizontal="left" vertical="center" indent="1"/>
    </xf>
    <xf numFmtId="4" fontId="4" fillId="18" borderId="20" xfId="0" applyNumberFormat="1" applyFont="1" applyFill="1" applyBorder="1" applyAlignment="1">
      <alignment horizontal="left" vertical="center" indent="1"/>
    </xf>
    <xf numFmtId="0" fontId="4" fillId="18" borderId="18" xfId="0" applyFont="1" applyFill="1" applyBorder="1" applyAlignment="1">
      <alignment horizontal="left" vertical="center" indent="1"/>
    </xf>
    <xf numFmtId="4" fontId="4" fillId="18" borderId="65" xfId="0" applyNumberFormat="1" applyFont="1" applyFill="1" applyBorder="1" applyAlignment="1">
      <alignment horizontal="left" vertical="center" indent="1"/>
    </xf>
    <xf numFmtId="2" fontId="4" fillId="18" borderId="20" xfId="0" applyNumberFormat="1" applyFont="1" applyFill="1" applyBorder="1" applyAlignment="1">
      <alignment horizontal="left" vertical="center" indent="1"/>
    </xf>
    <xf numFmtId="0" fontId="72" fillId="2" borderId="0" xfId="0" applyFont="1" applyFill="1" applyAlignment="1">
      <alignment vertical="center"/>
    </xf>
    <xf numFmtId="0" fontId="7" fillId="18" borderId="0" xfId="0" applyFont="1" applyFill="1" applyProtection="1">
      <protection locked="0"/>
    </xf>
    <xf numFmtId="0" fontId="12" fillId="24" borderId="6" xfId="0" applyFont="1" applyFill="1" applyBorder="1" applyAlignment="1">
      <alignment horizontal="centerContinuous" vertical="center"/>
    </xf>
    <xf numFmtId="0" fontId="12" fillId="24" borderId="7" xfId="0" applyFont="1" applyFill="1" applyBorder="1" applyAlignment="1">
      <alignment horizontal="centerContinuous" vertical="center" wrapText="1"/>
    </xf>
    <xf numFmtId="0" fontId="59" fillId="24" borderId="68" xfId="0" applyFont="1" applyFill="1" applyBorder="1" applyAlignment="1">
      <alignment horizontal="center" vertical="center"/>
    </xf>
    <xf numFmtId="0" fontId="59" fillId="24" borderId="7" xfId="0" applyFont="1" applyFill="1" applyBorder="1" applyAlignment="1">
      <alignment horizontal="center" vertical="center"/>
    </xf>
    <xf numFmtId="0" fontId="12" fillId="24" borderId="6" xfId="0" applyFont="1" applyFill="1" applyBorder="1" applyAlignment="1">
      <alignment horizontal="centerContinuous" vertical="center" wrapText="1"/>
    </xf>
    <xf numFmtId="0" fontId="12" fillId="24" borderId="82" xfId="0" applyFont="1" applyFill="1" applyBorder="1" applyAlignment="1">
      <alignment horizontal="center" vertical="center" wrapText="1"/>
    </xf>
    <xf numFmtId="0" fontId="12" fillId="24" borderId="83" xfId="0" applyFont="1" applyFill="1" applyBorder="1" applyAlignment="1">
      <alignment horizontal="center" vertical="center" wrapText="1"/>
    </xf>
    <xf numFmtId="0" fontId="12" fillId="24" borderId="3" xfId="0" applyFont="1" applyFill="1" applyBorder="1" applyAlignment="1">
      <alignment horizontal="center" vertical="center" wrapText="1"/>
    </xf>
    <xf numFmtId="167" fontId="29" fillId="24" borderId="72" xfId="0" applyNumberFormat="1" applyFont="1" applyFill="1" applyBorder="1" applyAlignment="1">
      <alignment horizontal="right" vertical="center" indent="1"/>
    </xf>
    <xf numFmtId="167" fontId="22" fillId="24" borderId="73" xfId="0" applyNumberFormat="1" applyFont="1" applyFill="1" applyBorder="1" applyAlignment="1">
      <alignment horizontal="right" vertical="center" indent="1"/>
    </xf>
    <xf numFmtId="167" fontId="29" fillId="24" borderId="77" xfId="0" applyNumberFormat="1" applyFont="1" applyFill="1" applyBorder="1" applyAlignment="1">
      <alignment horizontal="right" vertical="center" indent="1"/>
    </xf>
    <xf numFmtId="167" fontId="22" fillId="24" borderId="78" xfId="0" applyNumberFormat="1" applyFont="1" applyFill="1" applyBorder="1" applyAlignment="1">
      <alignment horizontal="right" vertical="center" indent="1"/>
    </xf>
    <xf numFmtId="167" fontId="29" fillId="24" borderId="88" xfId="0" applyNumberFormat="1" applyFont="1" applyFill="1" applyBorder="1" applyAlignment="1">
      <alignment horizontal="right" vertical="center" indent="1"/>
    </xf>
    <xf numFmtId="167" fontId="22" fillId="24" borderId="89" xfId="0" applyNumberFormat="1" applyFont="1" applyFill="1" applyBorder="1" applyAlignment="1">
      <alignment horizontal="right" vertical="center" indent="1"/>
    </xf>
    <xf numFmtId="167" fontId="29" fillId="24" borderId="68" xfId="0" applyNumberFormat="1" applyFont="1" applyFill="1" applyBorder="1" applyAlignment="1">
      <alignment horizontal="right" vertical="center" indent="1"/>
    </xf>
    <xf numFmtId="167" fontId="22" fillId="24" borderId="91" xfId="0" applyNumberFormat="1" applyFont="1" applyFill="1" applyBorder="1" applyAlignment="1">
      <alignment horizontal="right" vertical="center" indent="1"/>
    </xf>
    <xf numFmtId="167" fontId="22" fillId="24" borderId="26" xfId="0" applyNumberFormat="1" applyFont="1" applyFill="1" applyBorder="1" applyAlignment="1">
      <alignment horizontal="right" vertical="center" indent="1"/>
    </xf>
    <xf numFmtId="0" fontId="55" fillId="23" borderId="2" xfId="0" applyFont="1" applyFill="1" applyBorder="1" applyAlignment="1">
      <alignment horizontal="centerContinuous" vertical="center"/>
    </xf>
    <xf numFmtId="0" fontId="55" fillId="23" borderId="4" xfId="0" applyFont="1" applyFill="1" applyBorder="1" applyAlignment="1">
      <alignment horizontal="centerContinuous" vertical="center" wrapText="1"/>
    </xf>
    <xf numFmtId="0" fontId="20" fillId="23" borderId="68" xfId="0" applyFont="1" applyFill="1" applyBorder="1" applyAlignment="1">
      <alignment horizontal="center" vertical="center"/>
    </xf>
    <xf numFmtId="0" fontId="20" fillId="23" borderId="69" xfId="0" applyFont="1" applyFill="1" applyBorder="1" applyAlignment="1">
      <alignment horizontal="center" vertical="center"/>
    </xf>
    <xf numFmtId="2" fontId="55" fillId="23" borderId="70" xfId="0" applyNumberFormat="1" applyFont="1" applyFill="1" applyBorder="1" applyAlignment="1">
      <alignment horizontal="right" vertical="center" indent="1"/>
    </xf>
    <xf numFmtId="2" fontId="55" fillId="23" borderId="75" xfId="0" applyNumberFormat="1" applyFont="1" applyFill="1" applyBorder="1" applyAlignment="1">
      <alignment horizontal="right" vertical="center" indent="1"/>
    </xf>
    <xf numFmtId="2" fontId="55" fillId="23" borderId="80" xfId="0" applyNumberFormat="1" applyFont="1" applyFill="1" applyBorder="1" applyAlignment="1">
      <alignment horizontal="right" vertical="center" indent="1"/>
    </xf>
    <xf numFmtId="0" fontId="19" fillId="23" borderId="84" xfId="0" applyFont="1" applyFill="1" applyBorder="1" applyAlignment="1">
      <alignment horizontal="right" vertical="center" indent="1"/>
    </xf>
    <xf numFmtId="167" fontId="19" fillId="23" borderId="70" xfId="0" applyNumberFormat="1" applyFont="1" applyFill="1" applyBorder="1" applyAlignment="1">
      <alignment horizontal="right" vertical="center" indent="1"/>
    </xf>
    <xf numFmtId="167" fontId="23" fillId="23" borderId="71" xfId="0" applyNumberFormat="1" applyFont="1" applyFill="1" applyBorder="1" applyAlignment="1">
      <alignment horizontal="right" vertical="center" indent="1"/>
    </xf>
    <xf numFmtId="0" fontId="19" fillId="23" borderId="85" xfId="0" applyFont="1" applyFill="1" applyBorder="1" applyAlignment="1">
      <alignment horizontal="right" vertical="center" indent="1"/>
    </xf>
    <xf numFmtId="167" fontId="19" fillId="23" borderId="75" xfId="0" applyNumberFormat="1" applyFont="1" applyFill="1" applyBorder="1" applyAlignment="1">
      <alignment horizontal="right" vertical="center" indent="1"/>
    </xf>
    <xf numFmtId="167" fontId="23" fillId="23" borderId="76" xfId="0" applyNumberFormat="1" applyFont="1" applyFill="1" applyBorder="1" applyAlignment="1">
      <alignment horizontal="right" vertical="center" indent="1"/>
    </xf>
    <xf numFmtId="0" fontId="19" fillId="23" borderId="86" xfId="0" applyFont="1" applyFill="1" applyBorder="1" applyAlignment="1">
      <alignment horizontal="right" vertical="center" indent="1"/>
    </xf>
    <xf numFmtId="167" fontId="19" fillId="23" borderId="80" xfId="0" applyNumberFormat="1" applyFont="1" applyFill="1" applyBorder="1" applyAlignment="1">
      <alignment horizontal="right" vertical="center" indent="1"/>
    </xf>
    <xf numFmtId="167" fontId="23" fillId="23" borderId="87" xfId="0" applyNumberFormat="1" applyFont="1" applyFill="1" applyBorder="1" applyAlignment="1">
      <alignment horizontal="right" vertical="center" indent="1"/>
    </xf>
    <xf numFmtId="0" fontId="55" fillId="23" borderId="6" xfId="0" quotePrefix="1" applyFont="1" applyFill="1" applyBorder="1" applyAlignment="1">
      <alignment horizontal="right" vertical="center"/>
    </xf>
    <xf numFmtId="167" fontId="19" fillId="23" borderId="68" xfId="0" applyNumberFormat="1" applyFont="1" applyFill="1" applyBorder="1" applyAlignment="1">
      <alignment horizontal="right" vertical="center" indent="1"/>
    </xf>
    <xf numFmtId="167" fontId="23" fillId="23" borderId="91" xfId="0" applyNumberFormat="1" applyFont="1" applyFill="1" applyBorder="1" applyAlignment="1">
      <alignment horizontal="right" vertical="center" indent="1"/>
    </xf>
    <xf numFmtId="0" fontId="55" fillId="23" borderId="7" xfId="0" applyFont="1" applyFill="1" applyBorder="1" applyAlignment="1">
      <alignment horizontal="centerContinuous" vertical="center" wrapText="1"/>
    </xf>
    <xf numFmtId="0" fontId="55" fillId="23" borderId="6" xfId="0" applyFont="1" applyFill="1" applyBorder="1" applyAlignment="1">
      <alignment horizontal="centerContinuous" vertical="center" wrapText="1"/>
    </xf>
    <xf numFmtId="0" fontId="55" fillId="23" borderId="82" xfId="0" applyFont="1" applyFill="1" applyBorder="1" applyAlignment="1">
      <alignment horizontal="center" vertical="center" wrapText="1"/>
    </xf>
    <xf numFmtId="0" fontId="55" fillId="23" borderId="83" xfId="0" applyFont="1" applyFill="1" applyBorder="1" applyAlignment="1">
      <alignment horizontal="center" vertical="center" wrapText="1"/>
    </xf>
    <xf numFmtId="0" fontId="55" fillId="23" borderId="3" xfId="0" applyFont="1" applyFill="1" applyBorder="1" applyAlignment="1">
      <alignment horizontal="center" vertical="center" wrapText="1"/>
    </xf>
    <xf numFmtId="0" fontId="12" fillId="28" borderId="6" xfId="0" applyFont="1" applyFill="1" applyBorder="1" applyAlignment="1">
      <alignment horizontal="centerContinuous" vertical="center"/>
    </xf>
    <xf numFmtId="0" fontId="12" fillId="28" borderId="7" xfId="0" applyFont="1" applyFill="1" applyBorder="1" applyAlignment="1">
      <alignment horizontal="centerContinuous" vertical="center" wrapText="1"/>
    </xf>
    <xf numFmtId="0" fontId="59" fillId="28" borderId="68" xfId="0" applyFont="1" applyFill="1" applyBorder="1" applyAlignment="1">
      <alignment horizontal="center" vertical="center"/>
    </xf>
    <xf numFmtId="0" fontId="59" fillId="28" borderId="7" xfId="0" applyFont="1" applyFill="1" applyBorder="1" applyAlignment="1">
      <alignment horizontal="center" vertical="center"/>
    </xf>
    <xf numFmtId="0" fontId="12" fillId="29" borderId="6" xfId="0" applyFont="1" applyFill="1" applyBorder="1" applyAlignment="1">
      <alignment horizontal="centerContinuous" vertical="center"/>
    </xf>
    <xf numFmtId="0" fontId="12" fillId="29" borderId="7" xfId="0" applyFont="1" applyFill="1" applyBorder="1" applyAlignment="1">
      <alignment horizontal="centerContinuous" vertical="center" wrapText="1"/>
    </xf>
    <xf numFmtId="0" fontId="59" fillId="29" borderId="68" xfId="0" applyFont="1" applyFill="1" applyBorder="1" applyAlignment="1">
      <alignment horizontal="center" vertical="center"/>
    </xf>
    <xf numFmtId="0" fontId="59" fillId="29" borderId="7" xfId="0" applyFont="1" applyFill="1" applyBorder="1" applyAlignment="1">
      <alignment horizontal="center" vertical="center"/>
    </xf>
    <xf numFmtId="0" fontId="12" fillId="28" borderId="6" xfId="0" applyFont="1" applyFill="1" applyBorder="1" applyAlignment="1">
      <alignment horizontal="centerContinuous" vertical="center" wrapText="1"/>
    </xf>
    <xf numFmtId="0" fontId="12" fillId="28" borderId="34" xfId="0" applyFont="1" applyFill="1" applyBorder="1" applyAlignment="1">
      <alignment horizontal="centerContinuous" vertical="center" wrapText="1"/>
    </xf>
    <xf numFmtId="0" fontId="12" fillId="28" borderId="82" xfId="0" applyFont="1" applyFill="1" applyBorder="1" applyAlignment="1">
      <alignment horizontal="center" vertical="center" wrapText="1"/>
    </xf>
    <xf numFmtId="0" fontId="12" fillId="28" borderId="83" xfId="0" applyFont="1" applyFill="1" applyBorder="1" applyAlignment="1">
      <alignment horizontal="center" vertical="center" wrapText="1"/>
    </xf>
    <xf numFmtId="0" fontId="12" fillId="28" borderId="4" xfId="0" applyFont="1" applyFill="1" applyBorder="1" applyAlignment="1">
      <alignment horizontal="center" vertical="center" wrapText="1"/>
    </xf>
    <xf numFmtId="167" fontId="29" fillId="28" borderId="72" xfId="0" applyNumberFormat="1" applyFont="1" applyFill="1" applyBorder="1" applyAlignment="1">
      <alignment horizontal="right" vertical="center" indent="1"/>
    </xf>
    <xf numFmtId="167" fontId="22" fillId="28" borderId="73" xfId="0" applyNumberFormat="1" applyFont="1" applyFill="1" applyBorder="1" applyAlignment="1">
      <alignment horizontal="right" vertical="center" indent="1"/>
    </xf>
    <xf numFmtId="167" fontId="22" fillId="28" borderId="74" xfId="0" applyNumberFormat="1" applyFont="1" applyFill="1" applyBorder="1" applyAlignment="1">
      <alignment horizontal="right" vertical="center" indent="1"/>
    </xf>
    <xf numFmtId="167" fontId="29" fillId="28" borderId="77" xfId="0" applyNumberFormat="1" applyFont="1" applyFill="1" applyBorder="1" applyAlignment="1">
      <alignment horizontal="right" vertical="center" indent="1"/>
    </xf>
    <xf numFmtId="167" fontId="22" fillId="28" borderId="78" xfId="0" applyNumberFormat="1" applyFont="1" applyFill="1" applyBorder="1" applyAlignment="1">
      <alignment horizontal="right" vertical="center" indent="1"/>
    </xf>
    <xf numFmtId="167" fontId="22" fillId="28" borderId="79" xfId="0" applyNumberFormat="1" applyFont="1" applyFill="1" applyBorder="1" applyAlignment="1">
      <alignment horizontal="right" vertical="center" indent="1"/>
    </xf>
    <xf numFmtId="167" fontId="29" fillId="28" borderId="88" xfId="0" applyNumberFormat="1" applyFont="1" applyFill="1" applyBorder="1" applyAlignment="1">
      <alignment horizontal="right" vertical="center" indent="1"/>
    </xf>
    <xf numFmtId="167" fontId="22" fillId="28" borderId="89" xfId="0" applyNumberFormat="1" applyFont="1" applyFill="1" applyBorder="1" applyAlignment="1">
      <alignment horizontal="right" vertical="center" indent="1"/>
    </xf>
    <xf numFmtId="167" fontId="22" fillId="28" borderId="90" xfId="0" applyNumberFormat="1" applyFont="1" applyFill="1" applyBorder="1" applyAlignment="1">
      <alignment horizontal="right" vertical="center" indent="1"/>
    </xf>
    <xf numFmtId="167" fontId="29" fillId="28" borderId="68" xfId="0" applyNumberFormat="1" applyFont="1" applyFill="1" applyBorder="1" applyAlignment="1">
      <alignment horizontal="right" vertical="center" indent="1"/>
    </xf>
    <xf numFmtId="167" fontId="22" fillId="28" borderId="91" xfId="0" applyNumberFormat="1" applyFont="1" applyFill="1" applyBorder="1" applyAlignment="1">
      <alignment horizontal="right" vertical="center" indent="1"/>
    </xf>
    <xf numFmtId="167" fontId="22" fillId="28" borderId="7" xfId="0" applyNumberFormat="1" applyFont="1" applyFill="1" applyBorder="1" applyAlignment="1">
      <alignment horizontal="right" vertical="center" indent="1"/>
    </xf>
    <xf numFmtId="0" fontId="12" fillId="29" borderId="6" xfId="0" applyFont="1" applyFill="1" applyBorder="1" applyAlignment="1">
      <alignment horizontal="centerContinuous" vertical="center" wrapText="1"/>
    </xf>
    <xf numFmtId="0" fontId="12" fillId="29" borderId="82" xfId="0" applyFont="1" applyFill="1" applyBorder="1" applyAlignment="1">
      <alignment horizontal="center" vertical="center" wrapText="1"/>
    </xf>
    <xf numFmtId="0" fontId="12" fillId="29" borderId="83" xfId="0" applyFont="1" applyFill="1" applyBorder="1" applyAlignment="1">
      <alignment horizontal="center" vertical="center" wrapText="1"/>
    </xf>
    <xf numFmtId="0" fontId="12" fillId="29" borderId="3" xfId="0" applyFont="1" applyFill="1" applyBorder="1" applyAlignment="1">
      <alignment horizontal="center" vertical="center" wrapText="1"/>
    </xf>
    <xf numFmtId="167" fontId="29" fillId="29" borderId="72" xfId="0" applyNumberFormat="1" applyFont="1" applyFill="1" applyBorder="1" applyAlignment="1">
      <alignment horizontal="right" vertical="center" indent="1"/>
    </xf>
    <xf numFmtId="167" fontId="22" fillId="29" borderId="73" xfId="0" applyNumberFormat="1" applyFont="1" applyFill="1" applyBorder="1" applyAlignment="1">
      <alignment horizontal="right" vertical="center" indent="1"/>
    </xf>
    <xf numFmtId="167" fontId="29" fillId="29" borderId="77" xfId="0" applyNumberFormat="1" applyFont="1" applyFill="1" applyBorder="1" applyAlignment="1">
      <alignment horizontal="right" vertical="center" indent="1"/>
    </xf>
    <xf numFmtId="167" fontId="22" fillId="29" borderId="78" xfId="0" applyNumberFormat="1" applyFont="1" applyFill="1" applyBorder="1" applyAlignment="1">
      <alignment horizontal="right" vertical="center" indent="1"/>
    </xf>
    <xf numFmtId="167" fontId="29" fillId="29" borderId="88" xfId="0" applyNumberFormat="1" applyFont="1" applyFill="1" applyBorder="1" applyAlignment="1">
      <alignment horizontal="right" vertical="center" indent="1"/>
    </xf>
    <xf numFmtId="167" fontId="22" fillId="29" borderId="89" xfId="0" applyNumberFormat="1" applyFont="1" applyFill="1" applyBorder="1" applyAlignment="1">
      <alignment horizontal="right" vertical="center" indent="1"/>
    </xf>
    <xf numFmtId="167" fontId="29" fillId="29" borderId="68" xfId="0" applyNumberFormat="1" applyFont="1" applyFill="1" applyBorder="1" applyAlignment="1">
      <alignment horizontal="right" vertical="center" indent="1"/>
    </xf>
    <xf numFmtId="167" fontId="22" fillId="29" borderId="91" xfId="0" applyNumberFormat="1" applyFont="1" applyFill="1" applyBorder="1" applyAlignment="1">
      <alignment horizontal="right" vertical="center" indent="1"/>
    </xf>
    <xf numFmtId="167" fontId="22" fillId="29" borderId="26" xfId="0" applyNumberFormat="1" applyFont="1" applyFill="1" applyBorder="1" applyAlignment="1">
      <alignment horizontal="right" vertical="center" indent="1"/>
    </xf>
    <xf numFmtId="0" fontId="75" fillId="2" borderId="0" xfId="0" applyFont="1" applyFill="1" applyAlignment="1">
      <alignment horizontal="left" vertical="center" indent="1"/>
    </xf>
    <xf numFmtId="0" fontId="6" fillId="18" borderId="0" xfId="0" applyFont="1" applyFill="1" applyProtection="1">
      <protection locked="0"/>
    </xf>
    <xf numFmtId="0" fontId="20" fillId="21" borderId="134" xfId="0" applyFont="1" applyFill="1" applyBorder="1" applyAlignment="1">
      <alignment horizontal="left" vertical="center" indent="1"/>
    </xf>
    <xf numFmtId="0" fontId="20" fillId="21" borderId="12" xfId="0" applyFont="1" applyFill="1" applyBorder="1" applyAlignment="1">
      <alignment horizontal="left" vertical="center" indent="1"/>
    </xf>
    <xf numFmtId="0" fontId="20" fillId="21" borderId="62" xfId="0" applyFont="1" applyFill="1" applyBorder="1" applyAlignment="1">
      <alignment horizontal="left" vertical="center" indent="1"/>
    </xf>
    <xf numFmtId="0" fontId="20" fillId="23" borderId="62" xfId="0" applyFont="1" applyFill="1" applyBorder="1" applyAlignment="1">
      <alignment horizontal="left" vertical="center" indent="1"/>
    </xf>
    <xf numFmtId="0" fontId="76" fillId="22" borderId="12" xfId="0" applyFont="1" applyFill="1" applyBorder="1" applyAlignment="1">
      <alignment horizontal="left" vertical="center" indent="2"/>
    </xf>
    <xf numFmtId="0" fontId="76" fillId="22" borderId="62" xfId="0" applyFont="1" applyFill="1" applyBorder="1" applyAlignment="1">
      <alignment horizontal="left" vertical="center" indent="2"/>
    </xf>
    <xf numFmtId="0" fontId="76" fillId="22" borderId="35" xfId="0" applyFont="1" applyFill="1" applyBorder="1" applyAlignment="1">
      <alignment horizontal="left" vertical="center" indent="2"/>
    </xf>
    <xf numFmtId="0" fontId="59" fillId="27" borderId="7" xfId="4" applyFont="1" applyFill="1" applyBorder="1" applyAlignment="1">
      <alignment horizontal="left" vertical="center" wrapText="1" indent="1"/>
    </xf>
    <xf numFmtId="0" fontId="62" fillId="26" borderId="13" xfId="0" applyFont="1" applyFill="1" applyBorder="1" applyAlignment="1">
      <alignment horizontal="left" vertical="center" indent="1"/>
    </xf>
    <xf numFmtId="0" fontId="62" fillId="26" borderId="9" xfId="0" applyFont="1" applyFill="1" applyBorder="1" applyAlignment="1">
      <alignment horizontal="left" vertical="center" indent="1"/>
    </xf>
    <xf numFmtId="0" fontId="56" fillId="30" borderId="4" xfId="4" applyFont="1" applyFill="1" applyBorder="1" applyAlignment="1">
      <alignment horizontal="left" vertical="center" wrapText="1"/>
    </xf>
    <xf numFmtId="0" fontId="62" fillId="26" borderId="145" xfId="0" applyFont="1" applyFill="1" applyBorder="1" applyAlignment="1">
      <alignment horizontal="left" vertical="center" indent="1"/>
    </xf>
    <xf numFmtId="0" fontId="6" fillId="0" borderId="2" xfId="0" applyFont="1" applyBorder="1"/>
    <xf numFmtId="0" fontId="6" fillId="0" borderId="8" xfId="0" applyFont="1" applyBorder="1"/>
    <xf numFmtId="0" fontId="6" fillId="26" borderId="4" xfId="0" applyFont="1" applyFill="1" applyBorder="1"/>
    <xf numFmtId="0" fontId="6" fillId="18" borderId="5" xfId="0" applyFont="1" applyFill="1" applyBorder="1" applyAlignment="1">
      <alignment horizontal="left"/>
    </xf>
    <xf numFmtId="0" fontId="6" fillId="18" borderId="9" xfId="0" applyFont="1" applyFill="1" applyBorder="1" applyAlignment="1">
      <alignment horizontal="left"/>
    </xf>
    <xf numFmtId="0" fontId="63" fillId="18" borderId="0" xfId="0" applyFont="1" applyFill="1" applyAlignment="1" applyProtection="1">
      <alignment vertical="center"/>
      <protection locked="0"/>
    </xf>
    <xf numFmtId="0" fontId="43" fillId="18" borderId="0" xfId="0" applyFont="1" applyFill="1" applyAlignment="1" applyProtection="1">
      <alignment vertical="center"/>
      <protection locked="0"/>
    </xf>
    <xf numFmtId="0" fontId="7" fillId="18" borderId="0" xfId="4" applyFont="1" applyFill="1" applyProtection="1">
      <protection locked="0"/>
    </xf>
    <xf numFmtId="0" fontId="28" fillId="18" borderId="0" xfId="4" applyFont="1" applyFill="1"/>
    <xf numFmtId="0" fontId="44" fillId="18" borderId="0" xfId="0" applyFont="1" applyFill="1" applyAlignment="1" applyProtection="1">
      <alignment horizontal="left" vertical="center"/>
      <protection locked="0"/>
    </xf>
    <xf numFmtId="0" fontId="59" fillId="18" borderId="34" xfId="4" applyFont="1" applyFill="1" applyBorder="1" applyAlignment="1">
      <alignment horizontal="center" vertical="center" wrapText="1"/>
    </xf>
    <xf numFmtId="0" fontId="59" fillId="18" borderId="34" xfId="4" applyFont="1" applyFill="1" applyBorder="1" applyAlignment="1">
      <alignment horizontal="left" vertical="center" wrapText="1"/>
    </xf>
    <xf numFmtId="0" fontId="6" fillId="18" borderId="0" xfId="0" applyFont="1" applyFill="1" applyAlignment="1">
      <alignment vertical="center"/>
    </xf>
    <xf numFmtId="9" fontId="6" fillId="18" borderId="0" xfId="1" applyFont="1" applyFill="1" applyBorder="1" applyAlignment="1">
      <alignment vertical="center"/>
    </xf>
    <xf numFmtId="9" fontId="6" fillId="18" borderId="0" xfId="0" applyNumberFormat="1" applyFont="1" applyFill="1" applyAlignment="1">
      <alignment vertical="center"/>
    </xf>
    <xf numFmtId="0" fontId="6" fillId="18" borderId="0" xfId="0" applyFont="1" applyFill="1" applyAlignment="1">
      <alignment horizontal="center"/>
    </xf>
    <xf numFmtId="0" fontId="56" fillId="18" borderId="0" xfId="4" applyFont="1" applyFill="1" applyAlignment="1">
      <alignment horizontal="left"/>
    </xf>
    <xf numFmtId="0" fontId="4" fillId="7" borderId="5" xfId="0" applyFont="1" applyFill="1" applyBorder="1" applyAlignment="1">
      <alignment horizontal="left" vertical="center" indent="1"/>
    </xf>
    <xf numFmtId="0" fontId="4" fillId="2" borderId="9" xfId="0" applyFont="1" applyFill="1" applyBorder="1"/>
    <xf numFmtId="0" fontId="4" fillId="0" borderId="13" xfId="0" applyFont="1" applyBorder="1" applyAlignment="1">
      <alignment horizontal="left" vertical="center" indent="1"/>
    </xf>
    <xf numFmtId="0" fontId="31" fillId="24" borderId="147" xfId="0" applyFont="1" applyFill="1" applyBorder="1" applyAlignment="1">
      <alignment horizontal="left" vertical="center" indent="2"/>
    </xf>
    <xf numFmtId="0" fontId="70" fillId="22" borderId="148" xfId="0" applyFont="1" applyFill="1" applyBorder="1" applyAlignment="1">
      <alignment horizontal="left" vertical="center" indent="1"/>
    </xf>
    <xf numFmtId="0" fontId="4" fillId="0" borderId="146" xfId="0" applyFont="1" applyBorder="1" applyAlignment="1">
      <alignment horizontal="left" vertical="center" indent="1"/>
    </xf>
    <xf numFmtId="0" fontId="4" fillId="7" borderId="150" xfId="0" applyFont="1" applyFill="1" applyBorder="1" applyAlignment="1">
      <alignment horizontal="left" vertical="center" indent="1"/>
    </xf>
    <xf numFmtId="0" fontId="4" fillId="7" borderId="152" xfId="0" applyFont="1" applyFill="1" applyBorder="1" applyAlignment="1">
      <alignment horizontal="left" vertical="center" indent="1"/>
    </xf>
    <xf numFmtId="0" fontId="4" fillId="7" borderId="151" xfId="0" applyFont="1" applyFill="1" applyBorder="1" applyAlignment="1">
      <alignment horizontal="left" vertical="center" indent="1"/>
    </xf>
    <xf numFmtId="0" fontId="4" fillId="7" borderId="153" xfId="0" applyFont="1" applyFill="1" applyBorder="1" applyAlignment="1">
      <alignment horizontal="left" vertical="center" indent="1"/>
    </xf>
    <xf numFmtId="0" fontId="4" fillId="7" borderId="9" xfId="0" applyFont="1" applyFill="1" applyBorder="1" applyAlignment="1">
      <alignment horizontal="left" vertical="center" indent="1"/>
    </xf>
    <xf numFmtId="0" fontId="4" fillId="7" borderId="155" xfId="0" applyFont="1" applyFill="1" applyBorder="1" applyAlignment="1">
      <alignment horizontal="left" vertical="center" indent="1"/>
    </xf>
    <xf numFmtId="0" fontId="4" fillId="7" borderId="154" xfId="0" applyFont="1" applyFill="1" applyBorder="1" applyAlignment="1">
      <alignment horizontal="left" vertical="center" indent="1"/>
    </xf>
    <xf numFmtId="0" fontId="70" fillId="22" borderId="156" xfId="0" applyFont="1" applyFill="1" applyBorder="1" applyAlignment="1">
      <alignment horizontal="left" vertical="center" indent="1"/>
    </xf>
    <xf numFmtId="0" fontId="70" fillId="22" borderId="157" xfId="0" applyFont="1" applyFill="1" applyBorder="1" applyAlignment="1">
      <alignment horizontal="left" vertical="center" indent="1"/>
    </xf>
    <xf numFmtId="0" fontId="70" fillId="22" borderId="158" xfId="0" applyFont="1" applyFill="1" applyBorder="1" applyAlignment="1">
      <alignment horizontal="left" vertical="center" indent="1"/>
    </xf>
    <xf numFmtId="0" fontId="31" fillId="22" borderId="28" xfId="0" applyFont="1" applyFill="1" applyBorder="1" applyAlignment="1">
      <alignment horizontal="left" vertical="center" indent="1"/>
    </xf>
    <xf numFmtId="0" fontId="31" fillId="22" borderId="29" xfId="0" applyFont="1" applyFill="1" applyBorder="1" applyAlignment="1">
      <alignment horizontal="left" vertical="center" indent="1"/>
    </xf>
    <xf numFmtId="0" fontId="29" fillId="22" borderId="23" xfId="0" applyFont="1" applyFill="1" applyBorder="1" applyAlignment="1">
      <alignment horizontal="left" vertical="center" indent="1"/>
    </xf>
    <xf numFmtId="0" fontId="29" fillId="22" borderId="15" xfId="0" applyFont="1" applyFill="1" applyBorder="1" applyAlignment="1">
      <alignment horizontal="left" vertical="center" indent="1"/>
    </xf>
    <xf numFmtId="0" fontId="31" fillId="24" borderId="30" xfId="0" applyFont="1" applyFill="1" applyBorder="1" applyAlignment="1">
      <alignment horizontal="left" vertical="center" indent="2"/>
    </xf>
    <xf numFmtId="0" fontId="31" fillId="24" borderId="23" xfId="0" applyFont="1" applyFill="1" applyBorder="1" applyAlignment="1">
      <alignment horizontal="left" vertical="center" indent="2"/>
    </xf>
    <xf numFmtId="0" fontId="31" fillId="24" borderId="148" xfId="0" applyFont="1" applyFill="1" applyBorder="1" applyAlignment="1">
      <alignment horizontal="left" vertical="center" indent="2"/>
    </xf>
    <xf numFmtId="0" fontId="19" fillId="21" borderId="6" xfId="0" applyFont="1" applyFill="1" applyBorder="1" applyAlignment="1">
      <alignment horizontal="left" vertical="center" indent="1"/>
    </xf>
    <xf numFmtId="0" fontId="19" fillId="21" borderId="7" xfId="0" applyFont="1" applyFill="1" applyBorder="1" applyAlignment="1">
      <alignment horizontal="left" vertical="center" indent="1"/>
    </xf>
    <xf numFmtId="0" fontId="4" fillId="7" borderId="24" xfId="0" applyFont="1" applyFill="1" applyBorder="1" applyAlignment="1">
      <alignment horizontal="left" vertical="center" indent="1"/>
    </xf>
    <xf numFmtId="0" fontId="70" fillId="22" borderId="159" xfId="0" applyFont="1" applyFill="1" applyBorder="1" applyAlignment="1">
      <alignment horizontal="left" vertical="center" indent="1"/>
    </xf>
    <xf numFmtId="0" fontId="25" fillId="2" borderId="31" xfId="3" applyFont="1" applyFill="1" applyBorder="1" applyAlignment="1">
      <alignment horizontal="left" vertical="center" indent="1"/>
    </xf>
    <xf numFmtId="0" fontId="4" fillId="7" borderId="160" xfId="0" applyFont="1" applyFill="1" applyBorder="1" applyAlignment="1">
      <alignment horizontal="left" vertical="center" indent="1"/>
    </xf>
    <xf numFmtId="0" fontId="4" fillId="7" borderId="161" xfId="0" applyFont="1" applyFill="1" applyBorder="1" applyAlignment="1">
      <alignment horizontal="left" vertical="center" indent="1"/>
    </xf>
    <xf numFmtId="0" fontId="78" fillId="2" borderId="3" xfId="4" applyFont="1" applyFill="1" applyBorder="1" applyAlignment="1">
      <alignment horizontal="center"/>
    </xf>
    <xf numFmtId="0" fontId="7" fillId="26" borderId="35" xfId="0" applyFont="1" applyFill="1" applyBorder="1" applyAlignment="1">
      <alignment horizontal="left" vertical="center" indent="1"/>
    </xf>
    <xf numFmtId="0" fontId="15" fillId="26" borderId="62" xfId="0" applyFont="1" applyFill="1" applyBorder="1" applyAlignment="1">
      <alignment horizontal="left" vertical="center" indent="1"/>
    </xf>
    <xf numFmtId="0" fontId="7" fillId="18" borderId="35" xfId="0" applyFont="1" applyFill="1" applyBorder="1" applyAlignment="1">
      <alignment horizontal="left" vertical="center" indent="1"/>
    </xf>
    <xf numFmtId="0" fontId="7" fillId="31" borderId="35" xfId="0" applyFont="1" applyFill="1" applyBorder="1" applyAlignment="1">
      <alignment horizontal="left" vertical="center" indent="1"/>
    </xf>
    <xf numFmtId="0" fontId="15" fillId="31" borderId="11" xfId="0" applyFont="1" applyFill="1" applyBorder="1" applyAlignment="1">
      <alignment horizontal="left" vertical="center" indent="1"/>
    </xf>
    <xf numFmtId="0" fontId="15" fillId="18" borderId="62" xfId="0" applyFont="1" applyFill="1" applyBorder="1" applyAlignment="1">
      <alignment horizontal="left" vertical="center" indent="1"/>
    </xf>
    <xf numFmtId="0" fontId="7" fillId="31" borderId="2" xfId="0" applyFont="1" applyFill="1" applyBorder="1" applyAlignment="1">
      <alignment horizontal="center" vertical="center"/>
    </xf>
    <xf numFmtId="0" fontId="7" fillId="31" borderId="1" xfId="0" applyFont="1" applyFill="1" applyBorder="1" applyAlignment="1">
      <alignment horizontal="center"/>
    </xf>
    <xf numFmtId="0" fontId="7" fillId="18" borderId="2" xfId="0" applyFont="1" applyFill="1" applyBorder="1" applyAlignment="1">
      <alignment horizontal="center" vertical="center"/>
    </xf>
    <xf numFmtId="0" fontId="7" fillId="18" borderId="8" xfId="0" applyFont="1" applyFill="1" applyBorder="1" applyAlignment="1">
      <alignment horizontal="center"/>
    </xf>
    <xf numFmtId="0" fontId="7" fillId="2" borderId="2" xfId="0" applyFont="1" applyFill="1" applyBorder="1" applyAlignment="1">
      <alignment horizontal="center" vertical="center"/>
    </xf>
    <xf numFmtId="0" fontId="7" fillId="26" borderId="8" xfId="0" applyFont="1" applyFill="1" applyBorder="1" applyAlignment="1">
      <alignment horizontal="center" vertical="center"/>
    </xf>
    <xf numFmtId="0" fontId="79" fillId="22" borderId="36" xfId="0" applyFont="1" applyFill="1" applyBorder="1" applyAlignment="1">
      <alignment horizontal="left" vertical="center" indent="2"/>
    </xf>
    <xf numFmtId="0" fontId="79" fillId="22" borderId="19" xfId="0" applyFont="1" applyFill="1" applyBorder="1" applyAlignment="1">
      <alignment horizontal="left" vertical="center" indent="2"/>
    </xf>
    <xf numFmtId="14" fontId="4" fillId="0" borderId="18" xfId="0" quotePrefix="1" applyNumberFormat="1" applyFont="1" applyBorder="1" applyAlignment="1">
      <alignment horizontal="left" vertical="center" indent="1" readingOrder="1"/>
    </xf>
    <xf numFmtId="14" fontId="4" fillId="0" borderId="20" xfId="0" quotePrefix="1" applyNumberFormat="1" applyFont="1" applyBorder="1" applyAlignment="1">
      <alignment horizontal="left" vertical="center" indent="1" readingOrder="1"/>
    </xf>
    <xf numFmtId="15" fontId="4" fillId="31" borderId="18" xfId="0" quotePrefix="1" applyNumberFormat="1" applyFont="1" applyFill="1" applyBorder="1" applyAlignment="1">
      <alignment horizontal="left" vertical="center"/>
    </xf>
    <xf numFmtId="0" fontId="60" fillId="0" borderId="16" xfId="0" applyFont="1" applyBorder="1" applyAlignment="1">
      <alignment horizontal="left" vertical="center" indent="1"/>
    </xf>
    <xf numFmtId="0" fontId="80" fillId="2" borderId="0" xfId="0" applyFont="1" applyFill="1" applyAlignment="1">
      <alignment vertical="center"/>
    </xf>
    <xf numFmtId="0" fontId="82" fillId="21" borderId="25" xfId="0" applyFont="1" applyFill="1" applyBorder="1" applyAlignment="1">
      <alignment horizontal="centerContinuous" wrapText="1"/>
    </xf>
    <xf numFmtId="0" fontId="82" fillId="21" borderId="25" xfId="0" applyFont="1" applyFill="1" applyBorder="1" applyAlignment="1">
      <alignment horizontal="center" vertical="center" wrapText="1"/>
    </xf>
    <xf numFmtId="0" fontId="56" fillId="0" borderId="62" xfId="4" applyFont="1" applyBorder="1" applyAlignment="1" applyProtection="1">
      <alignment horizontal="left"/>
      <protection locked="0"/>
    </xf>
    <xf numFmtId="2" fontId="56" fillId="0" borderId="62" xfId="4" applyNumberFormat="1" applyFont="1" applyBorder="1" applyAlignment="1" applyProtection="1">
      <alignment horizontal="left"/>
      <protection locked="0"/>
    </xf>
    <xf numFmtId="0" fontId="56" fillId="0" borderId="62" xfId="0" applyFont="1" applyBorder="1" applyProtection="1">
      <protection locked="0"/>
    </xf>
    <xf numFmtId="0" fontId="56" fillId="0" borderId="62" xfId="4" applyFont="1" applyBorder="1" applyProtection="1">
      <protection locked="0"/>
    </xf>
    <xf numFmtId="0" fontId="10" fillId="2" borderId="0" xfId="0" applyFont="1" applyFill="1"/>
    <xf numFmtId="0" fontId="14" fillId="2" borderId="0" xfId="3" applyFont="1" applyFill="1" applyBorder="1" applyAlignment="1">
      <alignment horizontal="left" indent="1"/>
    </xf>
    <xf numFmtId="0" fontId="14" fillId="2" borderId="0" xfId="3" applyFont="1" applyFill="1" applyBorder="1" applyAlignment="1">
      <alignment horizontal="left" vertical="top" indent="1"/>
    </xf>
    <xf numFmtId="0" fontId="7" fillId="32" borderId="0" xfId="0" applyFont="1" applyFill="1"/>
    <xf numFmtId="0" fontId="7" fillId="32" borderId="0" xfId="0" applyFont="1" applyFill="1" applyAlignment="1">
      <alignment vertical="top"/>
    </xf>
    <xf numFmtId="0" fontId="7" fillId="33" borderId="0" xfId="0" applyFont="1" applyFill="1"/>
    <xf numFmtId="0" fontId="7" fillId="33" borderId="0" xfId="0" applyFont="1" applyFill="1" applyAlignment="1">
      <alignment horizontal="left" vertical="top"/>
    </xf>
    <xf numFmtId="0" fontId="7" fillId="34" borderId="0" xfId="0" applyFont="1" applyFill="1"/>
    <xf numFmtId="0" fontId="7" fillId="34" borderId="0" xfId="0" applyFont="1" applyFill="1" applyAlignment="1">
      <alignment horizontal="left" vertical="top" indent="1"/>
    </xf>
    <xf numFmtId="0" fontId="7" fillId="35" borderId="0" xfId="0" applyFont="1" applyFill="1"/>
    <xf numFmtId="0" fontId="7" fillId="35" borderId="0" xfId="0" applyFont="1" applyFill="1" applyAlignment="1">
      <alignment horizontal="left" vertical="top" indent="1"/>
    </xf>
    <xf numFmtId="0" fontId="7" fillId="6" borderId="0" xfId="0" applyFont="1" applyFill="1"/>
    <xf numFmtId="0" fontId="7" fillId="6" borderId="0" xfId="0" applyFont="1" applyFill="1" applyAlignment="1">
      <alignment vertical="top"/>
    </xf>
    <xf numFmtId="0" fontId="19" fillId="21" borderId="4" xfId="0" applyFont="1" applyFill="1" applyBorder="1" applyAlignment="1">
      <alignment horizontal="left" vertical="center" indent="1"/>
    </xf>
    <xf numFmtId="0" fontId="19" fillId="21" borderId="2" xfId="0" applyFont="1" applyFill="1" applyBorder="1" applyAlignment="1">
      <alignment horizontal="left" vertical="center" indent="1"/>
    </xf>
    <xf numFmtId="0" fontId="31" fillId="24" borderId="149" xfId="0" applyFont="1" applyFill="1" applyBorder="1" applyAlignment="1">
      <alignment horizontal="left" vertical="center" indent="2"/>
    </xf>
    <xf numFmtId="0" fontId="70" fillId="22" borderId="162" xfId="0" applyFont="1" applyFill="1" applyBorder="1" applyAlignment="1">
      <alignment horizontal="left" vertical="center" indent="1"/>
    </xf>
    <xf numFmtId="0" fontId="70" fillId="22" borderId="163" xfId="0" applyFont="1" applyFill="1" applyBorder="1" applyAlignment="1">
      <alignment horizontal="left" vertical="center" indent="1"/>
    </xf>
    <xf numFmtId="0" fontId="31" fillId="24" borderId="164" xfId="0" applyFont="1" applyFill="1" applyBorder="1" applyAlignment="1">
      <alignment horizontal="left" vertical="center" indent="2"/>
    </xf>
    <xf numFmtId="0" fontId="4" fillId="0" borderId="64" xfId="0" applyFont="1" applyBorder="1" applyAlignment="1">
      <alignment horizontal="left" vertical="center" indent="1"/>
    </xf>
    <xf numFmtId="0" fontId="85" fillId="22" borderId="165" xfId="0" applyFont="1" applyFill="1" applyBorder="1" applyAlignment="1">
      <alignment horizontal="left" vertical="center" indent="1"/>
    </xf>
    <xf numFmtId="0" fontId="18" fillId="2" borderId="0" xfId="0" applyFont="1" applyFill="1" applyAlignment="1">
      <alignment horizontal="center" vertical="center"/>
    </xf>
    <xf numFmtId="0" fontId="55" fillId="21" borderId="30" xfId="0" applyFont="1" applyFill="1" applyBorder="1" applyAlignment="1">
      <alignment horizontal="center" wrapText="1"/>
    </xf>
    <xf numFmtId="0" fontId="55" fillId="21" borderId="37" xfId="0" applyFont="1" applyFill="1" applyBorder="1" applyAlignment="1">
      <alignment horizontal="center" wrapText="1"/>
    </xf>
    <xf numFmtId="0" fontId="55" fillId="21" borderId="25" xfId="0" applyFont="1" applyFill="1" applyBorder="1" applyAlignment="1">
      <alignment horizontal="center" wrapText="1"/>
    </xf>
    <xf numFmtId="0" fontId="55" fillId="21" borderId="2" xfId="0" applyFont="1" applyFill="1" applyBorder="1" applyAlignment="1">
      <alignment horizontal="centerContinuous" wrapText="1"/>
    </xf>
    <xf numFmtId="0" fontId="55" fillId="21" borderId="38" xfId="0" applyFont="1" applyFill="1" applyBorder="1" applyAlignment="1">
      <alignment horizontal="centerContinuous" wrapText="1"/>
    </xf>
    <xf numFmtId="0" fontId="55" fillId="21" borderId="37" xfId="0" applyFont="1" applyFill="1" applyBorder="1" applyAlignment="1">
      <alignment horizontal="center" vertical="center" wrapText="1"/>
    </xf>
    <xf numFmtId="0" fontId="88" fillId="21" borderId="37" xfId="0" applyFont="1" applyFill="1" applyBorder="1" applyAlignment="1">
      <alignment horizontal="center" vertical="top" wrapText="1"/>
    </xf>
    <xf numFmtId="0" fontId="88" fillId="21" borderId="25" xfId="0" applyFont="1" applyFill="1" applyBorder="1" applyAlignment="1">
      <alignment horizontal="center" vertical="top" wrapText="1"/>
    </xf>
    <xf numFmtId="0" fontId="55" fillId="21" borderId="0" xfId="0" applyFont="1" applyFill="1" applyAlignment="1">
      <alignment horizontal="centerContinuous" vertical="center" wrapText="1"/>
    </xf>
    <xf numFmtId="0" fontId="55" fillId="21" borderId="38" xfId="0" applyFont="1" applyFill="1" applyBorder="1" applyAlignment="1">
      <alignment horizontal="centerContinuous" vertical="center" wrapText="1"/>
    </xf>
    <xf numFmtId="0" fontId="19" fillId="21" borderId="40" xfId="0" applyFont="1" applyFill="1" applyBorder="1" applyAlignment="1">
      <alignment horizontal="center" vertical="center" wrapText="1"/>
    </xf>
    <xf numFmtId="0" fontId="55" fillId="21" borderId="143" xfId="0" applyFont="1" applyFill="1" applyBorder="1" applyAlignment="1">
      <alignment horizontal="centerContinuous" vertical="center" wrapText="1"/>
    </xf>
    <xf numFmtId="0" fontId="20" fillId="21" borderId="18" xfId="0" applyFont="1" applyFill="1" applyBorder="1" applyAlignment="1">
      <alignment horizontal="center" vertical="center" wrapText="1"/>
    </xf>
    <xf numFmtId="0" fontId="5" fillId="21" borderId="30" xfId="0" applyFont="1" applyFill="1" applyBorder="1" applyAlignment="1">
      <alignment horizontal="centerContinuous" vertical="center"/>
    </xf>
    <xf numFmtId="0" fontId="5" fillId="21" borderId="30" xfId="0" applyFont="1" applyFill="1" applyBorder="1" applyAlignment="1">
      <alignment horizontal="centerContinuous" vertical="center" wrapText="1"/>
    </xf>
    <xf numFmtId="0" fontId="5" fillId="21" borderId="0" xfId="0" applyFont="1" applyFill="1" applyAlignment="1">
      <alignment horizontal="centerContinuous" vertical="center" wrapText="1"/>
    </xf>
    <xf numFmtId="49" fontId="6" fillId="0" borderId="11" xfId="0" applyNumberFormat="1" applyFont="1" applyBorder="1" applyAlignment="1">
      <alignment vertical="center"/>
    </xf>
    <xf numFmtId="49" fontId="6" fillId="0" borderId="62" xfId="0" applyNumberFormat="1" applyFont="1" applyBorder="1" applyAlignment="1">
      <alignment vertical="center"/>
    </xf>
    <xf numFmtId="49" fontId="6" fillId="0" borderId="62" xfId="0" applyNumberFormat="1" applyFont="1" applyBorder="1" applyAlignment="1">
      <alignment vertical="center" wrapText="1"/>
    </xf>
    <xf numFmtId="0" fontId="6" fillId="0" borderId="62" xfId="0" applyFont="1" applyBorder="1" applyAlignment="1">
      <alignment horizontal="left" vertical="center"/>
    </xf>
    <xf numFmtId="0" fontId="6" fillId="0" borderId="62" xfId="0" applyFont="1" applyBorder="1" applyAlignment="1">
      <alignment vertical="center"/>
    </xf>
    <xf numFmtId="0" fontId="56" fillId="0" borderId="62" xfId="4" applyFont="1" applyBorder="1" applyAlignment="1">
      <alignment horizontal="left" vertical="center"/>
    </xf>
    <xf numFmtId="0" fontId="56" fillId="0" borderId="62" xfId="0" applyFont="1" applyBorder="1" applyAlignment="1">
      <alignment vertical="center"/>
    </xf>
    <xf numFmtId="0" fontId="6" fillId="0" borderId="62" xfId="6" applyFont="1" applyBorder="1" applyAlignment="1">
      <alignment vertical="center"/>
    </xf>
    <xf numFmtId="0" fontId="6" fillId="0" borderId="35" xfId="0" applyFont="1" applyBorder="1"/>
    <xf numFmtId="0" fontId="12" fillId="3" borderId="34" xfId="0" applyFont="1" applyFill="1" applyBorder="1"/>
    <xf numFmtId="0" fontId="12" fillId="3" borderId="68" xfId="0" applyFont="1" applyFill="1" applyBorder="1"/>
    <xf numFmtId="0" fontId="12" fillId="3" borderId="6" xfId="0" applyFont="1" applyFill="1" applyBorder="1"/>
    <xf numFmtId="0" fontId="12" fillId="3" borderId="7" xfId="0" applyFont="1" applyFill="1" applyBorder="1"/>
    <xf numFmtId="0" fontId="7" fillId="16" borderId="62" xfId="0" applyFont="1" applyFill="1" applyBorder="1"/>
    <xf numFmtId="0" fontId="7" fillId="16" borderId="11" xfId="0" applyFont="1" applyFill="1" applyBorder="1"/>
    <xf numFmtId="0" fontId="7" fillId="16" borderId="2" xfId="0" applyFont="1" applyFill="1" applyBorder="1"/>
    <xf numFmtId="49" fontId="7" fillId="16" borderId="62" xfId="0" applyNumberFormat="1" applyFont="1" applyFill="1" applyBorder="1"/>
    <xf numFmtId="0" fontId="38" fillId="16" borderId="4" xfId="0" applyFont="1" applyFill="1" applyBorder="1" applyAlignment="1">
      <alignment vertical="center"/>
    </xf>
    <xf numFmtId="0" fontId="38" fillId="16" borderId="11" xfId="0" applyFont="1" applyFill="1" applyBorder="1" applyAlignment="1">
      <alignment vertical="center"/>
    </xf>
    <xf numFmtId="0" fontId="7" fillId="16" borderId="3" xfId="0" applyFont="1" applyFill="1" applyBorder="1"/>
    <xf numFmtId="0" fontId="7" fillId="16" borderId="1" xfId="0" applyFont="1" applyFill="1" applyBorder="1"/>
    <xf numFmtId="0" fontId="38" fillId="16" borderId="62" xfId="0" applyFont="1" applyFill="1" applyBorder="1" applyAlignment="1">
      <alignment vertical="center"/>
    </xf>
    <xf numFmtId="0" fontId="38" fillId="16" borderId="5" xfId="0" applyFont="1" applyFill="1" applyBorder="1" applyAlignment="1">
      <alignment vertical="center"/>
    </xf>
    <xf numFmtId="0" fontId="38" fillId="16" borderId="35" xfId="0" applyFont="1" applyFill="1" applyBorder="1" applyAlignment="1">
      <alignment vertical="center"/>
    </xf>
    <xf numFmtId="0" fontId="7" fillId="16" borderId="35" xfId="0" applyFont="1" applyFill="1" applyBorder="1"/>
    <xf numFmtId="0" fontId="7" fillId="16" borderId="0" xfId="0" applyFont="1" applyFill="1"/>
    <xf numFmtId="0" fontId="7" fillId="16" borderId="8" xfId="0" applyFont="1" applyFill="1" applyBorder="1"/>
    <xf numFmtId="0" fontId="38" fillId="16" borderId="9" xfId="0" applyFont="1" applyFill="1" applyBorder="1" applyAlignment="1">
      <alignment vertical="center"/>
    </xf>
    <xf numFmtId="0" fontId="7" fillId="16" borderId="10" xfId="0" applyFont="1" applyFill="1" applyBorder="1"/>
    <xf numFmtId="49" fontId="7" fillId="16" borderId="35" xfId="0" applyNumberFormat="1" applyFont="1" applyFill="1" applyBorder="1"/>
    <xf numFmtId="0" fontId="64" fillId="18" borderId="0" xfId="0" applyFont="1" applyFill="1" applyAlignment="1">
      <alignment horizontal="left" vertical="center" wrapText="1" indent="1"/>
    </xf>
    <xf numFmtId="0" fontId="15" fillId="3" borderId="93" xfId="4" applyFont="1" applyFill="1" applyBorder="1"/>
    <xf numFmtId="0" fontId="15" fillId="3" borderId="58" xfId="4" applyFont="1" applyFill="1" applyBorder="1"/>
    <xf numFmtId="0" fontId="7" fillId="18" borderId="94" xfId="4" applyFont="1" applyFill="1" applyBorder="1"/>
    <xf numFmtId="0" fontId="7" fillId="16" borderId="50" xfId="4" applyFont="1" applyFill="1" applyBorder="1"/>
    <xf numFmtId="0" fontId="7" fillId="16" borderId="51" xfId="4" applyFont="1" applyFill="1" applyBorder="1"/>
    <xf numFmtId="0" fontId="44" fillId="18" borderId="0" xfId="0" applyFont="1" applyFill="1" applyAlignment="1">
      <alignment horizontal="left" vertical="center"/>
    </xf>
    <xf numFmtId="0" fontId="15" fillId="3" borderId="95" xfId="4" applyFont="1" applyFill="1" applyBorder="1"/>
    <xf numFmtId="0" fontId="15" fillId="3" borderId="96" xfId="4" applyFont="1" applyFill="1" applyBorder="1"/>
    <xf numFmtId="0" fontId="15" fillId="3" borderId="97" xfId="4" applyFont="1" applyFill="1" applyBorder="1"/>
    <xf numFmtId="0" fontId="7" fillId="3" borderId="94" xfId="4" applyFont="1" applyFill="1" applyBorder="1"/>
    <xf numFmtId="0" fontId="7" fillId="16" borderId="98" xfId="4" applyFont="1" applyFill="1" applyBorder="1"/>
    <xf numFmtId="0" fontId="7" fillId="16" borderId="0" xfId="4" applyFont="1" applyFill="1"/>
    <xf numFmtId="0" fontId="7" fillId="16" borderId="94" xfId="4" applyFont="1" applyFill="1" applyBorder="1"/>
    <xf numFmtId="0" fontId="7" fillId="18" borderId="0" xfId="4" applyFont="1" applyFill="1"/>
    <xf numFmtId="0" fontId="7" fillId="18" borderId="98" xfId="4" applyFont="1" applyFill="1" applyBorder="1"/>
    <xf numFmtId="0" fontId="7" fillId="18" borderId="99" xfId="4" applyFont="1" applyFill="1" applyBorder="1"/>
    <xf numFmtId="0" fontId="7" fillId="16" borderId="92" xfId="4" applyFont="1" applyFill="1" applyBorder="1"/>
    <xf numFmtId="0" fontId="7" fillId="18" borderId="92" xfId="4" applyFont="1" applyFill="1" applyBorder="1"/>
    <xf numFmtId="0" fontId="7" fillId="18" borderId="93" xfId="4" applyFont="1" applyFill="1" applyBorder="1"/>
    <xf numFmtId="0" fontId="7" fillId="8" borderId="0" xfId="4" applyFont="1" applyFill="1"/>
    <xf numFmtId="0" fontId="7" fillId="8" borderId="94" xfId="4" applyFont="1" applyFill="1" applyBorder="1"/>
    <xf numFmtId="0" fontId="7" fillId="8" borderId="92" xfId="4" applyFont="1" applyFill="1" applyBorder="1"/>
    <xf numFmtId="0" fontId="7" fillId="8" borderId="98" xfId="4" applyFont="1" applyFill="1" applyBorder="1"/>
    <xf numFmtId="167" fontId="55" fillId="23" borderId="70" xfId="0" applyNumberFormat="1" applyFont="1" applyFill="1" applyBorder="1" applyAlignment="1">
      <alignment horizontal="left" vertical="center"/>
    </xf>
    <xf numFmtId="167" fontId="55" fillId="23" borderId="71" xfId="0" applyNumberFormat="1" applyFont="1" applyFill="1" applyBorder="1" applyAlignment="1">
      <alignment horizontal="left" vertical="center"/>
    </xf>
    <xf numFmtId="167" fontId="9" fillId="24" borderId="72" xfId="0" applyNumberFormat="1" applyFont="1" applyFill="1" applyBorder="1" applyAlignment="1">
      <alignment horizontal="left" vertical="center"/>
    </xf>
    <xf numFmtId="167" fontId="9" fillId="24" borderId="73" xfId="0" applyNumberFormat="1" applyFont="1" applyFill="1" applyBorder="1" applyAlignment="1">
      <alignment horizontal="left" vertical="center"/>
    </xf>
    <xf numFmtId="167" fontId="9" fillId="29" borderId="72" xfId="0" applyNumberFormat="1" applyFont="1" applyFill="1" applyBorder="1" applyAlignment="1">
      <alignment horizontal="left" vertical="center"/>
    </xf>
    <xf numFmtId="167" fontId="9" fillId="29" borderId="73" xfId="0" applyNumberFormat="1" applyFont="1" applyFill="1" applyBorder="1" applyAlignment="1">
      <alignment horizontal="left" vertical="center"/>
    </xf>
    <xf numFmtId="167" fontId="9" fillId="28" borderId="72" xfId="0" applyNumberFormat="1" applyFont="1" applyFill="1" applyBorder="1" applyAlignment="1">
      <alignment horizontal="left" vertical="center"/>
    </xf>
    <xf numFmtId="167" fontId="9" fillId="28" borderId="74" xfId="0" applyNumberFormat="1" applyFont="1" applyFill="1" applyBorder="1" applyAlignment="1">
      <alignment horizontal="left" vertical="center"/>
    </xf>
    <xf numFmtId="167" fontId="55" fillId="23" borderId="75" xfId="0" applyNumberFormat="1" applyFont="1" applyFill="1" applyBorder="1" applyAlignment="1">
      <alignment horizontal="left" vertical="center"/>
    </xf>
    <xf numFmtId="167" fontId="55" fillId="23" borderId="76" xfId="0" applyNumberFormat="1" applyFont="1" applyFill="1" applyBorder="1" applyAlignment="1">
      <alignment horizontal="left" vertical="center"/>
    </xf>
    <xf numFmtId="167" fontId="9" fillId="24" borderId="77" xfId="0" applyNumberFormat="1" applyFont="1" applyFill="1" applyBorder="1" applyAlignment="1">
      <alignment horizontal="left" vertical="center"/>
    </xf>
    <xf numFmtId="167" fontId="9" fillId="24" borderId="78" xfId="0" applyNumberFormat="1" applyFont="1" applyFill="1" applyBorder="1" applyAlignment="1">
      <alignment horizontal="left" vertical="center"/>
    </xf>
    <xf numFmtId="167" fontId="9" fillId="29" borderId="77" xfId="0" applyNumberFormat="1" applyFont="1" applyFill="1" applyBorder="1" applyAlignment="1">
      <alignment horizontal="left" vertical="center"/>
    </xf>
    <xf numFmtId="167" fontId="9" fillId="29" borderId="78" xfId="0" applyNumberFormat="1" applyFont="1" applyFill="1" applyBorder="1" applyAlignment="1">
      <alignment horizontal="left" vertical="center"/>
    </xf>
    <xf numFmtId="167" fontId="9" fillId="28" borderId="77" xfId="0" applyNumberFormat="1" applyFont="1" applyFill="1" applyBorder="1" applyAlignment="1">
      <alignment horizontal="left" vertical="center"/>
    </xf>
    <xf numFmtId="167" fontId="9" fillId="28" borderId="79" xfId="0" applyNumberFormat="1" applyFont="1" applyFill="1" applyBorder="1" applyAlignment="1">
      <alignment horizontal="left" vertical="center"/>
    </xf>
    <xf numFmtId="167" fontId="55" fillId="23" borderId="80" xfId="0" applyNumberFormat="1" applyFont="1" applyFill="1" applyBorder="1" applyAlignment="1">
      <alignment horizontal="left" vertical="center"/>
    </xf>
    <xf numFmtId="167" fontId="55" fillId="23" borderId="9" xfId="0" applyNumberFormat="1" applyFont="1" applyFill="1" applyBorder="1" applyAlignment="1">
      <alignment horizontal="left" vertical="center"/>
    </xf>
    <xf numFmtId="167" fontId="9" fillId="24" borderId="81" xfId="0" applyNumberFormat="1" applyFont="1" applyFill="1" applyBorder="1" applyAlignment="1">
      <alignment horizontal="left" vertical="center"/>
    </xf>
    <xf numFmtId="167" fontId="9" fillId="24" borderId="9" xfId="0" applyNumberFormat="1" applyFont="1" applyFill="1" applyBorder="1" applyAlignment="1">
      <alignment horizontal="left" vertical="center"/>
    </xf>
    <xf numFmtId="167" fontId="9" fillId="29" borderId="81" xfId="0" applyNumberFormat="1" applyFont="1" applyFill="1" applyBorder="1" applyAlignment="1">
      <alignment horizontal="left" vertical="center"/>
    </xf>
    <xf numFmtId="167" fontId="9" fillId="29" borderId="9" xfId="0" applyNumberFormat="1" applyFont="1" applyFill="1" applyBorder="1" applyAlignment="1">
      <alignment horizontal="left" vertical="center"/>
    </xf>
    <xf numFmtId="167" fontId="9" fillId="28" borderId="81" xfId="0" applyNumberFormat="1" applyFont="1" applyFill="1" applyBorder="1" applyAlignment="1">
      <alignment horizontal="left" vertical="center"/>
    </xf>
    <xf numFmtId="167" fontId="9" fillId="28" borderId="9" xfId="0" applyNumberFormat="1" applyFont="1" applyFill="1" applyBorder="1" applyAlignment="1">
      <alignment horizontal="left" vertical="center"/>
    </xf>
    <xf numFmtId="164" fontId="38" fillId="24" borderId="1" xfId="0" applyNumberFormat="1" applyFont="1" applyFill="1" applyBorder="1" applyAlignment="1">
      <alignment horizontal="left" vertical="top" wrapText="1"/>
    </xf>
    <xf numFmtId="164" fontId="38" fillId="24" borderId="5" xfId="0" applyNumberFormat="1" applyFont="1" applyFill="1" applyBorder="1" applyAlignment="1">
      <alignment horizontal="left" vertical="top" wrapText="1"/>
    </xf>
    <xf numFmtId="164" fontId="38" fillId="24" borderId="8" xfId="0" applyNumberFormat="1" applyFont="1" applyFill="1" applyBorder="1" applyAlignment="1">
      <alignment horizontal="left" vertical="top" wrapText="1"/>
    </xf>
    <xf numFmtId="164" fontId="38" fillId="24" borderId="9" xfId="0" applyNumberFormat="1" applyFont="1" applyFill="1" applyBorder="1" applyAlignment="1">
      <alignment horizontal="left" vertical="top" wrapText="1"/>
    </xf>
    <xf numFmtId="0" fontId="38" fillId="24" borderId="1" xfId="2" applyFont="1" applyFill="1" applyBorder="1" applyAlignment="1">
      <alignment horizontal="left" vertical="top" wrapText="1"/>
    </xf>
    <xf numFmtId="164" fontId="38" fillId="24" borderId="5" xfId="0" quotePrefix="1" applyNumberFormat="1" applyFont="1" applyFill="1" applyBorder="1" applyAlignment="1">
      <alignment horizontal="left" vertical="top" wrapText="1"/>
    </xf>
    <xf numFmtId="49" fontId="38" fillId="24" borderId="5" xfId="0" applyNumberFormat="1" applyFont="1" applyFill="1" applyBorder="1" applyAlignment="1">
      <alignment horizontal="left" vertical="top" wrapText="1"/>
    </xf>
    <xf numFmtId="0" fontId="38" fillId="24" borderId="5" xfId="0" applyFont="1" applyFill="1" applyBorder="1" applyAlignment="1">
      <alignment horizontal="left" vertical="top" wrapText="1"/>
    </xf>
    <xf numFmtId="49" fontId="3" fillId="24" borderId="5" xfId="3" applyNumberFormat="1" applyFill="1" applyBorder="1" applyAlignment="1" applyProtection="1">
      <alignment horizontal="left" vertical="top" wrapText="1"/>
    </xf>
    <xf numFmtId="0" fontId="38" fillId="24" borderId="8" xfId="2" applyFont="1" applyFill="1" applyBorder="1" applyAlignment="1">
      <alignment horizontal="left" vertical="top" wrapText="1"/>
    </xf>
    <xf numFmtId="164" fontId="3" fillId="24" borderId="5" xfId="3" applyNumberFormat="1" applyFill="1" applyBorder="1" applyAlignment="1" applyProtection="1">
      <alignment horizontal="left" vertical="top" wrapText="1"/>
    </xf>
    <xf numFmtId="1" fontId="3" fillId="24" borderId="9" xfId="3" applyNumberFormat="1" applyFill="1" applyBorder="1" applyAlignment="1" applyProtection="1">
      <alignment horizontal="left" vertical="top" wrapText="1"/>
    </xf>
    <xf numFmtId="0" fontId="22" fillId="26" borderId="36" xfId="0" applyFont="1" applyFill="1" applyBorder="1" applyAlignment="1" applyProtection="1">
      <alignment horizontal="left" vertical="center" indent="1"/>
      <protection locked="0"/>
    </xf>
    <xf numFmtId="0" fontId="22" fillId="0" borderId="0" xfId="0" applyFont="1" applyAlignment="1" applyProtection="1">
      <alignment horizontal="left" indent="1"/>
      <protection locked="0"/>
    </xf>
    <xf numFmtId="0" fontId="22" fillId="26" borderId="41" xfId="0" applyFont="1" applyFill="1" applyBorder="1" applyAlignment="1" applyProtection="1">
      <alignment horizontal="left" vertical="center" wrapText="1" indent="1"/>
      <protection locked="0"/>
    </xf>
    <xf numFmtId="0" fontId="22" fillId="27" borderId="42" xfId="0" applyFont="1" applyFill="1" applyBorder="1" applyAlignment="1" applyProtection="1">
      <alignment horizontal="left" vertical="center" indent="1"/>
      <protection locked="0"/>
    </xf>
    <xf numFmtId="0" fontId="22" fillId="27" borderId="40" xfId="0" applyFont="1" applyFill="1" applyBorder="1" applyAlignment="1" applyProtection="1">
      <alignment horizontal="left" vertical="center" indent="1"/>
      <protection locked="0"/>
    </xf>
    <xf numFmtId="0" fontId="22" fillId="27" borderId="18" xfId="0" applyFont="1" applyFill="1" applyBorder="1" applyAlignment="1" applyProtection="1">
      <alignment horizontal="left" vertical="center" indent="1"/>
      <protection locked="0"/>
    </xf>
    <xf numFmtId="0" fontId="22" fillId="27" borderId="36" xfId="0" applyFont="1" applyFill="1" applyBorder="1" applyAlignment="1" applyProtection="1">
      <alignment horizontal="left" vertical="center" indent="1"/>
      <protection locked="0"/>
    </xf>
    <xf numFmtId="0" fontId="22" fillId="27" borderId="43" xfId="0" applyFont="1" applyFill="1" applyBorder="1" applyAlignment="1" applyProtection="1">
      <alignment horizontal="left" vertical="center" indent="1"/>
      <protection locked="0"/>
    </xf>
    <xf numFmtId="0" fontId="22" fillId="0" borderId="44" xfId="0" applyFont="1" applyBorder="1" applyAlignment="1" applyProtection="1">
      <alignment horizontal="left" vertical="center"/>
      <protection locked="0"/>
    </xf>
    <xf numFmtId="165" fontId="22" fillId="26" borderId="42" xfId="0" applyNumberFormat="1" applyFont="1" applyFill="1" applyBorder="1" applyAlignment="1" applyProtection="1">
      <alignment horizontal="center" vertical="center"/>
      <protection locked="0"/>
    </xf>
    <xf numFmtId="165" fontId="22" fillId="0" borderId="40" xfId="0" applyNumberFormat="1" applyFont="1" applyBorder="1" applyAlignment="1" applyProtection="1">
      <alignment horizontal="right" vertical="center"/>
      <protection locked="0"/>
    </xf>
    <xf numFmtId="165" fontId="22" fillId="26" borderId="40" xfId="0" applyNumberFormat="1" applyFont="1" applyFill="1" applyBorder="1" applyAlignment="1" applyProtection="1">
      <alignment horizontal="left" vertical="center"/>
      <protection locked="0"/>
    </xf>
    <xf numFmtId="165" fontId="22" fillId="0" borderId="40" xfId="0" applyNumberFormat="1" applyFont="1" applyBorder="1" applyAlignment="1" applyProtection="1">
      <alignment horizontal="left" vertical="center"/>
      <protection locked="0"/>
    </xf>
    <xf numFmtId="165" fontId="22" fillId="26" borderId="45" xfId="0" applyNumberFormat="1" applyFont="1" applyFill="1" applyBorder="1" applyAlignment="1" applyProtection="1">
      <alignment horizontal="left" vertical="center"/>
      <protection locked="0"/>
    </xf>
    <xf numFmtId="165" fontId="22" fillId="0" borderId="46" xfId="1" applyNumberFormat="1" applyFont="1" applyFill="1" applyBorder="1" applyAlignment="1" applyProtection="1">
      <alignment horizontal="left" vertical="center"/>
      <protection locked="0"/>
    </xf>
    <xf numFmtId="165" fontId="22" fillId="26" borderId="47" xfId="0" applyNumberFormat="1" applyFont="1" applyFill="1" applyBorder="1" applyAlignment="1" applyProtection="1">
      <alignment horizontal="left" vertical="center"/>
      <protection locked="0"/>
    </xf>
    <xf numFmtId="164" fontId="39" fillId="23" borderId="6" xfId="0" applyNumberFormat="1" applyFont="1" applyFill="1" applyBorder="1" applyAlignment="1">
      <alignment horizontal="center" vertical="top"/>
    </xf>
    <xf numFmtId="164" fontId="39" fillId="23" borderId="7" xfId="0" applyNumberFormat="1" applyFont="1" applyFill="1" applyBorder="1" applyAlignment="1">
      <alignment horizontal="center" vertical="top"/>
    </xf>
    <xf numFmtId="0" fontId="38" fillId="24" borderId="6" xfId="0" applyFont="1" applyFill="1" applyBorder="1" applyAlignment="1">
      <alignment horizontal="left" vertical="top" wrapText="1"/>
    </xf>
    <xf numFmtId="0" fontId="38" fillId="24" borderId="7" xfId="0" applyFont="1" applyFill="1" applyBorder="1" applyAlignment="1">
      <alignment horizontal="left" vertical="top" wrapText="1"/>
    </xf>
    <xf numFmtId="164" fontId="42" fillId="23" borderId="6" xfId="0" applyNumberFormat="1" applyFont="1" applyFill="1" applyBorder="1" applyAlignment="1">
      <alignment horizontal="center" vertical="top"/>
    </xf>
    <xf numFmtId="164" fontId="42" fillId="23" borderId="7" xfId="0" applyNumberFormat="1" applyFont="1" applyFill="1" applyBorder="1" applyAlignment="1">
      <alignment horizontal="center" vertical="top"/>
    </xf>
    <xf numFmtId="0" fontId="11" fillId="2" borderId="0" xfId="0" applyFont="1" applyFill="1" applyAlignment="1">
      <alignment horizontal="center" vertical="top" wrapText="1"/>
    </xf>
    <xf numFmtId="0" fontId="40" fillId="2" borderId="0" xfId="0" applyFont="1" applyFill="1" applyAlignment="1">
      <alignment horizontal="center" vertical="top" wrapText="1"/>
    </xf>
    <xf numFmtId="0" fontId="41" fillId="2" borderId="0" xfId="0" applyFont="1" applyFill="1" applyAlignment="1">
      <alignment horizontal="left" vertical="top" wrapText="1"/>
    </xf>
    <xf numFmtId="0" fontId="92" fillId="22" borderId="17" xfId="0" applyFont="1" applyFill="1" applyBorder="1" applyAlignment="1">
      <alignment horizontal="left" vertical="center" indent="1"/>
    </xf>
    <xf numFmtId="0" fontId="92" fillId="22" borderId="157" xfId="0" applyFont="1" applyFill="1" applyBorder="1" applyAlignment="1">
      <alignment horizontal="left" vertical="center" indent="1"/>
    </xf>
    <xf numFmtId="0" fontId="92" fillId="22" borderId="19" xfId="0" applyFont="1" applyFill="1" applyBorder="1" applyAlignment="1">
      <alignment horizontal="left" vertical="center" indent="1"/>
    </xf>
    <xf numFmtId="0" fontId="60" fillId="0" borderId="166" xfId="0" applyFont="1" applyBorder="1" applyAlignment="1">
      <alignment horizontal="left" vertical="center" indent="1"/>
    </xf>
  </cellXfs>
  <cellStyles count="7">
    <cellStyle name="Hyperlink" xfId="3" builtinId="8"/>
    <cellStyle name="Normal" xfId="0" builtinId="0"/>
    <cellStyle name="Normal 3 5 2" xfId="4" xr:uid="{3D257361-C1B8-46EA-BE89-1BA6235F36C1}"/>
    <cellStyle name="Normal 5" xfId="5" xr:uid="{30F95358-2079-4195-9A4C-EB1248B127FA}"/>
    <cellStyle name="Normal 7" xfId="6" xr:uid="{55912895-26A4-45C9-927A-6ED80D12D74E}"/>
    <cellStyle name="Normal_Sheet1" xfId="2" xr:uid="{4D350666-565D-4874-A87D-E7C50389F600}"/>
    <cellStyle name="Percent" xfId="1" builtinId="5"/>
  </cellStyles>
  <dxfs count="11">
    <dxf>
      <fill>
        <patternFill>
          <bgColor rgb="FFFF99CC"/>
        </patternFill>
      </fill>
    </dxf>
    <dxf>
      <fill>
        <patternFill>
          <bgColor rgb="FFFF000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colors>
    <mruColors>
      <color rgb="FF1F6B5B"/>
      <color rgb="FF94E0CF"/>
      <color rgb="FF264653"/>
      <color rgb="FFD09E00"/>
      <color rgb="FF075D9A"/>
      <color rgb="FF737373"/>
      <color rgb="FFF7C66D"/>
      <color rgb="FF99A9DE"/>
      <color rgb="FFFFCF65"/>
      <color rgb="FF83A2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Weight [tons]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0917090241432182E-2"/>
          <c:y val="0.22303805371113869"/>
          <c:w val="0.91782411800825603"/>
          <c:h val="0.53779447823418158"/>
        </c:manualLayout>
      </c:layout>
      <c:barChart>
        <c:barDir val="col"/>
        <c:grouping val="stacked"/>
        <c:varyColors val="0"/>
        <c:ser>
          <c:idx val="0"/>
          <c:order val="0"/>
          <c:tx>
            <c:strRef>
              <c:f>'Results - summary'!$C$17</c:f>
              <c:strCache>
                <c:ptCount val="1"/>
                <c:pt idx="0">
                  <c:v>Aggregates, sand, stones</c:v>
                </c:pt>
              </c:strCache>
            </c:strRef>
          </c:tx>
          <c:spPr>
            <a:solidFill>
              <a:srgbClr val="DDDDDD"/>
            </a:solidFill>
            <a:ln>
              <a:noFill/>
            </a:ln>
            <a:effectLst/>
          </c:spPr>
          <c:invertIfNegative val="0"/>
          <c:cat>
            <c:strRef>
              <c:f>'Results - summary'!$D$16:$O$16</c:f>
              <c:strCache>
                <c:ptCount val="12"/>
                <c:pt idx="0">
                  <c:v>Total</c:v>
                </c:pt>
                <c:pt idx="1">
                  <c:v>Super</c:v>
                </c:pt>
                <c:pt idx="2">
                  <c:v>Sub</c:v>
                </c:pt>
                <c:pt idx="3">
                  <c:v>Total</c:v>
                </c:pt>
                <c:pt idx="4">
                  <c:v>Super</c:v>
                </c:pt>
                <c:pt idx="5">
                  <c:v>Sub</c:v>
                </c:pt>
                <c:pt idx="6">
                  <c:v>Total</c:v>
                </c:pt>
                <c:pt idx="7">
                  <c:v>Super</c:v>
                </c:pt>
                <c:pt idx="8">
                  <c:v>Sub</c:v>
                </c:pt>
                <c:pt idx="9">
                  <c:v>Total</c:v>
                </c:pt>
                <c:pt idx="10">
                  <c:v>Super</c:v>
                </c:pt>
                <c:pt idx="11">
                  <c:v>Sub</c:v>
                </c:pt>
              </c:strCache>
            </c:strRef>
          </c:cat>
          <c:val>
            <c:numRef>
              <c:f>'Results - summary'!$D$17:$O$17</c:f>
              <c:numCache>
                <c:formatCode>#\ ##0.00;\(#\ ##0.00\);"-"</c:formatCode>
                <c:ptCount val="12"/>
                <c:pt idx="0">
                  <c:v>99.53916000000001</c:v>
                </c:pt>
                <c:pt idx="1">
                  <c:v>0</c:v>
                </c:pt>
                <c:pt idx="2">
                  <c:v>99.53916000000001</c:v>
                </c:pt>
                <c:pt idx="3">
                  <c:v>99.53916000000001</c:v>
                </c:pt>
                <c:pt idx="4">
                  <c:v>0</c:v>
                </c:pt>
                <c:pt idx="5">
                  <c:v>99.53916000000001</c:v>
                </c:pt>
                <c:pt idx="6">
                  <c:v>0</c:v>
                </c:pt>
                <c:pt idx="7">
                  <c:v>0</c:v>
                </c:pt>
                <c:pt idx="8">
                  <c:v>0</c:v>
                </c:pt>
                <c:pt idx="9">
                  <c:v>0</c:v>
                </c:pt>
                <c:pt idx="10">
                  <c:v>0</c:v>
                </c:pt>
                <c:pt idx="11">
                  <c:v>0</c:v>
                </c:pt>
              </c:numCache>
            </c:numRef>
          </c:val>
          <c:extLst>
            <c:ext xmlns:c16="http://schemas.microsoft.com/office/drawing/2014/chart" uri="{C3380CC4-5D6E-409C-BE32-E72D297353CC}">
              <c16:uniqueId val="{00000000-9268-494B-8222-51FB0BB8B2A2}"/>
            </c:ext>
          </c:extLst>
        </c:ser>
        <c:ser>
          <c:idx val="1"/>
          <c:order val="1"/>
          <c:tx>
            <c:strRef>
              <c:f>'Results - summary'!$C$18</c:f>
              <c:strCache>
                <c:ptCount val="1"/>
                <c:pt idx="0">
                  <c:v>Bio-based</c:v>
                </c:pt>
              </c:strCache>
            </c:strRef>
          </c:tx>
          <c:spPr>
            <a:solidFill>
              <a:srgbClr val="999933"/>
            </a:solidFill>
            <a:ln>
              <a:noFill/>
            </a:ln>
            <a:effectLst/>
          </c:spPr>
          <c:invertIfNegative val="0"/>
          <c:cat>
            <c:strRef>
              <c:f>'Results - summary'!$D$16:$O$16</c:f>
              <c:strCache>
                <c:ptCount val="12"/>
                <c:pt idx="0">
                  <c:v>Total</c:v>
                </c:pt>
                <c:pt idx="1">
                  <c:v>Super</c:v>
                </c:pt>
                <c:pt idx="2">
                  <c:v>Sub</c:v>
                </c:pt>
                <c:pt idx="3">
                  <c:v>Total</c:v>
                </c:pt>
                <c:pt idx="4">
                  <c:v>Super</c:v>
                </c:pt>
                <c:pt idx="5">
                  <c:v>Sub</c:v>
                </c:pt>
                <c:pt idx="6">
                  <c:v>Total</c:v>
                </c:pt>
                <c:pt idx="7">
                  <c:v>Super</c:v>
                </c:pt>
                <c:pt idx="8">
                  <c:v>Sub</c:v>
                </c:pt>
                <c:pt idx="9">
                  <c:v>Total</c:v>
                </c:pt>
                <c:pt idx="10">
                  <c:v>Super</c:v>
                </c:pt>
                <c:pt idx="11">
                  <c:v>Sub</c:v>
                </c:pt>
              </c:strCache>
            </c:strRef>
          </c:cat>
          <c:val>
            <c:numRef>
              <c:f>'Results - summary'!$D$18:$O$18</c:f>
              <c:numCache>
                <c:formatCode>#\ ##0.00;\(#\ ##0.00\);"-"</c:formatCode>
                <c:ptCount val="12"/>
                <c:pt idx="0">
                  <c:v>11.128744438100002</c:v>
                </c:pt>
                <c:pt idx="1">
                  <c:v>11.128744438100002</c:v>
                </c:pt>
                <c:pt idx="2">
                  <c:v>0</c:v>
                </c:pt>
                <c:pt idx="3">
                  <c:v>10.172441555000001</c:v>
                </c:pt>
                <c:pt idx="4">
                  <c:v>10.172441555000001</c:v>
                </c:pt>
                <c:pt idx="5">
                  <c:v>0</c:v>
                </c:pt>
                <c:pt idx="6">
                  <c:v>0.71894012309999988</c:v>
                </c:pt>
                <c:pt idx="7">
                  <c:v>0.71894012309999988</c:v>
                </c:pt>
                <c:pt idx="8">
                  <c:v>0</c:v>
                </c:pt>
                <c:pt idx="9">
                  <c:v>0.23736276000000001</c:v>
                </c:pt>
                <c:pt idx="10">
                  <c:v>0.23736276000000001</c:v>
                </c:pt>
                <c:pt idx="11">
                  <c:v>0</c:v>
                </c:pt>
              </c:numCache>
            </c:numRef>
          </c:val>
          <c:extLst>
            <c:ext xmlns:c16="http://schemas.microsoft.com/office/drawing/2014/chart" uri="{C3380CC4-5D6E-409C-BE32-E72D297353CC}">
              <c16:uniqueId val="{00000001-9268-494B-8222-51FB0BB8B2A2}"/>
            </c:ext>
          </c:extLst>
        </c:ser>
        <c:ser>
          <c:idx val="2"/>
          <c:order val="2"/>
          <c:tx>
            <c:strRef>
              <c:f>'Results - summary'!$C$19</c:f>
              <c:strCache>
                <c:ptCount val="1"/>
                <c:pt idx="0">
                  <c:v>Bricks and ceramics</c:v>
                </c:pt>
              </c:strCache>
            </c:strRef>
          </c:tx>
          <c:spPr>
            <a:solidFill>
              <a:srgbClr val="DDCC77"/>
            </a:solidFill>
            <a:ln>
              <a:noFill/>
            </a:ln>
            <a:effectLst/>
          </c:spPr>
          <c:invertIfNegative val="0"/>
          <c:cat>
            <c:strRef>
              <c:f>'Results - summary'!$D$16:$O$16</c:f>
              <c:strCache>
                <c:ptCount val="12"/>
                <c:pt idx="0">
                  <c:v>Total</c:v>
                </c:pt>
                <c:pt idx="1">
                  <c:v>Super</c:v>
                </c:pt>
                <c:pt idx="2">
                  <c:v>Sub</c:v>
                </c:pt>
                <c:pt idx="3">
                  <c:v>Total</c:v>
                </c:pt>
                <c:pt idx="4">
                  <c:v>Super</c:v>
                </c:pt>
                <c:pt idx="5">
                  <c:v>Sub</c:v>
                </c:pt>
                <c:pt idx="6">
                  <c:v>Total</c:v>
                </c:pt>
                <c:pt idx="7">
                  <c:v>Super</c:v>
                </c:pt>
                <c:pt idx="8">
                  <c:v>Sub</c:v>
                </c:pt>
                <c:pt idx="9">
                  <c:v>Total</c:v>
                </c:pt>
                <c:pt idx="10">
                  <c:v>Super</c:v>
                </c:pt>
                <c:pt idx="11">
                  <c:v>Sub</c:v>
                </c:pt>
              </c:strCache>
            </c:strRef>
          </c:cat>
          <c:val>
            <c:numRef>
              <c:f>'Results - summary'!$D$19:$O$19</c:f>
              <c:numCache>
                <c:formatCode>#\ ##0.00;\(#\ ##0.00\);"-"</c:formatCode>
                <c:ptCount val="12"/>
                <c:pt idx="0">
                  <c:v>95.378249999999994</c:v>
                </c:pt>
                <c:pt idx="1">
                  <c:v>95.378249999999994</c:v>
                </c:pt>
                <c:pt idx="2">
                  <c:v>0</c:v>
                </c:pt>
                <c:pt idx="3">
                  <c:v>0</c:v>
                </c:pt>
                <c:pt idx="4">
                  <c:v>0</c:v>
                </c:pt>
                <c:pt idx="5">
                  <c:v>0</c:v>
                </c:pt>
                <c:pt idx="6">
                  <c:v>64.457249999999988</c:v>
                </c:pt>
                <c:pt idx="7">
                  <c:v>64.457249999999988</c:v>
                </c:pt>
                <c:pt idx="8">
                  <c:v>0</c:v>
                </c:pt>
                <c:pt idx="9">
                  <c:v>30.920999999999999</c:v>
                </c:pt>
                <c:pt idx="10">
                  <c:v>30.920999999999999</c:v>
                </c:pt>
                <c:pt idx="11">
                  <c:v>0</c:v>
                </c:pt>
              </c:numCache>
            </c:numRef>
          </c:val>
          <c:extLst>
            <c:ext xmlns:c16="http://schemas.microsoft.com/office/drawing/2014/chart" uri="{C3380CC4-5D6E-409C-BE32-E72D297353CC}">
              <c16:uniqueId val="{00000002-9268-494B-8222-51FB0BB8B2A2}"/>
            </c:ext>
          </c:extLst>
        </c:ser>
        <c:ser>
          <c:idx val="3"/>
          <c:order val="3"/>
          <c:tx>
            <c:strRef>
              <c:f>'Results - summary'!$C$20</c:f>
              <c:strCache>
                <c:ptCount val="1"/>
                <c:pt idx="0">
                  <c:v>Concrete and cementitious</c:v>
                </c:pt>
              </c:strCache>
            </c:strRef>
          </c:tx>
          <c:spPr>
            <a:solidFill>
              <a:srgbClr val="CC6677"/>
            </a:solidFill>
            <a:ln>
              <a:noFill/>
            </a:ln>
            <a:effectLst/>
          </c:spPr>
          <c:invertIfNegative val="0"/>
          <c:cat>
            <c:strRef>
              <c:f>'Results - summary'!$D$16:$O$16</c:f>
              <c:strCache>
                <c:ptCount val="12"/>
                <c:pt idx="0">
                  <c:v>Total</c:v>
                </c:pt>
                <c:pt idx="1">
                  <c:v>Super</c:v>
                </c:pt>
                <c:pt idx="2">
                  <c:v>Sub</c:v>
                </c:pt>
                <c:pt idx="3">
                  <c:v>Total</c:v>
                </c:pt>
                <c:pt idx="4">
                  <c:v>Super</c:v>
                </c:pt>
                <c:pt idx="5">
                  <c:v>Sub</c:v>
                </c:pt>
                <c:pt idx="6">
                  <c:v>Total</c:v>
                </c:pt>
                <c:pt idx="7">
                  <c:v>Super</c:v>
                </c:pt>
                <c:pt idx="8">
                  <c:v>Sub</c:v>
                </c:pt>
                <c:pt idx="9">
                  <c:v>Total</c:v>
                </c:pt>
                <c:pt idx="10">
                  <c:v>Super</c:v>
                </c:pt>
                <c:pt idx="11">
                  <c:v>Sub</c:v>
                </c:pt>
              </c:strCache>
            </c:strRef>
          </c:cat>
          <c:val>
            <c:numRef>
              <c:f>'Results - summary'!$D$20:$O$20</c:f>
              <c:numCache>
                <c:formatCode>#\ ##0.00;\(#\ ##0.00\);"-"</c:formatCode>
                <c:ptCount val="12"/>
                <c:pt idx="0">
                  <c:v>257.96096199999999</c:v>
                </c:pt>
                <c:pt idx="1">
                  <c:v>80.985771999999997</c:v>
                </c:pt>
                <c:pt idx="2">
                  <c:v>176.97518999999997</c:v>
                </c:pt>
                <c:pt idx="3">
                  <c:v>177.03556199999997</c:v>
                </c:pt>
                <c:pt idx="4">
                  <c:v>6.0372000000000002E-2</c:v>
                </c:pt>
                <c:pt idx="5">
                  <c:v>176.97518999999997</c:v>
                </c:pt>
                <c:pt idx="6">
                  <c:v>80.648987500000004</c:v>
                </c:pt>
                <c:pt idx="7">
                  <c:v>80.648987500000004</c:v>
                </c:pt>
                <c:pt idx="8">
                  <c:v>0</c:v>
                </c:pt>
                <c:pt idx="9">
                  <c:v>0.27641250000000001</c:v>
                </c:pt>
                <c:pt idx="10">
                  <c:v>0.27641250000000001</c:v>
                </c:pt>
                <c:pt idx="11">
                  <c:v>0</c:v>
                </c:pt>
              </c:numCache>
            </c:numRef>
          </c:val>
          <c:extLst>
            <c:ext xmlns:c16="http://schemas.microsoft.com/office/drawing/2014/chart" uri="{C3380CC4-5D6E-409C-BE32-E72D297353CC}">
              <c16:uniqueId val="{00000003-9268-494B-8222-51FB0BB8B2A2}"/>
            </c:ext>
          </c:extLst>
        </c:ser>
        <c:ser>
          <c:idx val="4"/>
          <c:order val="4"/>
          <c:tx>
            <c:strRef>
              <c:f>'Results - summary'!$C$21</c:f>
              <c:strCache>
                <c:ptCount val="1"/>
                <c:pt idx="0">
                  <c:v>Glass-based</c:v>
                </c:pt>
              </c:strCache>
            </c:strRef>
          </c:tx>
          <c:spPr>
            <a:solidFill>
              <a:srgbClr val="88CCEE"/>
            </a:solidFill>
            <a:ln>
              <a:noFill/>
            </a:ln>
            <a:effectLst/>
          </c:spPr>
          <c:invertIfNegative val="0"/>
          <c:cat>
            <c:strRef>
              <c:f>'Results - summary'!$D$16:$O$16</c:f>
              <c:strCache>
                <c:ptCount val="12"/>
                <c:pt idx="0">
                  <c:v>Total</c:v>
                </c:pt>
                <c:pt idx="1">
                  <c:v>Super</c:v>
                </c:pt>
                <c:pt idx="2">
                  <c:v>Sub</c:v>
                </c:pt>
                <c:pt idx="3">
                  <c:v>Total</c:v>
                </c:pt>
                <c:pt idx="4">
                  <c:v>Super</c:v>
                </c:pt>
                <c:pt idx="5">
                  <c:v>Sub</c:v>
                </c:pt>
                <c:pt idx="6">
                  <c:v>Total</c:v>
                </c:pt>
                <c:pt idx="7">
                  <c:v>Super</c:v>
                </c:pt>
                <c:pt idx="8">
                  <c:v>Sub</c:v>
                </c:pt>
                <c:pt idx="9">
                  <c:v>Total</c:v>
                </c:pt>
                <c:pt idx="10">
                  <c:v>Super</c:v>
                </c:pt>
                <c:pt idx="11">
                  <c:v>Sub</c:v>
                </c:pt>
              </c:strCache>
            </c:strRef>
          </c:cat>
          <c:val>
            <c:numRef>
              <c:f>'Results - summary'!$D$21:$O$21</c:f>
              <c:numCache>
                <c:formatCode>#\ ##0.00;\(#\ ##0.00\);"-"</c:formatCode>
                <c:ptCount val="12"/>
                <c:pt idx="0">
                  <c:v>1.7603256264</c:v>
                </c:pt>
                <c:pt idx="1">
                  <c:v>1.7603256264</c:v>
                </c:pt>
                <c:pt idx="2">
                  <c:v>0</c:v>
                </c:pt>
                <c:pt idx="3">
                  <c:v>0</c:v>
                </c:pt>
                <c:pt idx="4">
                  <c:v>0</c:v>
                </c:pt>
                <c:pt idx="5">
                  <c:v>0</c:v>
                </c:pt>
                <c:pt idx="6">
                  <c:v>1.7603256264</c:v>
                </c:pt>
                <c:pt idx="7">
                  <c:v>1.7603256264</c:v>
                </c:pt>
                <c:pt idx="8">
                  <c:v>0</c:v>
                </c:pt>
                <c:pt idx="9">
                  <c:v>0</c:v>
                </c:pt>
                <c:pt idx="10">
                  <c:v>0</c:v>
                </c:pt>
                <c:pt idx="11">
                  <c:v>0</c:v>
                </c:pt>
              </c:numCache>
            </c:numRef>
          </c:val>
          <c:extLst>
            <c:ext xmlns:c16="http://schemas.microsoft.com/office/drawing/2014/chart" uri="{C3380CC4-5D6E-409C-BE32-E72D297353CC}">
              <c16:uniqueId val="{00000004-9268-494B-8222-51FB0BB8B2A2}"/>
            </c:ext>
          </c:extLst>
        </c:ser>
        <c:ser>
          <c:idx val="5"/>
          <c:order val="5"/>
          <c:tx>
            <c:strRef>
              <c:f>'Results - summary'!$C$22</c:f>
              <c:strCache>
                <c:ptCount val="1"/>
                <c:pt idx="0">
                  <c:v>Gypsum-based</c:v>
                </c:pt>
              </c:strCache>
            </c:strRef>
          </c:tx>
          <c:spPr>
            <a:solidFill>
              <a:srgbClr val="44AA99"/>
            </a:solidFill>
            <a:ln>
              <a:noFill/>
            </a:ln>
            <a:effectLst/>
          </c:spPr>
          <c:invertIfNegative val="0"/>
          <c:cat>
            <c:strRef>
              <c:f>'Results - summary'!$D$16:$O$16</c:f>
              <c:strCache>
                <c:ptCount val="12"/>
                <c:pt idx="0">
                  <c:v>Total</c:v>
                </c:pt>
                <c:pt idx="1">
                  <c:v>Super</c:v>
                </c:pt>
                <c:pt idx="2">
                  <c:v>Sub</c:v>
                </c:pt>
                <c:pt idx="3">
                  <c:v>Total</c:v>
                </c:pt>
                <c:pt idx="4">
                  <c:v>Super</c:v>
                </c:pt>
                <c:pt idx="5">
                  <c:v>Sub</c:v>
                </c:pt>
                <c:pt idx="6">
                  <c:v>Total</c:v>
                </c:pt>
                <c:pt idx="7">
                  <c:v>Super</c:v>
                </c:pt>
                <c:pt idx="8">
                  <c:v>Sub</c:v>
                </c:pt>
                <c:pt idx="9">
                  <c:v>Total</c:v>
                </c:pt>
                <c:pt idx="10">
                  <c:v>Super</c:v>
                </c:pt>
                <c:pt idx="11">
                  <c:v>Sub</c:v>
                </c:pt>
              </c:strCache>
            </c:strRef>
          </c:cat>
          <c:val>
            <c:numRef>
              <c:f>'Results - summary'!$D$22:$O$22</c:f>
              <c:numCache>
                <c:formatCode>#\ ##0.00;\(#\ ##0.00\);"-"</c:formatCode>
                <c:ptCount val="12"/>
                <c:pt idx="0">
                  <c:v>7.2870903299999998</c:v>
                </c:pt>
                <c:pt idx="1">
                  <c:v>7.2870903299999998</c:v>
                </c:pt>
                <c:pt idx="2">
                  <c:v>0</c:v>
                </c:pt>
                <c:pt idx="3">
                  <c:v>4.3979746500000001</c:v>
                </c:pt>
                <c:pt idx="4">
                  <c:v>4.3979746500000001</c:v>
                </c:pt>
                <c:pt idx="5">
                  <c:v>0</c:v>
                </c:pt>
                <c:pt idx="6">
                  <c:v>2.4827056799999996</c:v>
                </c:pt>
                <c:pt idx="7">
                  <c:v>2.4827056799999996</c:v>
                </c:pt>
                <c:pt idx="8">
                  <c:v>0</c:v>
                </c:pt>
                <c:pt idx="9">
                  <c:v>0.40640999999999999</c:v>
                </c:pt>
                <c:pt idx="10">
                  <c:v>0.40640999999999999</c:v>
                </c:pt>
                <c:pt idx="11">
                  <c:v>0</c:v>
                </c:pt>
              </c:numCache>
            </c:numRef>
          </c:val>
          <c:extLst>
            <c:ext xmlns:c16="http://schemas.microsoft.com/office/drawing/2014/chart" uri="{C3380CC4-5D6E-409C-BE32-E72D297353CC}">
              <c16:uniqueId val="{00000005-9268-494B-8222-51FB0BB8B2A2}"/>
            </c:ext>
          </c:extLst>
        </c:ser>
        <c:ser>
          <c:idx val="6"/>
          <c:order val="6"/>
          <c:tx>
            <c:strRef>
              <c:f>'Results - summary'!$C$23</c:f>
              <c:strCache>
                <c:ptCount val="1"/>
                <c:pt idx="0">
                  <c:v>Insulation wools</c:v>
                </c:pt>
              </c:strCache>
            </c:strRef>
          </c:tx>
          <c:spPr>
            <a:solidFill>
              <a:srgbClr val="332288"/>
            </a:solidFill>
            <a:ln>
              <a:noFill/>
            </a:ln>
            <a:effectLst/>
          </c:spPr>
          <c:invertIfNegative val="0"/>
          <c:cat>
            <c:strRef>
              <c:f>'Results - summary'!$D$16:$O$16</c:f>
              <c:strCache>
                <c:ptCount val="12"/>
                <c:pt idx="0">
                  <c:v>Total</c:v>
                </c:pt>
                <c:pt idx="1">
                  <c:v>Super</c:v>
                </c:pt>
                <c:pt idx="2">
                  <c:v>Sub</c:v>
                </c:pt>
                <c:pt idx="3">
                  <c:v>Total</c:v>
                </c:pt>
                <c:pt idx="4">
                  <c:v>Super</c:v>
                </c:pt>
                <c:pt idx="5">
                  <c:v>Sub</c:v>
                </c:pt>
                <c:pt idx="6">
                  <c:v>Total</c:v>
                </c:pt>
                <c:pt idx="7">
                  <c:v>Super</c:v>
                </c:pt>
                <c:pt idx="8">
                  <c:v>Sub</c:v>
                </c:pt>
                <c:pt idx="9">
                  <c:v>Total</c:v>
                </c:pt>
                <c:pt idx="10">
                  <c:v>Super</c:v>
                </c:pt>
                <c:pt idx="11">
                  <c:v>Sub</c:v>
                </c:pt>
              </c:strCache>
            </c:strRef>
          </c:cat>
          <c:val>
            <c:numRef>
              <c:f>'Results - summary'!$D$23:$O$23</c:f>
              <c:numCache>
                <c:formatCode>#\ ##0.00;\(#\ ##0.00\);"-"</c:formatCode>
                <c:ptCount val="12"/>
                <c:pt idx="0">
                  <c:v>1.218907</c:v>
                </c:pt>
                <c:pt idx="1">
                  <c:v>1.218907</c:v>
                </c:pt>
                <c:pt idx="2">
                  <c:v>0</c:v>
                </c:pt>
                <c:pt idx="3">
                  <c:v>0</c:v>
                </c:pt>
                <c:pt idx="4">
                  <c:v>0</c:v>
                </c:pt>
                <c:pt idx="5">
                  <c:v>0</c:v>
                </c:pt>
                <c:pt idx="6">
                  <c:v>1.1240319999999999</c:v>
                </c:pt>
                <c:pt idx="7">
                  <c:v>1.1240319999999999</c:v>
                </c:pt>
                <c:pt idx="8">
                  <c:v>0</c:v>
                </c:pt>
                <c:pt idx="9">
                  <c:v>9.4874999999999987E-2</c:v>
                </c:pt>
                <c:pt idx="10">
                  <c:v>9.4874999999999987E-2</c:v>
                </c:pt>
                <c:pt idx="11">
                  <c:v>0</c:v>
                </c:pt>
              </c:numCache>
            </c:numRef>
          </c:val>
          <c:extLst>
            <c:ext xmlns:c16="http://schemas.microsoft.com/office/drawing/2014/chart" uri="{C3380CC4-5D6E-409C-BE32-E72D297353CC}">
              <c16:uniqueId val="{00000006-9268-494B-8222-51FB0BB8B2A2}"/>
            </c:ext>
          </c:extLst>
        </c:ser>
        <c:ser>
          <c:idx val="7"/>
          <c:order val="7"/>
          <c:tx>
            <c:strRef>
              <c:f>'Results - summary'!$C$24</c:f>
              <c:strCache>
                <c:ptCount val="1"/>
                <c:pt idx="0">
                  <c:v>Metal - others</c:v>
                </c:pt>
              </c:strCache>
            </c:strRef>
          </c:tx>
          <c:spPr>
            <a:solidFill>
              <a:srgbClr val="AA4499"/>
            </a:solidFill>
            <a:ln>
              <a:noFill/>
            </a:ln>
            <a:effectLst/>
          </c:spPr>
          <c:invertIfNegative val="0"/>
          <c:cat>
            <c:strRef>
              <c:f>'Results - summary'!$D$16:$O$16</c:f>
              <c:strCache>
                <c:ptCount val="12"/>
                <c:pt idx="0">
                  <c:v>Total</c:v>
                </c:pt>
                <c:pt idx="1">
                  <c:v>Super</c:v>
                </c:pt>
                <c:pt idx="2">
                  <c:v>Sub</c:v>
                </c:pt>
                <c:pt idx="3">
                  <c:v>Total</c:v>
                </c:pt>
                <c:pt idx="4">
                  <c:v>Super</c:v>
                </c:pt>
                <c:pt idx="5">
                  <c:v>Sub</c:v>
                </c:pt>
                <c:pt idx="6">
                  <c:v>Total</c:v>
                </c:pt>
                <c:pt idx="7">
                  <c:v>Super</c:v>
                </c:pt>
                <c:pt idx="8">
                  <c:v>Sub</c:v>
                </c:pt>
                <c:pt idx="9">
                  <c:v>Total</c:v>
                </c:pt>
                <c:pt idx="10">
                  <c:v>Super</c:v>
                </c:pt>
                <c:pt idx="11">
                  <c:v>Sub</c:v>
                </c:pt>
              </c:strCache>
            </c:strRef>
          </c:cat>
          <c:val>
            <c:numRef>
              <c:f>'Results - summary'!$D$24:$O$24</c:f>
              <c:numCache>
                <c:formatCode>#\ ##0.00;\(#\ ##0.00\);"-"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9268-494B-8222-51FB0BB8B2A2}"/>
            </c:ext>
          </c:extLst>
        </c:ser>
        <c:ser>
          <c:idx val="8"/>
          <c:order val="8"/>
          <c:tx>
            <c:strRef>
              <c:f>'Results - summary'!$C$25</c:f>
              <c:strCache>
                <c:ptCount val="1"/>
                <c:pt idx="0">
                  <c:v>Metal - steel</c:v>
                </c:pt>
              </c:strCache>
            </c:strRef>
          </c:tx>
          <c:spPr>
            <a:solidFill>
              <a:srgbClr val="882255"/>
            </a:solidFill>
            <a:ln>
              <a:noFill/>
            </a:ln>
            <a:effectLst/>
          </c:spPr>
          <c:invertIfNegative val="0"/>
          <c:cat>
            <c:strRef>
              <c:f>'Results - summary'!$D$16:$O$16</c:f>
              <c:strCache>
                <c:ptCount val="12"/>
                <c:pt idx="0">
                  <c:v>Total</c:v>
                </c:pt>
                <c:pt idx="1">
                  <c:v>Super</c:v>
                </c:pt>
                <c:pt idx="2">
                  <c:v>Sub</c:v>
                </c:pt>
                <c:pt idx="3">
                  <c:v>Total</c:v>
                </c:pt>
                <c:pt idx="4">
                  <c:v>Super</c:v>
                </c:pt>
                <c:pt idx="5">
                  <c:v>Sub</c:v>
                </c:pt>
                <c:pt idx="6">
                  <c:v>Total</c:v>
                </c:pt>
                <c:pt idx="7">
                  <c:v>Super</c:v>
                </c:pt>
                <c:pt idx="8">
                  <c:v>Sub</c:v>
                </c:pt>
                <c:pt idx="9">
                  <c:v>Total</c:v>
                </c:pt>
                <c:pt idx="10">
                  <c:v>Super</c:v>
                </c:pt>
                <c:pt idx="11">
                  <c:v>Sub</c:v>
                </c:pt>
              </c:strCache>
            </c:strRef>
          </c:cat>
          <c:val>
            <c:numRef>
              <c:f>'Results - summary'!$D$25:$O$25</c:f>
              <c:numCache>
                <c:formatCode>#\ ##0.00;\(#\ ##0.00\);"-"</c:formatCode>
                <c:ptCount val="12"/>
                <c:pt idx="0">
                  <c:v>28.3270844</c:v>
                </c:pt>
                <c:pt idx="1">
                  <c:v>27.860524399999999</c:v>
                </c:pt>
                <c:pt idx="2">
                  <c:v>0.46655999999999997</c:v>
                </c:pt>
                <c:pt idx="3">
                  <c:v>25.543306500000003</c:v>
                </c:pt>
                <c:pt idx="4">
                  <c:v>25.076746500000002</c:v>
                </c:pt>
                <c:pt idx="5">
                  <c:v>0.46655999999999997</c:v>
                </c:pt>
                <c:pt idx="6">
                  <c:v>0.20859119999999998</c:v>
                </c:pt>
                <c:pt idx="7">
                  <c:v>0.20859119999999998</c:v>
                </c:pt>
                <c:pt idx="8">
                  <c:v>0</c:v>
                </c:pt>
                <c:pt idx="9">
                  <c:v>2.5751867000000002</c:v>
                </c:pt>
                <c:pt idx="10">
                  <c:v>2.5751867000000002</c:v>
                </c:pt>
                <c:pt idx="11">
                  <c:v>0</c:v>
                </c:pt>
              </c:numCache>
            </c:numRef>
          </c:val>
          <c:extLst>
            <c:ext xmlns:c16="http://schemas.microsoft.com/office/drawing/2014/chart" uri="{C3380CC4-5D6E-409C-BE32-E72D297353CC}">
              <c16:uniqueId val="{00000008-9268-494B-8222-51FB0BB8B2A2}"/>
            </c:ext>
          </c:extLst>
        </c:ser>
        <c:ser>
          <c:idx val="9"/>
          <c:order val="9"/>
          <c:tx>
            <c:strRef>
              <c:f>'Results - summary'!$C$26</c:f>
              <c:strCache>
                <c:ptCount val="1"/>
                <c:pt idx="0">
                  <c:v>Plastics</c:v>
                </c:pt>
              </c:strCache>
            </c:strRef>
          </c:tx>
          <c:spPr>
            <a:solidFill>
              <a:schemeClr val="accent4">
                <a:lumMod val="60000"/>
              </a:schemeClr>
            </a:solidFill>
            <a:ln>
              <a:noFill/>
            </a:ln>
            <a:effectLst/>
          </c:spPr>
          <c:invertIfNegative val="0"/>
          <c:cat>
            <c:strRef>
              <c:f>'Results - summary'!$D$16:$O$16</c:f>
              <c:strCache>
                <c:ptCount val="12"/>
                <c:pt idx="0">
                  <c:v>Total</c:v>
                </c:pt>
                <c:pt idx="1">
                  <c:v>Super</c:v>
                </c:pt>
                <c:pt idx="2">
                  <c:v>Sub</c:v>
                </c:pt>
                <c:pt idx="3">
                  <c:v>Total</c:v>
                </c:pt>
                <c:pt idx="4">
                  <c:v>Super</c:v>
                </c:pt>
                <c:pt idx="5">
                  <c:v>Sub</c:v>
                </c:pt>
                <c:pt idx="6">
                  <c:v>Total</c:v>
                </c:pt>
                <c:pt idx="7">
                  <c:v>Super</c:v>
                </c:pt>
                <c:pt idx="8">
                  <c:v>Sub</c:v>
                </c:pt>
                <c:pt idx="9">
                  <c:v>Total</c:v>
                </c:pt>
                <c:pt idx="10">
                  <c:v>Super</c:v>
                </c:pt>
                <c:pt idx="11">
                  <c:v>Sub</c:v>
                </c:pt>
              </c:strCache>
            </c:strRef>
          </c:cat>
          <c:val>
            <c:numRef>
              <c:f>'Results - summary'!$D$26:$O$26</c:f>
              <c:numCache>
                <c:formatCode>#\ ##0.00;\(#\ ##0.00\);"-"</c:formatCode>
                <c:ptCount val="12"/>
                <c:pt idx="0">
                  <c:v>0.27278694000000003</c:v>
                </c:pt>
                <c:pt idx="1">
                  <c:v>0.18878400000000001</c:v>
                </c:pt>
                <c:pt idx="2">
                  <c:v>8.4002939999999984E-2</c:v>
                </c:pt>
                <c:pt idx="3">
                  <c:v>8.4002939999999984E-2</c:v>
                </c:pt>
                <c:pt idx="4">
                  <c:v>0</c:v>
                </c:pt>
                <c:pt idx="5">
                  <c:v>8.4002939999999984E-2</c:v>
                </c:pt>
                <c:pt idx="6">
                  <c:v>0.18878400000000001</c:v>
                </c:pt>
                <c:pt idx="7">
                  <c:v>0.18878400000000001</c:v>
                </c:pt>
                <c:pt idx="8">
                  <c:v>0</c:v>
                </c:pt>
                <c:pt idx="9">
                  <c:v>0</c:v>
                </c:pt>
                <c:pt idx="10">
                  <c:v>0</c:v>
                </c:pt>
                <c:pt idx="11">
                  <c:v>0</c:v>
                </c:pt>
              </c:numCache>
            </c:numRef>
          </c:val>
          <c:extLst>
            <c:ext xmlns:c16="http://schemas.microsoft.com/office/drawing/2014/chart" uri="{C3380CC4-5D6E-409C-BE32-E72D297353CC}">
              <c16:uniqueId val="{00000009-9268-494B-8222-51FB0BB8B2A2}"/>
            </c:ext>
          </c:extLst>
        </c:ser>
        <c:ser>
          <c:idx val="10"/>
          <c:order val="10"/>
          <c:tx>
            <c:strRef>
              <c:f>'Results - summary'!$C$27</c:f>
              <c:strCache>
                <c:ptCount val="1"/>
                <c:pt idx="0">
                  <c:v>Others n.e.c</c:v>
                </c:pt>
              </c:strCache>
            </c:strRef>
          </c:tx>
          <c:spPr>
            <a:solidFill>
              <a:schemeClr val="accent5">
                <a:lumMod val="60000"/>
              </a:schemeClr>
            </a:solidFill>
            <a:ln>
              <a:noFill/>
            </a:ln>
            <a:effectLst/>
          </c:spPr>
          <c:invertIfNegative val="0"/>
          <c:cat>
            <c:strRef>
              <c:f>'Results - summary'!$D$16:$O$16</c:f>
              <c:strCache>
                <c:ptCount val="12"/>
                <c:pt idx="0">
                  <c:v>Total</c:v>
                </c:pt>
                <c:pt idx="1">
                  <c:v>Super</c:v>
                </c:pt>
                <c:pt idx="2">
                  <c:v>Sub</c:v>
                </c:pt>
                <c:pt idx="3">
                  <c:v>Total</c:v>
                </c:pt>
                <c:pt idx="4">
                  <c:v>Super</c:v>
                </c:pt>
                <c:pt idx="5">
                  <c:v>Sub</c:v>
                </c:pt>
                <c:pt idx="6">
                  <c:v>Total</c:v>
                </c:pt>
                <c:pt idx="7">
                  <c:v>Super</c:v>
                </c:pt>
                <c:pt idx="8">
                  <c:v>Sub</c:v>
                </c:pt>
                <c:pt idx="9">
                  <c:v>Total</c:v>
                </c:pt>
                <c:pt idx="10">
                  <c:v>Super</c:v>
                </c:pt>
                <c:pt idx="11">
                  <c:v>Sub</c:v>
                </c:pt>
              </c:strCache>
            </c:strRef>
          </c:cat>
          <c:val>
            <c:numRef>
              <c:f>'Results - summary'!$D$27:$O$27</c:f>
              <c:numCache>
                <c:formatCode>#\ ##0.00;\(#\ ##0.00\);"-"</c:formatCode>
                <c:ptCount val="12"/>
                <c:pt idx="0">
                  <c:v>4.7771359999999992E-2</c:v>
                </c:pt>
                <c:pt idx="1">
                  <c:v>4.7771359999999992E-2</c:v>
                </c:pt>
                <c:pt idx="2">
                  <c:v>0</c:v>
                </c:pt>
                <c:pt idx="3">
                  <c:v>0</c:v>
                </c:pt>
                <c:pt idx="4">
                  <c:v>0</c:v>
                </c:pt>
                <c:pt idx="5">
                  <c:v>0</c:v>
                </c:pt>
                <c:pt idx="6">
                  <c:v>4.7771359999999992E-2</c:v>
                </c:pt>
                <c:pt idx="7">
                  <c:v>4.7771359999999992E-2</c:v>
                </c:pt>
                <c:pt idx="8">
                  <c:v>0</c:v>
                </c:pt>
                <c:pt idx="9">
                  <c:v>0</c:v>
                </c:pt>
                <c:pt idx="10">
                  <c:v>0</c:v>
                </c:pt>
                <c:pt idx="11">
                  <c:v>0</c:v>
                </c:pt>
              </c:numCache>
            </c:numRef>
          </c:val>
          <c:extLst>
            <c:ext xmlns:c16="http://schemas.microsoft.com/office/drawing/2014/chart" uri="{C3380CC4-5D6E-409C-BE32-E72D297353CC}">
              <c16:uniqueId val="{0000000A-9268-494B-8222-51FB0BB8B2A2}"/>
            </c:ext>
          </c:extLst>
        </c:ser>
        <c:dLbls>
          <c:showLegendKey val="0"/>
          <c:showVal val="0"/>
          <c:showCatName val="0"/>
          <c:showSerName val="0"/>
          <c:showPercent val="0"/>
          <c:showBubbleSize val="0"/>
        </c:dLbls>
        <c:gapWidth val="150"/>
        <c:overlap val="100"/>
        <c:axId val="981804208"/>
        <c:axId val="981804688"/>
      </c:barChart>
      <c:catAx>
        <c:axId val="981804208"/>
        <c:scaling>
          <c:orientation val="minMax"/>
        </c:scaling>
        <c:delete val="0"/>
        <c:axPos val="t"/>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981804688"/>
        <c:crosses val="max"/>
        <c:auto val="1"/>
        <c:lblAlgn val="ctr"/>
        <c:lblOffset val="100"/>
        <c:noMultiLvlLbl val="0"/>
      </c:catAx>
      <c:valAx>
        <c:axId val="981804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400" b="0" i="0" u="none" strike="noStrike" kern="1200" baseline="0">
                <a:solidFill>
                  <a:schemeClr val="tx1">
                    <a:lumMod val="65000"/>
                    <a:lumOff val="35000"/>
                  </a:schemeClr>
                </a:solidFill>
                <a:latin typeface="+mn-lt"/>
                <a:ea typeface="+mn-ea"/>
                <a:cs typeface="+mn-cs"/>
              </a:defRPr>
            </a:pPr>
            <a:endParaRPr lang="en-US"/>
          </a:p>
        </c:txPr>
        <c:crossAx val="981804208"/>
        <c:crosses val="autoZero"/>
        <c:crossBetween val="between"/>
      </c:valAx>
      <c:spPr>
        <a:noFill/>
        <a:ln>
          <a:noFill/>
        </a:ln>
        <a:effectLst/>
      </c:spPr>
    </c:plotArea>
    <c:legend>
      <c:legendPos val="b"/>
      <c:layout>
        <c:manualLayout>
          <c:xMode val="edge"/>
          <c:yMode val="edge"/>
          <c:x val="0.24377709977876513"/>
          <c:y val="0.80099099236874705"/>
          <c:w val="0.52882214421391982"/>
          <c:h val="0.1761593288311669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a:t>
            </a:r>
            <a:r>
              <a:rPr lang="en-US" baseline="0"/>
              <a:t>[m3]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806391225638645E-2"/>
          <c:y val="0.22285621831517635"/>
          <c:w val="0.94689786211216553"/>
          <c:h val="0.54197647383118208"/>
        </c:manualLayout>
      </c:layout>
      <c:barChart>
        <c:barDir val="col"/>
        <c:grouping val="stacked"/>
        <c:varyColors val="0"/>
        <c:ser>
          <c:idx val="0"/>
          <c:order val="0"/>
          <c:tx>
            <c:strRef>
              <c:f>'Results - summary'!$C$17</c:f>
              <c:strCache>
                <c:ptCount val="1"/>
                <c:pt idx="0">
                  <c:v>Aggregates, sand, stones</c:v>
                </c:pt>
              </c:strCache>
            </c:strRef>
          </c:tx>
          <c:spPr>
            <a:solidFill>
              <a:srgbClr val="DDDDDD"/>
            </a:solidFill>
            <a:ln>
              <a:noFill/>
            </a:ln>
            <a:effectLst/>
          </c:spPr>
          <c:invertIfNegative val="0"/>
          <c:cat>
            <c:strRef>
              <c:f>'Results - summary'!$R$16:$AC$16</c:f>
              <c:strCache>
                <c:ptCount val="12"/>
                <c:pt idx="0">
                  <c:v>Total</c:v>
                </c:pt>
                <c:pt idx="1">
                  <c:v>Super</c:v>
                </c:pt>
                <c:pt idx="2">
                  <c:v>Sub</c:v>
                </c:pt>
                <c:pt idx="3">
                  <c:v>Total</c:v>
                </c:pt>
                <c:pt idx="4">
                  <c:v>Super</c:v>
                </c:pt>
                <c:pt idx="5">
                  <c:v>Sub</c:v>
                </c:pt>
                <c:pt idx="6">
                  <c:v>Total</c:v>
                </c:pt>
                <c:pt idx="7">
                  <c:v>Super</c:v>
                </c:pt>
                <c:pt idx="8">
                  <c:v>Sub</c:v>
                </c:pt>
                <c:pt idx="9">
                  <c:v>Total</c:v>
                </c:pt>
                <c:pt idx="10">
                  <c:v>Super</c:v>
                </c:pt>
                <c:pt idx="11">
                  <c:v>Sub</c:v>
                </c:pt>
              </c:strCache>
            </c:strRef>
          </c:cat>
          <c:val>
            <c:numRef>
              <c:f>'Results - summary'!$R$17:$AC$17</c:f>
              <c:numCache>
                <c:formatCode>#\ ##0.00;\(#\ ##0.00\);"-"</c:formatCode>
                <c:ptCount val="12"/>
                <c:pt idx="0">
                  <c:v>59.64</c:v>
                </c:pt>
                <c:pt idx="1">
                  <c:v>0</c:v>
                </c:pt>
                <c:pt idx="2">
                  <c:v>59.64</c:v>
                </c:pt>
                <c:pt idx="3">
                  <c:v>59.64</c:v>
                </c:pt>
                <c:pt idx="4">
                  <c:v>0</c:v>
                </c:pt>
                <c:pt idx="5">
                  <c:v>59.64</c:v>
                </c:pt>
                <c:pt idx="6">
                  <c:v>0</c:v>
                </c:pt>
                <c:pt idx="7">
                  <c:v>0</c:v>
                </c:pt>
                <c:pt idx="8">
                  <c:v>0</c:v>
                </c:pt>
                <c:pt idx="9">
                  <c:v>0</c:v>
                </c:pt>
                <c:pt idx="10">
                  <c:v>0</c:v>
                </c:pt>
                <c:pt idx="11">
                  <c:v>0</c:v>
                </c:pt>
              </c:numCache>
            </c:numRef>
          </c:val>
          <c:extLst>
            <c:ext xmlns:c16="http://schemas.microsoft.com/office/drawing/2014/chart" uri="{C3380CC4-5D6E-409C-BE32-E72D297353CC}">
              <c16:uniqueId val="{00000000-42AF-48DD-8677-DC50B992A24F}"/>
            </c:ext>
          </c:extLst>
        </c:ser>
        <c:ser>
          <c:idx val="1"/>
          <c:order val="1"/>
          <c:tx>
            <c:strRef>
              <c:f>'Results - summary'!$C$18</c:f>
              <c:strCache>
                <c:ptCount val="1"/>
                <c:pt idx="0">
                  <c:v>Bio-based</c:v>
                </c:pt>
              </c:strCache>
            </c:strRef>
          </c:tx>
          <c:spPr>
            <a:solidFill>
              <a:srgbClr val="999933"/>
            </a:solidFill>
            <a:ln>
              <a:noFill/>
            </a:ln>
            <a:effectLst/>
          </c:spPr>
          <c:invertIfNegative val="0"/>
          <c:cat>
            <c:strRef>
              <c:f>'Results - summary'!$R$16:$AC$16</c:f>
              <c:strCache>
                <c:ptCount val="12"/>
                <c:pt idx="0">
                  <c:v>Total</c:v>
                </c:pt>
                <c:pt idx="1">
                  <c:v>Super</c:v>
                </c:pt>
                <c:pt idx="2">
                  <c:v>Sub</c:v>
                </c:pt>
                <c:pt idx="3">
                  <c:v>Total</c:v>
                </c:pt>
                <c:pt idx="4">
                  <c:v>Super</c:v>
                </c:pt>
                <c:pt idx="5">
                  <c:v>Sub</c:v>
                </c:pt>
                <c:pt idx="6">
                  <c:v>Total</c:v>
                </c:pt>
                <c:pt idx="7">
                  <c:v>Super</c:v>
                </c:pt>
                <c:pt idx="8">
                  <c:v>Sub</c:v>
                </c:pt>
                <c:pt idx="9">
                  <c:v>Total</c:v>
                </c:pt>
                <c:pt idx="10">
                  <c:v>Super</c:v>
                </c:pt>
                <c:pt idx="11">
                  <c:v>Sub</c:v>
                </c:pt>
              </c:strCache>
            </c:strRef>
          </c:cat>
          <c:val>
            <c:numRef>
              <c:f>'Results - summary'!$R$18:$AC$18</c:f>
              <c:numCache>
                <c:formatCode>#\ ##0.00;\(#\ ##0.00\);"-"</c:formatCode>
                <c:ptCount val="12"/>
                <c:pt idx="0">
                  <c:v>21.199195599999996</c:v>
                </c:pt>
                <c:pt idx="1">
                  <c:v>21.199195599999996</c:v>
                </c:pt>
                <c:pt idx="2">
                  <c:v>0</c:v>
                </c:pt>
                <c:pt idx="3">
                  <c:v>19.339242499999997</c:v>
                </c:pt>
                <c:pt idx="4">
                  <c:v>19.339242499999997</c:v>
                </c:pt>
                <c:pt idx="5">
                  <c:v>0</c:v>
                </c:pt>
                <c:pt idx="6">
                  <c:v>1.4086931</c:v>
                </c:pt>
                <c:pt idx="7">
                  <c:v>1.4086931</c:v>
                </c:pt>
                <c:pt idx="8">
                  <c:v>0</c:v>
                </c:pt>
                <c:pt idx="9">
                  <c:v>0.45125999999999999</c:v>
                </c:pt>
                <c:pt idx="10">
                  <c:v>0.45125999999999999</c:v>
                </c:pt>
                <c:pt idx="11">
                  <c:v>0</c:v>
                </c:pt>
              </c:numCache>
            </c:numRef>
          </c:val>
          <c:extLst>
            <c:ext xmlns:c16="http://schemas.microsoft.com/office/drawing/2014/chart" uri="{C3380CC4-5D6E-409C-BE32-E72D297353CC}">
              <c16:uniqueId val="{00000001-42AF-48DD-8677-DC50B992A24F}"/>
            </c:ext>
          </c:extLst>
        </c:ser>
        <c:ser>
          <c:idx val="2"/>
          <c:order val="2"/>
          <c:tx>
            <c:strRef>
              <c:f>'Results - summary'!$C$19</c:f>
              <c:strCache>
                <c:ptCount val="1"/>
                <c:pt idx="0">
                  <c:v>Bricks and ceramics</c:v>
                </c:pt>
              </c:strCache>
            </c:strRef>
          </c:tx>
          <c:spPr>
            <a:solidFill>
              <a:srgbClr val="DDCC77"/>
            </a:solidFill>
            <a:ln>
              <a:noFill/>
            </a:ln>
            <a:effectLst/>
          </c:spPr>
          <c:invertIfNegative val="0"/>
          <c:cat>
            <c:strRef>
              <c:f>'Results - summary'!$R$16:$AC$16</c:f>
              <c:strCache>
                <c:ptCount val="12"/>
                <c:pt idx="0">
                  <c:v>Total</c:v>
                </c:pt>
                <c:pt idx="1">
                  <c:v>Super</c:v>
                </c:pt>
                <c:pt idx="2">
                  <c:v>Sub</c:v>
                </c:pt>
                <c:pt idx="3">
                  <c:v>Total</c:v>
                </c:pt>
                <c:pt idx="4">
                  <c:v>Super</c:v>
                </c:pt>
                <c:pt idx="5">
                  <c:v>Sub</c:v>
                </c:pt>
                <c:pt idx="6">
                  <c:v>Total</c:v>
                </c:pt>
                <c:pt idx="7">
                  <c:v>Super</c:v>
                </c:pt>
                <c:pt idx="8">
                  <c:v>Sub</c:v>
                </c:pt>
                <c:pt idx="9">
                  <c:v>Total</c:v>
                </c:pt>
                <c:pt idx="10">
                  <c:v>Super</c:v>
                </c:pt>
                <c:pt idx="11">
                  <c:v>Sub</c:v>
                </c:pt>
              </c:strCache>
            </c:strRef>
          </c:cat>
          <c:val>
            <c:numRef>
              <c:f>'Results - summary'!$R$19:$AC$19</c:f>
              <c:numCache>
                <c:formatCode>#\ ##0.00;\(#\ ##0.00\);"-"</c:formatCode>
                <c:ptCount val="12"/>
                <c:pt idx="0">
                  <c:v>57.805</c:v>
                </c:pt>
                <c:pt idx="1">
                  <c:v>57.805</c:v>
                </c:pt>
                <c:pt idx="2">
                  <c:v>0</c:v>
                </c:pt>
                <c:pt idx="3">
                  <c:v>0</c:v>
                </c:pt>
                <c:pt idx="4">
                  <c:v>0</c:v>
                </c:pt>
                <c:pt idx="5">
                  <c:v>0</c:v>
                </c:pt>
                <c:pt idx="6">
                  <c:v>39.064999999999998</c:v>
                </c:pt>
                <c:pt idx="7">
                  <c:v>39.064999999999998</c:v>
                </c:pt>
                <c:pt idx="8">
                  <c:v>0</c:v>
                </c:pt>
                <c:pt idx="9">
                  <c:v>18.740000000000002</c:v>
                </c:pt>
                <c:pt idx="10">
                  <c:v>18.740000000000002</c:v>
                </c:pt>
                <c:pt idx="11">
                  <c:v>0</c:v>
                </c:pt>
              </c:numCache>
            </c:numRef>
          </c:val>
          <c:extLst>
            <c:ext xmlns:c16="http://schemas.microsoft.com/office/drawing/2014/chart" uri="{C3380CC4-5D6E-409C-BE32-E72D297353CC}">
              <c16:uniqueId val="{00000002-42AF-48DD-8677-DC50B992A24F}"/>
            </c:ext>
          </c:extLst>
        </c:ser>
        <c:ser>
          <c:idx val="3"/>
          <c:order val="3"/>
          <c:tx>
            <c:strRef>
              <c:f>'Results - summary'!$C$20</c:f>
              <c:strCache>
                <c:ptCount val="1"/>
                <c:pt idx="0">
                  <c:v>Concrete and cementitious</c:v>
                </c:pt>
              </c:strCache>
            </c:strRef>
          </c:tx>
          <c:spPr>
            <a:solidFill>
              <a:srgbClr val="CC6677"/>
            </a:solidFill>
            <a:ln>
              <a:noFill/>
            </a:ln>
            <a:effectLst/>
          </c:spPr>
          <c:invertIfNegative val="0"/>
          <c:cat>
            <c:strRef>
              <c:f>'Results - summary'!$R$16:$AC$16</c:f>
              <c:strCache>
                <c:ptCount val="12"/>
                <c:pt idx="0">
                  <c:v>Total</c:v>
                </c:pt>
                <c:pt idx="1">
                  <c:v>Super</c:v>
                </c:pt>
                <c:pt idx="2">
                  <c:v>Sub</c:v>
                </c:pt>
                <c:pt idx="3">
                  <c:v>Total</c:v>
                </c:pt>
                <c:pt idx="4">
                  <c:v>Super</c:v>
                </c:pt>
                <c:pt idx="5">
                  <c:v>Sub</c:v>
                </c:pt>
                <c:pt idx="6">
                  <c:v>Total</c:v>
                </c:pt>
                <c:pt idx="7">
                  <c:v>Super</c:v>
                </c:pt>
                <c:pt idx="8">
                  <c:v>Sub</c:v>
                </c:pt>
                <c:pt idx="9">
                  <c:v>Total</c:v>
                </c:pt>
                <c:pt idx="10">
                  <c:v>Super</c:v>
                </c:pt>
                <c:pt idx="11">
                  <c:v>Sub</c:v>
                </c:pt>
              </c:strCache>
            </c:strRef>
          </c:cat>
          <c:val>
            <c:numRef>
              <c:f>'Results - summary'!$R$20:$AC$20</c:f>
              <c:numCache>
                <c:formatCode>#\ ##0.00;\(#\ ##0.00\);"-"</c:formatCode>
                <c:ptCount val="12"/>
                <c:pt idx="0">
                  <c:v>114.15731749999999</c:v>
                </c:pt>
                <c:pt idx="1">
                  <c:v>40.417654999999989</c:v>
                </c:pt>
                <c:pt idx="2">
                  <c:v>73.739662499999994</c:v>
                </c:pt>
                <c:pt idx="3">
                  <c:v>73.764817499999992</c:v>
                </c:pt>
                <c:pt idx="4">
                  <c:v>2.5155E-2</c:v>
                </c:pt>
                <c:pt idx="5">
                  <c:v>73.739662499999994</c:v>
                </c:pt>
                <c:pt idx="6">
                  <c:v>40.27732812499999</c:v>
                </c:pt>
                <c:pt idx="7">
                  <c:v>40.27732812499999</c:v>
                </c:pt>
                <c:pt idx="8">
                  <c:v>0</c:v>
                </c:pt>
                <c:pt idx="9">
                  <c:v>0.11517187500000001</c:v>
                </c:pt>
                <c:pt idx="10">
                  <c:v>0.11517187500000001</c:v>
                </c:pt>
                <c:pt idx="11">
                  <c:v>0</c:v>
                </c:pt>
              </c:numCache>
            </c:numRef>
          </c:val>
          <c:extLst>
            <c:ext xmlns:c16="http://schemas.microsoft.com/office/drawing/2014/chart" uri="{C3380CC4-5D6E-409C-BE32-E72D297353CC}">
              <c16:uniqueId val="{00000003-42AF-48DD-8677-DC50B992A24F}"/>
            </c:ext>
          </c:extLst>
        </c:ser>
        <c:ser>
          <c:idx val="4"/>
          <c:order val="4"/>
          <c:tx>
            <c:strRef>
              <c:f>'Results - summary'!$C$21</c:f>
              <c:strCache>
                <c:ptCount val="1"/>
                <c:pt idx="0">
                  <c:v>Glass-based</c:v>
                </c:pt>
              </c:strCache>
            </c:strRef>
          </c:tx>
          <c:spPr>
            <a:solidFill>
              <a:srgbClr val="88CCEE"/>
            </a:solidFill>
            <a:ln>
              <a:noFill/>
            </a:ln>
            <a:effectLst/>
          </c:spPr>
          <c:invertIfNegative val="0"/>
          <c:cat>
            <c:strRef>
              <c:f>'Results - summary'!$R$16:$AC$16</c:f>
              <c:strCache>
                <c:ptCount val="12"/>
                <c:pt idx="0">
                  <c:v>Total</c:v>
                </c:pt>
                <c:pt idx="1">
                  <c:v>Super</c:v>
                </c:pt>
                <c:pt idx="2">
                  <c:v>Sub</c:v>
                </c:pt>
                <c:pt idx="3">
                  <c:v>Total</c:v>
                </c:pt>
                <c:pt idx="4">
                  <c:v>Super</c:v>
                </c:pt>
                <c:pt idx="5">
                  <c:v>Sub</c:v>
                </c:pt>
                <c:pt idx="6">
                  <c:v>Total</c:v>
                </c:pt>
                <c:pt idx="7">
                  <c:v>Super</c:v>
                </c:pt>
                <c:pt idx="8">
                  <c:v>Sub</c:v>
                </c:pt>
                <c:pt idx="9">
                  <c:v>Total</c:v>
                </c:pt>
                <c:pt idx="10">
                  <c:v>Super</c:v>
                </c:pt>
                <c:pt idx="11">
                  <c:v>Sub</c:v>
                </c:pt>
              </c:strCache>
            </c:strRef>
          </c:cat>
          <c:val>
            <c:numRef>
              <c:f>'Results - summary'!$R$21:$AC$21</c:f>
              <c:numCache>
                <c:formatCode>#\ ##0.00;\(#\ ##0.00\);"-"</c:formatCode>
                <c:ptCount val="12"/>
                <c:pt idx="0">
                  <c:v>0.69578087999999993</c:v>
                </c:pt>
                <c:pt idx="1">
                  <c:v>0.69578087999999993</c:v>
                </c:pt>
                <c:pt idx="2">
                  <c:v>0</c:v>
                </c:pt>
                <c:pt idx="3">
                  <c:v>0</c:v>
                </c:pt>
                <c:pt idx="4">
                  <c:v>0</c:v>
                </c:pt>
                <c:pt idx="5">
                  <c:v>0</c:v>
                </c:pt>
                <c:pt idx="6">
                  <c:v>0.69578087999999993</c:v>
                </c:pt>
                <c:pt idx="7">
                  <c:v>0.69578087999999993</c:v>
                </c:pt>
                <c:pt idx="8">
                  <c:v>0</c:v>
                </c:pt>
                <c:pt idx="9">
                  <c:v>0</c:v>
                </c:pt>
                <c:pt idx="10">
                  <c:v>0</c:v>
                </c:pt>
                <c:pt idx="11">
                  <c:v>0</c:v>
                </c:pt>
              </c:numCache>
            </c:numRef>
          </c:val>
          <c:extLst>
            <c:ext xmlns:c16="http://schemas.microsoft.com/office/drawing/2014/chart" uri="{C3380CC4-5D6E-409C-BE32-E72D297353CC}">
              <c16:uniqueId val="{00000004-42AF-48DD-8677-DC50B992A24F}"/>
            </c:ext>
          </c:extLst>
        </c:ser>
        <c:ser>
          <c:idx val="5"/>
          <c:order val="5"/>
          <c:tx>
            <c:strRef>
              <c:f>'Results - summary'!$C$22</c:f>
              <c:strCache>
                <c:ptCount val="1"/>
                <c:pt idx="0">
                  <c:v>Gypsum-based</c:v>
                </c:pt>
              </c:strCache>
            </c:strRef>
          </c:tx>
          <c:spPr>
            <a:solidFill>
              <a:srgbClr val="44AA99"/>
            </a:solidFill>
            <a:ln>
              <a:noFill/>
            </a:ln>
            <a:effectLst/>
          </c:spPr>
          <c:invertIfNegative val="0"/>
          <c:cat>
            <c:strRef>
              <c:f>'Results - summary'!$R$16:$AC$16</c:f>
              <c:strCache>
                <c:ptCount val="12"/>
                <c:pt idx="0">
                  <c:v>Total</c:v>
                </c:pt>
                <c:pt idx="1">
                  <c:v>Super</c:v>
                </c:pt>
                <c:pt idx="2">
                  <c:v>Sub</c:v>
                </c:pt>
                <c:pt idx="3">
                  <c:v>Total</c:v>
                </c:pt>
                <c:pt idx="4">
                  <c:v>Super</c:v>
                </c:pt>
                <c:pt idx="5">
                  <c:v>Sub</c:v>
                </c:pt>
                <c:pt idx="6">
                  <c:v>Total</c:v>
                </c:pt>
                <c:pt idx="7">
                  <c:v>Super</c:v>
                </c:pt>
                <c:pt idx="8">
                  <c:v>Sub</c:v>
                </c:pt>
                <c:pt idx="9">
                  <c:v>Total</c:v>
                </c:pt>
                <c:pt idx="10">
                  <c:v>Super</c:v>
                </c:pt>
                <c:pt idx="11">
                  <c:v>Sub</c:v>
                </c:pt>
              </c:strCache>
            </c:strRef>
          </c:cat>
          <c:val>
            <c:numRef>
              <c:f>'Results - summary'!$R$22:$AC$22</c:f>
              <c:numCache>
                <c:formatCode>#\ ##0.00;\(#\ ##0.00\);"-"</c:formatCode>
                <c:ptCount val="12"/>
                <c:pt idx="0">
                  <c:v>7.8355810000000004</c:v>
                </c:pt>
                <c:pt idx="1">
                  <c:v>7.8355810000000004</c:v>
                </c:pt>
                <c:pt idx="2">
                  <c:v>0</c:v>
                </c:pt>
                <c:pt idx="3">
                  <c:v>4.7290049999999999</c:v>
                </c:pt>
                <c:pt idx="4">
                  <c:v>4.7290049999999999</c:v>
                </c:pt>
                <c:pt idx="5">
                  <c:v>0</c:v>
                </c:pt>
                <c:pt idx="6">
                  <c:v>2.6695759999999997</c:v>
                </c:pt>
                <c:pt idx="7">
                  <c:v>2.6695759999999997</c:v>
                </c:pt>
                <c:pt idx="8">
                  <c:v>0</c:v>
                </c:pt>
                <c:pt idx="9">
                  <c:v>0.43699999999999994</c:v>
                </c:pt>
                <c:pt idx="10">
                  <c:v>0.43699999999999994</c:v>
                </c:pt>
                <c:pt idx="11">
                  <c:v>0</c:v>
                </c:pt>
              </c:numCache>
            </c:numRef>
          </c:val>
          <c:extLst>
            <c:ext xmlns:c16="http://schemas.microsoft.com/office/drawing/2014/chart" uri="{C3380CC4-5D6E-409C-BE32-E72D297353CC}">
              <c16:uniqueId val="{00000005-42AF-48DD-8677-DC50B992A24F}"/>
            </c:ext>
          </c:extLst>
        </c:ser>
        <c:ser>
          <c:idx val="6"/>
          <c:order val="6"/>
          <c:tx>
            <c:strRef>
              <c:f>'Results - summary'!$C$23</c:f>
              <c:strCache>
                <c:ptCount val="1"/>
                <c:pt idx="0">
                  <c:v>Insulation wools</c:v>
                </c:pt>
              </c:strCache>
            </c:strRef>
          </c:tx>
          <c:spPr>
            <a:solidFill>
              <a:srgbClr val="332288"/>
            </a:solidFill>
            <a:ln>
              <a:noFill/>
            </a:ln>
            <a:effectLst/>
          </c:spPr>
          <c:invertIfNegative val="0"/>
          <c:cat>
            <c:strRef>
              <c:f>'Results - summary'!$R$16:$AC$16</c:f>
              <c:strCache>
                <c:ptCount val="12"/>
                <c:pt idx="0">
                  <c:v>Total</c:v>
                </c:pt>
                <c:pt idx="1">
                  <c:v>Super</c:v>
                </c:pt>
                <c:pt idx="2">
                  <c:v>Sub</c:v>
                </c:pt>
                <c:pt idx="3">
                  <c:v>Total</c:v>
                </c:pt>
                <c:pt idx="4">
                  <c:v>Super</c:v>
                </c:pt>
                <c:pt idx="5">
                  <c:v>Sub</c:v>
                </c:pt>
                <c:pt idx="6">
                  <c:v>Total</c:v>
                </c:pt>
                <c:pt idx="7">
                  <c:v>Super</c:v>
                </c:pt>
                <c:pt idx="8">
                  <c:v>Sub</c:v>
                </c:pt>
                <c:pt idx="9">
                  <c:v>Total</c:v>
                </c:pt>
                <c:pt idx="10">
                  <c:v>Super</c:v>
                </c:pt>
                <c:pt idx="11">
                  <c:v>Sub</c:v>
                </c:pt>
              </c:strCache>
            </c:strRef>
          </c:cat>
          <c:val>
            <c:numRef>
              <c:f>'Results - summary'!$R$23:$AC$23</c:f>
              <c:numCache>
                <c:formatCode>#\ ##0.00;\(#\ ##0.00\);"-"</c:formatCode>
                <c:ptCount val="12"/>
                <c:pt idx="0">
                  <c:v>15.775399999999999</c:v>
                </c:pt>
                <c:pt idx="1">
                  <c:v>15.775399999999999</c:v>
                </c:pt>
                <c:pt idx="2">
                  <c:v>0</c:v>
                </c:pt>
                <c:pt idx="3">
                  <c:v>0</c:v>
                </c:pt>
                <c:pt idx="4">
                  <c:v>0</c:v>
                </c:pt>
                <c:pt idx="5">
                  <c:v>0</c:v>
                </c:pt>
                <c:pt idx="6">
                  <c:v>14.0504</c:v>
                </c:pt>
                <c:pt idx="7">
                  <c:v>14.0504</c:v>
                </c:pt>
                <c:pt idx="8">
                  <c:v>0</c:v>
                </c:pt>
                <c:pt idx="9">
                  <c:v>1.7249999999999996</c:v>
                </c:pt>
                <c:pt idx="10">
                  <c:v>1.7249999999999996</c:v>
                </c:pt>
                <c:pt idx="11">
                  <c:v>0</c:v>
                </c:pt>
              </c:numCache>
            </c:numRef>
          </c:val>
          <c:extLst>
            <c:ext xmlns:c16="http://schemas.microsoft.com/office/drawing/2014/chart" uri="{C3380CC4-5D6E-409C-BE32-E72D297353CC}">
              <c16:uniqueId val="{00000006-42AF-48DD-8677-DC50B992A24F}"/>
            </c:ext>
          </c:extLst>
        </c:ser>
        <c:ser>
          <c:idx val="7"/>
          <c:order val="7"/>
          <c:tx>
            <c:strRef>
              <c:f>'Results - summary'!$C$24</c:f>
              <c:strCache>
                <c:ptCount val="1"/>
                <c:pt idx="0">
                  <c:v>Metal - others</c:v>
                </c:pt>
              </c:strCache>
            </c:strRef>
          </c:tx>
          <c:spPr>
            <a:solidFill>
              <a:srgbClr val="AA4499"/>
            </a:solidFill>
            <a:ln>
              <a:noFill/>
            </a:ln>
            <a:effectLst/>
          </c:spPr>
          <c:invertIfNegative val="0"/>
          <c:cat>
            <c:strRef>
              <c:f>'Results - summary'!$R$16:$AC$16</c:f>
              <c:strCache>
                <c:ptCount val="12"/>
                <c:pt idx="0">
                  <c:v>Total</c:v>
                </c:pt>
                <c:pt idx="1">
                  <c:v>Super</c:v>
                </c:pt>
                <c:pt idx="2">
                  <c:v>Sub</c:v>
                </c:pt>
                <c:pt idx="3">
                  <c:v>Total</c:v>
                </c:pt>
                <c:pt idx="4">
                  <c:v>Super</c:v>
                </c:pt>
                <c:pt idx="5">
                  <c:v>Sub</c:v>
                </c:pt>
                <c:pt idx="6">
                  <c:v>Total</c:v>
                </c:pt>
                <c:pt idx="7">
                  <c:v>Super</c:v>
                </c:pt>
                <c:pt idx="8">
                  <c:v>Sub</c:v>
                </c:pt>
                <c:pt idx="9">
                  <c:v>Total</c:v>
                </c:pt>
                <c:pt idx="10">
                  <c:v>Super</c:v>
                </c:pt>
                <c:pt idx="11">
                  <c:v>Sub</c:v>
                </c:pt>
              </c:strCache>
            </c:strRef>
          </c:cat>
          <c:val>
            <c:numRef>
              <c:f>'Results - summary'!$R$24:$AC$24</c:f>
              <c:numCache>
                <c:formatCode>#\ ##0.00;\(#\ ##0.00\);"-"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42AF-48DD-8677-DC50B992A24F}"/>
            </c:ext>
          </c:extLst>
        </c:ser>
        <c:ser>
          <c:idx val="8"/>
          <c:order val="8"/>
          <c:tx>
            <c:strRef>
              <c:f>'Results - summary'!$C$25</c:f>
              <c:strCache>
                <c:ptCount val="1"/>
                <c:pt idx="0">
                  <c:v>Metal - steel</c:v>
                </c:pt>
              </c:strCache>
            </c:strRef>
          </c:tx>
          <c:spPr>
            <a:solidFill>
              <a:srgbClr val="882255"/>
            </a:solidFill>
            <a:ln>
              <a:noFill/>
            </a:ln>
            <a:effectLst/>
          </c:spPr>
          <c:invertIfNegative val="0"/>
          <c:cat>
            <c:strRef>
              <c:f>'Results - summary'!$R$16:$AC$16</c:f>
              <c:strCache>
                <c:ptCount val="12"/>
                <c:pt idx="0">
                  <c:v>Total</c:v>
                </c:pt>
                <c:pt idx="1">
                  <c:v>Super</c:v>
                </c:pt>
                <c:pt idx="2">
                  <c:v>Sub</c:v>
                </c:pt>
                <c:pt idx="3">
                  <c:v>Total</c:v>
                </c:pt>
                <c:pt idx="4">
                  <c:v>Super</c:v>
                </c:pt>
                <c:pt idx="5">
                  <c:v>Sub</c:v>
                </c:pt>
                <c:pt idx="6">
                  <c:v>Total</c:v>
                </c:pt>
                <c:pt idx="7">
                  <c:v>Super</c:v>
                </c:pt>
                <c:pt idx="8">
                  <c:v>Sub</c:v>
                </c:pt>
                <c:pt idx="9">
                  <c:v>Total</c:v>
                </c:pt>
                <c:pt idx="10">
                  <c:v>Super</c:v>
                </c:pt>
                <c:pt idx="11">
                  <c:v>Sub</c:v>
                </c:pt>
              </c:strCache>
            </c:strRef>
          </c:cat>
          <c:val>
            <c:numRef>
              <c:f>'Results - summary'!$R$25:$AC$25</c:f>
              <c:numCache>
                <c:formatCode>#\ ##0.00;\(#\ ##0.00\);"-"</c:formatCode>
                <c:ptCount val="12"/>
                <c:pt idx="0">
                  <c:v>3.6805008846153848</c:v>
                </c:pt>
                <c:pt idx="1">
                  <c:v>3.6206855000000004</c:v>
                </c:pt>
                <c:pt idx="2">
                  <c:v>5.9815384615384617E-2</c:v>
                </c:pt>
                <c:pt idx="3">
                  <c:v>3.2747828846153846</c:v>
                </c:pt>
                <c:pt idx="4">
                  <c:v>3.2149675000000002</c:v>
                </c:pt>
                <c:pt idx="5">
                  <c:v>5.9815384615384617E-2</c:v>
                </c:pt>
                <c:pt idx="6">
                  <c:v>7.7255999999999991E-2</c:v>
                </c:pt>
                <c:pt idx="7">
                  <c:v>7.7255999999999991E-2</c:v>
                </c:pt>
                <c:pt idx="8">
                  <c:v>0</c:v>
                </c:pt>
                <c:pt idx="9">
                  <c:v>0.32846199999999998</c:v>
                </c:pt>
                <c:pt idx="10">
                  <c:v>0.32846199999999998</c:v>
                </c:pt>
                <c:pt idx="11">
                  <c:v>0</c:v>
                </c:pt>
              </c:numCache>
            </c:numRef>
          </c:val>
          <c:extLst>
            <c:ext xmlns:c16="http://schemas.microsoft.com/office/drawing/2014/chart" uri="{C3380CC4-5D6E-409C-BE32-E72D297353CC}">
              <c16:uniqueId val="{00000008-42AF-48DD-8677-DC50B992A24F}"/>
            </c:ext>
          </c:extLst>
        </c:ser>
        <c:ser>
          <c:idx val="9"/>
          <c:order val="9"/>
          <c:tx>
            <c:strRef>
              <c:f>'Results - summary'!$C$26</c:f>
              <c:strCache>
                <c:ptCount val="1"/>
                <c:pt idx="0">
                  <c:v>Plastics</c:v>
                </c:pt>
              </c:strCache>
            </c:strRef>
          </c:tx>
          <c:spPr>
            <a:solidFill>
              <a:schemeClr val="accent4">
                <a:lumMod val="60000"/>
              </a:schemeClr>
            </a:solidFill>
            <a:ln>
              <a:noFill/>
            </a:ln>
            <a:effectLst/>
          </c:spPr>
          <c:invertIfNegative val="0"/>
          <c:cat>
            <c:strRef>
              <c:f>'Results - summary'!$R$16:$AC$16</c:f>
              <c:strCache>
                <c:ptCount val="12"/>
                <c:pt idx="0">
                  <c:v>Total</c:v>
                </c:pt>
                <c:pt idx="1">
                  <c:v>Super</c:v>
                </c:pt>
                <c:pt idx="2">
                  <c:v>Sub</c:v>
                </c:pt>
                <c:pt idx="3">
                  <c:v>Total</c:v>
                </c:pt>
                <c:pt idx="4">
                  <c:v>Super</c:v>
                </c:pt>
                <c:pt idx="5">
                  <c:v>Sub</c:v>
                </c:pt>
                <c:pt idx="6">
                  <c:v>Total</c:v>
                </c:pt>
                <c:pt idx="7">
                  <c:v>Super</c:v>
                </c:pt>
                <c:pt idx="8">
                  <c:v>Sub</c:v>
                </c:pt>
                <c:pt idx="9">
                  <c:v>Total</c:v>
                </c:pt>
                <c:pt idx="10">
                  <c:v>Super</c:v>
                </c:pt>
                <c:pt idx="11">
                  <c:v>Sub</c:v>
                </c:pt>
              </c:strCache>
            </c:strRef>
          </c:cat>
          <c:val>
            <c:numRef>
              <c:f>'Results - summary'!$R$26:$AC$26</c:f>
              <c:numCache>
                <c:formatCode>#\ ##0.00;\(#\ ##0.00\);"-"</c:formatCode>
                <c:ptCount val="12"/>
                <c:pt idx="0">
                  <c:v>0.22625999999999999</c:v>
                </c:pt>
                <c:pt idx="1">
                  <c:v>0.1368</c:v>
                </c:pt>
                <c:pt idx="2">
                  <c:v>8.9459999999999984E-2</c:v>
                </c:pt>
                <c:pt idx="3">
                  <c:v>8.9459999999999984E-2</c:v>
                </c:pt>
                <c:pt idx="4">
                  <c:v>0</c:v>
                </c:pt>
                <c:pt idx="5">
                  <c:v>8.9459999999999984E-2</c:v>
                </c:pt>
                <c:pt idx="6">
                  <c:v>0.1368</c:v>
                </c:pt>
                <c:pt idx="7">
                  <c:v>0.1368</c:v>
                </c:pt>
                <c:pt idx="8">
                  <c:v>0</c:v>
                </c:pt>
                <c:pt idx="9">
                  <c:v>0</c:v>
                </c:pt>
                <c:pt idx="10">
                  <c:v>0</c:v>
                </c:pt>
                <c:pt idx="11">
                  <c:v>0</c:v>
                </c:pt>
              </c:numCache>
            </c:numRef>
          </c:val>
          <c:extLst>
            <c:ext xmlns:c16="http://schemas.microsoft.com/office/drawing/2014/chart" uri="{C3380CC4-5D6E-409C-BE32-E72D297353CC}">
              <c16:uniqueId val="{00000009-42AF-48DD-8677-DC50B992A24F}"/>
            </c:ext>
          </c:extLst>
        </c:ser>
        <c:ser>
          <c:idx val="10"/>
          <c:order val="10"/>
          <c:tx>
            <c:strRef>
              <c:f>'Results - summary'!$C$27</c:f>
              <c:strCache>
                <c:ptCount val="1"/>
                <c:pt idx="0">
                  <c:v>Others n.e.c</c:v>
                </c:pt>
              </c:strCache>
            </c:strRef>
          </c:tx>
          <c:spPr>
            <a:solidFill>
              <a:schemeClr val="accent5">
                <a:lumMod val="60000"/>
              </a:schemeClr>
            </a:solidFill>
            <a:ln>
              <a:noFill/>
            </a:ln>
            <a:effectLst/>
          </c:spPr>
          <c:invertIfNegative val="0"/>
          <c:cat>
            <c:strRef>
              <c:f>'Results - summary'!$R$16:$AC$16</c:f>
              <c:strCache>
                <c:ptCount val="12"/>
                <c:pt idx="0">
                  <c:v>Total</c:v>
                </c:pt>
                <c:pt idx="1">
                  <c:v>Super</c:v>
                </c:pt>
                <c:pt idx="2">
                  <c:v>Sub</c:v>
                </c:pt>
                <c:pt idx="3">
                  <c:v>Total</c:v>
                </c:pt>
                <c:pt idx="4">
                  <c:v>Super</c:v>
                </c:pt>
                <c:pt idx="5">
                  <c:v>Sub</c:v>
                </c:pt>
                <c:pt idx="6">
                  <c:v>Total</c:v>
                </c:pt>
                <c:pt idx="7">
                  <c:v>Super</c:v>
                </c:pt>
                <c:pt idx="8">
                  <c:v>Sub</c:v>
                </c:pt>
                <c:pt idx="9">
                  <c:v>Total</c:v>
                </c:pt>
                <c:pt idx="10">
                  <c:v>Super</c:v>
                </c:pt>
                <c:pt idx="11">
                  <c:v>Sub</c:v>
                </c:pt>
              </c:strCache>
            </c:strRef>
          </c:cat>
          <c:val>
            <c:numRef>
              <c:f>'Results - summary'!$R$27:$AC$27</c:f>
              <c:numCache>
                <c:formatCode>#\ ##0.00;\(#\ ##0.00\);"-"</c:formatCode>
                <c:ptCount val="12"/>
                <c:pt idx="0">
                  <c:v>2.8100799999999997</c:v>
                </c:pt>
                <c:pt idx="1">
                  <c:v>2.8100799999999997</c:v>
                </c:pt>
                <c:pt idx="2">
                  <c:v>0</c:v>
                </c:pt>
                <c:pt idx="3">
                  <c:v>0</c:v>
                </c:pt>
                <c:pt idx="4">
                  <c:v>0</c:v>
                </c:pt>
                <c:pt idx="5">
                  <c:v>0</c:v>
                </c:pt>
                <c:pt idx="6">
                  <c:v>2.8100799999999997</c:v>
                </c:pt>
                <c:pt idx="7">
                  <c:v>2.8100799999999997</c:v>
                </c:pt>
                <c:pt idx="8">
                  <c:v>0</c:v>
                </c:pt>
                <c:pt idx="9">
                  <c:v>0</c:v>
                </c:pt>
                <c:pt idx="10">
                  <c:v>0</c:v>
                </c:pt>
                <c:pt idx="11">
                  <c:v>0</c:v>
                </c:pt>
              </c:numCache>
            </c:numRef>
          </c:val>
          <c:extLst>
            <c:ext xmlns:c16="http://schemas.microsoft.com/office/drawing/2014/chart" uri="{C3380CC4-5D6E-409C-BE32-E72D297353CC}">
              <c16:uniqueId val="{0000000A-42AF-48DD-8677-DC50B992A24F}"/>
            </c:ext>
          </c:extLst>
        </c:ser>
        <c:dLbls>
          <c:showLegendKey val="0"/>
          <c:showVal val="0"/>
          <c:showCatName val="0"/>
          <c:showSerName val="0"/>
          <c:showPercent val="0"/>
          <c:showBubbleSize val="0"/>
        </c:dLbls>
        <c:gapWidth val="150"/>
        <c:overlap val="100"/>
        <c:axId val="981804208"/>
        <c:axId val="981804688"/>
      </c:barChart>
      <c:catAx>
        <c:axId val="981804208"/>
        <c:scaling>
          <c:orientation val="minMax"/>
        </c:scaling>
        <c:delete val="0"/>
        <c:axPos val="t"/>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981804688"/>
        <c:crosses val="max"/>
        <c:auto val="1"/>
        <c:lblAlgn val="ctr"/>
        <c:lblOffset val="100"/>
        <c:noMultiLvlLbl val="0"/>
      </c:catAx>
      <c:valAx>
        <c:axId val="981804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400" b="0" i="0" u="none" strike="noStrike" kern="1200" baseline="0">
                <a:solidFill>
                  <a:schemeClr val="tx1">
                    <a:lumMod val="65000"/>
                    <a:lumOff val="35000"/>
                  </a:schemeClr>
                </a:solidFill>
                <a:latin typeface="+mn-lt"/>
                <a:ea typeface="+mn-ea"/>
                <a:cs typeface="+mn-cs"/>
              </a:defRPr>
            </a:pPr>
            <a:endParaRPr lang="en-US"/>
          </a:p>
        </c:txPr>
        <c:crossAx val="981804208"/>
        <c:crosses val="autoZero"/>
        <c:crossBetween val="between"/>
      </c:valAx>
      <c:spPr>
        <a:noFill/>
        <a:ln>
          <a:noFill/>
        </a:ln>
        <a:effectLst/>
      </c:spPr>
    </c:plotArea>
    <c:legend>
      <c:legendPos val="b"/>
      <c:layout>
        <c:manualLayout>
          <c:xMode val="edge"/>
          <c:yMode val="edge"/>
          <c:x val="0.23383858285940615"/>
          <c:y val="0.7929802381801474"/>
          <c:w val="0.53538991371298217"/>
          <c:h val="0.1993886715563728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27667</xdr:colOff>
      <xdr:row>29</xdr:row>
      <xdr:rowOff>55782</xdr:rowOff>
    </xdr:from>
    <xdr:to>
      <xdr:col>13</xdr:col>
      <xdr:colOff>420641</xdr:colOff>
      <xdr:row>46</xdr:row>
      <xdr:rowOff>152121</xdr:rowOff>
    </xdr:to>
    <xdr:graphicFrame macro="">
      <xdr:nvGraphicFramePr>
        <xdr:cNvPr id="3" name="Chart 2">
          <a:extLst>
            <a:ext uri="{FF2B5EF4-FFF2-40B4-BE49-F238E27FC236}">
              <a16:creationId xmlns:a16="http://schemas.microsoft.com/office/drawing/2014/main" id="{73169CE5-78F6-1686-D3C0-072BD5BB4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29</xdr:row>
      <xdr:rowOff>53061</xdr:rowOff>
    </xdr:from>
    <xdr:to>
      <xdr:col>27</xdr:col>
      <xdr:colOff>746987</xdr:colOff>
      <xdr:row>46</xdr:row>
      <xdr:rowOff>152121</xdr:rowOff>
    </xdr:to>
    <xdr:graphicFrame macro="">
      <xdr:nvGraphicFramePr>
        <xdr:cNvPr id="4" name="Chart 3">
          <a:extLst>
            <a:ext uri="{FF2B5EF4-FFF2-40B4-BE49-F238E27FC236}">
              <a16:creationId xmlns:a16="http://schemas.microsoft.com/office/drawing/2014/main" id="{5F4A63F4-4BA3-4659-B6E7-C3891721A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0.29994</cdr:x>
      <cdr:y>0.1288</cdr:y>
    </cdr:from>
    <cdr:to>
      <cdr:x>0.29994</cdr:x>
      <cdr:y>0.75945</cdr:y>
    </cdr:to>
    <cdr:cxnSp macro="">
      <cdr:nvCxnSpPr>
        <cdr:cNvPr id="3" name="Straight Connector 2">
          <a:extLst xmlns:a="http://schemas.openxmlformats.org/drawingml/2006/main">
            <a:ext uri="{FF2B5EF4-FFF2-40B4-BE49-F238E27FC236}">
              <a16:creationId xmlns:a16="http://schemas.microsoft.com/office/drawing/2014/main" id="{93C83FFF-3C80-113C-31DA-80E1F560CF85}"/>
            </a:ext>
          </a:extLst>
        </cdr:cNvPr>
        <cdr:cNvCxnSpPr/>
      </cdr:nvCxnSpPr>
      <cdr:spPr>
        <a:xfrm xmlns:a="http://schemas.openxmlformats.org/drawingml/2006/main">
          <a:off x="3706133" y="429538"/>
          <a:ext cx="0" cy="2103120"/>
        </a:xfrm>
        <a:prstGeom xmlns:a="http://schemas.openxmlformats.org/drawingml/2006/main" prst="line">
          <a:avLst/>
        </a:prstGeom>
        <a:ln xmlns:a="http://schemas.openxmlformats.org/drawingml/2006/main" w="19050">
          <a:solidFill>
            <a:schemeClr val="bg1">
              <a:lumMod val="75000"/>
            </a:schemeClr>
          </a:solidFill>
          <a:prstDash val="sysDot"/>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0.52862</cdr:x>
      <cdr:y>0.1288</cdr:y>
    </cdr:from>
    <cdr:to>
      <cdr:x>0.52888</cdr:x>
      <cdr:y>0.75945</cdr:y>
    </cdr:to>
    <cdr:cxnSp macro="">
      <cdr:nvCxnSpPr>
        <cdr:cNvPr id="4" name="Straight Connector 3">
          <a:extLst xmlns:a="http://schemas.openxmlformats.org/drawingml/2006/main">
            <a:ext uri="{FF2B5EF4-FFF2-40B4-BE49-F238E27FC236}">
              <a16:creationId xmlns:a16="http://schemas.microsoft.com/office/drawing/2014/main" id="{D31C2F4C-2743-E29C-5AAB-AB57ABD41573}"/>
            </a:ext>
          </a:extLst>
        </cdr:cNvPr>
        <cdr:cNvCxnSpPr/>
      </cdr:nvCxnSpPr>
      <cdr:spPr>
        <a:xfrm xmlns:a="http://schemas.openxmlformats.org/drawingml/2006/main">
          <a:off x="6531883" y="429538"/>
          <a:ext cx="3175" cy="2103120"/>
        </a:xfrm>
        <a:prstGeom xmlns:a="http://schemas.openxmlformats.org/drawingml/2006/main" prst="line">
          <a:avLst/>
        </a:prstGeom>
        <a:ln xmlns:a="http://schemas.openxmlformats.org/drawingml/2006/main" w="19050">
          <a:solidFill>
            <a:schemeClr val="bg1">
              <a:lumMod val="75000"/>
            </a:schemeClr>
          </a:solidFill>
          <a:prstDash val="sysDot"/>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0.75757</cdr:x>
      <cdr:y>0.1288</cdr:y>
    </cdr:from>
    <cdr:to>
      <cdr:x>0.75757</cdr:x>
      <cdr:y>0.75945</cdr:y>
    </cdr:to>
    <cdr:cxnSp macro="">
      <cdr:nvCxnSpPr>
        <cdr:cNvPr id="5" name="Straight Connector 4">
          <a:extLst xmlns:a="http://schemas.openxmlformats.org/drawingml/2006/main">
            <a:ext uri="{FF2B5EF4-FFF2-40B4-BE49-F238E27FC236}">
              <a16:creationId xmlns:a16="http://schemas.microsoft.com/office/drawing/2014/main" id="{76882181-2378-F590-6FA2-5E287FF71CEB}"/>
            </a:ext>
          </a:extLst>
        </cdr:cNvPr>
        <cdr:cNvCxnSpPr/>
      </cdr:nvCxnSpPr>
      <cdr:spPr>
        <a:xfrm xmlns:a="http://schemas.openxmlformats.org/drawingml/2006/main">
          <a:off x="9360808" y="429538"/>
          <a:ext cx="0" cy="2103120"/>
        </a:xfrm>
        <a:prstGeom xmlns:a="http://schemas.openxmlformats.org/drawingml/2006/main" prst="line">
          <a:avLst/>
        </a:prstGeom>
        <a:ln xmlns:a="http://schemas.openxmlformats.org/drawingml/2006/main" w="19050">
          <a:solidFill>
            <a:schemeClr val="bg1">
              <a:lumMod val="75000"/>
            </a:schemeClr>
          </a:solidFill>
          <a:prstDash val="sysDot"/>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3.xml><?xml version="1.0" encoding="utf-8"?>
<c:userShapes xmlns:c="http://schemas.openxmlformats.org/drawingml/2006/chart">
  <cdr:relSizeAnchor xmlns:cdr="http://schemas.openxmlformats.org/drawingml/2006/chartDrawing">
    <cdr:from>
      <cdr:x>0.75226</cdr:x>
      <cdr:y>0.04947</cdr:y>
    </cdr:from>
    <cdr:to>
      <cdr:x>0.75226</cdr:x>
      <cdr:y>0.6796</cdr:y>
    </cdr:to>
    <cdr:cxnSp macro="">
      <cdr:nvCxnSpPr>
        <cdr:cNvPr id="6" name="Straight Connector 5">
          <a:extLst xmlns:a="http://schemas.openxmlformats.org/drawingml/2006/main">
            <a:ext uri="{FF2B5EF4-FFF2-40B4-BE49-F238E27FC236}">
              <a16:creationId xmlns:a16="http://schemas.microsoft.com/office/drawing/2014/main" id="{40B8F243-DD90-6DB6-41E6-FB4CFB3E4D09}"/>
            </a:ext>
          </a:extLst>
        </cdr:cNvPr>
        <cdr:cNvCxnSpPr/>
      </cdr:nvCxnSpPr>
      <cdr:spPr>
        <a:xfrm xmlns:a="http://schemas.openxmlformats.org/drawingml/2006/main">
          <a:off x="9303536" y="165100"/>
          <a:ext cx="0" cy="2103120"/>
        </a:xfrm>
        <a:prstGeom xmlns:a="http://schemas.openxmlformats.org/drawingml/2006/main" prst="line">
          <a:avLst/>
        </a:prstGeom>
        <a:ln xmlns:a="http://schemas.openxmlformats.org/drawingml/2006/main" w="19050">
          <a:solidFill>
            <a:schemeClr val="bg1">
              <a:lumMod val="75000"/>
            </a:schemeClr>
          </a:solidFill>
          <a:prstDash val="sysDot"/>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0.27576</cdr:x>
      <cdr:y>0.04376</cdr:y>
    </cdr:from>
    <cdr:to>
      <cdr:x>0.27602</cdr:x>
      <cdr:y>0.6739</cdr:y>
    </cdr:to>
    <cdr:cxnSp macro="">
      <cdr:nvCxnSpPr>
        <cdr:cNvPr id="7" name="Straight Connector 6">
          <a:extLst xmlns:a="http://schemas.openxmlformats.org/drawingml/2006/main">
            <a:ext uri="{FF2B5EF4-FFF2-40B4-BE49-F238E27FC236}">
              <a16:creationId xmlns:a16="http://schemas.microsoft.com/office/drawing/2014/main" id="{1CD6006B-6921-9DAE-47FE-FE1B99D3047F}"/>
            </a:ext>
          </a:extLst>
        </cdr:cNvPr>
        <cdr:cNvCxnSpPr/>
      </cdr:nvCxnSpPr>
      <cdr:spPr>
        <a:xfrm xmlns:a="http://schemas.openxmlformats.org/drawingml/2006/main">
          <a:off x="3410513" y="146050"/>
          <a:ext cx="3174" cy="2103120"/>
        </a:xfrm>
        <a:prstGeom xmlns:a="http://schemas.openxmlformats.org/drawingml/2006/main" prst="line">
          <a:avLst/>
        </a:prstGeom>
        <a:ln xmlns:a="http://schemas.openxmlformats.org/drawingml/2006/main" w="19050">
          <a:solidFill>
            <a:schemeClr val="bg1">
              <a:lumMod val="75000"/>
            </a:schemeClr>
          </a:solidFill>
          <a:prstDash val="sysDot"/>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0.51678</cdr:x>
      <cdr:y>0.05518</cdr:y>
    </cdr:from>
    <cdr:to>
      <cdr:x>0.51678</cdr:x>
      <cdr:y>0.68531</cdr:y>
    </cdr:to>
    <cdr:cxnSp macro="">
      <cdr:nvCxnSpPr>
        <cdr:cNvPr id="8" name="Straight Connector 7">
          <a:extLst xmlns:a="http://schemas.openxmlformats.org/drawingml/2006/main">
            <a:ext uri="{FF2B5EF4-FFF2-40B4-BE49-F238E27FC236}">
              <a16:creationId xmlns:a16="http://schemas.microsoft.com/office/drawing/2014/main" id="{F9774266-A102-6497-C3F9-1523CF3432DF}"/>
            </a:ext>
          </a:extLst>
        </cdr:cNvPr>
        <cdr:cNvCxnSpPr/>
      </cdr:nvCxnSpPr>
      <cdr:spPr>
        <a:xfrm xmlns:a="http://schemas.openxmlformats.org/drawingml/2006/main">
          <a:off x="6391229" y="184150"/>
          <a:ext cx="0" cy="2103120"/>
        </a:xfrm>
        <a:prstGeom xmlns:a="http://schemas.openxmlformats.org/drawingml/2006/main" prst="line">
          <a:avLst/>
        </a:prstGeom>
        <a:ln xmlns:a="http://schemas.openxmlformats.org/drawingml/2006/main" w="19050">
          <a:solidFill>
            <a:schemeClr val="bg1">
              <a:lumMod val="75000"/>
            </a:schemeClr>
          </a:solidFill>
          <a:prstDash val="sysDot"/>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5281/zenodo.12722009" TargetMode="External"/><Relationship Id="rId2" Type="http://schemas.openxmlformats.org/officeDocument/2006/relationships/hyperlink" Target="https://zenodo.org/communities/budmi" TargetMode="External"/><Relationship Id="rId1" Type="http://schemas.openxmlformats.org/officeDocument/2006/relationships/hyperlink" Target="https://doi.org/10.5281/zenodo.12722009" TargetMode="External"/><Relationship Id="rId5" Type="http://schemas.openxmlformats.org/officeDocument/2006/relationships/printerSettings" Target="../printerSettings/printerSettings1.bin"/><Relationship Id="rId4" Type="http://schemas.openxmlformats.org/officeDocument/2006/relationships/hyperlink" Target="https://zenodo.org/communities/budmi"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kapsarc.org/research/projects/global-degree-days-database/" TargetMode="External"/><Relationship Id="rId3" Type="http://schemas.openxmlformats.org/officeDocument/2006/relationships/hyperlink" Target="https://www.rug.nl/ggdc/historicaldevelopment/maddison/releases/maddison-project-database-2018" TargetMode="External"/><Relationship Id="rId7" Type="http://schemas.openxmlformats.org/officeDocument/2006/relationships/hyperlink" Target="https://esa.un.org/unpd/wup/Download/" TargetMode="External"/><Relationship Id="rId2" Type="http://schemas.openxmlformats.org/officeDocument/2006/relationships/hyperlink" Target="https://www.kapsarc.org/research/projects/global-degree-days-database/" TargetMode="External"/><Relationship Id="rId1" Type="http://schemas.openxmlformats.org/officeDocument/2006/relationships/hyperlink" Target="https://doi.org/10.5194/hess-11-1633-2007" TargetMode="External"/><Relationship Id="rId6" Type="http://schemas.openxmlformats.org/officeDocument/2006/relationships/hyperlink" Target="http://hdr.undp.org/en/indicators/137506" TargetMode="External"/><Relationship Id="rId5" Type="http://schemas.openxmlformats.org/officeDocument/2006/relationships/hyperlink" Target="https://www.rug.nl/ggdc/historicaldevelopment/maddison/releases/maddison-project-database-2018" TargetMode="External"/><Relationship Id="rId10" Type="http://schemas.openxmlformats.org/officeDocument/2006/relationships/printerSettings" Target="../printerSettings/printerSettings3.bin"/><Relationship Id="rId4" Type="http://schemas.openxmlformats.org/officeDocument/2006/relationships/hyperlink" Target="https://www.cia.gov/the-world-factbook/field/area/country-comparison/" TargetMode="External"/><Relationship Id="rId9" Type="http://schemas.openxmlformats.org/officeDocument/2006/relationships/hyperlink" Target="https://www.distance.to/"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parkglass.co.uk/news/weight-calculator/" TargetMode="External"/><Relationship Id="rId2" Type="http://schemas.openxmlformats.org/officeDocument/2006/relationships/hyperlink" Target="https://www.sss-steel.com/public/pdf/reference-book.pdf" TargetMode="External"/><Relationship Id="rId1" Type="http://schemas.openxmlformats.org/officeDocument/2006/relationships/hyperlink" Target="https://www.steelforlifebluebook.co.uk/" TargetMode="External"/><Relationship Id="rId6" Type="http://schemas.openxmlformats.org/officeDocument/2006/relationships/printerSettings" Target="../printerSettings/printerSettings7.bin"/><Relationship Id="rId5" Type="http://schemas.openxmlformats.org/officeDocument/2006/relationships/hyperlink" Target="https://www.techsupport.weyerhaeuser.com/hc/en-us/article_attachments/360066297234" TargetMode="External"/><Relationship Id="rId4" Type="http://schemas.openxmlformats.org/officeDocument/2006/relationships/hyperlink" Target="https://constructioncalcs.source4me.co.uk/calculators/standard/roof-area.php"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EF83D-F37A-4D5F-816D-E3E3B94A3442}">
  <sheetPr>
    <tabColor theme="0" tint="-4.9989318521683403E-2"/>
  </sheetPr>
  <dimension ref="B1:E37"/>
  <sheetViews>
    <sheetView tabSelected="1" topLeftCell="A3" zoomScale="90" zoomScaleNormal="90" workbookViewId="0">
      <selection activeCell="D14" sqref="D14"/>
    </sheetView>
  </sheetViews>
  <sheetFormatPr defaultColWidth="10" defaultRowHeight="14" x14ac:dyDescent="0.35"/>
  <cols>
    <col min="1" max="2" width="3.81640625" style="91" customWidth="1"/>
    <col min="3" max="3" width="22.26953125" style="91" customWidth="1"/>
    <col min="4" max="4" width="109.81640625" style="91" customWidth="1"/>
    <col min="5" max="5" width="5.1796875" style="91" customWidth="1"/>
    <col min="6" max="8" width="10" style="91"/>
    <col min="9" max="9" width="30.54296875" style="91" customWidth="1"/>
    <col min="10" max="13" width="25.7265625" style="91" customWidth="1"/>
    <col min="14" max="16384" width="10" style="91"/>
  </cols>
  <sheetData>
    <row r="1" spans="2:5" ht="14.5" thickBot="1" x14ac:dyDescent="0.4"/>
    <row r="2" spans="2:5" ht="15.5" x14ac:dyDescent="0.35">
      <c r="B2" s="92"/>
      <c r="C2" s="93"/>
      <c r="D2" s="93"/>
      <c r="E2" s="94"/>
    </row>
    <row r="3" spans="2:5" ht="52.5" customHeight="1" x14ac:dyDescent="0.35">
      <c r="B3" s="17" t="s">
        <v>0</v>
      </c>
      <c r="C3" s="926" t="s">
        <v>2903</v>
      </c>
      <c r="D3" s="926"/>
      <c r="E3" s="95"/>
    </row>
    <row r="4" spans="2:5" ht="34" customHeight="1" x14ac:dyDescent="0.35">
      <c r="B4" s="17" t="s">
        <v>0</v>
      </c>
      <c r="C4" s="927" t="s">
        <v>3178</v>
      </c>
      <c r="D4" s="927"/>
      <c r="E4" s="96"/>
    </row>
    <row r="5" spans="2:5" ht="15.5" x14ac:dyDescent="0.35">
      <c r="B5" s="17"/>
      <c r="C5" s="927" t="s">
        <v>3177</v>
      </c>
      <c r="D5" s="927"/>
      <c r="E5" s="96"/>
    </row>
    <row r="6" spans="2:5" ht="37.5" customHeight="1" x14ac:dyDescent="0.35">
      <c r="B6" s="17" t="s">
        <v>0</v>
      </c>
      <c r="C6" s="927" t="s">
        <v>3092</v>
      </c>
      <c r="D6" s="927"/>
      <c r="E6" s="96"/>
    </row>
    <row r="7" spans="2:5" ht="55.5" customHeight="1" x14ac:dyDescent="0.35">
      <c r="B7" s="17"/>
      <c r="C7" s="927" t="s">
        <v>3182</v>
      </c>
      <c r="D7" s="927"/>
      <c r="E7" s="96"/>
    </row>
    <row r="8" spans="2:5" ht="39" customHeight="1" x14ac:dyDescent="0.35">
      <c r="B8" s="17" t="s">
        <v>0</v>
      </c>
      <c r="C8" s="927" t="s">
        <v>3183</v>
      </c>
      <c r="D8" s="927"/>
      <c r="E8" s="96"/>
    </row>
    <row r="9" spans="2:5" ht="16" thickBot="1" x14ac:dyDescent="0.4">
      <c r="B9" s="17" t="s">
        <v>0</v>
      </c>
      <c r="C9" s="925"/>
      <c r="D9" s="925"/>
      <c r="E9" s="96"/>
    </row>
    <row r="10" spans="2:5" ht="18.5" thickBot="1" x14ac:dyDescent="0.4">
      <c r="B10" s="17" t="s">
        <v>0</v>
      </c>
      <c r="C10" s="923" t="s">
        <v>3091</v>
      </c>
      <c r="D10" s="924"/>
      <c r="E10" s="97"/>
    </row>
    <row r="11" spans="2:5" ht="18" customHeight="1" x14ac:dyDescent="0.35">
      <c r="B11" s="17"/>
      <c r="C11" s="891" t="s">
        <v>2927</v>
      </c>
      <c r="D11" s="892" t="s">
        <v>2899</v>
      </c>
      <c r="E11" s="16"/>
    </row>
    <row r="12" spans="2:5" ht="18" customHeight="1" x14ac:dyDescent="0.35">
      <c r="B12" s="17"/>
      <c r="C12" s="891" t="s">
        <v>2928</v>
      </c>
      <c r="D12" s="892" t="s">
        <v>2900</v>
      </c>
      <c r="E12" s="16"/>
    </row>
    <row r="13" spans="2:5" ht="18" customHeight="1" x14ac:dyDescent="0.35">
      <c r="B13" s="17"/>
      <c r="C13" s="891" t="s">
        <v>2929</v>
      </c>
      <c r="D13" s="892" t="s">
        <v>3136</v>
      </c>
      <c r="E13" s="16"/>
    </row>
    <row r="14" spans="2:5" ht="18" customHeight="1" x14ac:dyDescent="0.35">
      <c r="B14" s="17" t="s">
        <v>0</v>
      </c>
      <c r="C14" s="891" t="s">
        <v>2930</v>
      </c>
      <c r="D14" s="892" t="s">
        <v>2902</v>
      </c>
      <c r="E14" s="16"/>
    </row>
    <row r="15" spans="2:5" ht="72.5" customHeight="1" thickBot="1" x14ac:dyDescent="0.4">
      <c r="B15" s="17" t="s">
        <v>0</v>
      </c>
      <c r="C15" s="893" t="s">
        <v>2931</v>
      </c>
      <c r="D15" s="894" t="s">
        <v>3104</v>
      </c>
      <c r="E15" s="16"/>
    </row>
    <row r="16" spans="2:5" ht="16" thickBot="1" x14ac:dyDescent="0.4">
      <c r="B16" s="17" t="s">
        <v>0</v>
      </c>
      <c r="C16" s="925"/>
      <c r="D16" s="925"/>
      <c r="E16" s="96"/>
    </row>
    <row r="17" spans="2:5" ht="18.5" thickBot="1" x14ac:dyDescent="0.4">
      <c r="B17" s="17" t="s">
        <v>0</v>
      </c>
      <c r="C17" s="923" t="s">
        <v>2901</v>
      </c>
      <c r="D17" s="924"/>
      <c r="E17" s="97"/>
    </row>
    <row r="18" spans="2:5" ht="18" customHeight="1" x14ac:dyDescent="0.35">
      <c r="B18" s="17" t="s">
        <v>0</v>
      </c>
      <c r="C18" s="891" t="s">
        <v>2923</v>
      </c>
      <c r="D18" s="892" t="s">
        <v>2932</v>
      </c>
      <c r="E18" s="16"/>
    </row>
    <row r="19" spans="2:5" ht="36" customHeight="1" x14ac:dyDescent="0.35">
      <c r="B19" s="17" t="s">
        <v>0</v>
      </c>
      <c r="C19" s="891" t="s">
        <v>2922</v>
      </c>
      <c r="D19" s="892" t="s">
        <v>3105</v>
      </c>
      <c r="E19" s="16"/>
    </row>
    <row r="20" spans="2:5" ht="218" customHeight="1" x14ac:dyDescent="0.35">
      <c r="B20" s="17" t="s">
        <v>0</v>
      </c>
      <c r="C20" s="895" t="s">
        <v>2897</v>
      </c>
      <c r="D20" s="896" t="s">
        <v>3106</v>
      </c>
      <c r="E20" s="16"/>
    </row>
    <row r="21" spans="2:5" ht="18" customHeight="1" x14ac:dyDescent="0.35">
      <c r="B21" s="17"/>
      <c r="C21" s="895" t="s">
        <v>2924</v>
      </c>
      <c r="D21" s="897" t="s">
        <v>3107</v>
      </c>
      <c r="E21" s="16"/>
    </row>
    <row r="22" spans="2:5" ht="18" customHeight="1" x14ac:dyDescent="0.35">
      <c r="B22" s="17" t="s">
        <v>0</v>
      </c>
      <c r="C22" s="895" t="s">
        <v>1</v>
      </c>
      <c r="D22" s="898">
        <v>2025</v>
      </c>
      <c r="E22" s="16"/>
    </row>
    <row r="23" spans="2:5" ht="18" customHeight="1" x14ac:dyDescent="0.35">
      <c r="B23" s="17" t="s">
        <v>0</v>
      </c>
      <c r="C23" s="895" t="s">
        <v>2925</v>
      </c>
      <c r="D23" s="898" t="s">
        <v>3165</v>
      </c>
      <c r="E23" s="16"/>
    </row>
    <row r="24" spans="2:5" ht="18" customHeight="1" x14ac:dyDescent="0.35">
      <c r="B24" s="17"/>
      <c r="C24" s="895" t="s">
        <v>2926</v>
      </c>
      <c r="D24" s="899" t="s">
        <v>3164</v>
      </c>
      <c r="E24" s="16"/>
    </row>
    <row r="25" spans="2:5" ht="72" customHeight="1" thickBot="1" x14ac:dyDescent="0.4">
      <c r="B25" s="17" t="s">
        <v>0</v>
      </c>
      <c r="C25" s="900" t="s">
        <v>3108</v>
      </c>
      <c r="D25" s="894" t="s">
        <v>3166</v>
      </c>
      <c r="E25" s="16"/>
    </row>
    <row r="26" spans="2:5" ht="16" thickBot="1" x14ac:dyDescent="0.4">
      <c r="B26" s="17" t="s">
        <v>0</v>
      </c>
      <c r="C26" s="15"/>
      <c r="D26" s="15"/>
      <c r="E26" s="98"/>
    </row>
    <row r="27" spans="2:5" ht="16" thickBot="1" x14ac:dyDescent="0.4">
      <c r="B27" s="17" t="s">
        <v>0</v>
      </c>
      <c r="C27" s="919" t="s">
        <v>3181</v>
      </c>
      <c r="D27" s="920"/>
      <c r="E27" s="97"/>
    </row>
    <row r="28" spans="2:5" ht="16" x14ac:dyDescent="0.35">
      <c r="B28" s="17" t="s">
        <v>0</v>
      </c>
      <c r="C28" s="895" t="s">
        <v>3180</v>
      </c>
      <c r="D28" s="901" t="s">
        <v>3167</v>
      </c>
      <c r="E28" s="99"/>
    </row>
    <row r="29" spans="2:5" ht="16" x14ac:dyDescent="0.35">
      <c r="B29" s="17" t="s">
        <v>0</v>
      </c>
      <c r="C29" s="895" t="s">
        <v>2898</v>
      </c>
      <c r="D29" s="901" t="s">
        <v>3167</v>
      </c>
      <c r="E29" s="99"/>
    </row>
    <row r="30" spans="2:5" ht="20.5" customHeight="1" thickBot="1" x14ac:dyDescent="0.4">
      <c r="B30" s="17" t="s">
        <v>0</v>
      </c>
      <c r="C30" s="900" t="s">
        <v>3168</v>
      </c>
      <c r="D30" s="902" t="s">
        <v>3164</v>
      </c>
      <c r="E30" s="99"/>
    </row>
    <row r="31" spans="2:5" ht="16" thickBot="1" x14ac:dyDescent="0.4">
      <c r="B31" s="17" t="s">
        <v>0</v>
      </c>
      <c r="C31" s="15"/>
      <c r="D31" s="15"/>
      <c r="E31" s="97"/>
    </row>
    <row r="32" spans="2:5" ht="16" thickBot="1" x14ac:dyDescent="0.4">
      <c r="B32" s="17" t="s">
        <v>0</v>
      </c>
      <c r="C32" s="919" t="s">
        <v>2</v>
      </c>
      <c r="D32" s="920"/>
      <c r="E32" s="98"/>
    </row>
    <row r="33" spans="2:5" ht="51.65" customHeight="1" thickBot="1" x14ac:dyDescent="0.4">
      <c r="B33" s="17" t="s">
        <v>0</v>
      </c>
      <c r="C33" s="921" t="s">
        <v>3</v>
      </c>
      <c r="D33" s="922"/>
      <c r="E33" s="16"/>
    </row>
    <row r="34" spans="2:5" ht="16" thickBot="1" x14ac:dyDescent="0.4">
      <c r="B34" s="17" t="s">
        <v>0</v>
      </c>
      <c r="C34" s="15"/>
      <c r="D34" s="15"/>
      <c r="E34" s="98"/>
    </row>
    <row r="35" spans="2:5" ht="16" thickBot="1" x14ac:dyDescent="0.4">
      <c r="B35" s="17" t="s">
        <v>0</v>
      </c>
      <c r="C35" s="919" t="s">
        <v>4</v>
      </c>
      <c r="D35" s="920"/>
      <c r="E35" s="16"/>
    </row>
    <row r="36" spans="2:5" ht="306.64999999999998" customHeight="1" thickBot="1" x14ac:dyDescent="0.4">
      <c r="B36" s="17" t="s">
        <v>0</v>
      </c>
      <c r="C36" s="921" t="s">
        <v>5</v>
      </c>
      <c r="D36" s="922"/>
      <c r="E36" s="16"/>
    </row>
    <row r="37" spans="2:5" ht="16" thickBot="1" x14ac:dyDescent="0.4">
      <c r="B37" s="100" t="s">
        <v>0</v>
      </c>
      <c r="C37" s="101"/>
      <c r="D37" s="101"/>
      <c r="E37" s="102"/>
    </row>
  </sheetData>
  <mergeCells count="15">
    <mergeCell ref="C16:D16"/>
    <mergeCell ref="C3:D3"/>
    <mergeCell ref="C4:D4"/>
    <mergeCell ref="C6:D6"/>
    <mergeCell ref="C8:D8"/>
    <mergeCell ref="C10:D10"/>
    <mergeCell ref="C9:D9"/>
    <mergeCell ref="C5:D5"/>
    <mergeCell ref="C7:D7"/>
    <mergeCell ref="C32:D32"/>
    <mergeCell ref="C33:D33"/>
    <mergeCell ref="C35:D35"/>
    <mergeCell ref="C36:D36"/>
    <mergeCell ref="C17:D17"/>
    <mergeCell ref="C27:D27"/>
  </mergeCells>
  <hyperlinks>
    <hyperlink ref="D24" r:id="rId1" xr:uid="{10A0253E-750E-43B9-8464-8546C336BAEA}"/>
    <hyperlink ref="D29" r:id="rId2" xr:uid="{AD99D34B-211F-4C2B-8493-E9A89F728E39}"/>
    <hyperlink ref="D30" r:id="rId3" xr:uid="{746998CF-B539-46E5-8D33-C084D590F860}"/>
    <hyperlink ref="D28" r:id="rId4" xr:uid="{E85931A0-4988-4707-B08A-162FDED55171}"/>
  </hyperlinks>
  <pageMargins left="0.7" right="0.7" top="0.75" bottom="0.75" header="0.3" footer="0.3"/>
  <pageSetup orientation="portrait" horizontalDpi="1200" verticalDpi="1200"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070A3-434A-41BB-8E2A-3CFE9C4BF0E8}">
  <sheetPr>
    <tabColor theme="0" tint="-4.9989318521683403E-2"/>
  </sheetPr>
  <dimension ref="A1:J281"/>
  <sheetViews>
    <sheetView zoomScale="70" zoomScaleNormal="70" workbookViewId="0"/>
  </sheetViews>
  <sheetFormatPr defaultColWidth="9.81640625" defaultRowHeight="15.5" x14ac:dyDescent="0.35"/>
  <cols>
    <col min="1" max="3" width="3.81640625" style="26" customWidth="1"/>
    <col min="4" max="4" width="49" style="26" bestFit="1" customWidth="1"/>
    <col min="5" max="7" width="3.81640625" style="26" customWidth="1"/>
    <col min="8" max="8" width="20.453125" style="26" customWidth="1"/>
    <col min="9" max="9" width="124.54296875" style="26" customWidth="1"/>
    <col min="10" max="10" width="3.81640625" style="26" customWidth="1"/>
    <col min="11" max="16384" width="9.81640625" style="26"/>
  </cols>
  <sheetData>
    <row r="1" spans="1:10" ht="11.5" customHeight="1" thickBot="1" x14ac:dyDescent="0.4"/>
    <row r="2" spans="1:10" ht="10" customHeight="1" x14ac:dyDescent="0.35">
      <c r="A2" s="27"/>
      <c r="B2" s="3"/>
      <c r="C2" s="4"/>
      <c r="D2" s="4"/>
      <c r="E2" s="5"/>
      <c r="G2" s="3"/>
      <c r="H2" s="4"/>
      <c r="I2" s="4"/>
      <c r="J2" s="5"/>
    </row>
    <row r="3" spans="1:10" ht="25" x14ac:dyDescent="0.35">
      <c r="B3" s="6"/>
      <c r="C3" s="12"/>
      <c r="D3" s="103" t="s">
        <v>6</v>
      </c>
      <c r="E3" s="7"/>
      <c r="G3" s="6"/>
      <c r="H3" s="103" t="s">
        <v>7</v>
      </c>
      <c r="I3" s="12"/>
      <c r="J3" s="7"/>
    </row>
    <row r="4" spans="1:10" x14ac:dyDescent="0.35">
      <c r="B4" s="6" t="s">
        <v>0</v>
      </c>
      <c r="C4" s="786"/>
      <c r="D4" s="13" t="s">
        <v>8</v>
      </c>
      <c r="E4" s="7" t="s">
        <v>0</v>
      </c>
      <c r="F4" s="26" t="s">
        <v>0</v>
      </c>
      <c r="G4" s="6" t="s">
        <v>0</v>
      </c>
      <c r="H4" s="14" t="s">
        <v>9</v>
      </c>
      <c r="I4" s="15"/>
      <c r="J4" s="16" t="s">
        <v>0</v>
      </c>
    </row>
    <row r="5" spans="1:10" s="28" customFormat="1" ht="21.65" customHeight="1" x14ac:dyDescent="0.35">
      <c r="B5" s="17" t="s">
        <v>0</v>
      </c>
      <c r="C5" s="787"/>
      <c r="D5" s="18" t="s">
        <v>10</v>
      </c>
      <c r="E5" s="16" t="s">
        <v>0</v>
      </c>
      <c r="F5" s="28" t="s">
        <v>0</v>
      </c>
      <c r="G5" s="17" t="s">
        <v>0</v>
      </c>
      <c r="H5" s="12" t="s">
        <v>11</v>
      </c>
      <c r="I5" s="12"/>
      <c r="J5" s="7" t="s">
        <v>0</v>
      </c>
    </row>
    <row r="6" spans="1:10" ht="21.65" customHeight="1" x14ac:dyDescent="0.35">
      <c r="A6" s="27"/>
      <c r="B6" s="6"/>
      <c r="C6" s="778"/>
      <c r="D6" s="775" t="s">
        <v>12</v>
      </c>
      <c r="E6" s="7" t="s">
        <v>0</v>
      </c>
      <c r="F6" s="26" t="s">
        <v>0</v>
      </c>
      <c r="G6" s="17" t="s">
        <v>0</v>
      </c>
      <c r="H6" s="12" t="s">
        <v>3109</v>
      </c>
      <c r="I6" s="12"/>
      <c r="J6" s="7" t="s">
        <v>0</v>
      </c>
    </row>
    <row r="7" spans="1:10" x14ac:dyDescent="0.35">
      <c r="A7" s="27"/>
      <c r="B7" s="6"/>
      <c r="C7" s="778"/>
      <c r="D7" s="776" t="s">
        <v>13</v>
      </c>
      <c r="E7" s="7" t="s">
        <v>0</v>
      </c>
      <c r="G7" s="17" t="s">
        <v>0</v>
      </c>
      <c r="H7" s="12" t="s">
        <v>14</v>
      </c>
      <c r="I7" s="12"/>
      <c r="J7" s="7" t="s">
        <v>0</v>
      </c>
    </row>
    <row r="8" spans="1:10" x14ac:dyDescent="0.35">
      <c r="A8" s="27"/>
      <c r="B8" s="6"/>
      <c r="C8" s="778"/>
      <c r="D8" s="776" t="s">
        <v>15</v>
      </c>
      <c r="E8" s="7" t="s">
        <v>0</v>
      </c>
      <c r="G8" s="17" t="s">
        <v>0</v>
      </c>
      <c r="H8" s="12"/>
      <c r="I8" s="12"/>
      <c r="J8" s="16" t="s">
        <v>0</v>
      </c>
    </row>
    <row r="9" spans="1:10" s="28" customFormat="1" ht="21.65" customHeight="1" x14ac:dyDescent="0.35">
      <c r="B9" s="17"/>
      <c r="C9" s="779"/>
      <c r="D9" s="777" t="s">
        <v>16</v>
      </c>
      <c r="E9" s="16" t="s">
        <v>0</v>
      </c>
      <c r="G9" s="17" t="s">
        <v>0</v>
      </c>
      <c r="H9" s="14" t="s">
        <v>25</v>
      </c>
      <c r="I9" s="21"/>
      <c r="J9" s="19"/>
    </row>
    <row r="10" spans="1:10" ht="21.65" customHeight="1" x14ac:dyDescent="0.35">
      <c r="B10" s="6"/>
      <c r="C10" s="780"/>
      <c r="D10" s="775" t="s">
        <v>18</v>
      </c>
      <c r="E10" s="7"/>
      <c r="G10" s="17" t="s">
        <v>0</v>
      </c>
      <c r="H10" s="12" t="s">
        <v>3110</v>
      </c>
      <c r="I10" s="24"/>
      <c r="J10" s="19"/>
    </row>
    <row r="11" spans="1:10" x14ac:dyDescent="0.35">
      <c r="B11" s="6"/>
      <c r="C11" s="780"/>
      <c r="D11" s="777" t="s">
        <v>22</v>
      </c>
      <c r="E11" s="7"/>
      <c r="G11" s="17" t="s">
        <v>0</v>
      </c>
      <c r="H11" s="12"/>
      <c r="I11" s="12"/>
      <c r="J11" s="7"/>
    </row>
    <row r="12" spans="1:10" s="33" customFormat="1" ht="21.65" customHeight="1" thickBot="1" x14ac:dyDescent="0.4">
      <c r="A12" s="29"/>
      <c r="B12" s="20"/>
      <c r="C12" s="781"/>
      <c r="D12" s="776" t="s">
        <v>20</v>
      </c>
      <c r="E12" s="19"/>
      <c r="G12" s="17" t="s">
        <v>0</v>
      </c>
      <c r="H12" s="14" t="s">
        <v>17</v>
      </c>
      <c r="I12" s="15"/>
      <c r="J12" s="7"/>
    </row>
    <row r="13" spans="1:10" ht="21.65" customHeight="1" x14ac:dyDescent="0.35">
      <c r="B13" s="6"/>
      <c r="C13" s="782"/>
      <c r="D13" s="775" t="s">
        <v>23</v>
      </c>
      <c r="E13" s="7"/>
      <c r="G13" s="17" t="s">
        <v>0</v>
      </c>
      <c r="H13" s="756" t="s">
        <v>19</v>
      </c>
      <c r="I13" s="754" t="s">
        <v>3085</v>
      </c>
      <c r="J13" s="19"/>
    </row>
    <row r="14" spans="1:10" ht="16" thickBot="1" x14ac:dyDescent="0.4">
      <c r="B14" s="6"/>
      <c r="C14" s="782"/>
      <c r="D14" s="776" t="s">
        <v>24</v>
      </c>
      <c r="E14" s="7"/>
      <c r="G14" s="17" t="s">
        <v>0</v>
      </c>
      <c r="H14" s="757"/>
      <c r="I14" s="753" t="s">
        <v>3080</v>
      </c>
      <c r="J14" s="19"/>
    </row>
    <row r="15" spans="1:10" s="31" customFormat="1" ht="21.65" customHeight="1" x14ac:dyDescent="0.35">
      <c r="A15" s="30"/>
      <c r="B15" s="22"/>
      <c r="C15" s="783"/>
      <c r="D15" s="776" t="s">
        <v>3175</v>
      </c>
      <c r="E15" s="23"/>
      <c r="G15" s="17" t="s">
        <v>0</v>
      </c>
      <c r="H15" s="758" t="s">
        <v>21</v>
      </c>
      <c r="I15" s="755" t="s">
        <v>3086</v>
      </c>
      <c r="J15" s="19"/>
    </row>
    <row r="16" spans="1:10" ht="21.65" customHeight="1" thickBot="1" x14ac:dyDescent="0.4">
      <c r="A16" s="30"/>
      <c r="B16" s="22"/>
      <c r="C16" s="783"/>
      <c r="D16" s="776" t="s">
        <v>3173</v>
      </c>
      <c r="E16" s="23"/>
      <c r="F16" s="31"/>
      <c r="G16" s="17" t="s">
        <v>0</v>
      </c>
      <c r="H16" s="759"/>
      <c r="I16" s="752" t="s">
        <v>3081</v>
      </c>
      <c r="J16" s="19"/>
    </row>
    <row r="17" spans="1:10" x14ac:dyDescent="0.35">
      <c r="A17" s="30"/>
      <c r="B17" s="22"/>
      <c r="C17" s="783"/>
      <c r="D17" s="776" t="s">
        <v>3174</v>
      </c>
      <c r="E17" s="23"/>
      <c r="F17" s="31"/>
      <c r="G17" s="17" t="s">
        <v>0</v>
      </c>
      <c r="H17" s="760" t="s">
        <v>3087</v>
      </c>
      <c r="I17" s="751" t="s">
        <v>3084</v>
      </c>
      <c r="J17" s="19"/>
    </row>
    <row r="18" spans="1:10" ht="16" thickBot="1" x14ac:dyDescent="0.4">
      <c r="B18" s="6"/>
      <c r="C18" s="784"/>
      <c r="D18" s="775" t="s">
        <v>26</v>
      </c>
      <c r="E18" s="7"/>
      <c r="G18" s="17" t="s">
        <v>0</v>
      </c>
      <c r="H18" s="761" t="s">
        <v>3083</v>
      </c>
      <c r="I18" s="750" t="s">
        <v>3082</v>
      </c>
      <c r="J18" s="19"/>
    </row>
    <row r="19" spans="1:10" s="31" customFormat="1" ht="21.65" customHeight="1" thickBot="1" x14ac:dyDescent="0.4">
      <c r="A19" s="26"/>
      <c r="B19" s="6"/>
      <c r="C19" s="784"/>
      <c r="D19" s="776" t="s">
        <v>3169</v>
      </c>
      <c r="E19" s="7"/>
      <c r="F19" s="26"/>
      <c r="G19" s="8"/>
      <c r="H19" s="9"/>
      <c r="I19" s="9"/>
      <c r="J19" s="10"/>
    </row>
    <row r="20" spans="1:10" ht="21.65" customHeight="1" x14ac:dyDescent="0.35">
      <c r="B20" s="6"/>
      <c r="C20" s="784"/>
      <c r="D20" s="776" t="s">
        <v>3170</v>
      </c>
      <c r="E20" s="7"/>
    </row>
    <row r="21" spans="1:10" x14ac:dyDescent="0.35">
      <c r="A21" s="31"/>
      <c r="B21" s="22"/>
      <c r="C21" s="785"/>
      <c r="D21" s="777" t="s">
        <v>3171</v>
      </c>
      <c r="E21" s="23"/>
      <c r="F21" s="31"/>
    </row>
    <row r="22" spans="1:10" x14ac:dyDescent="0.35">
      <c r="A22" s="31"/>
      <c r="B22" s="22"/>
      <c r="C22" s="785"/>
      <c r="D22" s="777" t="s">
        <v>3172</v>
      </c>
      <c r="E22" s="23"/>
      <c r="F22" s="31"/>
    </row>
    <row r="23" spans="1:10" x14ac:dyDescent="0.35">
      <c r="A23" s="27"/>
      <c r="B23" s="6" t="s">
        <v>0</v>
      </c>
      <c r="C23" s="786"/>
      <c r="D23" s="25" t="s">
        <v>27</v>
      </c>
      <c r="E23" s="7" t="s">
        <v>0</v>
      </c>
    </row>
    <row r="24" spans="1:10" ht="16" thickBot="1" x14ac:dyDescent="0.4">
      <c r="B24" s="8"/>
      <c r="C24" s="9"/>
      <c r="D24" s="9"/>
      <c r="E24" s="10"/>
    </row>
    <row r="26" spans="1:10" x14ac:dyDescent="0.35">
      <c r="B26" s="34"/>
      <c r="C26" s="34"/>
    </row>
    <row r="206" spans="2:6" x14ac:dyDescent="0.35">
      <c r="B206" s="32"/>
      <c r="C206" s="32"/>
      <c r="E206" s="32"/>
      <c r="F206" s="32"/>
    </row>
    <row r="207" spans="2:6" x14ac:dyDescent="0.35">
      <c r="B207" s="32"/>
      <c r="C207" s="32"/>
      <c r="E207" s="32"/>
      <c r="F207" s="32"/>
    </row>
    <row r="208" spans="2:6" x14ac:dyDescent="0.35">
      <c r="B208" s="32"/>
      <c r="C208" s="32"/>
      <c r="E208" s="32"/>
      <c r="F208" s="32"/>
    </row>
    <row r="209" spans="2:6" x14ac:dyDescent="0.35">
      <c r="B209" s="32"/>
      <c r="C209" s="32"/>
      <c r="E209" s="32"/>
      <c r="F209" s="32"/>
    </row>
    <row r="210" spans="2:6" x14ac:dyDescent="0.35">
      <c r="B210" s="32"/>
      <c r="C210" s="32"/>
      <c r="E210" s="32"/>
      <c r="F210" s="32"/>
    </row>
    <row r="211" spans="2:6" x14ac:dyDescent="0.35">
      <c r="B211" s="32"/>
      <c r="C211" s="32"/>
      <c r="E211" s="32"/>
      <c r="F211" s="32"/>
    </row>
    <row r="212" spans="2:6" x14ac:dyDescent="0.35">
      <c r="B212" s="32"/>
      <c r="C212" s="32"/>
      <c r="E212" s="32"/>
      <c r="F212" s="32"/>
    </row>
    <row r="213" spans="2:6" x14ac:dyDescent="0.35">
      <c r="B213" s="32"/>
      <c r="C213" s="32"/>
      <c r="E213" s="32"/>
      <c r="F213" s="32"/>
    </row>
    <row r="214" spans="2:6" x14ac:dyDescent="0.35">
      <c r="B214" s="32"/>
      <c r="C214" s="32"/>
      <c r="E214" s="32"/>
      <c r="F214" s="32"/>
    </row>
    <row r="215" spans="2:6" x14ac:dyDescent="0.35">
      <c r="B215" s="32"/>
      <c r="C215" s="32"/>
      <c r="E215" s="32"/>
      <c r="F215" s="32"/>
    </row>
    <row r="216" spans="2:6" x14ac:dyDescent="0.35">
      <c r="B216" s="32"/>
      <c r="C216" s="32"/>
      <c r="E216" s="32"/>
      <c r="F216" s="32"/>
    </row>
    <row r="217" spans="2:6" x14ac:dyDescent="0.35">
      <c r="B217" s="32"/>
      <c r="C217" s="32"/>
      <c r="E217" s="32"/>
      <c r="F217" s="32"/>
    </row>
    <row r="218" spans="2:6" x14ac:dyDescent="0.35">
      <c r="B218" s="32"/>
      <c r="C218" s="32"/>
      <c r="E218" s="32"/>
      <c r="F218" s="32"/>
    </row>
    <row r="219" spans="2:6" x14ac:dyDescent="0.35">
      <c r="B219" s="32"/>
      <c r="C219" s="32"/>
      <c r="E219" s="32"/>
      <c r="F219" s="32"/>
    </row>
    <row r="220" spans="2:6" x14ac:dyDescent="0.35">
      <c r="B220" s="32"/>
      <c r="C220" s="32"/>
      <c r="E220" s="32"/>
      <c r="F220" s="32"/>
    </row>
    <row r="221" spans="2:6" x14ac:dyDescent="0.35">
      <c r="B221" s="32"/>
      <c r="C221" s="32"/>
      <c r="E221" s="32"/>
      <c r="F221" s="32"/>
    </row>
    <row r="222" spans="2:6" x14ac:dyDescent="0.35">
      <c r="B222" s="32"/>
      <c r="C222" s="32"/>
      <c r="E222" s="32"/>
      <c r="F222" s="32"/>
    </row>
    <row r="223" spans="2:6" x14ac:dyDescent="0.35">
      <c r="B223" s="32"/>
      <c r="C223" s="32"/>
      <c r="E223" s="32"/>
      <c r="F223" s="32"/>
    </row>
    <row r="224" spans="2:6" x14ac:dyDescent="0.35">
      <c r="B224" s="32"/>
      <c r="C224" s="32"/>
      <c r="E224" s="32"/>
      <c r="F224" s="32"/>
    </row>
    <row r="225" spans="1:6" x14ac:dyDescent="0.35">
      <c r="B225" s="32"/>
      <c r="C225" s="32"/>
      <c r="E225" s="32"/>
      <c r="F225" s="32"/>
    </row>
    <row r="226" spans="1:6" x14ac:dyDescent="0.35">
      <c r="B226" s="32"/>
      <c r="C226" s="32"/>
      <c r="E226" s="32"/>
      <c r="F226" s="32"/>
    </row>
    <row r="227" spans="1:6" x14ac:dyDescent="0.35">
      <c r="A227" s="32"/>
      <c r="B227" s="32"/>
      <c r="C227" s="32"/>
      <c r="E227" s="32"/>
      <c r="F227" s="32"/>
    </row>
    <row r="228" spans="1:6" x14ac:dyDescent="0.35">
      <c r="A228" s="32"/>
      <c r="B228" s="32"/>
      <c r="C228" s="32"/>
      <c r="E228" s="32"/>
      <c r="F228" s="32"/>
    </row>
    <row r="229" spans="1:6" x14ac:dyDescent="0.35">
      <c r="A229" s="32"/>
      <c r="B229" s="32"/>
      <c r="C229" s="32"/>
      <c r="E229" s="32"/>
      <c r="F229" s="32"/>
    </row>
    <row r="230" spans="1:6" x14ac:dyDescent="0.35">
      <c r="A230" s="32"/>
      <c r="B230" s="32"/>
      <c r="C230" s="32"/>
      <c r="E230" s="32"/>
      <c r="F230" s="32"/>
    </row>
    <row r="231" spans="1:6" x14ac:dyDescent="0.35">
      <c r="A231" s="32"/>
      <c r="B231" s="32"/>
      <c r="C231" s="32"/>
      <c r="E231" s="32"/>
      <c r="F231" s="32"/>
    </row>
    <row r="232" spans="1:6" x14ac:dyDescent="0.35">
      <c r="A232" s="32"/>
      <c r="B232" s="32"/>
      <c r="C232" s="32"/>
      <c r="E232" s="32"/>
      <c r="F232" s="32"/>
    </row>
    <row r="233" spans="1:6" x14ac:dyDescent="0.35">
      <c r="A233" s="32"/>
      <c r="B233" s="32"/>
      <c r="C233" s="32"/>
      <c r="E233" s="32"/>
      <c r="F233" s="32"/>
    </row>
    <row r="234" spans="1:6" x14ac:dyDescent="0.35">
      <c r="A234" s="32"/>
      <c r="B234" s="32"/>
      <c r="C234" s="32"/>
      <c r="E234" s="32"/>
      <c r="F234" s="32"/>
    </row>
    <row r="235" spans="1:6" x14ac:dyDescent="0.35">
      <c r="A235" s="32"/>
      <c r="B235" s="32"/>
      <c r="C235" s="32"/>
      <c r="E235" s="32"/>
      <c r="F235" s="32"/>
    </row>
    <row r="236" spans="1:6" x14ac:dyDescent="0.35">
      <c r="A236" s="32"/>
      <c r="B236" s="32"/>
      <c r="C236" s="32"/>
      <c r="E236" s="32"/>
      <c r="F236" s="32"/>
    </row>
    <row r="237" spans="1:6" x14ac:dyDescent="0.35">
      <c r="A237" s="32"/>
      <c r="B237" s="32"/>
      <c r="C237" s="32"/>
      <c r="E237" s="32"/>
      <c r="F237" s="32"/>
    </row>
    <row r="238" spans="1:6" x14ac:dyDescent="0.35">
      <c r="A238" s="32"/>
      <c r="B238" s="32"/>
      <c r="C238" s="32"/>
      <c r="E238" s="32"/>
      <c r="F238" s="32"/>
    </row>
    <row r="239" spans="1:6" x14ac:dyDescent="0.35">
      <c r="A239" s="32"/>
      <c r="B239" s="32"/>
      <c r="C239" s="32"/>
      <c r="E239" s="32"/>
      <c r="F239" s="32"/>
    </row>
    <row r="240" spans="1:6" x14ac:dyDescent="0.35">
      <c r="A240" s="32"/>
      <c r="B240" s="32"/>
      <c r="C240" s="32"/>
      <c r="E240" s="32"/>
      <c r="F240" s="32"/>
    </row>
    <row r="241" spans="1:6" x14ac:dyDescent="0.35">
      <c r="A241" s="32"/>
      <c r="B241" s="32"/>
      <c r="C241" s="32"/>
      <c r="E241" s="32"/>
      <c r="F241" s="32"/>
    </row>
    <row r="242" spans="1:6" x14ac:dyDescent="0.35">
      <c r="A242" s="32"/>
      <c r="B242" s="32"/>
      <c r="C242" s="32"/>
      <c r="E242" s="32"/>
      <c r="F242" s="32"/>
    </row>
    <row r="243" spans="1:6" x14ac:dyDescent="0.35">
      <c r="A243" s="32"/>
      <c r="B243" s="32"/>
      <c r="C243" s="32"/>
      <c r="E243" s="32"/>
      <c r="F243" s="32"/>
    </row>
    <row r="244" spans="1:6" x14ac:dyDescent="0.35">
      <c r="A244" s="32"/>
      <c r="B244" s="32"/>
      <c r="C244" s="32"/>
      <c r="E244" s="32"/>
      <c r="F244" s="32"/>
    </row>
    <row r="245" spans="1:6" x14ac:dyDescent="0.35">
      <c r="A245" s="32"/>
      <c r="B245" s="32"/>
      <c r="C245" s="32"/>
      <c r="E245" s="32"/>
      <c r="F245" s="32"/>
    </row>
    <row r="246" spans="1:6" x14ac:dyDescent="0.35">
      <c r="A246" s="32"/>
      <c r="B246" s="32"/>
      <c r="C246" s="32"/>
      <c r="E246" s="32"/>
      <c r="F246" s="32"/>
    </row>
    <row r="247" spans="1:6" x14ac:dyDescent="0.35">
      <c r="A247" s="32"/>
      <c r="B247" s="32"/>
      <c r="C247" s="32"/>
      <c r="E247" s="32"/>
      <c r="F247" s="32"/>
    </row>
    <row r="248" spans="1:6" x14ac:dyDescent="0.35">
      <c r="A248" s="32"/>
      <c r="B248" s="32"/>
      <c r="C248" s="32"/>
      <c r="E248" s="32"/>
      <c r="F248" s="32"/>
    </row>
    <row r="249" spans="1:6" x14ac:dyDescent="0.35">
      <c r="A249" s="32"/>
      <c r="B249" s="32"/>
      <c r="C249" s="32"/>
      <c r="E249" s="32"/>
      <c r="F249" s="32"/>
    </row>
    <row r="250" spans="1:6" x14ac:dyDescent="0.35">
      <c r="A250" s="32"/>
      <c r="B250" s="32"/>
      <c r="C250" s="32"/>
      <c r="E250" s="32"/>
      <c r="F250" s="32"/>
    </row>
    <row r="251" spans="1:6" x14ac:dyDescent="0.35">
      <c r="A251" s="32"/>
      <c r="B251" s="32"/>
      <c r="C251" s="32"/>
      <c r="E251" s="32"/>
      <c r="F251" s="32"/>
    </row>
    <row r="252" spans="1:6" x14ac:dyDescent="0.35">
      <c r="A252" s="32"/>
      <c r="B252" s="32"/>
      <c r="C252" s="32"/>
      <c r="E252" s="32"/>
      <c r="F252" s="32"/>
    </row>
    <row r="253" spans="1:6" x14ac:dyDescent="0.35">
      <c r="A253" s="32"/>
      <c r="B253" s="32"/>
      <c r="C253" s="32"/>
      <c r="E253" s="32"/>
      <c r="F253" s="32"/>
    </row>
    <row r="254" spans="1:6" x14ac:dyDescent="0.35">
      <c r="A254" s="32"/>
      <c r="B254" s="32"/>
      <c r="C254" s="32"/>
      <c r="E254" s="32"/>
      <c r="F254" s="32"/>
    </row>
    <row r="255" spans="1:6" x14ac:dyDescent="0.35">
      <c r="A255" s="32"/>
      <c r="B255" s="32"/>
      <c r="C255" s="32"/>
      <c r="E255" s="32"/>
      <c r="F255" s="32"/>
    </row>
    <row r="256" spans="1:6" x14ac:dyDescent="0.35">
      <c r="A256" s="32"/>
      <c r="B256" s="32"/>
      <c r="C256" s="32"/>
      <c r="E256" s="32"/>
      <c r="F256" s="32"/>
    </row>
    <row r="257" spans="1:6" x14ac:dyDescent="0.35">
      <c r="A257" s="32"/>
      <c r="B257" s="32"/>
      <c r="C257" s="32"/>
      <c r="E257" s="32"/>
      <c r="F257" s="32"/>
    </row>
    <row r="258" spans="1:6" x14ac:dyDescent="0.35">
      <c r="A258" s="32"/>
      <c r="B258" s="32"/>
      <c r="C258" s="32"/>
      <c r="E258" s="32"/>
      <c r="F258" s="32"/>
    </row>
    <row r="259" spans="1:6" x14ac:dyDescent="0.35">
      <c r="A259" s="32"/>
      <c r="B259" s="32"/>
      <c r="C259" s="32"/>
      <c r="E259" s="32"/>
      <c r="F259" s="32"/>
    </row>
    <row r="260" spans="1:6" x14ac:dyDescent="0.35">
      <c r="A260" s="32"/>
      <c r="B260" s="32"/>
      <c r="C260" s="32"/>
      <c r="E260" s="32"/>
      <c r="F260" s="32"/>
    </row>
    <row r="261" spans="1:6" x14ac:dyDescent="0.35">
      <c r="A261" s="32"/>
    </row>
    <row r="262" spans="1:6" x14ac:dyDescent="0.35">
      <c r="A262" s="32"/>
    </row>
    <row r="263" spans="1:6" x14ac:dyDescent="0.35">
      <c r="A263" s="32"/>
    </row>
    <row r="264" spans="1:6" x14ac:dyDescent="0.35">
      <c r="A264" s="32"/>
    </row>
    <row r="265" spans="1:6" x14ac:dyDescent="0.35">
      <c r="A265" s="32"/>
    </row>
    <row r="266" spans="1:6" x14ac:dyDescent="0.35">
      <c r="A266" s="32"/>
    </row>
    <row r="267" spans="1:6" x14ac:dyDescent="0.35">
      <c r="A267" s="32"/>
    </row>
    <row r="268" spans="1:6" x14ac:dyDescent="0.35">
      <c r="A268" s="32"/>
    </row>
    <row r="269" spans="1:6" x14ac:dyDescent="0.35">
      <c r="A269" s="32"/>
    </row>
    <row r="270" spans="1:6" x14ac:dyDescent="0.35">
      <c r="A270" s="32"/>
    </row>
    <row r="271" spans="1:6" x14ac:dyDescent="0.35">
      <c r="A271" s="32"/>
    </row>
    <row r="272" spans="1:6" x14ac:dyDescent="0.35">
      <c r="A272" s="32"/>
    </row>
    <row r="273" spans="1:1" x14ac:dyDescent="0.35">
      <c r="A273" s="32"/>
    </row>
    <row r="274" spans="1:1" x14ac:dyDescent="0.35">
      <c r="A274" s="32"/>
    </row>
    <row r="275" spans="1:1" x14ac:dyDescent="0.35">
      <c r="A275" s="32"/>
    </row>
    <row r="276" spans="1:1" x14ac:dyDescent="0.35">
      <c r="A276" s="32"/>
    </row>
    <row r="277" spans="1:1" x14ac:dyDescent="0.35">
      <c r="A277" s="32"/>
    </row>
    <row r="278" spans="1:1" x14ac:dyDescent="0.35">
      <c r="A278" s="32"/>
    </row>
    <row r="279" spans="1:1" x14ac:dyDescent="0.35">
      <c r="A279" s="32"/>
    </row>
    <row r="280" spans="1:1" x14ac:dyDescent="0.35">
      <c r="A280" s="32"/>
    </row>
    <row r="281" spans="1:1" x14ac:dyDescent="0.35">
      <c r="A281" s="32"/>
    </row>
  </sheetData>
  <hyperlinks>
    <hyperlink ref="D4" location="Readme!A1" display="Readme" xr:uid="{032A4726-3F1A-47DB-9298-F145C155FA4C}"/>
    <hyperlink ref="D5" location="Content!A1" display="Content and Good-to-know" xr:uid="{6E84CB0A-253C-4AD3-AA90-2179BC8C4DC8}"/>
    <hyperlink ref="D7" location="'Building information'!A1" display="Building Information" xr:uid="{9A917FDC-871C-4434-9588-05EC6B3E9B68}"/>
    <hyperlink ref="D8" location="'Scope &amp; Data'!A1" display="Scope &amp; Data" xr:uid="{6933A0A9-1AB8-4F7D-B07D-D3DA286A0375}"/>
    <hyperlink ref="D9" location="'Bill of material'!A1" display="Bill of Material" xr:uid="{69C49091-7FFD-47F1-A0FA-38622BDF3B12}"/>
    <hyperlink ref="D12" location="'Rules of thumb'!A1" display="Rules of thumb" xr:uid="{9D53B9F1-2F22-41AC-8ABE-2A55D456BC3E}"/>
    <hyperlink ref="D11" location="'Search materials'!A1" display="Search materials" xr:uid="{8353A7E3-FD3B-4AF5-B14C-7B04AE4A298E}"/>
    <hyperlink ref="D14" location="'Results - summary'!A1" display="Result summary" xr:uid="{F1165111-93A6-4537-8DA8-AE8F1795FE2C}"/>
    <hyperlink ref="D23" location="References!A1" display="References" xr:uid="{33199EA8-4343-452F-A442-081C244D4D60}"/>
    <hyperlink ref="D19" location="Dropdowns!A1" display="Dropdowns" xr:uid="{E494221C-3085-479F-B3FC-BF8EC3D28E31}"/>
    <hyperlink ref="D20" location="Material_classif_dropdowns!A1" display="Material_classif_dropdowns" xr:uid="{333BC88C-60B7-47A5-A553-56B64136762E}"/>
    <hyperlink ref="D21" location="Densities!A1" display="Densities" xr:uid="{984AAAF7-BCA1-470A-8A28-EAE966EACB9E}"/>
    <hyperlink ref="D22" location="'Crossmatch material classific.'!A1" display="Crossmatch material classific." xr:uid="{34D7E58B-51A9-4C45-B4B7-F187F022F5F5}"/>
    <hyperlink ref="D15" location="'Settings for bespoke MI format'!A1" display="Settings for bespoke MI format" xr:uid="{9E3E983B-C15D-4FA1-9D3E-5AA773E38155}"/>
    <hyperlink ref="D16" location="'Bespoke MI format - results'!A1" display="Bespoke MI format - results" xr:uid="{73015A47-CD04-4D35-8C36-06EE4FEA6333}"/>
    <hyperlink ref="D17" location="'Results - Open MI DB'!A1" display="Results - Open MI DB" xr:uid="{F3E8CC23-B5A7-46DF-99F9-26CE1F4230C8}"/>
  </hyperlink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607D3-CAE0-4631-AAA4-D15259BDA29B}">
  <sheetPr>
    <tabColor rgb="FF99A9DE"/>
  </sheetPr>
  <dimension ref="A1:X326"/>
  <sheetViews>
    <sheetView topLeftCell="A69" zoomScale="130" zoomScaleNormal="130" workbookViewId="0">
      <selection activeCell="E78" sqref="E78"/>
    </sheetView>
  </sheetViews>
  <sheetFormatPr defaultColWidth="9.81640625" defaultRowHeight="15.5" outlineLevelRow="1" x14ac:dyDescent="0.35"/>
  <cols>
    <col min="1" max="2" width="3.81640625" style="26" customWidth="1"/>
    <col min="3" max="3" width="2.6328125" style="2" customWidth="1"/>
    <col min="4" max="4" width="49.54296875" style="26" customWidth="1"/>
    <col min="5" max="5" width="29.81640625" style="26" bestFit="1" customWidth="1"/>
    <col min="6" max="6" width="7" style="2" customWidth="1"/>
    <col min="7" max="7" width="45.7265625" style="26" bestFit="1" customWidth="1"/>
    <col min="8" max="8" width="15.54296875" style="26" customWidth="1"/>
    <col min="9" max="9" width="8.7265625" style="26" customWidth="1"/>
    <col min="10" max="10" width="20.1796875" style="26" customWidth="1"/>
    <col min="11" max="16384" width="9.81640625" style="26"/>
  </cols>
  <sheetData>
    <row r="1" spans="1:24" ht="16" thickBot="1" x14ac:dyDescent="0.4"/>
    <row r="2" spans="1:24" x14ac:dyDescent="0.35">
      <c r="B2" s="3"/>
      <c r="C2" s="35"/>
      <c r="D2" s="4" t="s">
        <v>0</v>
      </c>
      <c r="E2" s="4" t="s">
        <v>0</v>
      </c>
      <c r="F2" s="35"/>
      <c r="G2" s="4" t="s">
        <v>0</v>
      </c>
      <c r="H2" s="4" t="s">
        <v>0</v>
      </c>
      <c r="I2" s="5" t="s">
        <v>0</v>
      </c>
    </row>
    <row r="3" spans="1:24" ht="25" x14ac:dyDescent="0.35">
      <c r="B3" s="6"/>
      <c r="C3" s="36"/>
      <c r="D3" s="103" t="s">
        <v>28</v>
      </c>
      <c r="E3" s="37"/>
      <c r="F3" s="36"/>
      <c r="G3" s="12"/>
      <c r="H3" s="12"/>
      <c r="I3" s="7" t="s">
        <v>0</v>
      </c>
      <c r="J3" s="77"/>
      <c r="K3" s="77"/>
      <c r="L3" s="77"/>
      <c r="M3" s="77"/>
      <c r="N3" s="77"/>
      <c r="O3" s="77"/>
      <c r="P3" s="77"/>
      <c r="Q3" s="77"/>
      <c r="R3" s="77"/>
      <c r="U3" s="77"/>
      <c r="V3" s="77"/>
      <c r="W3" s="77"/>
      <c r="X3" s="77"/>
    </row>
    <row r="4" spans="1:24" x14ac:dyDescent="0.35">
      <c r="B4" s="6"/>
      <c r="C4" s="36"/>
      <c r="D4" s="12" t="s">
        <v>3100</v>
      </c>
      <c r="E4" s="12"/>
      <c r="F4" s="36"/>
      <c r="G4" s="12"/>
      <c r="H4" s="12"/>
      <c r="I4" s="7" t="s">
        <v>0</v>
      </c>
    </row>
    <row r="5" spans="1:24" x14ac:dyDescent="0.35">
      <c r="B5" s="6"/>
      <c r="C5" s="36"/>
      <c r="D5" s="12"/>
      <c r="E5" s="12"/>
      <c r="F5" s="36"/>
      <c r="G5" s="12"/>
      <c r="H5" s="12"/>
      <c r="I5" s="7" t="s">
        <v>0</v>
      </c>
    </row>
    <row r="6" spans="1:24" ht="16" thickBot="1" x14ac:dyDescent="0.4">
      <c r="A6" s="27"/>
      <c r="B6" s="6" t="s">
        <v>0</v>
      </c>
      <c r="C6" s="796" t="s">
        <v>2391</v>
      </c>
      <c r="D6" s="14" t="s">
        <v>2953</v>
      </c>
      <c r="E6" s="38"/>
      <c r="F6" s="36"/>
      <c r="G6" s="39"/>
      <c r="H6" s="39"/>
      <c r="I6" s="7" t="s">
        <v>0</v>
      </c>
    </row>
    <row r="7" spans="1:24" ht="16.5" customHeight="1" outlineLevel="1" x14ac:dyDescent="0.35">
      <c r="A7" s="27"/>
      <c r="B7" s="6"/>
      <c r="C7" s="36"/>
      <c r="D7" s="445" t="s">
        <v>29</v>
      </c>
      <c r="E7" s="40" t="s">
        <v>3184</v>
      </c>
      <c r="F7" s="36"/>
      <c r="G7" s="38"/>
      <c r="H7" s="39"/>
      <c r="I7" s="7" t="s">
        <v>0</v>
      </c>
    </row>
    <row r="8" spans="1:24" ht="16.5" customHeight="1" outlineLevel="1" x14ac:dyDescent="0.35">
      <c r="A8" s="27"/>
      <c r="B8" s="6"/>
      <c r="C8" s="36"/>
      <c r="D8" s="733" t="s">
        <v>30</v>
      </c>
      <c r="E8" s="41" t="s">
        <v>31</v>
      </c>
      <c r="F8" s="36"/>
      <c r="G8" s="38"/>
      <c r="H8" s="39"/>
      <c r="I8" s="7" t="s">
        <v>0</v>
      </c>
    </row>
    <row r="9" spans="1:24" ht="16.5" customHeight="1" outlineLevel="1" x14ac:dyDescent="0.35">
      <c r="B9" s="6"/>
      <c r="C9" s="36"/>
      <c r="D9" s="733" t="s">
        <v>32</v>
      </c>
      <c r="E9" s="42" t="s">
        <v>3185</v>
      </c>
      <c r="F9" s="36"/>
      <c r="G9" s="39"/>
      <c r="H9" s="39"/>
      <c r="I9" s="7" t="s">
        <v>0</v>
      </c>
    </row>
    <row r="10" spans="1:24" ht="16.5" customHeight="1" outlineLevel="1" x14ac:dyDescent="0.35">
      <c r="B10" s="6"/>
      <c r="C10" s="36"/>
      <c r="D10" s="733" t="s">
        <v>33</v>
      </c>
      <c r="E10" s="42" t="s">
        <v>3186</v>
      </c>
      <c r="F10" s="36"/>
      <c r="G10" s="39"/>
      <c r="H10" s="39"/>
      <c r="I10" s="7" t="s">
        <v>0</v>
      </c>
    </row>
    <row r="11" spans="1:24" ht="16.5" customHeight="1" outlineLevel="1" x14ac:dyDescent="0.35">
      <c r="B11" s="43"/>
      <c r="C11" s="36"/>
      <c r="D11" s="733" t="s">
        <v>34</v>
      </c>
      <c r="E11" s="41" t="s">
        <v>35</v>
      </c>
      <c r="F11" s="36"/>
      <c r="G11" s="39"/>
      <c r="H11" s="39"/>
      <c r="I11" s="7" t="s">
        <v>0</v>
      </c>
    </row>
    <row r="12" spans="1:24" ht="16.5" customHeight="1" outlineLevel="1" x14ac:dyDescent="0.35">
      <c r="B12" s="6"/>
      <c r="C12" s="36"/>
      <c r="D12" s="733" t="s">
        <v>36</v>
      </c>
      <c r="E12" s="44" t="str">
        <f>IF(E11="","",VLOOKUP(E11,Countries,2,FALSE))</f>
        <v>Northern Europe</v>
      </c>
      <c r="F12" s="36"/>
      <c r="G12" s="39"/>
      <c r="H12" s="39"/>
      <c r="I12" s="7" t="s">
        <v>0</v>
      </c>
    </row>
    <row r="13" spans="1:24" ht="16.5" customHeight="1" outlineLevel="1" thickBot="1" x14ac:dyDescent="0.4">
      <c r="B13" s="6"/>
      <c r="C13" s="36"/>
      <c r="D13" s="447" t="s">
        <v>38</v>
      </c>
      <c r="E13" s="45" t="str">
        <f>IF(E12="","",VLOOKUP(E11,Countries,3,FALSE))</f>
        <v>Europe</v>
      </c>
      <c r="F13" s="36"/>
      <c r="G13" s="39"/>
      <c r="H13" s="39"/>
      <c r="I13" s="7" t="s">
        <v>0</v>
      </c>
    </row>
    <row r="14" spans="1:24" ht="16.5" customHeight="1" x14ac:dyDescent="0.35">
      <c r="B14" s="6"/>
      <c r="C14" s="36"/>
      <c r="D14" s="39"/>
      <c r="E14" s="39"/>
      <c r="F14" s="36"/>
      <c r="G14" s="39"/>
      <c r="H14" s="39"/>
      <c r="I14" s="7" t="s">
        <v>0</v>
      </c>
    </row>
    <row r="15" spans="1:24" ht="16.5" customHeight="1" thickBot="1" x14ac:dyDescent="0.4">
      <c r="B15" s="6" t="s">
        <v>0</v>
      </c>
      <c r="C15" s="52" t="s">
        <v>2391</v>
      </c>
      <c r="D15" s="14" t="s">
        <v>2954</v>
      </c>
      <c r="E15" s="39"/>
      <c r="F15" s="36"/>
      <c r="G15" s="39"/>
      <c r="H15" s="39"/>
      <c r="I15" s="7" t="s">
        <v>0</v>
      </c>
    </row>
    <row r="16" spans="1:24" ht="16.5" customHeight="1" outlineLevel="1" x14ac:dyDescent="0.35">
      <c r="B16" s="6"/>
      <c r="C16" s="36"/>
      <c r="D16" s="430" t="s">
        <v>2955</v>
      </c>
      <c r="E16" s="431"/>
      <c r="F16" s="36"/>
      <c r="G16" s="39"/>
      <c r="H16" s="39"/>
      <c r="I16" s="7" t="s">
        <v>0</v>
      </c>
    </row>
    <row r="17" spans="2:9" ht="16.5" customHeight="1" outlineLevel="1" x14ac:dyDescent="0.35">
      <c r="B17" s="43"/>
      <c r="C17" s="36"/>
      <c r="D17" s="448" t="s">
        <v>40</v>
      </c>
      <c r="E17" s="744" t="s">
        <v>41</v>
      </c>
      <c r="F17" s="36"/>
      <c r="G17" s="39"/>
      <c r="H17" s="39"/>
      <c r="I17" s="7" t="s">
        <v>0</v>
      </c>
    </row>
    <row r="18" spans="2:9" ht="16.5" customHeight="1" outlineLevel="1" x14ac:dyDescent="0.35">
      <c r="B18" s="43"/>
      <c r="C18" s="36"/>
      <c r="D18" s="733" t="s">
        <v>42</v>
      </c>
      <c r="E18" s="41" t="s">
        <v>1478</v>
      </c>
      <c r="F18" s="36"/>
      <c r="G18" s="39"/>
      <c r="H18" s="39"/>
      <c r="I18" s="7" t="s">
        <v>0</v>
      </c>
    </row>
    <row r="19" spans="2:9" ht="16.5" customHeight="1" outlineLevel="1" thickBot="1" x14ac:dyDescent="0.4">
      <c r="B19" s="43"/>
      <c r="C19" s="36"/>
      <c r="D19" s="447" t="s">
        <v>44</v>
      </c>
      <c r="E19" s="46" t="s">
        <v>45</v>
      </c>
      <c r="F19" s="36"/>
      <c r="G19" s="39"/>
      <c r="H19" s="39"/>
      <c r="I19" s="7" t="s">
        <v>0</v>
      </c>
    </row>
    <row r="20" spans="2:9" ht="9" customHeight="1" thickBot="1" x14ac:dyDescent="0.4">
      <c r="B20" s="6"/>
      <c r="C20" s="36"/>
      <c r="D20" s="39"/>
      <c r="E20" s="39"/>
      <c r="F20" s="36"/>
      <c r="G20" s="39"/>
      <c r="H20" s="39"/>
      <c r="I20" s="7" t="s">
        <v>0</v>
      </c>
    </row>
    <row r="21" spans="2:9" ht="16.5" customHeight="1" x14ac:dyDescent="0.35">
      <c r="B21" s="6"/>
      <c r="C21" s="52" t="s">
        <v>2391</v>
      </c>
      <c r="D21" s="430" t="s">
        <v>2959</v>
      </c>
      <c r="E21" s="431"/>
      <c r="F21" s="36"/>
      <c r="G21" s="39"/>
      <c r="H21" s="39"/>
      <c r="I21" s="7" t="s">
        <v>0</v>
      </c>
    </row>
    <row r="22" spans="2:9" ht="16.5" customHeight="1" x14ac:dyDescent="0.35">
      <c r="B22" s="6"/>
      <c r="C22" s="36"/>
      <c r="D22" s="928" t="s">
        <v>3188</v>
      </c>
      <c r="E22" s="47" t="s">
        <v>3187</v>
      </c>
      <c r="F22" s="36"/>
      <c r="G22" s="39"/>
      <c r="H22" s="39"/>
      <c r="I22" s="7" t="s">
        <v>0</v>
      </c>
    </row>
    <row r="23" spans="2:9" ht="16.5" customHeight="1" x14ac:dyDescent="0.35">
      <c r="B23" s="6"/>
      <c r="C23" s="36"/>
      <c r="D23" s="929" t="s">
        <v>3189</v>
      </c>
      <c r="E23" s="47">
        <v>1970</v>
      </c>
      <c r="F23" s="36"/>
      <c r="G23" s="39"/>
      <c r="H23" s="39"/>
      <c r="I23" s="7" t="s">
        <v>0</v>
      </c>
    </row>
    <row r="24" spans="2:9" ht="16.5" customHeight="1" thickBot="1" x14ac:dyDescent="0.4">
      <c r="B24" s="6"/>
      <c r="C24" s="36"/>
      <c r="D24" s="930" t="s">
        <v>129</v>
      </c>
      <c r="E24" s="48" t="s">
        <v>43</v>
      </c>
      <c r="F24" s="36"/>
      <c r="G24" s="39"/>
      <c r="H24" s="39"/>
      <c r="I24" s="7" t="s">
        <v>0</v>
      </c>
    </row>
    <row r="25" spans="2:9" ht="16.5" customHeight="1" x14ac:dyDescent="0.35">
      <c r="B25" s="6"/>
      <c r="C25" s="36"/>
      <c r="D25" s="39"/>
      <c r="E25" s="39"/>
      <c r="F25" s="36"/>
      <c r="G25" s="39"/>
      <c r="H25" s="39"/>
      <c r="I25" s="7" t="s">
        <v>0</v>
      </c>
    </row>
    <row r="26" spans="2:9" ht="16.5" customHeight="1" thickBot="1" x14ac:dyDescent="0.4">
      <c r="B26" s="6" t="s">
        <v>0</v>
      </c>
      <c r="C26" s="52" t="s">
        <v>2391</v>
      </c>
      <c r="D26" s="14" t="s">
        <v>2956</v>
      </c>
      <c r="E26" s="39"/>
      <c r="F26" s="36"/>
      <c r="G26" s="39"/>
      <c r="H26" s="39"/>
      <c r="I26" s="7" t="s">
        <v>0</v>
      </c>
    </row>
    <row r="27" spans="2:9" ht="16.5" customHeight="1" outlineLevel="1" x14ac:dyDescent="0.35">
      <c r="B27" s="43"/>
      <c r="C27" s="52" t="s">
        <v>2391</v>
      </c>
      <c r="D27" s="445" t="s">
        <v>46</v>
      </c>
      <c r="E27" s="49" t="s">
        <v>47</v>
      </c>
      <c r="F27" s="36"/>
      <c r="G27" s="39"/>
      <c r="H27" s="39"/>
      <c r="I27" s="7" t="s">
        <v>0</v>
      </c>
    </row>
    <row r="28" spans="2:9" ht="16.5" customHeight="1" outlineLevel="1" x14ac:dyDescent="0.35">
      <c r="B28" s="43"/>
      <c r="C28" s="36"/>
      <c r="D28" s="733" t="s">
        <v>48</v>
      </c>
      <c r="E28" s="42">
        <v>1973</v>
      </c>
      <c r="F28" s="36"/>
      <c r="G28" s="39"/>
      <c r="H28" s="39"/>
      <c r="I28" s="7" t="s">
        <v>0</v>
      </c>
    </row>
    <row r="29" spans="2:9" ht="16.5" customHeight="1" outlineLevel="1" x14ac:dyDescent="0.35">
      <c r="B29" s="6"/>
      <c r="C29" s="52" t="s">
        <v>2391</v>
      </c>
      <c r="D29" s="722" t="s">
        <v>49</v>
      </c>
      <c r="E29" s="42" t="s">
        <v>50</v>
      </c>
      <c r="F29" s="36"/>
      <c r="G29" s="39"/>
      <c r="H29" s="39"/>
      <c r="I29" s="7" t="s">
        <v>0</v>
      </c>
    </row>
    <row r="30" spans="2:9" ht="16.5" customHeight="1" outlineLevel="1" thickBot="1" x14ac:dyDescent="0.4">
      <c r="B30" s="6"/>
      <c r="C30" s="52" t="s">
        <v>2391</v>
      </c>
      <c r="D30" s="722" t="s">
        <v>51</v>
      </c>
      <c r="E30" s="50" t="s">
        <v>50</v>
      </c>
      <c r="F30" s="36"/>
      <c r="G30" s="39"/>
      <c r="H30" s="39"/>
      <c r="I30" s="7" t="s">
        <v>0</v>
      </c>
    </row>
    <row r="31" spans="2:9" ht="16.5" customHeight="1" outlineLevel="1" x14ac:dyDescent="0.35">
      <c r="B31" s="6"/>
      <c r="C31" s="52" t="s">
        <v>2391</v>
      </c>
      <c r="D31" s="738" t="s">
        <v>52</v>
      </c>
      <c r="E31" s="49" t="s">
        <v>53</v>
      </c>
      <c r="F31" s="36"/>
      <c r="G31" s="39"/>
      <c r="H31" s="39"/>
      <c r="I31" s="7"/>
    </row>
    <row r="32" spans="2:9" ht="16.5" customHeight="1" outlineLevel="1" thickBot="1" x14ac:dyDescent="0.4">
      <c r="B32" s="6"/>
      <c r="C32" s="36"/>
      <c r="D32" s="737" t="s">
        <v>54</v>
      </c>
      <c r="E32" s="46" t="s">
        <v>53</v>
      </c>
      <c r="F32" s="36"/>
      <c r="G32" s="39"/>
      <c r="H32" s="39"/>
      <c r="I32" s="7"/>
    </row>
    <row r="33" spans="2:13" ht="16.5" customHeight="1" x14ac:dyDescent="0.35">
      <c r="B33" s="6"/>
      <c r="C33" s="36"/>
      <c r="D33" s="39"/>
      <c r="E33" s="39"/>
      <c r="F33" s="36"/>
      <c r="G33" s="39"/>
      <c r="H33" s="39"/>
      <c r="I33" s="7" t="s">
        <v>0</v>
      </c>
      <c r="J33" s="78"/>
      <c r="L33" s="78"/>
      <c r="M33" s="78"/>
    </row>
    <row r="34" spans="2:13" ht="16.5" customHeight="1" thickBot="1" x14ac:dyDescent="0.4">
      <c r="B34" s="6" t="s">
        <v>0</v>
      </c>
      <c r="C34" s="52" t="s">
        <v>2391</v>
      </c>
      <c r="D34" s="14" t="s">
        <v>2957</v>
      </c>
      <c r="E34" s="39"/>
      <c r="F34" s="36"/>
      <c r="G34" s="39"/>
      <c r="H34" s="39"/>
      <c r="I34" s="7" t="s">
        <v>0</v>
      </c>
    </row>
    <row r="35" spans="2:13" ht="16.5" customHeight="1" outlineLevel="1" thickBot="1" x14ac:dyDescent="0.4">
      <c r="B35" s="6"/>
      <c r="C35" s="52" t="s">
        <v>2391</v>
      </c>
      <c r="D35" s="789" t="s">
        <v>56</v>
      </c>
      <c r="E35" s="788"/>
      <c r="F35" s="51"/>
      <c r="G35" s="430" t="s">
        <v>57</v>
      </c>
      <c r="H35" s="431"/>
      <c r="I35" s="7" t="s">
        <v>0</v>
      </c>
      <c r="J35" s="79"/>
      <c r="M35" s="78"/>
    </row>
    <row r="36" spans="2:13" ht="16.5" customHeight="1" outlineLevel="1" thickTop="1" thickBot="1" x14ac:dyDescent="0.4">
      <c r="B36" s="43"/>
      <c r="C36" s="52" t="s">
        <v>2391</v>
      </c>
      <c r="D36" s="795" t="s">
        <v>3137</v>
      </c>
      <c r="E36" s="931">
        <v>2</v>
      </c>
      <c r="F36" s="52"/>
      <c r="G36" s="448" t="s">
        <v>58</v>
      </c>
      <c r="H36" s="53">
        <v>70.599999999999994</v>
      </c>
      <c r="I36" s="7" t="s">
        <v>0</v>
      </c>
      <c r="J36" s="79"/>
      <c r="K36" s="79"/>
      <c r="L36" s="78"/>
      <c r="M36" s="78"/>
    </row>
    <row r="37" spans="2:13" ht="16.5" customHeight="1" outlineLevel="1" thickTop="1" x14ac:dyDescent="0.35">
      <c r="B37" s="6"/>
      <c r="C37" s="36"/>
      <c r="D37" s="790" t="s">
        <v>59</v>
      </c>
      <c r="E37" s="721">
        <v>2</v>
      </c>
      <c r="F37" s="52" t="s">
        <v>2391</v>
      </c>
      <c r="G37" s="733" t="s">
        <v>2906</v>
      </c>
      <c r="H37" s="42">
        <v>298.2</v>
      </c>
      <c r="I37" s="7" t="s">
        <v>0</v>
      </c>
      <c r="K37" s="78"/>
      <c r="L37" s="78"/>
      <c r="M37" s="78"/>
    </row>
    <row r="38" spans="2:13" ht="16.5" customHeight="1" outlineLevel="1" thickBot="1" x14ac:dyDescent="0.4">
      <c r="B38" s="6"/>
      <c r="C38" s="36"/>
      <c r="D38" s="722" t="s">
        <v>60</v>
      </c>
      <c r="E38" s="724">
        <v>0</v>
      </c>
      <c r="F38" s="52" t="s">
        <v>2391</v>
      </c>
      <c r="G38" s="793" t="s">
        <v>2907</v>
      </c>
      <c r="H38" s="794">
        <v>298.2</v>
      </c>
      <c r="I38" s="7"/>
      <c r="L38" s="78"/>
      <c r="M38" s="78"/>
    </row>
    <row r="39" spans="2:13" ht="16.5" customHeight="1" outlineLevel="1" thickTop="1" thickBot="1" x14ac:dyDescent="0.4">
      <c r="B39" s="6"/>
      <c r="C39" s="52" t="s">
        <v>2391</v>
      </c>
      <c r="D39" s="733" t="s">
        <v>3138</v>
      </c>
      <c r="E39" s="721">
        <v>2.7</v>
      </c>
      <c r="F39" s="52" t="s">
        <v>2391</v>
      </c>
      <c r="G39" s="795" t="s">
        <v>3111</v>
      </c>
      <c r="H39" s="931">
        <v>386</v>
      </c>
      <c r="I39" s="7" t="s">
        <v>0</v>
      </c>
    </row>
    <row r="40" spans="2:13" ht="16.5" customHeight="1" outlineLevel="1" thickTop="1" thickBot="1" x14ac:dyDescent="0.4">
      <c r="B40" s="6"/>
      <c r="C40" s="52" t="s">
        <v>2391</v>
      </c>
      <c r="D40" s="733" t="s">
        <v>61</v>
      </c>
      <c r="E40" s="721">
        <v>2.5</v>
      </c>
      <c r="F40" s="52" t="s">
        <v>2391</v>
      </c>
      <c r="G40" s="745" t="s">
        <v>2908</v>
      </c>
      <c r="H40" s="53">
        <v>361</v>
      </c>
      <c r="I40" s="7" t="s">
        <v>0</v>
      </c>
    </row>
    <row r="41" spans="2:13" ht="16.5" customHeight="1" outlineLevel="1" thickTop="1" thickBot="1" x14ac:dyDescent="0.4">
      <c r="B41" s="6"/>
      <c r="C41" s="52" t="s">
        <v>2391</v>
      </c>
      <c r="D41" s="733" t="s">
        <v>62</v>
      </c>
      <c r="E41" s="721">
        <v>6.5</v>
      </c>
      <c r="F41" s="52" t="s">
        <v>2391</v>
      </c>
      <c r="G41" s="795" t="s">
        <v>3112</v>
      </c>
      <c r="H41" s="931">
        <v>357</v>
      </c>
      <c r="I41" s="54"/>
    </row>
    <row r="42" spans="2:13" ht="16.5" customHeight="1" outlineLevel="1" thickTop="1" x14ac:dyDescent="0.35">
      <c r="B42" s="6"/>
      <c r="C42" s="52" t="s">
        <v>2391</v>
      </c>
      <c r="D42" s="733" t="s">
        <v>63</v>
      </c>
      <c r="E42" s="721">
        <v>5.2</v>
      </c>
      <c r="F42" s="52" t="s">
        <v>2391</v>
      </c>
      <c r="G42" s="722" t="s">
        <v>2909</v>
      </c>
      <c r="H42" s="42">
        <v>337.5</v>
      </c>
      <c r="I42" s="54"/>
    </row>
    <row r="43" spans="2:13" ht="16.5" customHeight="1" outlineLevel="1" x14ac:dyDescent="0.35">
      <c r="B43" s="6"/>
      <c r="C43" s="52" t="s">
        <v>2391</v>
      </c>
      <c r="D43" s="733" t="s">
        <v>64</v>
      </c>
      <c r="E43" s="721">
        <v>347</v>
      </c>
      <c r="F43" s="52" t="s">
        <v>2391</v>
      </c>
      <c r="G43" s="722" t="s">
        <v>2910</v>
      </c>
      <c r="H43" s="42">
        <v>13.4</v>
      </c>
      <c r="I43" s="54"/>
    </row>
    <row r="44" spans="2:13" ht="16.5" customHeight="1" outlineLevel="1" thickBot="1" x14ac:dyDescent="0.4">
      <c r="B44" s="6"/>
      <c r="C44" s="52" t="s">
        <v>2391</v>
      </c>
      <c r="D44" s="723" t="s">
        <v>2960</v>
      </c>
      <c r="E44" s="721">
        <v>31</v>
      </c>
      <c r="F44" s="52" t="s">
        <v>2391</v>
      </c>
      <c r="G44" s="722" t="s">
        <v>2911</v>
      </c>
      <c r="H44" s="42">
        <v>6.1</v>
      </c>
      <c r="I44" s="54"/>
    </row>
    <row r="45" spans="2:13" ht="16.5" customHeight="1" outlineLevel="1" x14ac:dyDescent="0.35">
      <c r="B45" s="6"/>
      <c r="C45" s="36"/>
      <c r="D45" s="430" t="s">
        <v>65</v>
      </c>
      <c r="E45" s="431"/>
      <c r="F45" s="52" t="s">
        <v>2391</v>
      </c>
      <c r="G45" s="733" t="s">
        <v>2912</v>
      </c>
      <c r="H45" s="42">
        <v>29</v>
      </c>
      <c r="I45" s="7" t="s">
        <v>0</v>
      </c>
    </row>
    <row r="46" spans="2:13" ht="16.5" customHeight="1" outlineLevel="1" thickBot="1" x14ac:dyDescent="0.4">
      <c r="B46" s="55"/>
      <c r="C46" s="52" t="s">
        <v>2391</v>
      </c>
      <c r="D46" s="791" t="s">
        <v>2392</v>
      </c>
      <c r="E46" s="47">
        <v>1678</v>
      </c>
      <c r="F46" s="52" t="s">
        <v>2391</v>
      </c>
      <c r="G46" s="723" t="s">
        <v>2913</v>
      </c>
      <c r="H46" s="50">
        <v>0</v>
      </c>
      <c r="I46" s="7"/>
    </row>
    <row r="47" spans="2:13" ht="16.5" customHeight="1" outlineLevel="1" thickTop="1" thickBot="1" x14ac:dyDescent="0.4">
      <c r="B47" s="6"/>
      <c r="C47" s="52" t="s">
        <v>2391</v>
      </c>
      <c r="D47" s="795" t="s">
        <v>3113</v>
      </c>
      <c r="E47" s="931">
        <v>1678</v>
      </c>
      <c r="F47" s="36"/>
      <c r="G47" s="39"/>
      <c r="H47" s="39"/>
      <c r="I47" s="7"/>
    </row>
    <row r="48" spans="2:13" ht="16.5" customHeight="1" outlineLevel="1" thickTop="1" thickBot="1" x14ac:dyDescent="0.4">
      <c r="B48" s="6"/>
      <c r="C48" s="52" t="s">
        <v>2391</v>
      </c>
      <c r="D48" s="792" t="s">
        <v>2393</v>
      </c>
      <c r="E48" s="48">
        <v>1440</v>
      </c>
      <c r="F48" s="36"/>
      <c r="G48" s="39"/>
      <c r="H48" s="39"/>
      <c r="I48" s="7" t="s">
        <v>0</v>
      </c>
      <c r="K48" s="78"/>
      <c r="M48" s="78"/>
    </row>
    <row r="49" spans="2:13" ht="16.5" customHeight="1" x14ac:dyDescent="0.35">
      <c r="B49" s="6"/>
      <c r="C49" s="36"/>
      <c r="D49" s="39"/>
      <c r="E49" s="39"/>
      <c r="F49" s="36"/>
      <c r="G49" s="39"/>
      <c r="H49" s="39"/>
      <c r="I49" s="7" t="s">
        <v>0</v>
      </c>
      <c r="K49" s="78"/>
      <c r="L49" s="78"/>
      <c r="M49" s="80"/>
    </row>
    <row r="50" spans="2:13" ht="16.5" customHeight="1" thickBot="1" x14ac:dyDescent="0.4">
      <c r="B50" s="6" t="s">
        <v>0</v>
      </c>
      <c r="C50" s="52" t="s">
        <v>2391</v>
      </c>
      <c r="D50" s="14" t="s">
        <v>2399</v>
      </c>
      <c r="E50" s="39"/>
      <c r="F50" s="36"/>
      <c r="G50" s="39"/>
      <c r="H50" s="39"/>
      <c r="I50" s="7" t="s">
        <v>0</v>
      </c>
    </row>
    <row r="51" spans="2:13" ht="16.5" customHeight="1" outlineLevel="1" x14ac:dyDescent="0.35">
      <c r="B51" s="6"/>
      <c r="C51" s="36"/>
      <c r="D51" s="732" t="s">
        <v>66</v>
      </c>
      <c r="E51" s="731" t="s">
        <v>1481</v>
      </c>
      <c r="F51" s="39"/>
      <c r="G51" s="39"/>
      <c r="H51" s="39"/>
      <c r="I51" s="7" t="s">
        <v>0</v>
      </c>
      <c r="K51" s="78"/>
      <c r="L51" s="78"/>
      <c r="M51" s="78"/>
    </row>
    <row r="52" spans="2:13" ht="16.5" customHeight="1" outlineLevel="1" x14ac:dyDescent="0.35">
      <c r="B52" s="6"/>
      <c r="C52" s="36"/>
      <c r="D52" s="733" t="s">
        <v>69</v>
      </c>
      <c r="E52" s="730" t="s">
        <v>70</v>
      </c>
      <c r="F52" s="39"/>
      <c r="G52" s="39"/>
      <c r="H52" s="39"/>
      <c r="I52" s="7" t="s">
        <v>0</v>
      </c>
    </row>
    <row r="53" spans="2:13" ht="16.5" customHeight="1" outlineLevel="1" thickBot="1" x14ac:dyDescent="0.4">
      <c r="B53" s="6"/>
      <c r="C53" s="36"/>
      <c r="D53" s="734" t="s">
        <v>71</v>
      </c>
      <c r="E53" s="729" t="s">
        <v>2963</v>
      </c>
      <c r="F53" s="39"/>
      <c r="G53" s="39"/>
      <c r="H53" s="39"/>
      <c r="I53" s="7" t="s">
        <v>0</v>
      </c>
    </row>
    <row r="54" spans="2:13" ht="16.5" customHeight="1" outlineLevel="1" x14ac:dyDescent="0.35">
      <c r="B54" s="6"/>
      <c r="C54" s="36"/>
      <c r="D54" s="39"/>
      <c r="E54" s="39"/>
      <c r="F54" s="39"/>
      <c r="G54" s="39"/>
      <c r="H54" s="39"/>
      <c r="I54" s="7"/>
    </row>
    <row r="55" spans="2:13" ht="16.5" customHeight="1" outlineLevel="1" thickBot="1" x14ac:dyDescent="0.4">
      <c r="B55" s="6"/>
      <c r="C55" s="56"/>
      <c r="D55" s="12" t="s">
        <v>2976</v>
      </c>
      <c r="E55" s="39"/>
      <c r="F55" s="39"/>
      <c r="G55" s="39"/>
      <c r="H55" s="39"/>
      <c r="I55" s="7"/>
    </row>
    <row r="56" spans="2:13" ht="16.5" customHeight="1" outlineLevel="1" x14ac:dyDescent="0.35">
      <c r="B56" s="6"/>
      <c r="C56" s="52" t="s">
        <v>2391</v>
      </c>
      <c r="D56" s="732" t="s">
        <v>2974</v>
      </c>
      <c r="E56" s="747" t="s">
        <v>68</v>
      </c>
      <c r="F56" s="52" t="s">
        <v>2391</v>
      </c>
      <c r="G56" s="732" t="s">
        <v>3140</v>
      </c>
      <c r="H56" s="727" t="s">
        <v>68</v>
      </c>
      <c r="I56" s="7"/>
    </row>
    <row r="57" spans="2:13" ht="16.5" customHeight="1" outlineLevel="1" x14ac:dyDescent="0.35">
      <c r="B57" s="6"/>
      <c r="C57" s="52" t="s">
        <v>2391</v>
      </c>
      <c r="D57" s="733" t="s">
        <v>2966</v>
      </c>
      <c r="E57" s="748" t="s">
        <v>68</v>
      </c>
      <c r="F57" s="52" t="s">
        <v>2391</v>
      </c>
      <c r="G57" s="733" t="s">
        <v>2970</v>
      </c>
      <c r="H57" s="726" t="s">
        <v>68</v>
      </c>
      <c r="I57" s="7"/>
    </row>
    <row r="58" spans="2:13" ht="16.5" customHeight="1" outlineLevel="1" x14ac:dyDescent="0.35">
      <c r="B58" s="6"/>
      <c r="C58" s="52" t="s">
        <v>2391</v>
      </c>
      <c r="D58" s="733" t="s">
        <v>2968</v>
      </c>
      <c r="E58" s="748" t="s">
        <v>68</v>
      </c>
      <c r="F58" s="52" t="s">
        <v>2391</v>
      </c>
      <c r="G58" s="733" t="s">
        <v>2971</v>
      </c>
      <c r="H58" s="725" t="s">
        <v>68</v>
      </c>
      <c r="I58" s="7"/>
    </row>
    <row r="59" spans="2:13" ht="16.5" customHeight="1" outlineLevel="1" x14ac:dyDescent="0.35">
      <c r="B59" s="6"/>
      <c r="C59" s="52" t="s">
        <v>2391</v>
      </c>
      <c r="D59" s="733" t="s">
        <v>2965</v>
      </c>
      <c r="E59" s="748" t="s">
        <v>68</v>
      </c>
      <c r="F59" s="52" t="s">
        <v>2391</v>
      </c>
      <c r="G59" s="733" t="s">
        <v>2969</v>
      </c>
      <c r="H59" s="725" t="s">
        <v>1453</v>
      </c>
      <c r="I59" s="7"/>
    </row>
    <row r="60" spans="2:13" ht="16.5" customHeight="1" outlineLevel="1" x14ac:dyDescent="0.35">
      <c r="B60" s="6"/>
      <c r="C60" s="52" t="s">
        <v>2391</v>
      </c>
      <c r="D60" s="733" t="s">
        <v>2967</v>
      </c>
      <c r="E60" s="748" t="s">
        <v>68</v>
      </c>
      <c r="F60" s="52" t="s">
        <v>2391</v>
      </c>
      <c r="G60" s="733" t="s">
        <v>3141</v>
      </c>
      <c r="H60" s="725" t="s">
        <v>1453</v>
      </c>
      <c r="I60" s="7"/>
    </row>
    <row r="61" spans="2:13" ht="16.5" customHeight="1" outlineLevel="1" x14ac:dyDescent="0.35">
      <c r="B61" s="6"/>
      <c r="C61" s="52" t="s">
        <v>2391</v>
      </c>
      <c r="D61" s="733" t="s">
        <v>2973</v>
      </c>
      <c r="E61" s="748" t="s">
        <v>68</v>
      </c>
      <c r="F61" s="39"/>
      <c r="G61" s="733" t="s">
        <v>2975</v>
      </c>
      <c r="H61" s="719" t="s">
        <v>68</v>
      </c>
      <c r="I61" s="7"/>
    </row>
    <row r="62" spans="2:13" ht="16.5" customHeight="1" outlineLevel="1" thickBot="1" x14ac:dyDescent="0.4">
      <c r="B62" s="6"/>
      <c r="C62" s="52" t="s">
        <v>2391</v>
      </c>
      <c r="D62" s="734" t="s">
        <v>2972</v>
      </c>
      <c r="E62" s="729" t="s">
        <v>68</v>
      </c>
      <c r="F62" s="39"/>
      <c r="G62" s="741"/>
      <c r="H62" s="720"/>
      <c r="I62" s="7"/>
    </row>
    <row r="63" spans="2:13" ht="16.5" customHeight="1" x14ac:dyDescent="0.35">
      <c r="B63" s="6"/>
      <c r="C63" s="36"/>
      <c r="D63" s="39"/>
      <c r="E63" s="39"/>
      <c r="F63" s="39"/>
      <c r="G63" s="39"/>
      <c r="H63" s="39"/>
      <c r="I63" s="7" t="s">
        <v>0</v>
      </c>
    </row>
    <row r="64" spans="2:13" ht="16.5" customHeight="1" thickBot="1" x14ac:dyDescent="0.4">
      <c r="B64" s="6" t="s">
        <v>0</v>
      </c>
      <c r="C64" s="52" t="s">
        <v>2391</v>
      </c>
      <c r="D64" s="14" t="s">
        <v>2958</v>
      </c>
      <c r="E64" s="12"/>
      <c r="F64" s="36"/>
      <c r="G64"/>
      <c r="H64" s="39"/>
      <c r="I64" s="7" t="s">
        <v>0</v>
      </c>
    </row>
    <row r="65" spans="2:9" ht="16.5" customHeight="1" outlineLevel="1" x14ac:dyDescent="0.35">
      <c r="B65" s="6"/>
      <c r="C65" s="36"/>
      <c r="D65" s="732" t="s">
        <v>72</v>
      </c>
      <c r="E65" s="727" t="s">
        <v>73</v>
      </c>
      <c r="F65" s="36"/>
      <c r="G65" s="39"/>
      <c r="H65" s="39"/>
      <c r="I65" s="7" t="s">
        <v>0</v>
      </c>
    </row>
    <row r="66" spans="2:9" ht="16.5" customHeight="1" outlineLevel="1" thickBot="1" x14ac:dyDescent="0.4">
      <c r="B66" s="6"/>
      <c r="C66" s="36"/>
      <c r="D66" s="734" t="s">
        <v>74</v>
      </c>
      <c r="E66" s="728" t="s">
        <v>75</v>
      </c>
      <c r="F66" s="36"/>
      <c r="G66" s="39"/>
      <c r="H66" s="12"/>
      <c r="I66" s="7" t="s">
        <v>0</v>
      </c>
    </row>
    <row r="67" spans="2:9" ht="94.5" customHeight="1" thickBot="1" x14ac:dyDescent="0.4">
      <c r="B67" s="8"/>
      <c r="C67" s="57" t="s">
        <v>0</v>
      </c>
      <c r="D67" s="58" t="s">
        <v>0</v>
      </c>
      <c r="E67" s="58" t="s">
        <v>0</v>
      </c>
      <c r="F67" s="57" t="s">
        <v>0</v>
      </c>
      <c r="G67" s="58" t="s">
        <v>0</v>
      </c>
      <c r="H67" s="58" t="s">
        <v>0</v>
      </c>
      <c r="I67" s="10" t="s">
        <v>0</v>
      </c>
    </row>
    <row r="68" spans="2:9" ht="16.5" customHeight="1" thickBot="1" x14ac:dyDescent="0.4">
      <c r="B68" s="81"/>
      <c r="D68" s="82"/>
      <c r="E68" s="82"/>
      <c r="G68" s="82"/>
      <c r="H68" s="82"/>
      <c r="I68" s="83"/>
    </row>
    <row r="69" spans="2:9" ht="16.5" customHeight="1" x14ac:dyDescent="0.35">
      <c r="B69" s="3" t="s">
        <v>0</v>
      </c>
      <c r="C69" s="35" t="s">
        <v>0</v>
      </c>
      <c r="D69" s="4" t="s">
        <v>0</v>
      </c>
      <c r="E69" s="4" t="s">
        <v>0</v>
      </c>
      <c r="F69" s="35" t="s">
        <v>0</v>
      </c>
      <c r="G69" s="4" t="s">
        <v>0</v>
      </c>
      <c r="H69" s="4" t="s">
        <v>0</v>
      </c>
      <c r="I69" s="5"/>
    </row>
    <row r="70" spans="2:9" ht="25" x14ac:dyDescent="0.35">
      <c r="B70" s="6" t="s">
        <v>0</v>
      </c>
      <c r="C70" s="52" t="s">
        <v>2391</v>
      </c>
      <c r="D70" s="104" t="s">
        <v>2981</v>
      </c>
      <c r="E70" s="37"/>
      <c r="F70" s="36"/>
      <c r="G70" s="12"/>
      <c r="H70" s="12"/>
      <c r="I70" s="7"/>
    </row>
    <row r="71" spans="2:9" ht="16" thickBot="1" x14ac:dyDescent="0.4">
      <c r="B71" s="6" t="s">
        <v>0</v>
      </c>
      <c r="C71" s="36" t="s">
        <v>0</v>
      </c>
      <c r="D71" s="12"/>
      <c r="E71" s="12"/>
      <c r="F71" s="36"/>
      <c r="G71" s="12"/>
      <c r="H71" s="12"/>
      <c r="I71" s="7"/>
    </row>
    <row r="72" spans="2:9" ht="16" thickBot="1" x14ac:dyDescent="0.4">
      <c r="B72" s="6" t="s">
        <v>0</v>
      </c>
      <c r="C72" s="36" t="s">
        <v>0</v>
      </c>
      <c r="D72" s="742" t="s">
        <v>2904</v>
      </c>
      <c r="E72" s="743" t="s">
        <v>76</v>
      </c>
      <c r="F72" s="432" t="s">
        <v>2905</v>
      </c>
      <c r="G72" s="433"/>
      <c r="H72" s="433"/>
      <c r="I72" s="7"/>
    </row>
    <row r="73" spans="2:9" ht="16" thickBot="1" x14ac:dyDescent="0.4">
      <c r="B73" s="6" t="s">
        <v>0</v>
      </c>
      <c r="C73" s="36" t="s">
        <v>0</v>
      </c>
      <c r="D73" s="745" t="s">
        <v>2914</v>
      </c>
      <c r="E73" s="63">
        <v>5932.67</v>
      </c>
      <c r="F73" s="746" t="s">
        <v>77</v>
      </c>
      <c r="G73" s="65"/>
      <c r="H73" s="66"/>
      <c r="I73" s="7"/>
    </row>
    <row r="74" spans="2:9" ht="16" thickBot="1" x14ac:dyDescent="0.4">
      <c r="B74" s="6" t="s">
        <v>0</v>
      </c>
      <c r="C74" s="36" t="s">
        <v>0</v>
      </c>
      <c r="D74" s="735" t="s">
        <v>2915</v>
      </c>
      <c r="E74" s="62">
        <v>243610</v>
      </c>
      <c r="F74" s="59" t="s">
        <v>78</v>
      </c>
      <c r="G74" s="60"/>
      <c r="H74" s="61"/>
      <c r="I74" s="7"/>
    </row>
    <row r="75" spans="2:9" ht="16" thickBot="1" x14ac:dyDescent="0.4">
      <c r="B75" s="6" t="s">
        <v>0</v>
      </c>
      <c r="C75" s="36" t="s">
        <v>0</v>
      </c>
      <c r="D75" s="735" t="s">
        <v>79</v>
      </c>
      <c r="E75" s="62" t="s">
        <v>3190</v>
      </c>
      <c r="F75" s="59" t="s">
        <v>2394</v>
      </c>
      <c r="G75" s="60"/>
      <c r="H75" s="61"/>
      <c r="I75" s="7"/>
    </row>
    <row r="76" spans="2:9" x14ac:dyDescent="0.35">
      <c r="B76" s="6" t="s">
        <v>0</v>
      </c>
      <c r="C76" s="36" t="s">
        <v>0</v>
      </c>
      <c r="D76" s="736" t="s">
        <v>2916</v>
      </c>
      <c r="E76" s="63"/>
      <c r="F76" s="59" t="s">
        <v>80</v>
      </c>
      <c r="G76" s="60"/>
      <c r="H76" s="61"/>
      <c r="I76" s="7"/>
    </row>
    <row r="77" spans="2:9" x14ac:dyDescent="0.35">
      <c r="B77" s="6" t="s">
        <v>0</v>
      </c>
      <c r="C77" s="36" t="s">
        <v>0</v>
      </c>
      <c r="D77" s="739" t="s">
        <v>81</v>
      </c>
      <c r="E77" s="63"/>
      <c r="F77" s="64" t="s">
        <v>82</v>
      </c>
      <c r="G77" s="65"/>
      <c r="H77" s="66"/>
      <c r="I77" s="7"/>
    </row>
    <row r="78" spans="2:9" ht="16" thickBot="1" x14ac:dyDescent="0.4">
      <c r="B78" s="6" t="s">
        <v>0</v>
      </c>
      <c r="C78" s="36" t="s">
        <v>0</v>
      </c>
      <c r="D78" s="740" t="s">
        <v>83</v>
      </c>
      <c r="E78" s="63"/>
      <c r="F78" s="67" t="s">
        <v>82</v>
      </c>
      <c r="G78" s="68"/>
      <c r="H78" s="69"/>
      <c r="I78" s="7"/>
    </row>
    <row r="79" spans="2:9" x14ac:dyDescent="0.35">
      <c r="B79" s="6" t="s">
        <v>0</v>
      </c>
      <c r="C79" s="36" t="s">
        <v>0</v>
      </c>
      <c r="D79" s="736" t="s">
        <v>2917</v>
      </c>
      <c r="E79" s="70"/>
      <c r="F79" s="59" t="s">
        <v>84</v>
      </c>
      <c r="G79" s="60"/>
      <c r="H79" s="61"/>
      <c r="I79" s="7"/>
    </row>
    <row r="80" spans="2:9" x14ac:dyDescent="0.35">
      <c r="B80" s="6" t="s">
        <v>0</v>
      </c>
      <c r="C80" s="36" t="s">
        <v>0</v>
      </c>
      <c r="D80" s="739" t="s">
        <v>81</v>
      </c>
      <c r="E80" s="63"/>
      <c r="F80" s="71" t="s">
        <v>85</v>
      </c>
      <c r="G80" s="65"/>
      <c r="H80" s="66"/>
      <c r="I80" s="7"/>
    </row>
    <row r="81" spans="2:10" ht="16" thickBot="1" x14ac:dyDescent="0.4">
      <c r="B81" s="6" t="s">
        <v>0</v>
      </c>
      <c r="C81" s="36" t="s">
        <v>0</v>
      </c>
      <c r="D81" s="740" t="s">
        <v>83</v>
      </c>
      <c r="E81" s="63"/>
      <c r="F81" s="72" t="s">
        <v>85</v>
      </c>
      <c r="G81" s="68"/>
      <c r="H81" s="69"/>
      <c r="I81" s="7"/>
    </row>
    <row r="82" spans="2:10" x14ac:dyDescent="0.35">
      <c r="B82" s="6" t="s">
        <v>0</v>
      </c>
      <c r="C82" s="36" t="s">
        <v>0</v>
      </c>
      <c r="D82" s="736" t="s">
        <v>2918</v>
      </c>
      <c r="E82" s="70"/>
      <c r="F82" s="59" t="s">
        <v>86</v>
      </c>
      <c r="G82" s="60"/>
      <c r="H82" s="61"/>
      <c r="I82" s="7"/>
    </row>
    <row r="83" spans="2:10" x14ac:dyDescent="0.35">
      <c r="B83" s="6" t="s">
        <v>0</v>
      </c>
      <c r="C83" s="36" t="s">
        <v>0</v>
      </c>
      <c r="D83" s="739" t="s">
        <v>81</v>
      </c>
      <c r="E83" s="73">
        <v>56210000</v>
      </c>
      <c r="F83" s="74"/>
      <c r="G83" s="65"/>
      <c r="H83" s="66"/>
      <c r="I83" s="7"/>
      <c r="J83" s="34"/>
    </row>
    <row r="84" spans="2:10" ht="16" thickBot="1" x14ac:dyDescent="0.4">
      <c r="B84" s="6" t="s">
        <v>0</v>
      </c>
      <c r="C84" s="36" t="s">
        <v>0</v>
      </c>
      <c r="D84" s="740" t="s">
        <v>83</v>
      </c>
      <c r="E84" s="75">
        <v>56210000</v>
      </c>
      <c r="F84" s="76"/>
      <c r="G84" s="68"/>
      <c r="H84" s="69"/>
      <c r="I84" s="7"/>
    </row>
    <row r="85" spans="2:10" x14ac:dyDescent="0.35">
      <c r="B85" s="6" t="s">
        <v>0</v>
      </c>
      <c r="C85" s="36" t="s">
        <v>0</v>
      </c>
      <c r="D85" s="736" t="s">
        <v>2919</v>
      </c>
      <c r="E85" s="70"/>
      <c r="F85" s="59" t="s">
        <v>87</v>
      </c>
      <c r="G85" s="60"/>
      <c r="H85" s="61"/>
      <c r="I85" s="7"/>
    </row>
    <row r="86" spans="2:10" x14ac:dyDescent="0.35">
      <c r="B86" s="6" t="s">
        <v>0</v>
      </c>
      <c r="C86" s="36" t="s">
        <v>0</v>
      </c>
      <c r="D86" s="739" t="s">
        <v>81</v>
      </c>
      <c r="E86" s="73"/>
      <c r="F86" s="74"/>
      <c r="G86" s="65"/>
      <c r="H86" s="66"/>
      <c r="I86" s="7"/>
    </row>
    <row r="87" spans="2:10" ht="16" thickBot="1" x14ac:dyDescent="0.4">
      <c r="B87" s="6" t="s">
        <v>0</v>
      </c>
      <c r="C87" s="36" t="s">
        <v>0</v>
      </c>
      <c r="D87" s="740" t="s">
        <v>83</v>
      </c>
      <c r="E87" s="73"/>
      <c r="F87" s="76"/>
      <c r="G87" s="68"/>
      <c r="H87" s="69"/>
      <c r="I87" s="7"/>
    </row>
    <row r="88" spans="2:10" x14ac:dyDescent="0.35">
      <c r="B88" s="6" t="s">
        <v>0</v>
      </c>
      <c r="C88" s="36" t="s">
        <v>0</v>
      </c>
      <c r="D88" s="736" t="s">
        <v>2920</v>
      </c>
      <c r="E88" s="70"/>
      <c r="F88" s="59" t="s">
        <v>86</v>
      </c>
      <c r="G88" s="60"/>
      <c r="H88" s="61"/>
      <c r="I88" s="7"/>
    </row>
    <row r="89" spans="2:10" x14ac:dyDescent="0.35">
      <c r="B89" s="6" t="s">
        <v>0</v>
      </c>
      <c r="C89" s="36" t="s">
        <v>0</v>
      </c>
      <c r="D89" s="739" t="s">
        <v>81</v>
      </c>
      <c r="E89" s="73">
        <v>18795</v>
      </c>
      <c r="F89" s="74"/>
      <c r="G89" s="65"/>
      <c r="H89" s="66"/>
      <c r="I89" s="7"/>
    </row>
    <row r="90" spans="2:10" ht="16" thickBot="1" x14ac:dyDescent="0.4">
      <c r="B90" s="6" t="s">
        <v>0</v>
      </c>
      <c r="C90" s="36" t="s">
        <v>0</v>
      </c>
      <c r="D90" s="740" t="s">
        <v>83</v>
      </c>
      <c r="E90" s="75">
        <v>18795</v>
      </c>
      <c r="F90" s="76"/>
      <c r="G90" s="68"/>
      <c r="H90" s="69"/>
      <c r="I90" s="7"/>
    </row>
    <row r="91" spans="2:10" x14ac:dyDescent="0.35">
      <c r="B91" s="6" t="s">
        <v>0</v>
      </c>
      <c r="C91" s="36" t="s">
        <v>0</v>
      </c>
      <c r="D91" s="736" t="s">
        <v>2921</v>
      </c>
      <c r="E91" s="70"/>
      <c r="F91" s="59" t="s">
        <v>88</v>
      </c>
      <c r="G91" s="60"/>
      <c r="H91" s="61"/>
      <c r="I91" s="7"/>
    </row>
    <row r="92" spans="2:10" x14ac:dyDescent="0.35">
      <c r="B92" s="6" t="s">
        <v>0</v>
      </c>
      <c r="C92" s="36" t="s">
        <v>0</v>
      </c>
      <c r="D92" s="739" t="s">
        <v>81</v>
      </c>
      <c r="E92" s="73"/>
      <c r="F92" s="74"/>
      <c r="G92" s="65"/>
      <c r="H92" s="66"/>
      <c r="I92" s="7"/>
    </row>
    <row r="93" spans="2:10" ht="16" thickBot="1" x14ac:dyDescent="0.4">
      <c r="B93" s="6" t="s">
        <v>0</v>
      </c>
      <c r="C93" s="36" t="s">
        <v>0</v>
      </c>
      <c r="D93" s="740" t="s">
        <v>83</v>
      </c>
      <c r="E93" s="75"/>
      <c r="F93" s="76"/>
      <c r="G93" s="68"/>
      <c r="H93" s="69"/>
      <c r="I93" s="7"/>
    </row>
    <row r="94" spans="2:10" ht="16" thickBot="1" x14ac:dyDescent="0.4">
      <c r="B94" s="8" t="s">
        <v>0</v>
      </c>
      <c r="C94" s="57" t="s">
        <v>0</v>
      </c>
      <c r="D94" s="58" t="s">
        <v>0</v>
      </c>
      <c r="E94" s="58" t="s">
        <v>0</v>
      </c>
      <c r="F94" s="57"/>
      <c r="G94" s="58" t="s">
        <v>0</v>
      </c>
      <c r="H94" s="58" t="s">
        <v>0</v>
      </c>
      <c r="I94" s="10"/>
    </row>
    <row r="97" spans="10:10" x14ac:dyDescent="0.35">
      <c r="J97" s="34"/>
    </row>
    <row r="251" spans="2:3" x14ac:dyDescent="0.35">
      <c r="B251" s="32"/>
      <c r="C251" s="84"/>
    </row>
    <row r="252" spans="2:3" x14ac:dyDescent="0.35">
      <c r="B252" s="32"/>
      <c r="C252" s="84"/>
    </row>
    <row r="253" spans="2:3" x14ac:dyDescent="0.35">
      <c r="B253" s="32"/>
      <c r="C253" s="84"/>
    </row>
    <row r="254" spans="2:3" x14ac:dyDescent="0.35">
      <c r="B254" s="32"/>
      <c r="C254" s="84"/>
    </row>
    <row r="255" spans="2:3" x14ac:dyDescent="0.35">
      <c r="B255" s="32"/>
      <c r="C255" s="84"/>
    </row>
    <row r="256" spans="2:3" x14ac:dyDescent="0.35">
      <c r="B256" s="32"/>
      <c r="C256" s="84"/>
    </row>
    <row r="257" spans="1:3" x14ac:dyDescent="0.35">
      <c r="B257" s="32"/>
      <c r="C257" s="84"/>
    </row>
    <row r="258" spans="1:3" x14ac:dyDescent="0.35">
      <c r="B258" s="32"/>
      <c r="C258" s="84"/>
    </row>
    <row r="259" spans="1:3" x14ac:dyDescent="0.35">
      <c r="B259" s="32"/>
      <c r="C259" s="84"/>
    </row>
    <row r="260" spans="1:3" x14ac:dyDescent="0.35">
      <c r="B260" s="32"/>
      <c r="C260" s="84"/>
    </row>
    <row r="261" spans="1:3" x14ac:dyDescent="0.35">
      <c r="B261" s="32"/>
      <c r="C261" s="84"/>
    </row>
    <row r="262" spans="1:3" x14ac:dyDescent="0.35">
      <c r="B262" s="32"/>
      <c r="C262" s="84"/>
    </row>
    <row r="263" spans="1:3" x14ac:dyDescent="0.35">
      <c r="B263" s="32"/>
      <c r="C263" s="84"/>
    </row>
    <row r="264" spans="1:3" x14ac:dyDescent="0.35">
      <c r="B264" s="32"/>
      <c r="C264" s="84"/>
    </row>
    <row r="265" spans="1:3" x14ac:dyDescent="0.35">
      <c r="B265" s="32"/>
      <c r="C265" s="84"/>
    </row>
    <row r="266" spans="1:3" x14ac:dyDescent="0.35">
      <c r="B266" s="32"/>
      <c r="C266" s="84"/>
    </row>
    <row r="267" spans="1:3" x14ac:dyDescent="0.35">
      <c r="B267" s="32"/>
      <c r="C267" s="84"/>
    </row>
    <row r="268" spans="1:3" x14ac:dyDescent="0.35">
      <c r="B268" s="32"/>
      <c r="C268" s="84"/>
    </row>
    <row r="269" spans="1:3" x14ac:dyDescent="0.35">
      <c r="B269" s="32"/>
      <c r="C269" s="84"/>
    </row>
    <row r="270" spans="1:3" x14ac:dyDescent="0.35">
      <c r="B270" s="32"/>
      <c r="C270" s="84"/>
    </row>
    <row r="271" spans="1:3" x14ac:dyDescent="0.35">
      <c r="B271" s="32"/>
      <c r="C271" s="84"/>
    </row>
    <row r="272" spans="1:3" x14ac:dyDescent="0.35">
      <c r="A272" s="32"/>
      <c r="B272" s="32"/>
      <c r="C272" s="84"/>
    </row>
    <row r="273" spans="1:3" x14ac:dyDescent="0.35">
      <c r="A273" s="32"/>
      <c r="B273" s="32"/>
      <c r="C273" s="84"/>
    </row>
    <row r="274" spans="1:3" x14ac:dyDescent="0.35">
      <c r="A274" s="32"/>
      <c r="B274" s="32"/>
      <c r="C274" s="84"/>
    </row>
    <row r="275" spans="1:3" x14ac:dyDescent="0.35">
      <c r="A275" s="32"/>
      <c r="B275" s="32"/>
      <c r="C275" s="84"/>
    </row>
    <row r="276" spans="1:3" x14ac:dyDescent="0.35">
      <c r="A276" s="32"/>
      <c r="B276" s="32"/>
      <c r="C276" s="84"/>
    </row>
    <row r="277" spans="1:3" x14ac:dyDescent="0.35">
      <c r="A277" s="32"/>
      <c r="B277" s="32"/>
      <c r="C277" s="84"/>
    </row>
    <row r="278" spans="1:3" x14ac:dyDescent="0.35">
      <c r="A278" s="32"/>
      <c r="B278" s="32"/>
      <c r="C278" s="84"/>
    </row>
    <row r="279" spans="1:3" x14ac:dyDescent="0.35">
      <c r="A279" s="32"/>
      <c r="B279" s="32"/>
      <c r="C279" s="84"/>
    </row>
    <row r="280" spans="1:3" x14ac:dyDescent="0.35">
      <c r="A280" s="32"/>
      <c r="B280" s="32"/>
      <c r="C280" s="84"/>
    </row>
    <row r="281" spans="1:3" x14ac:dyDescent="0.35">
      <c r="A281" s="32"/>
      <c r="B281" s="32"/>
      <c r="C281" s="84"/>
    </row>
    <row r="282" spans="1:3" x14ac:dyDescent="0.35">
      <c r="A282" s="32"/>
      <c r="B282" s="32"/>
      <c r="C282" s="84"/>
    </row>
    <row r="283" spans="1:3" x14ac:dyDescent="0.35">
      <c r="A283" s="32"/>
      <c r="B283" s="32"/>
      <c r="C283" s="84"/>
    </row>
    <row r="284" spans="1:3" x14ac:dyDescent="0.35">
      <c r="A284" s="32"/>
      <c r="B284" s="32"/>
      <c r="C284" s="84"/>
    </row>
    <row r="285" spans="1:3" x14ac:dyDescent="0.35">
      <c r="A285" s="32"/>
      <c r="B285" s="32"/>
      <c r="C285" s="84"/>
    </row>
    <row r="286" spans="1:3" x14ac:dyDescent="0.35">
      <c r="A286" s="32"/>
      <c r="B286" s="32"/>
      <c r="C286" s="84"/>
    </row>
    <row r="287" spans="1:3" x14ac:dyDescent="0.35">
      <c r="A287" s="32"/>
      <c r="B287" s="32"/>
      <c r="C287" s="84"/>
    </row>
    <row r="288" spans="1:3" x14ac:dyDescent="0.35">
      <c r="A288" s="32"/>
      <c r="B288" s="32"/>
      <c r="C288" s="84"/>
    </row>
    <row r="289" spans="1:3" x14ac:dyDescent="0.35">
      <c r="A289" s="32"/>
      <c r="B289" s="32"/>
      <c r="C289" s="84"/>
    </row>
    <row r="290" spans="1:3" x14ac:dyDescent="0.35">
      <c r="A290" s="32"/>
      <c r="B290" s="32"/>
      <c r="C290" s="84"/>
    </row>
    <row r="291" spans="1:3" x14ac:dyDescent="0.35">
      <c r="A291" s="32"/>
      <c r="B291" s="32"/>
      <c r="C291" s="84"/>
    </row>
    <row r="292" spans="1:3" x14ac:dyDescent="0.35">
      <c r="A292" s="32"/>
      <c r="B292" s="32"/>
      <c r="C292" s="84"/>
    </row>
    <row r="293" spans="1:3" x14ac:dyDescent="0.35">
      <c r="A293" s="32"/>
      <c r="B293" s="32"/>
      <c r="C293" s="84"/>
    </row>
    <row r="294" spans="1:3" x14ac:dyDescent="0.35">
      <c r="A294" s="32"/>
      <c r="B294" s="32"/>
      <c r="C294" s="84"/>
    </row>
    <row r="295" spans="1:3" x14ac:dyDescent="0.35">
      <c r="A295" s="32"/>
      <c r="B295" s="32"/>
      <c r="C295" s="84"/>
    </row>
    <row r="296" spans="1:3" x14ac:dyDescent="0.35">
      <c r="A296" s="32"/>
      <c r="B296" s="32"/>
      <c r="C296" s="84"/>
    </row>
    <row r="297" spans="1:3" x14ac:dyDescent="0.35">
      <c r="A297" s="32"/>
      <c r="B297" s="32"/>
      <c r="C297" s="84"/>
    </row>
    <row r="298" spans="1:3" x14ac:dyDescent="0.35">
      <c r="A298" s="32"/>
      <c r="B298" s="32"/>
      <c r="C298" s="84"/>
    </row>
    <row r="299" spans="1:3" x14ac:dyDescent="0.35">
      <c r="A299" s="32"/>
      <c r="B299" s="32"/>
      <c r="C299" s="84"/>
    </row>
    <row r="300" spans="1:3" x14ac:dyDescent="0.35">
      <c r="A300" s="32"/>
      <c r="B300" s="32"/>
      <c r="C300" s="84"/>
    </row>
    <row r="301" spans="1:3" x14ac:dyDescent="0.35">
      <c r="A301" s="32"/>
      <c r="B301" s="32"/>
      <c r="C301" s="84"/>
    </row>
    <row r="302" spans="1:3" x14ac:dyDescent="0.35">
      <c r="A302" s="32"/>
      <c r="B302" s="32"/>
      <c r="C302" s="84"/>
    </row>
    <row r="303" spans="1:3" x14ac:dyDescent="0.35">
      <c r="A303" s="32"/>
      <c r="B303" s="32"/>
      <c r="C303" s="84"/>
    </row>
    <row r="304" spans="1:3" x14ac:dyDescent="0.35">
      <c r="A304" s="32"/>
      <c r="B304" s="32"/>
      <c r="C304" s="84"/>
    </row>
    <row r="305" spans="1:3" x14ac:dyDescent="0.35">
      <c r="A305" s="32"/>
      <c r="B305" s="32"/>
      <c r="C305" s="84"/>
    </row>
    <row r="306" spans="1:3" x14ac:dyDescent="0.35">
      <c r="A306" s="32"/>
    </row>
    <row r="307" spans="1:3" x14ac:dyDescent="0.35">
      <c r="A307" s="32"/>
    </row>
    <row r="308" spans="1:3" x14ac:dyDescent="0.35">
      <c r="A308" s="32"/>
    </row>
    <row r="309" spans="1:3" x14ac:dyDescent="0.35">
      <c r="A309" s="32"/>
    </row>
    <row r="310" spans="1:3" x14ac:dyDescent="0.35">
      <c r="A310" s="32"/>
    </row>
    <row r="311" spans="1:3" x14ac:dyDescent="0.35">
      <c r="A311" s="32"/>
    </row>
    <row r="312" spans="1:3" x14ac:dyDescent="0.35">
      <c r="A312" s="32"/>
    </row>
    <row r="313" spans="1:3" x14ac:dyDescent="0.35">
      <c r="A313" s="32"/>
    </row>
    <row r="314" spans="1:3" x14ac:dyDescent="0.35">
      <c r="A314" s="32"/>
    </row>
    <row r="315" spans="1:3" x14ac:dyDescent="0.35">
      <c r="A315" s="32"/>
    </row>
    <row r="316" spans="1:3" x14ac:dyDescent="0.35">
      <c r="A316" s="32"/>
    </row>
    <row r="317" spans="1:3" x14ac:dyDescent="0.35">
      <c r="A317" s="32"/>
    </row>
    <row r="318" spans="1:3" x14ac:dyDescent="0.35">
      <c r="A318" s="32"/>
    </row>
    <row r="319" spans="1:3" x14ac:dyDescent="0.35">
      <c r="A319" s="32"/>
    </row>
    <row r="320" spans="1:3" x14ac:dyDescent="0.35">
      <c r="A320" s="32"/>
    </row>
    <row r="321" spans="1:1" x14ac:dyDescent="0.35">
      <c r="A321" s="32"/>
    </row>
    <row r="322" spans="1:1" x14ac:dyDescent="0.35">
      <c r="A322" s="32"/>
    </row>
    <row r="323" spans="1:1" x14ac:dyDescent="0.35">
      <c r="A323" s="32"/>
    </row>
    <row r="324" spans="1:1" x14ac:dyDescent="0.35">
      <c r="A324" s="32"/>
    </row>
    <row r="325" spans="1:1" x14ac:dyDescent="0.35">
      <c r="A325" s="32"/>
    </row>
    <row r="326" spans="1:1" x14ac:dyDescent="0.35">
      <c r="A326" s="32"/>
    </row>
  </sheetData>
  <dataValidations count="66">
    <dataValidation allowBlank="1" showInputMessage="1" showErrorMessage="1" promptTitle="--- See in Guidelines ---" prompt="Section X.X (pp xx-xx)" sqref="D26 D15:D16 D64 D34 D6 D50 D21" xr:uid="{3121BDAE-DE63-4821-AD00-130D9710ECF7}"/>
    <dataValidation allowBlank="1" showInputMessage="1" showErrorMessage="1" promptTitle="Glazing area" prompt="Area of transparent material. Frames (e.g., window frame) are not included._x000a_Also called &quot;glazed area&quot;. (UK Government, 2021)" sqref="D44" xr:uid="{9C82113B-65A5-40D6-9387-41A141FB7ED4}"/>
    <dataValidation allowBlank="1" showInputMessage="1" showErrorMessage="1" promptTitle="Gross volume" prompt="Volume of building, including roof volume and basement volume. Foundations, layers of hardcore, and the like, are not included. (ISO 9836:2017)" sqref="B46:D46" xr:uid="{89038A5F-279D-4EC3-9C56-4CA5B2CBEA1A}"/>
    <dataValidation allowBlank="1" showInputMessage="1" showErrorMessage="1" promptTitle="Services area" prompt="Part of NFA with technical installations that service (parts of) the building, eg: installation, pipe, shaft, and duct for (waste)water, heating, cooling, gas, ventilation, AC, electricity supply. Also lift, conveyor, service escalators. (ISO 9836:2017)" sqref="F43:G43" xr:uid="{7F5E64F3-62C6-4BF8-A4BF-7AE7E82B54E3}"/>
    <dataValidation allowBlank="1" showInputMessage="1" showErrorMessage="1" promptTitle="Circulation area" prompt="Part of NFA used for circulation within the building. For example, area of stairwells, corridors, internal ramps, waiting areas, escape balconies, lift shafts, escalators and the like. (ISO 9836:2017)" sqref="F44:G44" xr:uid="{62C1A81F-6C0F-434F-8EA4-A7ACFB9A2458}"/>
    <dataValidation allowBlank="1" showInputMessage="1" showErrorMessage="1" promptTitle="Usable area" prompt="Part of NFA corresponding to the purpose and use of the building. Classified according to the purpose of the building and the use to which they are put. (ISO 9836:2017)" sqref="F42:G42" xr:uid="{5B797739-46BB-41C3-B9BD-1A4465DDA234}"/>
    <dataValidation allowBlank="1" showInputMessage="1" showErrorMessage="1" promptTitle="--- Construction area ---" prompt="Or &quot;Floor Area of Structural Elements&quot;, i.e., floor areas of external walls + internal walls + columns + partition walls (ISO 9836:2017)_x000a_" sqref="G45" xr:uid="{E5D3DBEE-0EAE-45AF-A2E2-C442333F5D02}"/>
    <dataValidation allowBlank="1" showInputMessage="1" showErrorMessage="1" promptTitle="--- Net Floor Area ---" prompt="*Area between enclosing elements_x000a_*Calc: Gross Floor Area - Construction Area = Gross Floor Area - [Floor Areas of external walls + internal walls + columns + partitions]_x000a_*Divided into Usable Area, Services Area, and Circulation Area._x000a_(ISO 9836:2017)" sqref="G41" xr:uid="{7C22F655-EEF1-4814-918F-4F95FEB447CC}"/>
    <dataValidation allowBlank="1" showInputMessage="1" showErrorMessage="1" promptTitle="-- Gross Internal Floor Area --" prompt="*Also called Intra-muros Area. It is the Gross External Floor Area less the floor area taken up by the external walls._x000a_*Calc: Gross External Floor Area - Floor Area of External Walls _x000a_(ISO 9836:2017)" sqref="G40" xr:uid="{69A3A25E-45A2-4B51-B622-CC99612B5BBE}"/>
    <dataValidation allowBlank="1" showInputMessage="1" showErrorMessage="1" promptTitle="-- Gross External Floor Area --" prompt="*Also called Total Floor Area. Area of all floor space covered and enclosed to full height, for all levels (incl. attics, basements, etc). _x000a_*Calc: Measured to the outside face of outside walls. Exclude floor area not fully enclosed._x000a_(ISO 9836:2017)" sqref="G39" xr:uid="{C182EC3D-7A44-4709-A3B4-7E35D6E26DED}"/>
    <dataValidation allowBlank="1" showInputMessage="1" showErrorMessage="1" promptTitle="--- Building Footprint ---" prompt="*Also called Covered Area_x000a_*Calc: area of vertical projection of external dimensions of the building onto the ground. Excl. secondary components (e.g., staircases, roof overhangs) and outdoor facilities (e.g., greenhouse, outhouse)._x000a_(ISO 9838:2017)" sqref="G37" xr:uid="{77E76C41-2F24-44EC-9442-D858D121E93D}"/>
    <dataValidation type="list" allowBlank="1" showInputMessage="1" showErrorMessage="1" sqref="E8:F8" xr:uid="{62E8A6ED-CB84-4355-B8B7-232236AED53F}">
      <formula1>context</formula1>
    </dataValidation>
    <dataValidation type="list" allowBlank="1" showInputMessage="1" showErrorMessage="1" sqref="E11:F11" xr:uid="{DA2404F9-C448-4585-9CD8-083E8D1EE587}">
      <formula1>Country</formula1>
    </dataValidation>
    <dataValidation type="list" allowBlank="1" showInputMessage="1" showErrorMessage="1" sqref="E17:F17" xr:uid="{3D4A1BCB-8C0A-4DA3-AB03-89F073508470}">
      <formula1>building_use</formula1>
    </dataValidation>
    <dataValidation type="list" allowBlank="1" showInputMessage="1" showErrorMessage="1" sqref="E18:F18" xr:uid="{E01B41F3-504D-4ED2-AC29-EF3E905E5357}">
      <formula1>Structural_predominant</formula1>
    </dataValidation>
    <dataValidation type="list" allowBlank="1" showInputMessage="1" showErrorMessage="1" sqref="E19:F19" xr:uid="{4323FB3A-2CC8-4D90-A7F4-3F0E26F2C4FF}">
      <formula1>no_stories</formula1>
    </dataValidation>
    <dataValidation type="list" allowBlank="1" showInputMessage="1" showErrorMessage="1" sqref="E27:F27" xr:uid="{A4E17EA7-6195-4DFC-AFB9-26D8BA70C57C}">
      <formula1>nature_work</formula1>
    </dataValidation>
    <dataValidation type="list" allowBlank="1" showInputMessage="1" showErrorMessage="1" sqref="E31:F32" xr:uid="{54930E22-8208-4ABF-9990-ABD47D654D61}">
      <formula1>shape_complexity</formula1>
    </dataValidation>
    <dataValidation type="list" allowBlank="1" showInputMessage="1" showErrorMessage="1" sqref="E52" xr:uid="{46A13E62-9FD5-423C-9140-34AE0BF3C2D3}">
      <formula1>roof_type</formula1>
    </dataValidation>
    <dataValidation type="list" allowBlank="1" showInputMessage="1" showErrorMessage="1" sqref="E53" xr:uid="{7157FF46-1920-4476-BD5D-04E1A8B91287}">
      <formula1>roof_material</formula1>
    </dataValidation>
    <dataValidation type="list" allowBlank="1" showInputMessage="1" showErrorMessage="1" sqref="E65:F65" xr:uid="{6B84C36C-895F-4FAB-BEB2-A2E512DFE9FE}">
      <formula1>foundation_type</formula1>
    </dataValidation>
    <dataValidation type="list" allowBlank="1" showInputMessage="1" showErrorMessage="1" sqref="E66:F66" xr:uid="{2A5D018B-CD6E-41DE-905D-10072896AFFA}">
      <formula1>Shallow</formula1>
    </dataValidation>
    <dataValidation allowBlank="1" showInputMessage="1" showErrorMessage="1" promptTitle="-Building Footprint from above-" prompt="* Footprint captured from above, including e.g., roof overhangs." sqref="G38" xr:uid="{CD393857-6409-4263-B50F-BE5410150BCA}"/>
    <dataValidation type="list" allowBlank="1" showInputMessage="1" showErrorMessage="1" sqref="C55 E56:E62 H56:H61" xr:uid="{B5597A12-8820-47BF-8639-A99C1ED2944A}">
      <formula1>yes_no_unknown</formula1>
    </dataValidation>
    <dataValidation allowBlank="1" showInputMessage="1" showErrorMessage="1" promptTitle="Gross volume above ground" prompt="Volume of building aboveground, including roof volume. Basement volume, foundations, layers of hardcore, and the like, are not included. (adapted from ISO 9836:2017)" sqref="C47:D47" xr:uid="{4511C9DD-EB6F-4229-85A5-944C45439E96}"/>
    <dataValidation allowBlank="1" showInputMessage="1" showErrorMessage="1" promptTitle="Net volume" prompt="Obtained from the inner limiting faces. Net volume is calculated as the product of the net floor area by the height between the floor's surface and the ceiling's underside. Does not include the volume of the roof. (ISO 9836:2017)" sqref="C48:D48" xr:uid="{75F20F6A-A6D7-4831-9D2E-9797169D6D78}"/>
    <dataValidation allowBlank="1" showInputMessage="1" showErrorMessage="1" promptTitle="Glazing area" prompt="The area of transparent material, not including the window frame. (GOV UK, 2021, ISBN 978-1-914124-80-8)" sqref="C44" xr:uid="{301431E9-AEAD-4D9C-8805-925433B7E749}"/>
    <dataValidation allowBlank="1" showInputMessage="1" showErrorMessage="1" promptTitle="Attic apartment" prompt="aka loft_x000a_i.e., apartment (or living space) under roof" sqref="C57" xr:uid="{B0C0B825-8D93-44BB-935D-F47DB2411DB6}"/>
    <dataValidation allowBlank="1" showInputMessage="1" showErrorMessage="1" promptTitle="Building Footprint" prompt="*Also called Covered Area_x000a_*Calc: area of vertical projection of external dimensions of the building onto the ground. Excl. secondary components (e.g., staircases, roof overhangs) and outdoor facilities (e.g., greenhouse, outhouse)._x000a_(ISO 9838:2017)" sqref="F37" xr:uid="{F81B82D6-813C-4D26-89F1-F9AB401454A1}"/>
    <dataValidation allowBlank="1" showInputMessage="1" showErrorMessage="1" promptTitle="Building Footprint from above" prompt="* Footprint captured from above, including e.g., roof overhangs." sqref="F38" xr:uid="{4CDF0A76-B7E7-4C68-BF5C-36349686FBBC}"/>
    <dataValidation allowBlank="1" showInputMessage="1" showErrorMessage="1" promptTitle="Gross Internal Floor Area" prompt="*Also called Intra-muros Area. It is the Gross External Floor Area less the floor area taken up by the external walls._x000a_*Calc: Gross External Floor Area - Floor Area of External Walls _x000a_(ISO 9836:2017)" sqref="F40" xr:uid="{3B206CFB-9E33-4932-853F-B93A82E36E81}"/>
    <dataValidation allowBlank="1" showInputMessage="1" showErrorMessage="1" promptTitle="Net Floor Area" prompt="*Area between enclosing elements_x000a_*Calc: Gross Floor Area - Construction Area = Gross Floor Area - [Floor Areas of external walls + internal walls + columns + partitions]_x000a_*Divided into Usable Area, Services Area, and Circulation Area._x000a_(ISO 9836:2017)" sqref="F41" xr:uid="{D8C726B2-C0C7-4465-9DA2-DD078BE94133}"/>
    <dataValidation allowBlank="1" showInputMessage="1" showErrorMessage="1" promptTitle="Construction area" prompt="Or &quot;Floor Area of Structural Elements&quot;, i.e., floor areas of external walls + internal walls + columns + partition walls (ISO 9836:2017)_x000a_" sqref="F45" xr:uid="{0C9CBA95-2F12-4BD2-8FEC-901514591FC6}"/>
    <dataValidation allowBlank="1" showInputMessage="1" showErrorMessage="1" promptTitle="Building location" prompt="User Guide, Section 1.1 (p. 7)" sqref="C6" xr:uid="{DDEF77F1-4A25-4285-B5DA-470074D1718F}"/>
    <dataValidation allowBlank="1" showInputMessage="1" showErrorMessage="1" promptTitle="Archetypical information" prompt="User Guide, Section 1.2 (pp. 7-9)" sqref="C15" xr:uid="{0D5E4DDB-CCAC-48BE-B760-A1175E7D26D9}"/>
    <dataValidation allowBlank="1" showInputMessage="1" showErrorMessage="1" promptTitle="Building project information" prompt="User Guide, Section 1.3 (pp. 9-10)" sqref="C26" xr:uid="{95E3B855-940C-42B2-B1AA-236149014A6A}"/>
    <dataValidation allowBlank="1" showInputMessage="1" showErrorMessage="1" promptTitle="Nature of work" prompt="User Guide, Section 1.3.1 (p. 9)" sqref="C27" xr:uid="{EBBCAD41-C01E-41A1-9F5D-BA5B004DCEB1}"/>
    <dataValidation allowBlank="1" showInputMessage="1" showErrorMessage="1" promptTitle="Year of renovation" prompt="User Guide, Section 1.3.2 (p. 10)" sqref="C29" xr:uid="{127676E8-EC44-4206-B796-10E0B08C7F56}"/>
    <dataValidation allowBlank="1" showInputMessage="1" showErrorMessage="1" promptTitle="Year of extension" prompt="User Guide, Section 1.3.2 (p. 10)" sqref="C30" xr:uid="{0187D879-9461-40FE-83D9-0E83B55DE126}"/>
    <dataValidation allowBlank="1" showInputMessage="1" showErrorMessage="1" promptTitle="Building dimensions" prompt="User Guide, Section 1.4 (pp. 10-14)" sqref="C34" xr:uid="{9438E82D-B332-409B-BA2B-472080222625}"/>
    <dataValidation allowBlank="1" showInputMessage="1" showErrorMessage="1" promptTitle="Seen from outside" prompt="User Guide, Section 1.5 (pp. 13-25)" sqref="C50" xr:uid="{A68A6D65-CCD3-4758-A1DF-AE394C8B21E8}"/>
    <dataValidation allowBlank="1" showInputMessage="1" showErrorMessage="1" promptTitle="Building foundations" prompt="Section 1.6 (pp. 26-27)" sqref="C64" xr:uid="{63A78CE1-33BB-43F5-A29F-80BE52A1E930}"/>
    <dataValidation allowBlank="1" showInputMessage="1" showErrorMessage="1" promptTitle="Gross External Floor Area" prompt="*Also called Total Floor Area. Area of all floor space covered and enclosed to full height, for all levels (incl. attics, basements, etc). _x000a_*Calc: Measured to the outside face of outside walls. Exclude floor area not fully enclosed._x000a_(ISO 9836:2017)" sqref="F39" xr:uid="{C063AD18-2AAE-4930-AFF9-DEB8A2AC523A}"/>
    <dataValidation type="list" allowBlank="1" showInputMessage="1" showErrorMessage="1" sqref="E51 C55" xr:uid="{980517AF-7510-43DE-A91A-1E61C5AA6061}">
      <formula1>ext_wall_material</formula1>
    </dataValidation>
    <dataValidation allowBlank="1" showInputMessage="1" showErrorMessage="1" promptTitle="Floor spaces not enclosed" prompt="Areas that are not enclosed, such as open floors, covered ways and balconies. BREEAM 2016" sqref="F46:G46" xr:uid="{AEA2BCED-D291-4FAA-9617-94AE016BD3E8}"/>
    <dataValidation allowBlank="1" showInputMessage="1" showErrorMessage="1" promptTitle="--- See in Guidelines ---" prompt="User Guide, Section 1.2.2 (p. 9)" sqref="C21" xr:uid="{A2A51C10-F540-44C9-B28E-D8A373C2277B}"/>
    <dataValidation allowBlank="1" showInputMessage="1" showErrorMessage="1" promptTitle="Shape complexity" prompt="The term complexity pertains to the relative intricacy of the shape of a building – on plan and along its vertical section. (ICMS Coalition, 2021)_x000a__x000a_User Guide, Section 1.3.3 (p. 10)" sqref="C31" xr:uid="{9F87304D-E586-4831-A067-A10F67C8D389}"/>
    <dataValidation allowBlank="1" showInputMessage="1" showErrorMessage="1" promptTitle="Building dimensions" prompt="User Guide, Section 1.4.1 and Table 8 (pp. 10-14)" sqref="C35" xr:uid="{2549B17A-4E54-4687-8304-1FECAE00A9B1}"/>
    <dataValidation allowBlank="1" showInputMessage="1" showErrorMessage="1" promptTitle="Average story height" prompt="Average height between the floors’ surfaces of two consecutive stories." sqref="C39" xr:uid="{FA20863E-572C-4710-884B-B9C32CB158C3}"/>
    <dataValidation allowBlank="1" showInputMessage="1" showErrorMessage="1" promptTitle="Average floor-to-ceiling height" prompt="Average height between the floor’s surface and the ceiling’s underside. Adapted from ISO 9836:2017." sqref="C40" xr:uid="{496EA016-BFB0-4FE5-B130-27500E572320}"/>
    <dataValidation allowBlank="1" showInputMessage="1" showErrorMessage="1" promptTitle="Height - to highest point" prompt="Height between the finished -ground and the highest point of the roof." sqref="C41" xr:uid="{021DF768-9C17-4507-A24E-B8A58A2FD9A1}"/>
    <dataValidation allowBlank="1" showInputMessage="1" showErrorMessage="1" promptTitle="Height - eaves" prompt="Height between the finished ground and the eaves of the roof." sqref="C42" xr:uid="{7D62444E-1CF0-4749-8181-40682240BC8F}"/>
    <dataValidation allowBlank="1" showInputMessage="1" showErrorMessage="1" promptTitle="External Wall Area" prompt="Area of external wall above the finished ground. If parts of the foundations appear aboveground, include those in the calculation. Adapted from ISO 9836:2017" sqref="C43" xr:uid="{11A17C42-D93F-496A-B6AE-602D3D42CEC4}"/>
    <dataValidation allowBlank="1" showInputMessage="1" showErrorMessage="1" promptTitle="Number of stories (total)" prompt="Total number of stories in the building." sqref="C36" xr:uid="{F49D8A9B-D7CA-42CA-8A43-825B216FBEBF}"/>
    <dataValidation allowBlank="1" showInputMessage="1" showErrorMessage="1" promptTitle="Attached Carport" prompt="Roofed structure connected to a building, used to shelter vehicles." sqref="C56" xr:uid="{40D89ED1-7E18-4C29-AD6F-5EB1086FC623}"/>
    <dataValidation allowBlank="1" showInputMessage="1" showErrorMessage="1" promptTitle="Balcony" prompt="Elevated platform projecting from a building wall, enclosed by railings, providing outdoor space accessible from upper floors." sqref="C58" xr:uid="{5CD0C834-9BB2-42D9-ABC2-7852DD2029B6}"/>
    <dataValidation allowBlank="1" showInputMessage="1" showErrorMessage="1" promptTitle="Basement" prompt="Floor(s) of a building located (mostly or entirely) below ground." sqref="C59" xr:uid="{2F80CDF7-388E-4E1F-AE78-5F7672F63CDB}"/>
    <dataValidation allowBlank="1" showInputMessage="1" showErrorMessage="1" promptTitle="Chimney" prompt="Vertical duct or structure that vents (or used to) smoke and gases from fireplaces, stoves, or boilers outside the building." sqref="C60" xr:uid="{D26596C4-CD26-4C91-8E77-32636CF7ED8F}"/>
    <dataValidation allowBlank="1" showInputMessage="1" showErrorMessage="1" promptTitle="Dormer window" prompt="Vertical window projecting from a sloped roof, usually with its own roof structure." sqref="C61" xr:uid="{77577120-D83C-4786-B49C-0DC30EBE3360}"/>
    <dataValidation allowBlank="1" showInputMessage="1" showErrorMessage="1" promptTitle="Fire escape" prompt="External staircase or ladder attached to a building, providing a secondary emergency exit route in case of fire or evacuation." sqref="C62" xr:uid="{DDDD8B03-4C55-4A46-9E2C-E10B87F45104}"/>
    <dataValidation allowBlank="1" showInputMessage="1" showErrorMessage="1" promptTitle="Porch/veranda" prompt="Covered outdoor area attached to a house, typically at the entrance or along the side, used for sitting or entry." sqref="F56" xr:uid="{523E38AA-B678-4DDA-8E0F-E83685247DC1}"/>
    <dataValidation allowBlank="1" showInputMessage="1" showErrorMessage="1" promptTitle="Skylight" prompt="Window set into the roof or ceiling." sqref="F57" xr:uid="{5E5E4639-3603-4238-A6E4-E9F2B8B56C8F}"/>
    <dataValidation allowBlank="1" showInputMessage="1" showErrorMessage="1" promptTitle="Solar panels" prompt="Devices mounted on rooftops to capture sunlight and convert it into electricity or thermal energy." sqref="F58" xr:uid="{9EA2FB85-8AEE-41DF-8310-06FF5B5ABB41}"/>
    <dataValidation allowBlank="1" showInputMessage="1" showErrorMessage="1" promptTitle="Vent pipes" prompt="Pipes that release sewer gases and allow air into plumbing systems to maintain drainage flow and pressure balance." sqref="F59" xr:uid="{595A7E8B-4A2C-47CC-8515-3FF1720C60D9}"/>
    <dataValidation allowBlank="1" showInputMessage="1" showErrorMessage="1" promptTitle="Buttress" prompt="A projecting support built against a wall to reinforce it. Buttresses are common in older or masonry buildings." sqref="F60" xr:uid="{A59B7529-842E-4C2B-AD5D-F57092733AEC}"/>
    <dataValidation allowBlank="1" showInputMessage="1" showErrorMessage="1" promptTitle="MI database" prompt="Section 1.7 (p. 27)_x000a_Please also see: Heeren, N., Fishman, T. A database seed for a community-driven material intensity research platform. Sci Data 6, 23 (2019). https://doi.org/10.1038/s41597-019-0021-x" sqref="C70" xr:uid="{39E2D156-E77C-4A93-81C7-A71A0B4536D2}"/>
  </dataValidations>
  <hyperlinks>
    <hyperlink ref="F75" r:id="rId1" display="Human Development Insights (UN Development Programme)" xr:uid="{2193FE5A-30AE-4652-A10C-EE0ED575D2A8}"/>
    <hyperlink ref="F79" r:id="rId2" xr:uid="{500CFFC1-454D-43CB-856D-5F2AC7147A50}"/>
    <hyperlink ref="F88" r:id="rId3" display="rug.nl - maddison project database" xr:uid="{AA8DCE55-B485-4E5E-8E04-FE2DB9746F17}"/>
    <hyperlink ref="F74" r:id="rId4" display="cia.gov - country comparison" xr:uid="{7F696B47-561B-49EA-B88A-52AFD4A02371}"/>
    <hyperlink ref="F82" r:id="rId5" display="rug.nl - maddison project database" xr:uid="{3092D28F-E1B1-43AD-8B2E-B834B7F238C2}"/>
    <hyperlink ref="F91" r:id="rId6" display="Human Development Insights (United Nations Development Programme)" xr:uid="{B3268955-9135-4FF5-A0AE-47BD709223C0}"/>
    <hyperlink ref="F85" r:id="rId7" display="esa.org" xr:uid="{9257E599-4C6E-448F-BA30-5255FEE1E58D}"/>
    <hyperlink ref="F76" r:id="rId8" xr:uid="{0C6A340E-247E-4051-BC15-D3774FC714B9}"/>
    <hyperlink ref="F73" r:id="rId9" display="Distance.to" xr:uid="{29124B98-34BD-422E-BAEE-F212F8A89ACF}"/>
  </hyperlinks>
  <pageMargins left="0.7" right="0.7" top="0.75" bottom="0.75" header="0.3" footer="0.3"/>
  <pageSetup paperSize="9" orientation="portrait"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3DED8-4EC8-4C9C-B081-914091096BA4}">
  <sheetPr>
    <tabColor rgb="FF99A9DE"/>
  </sheetPr>
  <dimension ref="A1:T318"/>
  <sheetViews>
    <sheetView topLeftCell="A41" zoomScale="130" zoomScaleNormal="130" workbookViewId="0">
      <selection activeCell="E52" sqref="E52"/>
    </sheetView>
  </sheetViews>
  <sheetFormatPr defaultColWidth="9.81640625" defaultRowHeight="15.5" outlineLevelRow="1" x14ac:dyDescent="0.35"/>
  <cols>
    <col min="1" max="1" width="3.81640625" style="26" customWidth="1"/>
    <col min="2" max="2" width="2.1796875" style="26" customWidth="1"/>
    <col min="3" max="3" width="4.26953125" style="26" customWidth="1"/>
    <col min="4" max="4" width="42.453125" style="26" customWidth="1"/>
    <col min="5" max="5" width="14.54296875" style="26" customWidth="1"/>
    <col min="6" max="6" width="4.453125" style="26" customWidth="1"/>
    <col min="7" max="7" width="4.26953125" style="26" customWidth="1"/>
    <col min="8" max="8" width="39.81640625" style="26" customWidth="1"/>
    <col min="9" max="9" width="6.453125" style="26" customWidth="1"/>
    <col min="10" max="11" width="4.26953125" style="26" customWidth="1"/>
    <col min="12" max="12" width="39.81640625" style="26" customWidth="1"/>
    <col min="13" max="13" width="6.453125" style="26" customWidth="1"/>
    <col min="14" max="14" width="7" style="26" customWidth="1"/>
    <col min="15" max="16384" width="9.81640625" style="26"/>
  </cols>
  <sheetData>
    <row r="1" spans="1:20" ht="16" thickBot="1" x14ac:dyDescent="0.4"/>
    <row r="2" spans="1:20" ht="10" customHeight="1" x14ac:dyDescent="0.35">
      <c r="B2" s="3" t="s">
        <v>0</v>
      </c>
      <c r="C2" s="4"/>
      <c r="D2" s="4"/>
      <c r="E2" s="4"/>
      <c r="F2" s="4"/>
      <c r="G2" s="4"/>
      <c r="H2" s="4"/>
      <c r="I2" s="4"/>
      <c r="J2" s="4"/>
      <c r="K2" s="4"/>
      <c r="L2" s="4"/>
      <c r="M2" s="4"/>
      <c r="N2" s="5" t="s">
        <v>0</v>
      </c>
    </row>
    <row r="3" spans="1:20" ht="25" x14ac:dyDescent="0.35">
      <c r="B3" s="6" t="s">
        <v>0</v>
      </c>
      <c r="C3" s="796" t="s">
        <v>2391</v>
      </c>
      <c r="D3" s="103" t="s">
        <v>89</v>
      </c>
      <c r="E3" s="12"/>
      <c r="F3" s="85"/>
      <c r="G3" s="85"/>
      <c r="H3" s="85"/>
      <c r="I3" s="85"/>
      <c r="J3" s="85"/>
      <c r="K3" s="85"/>
      <c r="L3" s="12"/>
      <c r="M3" s="12"/>
      <c r="N3" s="7" t="s">
        <v>0</v>
      </c>
      <c r="T3" s="449"/>
    </row>
    <row r="4" spans="1:20" ht="16" outlineLevel="1" thickBot="1" x14ac:dyDescent="0.4">
      <c r="B4" s="6"/>
      <c r="C4" s="52"/>
      <c r="D4" s="456" t="s">
        <v>2396</v>
      </c>
      <c r="E4" s="12"/>
      <c r="F4" s="85"/>
      <c r="G4" s="85"/>
      <c r="H4" s="85"/>
      <c r="I4" s="85"/>
      <c r="J4" s="85"/>
      <c r="K4" s="85"/>
      <c r="L4" s="12"/>
      <c r="M4" s="12"/>
      <c r="N4" s="7" t="s">
        <v>0</v>
      </c>
      <c r="T4" s="449"/>
    </row>
    <row r="5" spans="1:20" ht="16.5" customHeight="1" outlineLevel="1" thickBot="1" x14ac:dyDescent="0.4">
      <c r="A5" s="27"/>
      <c r="B5" s="6" t="s">
        <v>0</v>
      </c>
      <c r="C5" s="52" t="s">
        <v>2391</v>
      </c>
      <c r="D5" s="434" t="s">
        <v>2395</v>
      </c>
      <c r="E5" s="438">
        <v>1</v>
      </c>
      <c r="F5" s="85"/>
      <c r="G5" s="85"/>
      <c r="H5" s="85"/>
      <c r="I5" s="85"/>
      <c r="J5" s="85"/>
      <c r="K5" s="85"/>
      <c r="L5" s="12"/>
      <c r="M5" s="12"/>
      <c r="N5" s="7" t="s">
        <v>0</v>
      </c>
    </row>
    <row r="6" spans="1:20" ht="16.5" customHeight="1" outlineLevel="1" x14ac:dyDescent="0.35">
      <c r="A6" s="27"/>
      <c r="B6" s="6" t="s">
        <v>0</v>
      </c>
      <c r="C6" s="86"/>
      <c r="D6" s="39" t="s">
        <v>90</v>
      </c>
      <c r="E6" s="12"/>
      <c r="F6" s="85"/>
      <c r="G6" s="85"/>
      <c r="H6" s="85"/>
      <c r="I6" s="85"/>
      <c r="J6" s="85"/>
      <c r="K6" s="85"/>
      <c r="L6" s="12"/>
      <c r="M6" s="12"/>
      <c r="N6" s="7" t="s">
        <v>0</v>
      </c>
    </row>
    <row r="7" spans="1:20" ht="16" outlineLevel="1" thickBot="1" x14ac:dyDescent="0.4">
      <c r="A7" s="27"/>
      <c r="B7" s="6" t="s">
        <v>0</v>
      </c>
      <c r="C7" s="86"/>
      <c r="D7" s="87" t="s">
        <v>91</v>
      </c>
      <c r="E7" s="12"/>
      <c r="F7" s="85"/>
      <c r="G7" s="85"/>
      <c r="H7" s="85"/>
      <c r="I7" s="85"/>
      <c r="J7" s="85"/>
      <c r="K7" s="85"/>
      <c r="L7" s="12"/>
      <c r="M7" s="12"/>
      <c r="N7" s="7" t="s">
        <v>0</v>
      </c>
    </row>
    <row r="8" spans="1:20" ht="16.5" customHeight="1" outlineLevel="1" x14ac:dyDescent="0.35">
      <c r="B8" s="6" t="s">
        <v>0</v>
      </c>
      <c r="C8" s="36"/>
      <c r="D8" s="430" t="s">
        <v>92</v>
      </c>
      <c r="E8" s="431"/>
      <c r="F8" s="39"/>
      <c r="G8" s="39"/>
      <c r="H8" s="430" t="s">
        <v>93</v>
      </c>
      <c r="I8" s="431"/>
      <c r="J8" s="39"/>
      <c r="K8" s="39"/>
      <c r="L8" s="430" t="s">
        <v>94</v>
      </c>
      <c r="M8" s="431"/>
      <c r="N8" s="7" t="s">
        <v>0</v>
      </c>
    </row>
    <row r="9" spans="1:20" ht="16.5" customHeight="1" outlineLevel="1" x14ac:dyDescent="0.35">
      <c r="B9" s="6" t="s">
        <v>0</v>
      </c>
      <c r="C9" s="36"/>
      <c r="D9" s="439" t="s">
        <v>95</v>
      </c>
      <c r="E9" s="440"/>
      <c r="F9" s="39"/>
      <c r="G9" s="39"/>
      <c r="H9" s="439" t="s">
        <v>96</v>
      </c>
      <c r="I9" s="440"/>
      <c r="J9" s="39"/>
      <c r="K9" s="39"/>
      <c r="L9" s="439" t="s">
        <v>97</v>
      </c>
      <c r="M9" s="440"/>
      <c r="N9" s="7" t="s">
        <v>0</v>
      </c>
    </row>
    <row r="10" spans="1:20" ht="16.5" customHeight="1" outlineLevel="1" x14ac:dyDescent="0.35">
      <c r="B10" s="6" t="s">
        <v>0</v>
      </c>
      <c r="C10" s="36"/>
      <c r="D10" s="439" t="s">
        <v>98</v>
      </c>
      <c r="E10" s="440"/>
      <c r="F10" s="39"/>
      <c r="G10" s="39"/>
      <c r="H10" s="439" t="s">
        <v>99</v>
      </c>
      <c r="I10" s="440"/>
      <c r="J10" s="39"/>
      <c r="K10" s="39"/>
      <c r="L10" s="439" t="s">
        <v>100</v>
      </c>
      <c r="M10" s="440"/>
      <c r="N10" s="7" t="s">
        <v>0</v>
      </c>
    </row>
    <row r="11" spans="1:20" ht="16.5" customHeight="1" outlineLevel="1" thickBot="1" x14ac:dyDescent="0.4">
      <c r="B11" s="6" t="s">
        <v>0</v>
      </c>
      <c r="C11" s="36"/>
      <c r="D11" s="439" t="s">
        <v>101</v>
      </c>
      <c r="E11" s="440"/>
      <c r="F11" s="39"/>
      <c r="G11" s="39"/>
      <c r="H11" s="439" t="s">
        <v>102</v>
      </c>
      <c r="I11" s="440"/>
      <c r="J11" s="39"/>
      <c r="K11" s="39"/>
      <c r="L11" s="439" t="s">
        <v>103</v>
      </c>
      <c r="M11" s="440"/>
      <c r="N11" s="7" t="s">
        <v>0</v>
      </c>
    </row>
    <row r="12" spans="1:20" ht="16.5" customHeight="1" outlineLevel="1" x14ac:dyDescent="0.35">
      <c r="B12" s="6" t="s">
        <v>0</v>
      </c>
      <c r="C12" s="36"/>
      <c r="D12" s="430" t="s">
        <v>104</v>
      </c>
      <c r="E12" s="431"/>
      <c r="F12" s="39"/>
      <c r="G12" s="39"/>
      <c r="H12" s="439" t="s">
        <v>105</v>
      </c>
      <c r="I12" s="440"/>
      <c r="J12" s="39"/>
      <c r="K12" s="39"/>
      <c r="L12" s="439" t="s">
        <v>106</v>
      </c>
      <c r="M12" s="440"/>
      <c r="N12" s="7" t="s">
        <v>0</v>
      </c>
    </row>
    <row r="13" spans="1:20" ht="16.5" customHeight="1" outlineLevel="1" x14ac:dyDescent="0.35">
      <c r="B13" s="6" t="s">
        <v>0</v>
      </c>
      <c r="C13" s="36"/>
      <c r="D13" s="439" t="s">
        <v>43</v>
      </c>
      <c r="E13" s="440"/>
      <c r="F13" s="39"/>
      <c r="G13" s="39"/>
      <c r="H13" s="439" t="s">
        <v>107</v>
      </c>
      <c r="I13" s="440"/>
      <c r="J13" s="39"/>
      <c r="K13" s="39"/>
      <c r="L13" s="439" t="s">
        <v>108</v>
      </c>
      <c r="M13" s="440"/>
      <c r="N13" s="7" t="s">
        <v>0</v>
      </c>
    </row>
    <row r="14" spans="1:20" ht="16.5" customHeight="1" outlineLevel="1" x14ac:dyDescent="0.35">
      <c r="B14" s="6" t="s">
        <v>0</v>
      </c>
      <c r="C14" s="36"/>
      <c r="D14" s="439" t="s">
        <v>109</v>
      </c>
      <c r="E14" s="440"/>
      <c r="F14" s="39"/>
      <c r="G14" s="39"/>
      <c r="H14" s="439" t="s">
        <v>110</v>
      </c>
      <c r="I14" s="440"/>
      <c r="J14" s="39"/>
      <c r="K14" s="39"/>
      <c r="L14" s="439" t="s">
        <v>111</v>
      </c>
      <c r="M14" s="440"/>
      <c r="N14" s="7" t="s">
        <v>0</v>
      </c>
    </row>
    <row r="15" spans="1:20" ht="16.5" customHeight="1" outlineLevel="1" x14ac:dyDescent="0.35">
      <c r="B15" s="6" t="s">
        <v>0</v>
      </c>
      <c r="C15" s="36"/>
      <c r="D15" s="439" t="s">
        <v>112</v>
      </c>
      <c r="E15" s="440"/>
      <c r="F15" s="39"/>
      <c r="G15" s="39"/>
      <c r="H15" s="439" t="s">
        <v>113</v>
      </c>
      <c r="I15" s="440"/>
      <c r="J15" s="39"/>
      <c r="K15" s="39"/>
      <c r="L15" s="439" t="s">
        <v>114</v>
      </c>
      <c r="M15" s="440"/>
      <c r="N15" s="7" t="s">
        <v>0</v>
      </c>
    </row>
    <row r="16" spans="1:20" ht="16.5" customHeight="1" outlineLevel="1" thickBot="1" x14ac:dyDescent="0.4">
      <c r="B16" s="6" t="s">
        <v>0</v>
      </c>
      <c r="C16" s="36"/>
      <c r="D16" s="439" t="s">
        <v>115</v>
      </c>
      <c r="E16" s="440"/>
      <c r="F16" s="39"/>
      <c r="G16" s="39"/>
      <c r="H16" s="439" t="s">
        <v>116</v>
      </c>
      <c r="I16" s="440"/>
      <c r="J16" s="39"/>
      <c r="K16" s="39"/>
      <c r="L16" s="439" t="s">
        <v>117</v>
      </c>
      <c r="M16" s="440"/>
      <c r="N16" s="7" t="s">
        <v>0</v>
      </c>
    </row>
    <row r="17" spans="2:14" ht="16.5" customHeight="1" outlineLevel="1" x14ac:dyDescent="0.35">
      <c r="B17" s="6" t="s">
        <v>0</v>
      </c>
      <c r="C17" s="36"/>
      <c r="D17" s="430" t="s">
        <v>118</v>
      </c>
      <c r="E17" s="431"/>
      <c r="F17" s="39"/>
      <c r="G17" s="39"/>
      <c r="H17" s="439" t="s">
        <v>119</v>
      </c>
      <c r="I17" s="440"/>
      <c r="J17" s="39"/>
      <c r="K17" s="39"/>
      <c r="L17" s="439" t="s">
        <v>120</v>
      </c>
      <c r="M17" s="440"/>
      <c r="N17" s="7" t="s">
        <v>0</v>
      </c>
    </row>
    <row r="18" spans="2:14" ht="16.5" customHeight="1" outlineLevel="1" x14ac:dyDescent="0.35">
      <c r="B18" s="6" t="s">
        <v>0</v>
      </c>
      <c r="C18" s="36"/>
      <c r="D18" s="439" t="s">
        <v>121</v>
      </c>
      <c r="E18" s="440"/>
      <c r="F18" s="39"/>
      <c r="G18" s="39"/>
      <c r="H18" s="439" t="s">
        <v>122</v>
      </c>
      <c r="I18" s="440"/>
      <c r="J18" s="39"/>
      <c r="K18" s="39"/>
      <c r="L18" s="439" t="s">
        <v>123</v>
      </c>
      <c r="M18" s="440"/>
      <c r="N18" s="7" t="s">
        <v>0</v>
      </c>
    </row>
    <row r="19" spans="2:14" ht="16.5" customHeight="1" outlineLevel="1" thickBot="1" x14ac:dyDescent="0.4">
      <c r="B19" s="6" t="s">
        <v>0</v>
      </c>
      <c r="C19" s="36"/>
      <c r="D19" s="439" t="s">
        <v>124</v>
      </c>
      <c r="E19" s="440"/>
      <c r="F19" s="39"/>
      <c r="G19" s="39"/>
      <c r="H19" s="443" t="s">
        <v>125</v>
      </c>
      <c r="I19" s="444"/>
      <c r="J19" s="39"/>
      <c r="K19" s="39"/>
      <c r="L19" s="435" t="s">
        <v>2938</v>
      </c>
      <c r="M19" s="460"/>
      <c r="N19" s="7" t="s">
        <v>0</v>
      </c>
    </row>
    <row r="20" spans="2:14" ht="16.5" customHeight="1" outlineLevel="1" thickBot="1" x14ac:dyDescent="0.4">
      <c r="B20" s="6" t="s">
        <v>0</v>
      </c>
      <c r="C20" s="36"/>
      <c r="D20" s="441" t="s">
        <v>126</v>
      </c>
      <c r="E20" s="442"/>
      <c r="F20" s="88"/>
      <c r="G20" s="36"/>
      <c r="H20" s="88"/>
      <c r="I20" s="88"/>
      <c r="J20" s="88"/>
      <c r="K20" s="88"/>
      <c r="L20" s="457"/>
      <c r="M20" s="459"/>
      <c r="N20" s="7" t="s">
        <v>0</v>
      </c>
    </row>
    <row r="21" spans="2:14" ht="16.5" customHeight="1" outlineLevel="1" collapsed="1" x14ac:dyDescent="0.35">
      <c r="B21" s="6" t="s">
        <v>0</v>
      </c>
      <c r="C21" s="36"/>
      <c r="D21" s="12"/>
      <c r="E21" s="12"/>
      <c r="F21" s="12"/>
      <c r="G21" s="36"/>
      <c r="H21" s="12"/>
      <c r="I21" s="12"/>
      <c r="J21" s="12"/>
      <c r="K21" s="12"/>
      <c r="L21" s="12"/>
      <c r="M21" s="12"/>
      <c r="N21" s="7" t="s">
        <v>0</v>
      </c>
    </row>
    <row r="22" spans="2:14" ht="16.5" customHeight="1" outlineLevel="1" x14ac:dyDescent="0.35">
      <c r="B22" s="6"/>
      <c r="C22" s="36"/>
      <c r="D22" s="456" t="s">
        <v>127</v>
      </c>
      <c r="E22" s="12"/>
      <c r="F22" s="12"/>
      <c r="G22" s="36"/>
      <c r="H22" s="12"/>
      <c r="I22" s="12"/>
      <c r="J22" s="12"/>
      <c r="K22" s="12"/>
      <c r="L22" s="12"/>
      <c r="M22" s="12"/>
      <c r="N22" s="7"/>
    </row>
    <row r="23" spans="2:14" ht="16.5" customHeight="1" outlineLevel="1" thickBot="1" x14ac:dyDescent="0.4">
      <c r="B23" s="6" t="s">
        <v>0</v>
      </c>
      <c r="C23" s="36"/>
      <c r="D23" s="89" t="s">
        <v>2977</v>
      </c>
      <c r="E23" s="39"/>
      <c r="F23" s="39"/>
      <c r="G23" s="39"/>
      <c r="H23" s="89" t="s">
        <v>128</v>
      </c>
      <c r="I23" s="39"/>
      <c r="J23" s="12"/>
      <c r="K23" s="12"/>
      <c r="L23" s="12"/>
      <c r="M23" s="12"/>
      <c r="N23" s="7" t="s">
        <v>0</v>
      </c>
    </row>
    <row r="24" spans="2:14" ht="16.5" customHeight="1" outlineLevel="1" x14ac:dyDescent="0.35">
      <c r="B24" s="6"/>
      <c r="C24" s="52" t="s">
        <v>2391</v>
      </c>
      <c r="D24" s="436" t="s">
        <v>2978</v>
      </c>
      <c r="E24" s="437"/>
      <c r="F24" s="39"/>
      <c r="G24" s="52" t="s">
        <v>2391</v>
      </c>
      <c r="H24" s="436" t="s">
        <v>2397</v>
      </c>
      <c r="I24" s="437"/>
      <c r="J24" s="12"/>
      <c r="K24" s="12"/>
      <c r="L24" s="12"/>
      <c r="M24" s="12"/>
      <c r="N24" s="7" t="s">
        <v>0</v>
      </c>
    </row>
    <row r="25" spans="2:14" ht="16.5" customHeight="1" outlineLevel="1" x14ac:dyDescent="0.35">
      <c r="B25" s="6" t="s">
        <v>0</v>
      </c>
      <c r="C25" s="36"/>
      <c r="D25" s="440" t="s">
        <v>129</v>
      </c>
      <c r="E25" s="440">
        <v>1</v>
      </c>
      <c r="F25" s="39"/>
      <c r="G25" s="39"/>
      <c r="H25" s="440" t="s">
        <v>130</v>
      </c>
      <c r="I25" s="440">
        <v>1</v>
      </c>
      <c r="J25" s="12"/>
      <c r="K25" s="12"/>
      <c r="L25" s="12"/>
      <c r="M25" s="12"/>
      <c r="N25" s="7" t="s">
        <v>0</v>
      </c>
    </row>
    <row r="26" spans="2:14" ht="16.5" customHeight="1" outlineLevel="1" x14ac:dyDescent="0.35">
      <c r="B26" s="6" t="s">
        <v>0</v>
      </c>
      <c r="C26" s="36"/>
      <c r="D26" s="440" t="s">
        <v>131</v>
      </c>
      <c r="E26" s="440">
        <v>1</v>
      </c>
      <c r="F26" s="39"/>
      <c r="G26" s="39"/>
      <c r="H26" s="440" t="s">
        <v>132</v>
      </c>
      <c r="I26" s="440">
        <v>1</v>
      </c>
      <c r="J26" s="12"/>
      <c r="K26" s="12"/>
      <c r="L26" s="12"/>
      <c r="M26" s="12"/>
      <c r="N26" s="7" t="s">
        <v>0</v>
      </c>
    </row>
    <row r="27" spans="2:14" ht="16.5" customHeight="1" outlineLevel="1" thickBot="1" x14ac:dyDescent="0.4">
      <c r="B27" s="6" t="s">
        <v>0</v>
      </c>
      <c r="C27" s="36"/>
      <c r="D27" s="444" t="s">
        <v>133</v>
      </c>
      <c r="E27" s="444">
        <v>1</v>
      </c>
      <c r="F27" s="39"/>
      <c r="G27" s="39"/>
      <c r="H27" s="443" t="s">
        <v>134</v>
      </c>
      <c r="I27" s="444"/>
      <c r="J27" s="12"/>
      <c r="K27" s="12"/>
      <c r="L27" s="12"/>
      <c r="M27" s="12"/>
      <c r="N27" s="7" t="s">
        <v>0</v>
      </c>
    </row>
    <row r="28" spans="2:14" ht="16.5" customHeight="1" x14ac:dyDescent="0.35">
      <c r="B28" s="6" t="s">
        <v>0</v>
      </c>
      <c r="C28" s="36"/>
      <c r="D28" s="12"/>
      <c r="E28" s="12"/>
      <c r="F28" s="12"/>
      <c r="G28" s="36"/>
      <c r="H28" s="12"/>
      <c r="I28" s="12"/>
      <c r="J28" s="12"/>
      <c r="K28" s="12"/>
      <c r="L28" s="12"/>
      <c r="M28" s="12"/>
      <c r="N28" s="7" t="s">
        <v>0</v>
      </c>
    </row>
    <row r="29" spans="2:14" ht="25" x14ac:dyDescent="0.35">
      <c r="B29" s="6" t="s">
        <v>0</v>
      </c>
      <c r="C29" s="796" t="s">
        <v>2391</v>
      </c>
      <c r="D29" s="103" t="s">
        <v>135</v>
      </c>
      <c r="E29" s="12"/>
      <c r="F29" s="12"/>
      <c r="G29" s="36"/>
      <c r="H29" s="12"/>
      <c r="I29" s="12"/>
      <c r="J29" s="12"/>
      <c r="K29" s="12"/>
      <c r="L29" s="12"/>
      <c r="M29" s="12"/>
      <c r="N29" s="7" t="s">
        <v>0</v>
      </c>
    </row>
    <row r="30" spans="2:14" ht="16.5" customHeight="1" outlineLevel="1" thickBot="1" x14ac:dyDescent="0.4">
      <c r="B30" s="6" t="s">
        <v>0</v>
      </c>
      <c r="C30" s="36"/>
      <c r="D30" s="85" t="s">
        <v>136</v>
      </c>
      <c r="E30" s="85"/>
      <c r="F30" s="39"/>
      <c r="G30" s="39"/>
      <c r="H30" s="39"/>
      <c r="I30" s="39"/>
      <c r="J30" s="39"/>
      <c r="K30" s="12"/>
      <c r="L30" s="12"/>
      <c r="M30" s="12"/>
      <c r="N30" s="7" t="s">
        <v>0</v>
      </c>
    </row>
    <row r="31" spans="2:14" ht="16.5" customHeight="1" outlineLevel="1" x14ac:dyDescent="0.35">
      <c r="B31" s="6"/>
      <c r="C31" s="52" t="s">
        <v>2391</v>
      </c>
      <c r="D31" s="436" t="s">
        <v>2398</v>
      </c>
      <c r="E31" s="437"/>
      <c r="F31" s="39"/>
      <c r="G31" s="52" t="s">
        <v>2391</v>
      </c>
      <c r="H31" s="436" t="s">
        <v>3094</v>
      </c>
      <c r="I31" s="437"/>
      <c r="J31" s="39"/>
      <c r="K31" s="12"/>
      <c r="L31" s="12"/>
      <c r="M31" s="12"/>
      <c r="N31" s="7" t="s">
        <v>0</v>
      </c>
    </row>
    <row r="32" spans="2:14" ht="16.5" customHeight="1" outlineLevel="1" x14ac:dyDescent="0.35">
      <c r="B32" s="6" t="s">
        <v>0</v>
      </c>
      <c r="C32" s="36"/>
      <c r="D32" s="448" t="s">
        <v>137</v>
      </c>
      <c r="E32" s="440"/>
      <c r="F32" s="39"/>
      <c r="G32" s="39"/>
      <c r="H32" s="440" t="s">
        <v>138</v>
      </c>
      <c r="I32" s="440">
        <v>1</v>
      </c>
      <c r="J32" s="39"/>
      <c r="K32" s="12"/>
      <c r="L32" s="12"/>
      <c r="M32" s="12"/>
      <c r="N32" s="7" t="s">
        <v>0</v>
      </c>
    </row>
    <row r="33" spans="2:17" ht="16.5" customHeight="1" outlineLevel="1" x14ac:dyDescent="0.35">
      <c r="B33" s="6" t="s">
        <v>0</v>
      </c>
      <c r="C33" s="12"/>
      <c r="D33" s="448" t="s">
        <v>139</v>
      </c>
      <c r="E33" s="440">
        <v>1</v>
      </c>
      <c r="F33" s="39"/>
      <c r="G33" s="39"/>
      <c r="H33" s="440" t="s">
        <v>140</v>
      </c>
      <c r="I33" s="440"/>
      <c r="J33" s="39"/>
      <c r="K33" s="12"/>
      <c r="L33" s="12"/>
      <c r="M33" s="12"/>
      <c r="N33" s="7" t="s">
        <v>0</v>
      </c>
      <c r="Q33" s="2"/>
    </row>
    <row r="34" spans="2:17" ht="16.5" customHeight="1" outlineLevel="1" thickBot="1" x14ac:dyDescent="0.4">
      <c r="B34" s="6" t="s">
        <v>0</v>
      </c>
      <c r="C34" s="12"/>
      <c r="D34" s="448" t="s">
        <v>141</v>
      </c>
      <c r="E34" s="440">
        <v>1</v>
      </c>
      <c r="F34" s="39"/>
      <c r="G34" s="52" t="s">
        <v>2391</v>
      </c>
      <c r="H34" s="444" t="s">
        <v>3142</v>
      </c>
      <c r="I34" s="444"/>
      <c r="J34" s="39"/>
      <c r="K34" s="12"/>
      <c r="L34" s="12"/>
      <c r="M34" s="12"/>
      <c r="N34" s="7" t="s">
        <v>0</v>
      </c>
      <c r="Q34" s="2"/>
    </row>
    <row r="35" spans="2:17" ht="16.5" customHeight="1" outlineLevel="1" x14ac:dyDescent="0.35">
      <c r="B35" s="6" t="s">
        <v>0</v>
      </c>
      <c r="C35" s="12"/>
      <c r="D35" s="448" t="s">
        <v>142</v>
      </c>
      <c r="E35" s="440"/>
      <c r="F35" s="39"/>
      <c r="G35" s="39"/>
      <c r="H35" s="39"/>
      <c r="I35" s="39"/>
      <c r="J35" s="39"/>
      <c r="K35" s="12"/>
      <c r="L35" s="12"/>
      <c r="M35" s="12"/>
      <c r="N35" s="7" t="s">
        <v>0</v>
      </c>
      <c r="Q35" s="2"/>
    </row>
    <row r="36" spans="2:17" ht="16.5" customHeight="1" outlineLevel="1" x14ac:dyDescent="0.35">
      <c r="B36" s="6" t="s">
        <v>0</v>
      </c>
      <c r="C36" s="12"/>
      <c r="D36" s="448" t="s">
        <v>143</v>
      </c>
      <c r="E36" s="440"/>
      <c r="F36" s="39"/>
      <c r="G36" s="39"/>
      <c r="H36" s="39"/>
      <c r="I36" s="39"/>
      <c r="J36" s="39"/>
      <c r="K36" s="12"/>
      <c r="L36" s="12"/>
      <c r="M36" s="12"/>
      <c r="N36" s="7" t="s">
        <v>0</v>
      </c>
      <c r="Q36" s="2"/>
    </row>
    <row r="37" spans="2:17" ht="16.5" customHeight="1" outlineLevel="1" x14ac:dyDescent="0.35">
      <c r="B37" s="6" t="s">
        <v>0</v>
      </c>
      <c r="C37" s="12"/>
      <c r="D37" s="448" t="s">
        <v>144</v>
      </c>
      <c r="E37" s="440"/>
      <c r="F37" s="39"/>
      <c r="G37" s="39"/>
      <c r="H37" s="39"/>
      <c r="I37" s="39"/>
      <c r="J37" s="39"/>
      <c r="K37" s="12"/>
      <c r="L37" s="12"/>
      <c r="M37" s="12"/>
      <c r="N37" s="7" t="s">
        <v>0</v>
      </c>
      <c r="Q37" s="2"/>
    </row>
    <row r="38" spans="2:17" ht="16.5" customHeight="1" outlineLevel="1" x14ac:dyDescent="0.35">
      <c r="B38" s="6" t="s">
        <v>0</v>
      </c>
      <c r="C38" s="12"/>
      <c r="D38" s="448" t="s">
        <v>145</v>
      </c>
      <c r="E38" s="440"/>
      <c r="F38" s="39"/>
      <c r="G38" s="39"/>
      <c r="H38" s="39"/>
      <c r="I38" s="39"/>
      <c r="J38" s="39"/>
      <c r="K38" s="12"/>
      <c r="L38" s="12"/>
      <c r="M38" s="12"/>
      <c r="N38" s="7" t="s">
        <v>0</v>
      </c>
      <c r="Q38" s="2"/>
    </row>
    <row r="39" spans="2:17" ht="16.5" customHeight="1" outlineLevel="1" x14ac:dyDescent="0.35">
      <c r="B39" s="6" t="s">
        <v>0</v>
      </c>
      <c r="C39" s="12"/>
      <c r="D39" s="448" t="s">
        <v>146</v>
      </c>
      <c r="E39" s="440"/>
      <c r="F39" s="39"/>
      <c r="G39" s="39"/>
      <c r="H39" s="39"/>
      <c r="I39" s="39"/>
      <c r="J39" s="39"/>
      <c r="K39" s="12"/>
      <c r="L39" s="12"/>
      <c r="M39" s="12"/>
      <c r="N39" s="7" t="s">
        <v>0</v>
      </c>
      <c r="Q39" s="2"/>
    </row>
    <row r="40" spans="2:17" outlineLevel="1" x14ac:dyDescent="0.35">
      <c r="B40" s="6" t="s">
        <v>0</v>
      </c>
      <c r="C40" s="12"/>
      <c r="D40" s="448" t="s">
        <v>147</v>
      </c>
      <c r="E40" s="440"/>
      <c r="F40" s="39"/>
      <c r="G40" s="39"/>
      <c r="H40" s="39"/>
      <c r="I40" s="39"/>
      <c r="J40" s="39"/>
      <c r="K40" s="12"/>
      <c r="L40" s="12"/>
      <c r="M40" s="12"/>
      <c r="N40" s="7" t="s">
        <v>0</v>
      </c>
      <c r="Q40" s="2"/>
    </row>
    <row r="41" spans="2:17" outlineLevel="1" x14ac:dyDescent="0.35">
      <c r="B41" s="6" t="s">
        <v>0</v>
      </c>
      <c r="C41" s="12"/>
      <c r="D41" s="448" t="s">
        <v>2939</v>
      </c>
      <c r="E41" s="440"/>
      <c r="F41" s="39"/>
      <c r="G41" s="39"/>
      <c r="H41" s="39"/>
      <c r="I41" s="39"/>
      <c r="J41" s="39"/>
      <c r="K41" s="12"/>
      <c r="L41" s="12"/>
      <c r="M41" s="12"/>
      <c r="N41" s="7" t="s">
        <v>0</v>
      </c>
      <c r="Q41" s="2"/>
    </row>
    <row r="42" spans="2:17" ht="16.5" customHeight="1" outlineLevel="1" x14ac:dyDescent="0.35">
      <c r="B42" s="6" t="s">
        <v>0</v>
      </c>
      <c r="C42" s="12"/>
      <c r="D42" s="448" t="s">
        <v>2938</v>
      </c>
      <c r="E42" s="440"/>
      <c r="F42" s="39"/>
      <c r="G42" s="39"/>
      <c r="H42" s="39"/>
      <c r="I42" s="39"/>
      <c r="J42" s="39"/>
      <c r="K42" s="12"/>
      <c r="L42" s="12"/>
      <c r="M42" s="12"/>
      <c r="N42" s="7" t="s">
        <v>0</v>
      </c>
      <c r="Q42" s="2"/>
    </row>
    <row r="43" spans="2:17" ht="16.5" customHeight="1" outlineLevel="1" thickBot="1" x14ac:dyDescent="0.4">
      <c r="B43" s="6" t="s">
        <v>0</v>
      </c>
      <c r="C43" s="12"/>
      <c r="D43" s="457"/>
      <c r="E43" s="458"/>
      <c r="F43" s="39"/>
      <c r="G43" s="39"/>
      <c r="H43" s="39"/>
      <c r="I43" s="39"/>
      <c r="J43" s="39"/>
      <c r="K43" s="12"/>
      <c r="L43" s="12"/>
      <c r="M43" s="12"/>
      <c r="N43" s="7" t="s">
        <v>0</v>
      </c>
      <c r="Q43" s="2"/>
    </row>
    <row r="44" spans="2:17" ht="16.5" customHeight="1" x14ac:dyDescent="0.35">
      <c r="B44" s="6" t="s">
        <v>0</v>
      </c>
      <c r="C44" s="12"/>
      <c r="D44" s="39"/>
      <c r="E44" s="39"/>
      <c r="F44" s="39"/>
      <c r="G44" s="39"/>
      <c r="H44" s="39"/>
      <c r="I44" s="39"/>
      <c r="J44" s="39"/>
      <c r="K44" s="12"/>
      <c r="L44" s="12"/>
      <c r="M44" s="12"/>
      <c r="N44" s="7" t="s">
        <v>0</v>
      </c>
    </row>
    <row r="45" spans="2:17" ht="20.5" thickBot="1" x14ac:dyDescent="0.4">
      <c r="B45" s="6" t="s">
        <v>0</v>
      </c>
      <c r="C45" s="52" t="s">
        <v>2391</v>
      </c>
      <c r="D45" s="768" t="s">
        <v>3089</v>
      </c>
      <c r="E45" s="12"/>
      <c r="F45" s="12"/>
      <c r="G45" s="12"/>
      <c r="H45" s="12"/>
      <c r="I45" s="12"/>
      <c r="J45" s="12"/>
      <c r="K45" s="12"/>
      <c r="L45" s="12"/>
      <c r="M45" s="12"/>
      <c r="N45" s="7" t="s">
        <v>0</v>
      </c>
    </row>
    <row r="46" spans="2:17" ht="16.5" customHeight="1" outlineLevel="1" x14ac:dyDescent="0.35">
      <c r="B46" s="6" t="s">
        <v>0</v>
      </c>
      <c r="C46" s="12"/>
      <c r="D46" s="445" t="s">
        <v>3090</v>
      </c>
      <c r="E46" s="767" t="s">
        <v>3191</v>
      </c>
      <c r="F46" s="39"/>
      <c r="G46" s="39"/>
      <c r="H46" s="39"/>
      <c r="I46" s="12"/>
      <c r="J46" s="12"/>
      <c r="K46" s="12"/>
      <c r="L46" s="12"/>
      <c r="M46" s="12"/>
      <c r="N46" s="7" t="s">
        <v>0</v>
      </c>
    </row>
    <row r="47" spans="2:17" ht="16.5" customHeight="1" outlineLevel="1" x14ac:dyDescent="0.35">
      <c r="B47" s="6" t="s">
        <v>0</v>
      </c>
      <c r="C47" s="12"/>
      <c r="D47" s="762" t="s">
        <v>3093</v>
      </c>
      <c r="E47" s="764">
        <v>44736</v>
      </c>
      <c r="F47" s="39"/>
      <c r="G47" s="39"/>
      <c r="H47" s="39"/>
      <c r="I47" s="12"/>
      <c r="J47" s="12"/>
      <c r="K47" s="12"/>
      <c r="L47" s="12"/>
      <c r="M47" s="12"/>
      <c r="N47" s="7" t="s">
        <v>0</v>
      </c>
    </row>
    <row r="48" spans="2:17" ht="16.5" customHeight="1" outlineLevel="1" x14ac:dyDescent="0.35">
      <c r="B48" s="6" t="s">
        <v>0</v>
      </c>
      <c r="C48" s="12"/>
      <c r="D48" s="446" t="s">
        <v>149</v>
      </c>
      <c r="E48" s="766" t="s">
        <v>3192</v>
      </c>
      <c r="F48" s="39"/>
      <c r="G48" s="39"/>
      <c r="H48" s="39"/>
      <c r="I48" s="12"/>
      <c r="J48" s="12"/>
      <c r="K48" s="12"/>
      <c r="L48" s="12"/>
      <c r="M48" s="12"/>
      <c r="N48" s="7" t="s">
        <v>0</v>
      </c>
    </row>
    <row r="49" spans="2:14" ht="16.5" customHeight="1" outlineLevel="1" x14ac:dyDescent="0.35">
      <c r="B49" s="6"/>
      <c r="C49" s="12"/>
      <c r="D49" s="762" t="s">
        <v>3088</v>
      </c>
      <c r="E49" s="90" t="s">
        <v>3193</v>
      </c>
      <c r="F49" s="39"/>
      <c r="G49" s="39"/>
      <c r="H49" s="39"/>
      <c r="I49" s="12"/>
      <c r="J49" s="12"/>
      <c r="K49" s="12"/>
      <c r="L49" s="12"/>
      <c r="M49" s="12"/>
      <c r="N49" s="7"/>
    </row>
    <row r="50" spans="2:14" ht="16.5" customHeight="1" outlineLevel="1" x14ac:dyDescent="0.35">
      <c r="B50" s="6"/>
      <c r="C50" s="12"/>
      <c r="D50" s="762" t="s">
        <v>148</v>
      </c>
      <c r="E50" s="764">
        <v>44757</v>
      </c>
      <c r="F50" s="39"/>
      <c r="G50" s="39"/>
      <c r="H50" s="39"/>
      <c r="I50" s="12"/>
      <c r="J50" s="12"/>
      <c r="K50" s="12"/>
      <c r="L50" s="12"/>
      <c r="M50" s="12"/>
      <c r="N50" s="7"/>
    </row>
    <row r="51" spans="2:14" ht="16.5" customHeight="1" outlineLevel="1" x14ac:dyDescent="0.35">
      <c r="B51" s="6" t="s">
        <v>0</v>
      </c>
      <c r="C51" s="12"/>
      <c r="D51" s="446" t="s">
        <v>149</v>
      </c>
      <c r="E51" s="766" t="s">
        <v>1491</v>
      </c>
      <c r="F51" s="39"/>
      <c r="G51" s="39"/>
      <c r="H51" s="39"/>
      <c r="I51" s="12"/>
      <c r="J51" s="12"/>
      <c r="K51" s="12"/>
      <c r="L51" s="12"/>
      <c r="M51" s="12"/>
      <c r="N51" s="7" t="s">
        <v>0</v>
      </c>
    </row>
    <row r="52" spans="2:14" ht="16.5" customHeight="1" outlineLevel="1" x14ac:dyDescent="0.35">
      <c r="B52" s="6"/>
      <c r="C52" s="12"/>
      <c r="D52" s="762" t="s">
        <v>3088</v>
      </c>
      <c r="E52" s="90" t="s">
        <v>3292</v>
      </c>
      <c r="F52" s="39"/>
      <c r="G52" s="39"/>
      <c r="H52" s="39"/>
      <c r="I52" s="12"/>
      <c r="J52" s="12"/>
      <c r="K52" s="12"/>
      <c r="L52" s="12"/>
      <c r="M52" s="12"/>
      <c r="N52" s="7"/>
    </row>
    <row r="53" spans="2:14" ht="16.5" customHeight="1" outlineLevel="1" x14ac:dyDescent="0.35">
      <c r="B53" s="6"/>
      <c r="C53" s="12"/>
      <c r="D53" s="762" t="s">
        <v>148</v>
      </c>
      <c r="E53" s="764">
        <v>45973</v>
      </c>
      <c r="F53" s="39"/>
      <c r="G53" s="39"/>
      <c r="H53" s="39"/>
      <c r="I53" s="12"/>
      <c r="J53" s="12"/>
      <c r="K53" s="12"/>
      <c r="L53" s="12"/>
      <c r="M53" s="12"/>
      <c r="N53" s="7"/>
    </row>
    <row r="54" spans="2:14" ht="16.5" customHeight="1" outlineLevel="1" x14ac:dyDescent="0.35">
      <c r="B54" s="6" t="s">
        <v>0</v>
      </c>
      <c r="C54" s="12"/>
      <c r="D54" s="446" t="s">
        <v>149</v>
      </c>
      <c r="E54" s="766"/>
      <c r="F54" s="39"/>
      <c r="G54" s="39"/>
      <c r="H54" s="39"/>
      <c r="I54" s="12"/>
      <c r="J54" s="12"/>
      <c r="K54" s="12"/>
      <c r="L54" s="12"/>
      <c r="M54" s="12"/>
      <c r="N54" s="7" t="s">
        <v>0</v>
      </c>
    </row>
    <row r="55" spans="2:14" ht="16.5" customHeight="1" outlineLevel="1" x14ac:dyDescent="0.35">
      <c r="B55" s="6"/>
      <c r="C55" s="12"/>
      <c r="D55" s="762" t="s">
        <v>3088</v>
      </c>
      <c r="E55" s="90"/>
      <c r="F55" s="39"/>
      <c r="G55" s="39"/>
      <c r="H55" s="39"/>
      <c r="I55" s="12"/>
      <c r="J55" s="12"/>
      <c r="K55" s="12"/>
      <c r="L55" s="12"/>
      <c r="M55" s="12"/>
      <c r="N55" s="7"/>
    </row>
    <row r="56" spans="2:14" ht="16.5" customHeight="1" outlineLevel="1" x14ac:dyDescent="0.35">
      <c r="B56" s="6"/>
      <c r="C56" s="12"/>
      <c r="D56" s="762" t="s">
        <v>148</v>
      </c>
      <c r="E56" s="764"/>
      <c r="F56" s="39"/>
      <c r="G56" s="39"/>
      <c r="H56" s="39"/>
      <c r="I56" s="12"/>
      <c r="J56" s="12"/>
      <c r="K56" s="12"/>
      <c r="L56" s="12"/>
      <c r="M56" s="12"/>
      <c r="N56" s="7"/>
    </row>
    <row r="57" spans="2:14" ht="16.5" customHeight="1" outlineLevel="1" x14ac:dyDescent="0.35">
      <c r="B57" s="6" t="s">
        <v>0</v>
      </c>
      <c r="C57" s="12"/>
      <c r="D57" s="446" t="s">
        <v>149</v>
      </c>
      <c r="E57" s="766"/>
      <c r="F57" s="39"/>
      <c r="G57" s="39"/>
      <c r="H57" s="39"/>
      <c r="I57" s="12"/>
      <c r="J57" s="12"/>
      <c r="K57" s="12"/>
      <c r="L57" s="12"/>
      <c r="M57" s="12"/>
      <c r="N57" s="7" t="s">
        <v>0</v>
      </c>
    </row>
    <row r="58" spans="2:14" ht="16.5" customHeight="1" outlineLevel="1" x14ac:dyDescent="0.35">
      <c r="B58" s="6"/>
      <c r="C58" s="12"/>
      <c r="D58" s="762" t="s">
        <v>3088</v>
      </c>
      <c r="E58" s="90"/>
      <c r="F58" s="39"/>
      <c r="G58" s="39"/>
      <c r="H58" s="39"/>
      <c r="I58" s="12"/>
      <c r="J58" s="12"/>
      <c r="K58" s="12"/>
      <c r="L58" s="12"/>
      <c r="M58" s="12"/>
      <c r="N58" s="7"/>
    </row>
    <row r="59" spans="2:14" ht="16.5" customHeight="1" outlineLevel="1" x14ac:dyDescent="0.35">
      <c r="B59" s="6"/>
      <c r="C59" s="12"/>
      <c r="D59" s="762" t="s">
        <v>148</v>
      </c>
      <c r="E59" s="764"/>
      <c r="F59" s="39"/>
      <c r="G59" s="39"/>
      <c r="H59" s="39"/>
      <c r="I59" s="12"/>
      <c r="J59" s="12"/>
      <c r="K59" s="12"/>
      <c r="L59" s="12"/>
      <c r="M59" s="12"/>
      <c r="N59" s="7"/>
    </row>
    <row r="60" spans="2:14" ht="16.5" customHeight="1" outlineLevel="1" x14ac:dyDescent="0.35">
      <c r="B60" s="6" t="s">
        <v>0</v>
      </c>
      <c r="C60" s="12"/>
      <c r="D60" s="446" t="s">
        <v>149</v>
      </c>
      <c r="E60" s="766"/>
      <c r="F60" s="39"/>
      <c r="G60" s="39"/>
      <c r="H60" s="39"/>
      <c r="I60" s="12"/>
      <c r="J60" s="12"/>
      <c r="K60" s="12"/>
      <c r="L60" s="12"/>
      <c r="M60" s="12"/>
      <c r="N60" s="7" t="s">
        <v>0</v>
      </c>
    </row>
    <row r="61" spans="2:14" ht="16.5" customHeight="1" outlineLevel="1" x14ac:dyDescent="0.35">
      <c r="B61" s="6"/>
      <c r="C61" s="12"/>
      <c r="D61" s="762" t="s">
        <v>3088</v>
      </c>
      <c r="E61" s="90"/>
      <c r="F61" s="39"/>
      <c r="G61" s="39"/>
      <c r="H61" s="39"/>
      <c r="I61" s="12"/>
      <c r="J61" s="12"/>
      <c r="K61" s="12"/>
      <c r="L61" s="12"/>
      <c r="M61" s="12"/>
      <c r="N61" s="7"/>
    </row>
    <row r="62" spans="2:14" ht="16.5" customHeight="1" outlineLevel="1" thickBot="1" x14ac:dyDescent="0.4">
      <c r="B62" s="6"/>
      <c r="C62" s="12"/>
      <c r="D62" s="763" t="s">
        <v>148</v>
      </c>
      <c r="E62" s="765"/>
      <c r="F62" s="39"/>
      <c r="G62" s="39"/>
      <c r="H62" s="39"/>
      <c r="I62" s="12"/>
      <c r="J62" s="12"/>
      <c r="K62" s="12"/>
      <c r="L62" s="12"/>
      <c r="M62" s="12"/>
      <c r="N62" s="7"/>
    </row>
    <row r="63" spans="2:14" ht="16" thickBot="1" x14ac:dyDescent="0.4">
      <c r="B63" s="8" t="s">
        <v>0</v>
      </c>
      <c r="C63" s="9"/>
      <c r="D63" s="9" t="s">
        <v>0</v>
      </c>
      <c r="E63" s="9" t="s">
        <v>0</v>
      </c>
      <c r="F63" s="9" t="s">
        <v>0</v>
      </c>
      <c r="G63" s="9" t="s">
        <v>0</v>
      </c>
      <c r="H63" s="9" t="s">
        <v>0</v>
      </c>
      <c r="I63" s="9" t="s">
        <v>0</v>
      </c>
      <c r="J63" s="9" t="s">
        <v>0</v>
      </c>
      <c r="K63" s="9" t="s">
        <v>0</v>
      </c>
      <c r="L63" s="9" t="s">
        <v>0</v>
      </c>
      <c r="M63" s="9" t="s">
        <v>0</v>
      </c>
      <c r="N63" s="10" t="s">
        <v>0</v>
      </c>
    </row>
    <row r="264" spans="1:2" x14ac:dyDescent="0.35">
      <c r="A264" s="32"/>
      <c r="B264" s="32"/>
    </row>
    <row r="265" spans="1:2" x14ac:dyDescent="0.35">
      <c r="A265" s="32"/>
      <c r="B265" s="32"/>
    </row>
    <row r="266" spans="1:2" x14ac:dyDescent="0.35">
      <c r="A266" s="32"/>
      <c r="B266" s="32"/>
    </row>
    <row r="267" spans="1:2" x14ac:dyDescent="0.35">
      <c r="A267" s="32"/>
      <c r="B267" s="32"/>
    </row>
    <row r="268" spans="1:2" x14ac:dyDescent="0.35">
      <c r="A268" s="32"/>
      <c r="B268" s="32"/>
    </row>
    <row r="269" spans="1:2" x14ac:dyDescent="0.35">
      <c r="A269" s="32"/>
      <c r="B269" s="32"/>
    </row>
    <row r="270" spans="1:2" x14ac:dyDescent="0.35">
      <c r="A270" s="32"/>
      <c r="B270" s="32"/>
    </row>
    <row r="271" spans="1:2" x14ac:dyDescent="0.35">
      <c r="A271" s="32"/>
      <c r="B271" s="32"/>
    </row>
    <row r="272" spans="1:2" x14ac:dyDescent="0.35">
      <c r="A272" s="32"/>
      <c r="B272" s="32"/>
    </row>
    <row r="273" spans="1:2" x14ac:dyDescent="0.35">
      <c r="A273" s="32"/>
      <c r="B273" s="32"/>
    </row>
    <row r="274" spans="1:2" x14ac:dyDescent="0.35">
      <c r="A274" s="32"/>
      <c r="B274" s="32"/>
    </row>
    <row r="275" spans="1:2" x14ac:dyDescent="0.35">
      <c r="A275" s="32"/>
      <c r="B275" s="32"/>
    </row>
    <row r="276" spans="1:2" x14ac:dyDescent="0.35">
      <c r="A276" s="32"/>
      <c r="B276" s="32"/>
    </row>
    <row r="277" spans="1:2" x14ac:dyDescent="0.35">
      <c r="A277" s="32"/>
      <c r="B277" s="32"/>
    </row>
    <row r="278" spans="1:2" x14ac:dyDescent="0.35">
      <c r="A278" s="32"/>
      <c r="B278" s="32"/>
    </row>
    <row r="279" spans="1:2" x14ac:dyDescent="0.35">
      <c r="A279" s="32"/>
      <c r="B279" s="32"/>
    </row>
    <row r="280" spans="1:2" x14ac:dyDescent="0.35">
      <c r="A280" s="32"/>
      <c r="B280" s="32"/>
    </row>
    <row r="281" spans="1:2" x14ac:dyDescent="0.35">
      <c r="A281" s="32"/>
      <c r="B281" s="32"/>
    </row>
    <row r="282" spans="1:2" x14ac:dyDescent="0.35">
      <c r="A282" s="32"/>
      <c r="B282" s="32"/>
    </row>
    <row r="283" spans="1:2" x14ac:dyDescent="0.35">
      <c r="A283" s="32"/>
      <c r="B283" s="32"/>
    </row>
    <row r="284" spans="1:2" x14ac:dyDescent="0.35">
      <c r="A284" s="32"/>
      <c r="B284" s="32"/>
    </row>
    <row r="285" spans="1:2" x14ac:dyDescent="0.35">
      <c r="A285" s="32"/>
      <c r="B285" s="32"/>
    </row>
    <row r="286" spans="1:2" x14ac:dyDescent="0.35">
      <c r="A286" s="32"/>
      <c r="B286" s="32"/>
    </row>
    <row r="287" spans="1:2" x14ac:dyDescent="0.35">
      <c r="A287" s="32"/>
      <c r="B287" s="32"/>
    </row>
    <row r="288" spans="1:2" x14ac:dyDescent="0.35">
      <c r="A288" s="32"/>
      <c r="B288" s="32"/>
    </row>
    <row r="289" spans="1:2" x14ac:dyDescent="0.35">
      <c r="A289" s="32"/>
      <c r="B289" s="32"/>
    </row>
    <row r="290" spans="1:2" x14ac:dyDescent="0.35">
      <c r="A290" s="32"/>
      <c r="B290" s="32"/>
    </row>
    <row r="291" spans="1:2" x14ac:dyDescent="0.35">
      <c r="A291" s="32"/>
      <c r="B291" s="32"/>
    </row>
    <row r="292" spans="1:2" x14ac:dyDescent="0.35">
      <c r="A292" s="32"/>
      <c r="B292" s="32"/>
    </row>
    <row r="293" spans="1:2" x14ac:dyDescent="0.35">
      <c r="A293" s="32"/>
      <c r="B293" s="32"/>
    </row>
    <row r="294" spans="1:2" x14ac:dyDescent="0.35">
      <c r="A294" s="32"/>
      <c r="B294" s="32"/>
    </row>
    <row r="295" spans="1:2" x14ac:dyDescent="0.35">
      <c r="A295" s="32"/>
      <c r="B295" s="32"/>
    </row>
    <row r="296" spans="1:2" x14ac:dyDescent="0.35">
      <c r="A296" s="32"/>
      <c r="B296" s="32"/>
    </row>
    <row r="297" spans="1:2" x14ac:dyDescent="0.35">
      <c r="A297" s="32"/>
      <c r="B297" s="32"/>
    </row>
    <row r="298" spans="1:2" x14ac:dyDescent="0.35">
      <c r="A298" s="32"/>
      <c r="B298" s="32"/>
    </row>
    <row r="299" spans="1:2" x14ac:dyDescent="0.35">
      <c r="A299" s="32"/>
      <c r="B299" s="32"/>
    </row>
    <row r="300" spans="1:2" x14ac:dyDescent="0.35">
      <c r="A300" s="32"/>
      <c r="B300" s="32"/>
    </row>
    <row r="301" spans="1:2" x14ac:dyDescent="0.35">
      <c r="A301" s="32"/>
      <c r="B301" s="32"/>
    </row>
    <row r="302" spans="1:2" x14ac:dyDescent="0.35">
      <c r="A302" s="32"/>
      <c r="B302" s="32"/>
    </row>
    <row r="303" spans="1:2" x14ac:dyDescent="0.35">
      <c r="A303" s="32"/>
      <c r="B303" s="32"/>
    </row>
    <row r="304" spans="1:2" x14ac:dyDescent="0.35">
      <c r="A304" s="32"/>
      <c r="B304" s="32"/>
    </row>
    <row r="305" spans="1:2" x14ac:dyDescent="0.35">
      <c r="A305" s="32"/>
      <c r="B305" s="32"/>
    </row>
    <row r="306" spans="1:2" x14ac:dyDescent="0.35">
      <c r="A306" s="32"/>
      <c r="B306" s="32"/>
    </row>
    <row r="307" spans="1:2" x14ac:dyDescent="0.35">
      <c r="A307" s="32"/>
      <c r="B307" s="32"/>
    </row>
    <row r="308" spans="1:2" x14ac:dyDescent="0.35">
      <c r="A308" s="32"/>
      <c r="B308" s="32"/>
    </row>
    <row r="309" spans="1:2" x14ac:dyDescent="0.35">
      <c r="A309" s="32"/>
      <c r="B309" s="32"/>
    </row>
    <row r="310" spans="1:2" x14ac:dyDescent="0.35">
      <c r="A310" s="32"/>
      <c r="B310" s="32"/>
    </row>
    <row r="311" spans="1:2" x14ac:dyDescent="0.35">
      <c r="A311" s="32"/>
      <c r="B311" s="32"/>
    </row>
    <row r="312" spans="1:2" x14ac:dyDescent="0.35">
      <c r="A312" s="32"/>
      <c r="B312" s="32"/>
    </row>
    <row r="313" spans="1:2" x14ac:dyDescent="0.35">
      <c r="A313" s="32"/>
      <c r="B313" s="32"/>
    </row>
    <row r="314" spans="1:2" x14ac:dyDescent="0.35">
      <c r="A314" s="32"/>
      <c r="B314" s="32"/>
    </row>
    <row r="315" spans="1:2" x14ac:dyDescent="0.35">
      <c r="A315" s="32"/>
      <c r="B315" s="32"/>
    </row>
    <row r="316" spans="1:2" x14ac:dyDescent="0.35">
      <c r="A316" s="32"/>
      <c r="B316" s="32"/>
    </row>
    <row r="317" spans="1:2" x14ac:dyDescent="0.35">
      <c r="A317" s="32"/>
      <c r="B317" s="32"/>
    </row>
    <row r="318" spans="1:2" x14ac:dyDescent="0.35">
      <c r="A318" s="32"/>
      <c r="B318" s="32"/>
    </row>
  </sheetData>
  <dataValidations count="13">
    <dataValidation allowBlank="1" showInputMessage="1" showErrorMessage="1" prompt="To be marked as 1 if the user intends to include any and all construction material  in the building._x000a_See also User Guide, Section 2.1.1 (p. 29)" sqref="C5" xr:uid="{97D55FD4-DD89-410B-A6E0-F2E222EB98FE}"/>
    <dataValidation allowBlank="1" showInputMessage="1" showErrorMessage="1" promptTitle="Data Type" prompt="User Guide, Section 2.2.2 (p. 31)" sqref="G31" xr:uid="{671FFC87-0BAF-4B74-A2F3-1E4486D31A1B}"/>
    <dataValidation type="whole" operator="equal" allowBlank="1" showInputMessage="1" showErrorMessage="1" errorTitle="Incorrect value" error="Please enter 1 if the information is relevant, otherwise leave the cell blank" sqref="E32:E43 E25:E27 I25:I27 E18:E20 E5 E9:E11 E13:E16 I32:I34 M20" xr:uid="{A4A2261D-A8DC-44A6-AA64-3ADCBF51DB93}">
      <formula1>1</formula1>
    </dataValidation>
    <dataValidation allowBlank="1" showErrorMessage="1" sqref="H24 D24 D31 H31" xr:uid="{DFD641E8-9B48-48D8-87A3-B18884B8B94F}"/>
    <dataValidation allowBlank="1" showInputMessage="1" showErrorMessage="1" promptTitle="Materials under investigation" prompt="_x000a_" sqref="C4" xr:uid="{08F7811C-42CF-4F81-AF54-B50BA01335F0}"/>
    <dataValidation allowBlank="1" showInputMessage="1" showErrorMessage="1" promptTitle="Building shearing layers" prompt="Refers to Brant building shearing layers. See also User Guide, Chapter 1, Section 3.1.4." sqref="C24" xr:uid="{410E896B-9A08-492A-AD94-E4643B3A415E}"/>
    <dataValidation allowBlank="1" showInputMessage="1" showErrorMessage="1" promptTitle="Vertical Scope" prompt="User Guide, Section 2.1.2 (p. 29)" sqref="G24" xr:uid="{89D789C8-1ED7-4CB2-B25A-A8D4B0E9DCB5}"/>
    <dataValidation allowBlank="1" showInputMessage="1" showErrorMessage="1" promptTitle="Data Sources" prompt="Section 2.2.1 (pp. 30-31)" sqref="C31" xr:uid="{15C2ED82-AEBE-44C4-993C-CA0FD7192CCC}"/>
    <dataValidation allowBlank="1" showInputMessage="1" showErrorMessage="1" promptTitle="MEP" prompt="Mechanical, Electrical, and Plumbing" sqref="G34" xr:uid="{49DBB5FD-2B38-4BBD-ABC2-A56E21FD3C51}"/>
    <dataValidation type="list" allowBlank="1" showInputMessage="1" showErrorMessage="1" sqref="E48 E51 E54 E57 E60" xr:uid="{86E7E2F1-9B51-4E7E-A360-6C121C1D84DC}">
      <formula1>"Not Started, In Progress, Under Review, Reviewed, Requires Action, Abandoned, Other (please specify)"</formula1>
    </dataValidation>
    <dataValidation allowBlank="1" showInputMessage="1" showErrorMessage="1" promptTitle="Scope of study" prompt="User Guide, Section 2.1 (p. 29)" sqref="C3" xr:uid="{BDB4E270-DFFD-4A2D-9EBE-BC8ADB4299AF}"/>
    <dataValidation allowBlank="1" showInputMessage="1" showErrorMessage="1" promptTitle="Building location" prompt="User Guide, Section 2.2 (pp. 29-31)" sqref="C29" xr:uid="{61496C91-622D-4B2B-B426-82B7D2F4EBEB}"/>
    <dataValidation allowBlank="1" showInputMessage="1" showErrorMessage="1" promptTitle="Data Sources" prompt="Section 2.3 (p. 32)" sqref="C45" xr:uid="{728F4738-7529-4C6C-A6EC-756AF6B2471C}"/>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799A0-1CFF-45F8-B185-6C7A999ED75D}">
  <sheetPr>
    <tabColor rgb="FF99A9DE"/>
  </sheetPr>
  <dimension ref="A2:AH2004"/>
  <sheetViews>
    <sheetView zoomScale="115" zoomScaleNormal="115" workbookViewId="0">
      <pane xSplit="2" ySplit="5" topLeftCell="AB60" activePane="bottomRight" state="frozen"/>
      <selection activeCell="B69" sqref="B69:H94"/>
      <selection pane="topRight" activeCell="B69" sqref="B69:H94"/>
      <selection pane="bottomLeft" activeCell="B69" sqref="B69:H94"/>
      <selection pane="bottomRight" activeCell="AF6" sqref="AF6"/>
    </sheetView>
  </sheetViews>
  <sheetFormatPr defaultColWidth="12.54296875" defaultRowHeight="15.5" x14ac:dyDescent="0.35"/>
  <cols>
    <col min="1" max="1" width="3.81640625" style="26" customWidth="1"/>
    <col min="2" max="2" width="39.26953125" style="26" customWidth="1"/>
    <col min="3" max="3" width="36" style="26" customWidth="1"/>
    <col min="4" max="4" width="44.1796875" style="26" bestFit="1" customWidth="1"/>
    <col min="5" max="6" width="15.453125" style="26" customWidth="1"/>
    <col min="7" max="7" width="14" style="26" customWidth="1"/>
    <col min="8" max="8" width="15.26953125" style="26" customWidth="1"/>
    <col min="9" max="9" width="15" style="26" customWidth="1"/>
    <col min="10" max="10" width="12.453125" style="26" customWidth="1"/>
    <col min="11" max="12" width="10.7265625" style="26" customWidth="1"/>
    <col min="13" max="13" width="12.7265625" style="26" customWidth="1"/>
    <col min="14" max="14" width="9.1796875" style="26" customWidth="1"/>
    <col min="15" max="15" width="11.81640625" style="26" customWidth="1"/>
    <col min="16" max="16" width="9.26953125" style="26" customWidth="1"/>
    <col min="17" max="17" width="9" style="26" customWidth="1"/>
    <col min="18" max="18" width="10.54296875" style="26" customWidth="1"/>
    <col min="19" max="19" width="19.453125" style="26" customWidth="1"/>
    <col min="20" max="20" width="11" style="26" customWidth="1"/>
    <col min="21" max="21" width="8.54296875" style="26" customWidth="1"/>
    <col min="22" max="22" width="25.54296875" style="26" customWidth="1"/>
    <col min="23" max="23" width="22.1796875" style="26" customWidth="1"/>
    <col min="24" max="25" width="22.54296875" style="26" customWidth="1"/>
    <col min="26" max="26" width="22.7265625" style="26" customWidth="1"/>
    <col min="27" max="27" width="27.26953125" style="26" customWidth="1"/>
    <col min="28" max="28" width="9.1796875" style="26" customWidth="1"/>
    <col min="29" max="29" width="19.26953125" style="26" customWidth="1"/>
    <col min="30" max="30" width="23.7265625" style="26" bestFit="1" customWidth="1"/>
    <col min="31" max="31" width="14.26953125" style="26" bestFit="1" customWidth="1"/>
    <col min="32" max="32" width="66.7265625" style="26" bestFit="1" customWidth="1"/>
    <col min="33" max="16384" width="12.54296875" style="26"/>
  </cols>
  <sheetData>
    <row r="2" spans="1:32" ht="25.5" thickBot="1" x14ac:dyDescent="0.4">
      <c r="A2" s="450" t="s">
        <v>2391</v>
      </c>
      <c r="B2" s="451" t="s">
        <v>135</v>
      </c>
      <c r="C2" s="452"/>
      <c r="D2" s="452"/>
      <c r="E2" s="452"/>
      <c r="F2" s="452"/>
      <c r="G2" s="452"/>
      <c r="J2" s="452"/>
      <c r="K2" s="452"/>
      <c r="L2" s="452"/>
      <c r="M2" s="452"/>
      <c r="N2" s="452"/>
      <c r="O2" s="452"/>
      <c r="P2" s="452"/>
      <c r="Q2" s="452"/>
      <c r="R2" s="452"/>
      <c r="S2" s="452"/>
      <c r="T2" s="452"/>
      <c r="U2" s="452"/>
      <c r="V2" s="452"/>
      <c r="W2" s="452"/>
      <c r="X2" s="452"/>
      <c r="Y2" s="452"/>
      <c r="Z2" s="452"/>
    </row>
    <row r="3" spans="1:32" s="453" customFormat="1" ht="20.5" thickBot="1" x14ac:dyDescent="0.45">
      <c r="B3" s="461" t="s">
        <v>3143</v>
      </c>
      <c r="C3" s="111"/>
      <c r="D3" s="111"/>
      <c r="E3" s="111"/>
      <c r="F3" s="111"/>
      <c r="G3" s="112"/>
      <c r="H3" s="461" t="s">
        <v>3147</v>
      </c>
      <c r="I3" s="113"/>
      <c r="J3" s="111"/>
      <c r="K3" s="111"/>
      <c r="L3" s="111"/>
      <c r="M3" s="111"/>
      <c r="N3" s="111"/>
      <c r="O3" s="111"/>
      <c r="P3" s="111"/>
      <c r="Q3" s="111"/>
      <c r="R3" s="111"/>
      <c r="S3" s="111"/>
      <c r="T3" s="111"/>
      <c r="U3" s="112"/>
      <c r="V3" s="461" t="s">
        <v>3148</v>
      </c>
      <c r="W3" s="111"/>
      <c r="X3" s="111"/>
      <c r="Y3" s="111"/>
      <c r="Z3" s="111"/>
      <c r="AA3" s="111"/>
      <c r="AB3" s="112"/>
      <c r="AC3" s="110" t="s">
        <v>3149</v>
      </c>
      <c r="AD3" s="111"/>
      <c r="AE3" s="111"/>
      <c r="AF3" s="112"/>
    </row>
    <row r="4" spans="1:32" s="454" customFormat="1" ht="40.5" customHeight="1" x14ac:dyDescent="0.35">
      <c r="B4" s="797" t="s">
        <v>3144</v>
      </c>
      <c r="C4" s="797" t="s">
        <v>3145</v>
      </c>
      <c r="D4" s="798" t="s">
        <v>3146</v>
      </c>
      <c r="E4" s="798" t="s">
        <v>151</v>
      </c>
      <c r="F4" s="798" t="s">
        <v>2402</v>
      </c>
      <c r="G4" s="799" t="s">
        <v>3095</v>
      </c>
      <c r="H4" s="800" t="s">
        <v>3154</v>
      </c>
      <c r="I4" s="801"/>
      <c r="J4" s="798" t="s">
        <v>153</v>
      </c>
      <c r="K4" s="798" t="s">
        <v>154</v>
      </c>
      <c r="L4" s="798" t="s">
        <v>155</v>
      </c>
      <c r="M4" s="798" t="s">
        <v>156</v>
      </c>
      <c r="N4" s="798" t="s">
        <v>157</v>
      </c>
      <c r="O4" s="802" t="s">
        <v>158</v>
      </c>
      <c r="P4" s="802" t="s">
        <v>65</v>
      </c>
      <c r="Q4" s="802" t="s">
        <v>159</v>
      </c>
      <c r="R4" s="805" t="s">
        <v>3155</v>
      </c>
      <c r="S4" s="806"/>
      <c r="T4" s="808" t="s">
        <v>3150</v>
      </c>
      <c r="U4" s="465"/>
      <c r="V4" s="466" t="s">
        <v>3151</v>
      </c>
      <c r="W4" s="467"/>
      <c r="X4" s="468"/>
      <c r="Y4" s="468"/>
      <c r="Z4" s="469"/>
      <c r="AA4" s="471" t="s">
        <v>3152</v>
      </c>
      <c r="AB4" s="471"/>
      <c r="AC4" s="472" t="s">
        <v>160</v>
      </c>
      <c r="AD4" s="473" t="s">
        <v>161</v>
      </c>
      <c r="AE4" s="468" t="s">
        <v>65</v>
      </c>
      <c r="AF4" s="769" t="s">
        <v>3153</v>
      </c>
    </row>
    <row r="5" spans="1:32" s="454" customFormat="1" ht="36" x14ac:dyDescent="0.3">
      <c r="B5" s="462" t="s">
        <v>162</v>
      </c>
      <c r="C5" s="463" t="s">
        <v>163</v>
      </c>
      <c r="D5" s="463" t="s">
        <v>164</v>
      </c>
      <c r="E5" s="803" t="s">
        <v>2391</v>
      </c>
      <c r="F5" s="803" t="s">
        <v>2391</v>
      </c>
      <c r="G5" s="804" t="s">
        <v>2391</v>
      </c>
      <c r="H5" s="464" t="s">
        <v>2982</v>
      </c>
      <c r="I5" s="464" t="s">
        <v>152</v>
      </c>
      <c r="J5" s="464" t="s">
        <v>165</v>
      </c>
      <c r="K5" s="464" t="s">
        <v>166</v>
      </c>
      <c r="L5" s="464" t="s">
        <v>167</v>
      </c>
      <c r="M5" s="464" t="s">
        <v>168</v>
      </c>
      <c r="N5" s="464" t="s">
        <v>169</v>
      </c>
      <c r="O5" s="464" t="s">
        <v>170</v>
      </c>
      <c r="P5" s="464" t="s">
        <v>171</v>
      </c>
      <c r="Q5" s="464" t="s">
        <v>172</v>
      </c>
      <c r="R5" s="464" t="s">
        <v>3156</v>
      </c>
      <c r="S5" s="807" t="s">
        <v>3096</v>
      </c>
      <c r="T5" s="464" t="s">
        <v>173</v>
      </c>
      <c r="U5" s="809" t="s">
        <v>174</v>
      </c>
      <c r="V5" s="464" t="s">
        <v>175</v>
      </c>
      <c r="W5" s="464" t="s">
        <v>176</v>
      </c>
      <c r="X5" s="464" t="s">
        <v>177</v>
      </c>
      <c r="Y5" s="464" t="s">
        <v>178</v>
      </c>
      <c r="Z5" s="470" t="s">
        <v>3097</v>
      </c>
      <c r="AA5" s="464" t="s">
        <v>76</v>
      </c>
      <c r="AB5" s="809" t="s">
        <v>174</v>
      </c>
      <c r="AC5" s="474" t="s">
        <v>179</v>
      </c>
      <c r="AD5" s="464" t="s">
        <v>180</v>
      </c>
      <c r="AE5" s="464" t="s">
        <v>181</v>
      </c>
      <c r="AF5" s="770" t="s">
        <v>182</v>
      </c>
    </row>
    <row r="6" spans="1:32" ht="15.75" customHeight="1" x14ac:dyDescent="0.35">
      <c r="B6" s="903" t="s">
        <v>3194</v>
      </c>
      <c r="C6" s="904"/>
      <c r="D6" s="905"/>
      <c r="E6" s="906" t="s">
        <v>183</v>
      </c>
      <c r="F6" s="907" t="s">
        <v>184</v>
      </c>
      <c r="G6" s="908" t="s">
        <v>129</v>
      </c>
      <c r="H6" s="909" t="s">
        <v>65</v>
      </c>
      <c r="I6" s="910" t="s">
        <v>185</v>
      </c>
      <c r="J6" s="911">
        <v>6</v>
      </c>
      <c r="K6" s="912">
        <v>1.8</v>
      </c>
      <c r="L6" s="913">
        <v>1.8</v>
      </c>
      <c r="M6" s="914">
        <v>0.3</v>
      </c>
      <c r="N6" s="915"/>
      <c r="O6" s="914"/>
      <c r="P6" s="915"/>
      <c r="Q6" s="916"/>
      <c r="R6" s="917"/>
      <c r="S6" s="918"/>
      <c r="T6" s="114" cm="1">
        <f t="array" ref="T6">_xlfn.IFS(I6="L = L",J6*K6,I6="L = RoT",J6*R6*S6,I6="A = L x H",J6*K6*L6,I6="A = CS",J6*O6,I6="A = A",J6*N6,I6="A = RoT",J6*R6*S6,I6="V = L x H x T",J6*K6*L6*M6,I6="V = L x CS",J6*K6*O6,I6="V = T x A",J6*M6*N6,I6="V = V",J6*P6,I6="V = RoT",J6*R6*S6,I6="M = M",J6*Q6,I6="M = RoT",J6*R6*S6,I6="","")</f>
        <v>5.8319999999999999</v>
      </c>
      <c r="U6" s="115" t="str" cm="1">
        <f t="array" ref="U6">_xlfn.IFNA(_xlfn.IFS($H6="length","m",$H6="area","m2",$H6="volume","m3",$H6="mass","kg",$H6="",""),"problem")</f>
        <v>m3</v>
      </c>
      <c r="V6" s="475" t="s">
        <v>187</v>
      </c>
      <c r="W6" s="476" t="s">
        <v>188</v>
      </c>
      <c r="X6" s="476" t="s">
        <v>189</v>
      </c>
      <c r="Y6" s="476" t="s">
        <v>189</v>
      </c>
      <c r="Z6" s="116"/>
      <c r="AA6" s="117" cm="1">
        <f t="array" ref="AA6">_xlfn.IFNA(_xlfn.IFS($H6="Length",VLOOKUP($Y6,Densities,3,FALSE),$H6="area",VLOOKUP($Y6,Densities,4,FALSE),$H6="volume",VLOOKUP($Y6,Densities,5,FALSE),$H6="mass",1,$H6="",""),"enter density manually")</f>
        <v>2400</v>
      </c>
      <c r="AB6" s="115" t="str" cm="1">
        <f t="array" ref="AB6">_xlfn.IFNA(_xlfn.IFS($H6="length","kg/m",$H6="area","kg/m2",$H6="volume","kg/m3",$H6="mass","kg/kg",$H6="",""),"problem")</f>
        <v>kg/m3</v>
      </c>
      <c r="AC6" s="118">
        <f>IF($T6="","",$T6*$AA6)</f>
        <v>13996.8</v>
      </c>
      <c r="AD6" s="119">
        <f t="shared" ref="AD6:AD198" si="0">IF($Y6="","",IFERROR(_xlfn.IFNA(IF($H6="volume",$AA6,VLOOKUP($Y6,Densities,5,FALSE)),"enter volumic density manually"),"enter volumic density manually"))</f>
        <v>2400</v>
      </c>
      <c r="AE6" s="120">
        <f>IF($Y6="","",IF($AC6="","",$AC6/$AD6))</f>
        <v>5.8319999999999999</v>
      </c>
      <c r="AF6" s="121" t="str">
        <f t="shared" ref="AF6:AF69" si="1">_xlfn.IFNA(IF($Y6="","",VLOOKUP($Y6,_xlfn.CHOOSECOLS(Material_categories,4,9),2,FALSE)),"Assign material to its type in tab 'Matching of material categories'")</f>
        <v>Concrete and cementitious</v>
      </c>
    </row>
    <row r="7" spans="1:32" ht="15.75" customHeight="1" x14ac:dyDescent="0.35">
      <c r="B7" s="903" t="s">
        <v>3195</v>
      </c>
      <c r="C7" s="904"/>
      <c r="D7" s="905" t="s">
        <v>3196</v>
      </c>
      <c r="E7" s="906" t="s">
        <v>183</v>
      </c>
      <c r="F7" s="907" t="s">
        <v>184</v>
      </c>
      <c r="G7" s="908" t="s">
        <v>129</v>
      </c>
      <c r="H7" s="909" t="s">
        <v>159</v>
      </c>
      <c r="I7" s="910" t="s">
        <v>193</v>
      </c>
      <c r="J7" s="911">
        <v>1</v>
      </c>
      <c r="K7" s="912"/>
      <c r="L7" s="913"/>
      <c r="M7" s="914"/>
      <c r="N7" s="915"/>
      <c r="O7" s="914"/>
      <c r="P7" s="915"/>
      <c r="Q7" s="916"/>
      <c r="R7" s="917">
        <v>80</v>
      </c>
      <c r="S7" s="918">
        <v>5.8319999999999999</v>
      </c>
      <c r="T7" s="114" cm="1">
        <f t="array" ref="T7">_xlfn.IFS(I7="L = L",J7*K7,I7="L = RoT",J7*R7*S7,I7="A = L x H",J7*K7*L7,I7="A = CS",J7*O7,I7="A = A",J7*N7,I7="A = RoT",J7*R7*S7,I7="V = L x H x T",J7*K7*L7*M7,I7="V = L x CS",J7*K7*O7,I7="V = T x A",J7*M7*N7,I7="V = V",J7*P7,I7="V = RoT",J7*R7*S7,I7="M = M",J7*Q7,I7="M = RoT",J7*R7*S7,I7="","")</f>
        <v>466.56</v>
      </c>
      <c r="U7" s="115" t="str" cm="1">
        <f t="array" ref="U7">_xlfn.IFNA(_xlfn.IFS($H7="length","m",$H7="area","m2",$H7="volume","m3",$H7="mass","kg",$H7="",""),"problem")</f>
        <v>kg</v>
      </c>
      <c r="V7" s="475" t="s">
        <v>195</v>
      </c>
      <c r="W7" s="476" t="s">
        <v>196</v>
      </c>
      <c r="X7" s="476" t="s">
        <v>197</v>
      </c>
      <c r="Y7" s="476" t="s">
        <v>198</v>
      </c>
      <c r="Z7" s="122"/>
      <c r="AA7" s="117" cm="1">
        <f t="array" ref="AA7">_xlfn.IFNA(_xlfn.IFS($H7="Length",VLOOKUP($Y7,Densities,3,FALSE),$H7="area",VLOOKUP($Y7,Densities,4,FALSE),$H7="volume",VLOOKUP($Y7,Densities,5,FALSE),$H7="mass",1,$H7="",""),"enter density manually")</f>
        <v>1</v>
      </c>
      <c r="AB7" s="115" t="str" cm="1">
        <f t="array" ref="AB7">_xlfn.IFNA(_xlfn.IFS($H7="length","kg/m",$H7="area","kg/m2",$H7="volume","kg/m3",$H7="mass","kg/kg",$H7="",""),"problem")</f>
        <v>kg/kg</v>
      </c>
      <c r="AC7" s="118">
        <f t="shared" ref="AC7:AC70" si="2">IF($T7="","",$T7*$AA7)</f>
        <v>466.56</v>
      </c>
      <c r="AD7" s="119">
        <f t="shared" si="0"/>
        <v>7800</v>
      </c>
      <c r="AE7" s="120">
        <f t="shared" ref="AE7:AE70" si="3">IF($Y7="","",IF($AC7="","",$AC7/$AD7))</f>
        <v>5.9815384615384617E-2</v>
      </c>
      <c r="AF7" s="121" t="str">
        <f t="shared" si="1"/>
        <v>Metal - steel</v>
      </c>
    </row>
    <row r="8" spans="1:32" ht="15.75" customHeight="1" x14ac:dyDescent="0.35">
      <c r="B8" s="903" t="s">
        <v>3197</v>
      </c>
      <c r="C8" s="904"/>
      <c r="D8" s="905"/>
      <c r="E8" s="906" t="s">
        <v>183</v>
      </c>
      <c r="F8" s="907" t="s">
        <v>184</v>
      </c>
      <c r="G8" s="908" t="s">
        <v>129</v>
      </c>
      <c r="H8" s="909" t="s">
        <v>65</v>
      </c>
      <c r="I8" s="910" t="s">
        <v>185</v>
      </c>
      <c r="J8" s="911">
        <v>8</v>
      </c>
      <c r="K8" s="912">
        <v>2.4</v>
      </c>
      <c r="L8" s="913">
        <v>2.4</v>
      </c>
      <c r="M8" s="914">
        <v>0.3</v>
      </c>
      <c r="N8" s="915"/>
      <c r="O8" s="914"/>
      <c r="P8" s="915"/>
      <c r="Q8" s="916"/>
      <c r="R8" s="917"/>
      <c r="S8" s="918"/>
      <c r="T8" s="114" cm="1">
        <f t="array" ref="T8">_xlfn.IFS(I8="L = L",J8*K8,I8="L = RoT",J8*R8*S8,I8="A = L x H",J8*K8*L8,I8="A = CS",J8*O8,I8="A = A",J8*N8,I8="A = RoT",J8*R8*S8,I8="V = L x H x T",J8*K8*L8*M8,I8="V = L x CS",J8*K8*O8,I8="V = T x A",J8*M8*N8,I8="V = V",J8*P8,I8="V = RoT",J8*R8*S8,I8="M = M",J8*Q8,I8="M = RoT",J8*R8*S8,I8="","")</f>
        <v>13.824</v>
      </c>
      <c r="U8" s="115" t="str" cm="1">
        <f t="array" ref="U8">_xlfn.IFNA(_xlfn.IFS($H8="length","m",$H8="area","m2",$H8="volume","m3",$H8="mass","kg",$H8="",""),"problem")</f>
        <v>m3</v>
      </c>
      <c r="V8" s="475" t="s">
        <v>187</v>
      </c>
      <c r="W8" s="476" t="s">
        <v>188</v>
      </c>
      <c r="X8" s="476" t="s">
        <v>189</v>
      </c>
      <c r="Y8" s="476" t="s">
        <v>189</v>
      </c>
      <c r="Z8" s="122"/>
      <c r="AA8" s="117" cm="1">
        <f t="array" ref="AA8">_xlfn.IFNA(_xlfn.IFS($H8="Length",VLOOKUP($Y8,Densities,3,FALSE),$H8="area",VLOOKUP($Y8,Densities,4,FALSE),$H8="volume",VLOOKUP($Y8,Densities,5,FALSE),$H8="mass",1,$H8="",""),"enter density manually")</f>
        <v>2400</v>
      </c>
      <c r="AB8" s="115" t="str" cm="1">
        <f t="array" ref="AB8">_xlfn.IFNA(_xlfn.IFS($H8="length","kg/m",$H8="area","kg/m2",$H8="volume","kg/m3",$H8="mass","kg/kg",$H8="",""),"problem")</f>
        <v>kg/m3</v>
      </c>
      <c r="AC8" s="118">
        <f t="shared" si="2"/>
        <v>33177.599999999999</v>
      </c>
      <c r="AD8" s="119">
        <f t="shared" si="0"/>
        <v>2400</v>
      </c>
      <c r="AE8" s="120">
        <f t="shared" si="3"/>
        <v>13.824</v>
      </c>
      <c r="AF8" s="121" t="str">
        <f t="shared" si="1"/>
        <v>Concrete and cementitious</v>
      </c>
    </row>
    <row r="9" spans="1:32" ht="15.75" customHeight="1" x14ac:dyDescent="0.35">
      <c r="B9" s="903" t="s">
        <v>3198</v>
      </c>
      <c r="C9" s="904" t="s">
        <v>3199</v>
      </c>
      <c r="D9" s="905" t="s">
        <v>3196</v>
      </c>
      <c r="E9" s="906" t="s">
        <v>183</v>
      </c>
      <c r="F9" s="907" t="s">
        <v>184</v>
      </c>
      <c r="G9" s="908" t="s">
        <v>129</v>
      </c>
      <c r="H9" s="909" t="s">
        <v>159</v>
      </c>
      <c r="I9" s="910" t="s">
        <v>193</v>
      </c>
      <c r="J9" s="911">
        <v>1</v>
      </c>
      <c r="K9" s="912"/>
      <c r="L9" s="913"/>
      <c r="M9" s="914"/>
      <c r="N9" s="915"/>
      <c r="O9" s="914"/>
      <c r="P9" s="915"/>
      <c r="Q9" s="916"/>
      <c r="R9" s="917">
        <v>80</v>
      </c>
      <c r="S9" s="918">
        <v>13.824</v>
      </c>
      <c r="T9" s="114" cm="1">
        <f t="array" ref="T9">_xlfn.IFS(I9="L = L",J9*K9,I9="L = RoT",J9*R9*S9,I9="A = L x H",J9*K9*L9,I9="A = CS",J9*O9,I9="A = A",J9*N9,I9="A = RoT",J9*R9*S9,I9="V = L x H x T",J9*K9*L9*M9,I9="V = L x CS",J9*K9*O9,I9="V = T x A",J9*M9*N9,I9="V = V",J9*P9,I9="V = RoT",J9*R9*S9,I9="M = M",J9*Q9,I9="M = RoT",J9*R9*S9,I9="","")</f>
        <v>1105.92</v>
      </c>
      <c r="U9" s="115" t="str" cm="1">
        <f t="array" ref="U9">_xlfn.IFNA(_xlfn.IFS($H9="length","m",$H9="area","m2",$H9="volume","m3",$H9="mass","kg",$H9="",""),"problem")</f>
        <v>kg</v>
      </c>
      <c r="V9" s="475" t="s">
        <v>187</v>
      </c>
      <c r="W9" s="476" t="s">
        <v>188</v>
      </c>
      <c r="X9" s="476" t="s">
        <v>189</v>
      </c>
      <c r="Y9" s="476" t="s">
        <v>189</v>
      </c>
      <c r="Z9" s="122"/>
      <c r="AA9" s="117" cm="1">
        <f t="array" ref="AA9">_xlfn.IFNA(_xlfn.IFS($H9="Length",VLOOKUP($Y9,Densities,3,FALSE),$H9="area",VLOOKUP($Y9,Densities,4,FALSE),$H9="volume",VLOOKUP($Y9,Densities,5,FALSE),$H9="mass",1,$H9="",""),"enter density manually")</f>
        <v>1</v>
      </c>
      <c r="AB9" s="115" t="str" cm="1">
        <f t="array" ref="AB9">_xlfn.IFNA(_xlfn.IFS($H9="length","kg/m",$H9="area","kg/m2",$H9="volume","kg/m3",$H9="mass","kg/kg",$H9="",""),"problem")</f>
        <v>kg/kg</v>
      </c>
      <c r="AC9" s="118">
        <f t="shared" si="2"/>
        <v>1105.92</v>
      </c>
      <c r="AD9" s="119">
        <f t="shared" si="0"/>
        <v>2400</v>
      </c>
      <c r="AE9" s="120">
        <f t="shared" si="3"/>
        <v>0.46080000000000004</v>
      </c>
      <c r="AF9" s="121" t="str">
        <f t="shared" si="1"/>
        <v>Concrete and cementitious</v>
      </c>
    </row>
    <row r="10" spans="1:32" ht="15.75" customHeight="1" x14ac:dyDescent="0.35">
      <c r="B10" s="903" t="s">
        <v>3200</v>
      </c>
      <c r="C10" s="904"/>
      <c r="D10" s="905"/>
      <c r="E10" s="906" t="s">
        <v>183</v>
      </c>
      <c r="F10" s="907" t="s">
        <v>184</v>
      </c>
      <c r="G10" s="908" t="s">
        <v>129</v>
      </c>
      <c r="H10" s="909" t="s">
        <v>65</v>
      </c>
      <c r="I10" s="910" t="s">
        <v>254</v>
      </c>
      <c r="J10" s="911">
        <v>1</v>
      </c>
      <c r="K10" s="912">
        <v>70.599999999999994</v>
      </c>
      <c r="L10" s="913"/>
      <c r="M10" s="914"/>
      <c r="N10" s="915"/>
      <c r="O10" s="914">
        <v>0.09</v>
      </c>
      <c r="P10" s="915"/>
      <c r="Q10" s="916"/>
      <c r="R10" s="917"/>
      <c r="S10" s="918"/>
      <c r="T10" s="114" cm="1">
        <f t="array" ref="T10">_xlfn.IFS(I10="L = L",J10*K10,I10="L = RoT",J10*R10*S10,I10="A = L x H",J10*K10*L10,I10="A = CS",J10*O10,I10="A = A",J10*N10,I10="A = RoT",J10*R10*S10,I10="V = L x H x T",J10*K10*L10*M10,I10="V = L x CS",J10*K10*O10,I10="V = T x A",J10*M10*N10,I10="V = V",J10*P10,I10="V = RoT",J10*R10*S10,I10="M = M",J10*Q10,I10="M = RoT",J10*R10*S10,I10="","")</f>
        <v>6.3539999999999992</v>
      </c>
      <c r="U10" s="115" t="str" cm="1">
        <f t="array" ref="U10">_xlfn.IFNA(_xlfn.IFS($H10="length","m",$H10="area","m2",$H10="volume","m3",$H10="mass","kg",$H10="",""),"problem")</f>
        <v>m3</v>
      </c>
      <c r="V10" s="475" t="s">
        <v>187</v>
      </c>
      <c r="W10" s="476" t="s">
        <v>188</v>
      </c>
      <c r="X10" s="476" t="s">
        <v>189</v>
      </c>
      <c r="Y10" s="476" t="s">
        <v>189</v>
      </c>
      <c r="Z10" s="116"/>
      <c r="AA10" s="117" cm="1">
        <f t="array" ref="AA10">_xlfn.IFNA(_xlfn.IFS($H10="Length",VLOOKUP($Y10,Densities,3,FALSE),$H10="area",VLOOKUP($Y10,Densities,4,FALSE),$H10="volume",VLOOKUP($Y10,Densities,5,FALSE),$H10="mass",1,$H10="",""),"enter density manually")</f>
        <v>2400</v>
      </c>
      <c r="AB10" s="115" t="str" cm="1">
        <f t="array" ref="AB10">_xlfn.IFNA(_xlfn.IFS($H10="length","kg/m",$H10="area","kg/m2",$H10="volume","kg/m3",$H10="mass","kg/kg",$H10="",""),"problem")</f>
        <v>kg/m3</v>
      </c>
      <c r="AC10" s="118">
        <f t="shared" si="2"/>
        <v>15249.599999999999</v>
      </c>
      <c r="AD10" s="119">
        <f t="shared" si="0"/>
        <v>2400</v>
      </c>
      <c r="AE10" s="120">
        <f t="shared" si="3"/>
        <v>6.3539999999999992</v>
      </c>
      <c r="AF10" s="121" t="str">
        <f t="shared" si="1"/>
        <v>Concrete and cementitious</v>
      </c>
    </row>
    <row r="11" spans="1:32" ht="15.75" customHeight="1" x14ac:dyDescent="0.35">
      <c r="B11" s="903" t="s">
        <v>3201</v>
      </c>
      <c r="C11" s="904" t="s">
        <v>3199</v>
      </c>
      <c r="D11" s="905" t="s">
        <v>3196</v>
      </c>
      <c r="E11" s="906" t="s">
        <v>183</v>
      </c>
      <c r="F11" s="907" t="s">
        <v>184</v>
      </c>
      <c r="G11" s="908" t="s">
        <v>129</v>
      </c>
      <c r="H11" s="909" t="s">
        <v>159</v>
      </c>
      <c r="I11" s="910" t="s">
        <v>193</v>
      </c>
      <c r="J11" s="911">
        <v>1</v>
      </c>
      <c r="K11" s="912"/>
      <c r="L11" s="913"/>
      <c r="M11" s="914"/>
      <c r="N11" s="915"/>
      <c r="O11" s="914"/>
      <c r="P11" s="915"/>
      <c r="Q11" s="916"/>
      <c r="R11" s="917">
        <v>255</v>
      </c>
      <c r="S11" s="918">
        <v>6.3539999999999992</v>
      </c>
      <c r="T11" s="114" cm="1">
        <f t="array" ref="T11">_xlfn.IFS(I11="L = L",J11*K11,I11="L = RoT",J11*R11*S11,I11="A = L x H",J11*K11*L11,I11="A = CS",J11*O11,I11="A = A",J11*N11,I11="A = RoT",J11*R11*S11,I11="V = L x H x T",J11*K11*L11*M11,I11="V = L x CS",J11*K11*O11,I11="V = T x A",J11*M11*N11,I11="V = V",J11*P11,I11="V = RoT",J11*R11*S11,I11="M = M",J11*Q11,I11="M = RoT",J11*R11*S11,I11="","")</f>
        <v>1620.2699999999998</v>
      </c>
      <c r="U11" s="115" t="str" cm="1">
        <f t="array" ref="U11">_xlfn.IFNA(_xlfn.IFS($H11="length","m",$H11="area","m2",$H11="volume","m3",$H11="mass","kg",$H11="",""),"problem")</f>
        <v>kg</v>
      </c>
      <c r="V11" s="475" t="s">
        <v>187</v>
      </c>
      <c r="W11" s="476" t="s">
        <v>188</v>
      </c>
      <c r="X11" s="476" t="s">
        <v>189</v>
      </c>
      <c r="Y11" s="476" t="s">
        <v>189</v>
      </c>
      <c r="Z11" s="116"/>
      <c r="AA11" s="117" cm="1">
        <f t="array" ref="AA11">_xlfn.IFNA(_xlfn.IFS($H11="Length",VLOOKUP($Y11,Densities,3,FALSE),$H11="area",VLOOKUP($Y11,Densities,4,FALSE),$H11="volume",VLOOKUP($Y11,Densities,5,FALSE),$H11="mass",1,$H11="",""),"enter density manually")</f>
        <v>1</v>
      </c>
      <c r="AB11" s="115" t="str" cm="1">
        <f t="array" ref="AB11">_xlfn.IFNA(_xlfn.IFS($H11="length","kg/m",$H11="area","kg/m2",$H11="volume","kg/m3",$H11="mass","kg/kg",$H11="",""),"problem")</f>
        <v>kg/kg</v>
      </c>
      <c r="AC11" s="118">
        <f t="shared" si="2"/>
        <v>1620.2699999999998</v>
      </c>
      <c r="AD11" s="119">
        <f t="shared" si="0"/>
        <v>2400</v>
      </c>
      <c r="AE11" s="120">
        <f t="shared" si="3"/>
        <v>0.67511249999999989</v>
      </c>
      <c r="AF11" s="121" t="str">
        <f t="shared" si="1"/>
        <v>Concrete and cementitious</v>
      </c>
    </row>
    <row r="12" spans="1:32" ht="15.75" customHeight="1" x14ac:dyDescent="0.35">
      <c r="B12" s="903" t="s">
        <v>3202</v>
      </c>
      <c r="C12" s="904"/>
      <c r="D12" s="905"/>
      <c r="E12" s="906" t="s">
        <v>183</v>
      </c>
      <c r="F12" s="907" t="s">
        <v>226</v>
      </c>
      <c r="G12" s="908" t="s">
        <v>129</v>
      </c>
      <c r="H12" s="909" t="s">
        <v>65</v>
      </c>
      <c r="I12" s="910" t="s">
        <v>200</v>
      </c>
      <c r="J12" s="911">
        <v>1</v>
      </c>
      <c r="K12" s="912"/>
      <c r="L12" s="913"/>
      <c r="M12" s="914">
        <v>0.15</v>
      </c>
      <c r="N12" s="915">
        <v>298.2</v>
      </c>
      <c r="O12" s="914"/>
      <c r="P12" s="915"/>
      <c r="Q12" s="916"/>
      <c r="R12" s="917"/>
      <c r="S12" s="918"/>
      <c r="T12" s="114" cm="1">
        <f t="array" ref="T12">_xlfn.IFS(I12="L = L",J12*K12,I12="L = RoT",J12*R12*S12,I12="A = L x H",J12*K12*L12,I12="A = CS",J12*O12,I12="A = A",J12*N12,I12="A = RoT",J12*R12*S12,I12="V = L x H x T",J12*K12*L12*M12,I12="V = L x CS",J12*K12*O12,I12="V = T x A",J12*M12*N12,I12="V = V",J12*P12,I12="V = RoT",J12*R12*S12,I12="M = M",J12*Q12,I12="M = RoT",J12*R12*S12,I12="","")</f>
        <v>44.73</v>
      </c>
      <c r="U12" s="115" t="str" cm="1">
        <f t="array" ref="U12">_xlfn.IFNA(_xlfn.IFS($H12="length","m",$H12="area","m2",$H12="volume","m3",$H12="mass","kg",$H12="",""),"problem")</f>
        <v>m3</v>
      </c>
      <c r="V12" s="475" t="s">
        <v>187</v>
      </c>
      <c r="W12" s="476" t="s">
        <v>188</v>
      </c>
      <c r="X12" s="476" t="s">
        <v>189</v>
      </c>
      <c r="Y12" s="476" t="s">
        <v>189</v>
      </c>
      <c r="Z12" s="116"/>
      <c r="AA12" s="117" cm="1">
        <f t="array" ref="AA12">_xlfn.IFNA(_xlfn.IFS($H12="Length",VLOOKUP($Y12,Densities,3,FALSE),$H12="area",VLOOKUP($Y12,Densities,4,FALSE),$H12="volume",VLOOKUP($Y12,Densities,5,FALSE),$H12="mass",1,$H12="",""),"enter density manually")</f>
        <v>2400</v>
      </c>
      <c r="AB12" s="115" t="str" cm="1">
        <f t="array" ref="AB12">_xlfn.IFNA(_xlfn.IFS($H12="length","kg/m",$H12="area","kg/m2",$H12="volume","kg/m3",$H12="mass","kg/kg",$H12="",""),"problem")</f>
        <v>kg/m3</v>
      </c>
      <c r="AC12" s="118">
        <f t="shared" si="2"/>
        <v>107351.99999999999</v>
      </c>
      <c r="AD12" s="119">
        <f t="shared" si="0"/>
        <v>2400</v>
      </c>
      <c r="AE12" s="120">
        <f t="shared" si="3"/>
        <v>44.73</v>
      </c>
      <c r="AF12" s="121" t="str">
        <f t="shared" si="1"/>
        <v>Concrete and cementitious</v>
      </c>
    </row>
    <row r="13" spans="1:32" ht="15.75" customHeight="1" x14ac:dyDescent="0.35">
      <c r="B13" s="903" t="s">
        <v>3203</v>
      </c>
      <c r="C13" s="904" t="s">
        <v>3199</v>
      </c>
      <c r="D13" s="905" t="s">
        <v>3196</v>
      </c>
      <c r="E13" s="906" t="s">
        <v>183</v>
      </c>
      <c r="F13" s="907" t="s">
        <v>226</v>
      </c>
      <c r="G13" s="908" t="s">
        <v>129</v>
      </c>
      <c r="H13" s="909" t="s">
        <v>159</v>
      </c>
      <c r="I13" s="910" t="s">
        <v>193</v>
      </c>
      <c r="J13" s="911">
        <v>1</v>
      </c>
      <c r="K13" s="912"/>
      <c r="L13" s="913"/>
      <c r="M13" s="914"/>
      <c r="N13" s="915"/>
      <c r="O13" s="914"/>
      <c r="P13" s="915"/>
      <c r="Q13" s="916"/>
      <c r="R13" s="917">
        <v>100</v>
      </c>
      <c r="S13" s="918">
        <v>44.73</v>
      </c>
      <c r="T13" s="114" cm="1">
        <f t="array" ref="T13">_xlfn.IFS(I13="L = L",J13*K13,I13="L = RoT",J13*R13*S13,I13="A = L x H",J13*K13*L13,I13="A = CS",J13*O13,I13="A = A",J13*N13,I13="A = RoT",J13*R13*S13,I13="V = L x H x T",J13*K13*L13*M13,I13="V = L x CS",J13*K13*O13,I13="V = T x A",J13*M13*N13,I13="V = V",J13*P13,I13="V = RoT",J13*R13*S13,I13="M = M",J13*Q13,I13="M = RoT",J13*R13*S13,I13="","")</f>
        <v>4473</v>
      </c>
      <c r="U13" s="115" t="str" cm="1">
        <f t="array" ref="U13">_xlfn.IFNA(_xlfn.IFS($H13="length","m",$H13="area","m2",$H13="volume","m3",$H13="mass","kg",$H13="",""),"problem")</f>
        <v>kg</v>
      </c>
      <c r="V13" s="475" t="s">
        <v>187</v>
      </c>
      <c r="W13" s="476" t="s">
        <v>188</v>
      </c>
      <c r="X13" s="476" t="s">
        <v>189</v>
      </c>
      <c r="Y13" s="476" t="s">
        <v>189</v>
      </c>
      <c r="Z13" s="116"/>
      <c r="AA13" s="117" cm="1">
        <f t="array" ref="AA13">_xlfn.IFNA(_xlfn.IFS($H13="Length",VLOOKUP($Y13,Densities,3,FALSE),$H13="area",VLOOKUP($Y13,Densities,4,FALSE),$H13="volume",VLOOKUP($Y13,Densities,5,FALSE),$H13="mass",1,$H13="",""),"enter density manually")</f>
        <v>1</v>
      </c>
      <c r="AB13" s="115" t="str" cm="1">
        <f t="array" ref="AB13">_xlfn.IFNA(_xlfn.IFS($H13="length","kg/m",$H13="area","kg/m2",$H13="volume","kg/m3",$H13="mass","kg/kg",$H13="",""),"problem")</f>
        <v>kg/kg</v>
      </c>
      <c r="AC13" s="118">
        <f t="shared" si="2"/>
        <v>4473</v>
      </c>
      <c r="AD13" s="119">
        <f t="shared" si="0"/>
        <v>2400</v>
      </c>
      <c r="AE13" s="120">
        <f t="shared" si="3"/>
        <v>1.86375</v>
      </c>
      <c r="AF13" s="121" t="str">
        <f t="shared" si="1"/>
        <v>Concrete and cementitious</v>
      </c>
    </row>
    <row r="14" spans="1:32" ht="15.75" customHeight="1" x14ac:dyDescent="0.35">
      <c r="B14" s="903" t="s">
        <v>3204</v>
      </c>
      <c r="C14" s="904" t="s">
        <v>3205</v>
      </c>
      <c r="D14" s="905" t="s">
        <v>3206</v>
      </c>
      <c r="E14" s="906" t="s">
        <v>183</v>
      </c>
      <c r="F14" s="907" t="s">
        <v>226</v>
      </c>
      <c r="G14" s="908" t="s">
        <v>129</v>
      </c>
      <c r="H14" s="909" t="s">
        <v>65</v>
      </c>
      <c r="I14" s="910" t="s">
        <v>200</v>
      </c>
      <c r="J14" s="911">
        <v>1</v>
      </c>
      <c r="K14" s="912"/>
      <c r="L14" s="913"/>
      <c r="M14" s="914">
        <v>2.9999999999999997E-4</v>
      </c>
      <c r="N14" s="915">
        <v>298.2</v>
      </c>
      <c r="O14" s="914"/>
      <c r="P14" s="915"/>
      <c r="Q14" s="916"/>
      <c r="R14" s="917"/>
      <c r="S14" s="918"/>
      <c r="T14" s="114" cm="1">
        <f t="array" ref="T14">_xlfn.IFS(I14="L = L",J14*K14,I14="L = RoT",J14*R14*S14,I14="A = L x H",J14*K14*L14,I14="A = CS",J14*O14,I14="A = A",J14*N14,I14="A = RoT",J14*R14*S14,I14="V = L x H x T",J14*K14*L14*M14,I14="V = L x CS",J14*K14*O14,I14="V = T x A",J14*M14*N14,I14="V = V",J14*P14,I14="V = RoT",J14*R14*S14,I14="M = M",J14*Q14,I14="M = RoT",J14*R14*S14,I14="","")</f>
        <v>8.9459999999999984E-2</v>
      </c>
      <c r="U14" s="115" t="str" cm="1">
        <f t="array" ref="U14">_xlfn.IFNA(_xlfn.IFS($H14="length","m",$H14="area","m2",$H14="volume","m3",$H14="mass","kg",$H14="",""),"problem")</f>
        <v>m3</v>
      </c>
      <c r="V14" s="475" t="s">
        <v>227</v>
      </c>
      <c r="W14" s="476" t="s">
        <v>228</v>
      </c>
      <c r="X14" s="476" t="s">
        <v>229</v>
      </c>
      <c r="Y14" s="476" t="s">
        <v>230</v>
      </c>
      <c r="Z14" s="116"/>
      <c r="AA14" s="117" cm="1">
        <f t="array" ref="AA14">_xlfn.IFNA(_xlfn.IFS($H14="Length",VLOOKUP($Y14,Densities,3,FALSE),$H14="area",VLOOKUP($Y14,Densities,4,FALSE),$H14="volume",VLOOKUP($Y14,Densities,5,FALSE),$H14="mass",1,$H14="",""),"enter density manually")</f>
        <v>939</v>
      </c>
      <c r="AB14" s="115" t="str" cm="1">
        <f t="array" ref="AB14">_xlfn.IFNA(_xlfn.IFS($H14="length","kg/m",$H14="area","kg/m2",$H14="volume","kg/m3",$H14="mass","kg/kg",$H14="",""),"problem")</f>
        <v>kg/m3</v>
      </c>
      <c r="AC14" s="118">
        <f t="shared" si="2"/>
        <v>84.002939999999981</v>
      </c>
      <c r="AD14" s="119">
        <f t="shared" si="0"/>
        <v>939</v>
      </c>
      <c r="AE14" s="120">
        <f t="shared" si="3"/>
        <v>8.9459999999999984E-2</v>
      </c>
      <c r="AF14" s="121" t="str">
        <f t="shared" si="1"/>
        <v>Plastics</v>
      </c>
    </row>
    <row r="15" spans="1:32" ht="15.65" customHeight="1" x14ac:dyDescent="0.35">
      <c r="B15" s="903" t="s">
        <v>3207</v>
      </c>
      <c r="C15" s="904" t="s">
        <v>267</v>
      </c>
      <c r="D15" s="905" t="s">
        <v>3208</v>
      </c>
      <c r="E15" s="906" t="s">
        <v>183</v>
      </c>
      <c r="F15" s="907" t="s">
        <v>226</v>
      </c>
      <c r="G15" s="908" t="s">
        <v>129</v>
      </c>
      <c r="H15" s="909" t="s">
        <v>65</v>
      </c>
      <c r="I15" s="910" t="s">
        <v>200</v>
      </c>
      <c r="J15" s="911">
        <v>1</v>
      </c>
      <c r="K15" s="912"/>
      <c r="L15" s="913"/>
      <c r="M15" s="914">
        <v>0.2</v>
      </c>
      <c r="N15" s="915">
        <v>298.2</v>
      </c>
      <c r="O15" s="914"/>
      <c r="P15" s="915"/>
      <c r="Q15" s="916"/>
      <c r="R15" s="917"/>
      <c r="S15" s="918"/>
      <c r="T15" s="114" cm="1">
        <f t="array" ref="T15">_xlfn.IFS(I15="L = L",J15*K15,I15="L = RoT",J15*R15*S15,I15="A = L x H",J15*K15*L15,I15="A = CS",J15*O15,I15="A = A",J15*N15,I15="A = RoT",J15*R15*S15,I15="V = L x H x T",J15*K15*L15*M15,I15="V = L x CS",J15*K15*O15,I15="V = T x A",J15*M15*N15,I15="V = V",J15*P15,I15="V = RoT",J15*R15*S15,I15="M = M",J15*Q15,I15="M = RoT",J15*R15*S15,I15="","")</f>
        <v>59.64</v>
      </c>
      <c r="U15" s="115" t="str" cm="1">
        <f t="array" ref="U15">_xlfn.IFNA(_xlfn.IFS($H15="length","m",$H15="area","m2",$H15="volume","m3",$H15="mass","kg",$H15="",""),"problem")</f>
        <v>m3</v>
      </c>
      <c r="V15" s="475" t="s">
        <v>266</v>
      </c>
      <c r="W15" s="476" t="s">
        <v>267</v>
      </c>
      <c r="X15" s="476" t="s">
        <v>268</v>
      </c>
      <c r="Y15" s="476" t="s">
        <v>269</v>
      </c>
      <c r="Z15" s="116"/>
      <c r="AA15" s="117" cm="1">
        <f t="array" ref="AA15">_xlfn.IFNA(_xlfn.IFS($H15="Length",VLOOKUP($Y15,Densities,3,FALSE),$H15="area",VLOOKUP($Y15,Densities,4,FALSE),$H15="volume",VLOOKUP($Y15,Densities,5,FALSE),$H15="mass",1,$H15="",""),"enter density manually")</f>
        <v>1669</v>
      </c>
      <c r="AB15" s="115" t="str" cm="1">
        <f t="array" ref="AB15">_xlfn.IFNA(_xlfn.IFS($H15="length","kg/m",$H15="area","kg/m2",$H15="volume","kg/m3",$H15="mass","kg/kg",$H15="",""),"problem")</f>
        <v>kg/m3</v>
      </c>
      <c r="AC15" s="118">
        <f t="shared" si="2"/>
        <v>99539.16</v>
      </c>
      <c r="AD15" s="119">
        <f t="shared" si="0"/>
        <v>1669</v>
      </c>
      <c r="AE15" s="120">
        <f t="shared" si="3"/>
        <v>59.64</v>
      </c>
      <c r="AF15" s="121" t="str">
        <f t="shared" si="1"/>
        <v>Aggregates, sand, stones</v>
      </c>
    </row>
    <row r="16" spans="1:32" ht="15.65" customHeight="1" x14ac:dyDescent="0.35">
      <c r="B16" s="903" t="s">
        <v>3209</v>
      </c>
      <c r="C16" s="904"/>
      <c r="D16" s="905" t="s">
        <v>3210</v>
      </c>
      <c r="E16" s="906" t="s">
        <v>201</v>
      </c>
      <c r="F16" s="907" t="s">
        <v>202</v>
      </c>
      <c r="G16" s="908" t="s">
        <v>131</v>
      </c>
      <c r="H16" s="909" t="s">
        <v>65</v>
      </c>
      <c r="I16" s="910" t="s">
        <v>200</v>
      </c>
      <c r="J16" s="911">
        <v>1</v>
      </c>
      <c r="K16" s="912"/>
      <c r="L16" s="913"/>
      <c r="M16" s="914">
        <v>0.125</v>
      </c>
      <c r="N16" s="915">
        <v>312.52</v>
      </c>
      <c r="O16" s="914"/>
      <c r="P16" s="915"/>
      <c r="Q16" s="916"/>
      <c r="R16" s="917"/>
      <c r="S16" s="918"/>
      <c r="T16" s="114" cm="1">
        <f t="array" ref="T16">_xlfn.IFS(I16="L = L",J16*K16,I16="L = RoT",J16*R16*S16,I16="A = L x H",J16*K16*L16,I16="A = CS",J16*O16,I16="A = A",J16*N16,I16="A = RoT",J16*R16*S16,I16="V = L x H x T",J16*K16*L16*M16,I16="V = L x CS",J16*K16*O16,I16="V = T x A",J16*M16*N16,I16="V = V",J16*P16,I16="V = RoT",J16*R16*S16,I16="M = M",J16*Q16,I16="M = RoT",J16*R16*S16,I16="","")</f>
        <v>39.064999999999998</v>
      </c>
      <c r="U16" s="115" t="str" cm="1">
        <f t="array" ref="U16">_xlfn.IFNA(_xlfn.IFS($H16="length","m",$H16="area","m2",$H16="volume","m3",$H16="mass","kg",$H16="",""),"problem")</f>
        <v>m3</v>
      </c>
      <c r="V16" s="475" t="s">
        <v>204</v>
      </c>
      <c r="W16" s="476" t="s">
        <v>205</v>
      </c>
      <c r="X16" s="476" t="s">
        <v>206</v>
      </c>
      <c r="Y16" s="476" t="s">
        <v>425</v>
      </c>
      <c r="Z16" s="116"/>
      <c r="AA16" s="117" cm="1">
        <f t="array" ref="AA16">_xlfn.IFNA(_xlfn.IFS($H16="Length",VLOOKUP($Y16,Densities,3,FALSE),$H16="area",VLOOKUP($Y16,Densities,4,FALSE),$H16="volume",VLOOKUP($Y16,Densities,5,FALSE),$H16="mass",1,$H16="",""),"enter density manually")</f>
        <v>1650</v>
      </c>
      <c r="AB16" s="115" t="str" cm="1">
        <f t="array" ref="AB16">_xlfn.IFNA(_xlfn.IFS($H16="length","kg/m",$H16="area","kg/m2",$H16="volume","kg/m3",$H16="mass","kg/kg",$H16="",""),"problem")</f>
        <v>kg/m3</v>
      </c>
      <c r="AC16" s="118">
        <f t="shared" si="2"/>
        <v>64457.249999999993</v>
      </c>
      <c r="AD16" s="119">
        <f t="shared" si="0"/>
        <v>1650</v>
      </c>
      <c r="AE16" s="120">
        <f t="shared" si="3"/>
        <v>39.064999999999998</v>
      </c>
      <c r="AF16" s="121" t="str">
        <f t="shared" si="1"/>
        <v>Bricks and ceramics</v>
      </c>
    </row>
    <row r="17" spans="2:32" ht="15.75" customHeight="1" x14ac:dyDescent="0.35">
      <c r="B17" s="903" t="s">
        <v>3211</v>
      </c>
      <c r="C17" s="904"/>
      <c r="D17" s="905" t="s">
        <v>3210</v>
      </c>
      <c r="E17" s="906" t="s">
        <v>201</v>
      </c>
      <c r="F17" s="907" t="s">
        <v>202</v>
      </c>
      <c r="G17" s="908" t="s">
        <v>131</v>
      </c>
      <c r="H17" s="909" t="s">
        <v>65</v>
      </c>
      <c r="I17" s="910" t="s">
        <v>200</v>
      </c>
      <c r="J17" s="911">
        <v>1</v>
      </c>
      <c r="K17" s="912"/>
      <c r="L17" s="913"/>
      <c r="M17" s="914">
        <v>0.125</v>
      </c>
      <c r="N17" s="915">
        <v>312.52</v>
      </c>
      <c r="O17" s="914"/>
      <c r="P17" s="915"/>
      <c r="Q17" s="916"/>
      <c r="R17" s="917"/>
      <c r="S17" s="918"/>
      <c r="T17" s="114" cm="1">
        <f t="array" ref="T17">_xlfn.IFS(I17="L = L",J17*K17,I17="L = RoT",J17*R17*S17,I17="A = L x H",J17*K17*L17,I17="A = CS",J17*O17,I17="A = A",J17*N17,I17="A = RoT",J17*R17*S17,I17="V = L x H x T",J17*K17*L17*M17,I17="V = L x CS",J17*K17*O17,I17="V = T x A",J17*M17*N17,I17="V = V",J17*P17,I17="V = RoT",J17*R17*S17,I17="M = M",J17*Q17,I17="M = RoT",J17*R17*S17,I17="","")</f>
        <v>39.064999999999998</v>
      </c>
      <c r="U17" s="115" t="str" cm="1">
        <f t="array" ref="U17">_xlfn.IFNA(_xlfn.IFS($H17="length","m",$H17="area","m2",$H17="volume","m3",$H17="mass","kg",$H17="",""),"problem")</f>
        <v>m3</v>
      </c>
      <c r="V17" s="475" t="s">
        <v>204</v>
      </c>
      <c r="W17" s="476" t="s">
        <v>374</v>
      </c>
      <c r="X17" s="476" t="s">
        <v>121</v>
      </c>
      <c r="Y17" s="476" t="s">
        <v>379</v>
      </c>
      <c r="Z17" s="116"/>
      <c r="AA17" s="117" cm="1">
        <f t="array" ref="AA17">_xlfn.IFNA(_xlfn.IFS($H17="Length",VLOOKUP($Y17,Densities,3,FALSE),$H17="area",VLOOKUP($Y17,Densities,4,FALSE),$H17="volume",VLOOKUP($Y17,Densities,5,FALSE),$H17="mass",1,$H17="",""),"enter density manually")</f>
        <v>2000</v>
      </c>
      <c r="AB17" s="115" t="str" cm="1">
        <f t="array" ref="AB17">_xlfn.IFNA(_xlfn.IFS($H17="length","kg/m",$H17="area","kg/m2",$H17="volume","kg/m3",$H17="mass","kg/kg",$H17="",""),"problem")</f>
        <v>kg/m3</v>
      </c>
      <c r="AC17" s="118">
        <f t="shared" si="2"/>
        <v>78130</v>
      </c>
      <c r="AD17" s="119">
        <f t="shared" si="0"/>
        <v>2000</v>
      </c>
      <c r="AE17" s="120">
        <f t="shared" si="3"/>
        <v>39.064999999999998</v>
      </c>
      <c r="AF17" s="121" t="str">
        <f t="shared" si="1"/>
        <v>Concrete and cementitious</v>
      </c>
    </row>
    <row r="18" spans="2:32" ht="15.75" customHeight="1" x14ac:dyDescent="0.35">
      <c r="B18" s="903" t="s">
        <v>3212</v>
      </c>
      <c r="C18" s="904" t="s">
        <v>3213</v>
      </c>
      <c r="D18" s="905"/>
      <c r="E18" s="906" t="s">
        <v>201</v>
      </c>
      <c r="F18" s="907" t="s">
        <v>202</v>
      </c>
      <c r="G18" s="908" t="s">
        <v>131</v>
      </c>
      <c r="H18" s="909" t="s">
        <v>65</v>
      </c>
      <c r="I18" s="910" t="s">
        <v>185</v>
      </c>
      <c r="J18" s="911">
        <v>4</v>
      </c>
      <c r="K18" s="912">
        <v>0.28749999999999998</v>
      </c>
      <c r="L18" s="913">
        <v>6.7</v>
      </c>
      <c r="M18" s="914">
        <v>9.4999999999999998E-3</v>
      </c>
      <c r="N18" s="915"/>
      <c r="O18" s="914"/>
      <c r="P18" s="915"/>
      <c r="Q18" s="916"/>
      <c r="R18" s="917"/>
      <c r="S18" s="918"/>
      <c r="T18" s="114" cm="1">
        <f t="array" ref="T18">_xlfn.IFS(I18="L = L",J18*K18,I18="L = RoT",J18*R18*S18,I18="A = L x H",J18*K18*L18,I18="A = CS",J18*O18,I18="A = A",J18*N18,I18="A = RoT",J18*R18*S18,I18="V = L x H x T",J18*K18*L18*M18,I18="V = L x CS",J18*K18*O18,I18="V = T x A",J18*M18*N18,I18="V = V",J18*P18,I18="V = RoT",J18*R18*S18,I18="M = M",J18*Q18,I18="M = RoT",J18*R18*S18,I18="","")</f>
        <v>7.3197499999999985E-2</v>
      </c>
      <c r="U18" s="115" t="str" cm="1">
        <f t="array" ref="U18">_xlfn.IFNA(_xlfn.IFS($H18="length","m",$H18="area","m2",$H18="volume","m3",$H18="mass","kg",$H18="",""),"problem")</f>
        <v>m3</v>
      </c>
      <c r="V18" s="475" t="s">
        <v>212</v>
      </c>
      <c r="W18" s="476" t="s">
        <v>263</v>
      </c>
      <c r="X18" s="476" t="s">
        <v>981</v>
      </c>
      <c r="Y18" s="476" t="s">
        <v>461</v>
      </c>
      <c r="Z18" s="116"/>
      <c r="AA18" s="117" cm="1">
        <f t="array" ref="AA18">_xlfn.IFNA(_xlfn.IFS($H18="Length",VLOOKUP($Y18,Densities,3,FALSE),$H18="area",VLOOKUP($Y18,Densities,4,FALSE),$H18="volume",VLOOKUP($Y18,Densities,5,FALSE),$H18="mass",1,$H18="",""),"enter density manually")</f>
        <v>225</v>
      </c>
      <c r="AB18" s="115" t="str" cm="1">
        <f t="array" ref="AB18">_xlfn.IFNA(_xlfn.IFS($H18="length","kg/m",$H18="area","kg/m2",$H18="volume","kg/m3",$H18="mass","kg/kg",$H18="",""),"problem")</f>
        <v>kg/m3</v>
      </c>
      <c r="AC18" s="118">
        <f t="shared" si="2"/>
        <v>16.469437499999998</v>
      </c>
      <c r="AD18" s="119">
        <f t="shared" si="0"/>
        <v>225</v>
      </c>
      <c r="AE18" s="120">
        <f t="shared" si="3"/>
        <v>7.3197499999999985E-2</v>
      </c>
      <c r="AF18" s="121" t="str">
        <f t="shared" si="1"/>
        <v>Bio-based</v>
      </c>
    </row>
    <row r="19" spans="2:32" ht="15.75" customHeight="1" x14ac:dyDescent="0.35">
      <c r="B19" s="903" t="s">
        <v>3214</v>
      </c>
      <c r="C19" s="904"/>
      <c r="D19" s="905"/>
      <c r="E19" s="906" t="s">
        <v>201</v>
      </c>
      <c r="F19" s="907" t="s">
        <v>202</v>
      </c>
      <c r="G19" s="908" t="s">
        <v>131</v>
      </c>
      <c r="H19" s="909" t="s">
        <v>65</v>
      </c>
      <c r="I19" s="910" t="s">
        <v>254</v>
      </c>
      <c r="J19" s="911">
        <v>1</v>
      </c>
      <c r="K19" s="912">
        <v>65.099999999999994</v>
      </c>
      <c r="L19" s="913"/>
      <c r="M19" s="914"/>
      <c r="N19" s="915"/>
      <c r="O19" s="914">
        <v>1.4999999999999999E-2</v>
      </c>
      <c r="P19" s="915"/>
      <c r="Q19" s="916"/>
      <c r="R19" s="917"/>
      <c r="S19" s="918"/>
      <c r="T19" s="114" cm="1">
        <f t="array" ref="T19">_xlfn.IFS(I19="L = L",J19*K19,I19="L = RoT",J19*R19*S19,I19="A = L x H",J19*K19*L19,I19="A = CS",J19*O19,I19="A = A",J19*N19,I19="A = RoT",J19*R19*S19,I19="V = L x H x T",J19*K19*L19*M19,I19="V = L x CS",J19*K19*O19,I19="V = T x A",J19*M19*N19,I19="V = V",J19*P19,I19="V = RoT",J19*R19*S19,I19="M = M",J19*Q19,I19="M = RoT",J19*R19*S19,I19="","")</f>
        <v>0.97649999999999992</v>
      </c>
      <c r="U19" s="115" t="str" cm="1">
        <f t="array" ref="U19">_xlfn.IFNA(_xlfn.IFS($H19="length","m",$H19="area","m2",$H19="volume","m3",$H19="mass","kg",$H19="",""),"problem")</f>
        <v>m3</v>
      </c>
      <c r="V19" s="475" t="s">
        <v>204</v>
      </c>
      <c r="W19" s="476" t="s">
        <v>374</v>
      </c>
      <c r="X19" s="476" t="s">
        <v>121</v>
      </c>
      <c r="Y19" s="476" t="s">
        <v>379</v>
      </c>
      <c r="Z19" s="116"/>
      <c r="AA19" s="117" cm="1">
        <f t="array" ref="AA19">_xlfn.IFNA(_xlfn.IFS($H19="Length",VLOOKUP($Y19,Densities,3,FALSE),$H19="area",VLOOKUP($Y19,Densities,4,FALSE),$H19="volume",VLOOKUP($Y19,Densities,5,FALSE),$H19="mass",1,$H19="",""),"enter density manually")</f>
        <v>2000</v>
      </c>
      <c r="AB19" s="115" t="str" cm="1">
        <f t="array" ref="AB19">_xlfn.IFNA(_xlfn.IFS($H19="length","kg/m",$H19="area","kg/m2",$H19="volume","kg/m3",$H19="mass","kg/kg",$H19="",""),"problem")</f>
        <v>kg/m3</v>
      </c>
      <c r="AC19" s="118">
        <f t="shared" si="2"/>
        <v>1952.9999999999998</v>
      </c>
      <c r="AD19" s="119">
        <f t="shared" si="0"/>
        <v>2000</v>
      </c>
      <c r="AE19" s="120">
        <f t="shared" si="3"/>
        <v>0.97649999999999992</v>
      </c>
      <c r="AF19" s="121" t="str">
        <f>_xlfn.IFNA(IF($Y19="","",VLOOKUP($Y19,_xlfn.CHOOSECOLS(Material_categories,4,9),2,FALSE)),"Assign material to its type in tab 'Matching of material categories'")</f>
        <v>Concrete and cementitious</v>
      </c>
    </row>
    <row r="20" spans="2:32" ht="15.75" customHeight="1" x14ac:dyDescent="0.35">
      <c r="B20" s="903" t="s">
        <v>3215</v>
      </c>
      <c r="C20" s="904"/>
      <c r="D20" s="905"/>
      <c r="E20" s="906" t="s">
        <v>201</v>
      </c>
      <c r="F20" s="907" t="s">
        <v>221</v>
      </c>
      <c r="G20" s="908" t="s">
        <v>133</v>
      </c>
      <c r="H20" s="909" t="s">
        <v>65</v>
      </c>
      <c r="I20" s="910" t="s">
        <v>203</v>
      </c>
      <c r="J20" s="911">
        <v>1</v>
      </c>
      <c r="K20" s="912"/>
      <c r="L20" s="913"/>
      <c r="M20" s="914"/>
      <c r="N20" s="915"/>
      <c r="O20" s="914"/>
      <c r="P20" s="915">
        <v>2.59</v>
      </c>
      <c r="Q20" s="916"/>
      <c r="R20" s="917"/>
      <c r="S20" s="918"/>
      <c r="T20" s="114" cm="1">
        <f t="array" ref="T20">_xlfn.IFS(I20="L = L",J20*K20,I20="L = RoT",J20*R20*S20,I20="A = L x H",J20*K20*L20,I20="A = CS",J20*O20,I20="A = A",J20*N20,I20="A = RoT",J20*R20*S20,I20="V = L x H x T",J20*K20*L20*M20,I20="V = L x CS",J20*K20*O20,I20="V = T x A",J20*M20*N20,I20="V = V",J20*P20,I20="V = RoT",J20*R20*S20,I20="M = M",J20*Q20,I20="M = RoT",J20*R20*S20,I20="","")</f>
        <v>2.59</v>
      </c>
      <c r="U20" s="115" t="str" cm="1">
        <f t="array" ref="U20">_xlfn.IFNA(_xlfn.IFS($H20="length","m",$H20="area","m2",$H20="volume","m3",$H20="mass","kg",$H20="",""),"problem")</f>
        <v>m3</v>
      </c>
      <c r="V20" s="475" t="s">
        <v>204</v>
      </c>
      <c r="W20" s="476" t="s">
        <v>205</v>
      </c>
      <c r="X20" s="476" t="s">
        <v>206</v>
      </c>
      <c r="Y20" s="476" t="s">
        <v>425</v>
      </c>
      <c r="Z20" s="116"/>
      <c r="AA20" s="117" cm="1">
        <f t="array" ref="AA20">_xlfn.IFNA(_xlfn.IFS($H20="Length",VLOOKUP($Y20,Densities,3,FALSE),$H20="area",VLOOKUP($Y20,Densities,4,FALSE),$H20="volume",VLOOKUP($Y20,Densities,5,FALSE),$H20="mass",1,$H20="",""),"enter density manually")</f>
        <v>1650</v>
      </c>
      <c r="AB20" s="115" t="str" cm="1">
        <f t="array" ref="AB20">_xlfn.IFNA(_xlfn.IFS($H20="length","kg/m",$H20="area","kg/m2",$H20="volume","kg/m3",$H20="mass","kg/kg",$H20="",""),"problem")</f>
        <v>kg/m3</v>
      </c>
      <c r="AC20" s="118">
        <f t="shared" si="2"/>
        <v>4273.5</v>
      </c>
      <c r="AD20" s="119">
        <f t="shared" si="0"/>
        <v>1650</v>
      </c>
      <c r="AE20" s="120">
        <f t="shared" si="3"/>
        <v>2.59</v>
      </c>
      <c r="AF20" s="121" t="str">
        <f t="shared" si="1"/>
        <v>Bricks and ceramics</v>
      </c>
    </row>
    <row r="21" spans="2:32" ht="15.75" customHeight="1" x14ac:dyDescent="0.35">
      <c r="B21" s="903" t="s">
        <v>3216</v>
      </c>
      <c r="C21" s="904"/>
      <c r="D21" s="905"/>
      <c r="E21" s="906" t="s">
        <v>201</v>
      </c>
      <c r="F21" s="907" t="s">
        <v>221</v>
      </c>
      <c r="G21" s="908" t="s">
        <v>133</v>
      </c>
      <c r="H21" s="909" t="s">
        <v>65</v>
      </c>
      <c r="I21" s="910" t="s">
        <v>203</v>
      </c>
      <c r="J21" s="911">
        <v>1</v>
      </c>
      <c r="K21" s="912"/>
      <c r="L21" s="913"/>
      <c r="M21" s="914"/>
      <c r="N21" s="915"/>
      <c r="O21" s="914"/>
      <c r="P21" s="915">
        <v>0.99</v>
      </c>
      <c r="Q21" s="916"/>
      <c r="R21" s="917"/>
      <c r="S21" s="918"/>
      <c r="T21" s="114" cm="1">
        <f t="array" ref="T21">_xlfn.IFS(I21="L = L",J21*K21,I21="L = RoT",J21*R21*S21,I21="A = L x H",J21*K21*L21,I21="A = CS",J21*O21,I21="A = A",J21*N21,I21="A = RoT",J21*R21*S21,I21="V = L x H x T",J21*K21*L21*M21,I21="V = L x CS",J21*K21*O21,I21="V = T x A",J21*M21*N21,I21="V = V",J21*P21,I21="V = RoT",J21*R21*S21,I21="M = M",J21*Q21,I21="M = RoT",J21*R21*S21,I21="","")</f>
        <v>0.99</v>
      </c>
      <c r="U21" s="115" t="str" cm="1">
        <f t="array" ref="U21">_xlfn.IFNA(_xlfn.IFS($H21="length","m",$H21="area","m2",$H21="volume","m3",$H21="mass","kg",$H21="",""),"problem")</f>
        <v>m3</v>
      </c>
      <c r="V21" s="475" t="s">
        <v>204</v>
      </c>
      <c r="W21" s="476" t="s">
        <v>205</v>
      </c>
      <c r="X21" s="476" t="s">
        <v>206</v>
      </c>
      <c r="Y21" s="476" t="s">
        <v>425</v>
      </c>
      <c r="Z21" s="116"/>
      <c r="AA21" s="117" cm="1">
        <f t="array" ref="AA21">_xlfn.IFNA(_xlfn.IFS($H21="Length",VLOOKUP($Y21,Densities,3,FALSE),$H21="area",VLOOKUP($Y21,Densities,4,FALSE),$H21="volume",VLOOKUP($Y21,Densities,5,FALSE),$H21="mass",1,$H21="",""),"enter density manually")</f>
        <v>1650</v>
      </c>
      <c r="AB21" s="115" t="str" cm="1">
        <f t="array" ref="AB21">_xlfn.IFNA(_xlfn.IFS($H21="length","kg/m",$H21="area","kg/m2",$H21="volume","kg/m3",$H21="mass","kg/kg",$H21="",""),"problem")</f>
        <v>kg/m3</v>
      </c>
      <c r="AC21" s="118">
        <f t="shared" si="2"/>
        <v>1633.5</v>
      </c>
      <c r="AD21" s="119">
        <f t="shared" si="0"/>
        <v>1650</v>
      </c>
      <c r="AE21" s="120">
        <f t="shared" si="3"/>
        <v>0.99</v>
      </c>
      <c r="AF21" s="121" t="str">
        <f t="shared" si="1"/>
        <v>Bricks and ceramics</v>
      </c>
    </row>
    <row r="22" spans="2:32" ht="15.75" customHeight="1" x14ac:dyDescent="0.35">
      <c r="B22" s="903" t="s">
        <v>3217</v>
      </c>
      <c r="C22" s="904"/>
      <c r="D22" s="905"/>
      <c r="E22" s="906" t="s">
        <v>201</v>
      </c>
      <c r="F22" s="907" t="s">
        <v>221</v>
      </c>
      <c r="G22" s="908" t="s">
        <v>133</v>
      </c>
      <c r="H22" s="909" t="s">
        <v>65</v>
      </c>
      <c r="I22" s="910" t="s">
        <v>203</v>
      </c>
      <c r="J22" s="911">
        <v>1</v>
      </c>
      <c r="K22" s="912"/>
      <c r="L22" s="913"/>
      <c r="M22" s="914"/>
      <c r="N22" s="915"/>
      <c r="O22" s="914"/>
      <c r="P22" s="915">
        <v>6.97</v>
      </c>
      <c r="Q22" s="916"/>
      <c r="R22" s="917"/>
      <c r="S22" s="918"/>
      <c r="T22" s="114" cm="1">
        <f t="array" ref="T22">_xlfn.IFS(I22="L = L",J22*K22,I22="L = RoT",J22*R22*S22,I22="A = L x H",J22*K22*L22,I22="A = CS",J22*O22,I22="A = A",J22*N22,I22="A = RoT",J22*R22*S22,I22="V = L x H x T",J22*K22*L22*M22,I22="V = L x CS",J22*K22*O22,I22="V = T x A",J22*M22*N22,I22="V = V",J22*P22,I22="V = RoT",J22*R22*S22,I22="M = M",J22*Q22,I22="M = RoT",J22*R22*S22,I22="","")</f>
        <v>6.97</v>
      </c>
      <c r="U22" s="115" t="str" cm="1">
        <f t="array" ref="U22">_xlfn.IFNA(_xlfn.IFS($H22="length","m",$H22="area","m2",$H22="volume","m3",$H22="mass","kg",$H22="",""),"problem")</f>
        <v>m3</v>
      </c>
      <c r="V22" s="475" t="s">
        <v>204</v>
      </c>
      <c r="W22" s="476" t="s">
        <v>205</v>
      </c>
      <c r="X22" s="476" t="s">
        <v>206</v>
      </c>
      <c r="Y22" s="476" t="s">
        <v>425</v>
      </c>
      <c r="Z22" s="116"/>
      <c r="AA22" s="117" cm="1">
        <f t="array" ref="AA22">_xlfn.IFNA(_xlfn.IFS($H22="Length",VLOOKUP($Y22,Densities,3,FALSE),$H22="area",VLOOKUP($Y22,Densities,4,FALSE),$H22="volume",VLOOKUP($Y22,Densities,5,FALSE),$H22="mass",1,$H22="",""),"enter density manually")</f>
        <v>1650</v>
      </c>
      <c r="AB22" s="115" t="str" cm="1">
        <f t="array" ref="AB22">_xlfn.IFNA(_xlfn.IFS($H22="length","kg/m",$H22="area","kg/m2",$H22="volume","kg/m3",$H22="mass","kg/kg",$H22="",""),"problem")</f>
        <v>kg/m3</v>
      </c>
      <c r="AC22" s="118">
        <f t="shared" si="2"/>
        <v>11500.5</v>
      </c>
      <c r="AD22" s="119">
        <f t="shared" si="0"/>
        <v>1650</v>
      </c>
      <c r="AE22" s="120">
        <f t="shared" si="3"/>
        <v>6.97</v>
      </c>
      <c r="AF22" s="121" t="str">
        <f t="shared" si="1"/>
        <v>Bricks and ceramics</v>
      </c>
    </row>
    <row r="23" spans="2:32" ht="15.75" customHeight="1" x14ac:dyDescent="0.35">
      <c r="B23" s="903" t="s">
        <v>3218</v>
      </c>
      <c r="C23" s="904"/>
      <c r="D23" s="905"/>
      <c r="E23" s="906" t="s">
        <v>201</v>
      </c>
      <c r="F23" s="907" t="s">
        <v>221</v>
      </c>
      <c r="G23" s="908" t="s">
        <v>133</v>
      </c>
      <c r="H23" s="909" t="s">
        <v>65</v>
      </c>
      <c r="I23" s="910" t="s">
        <v>254</v>
      </c>
      <c r="J23" s="911">
        <v>1</v>
      </c>
      <c r="K23" s="912">
        <v>9.1999999999999993</v>
      </c>
      <c r="L23" s="913"/>
      <c r="M23" s="914"/>
      <c r="N23" s="915"/>
      <c r="O23" s="914">
        <v>4.7500000000000001E-2</v>
      </c>
      <c r="P23" s="915"/>
      <c r="Q23" s="916"/>
      <c r="R23" s="917"/>
      <c r="S23" s="918"/>
      <c r="T23" s="114" cm="1">
        <f t="array" ref="T23">_xlfn.IFS(I23="L = L",J23*K23,I23="L = RoT",J23*R23*S23,I23="A = L x H",J23*K23*L23,I23="A = CS",J23*O23,I23="A = A",J23*N23,I23="A = RoT",J23*R23*S23,I23="V = L x H x T",J23*K23*L23*M23,I23="V = L x CS",J23*K23*O23,I23="V = T x A",J23*M23*N23,I23="V = V",J23*P23,I23="V = RoT",J23*R23*S23,I23="M = M",J23*Q23,I23="M = RoT",J23*R23*S23,I23="","")</f>
        <v>0.43699999999999994</v>
      </c>
      <c r="U23" s="115" t="str" cm="1">
        <f t="array" ref="U23">_xlfn.IFNA(_xlfn.IFS($H23="length","m",$H23="area","m2",$H23="volume","m3",$H23="mass","kg",$H23="",""),"problem")</f>
        <v>m3</v>
      </c>
      <c r="V23" s="475" t="s">
        <v>216</v>
      </c>
      <c r="W23" s="476" t="s">
        <v>221</v>
      </c>
      <c r="X23" s="476" t="s">
        <v>233</v>
      </c>
      <c r="Y23" s="476" t="s">
        <v>452</v>
      </c>
      <c r="Z23" s="116"/>
      <c r="AA23" s="117" cm="1">
        <f t="array" ref="AA23">_xlfn.IFNA(_xlfn.IFS($H23="Length",VLOOKUP($Y23,Densities,3,FALSE),$H23="area",VLOOKUP($Y23,Densities,4,FALSE),$H23="volume",VLOOKUP($Y23,Densities,5,FALSE),$H23="mass",1,$H23="",""),"enter density manually")</f>
        <v>930</v>
      </c>
      <c r="AB23" s="115" t="str" cm="1">
        <f t="array" ref="AB23">_xlfn.IFNA(_xlfn.IFS($H23="length","kg/m",$H23="area","kg/m2",$H23="volume","kg/m3",$H23="mass","kg/kg",$H23="",""),"problem")</f>
        <v>kg/m3</v>
      </c>
      <c r="AC23" s="118">
        <f t="shared" si="2"/>
        <v>406.40999999999997</v>
      </c>
      <c r="AD23" s="119">
        <f t="shared" si="0"/>
        <v>930</v>
      </c>
      <c r="AE23" s="120">
        <f t="shared" si="3"/>
        <v>0.43699999999999994</v>
      </c>
      <c r="AF23" s="121" t="str">
        <f t="shared" si="1"/>
        <v>Gypsum-based</v>
      </c>
    </row>
    <row r="24" spans="2:32" ht="15.75" customHeight="1" x14ac:dyDescent="0.35">
      <c r="B24" s="903" t="s">
        <v>3219</v>
      </c>
      <c r="C24" s="904"/>
      <c r="D24" s="905" t="s">
        <v>3220</v>
      </c>
      <c r="E24" s="906" t="s">
        <v>201</v>
      </c>
      <c r="F24" s="907" t="s">
        <v>221</v>
      </c>
      <c r="G24" s="908" t="s">
        <v>133</v>
      </c>
      <c r="H24" s="909" t="s">
        <v>65</v>
      </c>
      <c r="I24" s="910" t="s">
        <v>254</v>
      </c>
      <c r="J24" s="911">
        <v>12</v>
      </c>
      <c r="K24" s="912">
        <v>2.5</v>
      </c>
      <c r="L24" s="913"/>
      <c r="M24" s="914"/>
      <c r="N24" s="915"/>
      <c r="O24" s="914">
        <v>2.8500000000000001E-3</v>
      </c>
      <c r="P24" s="915"/>
      <c r="Q24" s="916"/>
      <c r="R24" s="917"/>
      <c r="S24" s="918"/>
      <c r="T24" s="114" cm="1">
        <f t="array" ref="T24">_xlfn.IFS(I24="L = L",J24*K24,I24="L = RoT",J24*R24*S24,I24="A = L x H",J24*K24*L24,I24="A = CS",J24*O24,I24="A = A",J24*N24,I24="A = RoT",J24*R24*S24,I24="V = L x H x T",J24*K24*L24*M24,I24="V = L x CS",J24*K24*O24,I24="V = T x A",J24*M24*N24,I24="V = V",J24*P24,I24="V = RoT",J24*R24*S24,I24="M = M",J24*Q24,I24="M = RoT",J24*R24*S24,I24="","")</f>
        <v>8.5500000000000007E-2</v>
      </c>
      <c r="U24" s="115" t="str" cm="1">
        <f t="array" ref="U24">_xlfn.IFNA(_xlfn.IFS($H24="length","m",$H24="area","m2",$H24="volume","m3",$H24="mass","kg",$H24="",""),"problem")</f>
        <v>m3</v>
      </c>
      <c r="V24" s="475" t="s">
        <v>212</v>
      </c>
      <c r="W24" s="476" t="s">
        <v>213</v>
      </c>
      <c r="X24" s="476" t="s">
        <v>214</v>
      </c>
      <c r="Y24" s="476" t="s">
        <v>215</v>
      </c>
      <c r="Z24" s="116"/>
      <c r="AA24" s="117" cm="1">
        <f t="array" ref="AA24">_xlfn.IFNA(_xlfn.IFS($H24="Length",VLOOKUP($Y24,Densities,3,FALSE),$H24="area",VLOOKUP($Y24,Densities,4,FALSE),$H24="volume",VLOOKUP($Y24,Densities,5,FALSE),$H24="mass",1,$H24="",""),"enter density manually")</f>
        <v>526</v>
      </c>
      <c r="AB24" s="115" t="str" cm="1">
        <f t="array" ref="AB24">_xlfn.IFNA(_xlfn.IFS($H24="length","kg/m",$H24="area","kg/m2",$H24="volume","kg/m3",$H24="mass","kg/kg",$H24="",""),"problem")</f>
        <v>kg/m3</v>
      </c>
      <c r="AC24" s="118">
        <f t="shared" si="2"/>
        <v>44.973000000000006</v>
      </c>
      <c r="AD24" s="119">
        <f t="shared" si="0"/>
        <v>526</v>
      </c>
      <c r="AE24" s="120">
        <f t="shared" si="3"/>
        <v>8.5500000000000007E-2</v>
      </c>
      <c r="AF24" s="121" t="str">
        <f t="shared" si="1"/>
        <v>Bio-based</v>
      </c>
    </row>
    <row r="25" spans="2:32" ht="15.75" customHeight="1" x14ac:dyDescent="0.35">
      <c r="B25" s="903" t="s">
        <v>3221</v>
      </c>
      <c r="C25" s="904"/>
      <c r="D25" s="905"/>
      <c r="E25" s="906" t="s">
        <v>201</v>
      </c>
      <c r="F25" s="907" t="s">
        <v>221</v>
      </c>
      <c r="G25" s="908" t="s">
        <v>133</v>
      </c>
      <c r="H25" s="909" t="s">
        <v>65</v>
      </c>
      <c r="I25" s="910" t="s">
        <v>254</v>
      </c>
      <c r="J25" s="911">
        <v>1</v>
      </c>
      <c r="K25" s="912">
        <v>9.1999999999999993</v>
      </c>
      <c r="L25" s="913"/>
      <c r="M25" s="914"/>
      <c r="N25" s="915"/>
      <c r="O25" s="914">
        <v>0.1875</v>
      </c>
      <c r="P25" s="915"/>
      <c r="Q25" s="916"/>
      <c r="R25" s="917"/>
      <c r="S25" s="918"/>
      <c r="T25" s="114" cm="1">
        <f t="array" ref="T25">_xlfn.IFS(I25="L = L",J25*K25,I25="L = RoT",J25*R25*S25,I25="A = L x H",J25*K25*L25,I25="A = CS",J25*O25,I25="A = A",J25*N25,I25="A = RoT",J25*R25*S25,I25="V = L x H x T",J25*K25*L25*M25,I25="V = L x CS",J25*K25*O25,I25="V = T x A",J25*M25*N25,I25="V = V",J25*P25,I25="V = RoT",J25*R25*S25,I25="M = M",J25*Q25,I25="M = RoT",J25*R25*S25,I25="","")</f>
        <v>1.7249999999999999</v>
      </c>
      <c r="U25" s="115" t="str" cm="1">
        <f t="array" ref="U25">_xlfn.IFNA(_xlfn.IFS($H25="length","m",$H25="area","m2",$H25="volume","m3",$H25="mass","kg",$H25="",""),"problem")</f>
        <v>m3</v>
      </c>
      <c r="V25" s="475" t="s">
        <v>238</v>
      </c>
      <c r="W25" s="476" t="s">
        <v>667</v>
      </c>
      <c r="X25" s="476" t="s">
        <v>669</v>
      </c>
      <c r="Y25" s="476" t="s">
        <v>671</v>
      </c>
      <c r="Z25" s="116"/>
      <c r="AA25" s="117" cm="1">
        <f t="array" ref="AA25">_xlfn.IFNA(_xlfn.IFS($H25="Length",VLOOKUP($Y25,Densities,3,FALSE),$H25="area",VLOOKUP($Y25,Densities,4,FALSE),$H25="volume",VLOOKUP($Y25,Densities,5,FALSE),$H25="mass",1,$H25="",""),"enter density manually")</f>
        <v>55</v>
      </c>
      <c r="AB25" s="115" t="str" cm="1">
        <f t="array" ref="AB25">_xlfn.IFNA(_xlfn.IFS($H25="length","kg/m",$H25="area","kg/m2",$H25="volume","kg/m3",$H25="mass","kg/kg",$H25="",""),"problem")</f>
        <v>kg/m3</v>
      </c>
      <c r="AC25" s="118">
        <f t="shared" si="2"/>
        <v>94.874999999999986</v>
      </c>
      <c r="AD25" s="119">
        <f t="shared" si="0"/>
        <v>55</v>
      </c>
      <c r="AE25" s="120">
        <f t="shared" si="3"/>
        <v>1.7249999999999996</v>
      </c>
      <c r="AF25" s="121" t="str">
        <f t="shared" si="1"/>
        <v>Insulation wools</v>
      </c>
    </row>
    <row r="26" spans="2:32" ht="15.75" customHeight="1" x14ac:dyDescent="0.35">
      <c r="B26" s="903" t="s">
        <v>3222</v>
      </c>
      <c r="C26" s="904"/>
      <c r="D26" s="905"/>
      <c r="E26" s="906" t="s">
        <v>201</v>
      </c>
      <c r="F26" s="907" t="s">
        <v>251</v>
      </c>
      <c r="G26" s="908" t="s">
        <v>129</v>
      </c>
      <c r="H26" s="909" t="s">
        <v>65</v>
      </c>
      <c r="I26" s="910" t="s">
        <v>254</v>
      </c>
      <c r="J26" s="911">
        <v>6</v>
      </c>
      <c r="K26" s="912">
        <v>5.38</v>
      </c>
      <c r="L26" s="913"/>
      <c r="M26" s="914"/>
      <c r="N26" s="915"/>
      <c r="O26" s="914">
        <v>0.05</v>
      </c>
      <c r="P26" s="915"/>
      <c r="Q26" s="916"/>
      <c r="R26" s="917"/>
      <c r="S26" s="918"/>
      <c r="T26" s="114" cm="1">
        <f t="array" ref="T26">_xlfn.IFS(I26="L = L",J26*K26,I26="L = RoT",J26*R26*S26,I26="A = L x H",J26*K26*L26,I26="A = CS",J26*O26,I26="A = A",J26*N26,I26="A = RoT",J26*R26*S26,I26="V = L x H x T",J26*K26*L26*M26,I26="V = L x CS",J26*K26*O26,I26="V = T x A",J26*M26*N26,I26="V = V",J26*P26,I26="V = RoT",J26*R26*S26,I26="M = M",J26*Q26,I26="M = RoT",J26*R26*S26,I26="","")</f>
        <v>1.6140000000000001</v>
      </c>
      <c r="U26" s="115" t="str" cm="1">
        <f t="array" ref="U26">_xlfn.IFNA(_xlfn.IFS($H26="length","m",$H26="area","m2",$H26="volume","m3",$H26="mass","kg",$H26="",""),"problem")</f>
        <v>m3</v>
      </c>
      <c r="V26" s="475" t="s">
        <v>195</v>
      </c>
      <c r="W26" s="476" t="s">
        <v>196</v>
      </c>
      <c r="X26" s="476" t="s">
        <v>248</v>
      </c>
      <c r="Y26" s="476" t="s">
        <v>817</v>
      </c>
      <c r="Z26" s="116"/>
      <c r="AA26" s="117" cm="1">
        <f t="array" ref="AA26">_xlfn.IFNA(_xlfn.IFS($H26="Length",VLOOKUP($Y26,Densities,3,FALSE),$H26="area",VLOOKUP($Y26,Densities,4,FALSE),$H26="volume",VLOOKUP($Y26,Densities,5,FALSE),$H26="mass",1,$H26="",""),"enter density manually")</f>
        <v>7800</v>
      </c>
      <c r="AB26" s="115" t="str" cm="1">
        <f t="array" ref="AB26">_xlfn.IFNA(_xlfn.IFS($H26="length","kg/m",$H26="area","kg/m2",$H26="volume","kg/m3",$H26="mass","kg/kg",$H26="",""),"problem")</f>
        <v>kg/m3</v>
      </c>
      <c r="AC26" s="118">
        <f t="shared" si="2"/>
        <v>12589.2</v>
      </c>
      <c r="AD26" s="119">
        <f t="shared" si="0"/>
        <v>7800</v>
      </c>
      <c r="AE26" s="120">
        <f t="shared" si="3"/>
        <v>1.6140000000000001</v>
      </c>
      <c r="AF26" s="121" t="str">
        <f t="shared" si="1"/>
        <v>Metal - steel</v>
      </c>
    </row>
    <row r="27" spans="2:32" ht="15.75" customHeight="1" x14ac:dyDescent="0.35">
      <c r="B27" s="903" t="s">
        <v>3223</v>
      </c>
      <c r="C27" s="904"/>
      <c r="D27" s="905"/>
      <c r="E27" s="906" t="s">
        <v>201</v>
      </c>
      <c r="F27" s="907" t="s">
        <v>221</v>
      </c>
      <c r="G27" s="908" t="s">
        <v>133</v>
      </c>
      <c r="H27" s="909" t="s">
        <v>65</v>
      </c>
      <c r="I27" s="910" t="s">
        <v>203</v>
      </c>
      <c r="J27" s="911">
        <v>14</v>
      </c>
      <c r="K27" s="912"/>
      <c r="L27" s="913"/>
      <c r="M27" s="914"/>
      <c r="N27" s="915"/>
      <c r="O27" s="914"/>
      <c r="P27" s="915">
        <v>0.58499999999999996</v>
      </c>
      <c r="Q27" s="916"/>
      <c r="R27" s="917"/>
      <c r="S27" s="918"/>
      <c r="T27" s="114" cm="1">
        <f t="array" ref="T27">_xlfn.IFS(I27="L = L",J27*K27,I27="L = RoT",J27*R27*S27,I27="A = L x H",J27*K27*L27,I27="A = CS",J27*O27,I27="A = A",J27*N27,I27="A = RoT",J27*R27*S27,I27="V = L x H x T",J27*K27*L27*M27,I27="V = L x CS",J27*K27*O27,I27="V = T x A",J27*M27*N27,I27="V = V",J27*P27,I27="V = RoT",J27*R27*S27,I27="M = M",J27*Q27,I27="M = RoT",J27*R27*S27,I27="","")</f>
        <v>8.19</v>
      </c>
      <c r="U27" s="115" t="str" cm="1">
        <f t="array" ref="U27">_xlfn.IFNA(_xlfn.IFS($H27="length","m",$H27="area","m2",$H27="volume","m3",$H27="mass","kg",$H27="",""),"problem")</f>
        <v>m3</v>
      </c>
      <c r="V27" s="475" t="s">
        <v>204</v>
      </c>
      <c r="W27" s="476" t="s">
        <v>205</v>
      </c>
      <c r="X27" s="476" t="s">
        <v>206</v>
      </c>
      <c r="Y27" s="476" t="s">
        <v>425</v>
      </c>
      <c r="Z27" s="116"/>
      <c r="AA27" s="117" cm="1">
        <f t="array" ref="AA27">_xlfn.IFNA(_xlfn.IFS($H27="Length",VLOOKUP($Y27,Densities,3,FALSE),$H27="area",VLOOKUP($Y27,Densities,4,FALSE),$H27="volume",VLOOKUP($Y27,Densities,5,FALSE),$H27="mass",1,$H27="",""),"enter density manually")</f>
        <v>1650</v>
      </c>
      <c r="AB27" s="115" t="str" cm="1">
        <f t="array" ref="AB27">_xlfn.IFNA(_xlfn.IFS($H27="length","kg/m",$H27="area","kg/m2",$H27="volume","kg/m3",$H27="mass","kg/kg",$H27="",""),"problem")</f>
        <v>kg/m3</v>
      </c>
      <c r="AC27" s="118">
        <f t="shared" si="2"/>
        <v>13513.5</v>
      </c>
      <c r="AD27" s="119">
        <f t="shared" si="0"/>
        <v>1650</v>
      </c>
      <c r="AE27" s="120">
        <f t="shared" si="3"/>
        <v>8.19</v>
      </c>
      <c r="AF27" s="121" t="str">
        <f t="shared" si="1"/>
        <v>Bricks and ceramics</v>
      </c>
    </row>
    <row r="28" spans="2:32" ht="15.75" customHeight="1" x14ac:dyDescent="0.35">
      <c r="B28" s="903" t="s">
        <v>3224</v>
      </c>
      <c r="C28" s="904"/>
      <c r="D28" s="905"/>
      <c r="E28" s="906" t="s">
        <v>201</v>
      </c>
      <c r="F28" s="907" t="s">
        <v>1170</v>
      </c>
      <c r="G28" s="908" t="s">
        <v>129</v>
      </c>
      <c r="H28" s="909" t="s">
        <v>65</v>
      </c>
      <c r="I28" s="910" t="s">
        <v>254</v>
      </c>
      <c r="J28" s="911">
        <v>8</v>
      </c>
      <c r="K28" s="912">
        <v>10</v>
      </c>
      <c r="L28" s="913"/>
      <c r="M28" s="914"/>
      <c r="N28" s="915"/>
      <c r="O28" s="914">
        <v>0.02</v>
      </c>
      <c r="P28" s="915"/>
      <c r="Q28" s="916"/>
      <c r="R28" s="917"/>
      <c r="S28" s="918"/>
      <c r="T28" s="114" cm="1">
        <f t="array" ref="T28">_xlfn.IFS(I28="L = L",J28*K28,I28="L = RoT",J28*R28*S28,I28="A = L x H",J28*K28*L28,I28="A = CS",J28*O28,I28="A = A",J28*N28,I28="A = RoT",J28*R28*S28,I28="V = L x H x T",J28*K28*L28*M28,I28="V = L x CS",J28*K28*O28,I28="V = T x A",J28*M28*N28,I28="V = V",J28*P28,I28="V = RoT",J28*R28*S28,I28="M = M",J28*Q28,I28="M = RoT",J28*R28*S28,I28="","")</f>
        <v>1.6</v>
      </c>
      <c r="U28" s="115" t="str" cm="1">
        <f t="array" ref="U28">_xlfn.IFNA(_xlfn.IFS($H28="length","m",$H28="area","m2",$H28="volume","m3",$H28="mass","kg",$H28="",""),"problem")</f>
        <v>m3</v>
      </c>
      <c r="V28" s="475" t="s">
        <v>195</v>
      </c>
      <c r="W28" s="476" t="s">
        <v>196</v>
      </c>
      <c r="X28" s="476" t="s">
        <v>248</v>
      </c>
      <c r="Y28" s="476" t="s">
        <v>817</v>
      </c>
      <c r="Z28" s="116"/>
      <c r="AA28" s="117" cm="1">
        <f t="array" ref="AA28">_xlfn.IFNA(_xlfn.IFS($H28="Length",VLOOKUP($Y28,Densities,3,FALSE),$H28="area",VLOOKUP($Y28,Densities,4,FALSE),$H28="volume",VLOOKUP($Y28,Densities,5,FALSE),$H28="mass",1,$H28="",""),"enter density manually")</f>
        <v>7800</v>
      </c>
      <c r="AB28" s="115" t="str" cm="1">
        <f t="array" ref="AB28">_xlfn.IFNA(_xlfn.IFS($H28="length","kg/m",$H28="area","kg/m2",$H28="volume","kg/m3",$H28="mass","kg/kg",$H28="",""),"problem")</f>
        <v>kg/m3</v>
      </c>
      <c r="AC28" s="118">
        <f t="shared" si="2"/>
        <v>12480</v>
      </c>
      <c r="AD28" s="119">
        <f t="shared" si="0"/>
        <v>7800</v>
      </c>
      <c r="AE28" s="120">
        <f t="shared" si="3"/>
        <v>1.6</v>
      </c>
      <c r="AF28" s="121" t="str">
        <f t="shared" si="1"/>
        <v>Metal - steel</v>
      </c>
    </row>
    <row r="29" spans="2:32" ht="15.75" customHeight="1" x14ac:dyDescent="0.35">
      <c r="B29" s="903" t="s">
        <v>3225</v>
      </c>
      <c r="C29" s="904" t="s">
        <v>3226</v>
      </c>
      <c r="D29" s="905" t="s">
        <v>3227</v>
      </c>
      <c r="E29" s="906" t="s">
        <v>201</v>
      </c>
      <c r="F29" s="907" t="s">
        <v>231</v>
      </c>
      <c r="G29" s="908" t="s">
        <v>131</v>
      </c>
      <c r="H29" s="909" t="s">
        <v>65</v>
      </c>
      <c r="I29" s="910" t="s">
        <v>200</v>
      </c>
      <c r="J29" s="911">
        <v>1</v>
      </c>
      <c r="K29" s="912"/>
      <c r="L29" s="913"/>
      <c r="M29" s="914">
        <v>0.01</v>
      </c>
      <c r="N29" s="915">
        <v>281.00799999999998</v>
      </c>
      <c r="O29" s="914"/>
      <c r="P29" s="915"/>
      <c r="Q29" s="916"/>
      <c r="R29" s="917"/>
      <c r="S29" s="918"/>
      <c r="T29" s="114" cm="1">
        <f t="array" ref="T29">_xlfn.IFS(I29="L = L",J29*K29,I29="L = RoT",J29*R29*S29,I29="A = L x H",J29*K29*L29,I29="A = CS",J29*O29,I29="A = A",J29*N29,I29="A = RoT",J29*R29*S29,I29="V = L x H x T",J29*K29*L29*M29,I29="V = L x CS",J29*K29*O29,I29="V = T x A",J29*M29*N29,I29="V = V",J29*P29,I29="V = RoT",J29*R29*S29,I29="M = M",J29*Q29,I29="M = RoT",J29*R29*S29,I29="","")</f>
        <v>2.8100799999999997</v>
      </c>
      <c r="U29" s="115" t="str" cm="1">
        <f t="array" ref="U29">_xlfn.IFNA(_xlfn.IFS($H29="length","m",$H29="area","m2",$H29="volume","m3",$H29="mass","kg",$H29="",""),"problem")</f>
        <v>m3</v>
      </c>
      <c r="V29" s="475" t="s">
        <v>216</v>
      </c>
      <c r="W29" s="476" t="s">
        <v>243</v>
      </c>
      <c r="X29" s="476" t="s">
        <v>600</v>
      </c>
      <c r="Y29" s="476" t="s">
        <v>601</v>
      </c>
      <c r="Z29" s="116"/>
      <c r="AA29" s="117" cm="1">
        <f t="array" ref="AA29">_xlfn.IFNA(_xlfn.IFS($H29="Length",VLOOKUP($Y29,Densities,3,FALSE),$H29="area",VLOOKUP($Y29,Densities,4,FALSE),$H29="volume",VLOOKUP($Y29,Densities,5,FALSE),$H29="mass",1,$H29="",""),"enter density manually")</f>
        <v>17</v>
      </c>
      <c r="AB29" s="115" t="str" cm="1">
        <f t="array" ref="AB29">_xlfn.IFNA(_xlfn.IFS($H29="length","kg/m",$H29="area","kg/m2",$H29="volume","kg/m3",$H29="mass","kg/kg",$H29="",""),"problem")</f>
        <v>kg/m3</v>
      </c>
      <c r="AC29" s="118">
        <f t="shared" si="2"/>
        <v>47.771359999999994</v>
      </c>
      <c r="AD29" s="119">
        <f t="shared" si="0"/>
        <v>17</v>
      </c>
      <c r="AE29" s="120">
        <f t="shared" si="3"/>
        <v>2.8100799999999997</v>
      </c>
      <c r="AF29" s="121" t="str">
        <f t="shared" si="1"/>
        <v>Others n.e.c</v>
      </c>
    </row>
    <row r="30" spans="2:32" ht="15.75" customHeight="1" x14ac:dyDescent="0.35">
      <c r="B30" s="903" t="s">
        <v>3228</v>
      </c>
      <c r="C30" s="904" t="s">
        <v>3229</v>
      </c>
      <c r="D30" s="905" t="s">
        <v>3230</v>
      </c>
      <c r="E30" s="906" t="s">
        <v>201</v>
      </c>
      <c r="F30" s="907" t="s">
        <v>231</v>
      </c>
      <c r="G30" s="908" t="s">
        <v>131</v>
      </c>
      <c r="H30" s="909" t="s">
        <v>65</v>
      </c>
      <c r="I30" s="910" t="s">
        <v>200</v>
      </c>
      <c r="J30" s="911">
        <v>1</v>
      </c>
      <c r="K30" s="912"/>
      <c r="L30" s="913"/>
      <c r="M30" s="914">
        <v>0.05</v>
      </c>
      <c r="N30" s="915">
        <v>281.00799999999998</v>
      </c>
      <c r="O30" s="914"/>
      <c r="P30" s="915"/>
      <c r="Q30" s="916"/>
      <c r="R30" s="917"/>
      <c r="S30" s="918"/>
      <c r="T30" s="114" cm="1">
        <f t="array" ref="T30">_xlfn.IFS(I30="L = L",J30*K30,I30="L = RoT",J30*R30*S30,I30="A = L x H",J30*K30*L30,I30="A = CS",J30*O30,I30="A = A",J30*N30,I30="A = RoT",J30*R30*S30,I30="V = L x H x T",J30*K30*L30*M30,I30="V = L x CS",J30*K30*O30,I30="V = T x A",J30*M30*N30,I30="V = V",J30*P30,I30="V = RoT",J30*R30*S30,I30="M = M",J30*Q30,I30="M = RoT",J30*R30*S30,I30="","")</f>
        <v>14.0504</v>
      </c>
      <c r="U30" s="115" t="str" cm="1">
        <f t="array" ref="U30">_xlfn.IFNA(_xlfn.IFS($H30="length","m",$H30="area","m2",$H30="volume","m3",$H30="mass","kg",$H30="",""),"problem")</f>
        <v>m3</v>
      </c>
      <c r="V30" s="475" t="s">
        <v>238</v>
      </c>
      <c r="W30" s="476" t="s">
        <v>667</v>
      </c>
      <c r="X30" s="476" t="s">
        <v>669</v>
      </c>
      <c r="Y30" s="476" t="s">
        <v>673</v>
      </c>
      <c r="Z30" s="116"/>
      <c r="AA30" s="117" cm="1">
        <f t="array" ref="AA30">_xlfn.IFNA(_xlfn.IFS($H30="Length",VLOOKUP($Y30,Densities,3,FALSE),$H30="area",VLOOKUP($Y30,Densities,4,FALSE),$H30="volume",VLOOKUP($Y30,Densities,5,FALSE),$H30="mass",1,$H30="",""),"enter density manually")</f>
        <v>80</v>
      </c>
      <c r="AB30" s="115" t="str" cm="1">
        <f t="array" ref="AB30">_xlfn.IFNA(_xlfn.IFS($H30="length","kg/m",$H30="area","kg/m2",$H30="volume","kg/m3",$H30="mass","kg/kg",$H30="",""),"problem")</f>
        <v>kg/m3</v>
      </c>
      <c r="AC30" s="118">
        <f t="shared" si="2"/>
        <v>1124.0319999999999</v>
      </c>
      <c r="AD30" s="119">
        <f t="shared" si="0"/>
        <v>80</v>
      </c>
      <c r="AE30" s="120">
        <f t="shared" si="3"/>
        <v>14.0504</v>
      </c>
      <c r="AF30" s="121" t="str">
        <f t="shared" si="1"/>
        <v>Insulation wools</v>
      </c>
    </row>
    <row r="31" spans="2:32" ht="15.75" customHeight="1" x14ac:dyDescent="0.35">
      <c r="B31" s="903" t="s">
        <v>3231</v>
      </c>
      <c r="C31" s="904" t="s">
        <v>3232</v>
      </c>
      <c r="D31" s="905" t="s">
        <v>3230</v>
      </c>
      <c r="E31" s="906" t="s">
        <v>201</v>
      </c>
      <c r="F31" s="907" t="s">
        <v>231</v>
      </c>
      <c r="G31" s="908" t="s">
        <v>131</v>
      </c>
      <c r="H31" s="909" t="s">
        <v>65</v>
      </c>
      <c r="I31" s="910" t="s">
        <v>200</v>
      </c>
      <c r="J31" s="911">
        <v>1</v>
      </c>
      <c r="K31" s="912"/>
      <c r="L31" s="913"/>
      <c r="M31" s="914">
        <v>9.4999999999999998E-3</v>
      </c>
      <c r="N31" s="915">
        <v>281.00799999999998</v>
      </c>
      <c r="O31" s="914"/>
      <c r="P31" s="915"/>
      <c r="Q31" s="916"/>
      <c r="R31" s="917"/>
      <c r="S31" s="918"/>
      <c r="T31" s="114" cm="1">
        <f t="array" ref="T31">_xlfn.IFS(I31="L = L",J31*K31,I31="L = RoT",J31*R31*S31,I31="A = L x H",J31*K31*L31,I31="A = CS",J31*O31,I31="A = A",J31*N31,I31="A = RoT",J31*R31*S31,I31="V = L x H x T",J31*K31*L31*M31,I31="V = L x CS",J31*K31*O31,I31="V = T x A",J31*M31*N31,I31="V = V",J31*P31,I31="V = RoT",J31*R31*S31,I31="M = M",J31*Q31,I31="M = RoT",J31*R31*S31,I31="","")</f>
        <v>2.6695759999999997</v>
      </c>
      <c r="U31" s="115" t="str" cm="1">
        <f t="array" ref="U31">_xlfn.IFNA(_xlfn.IFS($H31="length","m",$H31="area","m2",$H31="volume","m3",$H31="mass","kg",$H31="",""),"problem")</f>
        <v>m3</v>
      </c>
      <c r="V31" s="475" t="s">
        <v>216</v>
      </c>
      <c r="W31" s="476" t="s">
        <v>221</v>
      </c>
      <c r="X31" s="476" t="s">
        <v>233</v>
      </c>
      <c r="Y31" s="476" t="s">
        <v>452</v>
      </c>
      <c r="Z31" s="116"/>
      <c r="AA31" s="117" cm="1">
        <f t="array" ref="AA31">_xlfn.IFNA(_xlfn.IFS($H31="Length",VLOOKUP($Y31,Densities,3,FALSE),$H31="area",VLOOKUP($Y31,Densities,4,FALSE),$H31="volume",VLOOKUP($Y31,Densities,5,FALSE),$H31="mass",1,$H31="",""),"enter density manually")</f>
        <v>930</v>
      </c>
      <c r="AB31" s="115" t="str" cm="1">
        <f t="array" ref="AB31">_xlfn.IFNA(_xlfn.IFS($H31="length","kg/m",$H31="area","kg/m2",$H31="volume","kg/m3",$H31="mass","kg/kg",$H31="",""),"problem")</f>
        <v>kg/m3</v>
      </c>
      <c r="AC31" s="118">
        <f t="shared" si="2"/>
        <v>2482.7056799999996</v>
      </c>
      <c r="AD31" s="119">
        <f t="shared" si="0"/>
        <v>930</v>
      </c>
      <c r="AE31" s="120">
        <f t="shared" si="3"/>
        <v>2.6695759999999997</v>
      </c>
      <c r="AF31" s="121" t="str">
        <f t="shared" si="1"/>
        <v>Gypsum-based</v>
      </c>
    </row>
    <row r="32" spans="2:32" ht="15.75" customHeight="1" x14ac:dyDescent="0.35">
      <c r="B32" s="903" t="s">
        <v>3233</v>
      </c>
      <c r="C32" s="904" t="s">
        <v>3234</v>
      </c>
      <c r="D32" s="905" t="s">
        <v>3235</v>
      </c>
      <c r="E32" s="906" t="s">
        <v>201</v>
      </c>
      <c r="F32" s="907" t="s">
        <v>231</v>
      </c>
      <c r="G32" s="908" t="s">
        <v>131</v>
      </c>
      <c r="H32" s="909" t="s">
        <v>65</v>
      </c>
      <c r="I32" s="910" t="s">
        <v>200</v>
      </c>
      <c r="J32" s="911">
        <v>20</v>
      </c>
      <c r="K32" s="912"/>
      <c r="L32" s="913"/>
      <c r="M32" s="914">
        <v>1.2E-2</v>
      </c>
      <c r="N32" s="915">
        <v>1.5</v>
      </c>
      <c r="O32" s="914"/>
      <c r="P32" s="915"/>
      <c r="Q32" s="916"/>
      <c r="R32" s="917"/>
      <c r="S32" s="918"/>
      <c r="T32" s="114" cm="1">
        <f t="array" ref="T32">_xlfn.IFS(I32="L = L",J32*K32,I32="L = RoT",J32*R32*S32,I32="A = L x H",J32*K32*L32,I32="A = CS",J32*O32,I32="A = A",J32*N32,I32="A = RoT",J32*R32*S32,I32="V = L x H x T",J32*K32*L32*M32,I32="V = L x CS",J32*K32*O32,I32="V = T x A",J32*M32*N32,I32="V = V",J32*P32,I32="V = RoT",J32*R32*S32,I32="M = M",J32*Q32,I32="M = RoT",J32*R32*S32,I32="","")</f>
        <v>0.36</v>
      </c>
      <c r="U32" s="115" t="str" cm="1">
        <f t="array" ref="U32">_xlfn.IFNA(_xlfn.IFS($H32="length","m",$H32="area","m2",$H32="volume","m3",$H32="mass","kg",$H32="",""),"problem")</f>
        <v>m3</v>
      </c>
      <c r="V32" s="475" t="s">
        <v>222</v>
      </c>
      <c r="W32" s="476" t="s">
        <v>223</v>
      </c>
      <c r="X32" s="476" t="s">
        <v>224</v>
      </c>
      <c r="Y32" s="476" t="s">
        <v>225</v>
      </c>
      <c r="Z32" s="116"/>
      <c r="AA32" s="117" cm="1">
        <f t="array" ref="AA32">_xlfn.IFNA(_xlfn.IFS($H32="Length",VLOOKUP($Y32,Densities,3,FALSE),$H32="area",VLOOKUP($Y32,Densities,4,FALSE),$H32="volume",VLOOKUP($Y32,Densities,5,FALSE),$H32="mass",1,$H32="",""),"enter density manually")</f>
        <v>2530</v>
      </c>
      <c r="AB32" s="115" t="str" cm="1">
        <f t="array" ref="AB32">_xlfn.IFNA(_xlfn.IFS($H32="length","kg/m",$H32="area","kg/m2",$H32="volume","kg/m3",$H32="mass","kg/kg",$H32="",""),"problem")</f>
        <v>kg/m3</v>
      </c>
      <c r="AC32" s="118">
        <f t="shared" si="2"/>
        <v>910.8</v>
      </c>
      <c r="AD32" s="119">
        <f t="shared" si="0"/>
        <v>2530</v>
      </c>
      <c r="AE32" s="120">
        <f t="shared" si="3"/>
        <v>0.36</v>
      </c>
      <c r="AF32" s="121" t="str">
        <f t="shared" si="1"/>
        <v>Glass-based</v>
      </c>
    </row>
    <row r="33" spans="2:32" ht="15.75" customHeight="1" x14ac:dyDescent="0.35">
      <c r="B33" s="903" t="s">
        <v>3236</v>
      </c>
      <c r="C33" s="904" t="s">
        <v>3237</v>
      </c>
      <c r="D33" s="905" t="s">
        <v>3238</v>
      </c>
      <c r="E33" s="906" t="s">
        <v>201</v>
      </c>
      <c r="F33" s="907" t="s">
        <v>202</v>
      </c>
      <c r="G33" s="908" t="s">
        <v>129</v>
      </c>
      <c r="H33" s="909" t="s">
        <v>65</v>
      </c>
      <c r="I33" s="910" t="s">
        <v>254</v>
      </c>
      <c r="J33" s="911">
        <v>2</v>
      </c>
      <c r="K33" s="912">
        <v>0.9</v>
      </c>
      <c r="L33" s="913"/>
      <c r="M33" s="914"/>
      <c r="N33" s="915"/>
      <c r="O33" s="914">
        <v>1.3975E-2</v>
      </c>
      <c r="P33" s="915"/>
      <c r="Q33" s="916"/>
      <c r="R33" s="917"/>
      <c r="S33" s="918"/>
      <c r="T33" s="114" cm="1">
        <f t="array" ref="T33">_xlfn.IFS(I33="L = L",J33*K33,I33="L = RoT",J33*R33*S33,I33="A = L x H",J33*K33*L33,I33="A = CS",J33*O33,I33="A = A",J33*N33,I33="A = RoT",J33*R33*S33,I33="V = L x H x T",J33*K33*L33*M33,I33="V = L x CS",J33*K33*O33,I33="V = T x A",J33*M33*N33,I33="V = V",J33*P33,I33="V = RoT",J33*R33*S33,I33="M = M",J33*Q33,I33="M = RoT",J33*R33*S33,I33="","")</f>
        <v>2.5155E-2</v>
      </c>
      <c r="U33" s="115" t="str" cm="1">
        <f t="array" ref="U33">_xlfn.IFNA(_xlfn.IFS($H33="length","m",$H33="area","m2",$H33="volume","m3",$H33="mass","kg",$H33="",""),"problem")</f>
        <v>m3</v>
      </c>
      <c r="V33" s="475" t="s">
        <v>187</v>
      </c>
      <c r="W33" s="476" t="s">
        <v>188</v>
      </c>
      <c r="X33" s="476" t="s">
        <v>189</v>
      </c>
      <c r="Y33" s="476" t="s">
        <v>189</v>
      </c>
      <c r="Z33" s="116"/>
      <c r="AA33" s="117" cm="1">
        <f t="array" ref="AA33">_xlfn.IFNA(_xlfn.IFS($H33="Length",VLOOKUP($Y33,Densities,3,FALSE),$H33="area",VLOOKUP($Y33,Densities,4,FALSE),$H33="volume",VLOOKUP($Y33,Densities,5,FALSE),$H33="mass",1,$H33="",""),"enter density manually")</f>
        <v>2400</v>
      </c>
      <c r="AB33" s="115" t="str" cm="1">
        <f t="array" ref="AB33">_xlfn.IFNA(_xlfn.IFS($H33="length","kg/m",$H33="area","kg/m2",$H33="volume","kg/m3",$H33="mass","kg/kg",$H33="",""),"problem")</f>
        <v>kg/m3</v>
      </c>
      <c r="AC33" s="118">
        <f t="shared" si="2"/>
        <v>60.372</v>
      </c>
      <c r="AD33" s="119">
        <f t="shared" si="0"/>
        <v>2400</v>
      </c>
      <c r="AE33" s="120">
        <f t="shared" si="3"/>
        <v>2.5155E-2</v>
      </c>
      <c r="AF33" s="121" t="str">
        <f t="shared" si="1"/>
        <v>Concrete and cementitious</v>
      </c>
    </row>
    <row r="34" spans="2:32" ht="15.75" customHeight="1" x14ac:dyDescent="0.35">
      <c r="B34" s="903" t="s">
        <v>3236</v>
      </c>
      <c r="C34" s="904" t="s">
        <v>3199</v>
      </c>
      <c r="D34" s="905" t="s">
        <v>3196</v>
      </c>
      <c r="E34" s="906" t="s">
        <v>201</v>
      </c>
      <c r="F34" s="907" t="s">
        <v>202</v>
      </c>
      <c r="G34" s="908" t="s">
        <v>129</v>
      </c>
      <c r="H34" s="909" t="s">
        <v>159</v>
      </c>
      <c r="I34" s="910" t="s">
        <v>193</v>
      </c>
      <c r="J34" s="911">
        <v>1</v>
      </c>
      <c r="K34" s="912"/>
      <c r="L34" s="913"/>
      <c r="M34" s="914"/>
      <c r="N34" s="915"/>
      <c r="O34" s="914"/>
      <c r="P34" s="915"/>
      <c r="Q34" s="916"/>
      <c r="R34" s="917">
        <v>300</v>
      </c>
      <c r="S34" s="918">
        <v>2.5155E-2</v>
      </c>
      <c r="T34" s="114" cm="1">
        <f t="array" ref="T34">_xlfn.IFS(I34="L = L",J34*K34,I34="L = RoT",J34*R34*S34,I34="A = L x H",J34*K34*L34,I34="A = CS",J34*O34,I34="A = A",J34*N34,I34="A = RoT",J34*R34*S34,I34="V = L x H x T",J34*K34*L34*M34,I34="V = L x CS",J34*K34*O34,I34="V = T x A",J34*M34*N34,I34="V = V",J34*P34,I34="V = RoT",J34*R34*S34,I34="M = M",J34*Q34,I34="M = RoT",J34*R34*S34,I34="","")</f>
        <v>7.5465</v>
      </c>
      <c r="U34" s="115" t="str" cm="1">
        <f t="array" ref="U34">_xlfn.IFNA(_xlfn.IFS($H34="length","m",$H34="area","m2",$H34="volume","m3",$H34="mass","kg",$H34="",""),"problem")</f>
        <v>kg</v>
      </c>
      <c r="V34" s="475" t="s">
        <v>195</v>
      </c>
      <c r="W34" s="476" t="s">
        <v>196</v>
      </c>
      <c r="X34" s="476" t="s">
        <v>197</v>
      </c>
      <c r="Y34" s="476" t="s">
        <v>198</v>
      </c>
      <c r="Z34" s="116"/>
      <c r="AA34" s="117" cm="1">
        <f t="array" ref="AA34">_xlfn.IFNA(_xlfn.IFS($H34="Length",VLOOKUP($Y34,Densities,3,FALSE),$H34="area",VLOOKUP($Y34,Densities,4,FALSE),$H34="volume",VLOOKUP($Y34,Densities,5,FALSE),$H34="mass",1,$H34="",""),"enter density manually")</f>
        <v>1</v>
      </c>
      <c r="AB34" s="115" t="str" cm="1">
        <f t="array" ref="AB34">_xlfn.IFNA(_xlfn.IFS($H34="length","kg/m",$H34="area","kg/m2",$H34="volume","kg/m3",$H34="mass","kg/kg",$H34="",""),"problem")</f>
        <v>kg/kg</v>
      </c>
      <c r="AC34" s="118">
        <f t="shared" si="2"/>
        <v>7.5465</v>
      </c>
      <c r="AD34" s="119">
        <f t="shared" si="0"/>
        <v>7800</v>
      </c>
      <c r="AE34" s="120">
        <f t="shared" si="3"/>
        <v>9.6750000000000004E-4</v>
      </c>
      <c r="AF34" s="121" t="str">
        <f t="shared" si="1"/>
        <v>Metal - steel</v>
      </c>
    </row>
    <row r="35" spans="2:32" ht="15.75" customHeight="1" x14ac:dyDescent="0.35">
      <c r="B35" s="903" t="s">
        <v>3239</v>
      </c>
      <c r="C35" s="904" t="s">
        <v>3240</v>
      </c>
      <c r="D35" s="905" t="s">
        <v>3241</v>
      </c>
      <c r="E35" s="906" t="s">
        <v>201</v>
      </c>
      <c r="F35" s="907" t="s">
        <v>1173</v>
      </c>
      <c r="G35" s="908" t="s">
        <v>131</v>
      </c>
      <c r="H35" s="909" t="s">
        <v>65</v>
      </c>
      <c r="I35" s="910" t="s">
        <v>200</v>
      </c>
      <c r="J35" s="911">
        <v>2</v>
      </c>
      <c r="K35" s="912"/>
      <c r="L35" s="913"/>
      <c r="M35" s="914">
        <v>0.02</v>
      </c>
      <c r="N35" s="915">
        <v>0.36</v>
      </c>
      <c r="O35" s="914"/>
      <c r="P35" s="915"/>
      <c r="Q35" s="916"/>
      <c r="R35" s="917"/>
      <c r="S35" s="918"/>
      <c r="T35" s="114" cm="1">
        <f t="array" ref="T35">_xlfn.IFS(I35="L = L",J35*K35,I35="L = RoT",J35*R35*S35,I35="A = L x H",J35*K35*L35,I35="A = CS",J35*O35,I35="A = A",J35*N35,I35="A = RoT",J35*R35*S35,I35="V = L x H x T",J35*K35*L35*M35,I35="V = L x CS",J35*K35*O35,I35="V = T x A",J35*M35*N35,I35="V = V",J35*P35,I35="V = RoT",J35*R35*S35,I35="M = M",J35*Q35,I35="M = RoT",J35*R35*S35,I35="","")</f>
        <v>1.44E-2</v>
      </c>
      <c r="U35" s="115" t="str" cm="1">
        <f t="array" ref="U35">_xlfn.IFNA(_xlfn.IFS($H35="length","m",$H35="area","m2",$H35="volume","m3",$H35="mass","kg",$H35="",""),"problem")</f>
        <v>m3</v>
      </c>
      <c r="V35" s="475" t="s">
        <v>222</v>
      </c>
      <c r="W35" s="476" t="s">
        <v>223</v>
      </c>
      <c r="X35" s="476" t="s">
        <v>224</v>
      </c>
      <c r="Y35" s="476" t="s">
        <v>1012</v>
      </c>
      <c r="Z35" s="116"/>
      <c r="AA35" s="117" cm="1">
        <f t="array" ref="AA35">_xlfn.IFNA(_xlfn.IFS($H35="Length",VLOOKUP($Y35,Densities,3,FALSE),$H35="area",VLOOKUP($Y35,Densities,4,FALSE),$H35="volume",VLOOKUP($Y35,Densities,5,FALSE),$H35="mass",1,$H35="",""),"enter density manually")</f>
        <v>2530</v>
      </c>
      <c r="AB35" s="115" t="str" cm="1">
        <f t="array" ref="AB35">_xlfn.IFNA(_xlfn.IFS($H35="length","kg/m",$H35="area","kg/m2",$H35="volume","kg/m3",$H35="mass","kg/kg",$H35="",""),"problem")</f>
        <v>kg/m3</v>
      </c>
      <c r="AC35" s="118">
        <f t="shared" si="2"/>
        <v>36.432000000000002</v>
      </c>
      <c r="AD35" s="119">
        <f t="shared" si="0"/>
        <v>2530</v>
      </c>
      <c r="AE35" s="120">
        <f t="shared" si="3"/>
        <v>1.4400000000000001E-2</v>
      </c>
      <c r="AF35" s="121" t="str">
        <f t="shared" si="1"/>
        <v>Glass-based</v>
      </c>
    </row>
    <row r="36" spans="2:32" ht="15.75" customHeight="1" x14ac:dyDescent="0.35">
      <c r="B36" s="903" t="s">
        <v>3242</v>
      </c>
      <c r="C36" s="904" t="s">
        <v>3243</v>
      </c>
      <c r="D36" s="905" t="s">
        <v>3244</v>
      </c>
      <c r="E36" s="906" t="s">
        <v>201</v>
      </c>
      <c r="F36" s="907" t="s">
        <v>1173</v>
      </c>
      <c r="G36" s="908" t="s">
        <v>131</v>
      </c>
      <c r="H36" s="909" t="s">
        <v>65</v>
      </c>
      <c r="I36" s="910" t="s">
        <v>254</v>
      </c>
      <c r="J36" s="911">
        <v>2</v>
      </c>
      <c r="K36" s="912">
        <v>2.4</v>
      </c>
      <c r="L36" s="913"/>
      <c r="M36" s="914"/>
      <c r="N36" s="915"/>
      <c r="O36" s="914">
        <v>1.8149999999999999E-2</v>
      </c>
      <c r="P36" s="915"/>
      <c r="Q36" s="916"/>
      <c r="R36" s="917"/>
      <c r="S36" s="918"/>
      <c r="T36" s="114" cm="1">
        <f t="array" ref="T36">_xlfn.IFS(I36="L = L",J36*K36,I36="L = RoT",J36*R36*S36,I36="A = L x H",J36*K36*L36,I36="A = CS",J36*O36,I36="A = A",J36*N36,I36="A = RoT",J36*R36*S36,I36="V = L x H x T",J36*K36*L36*M36,I36="V = L x CS",J36*K36*O36,I36="V = T x A",J36*M36*N36,I36="V = V",J36*P36,I36="V = RoT",J36*R36*S36,I36="M = M",J36*Q36,I36="M = RoT",J36*R36*S36,I36="","")</f>
        <v>8.7119999999999989E-2</v>
      </c>
      <c r="U36" s="115" t="str" cm="1">
        <f t="array" ref="U36">_xlfn.IFNA(_xlfn.IFS($H36="length","m",$H36="area","m2",$H36="volume","m3",$H36="mass","kg",$H36="",""),"problem")</f>
        <v>m3</v>
      </c>
      <c r="V36" s="475" t="s">
        <v>212</v>
      </c>
      <c r="W36" s="476" t="s">
        <v>213</v>
      </c>
      <c r="X36" s="476" t="s">
        <v>214</v>
      </c>
      <c r="Y36" s="476" t="s">
        <v>215</v>
      </c>
      <c r="Z36" s="116"/>
      <c r="AA36" s="117" cm="1">
        <f t="array" ref="AA36">_xlfn.IFNA(_xlfn.IFS($H36="Length",VLOOKUP($Y36,Densities,3,FALSE),$H36="area",VLOOKUP($Y36,Densities,4,FALSE),$H36="volume",VLOOKUP($Y36,Densities,5,FALSE),$H36="mass",1,$H36="",""),"enter density manually")</f>
        <v>526</v>
      </c>
      <c r="AB36" s="115" t="str" cm="1">
        <f t="array" ref="AB36">_xlfn.IFNA(_xlfn.IFS($H36="length","kg/m",$H36="area","kg/m2",$H36="volume","kg/m3",$H36="mass","kg/kg",$H36="",""),"problem")</f>
        <v>kg/m3</v>
      </c>
      <c r="AC36" s="118">
        <f t="shared" si="2"/>
        <v>45.825119999999991</v>
      </c>
      <c r="AD36" s="119">
        <f t="shared" si="0"/>
        <v>526</v>
      </c>
      <c r="AE36" s="120">
        <f t="shared" si="3"/>
        <v>8.7119999999999989E-2</v>
      </c>
      <c r="AF36" s="121" t="str">
        <f t="shared" si="1"/>
        <v>Bio-based</v>
      </c>
    </row>
    <row r="37" spans="2:32" ht="15.75" customHeight="1" x14ac:dyDescent="0.35">
      <c r="B37" s="903" t="s">
        <v>3245</v>
      </c>
      <c r="C37" s="904" t="s">
        <v>3240</v>
      </c>
      <c r="D37" s="905" t="s">
        <v>3241</v>
      </c>
      <c r="E37" s="906" t="s">
        <v>201</v>
      </c>
      <c r="F37" s="907" t="s">
        <v>1173</v>
      </c>
      <c r="G37" s="908" t="s">
        <v>131</v>
      </c>
      <c r="H37" s="909" t="s">
        <v>65</v>
      </c>
      <c r="I37" s="910" t="s">
        <v>200</v>
      </c>
      <c r="J37" s="911">
        <v>6</v>
      </c>
      <c r="K37" s="912"/>
      <c r="L37" s="913"/>
      <c r="M37" s="914">
        <v>0.02</v>
      </c>
      <c r="N37" s="915">
        <v>0.72</v>
      </c>
      <c r="O37" s="914"/>
      <c r="P37" s="915"/>
      <c r="Q37" s="916"/>
      <c r="R37" s="917"/>
      <c r="S37" s="918"/>
      <c r="T37" s="114" cm="1">
        <f t="array" ref="T37">_xlfn.IFS(I37="L = L",J37*K37,I37="L = RoT",J37*R37*S37,I37="A = L x H",J37*K37*L37,I37="A = CS",J37*O37,I37="A = A",J37*N37,I37="A = RoT",J37*R37*S37,I37="V = L x H x T",J37*K37*L37*M37,I37="V = L x CS",J37*K37*O37,I37="V = T x A",J37*M37*N37,I37="V = V",J37*P37,I37="V = RoT",J37*R37*S37,I37="M = M",J37*Q37,I37="M = RoT",J37*R37*S37,I37="","")</f>
        <v>8.6399999999999991E-2</v>
      </c>
      <c r="U37" s="115" t="str" cm="1">
        <f t="array" ref="U37">_xlfn.IFNA(_xlfn.IFS($H37="length","m",$H37="area","m2",$H37="volume","m3",$H37="mass","kg",$H37="",""),"problem")</f>
        <v>m3</v>
      </c>
      <c r="V37" s="475" t="s">
        <v>222</v>
      </c>
      <c r="W37" s="476" t="s">
        <v>223</v>
      </c>
      <c r="X37" s="476" t="s">
        <v>224</v>
      </c>
      <c r="Y37" s="476" t="s">
        <v>1012</v>
      </c>
      <c r="Z37" s="116"/>
      <c r="AA37" s="117" cm="1">
        <f t="array" ref="AA37">_xlfn.IFNA(_xlfn.IFS($H37="Length",VLOOKUP($Y37,Densities,3,FALSE),$H37="area",VLOOKUP($Y37,Densities,4,FALSE),$H37="volume",VLOOKUP($Y37,Densities,5,FALSE),$H37="mass",1,$H37="",""),"enter density manually")</f>
        <v>2530</v>
      </c>
      <c r="AB37" s="115" t="str" cm="1">
        <f t="array" ref="AB37">_xlfn.IFNA(_xlfn.IFS($H37="length","kg/m",$H37="area","kg/m2",$H37="volume","kg/m3",$H37="mass","kg/kg",$H37="",""),"problem")</f>
        <v>kg/m3</v>
      </c>
      <c r="AC37" s="118">
        <f t="shared" si="2"/>
        <v>218.59199999999998</v>
      </c>
      <c r="AD37" s="119">
        <f t="shared" si="0"/>
        <v>2530</v>
      </c>
      <c r="AE37" s="120">
        <f t="shared" si="3"/>
        <v>8.6399999999999991E-2</v>
      </c>
      <c r="AF37" s="121" t="str">
        <f t="shared" si="1"/>
        <v>Glass-based</v>
      </c>
    </row>
    <row r="38" spans="2:32" ht="15.75" customHeight="1" x14ac:dyDescent="0.35">
      <c r="B38" s="903" t="s">
        <v>3246</v>
      </c>
      <c r="C38" s="904" t="s">
        <v>3243</v>
      </c>
      <c r="D38" s="905" t="s">
        <v>3247</v>
      </c>
      <c r="E38" s="906" t="s">
        <v>201</v>
      </c>
      <c r="F38" s="907" t="s">
        <v>1173</v>
      </c>
      <c r="G38" s="908" t="s">
        <v>131</v>
      </c>
      <c r="H38" s="909" t="s">
        <v>65</v>
      </c>
      <c r="I38" s="910" t="s">
        <v>254</v>
      </c>
      <c r="J38" s="911">
        <v>6</v>
      </c>
      <c r="K38" s="912">
        <v>3.6</v>
      </c>
      <c r="L38" s="913"/>
      <c r="M38" s="914"/>
      <c r="N38" s="915"/>
      <c r="O38" s="914">
        <v>1.8149999999999999E-2</v>
      </c>
      <c r="P38" s="915"/>
      <c r="Q38" s="916"/>
      <c r="R38" s="917"/>
      <c r="S38" s="918"/>
      <c r="T38" s="114" cm="1">
        <f t="array" ref="T38">_xlfn.IFS(I38="L = L",J38*K38,I38="L = RoT",J38*R38*S38,I38="A = L x H",J38*K38*L38,I38="A = CS",J38*O38,I38="A = A",J38*N38,I38="A = RoT",J38*R38*S38,I38="V = L x H x T",J38*K38*L38*M38,I38="V = L x CS",J38*K38*O38,I38="V = T x A",J38*M38*N38,I38="V = V",J38*P38,I38="V = RoT",J38*R38*S38,I38="M = M",J38*Q38,I38="M = RoT",J38*R38*S38,I38="","")</f>
        <v>0.39204</v>
      </c>
      <c r="U38" s="115" t="str" cm="1">
        <f t="array" ref="U38">_xlfn.IFNA(_xlfn.IFS($H38="length","m",$H38="area","m2",$H38="volume","m3",$H38="mass","kg",$H38="",""),"problem")</f>
        <v>m3</v>
      </c>
      <c r="V38" s="475" t="s">
        <v>212</v>
      </c>
      <c r="W38" s="476" t="s">
        <v>213</v>
      </c>
      <c r="X38" s="476" t="s">
        <v>214</v>
      </c>
      <c r="Y38" s="476" t="s">
        <v>215</v>
      </c>
      <c r="Z38" s="116"/>
      <c r="AA38" s="117" cm="1">
        <f t="array" ref="AA38">_xlfn.IFNA(_xlfn.IFS($H38="Length",VLOOKUP($Y38,Densities,3,FALSE),$H38="area",VLOOKUP($Y38,Densities,4,FALSE),$H38="volume",VLOOKUP($Y38,Densities,5,FALSE),$H38="mass",1,$H38="",""),"enter density manually")</f>
        <v>526</v>
      </c>
      <c r="AB38" s="115" t="str" cm="1">
        <f t="array" ref="AB38">_xlfn.IFNA(_xlfn.IFS($H38="length","kg/m",$H38="area","kg/m2",$H38="volume","kg/m3",$H38="mass","kg/kg",$H38="",""),"problem")</f>
        <v>kg/m3</v>
      </c>
      <c r="AC38" s="118">
        <f t="shared" si="2"/>
        <v>206.21304000000001</v>
      </c>
      <c r="AD38" s="119">
        <f t="shared" si="0"/>
        <v>526</v>
      </c>
      <c r="AE38" s="120">
        <f t="shared" si="3"/>
        <v>0.39204</v>
      </c>
      <c r="AF38" s="121" t="str">
        <f t="shared" si="1"/>
        <v>Bio-based</v>
      </c>
    </row>
    <row r="39" spans="2:32" ht="15.75" customHeight="1" x14ac:dyDescent="0.35">
      <c r="B39" s="903" t="s">
        <v>3248</v>
      </c>
      <c r="C39" s="904" t="s">
        <v>3240</v>
      </c>
      <c r="D39" s="905" t="s">
        <v>3241</v>
      </c>
      <c r="E39" s="906" t="s">
        <v>201</v>
      </c>
      <c r="F39" s="907" t="s">
        <v>1173</v>
      </c>
      <c r="G39" s="908" t="s">
        <v>131</v>
      </c>
      <c r="H39" s="909" t="s">
        <v>65</v>
      </c>
      <c r="I39" s="910" t="s">
        <v>200</v>
      </c>
      <c r="J39" s="911">
        <v>1</v>
      </c>
      <c r="K39" s="912"/>
      <c r="L39" s="913"/>
      <c r="M39" s="914">
        <v>0.02</v>
      </c>
      <c r="N39" s="915">
        <v>1.89</v>
      </c>
      <c r="O39" s="914"/>
      <c r="P39" s="915"/>
      <c r="Q39" s="916"/>
      <c r="R39" s="917"/>
      <c r="S39" s="918"/>
      <c r="T39" s="114" cm="1">
        <f t="array" ref="T39">_xlfn.IFS(I39="L = L",J39*K39,I39="L = RoT",J39*R39*S39,I39="A = L x H",J39*K39*L39,I39="A = CS",J39*O39,I39="A = A",J39*N39,I39="A = RoT",J39*R39*S39,I39="V = L x H x T",J39*K39*L39*M39,I39="V = L x CS",J39*K39*O39,I39="V = T x A",J39*M39*N39,I39="V = V",J39*P39,I39="V = RoT",J39*R39*S39,I39="M = M",J39*Q39,I39="M = RoT",J39*R39*S39,I39="","")</f>
        <v>3.78E-2</v>
      </c>
      <c r="U39" s="115" t="str" cm="1">
        <f t="array" ref="U39">_xlfn.IFNA(_xlfn.IFS($H39="length","m",$H39="area","m2",$H39="volume","m3",$H39="mass","kg",$H39="",""),"problem")</f>
        <v>m3</v>
      </c>
      <c r="V39" s="475" t="s">
        <v>222</v>
      </c>
      <c r="W39" s="476" t="s">
        <v>223</v>
      </c>
      <c r="X39" s="476" t="s">
        <v>224</v>
      </c>
      <c r="Y39" s="476" t="s">
        <v>1012</v>
      </c>
      <c r="Z39" s="116"/>
      <c r="AA39" s="117" cm="1">
        <f t="array" ref="AA39">_xlfn.IFNA(_xlfn.IFS($H39="Length",VLOOKUP($Y39,Densities,3,FALSE),$H39="area",VLOOKUP($Y39,Densities,4,FALSE),$H39="volume",VLOOKUP($Y39,Densities,5,FALSE),$H39="mass",1,$H39="",""),"enter density manually")</f>
        <v>2530</v>
      </c>
      <c r="AB39" s="115" t="str" cm="1">
        <f t="array" ref="AB39">_xlfn.IFNA(_xlfn.IFS($H39="length","kg/m",$H39="area","kg/m2",$H39="volume","kg/m3",$H39="mass","kg/kg",$H39="",""),"problem")</f>
        <v>kg/m3</v>
      </c>
      <c r="AC39" s="118">
        <f t="shared" si="2"/>
        <v>95.634</v>
      </c>
      <c r="AD39" s="119">
        <f t="shared" si="0"/>
        <v>2530</v>
      </c>
      <c r="AE39" s="120">
        <f t="shared" si="3"/>
        <v>3.78E-2</v>
      </c>
      <c r="AF39" s="121" t="str">
        <f t="shared" si="1"/>
        <v>Glass-based</v>
      </c>
    </row>
    <row r="40" spans="2:32" ht="15.75" customHeight="1" x14ac:dyDescent="0.35">
      <c r="B40" s="903" t="s">
        <v>3249</v>
      </c>
      <c r="C40" s="904" t="s">
        <v>3243</v>
      </c>
      <c r="D40" s="905" t="s">
        <v>3250</v>
      </c>
      <c r="E40" s="906" t="s">
        <v>201</v>
      </c>
      <c r="F40" s="907" t="s">
        <v>1173</v>
      </c>
      <c r="G40" s="908" t="s">
        <v>131</v>
      </c>
      <c r="H40" s="909" t="s">
        <v>65</v>
      </c>
      <c r="I40" s="910" t="s">
        <v>254</v>
      </c>
      <c r="J40" s="911">
        <v>1</v>
      </c>
      <c r="K40" s="912">
        <v>7.8</v>
      </c>
      <c r="L40" s="913"/>
      <c r="M40" s="914"/>
      <c r="N40" s="915"/>
      <c r="O40" s="914">
        <v>1.8149999999999999E-2</v>
      </c>
      <c r="P40" s="915"/>
      <c r="Q40" s="916"/>
      <c r="R40" s="917"/>
      <c r="S40" s="918"/>
      <c r="T40" s="114" cm="1">
        <f t="array" ref="T40">_xlfn.IFS(I40="L = L",J40*K40,I40="L = RoT",J40*R40*S40,I40="A = L x H",J40*K40*L40,I40="A = CS",J40*O40,I40="A = A",J40*N40,I40="A = RoT",J40*R40*S40,I40="V = L x H x T",J40*K40*L40*M40,I40="V = L x CS",J40*K40*O40,I40="V = T x A",J40*M40*N40,I40="V = V",J40*P40,I40="V = RoT",J40*R40*S40,I40="M = M",J40*Q40,I40="M = RoT",J40*R40*S40,I40="","")</f>
        <v>0.14157</v>
      </c>
      <c r="U40" s="115" t="str" cm="1">
        <f t="array" ref="U40">_xlfn.IFNA(_xlfn.IFS($H40="length","m",$H40="area","m2",$H40="volume","m3",$H40="mass","kg",$H40="",""),"problem")</f>
        <v>m3</v>
      </c>
      <c r="V40" s="475" t="s">
        <v>212</v>
      </c>
      <c r="W40" s="476" t="s">
        <v>213</v>
      </c>
      <c r="X40" s="476" t="s">
        <v>214</v>
      </c>
      <c r="Y40" s="476" t="s">
        <v>215</v>
      </c>
      <c r="Z40" s="116"/>
      <c r="AA40" s="117" cm="1">
        <f t="array" ref="AA40">_xlfn.IFNA(_xlfn.IFS($H40="Length",VLOOKUP($Y40,Densities,3,FALSE),$H40="area",VLOOKUP($Y40,Densities,4,FALSE),$H40="volume",VLOOKUP($Y40,Densities,5,FALSE),$H40="mass",1,$H40="",""),"enter density manually")</f>
        <v>526</v>
      </c>
      <c r="AB40" s="115" t="str" cm="1">
        <f t="array" ref="AB40">_xlfn.IFNA(_xlfn.IFS($H40="length","kg/m",$H40="area","kg/m2",$H40="volume","kg/m3",$H40="mass","kg/kg",$H40="",""),"problem")</f>
        <v>kg/m3</v>
      </c>
      <c r="AC40" s="118">
        <f t="shared" si="2"/>
        <v>74.465819999999994</v>
      </c>
      <c r="AD40" s="119">
        <f t="shared" si="0"/>
        <v>526</v>
      </c>
      <c r="AE40" s="120">
        <f t="shared" si="3"/>
        <v>0.14157</v>
      </c>
      <c r="AF40" s="121" t="str">
        <f t="shared" si="1"/>
        <v>Bio-based</v>
      </c>
    </row>
    <row r="41" spans="2:32" ht="15.75" customHeight="1" x14ac:dyDescent="0.35">
      <c r="B41" s="903" t="s">
        <v>3251</v>
      </c>
      <c r="C41" s="904" t="s">
        <v>3240</v>
      </c>
      <c r="D41" s="905" t="s">
        <v>3241</v>
      </c>
      <c r="E41" s="906" t="s">
        <v>201</v>
      </c>
      <c r="F41" s="907" t="s">
        <v>1173</v>
      </c>
      <c r="G41" s="908" t="s">
        <v>131</v>
      </c>
      <c r="H41" s="909" t="s">
        <v>65</v>
      </c>
      <c r="I41" s="910" t="s">
        <v>200</v>
      </c>
      <c r="J41" s="911">
        <v>1</v>
      </c>
      <c r="K41" s="912"/>
      <c r="L41" s="913"/>
      <c r="M41" s="914">
        <v>0.02</v>
      </c>
      <c r="N41" s="915">
        <v>1.8</v>
      </c>
      <c r="O41" s="914"/>
      <c r="P41" s="915"/>
      <c r="Q41" s="916"/>
      <c r="R41" s="917"/>
      <c r="S41" s="918"/>
      <c r="T41" s="114" cm="1">
        <f t="array" ref="T41">_xlfn.IFS(I41="L = L",J41*K41,I41="L = RoT",J41*R41*S41,I41="A = L x H",J41*K41*L41,I41="A = CS",J41*O41,I41="A = A",J41*N41,I41="A = RoT",J41*R41*S41,I41="V = L x H x T",J41*K41*L41*M41,I41="V = L x CS",J41*K41*O41,I41="V = T x A",J41*M41*N41,I41="V = V",J41*P41,I41="V = RoT",J41*R41*S41,I41="M = M",J41*Q41,I41="M = RoT",J41*R41*S41,I41="","")</f>
        <v>3.6000000000000004E-2</v>
      </c>
      <c r="U41" s="115" t="str" cm="1">
        <f t="array" ref="U41">_xlfn.IFNA(_xlfn.IFS($H41="length","m",$H41="area","m2",$H41="volume","m3",$H41="mass","kg",$H41="",""),"problem")</f>
        <v>m3</v>
      </c>
      <c r="V41" s="475" t="s">
        <v>222</v>
      </c>
      <c r="W41" s="476" t="s">
        <v>223</v>
      </c>
      <c r="X41" s="476" t="s">
        <v>224</v>
      </c>
      <c r="Y41" s="476" t="s">
        <v>1012</v>
      </c>
      <c r="Z41" s="116"/>
      <c r="AA41" s="117" cm="1">
        <f t="array" ref="AA41">_xlfn.IFNA(_xlfn.IFS($H41="Length",VLOOKUP($Y41,Densities,3,FALSE),$H41="area",VLOOKUP($Y41,Densities,4,FALSE),$H41="volume",VLOOKUP($Y41,Densities,5,FALSE),$H41="mass",1,$H41="",""),"enter density manually")</f>
        <v>2530</v>
      </c>
      <c r="AB41" s="115" t="str" cm="1">
        <f t="array" ref="AB41">_xlfn.IFNA(_xlfn.IFS($H41="length","kg/m",$H41="area","kg/m2",$H41="volume","kg/m3",$H41="mass","kg/kg",$H41="",""),"problem")</f>
        <v>kg/m3</v>
      </c>
      <c r="AC41" s="118">
        <f t="shared" si="2"/>
        <v>91.080000000000013</v>
      </c>
      <c r="AD41" s="119">
        <f t="shared" si="0"/>
        <v>2530</v>
      </c>
      <c r="AE41" s="120">
        <f t="shared" si="3"/>
        <v>3.6000000000000004E-2</v>
      </c>
      <c r="AF41" s="121" t="str">
        <f t="shared" si="1"/>
        <v>Glass-based</v>
      </c>
    </row>
    <row r="42" spans="2:32" ht="15.75" customHeight="1" x14ac:dyDescent="0.35">
      <c r="B42" s="903" t="s">
        <v>3252</v>
      </c>
      <c r="C42" s="904" t="s">
        <v>3240</v>
      </c>
      <c r="D42" s="905" t="s">
        <v>3241</v>
      </c>
      <c r="E42" s="906" t="s">
        <v>201</v>
      </c>
      <c r="F42" s="907" t="s">
        <v>1173</v>
      </c>
      <c r="G42" s="908" t="s">
        <v>131</v>
      </c>
      <c r="H42" s="909" t="s">
        <v>65</v>
      </c>
      <c r="I42" s="910" t="s">
        <v>200</v>
      </c>
      <c r="J42" s="911">
        <v>1</v>
      </c>
      <c r="K42" s="912"/>
      <c r="L42" s="913"/>
      <c r="M42" s="914">
        <v>0.02</v>
      </c>
      <c r="N42" s="915">
        <v>5.04</v>
      </c>
      <c r="O42" s="914"/>
      <c r="P42" s="915"/>
      <c r="Q42" s="916"/>
      <c r="R42" s="917"/>
      <c r="S42" s="918"/>
      <c r="T42" s="114" cm="1">
        <f t="array" ref="T42">_xlfn.IFS(I42="L = L",J42*K42,I42="L = RoT",J42*R42*S42,I42="A = L x H",J42*K42*L42,I42="A = CS",J42*O42,I42="A = A",J42*N42,I42="A = RoT",J42*R42*S42,I42="V = L x H x T",J42*K42*L42*M42,I42="V = L x CS",J42*K42*O42,I42="V = T x A",J42*M42*N42,I42="V = V",J42*P42,I42="V = RoT",J42*R42*S42,I42="M = M",J42*Q42,I42="M = RoT",J42*R42*S42,I42="","")</f>
        <v>0.1008</v>
      </c>
      <c r="U42" s="115" t="str" cm="1">
        <f t="array" ref="U42">_xlfn.IFNA(_xlfn.IFS($H42="length","m",$H42="area","m2",$H42="volume","m3",$H42="mass","kg",$H42="",""),"problem")</f>
        <v>m3</v>
      </c>
      <c r="V42" s="475" t="s">
        <v>222</v>
      </c>
      <c r="W42" s="476" t="s">
        <v>223</v>
      </c>
      <c r="X42" s="476" t="s">
        <v>224</v>
      </c>
      <c r="Y42" s="476" t="s">
        <v>1012</v>
      </c>
      <c r="Z42" s="116"/>
      <c r="AA42" s="117" cm="1">
        <f t="array" ref="AA42">_xlfn.IFNA(_xlfn.IFS($H42="Length",VLOOKUP($Y42,Densities,3,FALSE),$H42="area",VLOOKUP($Y42,Densities,4,FALSE),$H42="volume",VLOOKUP($Y42,Densities,5,FALSE),$H42="mass",1,$H42="",""),"enter density manually")</f>
        <v>2530</v>
      </c>
      <c r="AB42" s="115" t="str" cm="1">
        <f t="array" ref="AB42">_xlfn.IFNA(_xlfn.IFS($H42="length","kg/m",$H42="area","kg/m2",$H42="volume","kg/m3",$H42="mass","kg/kg",$H42="",""),"problem")</f>
        <v>kg/m3</v>
      </c>
      <c r="AC42" s="118">
        <f t="shared" si="2"/>
        <v>255.024</v>
      </c>
      <c r="AD42" s="119">
        <f t="shared" si="0"/>
        <v>2530</v>
      </c>
      <c r="AE42" s="120">
        <f t="shared" si="3"/>
        <v>0.1008</v>
      </c>
      <c r="AF42" s="121" t="str">
        <f t="shared" si="1"/>
        <v>Glass-based</v>
      </c>
    </row>
    <row r="43" spans="2:32" ht="15.75" customHeight="1" x14ac:dyDescent="0.35">
      <c r="B43" s="903" t="s">
        <v>3253</v>
      </c>
      <c r="C43" s="904" t="s">
        <v>3243</v>
      </c>
      <c r="D43" s="905" t="s">
        <v>3254</v>
      </c>
      <c r="E43" s="906" t="s">
        <v>201</v>
      </c>
      <c r="F43" s="907" t="s">
        <v>1173</v>
      </c>
      <c r="G43" s="908" t="s">
        <v>131</v>
      </c>
      <c r="H43" s="909" t="s">
        <v>65</v>
      </c>
      <c r="I43" s="910" t="s">
        <v>254</v>
      </c>
      <c r="J43" s="911">
        <v>1</v>
      </c>
      <c r="K43" s="912">
        <v>6.9</v>
      </c>
      <c r="L43" s="913"/>
      <c r="M43" s="914"/>
      <c r="N43" s="915"/>
      <c r="O43" s="914">
        <v>1.8149999999999999E-2</v>
      </c>
      <c r="P43" s="915"/>
      <c r="Q43" s="916"/>
      <c r="R43" s="917"/>
      <c r="S43" s="918"/>
      <c r="T43" s="114" cm="1">
        <f t="array" ref="T43">_xlfn.IFS(I43="L = L",J43*K43,I43="L = RoT",J43*R43*S43,I43="A = L x H",J43*K43*L43,I43="A = CS",J43*O43,I43="A = A",J43*N43,I43="A = RoT",J43*R43*S43,I43="V = L x H x T",J43*K43*L43*M43,I43="V = L x CS",J43*K43*O43,I43="V = T x A",J43*M43*N43,I43="V = V",J43*P43,I43="V = RoT",J43*R43*S43,I43="M = M",J43*Q43,I43="M = RoT",J43*R43*S43,I43="","")</f>
        <v>0.12523500000000001</v>
      </c>
      <c r="U43" s="115" t="str" cm="1">
        <f t="array" ref="U43">_xlfn.IFNA(_xlfn.IFS($H43="length","m",$H43="area","m2",$H43="volume","m3",$H43="mass","kg",$H43="",""),"problem")</f>
        <v>m3</v>
      </c>
      <c r="V43" s="475" t="s">
        <v>212</v>
      </c>
      <c r="W43" s="476" t="s">
        <v>213</v>
      </c>
      <c r="X43" s="476" t="s">
        <v>214</v>
      </c>
      <c r="Y43" s="476" t="s">
        <v>215</v>
      </c>
      <c r="Z43" s="116"/>
      <c r="AA43" s="117" cm="1">
        <f t="array" ref="AA43">_xlfn.IFNA(_xlfn.IFS($H43="Length",VLOOKUP($Y43,Densities,3,FALSE),$H43="area",VLOOKUP($Y43,Densities,4,FALSE),$H43="volume",VLOOKUP($Y43,Densities,5,FALSE),$H43="mass",1,$H43="",""),"enter density manually")</f>
        <v>526</v>
      </c>
      <c r="AB43" s="115" t="str" cm="1">
        <f t="array" ref="AB43">_xlfn.IFNA(_xlfn.IFS($H43="length","kg/m",$H43="area","kg/m2",$H43="volume","kg/m3",$H43="mass","kg/kg",$H43="",""),"problem")</f>
        <v>kg/m3</v>
      </c>
      <c r="AC43" s="118">
        <f t="shared" si="2"/>
        <v>65.873610000000014</v>
      </c>
      <c r="AD43" s="119">
        <f t="shared" si="0"/>
        <v>526</v>
      </c>
      <c r="AE43" s="120">
        <f t="shared" si="3"/>
        <v>0.12523500000000001</v>
      </c>
      <c r="AF43" s="121" t="str">
        <f t="shared" si="1"/>
        <v>Bio-based</v>
      </c>
    </row>
    <row r="44" spans="2:32" ht="15.65" customHeight="1" x14ac:dyDescent="0.35">
      <c r="B44" s="903" t="s">
        <v>3255</v>
      </c>
      <c r="C44" s="904" t="s">
        <v>3243</v>
      </c>
      <c r="D44" s="905" t="s">
        <v>3256</v>
      </c>
      <c r="E44" s="906" t="s">
        <v>201</v>
      </c>
      <c r="F44" s="907" t="s">
        <v>1173</v>
      </c>
      <c r="G44" s="908" t="s">
        <v>131</v>
      </c>
      <c r="H44" s="909" t="s">
        <v>65</v>
      </c>
      <c r="I44" s="910" t="s">
        <v>254</v>
      </c>
      <c r="J44" s="911">
        <v>1</v>
      </c>
      <c r="K44" s="912">
        <v>13.8</v>
      </c>
      <c r="L44" s="913"/>
      <c r="M44" s="914"/>
      <c r="N44" s="915"/>
      <c r="O44" s="914">
        <v>1.8149999999999999E-2</v>
      </c>
      <c r="P44" s="915"/>
      <c r="Q44" s="916"/>
      <c r="R44" s="917"/>
      <c r="S44" s="918"/>
      <c r="T44" s="114" cm="1">
        <f t="array" ref="T44">_xlfn.IFS(I44="L = L",J44*K44,I44="L = RoT",J44*R44*S44,I44="A = L x H",J44*K44*L44,I44="A = CS",J44*O44,I44="A = A",J44*N44,I44="A = RoT",J44*R44*S44,I44="V = L x H x T",J44*K44*L44*M44,I44="V = L x CS",J44*K44*O44,I44="V = T x A",J44*M44*N44,I44="V = V",J44*P44,I44="V = RoT",J44*R44*S44,I44="M = M",J44*Q44,I44="M = RoT",J44*R44*S44,I44="","")</f>
        <v>0.25047000000000003</v>
      </c>
      <c r="U44" s="115" t="str" cm="1">
        <f t="array" ref="U44">_xlfn.IFNA(_xlfn.IFS($H44="length","m",$H44="area","m2",$H44="volume","m3",$H44="mass","kg",$H44="",""),"problem")</f>
        <v>m3</v>
      </c>
      <c r="V44" s="475" t="s">
        <v>212</v>
      </c>
      <c r="W44" s="476" t="s">
        <v>213</v>
      </c>
      <c r="X44" s="476" t="s">
        <v>214</v>
      </c>
      <c r="Y44" s="476" t="s">
        <v>215</v>
      </c>
      <c r="Z44" s="116"/>
      <c r="AA44" s="117" cm="1">
        <f t="array" ref="AA44">_xlfn.IFNA(_xlfn.IFS($H44="Length",VLOOKUP($Y44,Densities,3,FALSE),$H44="area",VLOOKUP($Y44,Densities,4,FALSE),$H44="volume",VLOOKUP($Y44,Densities,5,FALSE),$H44="mass",1,$H44="",""),"enter density manually")</f>
        <v>526</v>
      </c>
      <c r="AB44" s="115" t="str" cm="1">
        <f t="array" ref="AB44">_xlfn.IFNA(_xlfn.IFS($H44="length","kg/m",$H44="area","kg/m2",$H44="volume","kg/m3",$H44="mass","kg/kg",$H44="",""),"problem")</f>
        <v>kg/m3</v>
      </c>
      <c r="AC44" s="118">
        <f t="shared" si="2"/>
        <v>131.74722000000003</v>
      </c>
      <c r="AD44" s="119">
        <f t="shared" si="0"/>
        <v>526</v>
      </c>
      <c r="AE44" s="120">
        <f t="shared" si="3"/>
        <v>0.25047000000000003</v>
      </c>
      <c r="AF44" s="121" t="str">
        <f t="shared" si="1"/>
        <v>Bio-based</v>
      </c>
    </row>
    <row r="45" spans="2:32" ht="15.75" customHeight="1" x14ac:dyDescent="0.35">
      <c r="B45" s="903" t="s">
        <v>3257</v>
      </c>
      <c r="C45" s="904" t="s">
        <v>3237</v>
      </c>
      <c r="D45" s="905" t="s">
        <v>3258</v>
      </c>
      <c r="E45" s="906" t="s">
        <v>201</v>
      </c>
      <c r="F45" s="907" t="s">
        <v>1173</v>
      </c>
      <c r="G45" s="908" t="s">
        <v>131</v>
      </c>
      <c r="H45" s="909" t="s">
        <v>65</v>
      </c>
      <c r="I45" s="910" t="s">
        <v>254</v>
      </c>
      <c r="J45" s="911">
        <v>6</v>
      </c>
      <c r="K45" s="912">
        <v>1.5</v>
      </c>
      <c r="L45" s="913"/>
      <c r="M45" s="914"/>
      <c r="N45" s="915"/>
      <c r="O45" s="914">
        <v>1.3975E-2</v>
      </c>
      <c r="P45" s="915"/>
      <c r="Q45" s="916"/>
      <c r="R45" s="917"/>
      <c r="S45" s="918"/>
      <c r="T45" s="114" cm="1">
        <f t="array" ref="T45">_xlfn.IFS(I45="L = L",J45*K45,I45="L = RoT",J45*R45*S45,I45="A = L x H",J45*K45*L45,I45="A = CS",J45*O45,I45="A = A",J45*N45,I45="A = RoT",J45*R45*S45,I45="V = L x H x T",J45*K45*L45*M45,I45="V = L x CS",J45*K45*O45,I45="V = T x A",J45*M45*N45,I45="V = V",J45*P45,I45="V = RoT",J45*R45*S45,I45="M = M",J45*Q45,I45="M = RoT",J45*R45*S45,I45="","")</f>
        <v>0.125775</v>
      </c>
      <c r="U45" s="115" t="str" cm="1">
        <f t="array" ref="U45">_xlfn.IFNA(_xlfn.IFS($H45="length","m",$H45="area","m2",$H45="volume","m3",$H45="mass","kg",$H45="",""),"problem")</f>
        <v>m3</v>
      </c>
      <c r="V45" s="475" t="s">
        <v>187</v>
      </c>
      <c r="W45" s="476" t="s">
        <v>188</v>
      </c>
      <c r="X45" s="476" t="s">
        <v>189</v>
      </c>
      <c r="Y45" s="476" t="s">
        <v>189</v>
      </c>
      <c r="Z45" s="116"/>
      <c r="AA45" s="117" cm="1">
        <f t="array" ref="AA45">_xlfn.IFNA(_xlfn.IFS($H45="Length",VLOOKUP($Y45,Densities,3,FALSE),$H45="area",VLOOKUP($Y45,Densities,4,FALSE),$H45="volume",VLOOKUP($Y45,Densities,5,FALSE),$H45="mass",1,$H45="",""),"enter density manually")</f>
        <v>2400</v>
      </c>
      <c r="AB45" s="115" t="str" cm="1">
        <f t="array" ref="AB45">_xlfn.IFNA(_xlfn.IFS($H45="length","kg/m",$H45="area","kg/m2",$H45="volume","kg/m3",$H45="mass","kg/kg",$H45="",""),"problem")</f>
        <v>kg/m3</v>
      </c>
      <c r="AC45" s="118">
        <f t="shared" si="2"/>
        <v>301.86</v>
      </c>
      <c r="AD45" s="119">
        <f t="shared" si="0"/>
        <v>2400</v>
      </c>
      <c r="AE45" s="120">
        <f t="shared" si="3"/>
        <v>0.125775</v>
      </c>
      <c r="AF45" s="121" t="str">
        <f t="shared" si="1"/>
        <v>Concrete and cementitious</v>
      </c>
    </row>
    <row r="46" spans="2:32" ht="15.75" customHeight="1" x14ac:dyDescent="0.35">
      <c r="B46" s="903" t="s">
        <v>3259</v>
      </c>
      <c r="C46" s="904" t="s">
        <v>3199</v>
      </c>
      <c r="D46" s="905" t="s">
        <v>3196</v>
      </c>
      <c r="E46" s="906" t="s">
        <v>201</v>
      </c>
      <c r="F46" s="907" t="s">
        <v>1173</v>
      </c>
      <c r="G46" s="908" t="s">
        <v>131</v>
      </c>
      <c r="H46" s="909" t="s">
        <v>159</v>
      </c>
      <c r="I46" s="910" t="s">
        <v>193</v>
      </c>
      <c r="J46" s="911">
        <v>1</v>
      </c>
      <c r="K46" s="912">
        <v>1.5</v>
      </c>
      <c r="L46" s="913"/>
      <c r="M46" s="914"/>
      <c r="N46" s="915"/>
      <c r="O46" s="914">
        <v>1.3975E-2</v>
      </c>
      <c r="P46" s="915"/>
      <c r="Q46" s="916"/>
      <c r="R46" s="917">
        <v>300</v>
      </c>
      <c r="S46" s="918">
        <v>0.125775</v>
      </c>
      <c r="T46" s="114" cm="1">
        <f t="array" ref="T46">_xlfn.IFS(I46="L = L",J46*K46,I46="L = RoT",J46*R46*S46,I46="A = L x H",J46*K46*L46,I46="A = CS",J46*O46,I46="A = A",J46*N46,I46="A = RoT",J46*R46*S46,I46="V = L x H x T",J46*K46*L46*M46,I46="V = L x CS",J46*K46*O46,I46="V = T x A",J46*M46*N46,I46="V = V",J46*P46,I46="V = RoT",J46*R46*S46,I46="M = M",J46*Q46,I46="M = RoT",J46*R46*S46,I46="","")</f>
        <v>37.732500000000002</v>
      </c>
      <c r="U46" s="115" t="str" cm="1">
        <f t="array" ref="U46">_xlfn.IFNA(_xlfn.IFS($H46="length","m",$H46="area","m2",$H46="volume","m3",$H46="mass","kg",$H46="",""),"problem")</f>
        <v>kg</v>
      </c>
      <c r="V46" s="475" t="s">
        <v>187</v>
      </c>
      <c r="W46" s="476" t="s">
        <v>188</v>
      </c>
      <c r="X46" s="476" t="s">
        <v>189</v>
      </c>
      <c r="Y46" s="476" t="s">
        <v>189</v>
      </c>
      <c r="Z46" s="116"/>
      <c r="AA46" s="117" cm="1">
        <f t="array" ref="AA46">_xlfn.IFNA(_xlfn.IFS($H46="Length",VLOOKUP($Y46,Densities,3,FALSE),$H46="area",VLOOKUP($Y46,Densities,4,FALSE),$H46="volume",VLOOKUP($Y46,Densities,5,FALSE),$H46="mass",1,$H46="",""),"enter density manually")</f>
        <v>1</v>
      </c>
      <c r="AB46" s="115" t="str" cm="1">
        <f t="array" ref="AB46">_xlfn.IFNA(_xlfn.IFS($H46="length","kg/m",$H46="area","kg/m2",$H46="volume","kg/m3",$H46="mass","kg/kg",$H46="",""),"problem")</f>
        <v>kg/kg</v>
      </c>
      <c r="AC46" s="118">
        <f t="shared" si="2"/>
        <v>37.732500000000002</v>
      </c>
      <c r="AD46" s="119">
        <f t="shared" si="0"/>
        <v>2400</v>
      </c>
      <c r="AE46" s="120">
        <f t="shared" si="3"/>
        <v>1.5721875E-2</v>
      </c>
      <c r="AF46" s="121" t="str">
        <f t="shared" si="1"/>
        <v>Concrete and cementitious</v>
      </c>
    </row>
    <row r="47" spans="2:32" ht="15.75" customHeight="1" x14ac:dyDescent="0.35">
      <c r="B47" s="903" t="s">
        <v>3260</v>
      </c>
      <c r="C47" s="904" t="s">
        <v>3237</v>
      </c>
      <c r="D47" s="905" t="s">
        <v>3258</v>
      </c>
      <c r="E47" s="906" t="s">
        <v>201</v>
      </c>
      <c r="F47" s="907" t="s">
        <v>1173</v>
      </c>
      <c r="G47" s="908" t="s">
        <v>131</v>
      </c>
      <c r="H47" s="909" t="s">
        <v>65</v>
      </c>
      <c r="I47" s="910" t="s">
        <v>254</v>
      </c>
      <c r="J47" s="911">
        <v>1</v>
      </c>
      <c r="K47" s="912">
        <v>1.2</v>
      </c>
      <c r="L47" s="913"/>
      <c r="M47" s="914"/>
      <c r="N47" s="915"/>
      <c r="O47" s="914">
        <v>1.3975E-2</v>
      </c>
      <c r="P47" s="915"/>
      <c r="Q47" s="916"/>
      <c r="R47" s="917"/>
      <c r="S47" s="918"/>
      <c r="T47" s="114" cm="1">
        <f t="array" ref="T47">_xlfn.IFS(I47="L = L",J47*K47,I47="L = RoT",J47*R47*S47,I47="A = L x H",J47*K47*L47,I47="A = CS",J47*O47,I47="A = A",J47*N47,I47="A = RoT",J47*R47*S47,I47="V = L x H x T",J47*K47*L47*M47,I47="V = L x CS",J47*K47*O47,I47="V = T x A",J47*M47*N47,I47="V = V",J47*P47,I47="V = RoT",J47*R47*S47,I47="M = M",J47*Q47,I47="M = RoT",J47*R47*S47,I47="","")</f>
        <v>1.677E-2</v>
      </c>
      <c r="U47" s="115" t="str" cm="1">
        <f t="array" ref="U47">_xlfn.IFNA(_xlfn.IFS($H47="length","m",$H47="area","m2",$H47="volume","m3",$H47="mass","kg",$H47="",""),"problem")</f>
        <v>m3</v>
      </c>
      <c r="V47" s="475" t="s">
        <v>187</v>
      </c>
      <c r="W47" s="476" t="s">
        <v>188</v>
      </c>
      <c r="X47" s="476" t="s">
        <v>189</v>
      </c>
      <c r="Y47" s="476" t="s">
        <v>189</v>
      </c>
      <c r="Z47" s="116"/>
      <c r="AA47" s="117" cm="1">
        <f t="array" ref="AA47">_xlfn.IFNA(_xlfn.IFS($H47="Length",VLOOKUP($Y47,Densities,3,FALSE),$H47="area",VLOOKUP($Y47,Densities,4,FALSE),$H47="volume",VLOOKUP($Y47,Densities,5,FALSE),$H47="mass",1,$H47="",""),"enter density manually")</f>
        <v>2400</v>
      </c>
      <c r="AB47" s="115" t="str" cm="1">
        <f t="array" ref="AB47">_xlfn.IFNA(_xlfn.IFS($H47="length","kg/m",$H47="area","kg/m2",$H47="volume","kg/m3",$H47="mass","kg/kg",$H47="",""),"problem")</f>
        <v>kg/m3</v>
      </c>
      <c r="AC47" s="118">
        <f t="shared" si="2"/>
        <v>40.247999999999998</v>
      </c>
      <c r="AD47" s="119">
        <f t="shared" si="0"/>
        <v>2400</v>
      </c>
      <c r="AE47" s="120">
        <f t="shared" si="3"/>
        <v>1.677E-2</v>
      </c>
      <c r="AF47" s="121" t="str">
        <f t="shared" si="1"/>
        <v>Concrete and cementitious</v>
      </c>
    </row>
    <row r="48" spans="2:32" ht="15.75" customHeight="1" x14ac:dyDescent="0.35">
      <c r="B48" s="903" t="s">
        <v>3261</v>
      </c>
      <c r="C48" s="904" t="s">
        <v>3199</v>
      </c>
      <c r="D48" s="905" t="s">
        <v>3196</v>
      </c>
      <c r="E48" s="906" t="s">
        <v>201</v>
      </c>
      <c r="F48" s="907" t="s">
        <v>1173</v>
      </c>
      <c r="G48" s="908" t="s">
        <v>131</v>
      </c>
      <c r="H48" s="909" t="s">
        <v>159</v>
      </c>
      <c r="I48" s="910" t="s">
        <v>193</v>
      </c>
      <c r="J48" s="911">
        <v>1</v>
      </c>
      <c r="K48" s="912">
        <v>1.2</v>
      </c>
      <c r="L48" s="913"/>
      <c r="M48" s="914"/>
      <c r="N48" s="915"/>
      <c r="O48" s="914">
        <v>1.3975E-2</v>
      </c>
      <c r="P48" s="915"/>
      <c r="Q48" s="916"/>
      <c r="R48" s="917">
        <v>300</v>
      </c>
      <c r="S48" s="918">
        <v>1.677E-2</v>
      </c>
      <c r="T48" s="114" cm="1">
        <f t="array" ref="T48">_xlfn.IFS(I48="L = L",J48*K48,I48="L = RoT",J48*R48*S48,I48="A = L x H",J48*K48*L48,I48="A = CS",J48*O48,I48="A = A",J48*N48,I48="A = RoT",J48*R48*S48,I48="V = L x H x T",J48*K48*L48*M48,I48="V = L x CS",J48*K48*O48,I48="V = T x A",J48*M48*N48,I48="V = V",J48*P48,I48="V = RoT",J48*R48*S48,I48="M = M",J48*Q48,I48="M = RoT",J48*R48*S48,I48="","")</f>
        <v>5.0309999999999997</v>
      </c>
      <c r="U48" s="115" t="str" cm="1">
        <f t="array" ref="U48">_xlfn.IFNA(_xlfn.IFS($H48="length","m",$H48="area","m2",$H48="volume","m3",$H48="mass","kg",$H48="",""),"problem")</f>
        <v>kg</v>
      </c>
      <c r="V48" s="475" t="s">
        <v>187</v>
      </c>
      <c r="W48" s="476" t="s">
        <v>188</v>
      </c>
      <c r="X48" s="476" t="s">
        <v>189</v>
      </c>
      <c r="Y48" s="476" t="s">
        <v>189</v>
      </c>
      <c r="Z48" s="116"/>
      <c r="AA48" s="117" cm="1">
        <f t="array" ref="AA48">_xlfn.IFNA(_xlfn.IFS($H48="Length",VLOOKUP($Y48,Densities,3,FALSE),$H48="area",VLOOKUP($Y48,Densities,4,FALSE),$H48="volume",VLOOKUP($Y48,Densities,5,FALSE),$H48="mass",1,$H48="",""),"enter density manually")</f>
        <v>1</v>
      </c>
      <c r="AB48" s="115" t="str" cm="1">
        <f t="array" ref="AB48">_xlfn.IFNA(_xlfn.IFS($H48="length","kg/m",$H48="area","kg/m2",$H48="volume","kg/m3",$H48="mass","kg/kg",$H48="",""),"problem")</f>
        <v>kg/kg</v>
      </c>
      <c r="AC48" s="118">
        <f t="shared" si="2"/>
        <v>5.0309999999999997</v>
      </c>
      <c r="AD48" s="119">
        <f t="shared" si="0"/>
        <v>2400</v>
      </c>
      <c r="AE48" s="120">
        <f t="shared" si="3"/>
        <v>2.09625E-3</v>
      </c>
      <c r="AF48" s="121" t="str">
        <f t="shared" si="1"/>
        <v>Concrete and cementitious</v>
      </c>
    </row>
    <row r="49" spans="2:32" ht="15.75" customHeight="1" x14ac:dyDescent="0.35">
      <c r="B49" s="903" t="s">
        <v>3262</v>
      </c>
      <c r="C49" s="904" t="s">
        <v>3237</v>
      </c>
      <c r="D49" s="905" t="s">
        <v>3258</v>
      </c>
      <c r="E49" s="906" t="s">
        <v>201</v>
      </c>
      <c r="F49" s="907" t="s">
        <v>1173</v>
      </c>
      <c r="G49" s="908" t="s">
        <v>131</v>
      </c>
      <c r="H49" s="909" t="s">
        <v>65</v>
      </c>
      <c r="I49" s="910" t="s">
        <v>254</v>
      </c>
      <c r="J49" s="911">
        <v>1</v>
      </c>
      <c r="K49" s="912">
        <v>1.8</v>
      </c>
      <c r="L49" s="913"/>
      <c r="M49" s="914"/>
      <c r="N49" s="915"/>
      <c r="O49" s="914">
        <v>1.3975E-2</v>
      </c>
      <c r="P49" s="915"/>
      <c r="Q49" s="916"/>
      <c r="R49" s="917"/>
      <c r="S49" s="918"/>
      <c r="T49" s="114" cm="1">
        <f t="array" ref="T49">_xlfn.IFS(I49="L = L",J49*K49,I49="L = RoT",J49*R49*S49,I49="A = L x H",J49*K49*L49,I49="A = CS",J49*O49,I49="A = A",J49*N49,I49="A = RoT",J49*R49*S49,I49="V = L x H x T",J49*K49*L49*M49,I49="V = L x CS",J49*K49*O49,I49="V = T x A",J49*M49*N49,I49="V = V",J49*P49,I49="V = RoT",J49*R49*S49,I49="M = M",J49*Q49,I49="M = RoT",J49*R49*S49,I49="","")</f>
        <v>2.5155E-2</v>
      </c>
      <c r="U49" s="115" t="str" cm="1">
        <f t="array" ref="U49">_xlfn.IFNA(_xlfn.IFS($H49="length","m",$H49="area","m2",$H49="volume","m3",$H49="mass","kg",$H49="",""),"problem")</f>
        <v>m3</v>
      </c>
      <c r="V49" s="475" t="s">
        <v>187</v>
      </c>
      <c r="W49" s="476" t="s">
        <v>188</v>
      </c>
      <c r="X49" s="476" t="s">
        <v>189</v>
      </c>
      <c r="Y49" s="476" t="s">
        <v>189</v>
      </c>
      <c r="Z49" s="116"/>
      <c r="AA49" s="117" cm="1">
        <f t="array" ref="AA49">_xlfn.IFNA(_xlfn.IFS($H49="Length",VLOOKUP($Y49,Densities,3,FALSE),$H49="area",VLOOKUP($Y49,Densities,4,FALSE),$H49="volume",VLOOKUP($Y49,Densities,5,FALSE),$H49="mass",1,$H49="",""),"enter density manually")</f>
        <v>2400</v>
      </c>
      <c r="AB49" s="115" t="str" cm="1">
        <f t="array" ref="AB49">_xlfn.IFNA(_xlfn.IFS($H49="length","kg/m",$H49="area","kg/m2",$H49="volume","kg/m3",$H49="mass","kg/kg",$H49="",""),"problem")</f>
        <v>kg/m3</v>
      </c>
      <c r="AC49" s="118">
        <f t="shared" si="2"/>
        <v>60.372</v>
      </c>
      <c r="AD49" s="119">
        <f t="shared" si="0"/>
        <v>2400</v>
      </c>
      <c r="AE49" s="120">
        <f t="shared" si="3"/>
        <v>2.5155E-2</v>
      </c>
      <c r="AF49" s="121" t="str">
        <f t="shared" si="1"/>
        <v>Concrete and cementitious</v>
      </c>
    </row>
    <row r="50" spans="2:32" ht="15.75" customHeight="1" x14ac:dyDescent="0.35">
      <c r="B50" s="903" t="s">
        <v>3263</v>
      </c>
      <c r="C50" s="904" t="s">
        <v>3199</v>
      </c>
      <c r="D50" s="905" t="s">
        <v>3196</v>
      </c>
      <c r="E50" s="906" t="s">
        <v>201</v>
      </c>
      <c r="F50" s="907" t="s">
        <v>1173</v>
      </c>
      <c r="G50" s="908" t="s">
        <v>131</v>
      </c>
      <c r="H50" s="909" t="s">
        <v>159</v>
      </c>
      <c r="I50" s="910" t="s">
        <v>193</v>
      </c>
      <c r="J50" s="911">
        <v>1</v>
      </c>
      <c r="K50" s="912">
        <v>1.8</v>
      </c>
      <c r="L50" s="913"/>
      <c r="M50" s="914"/>
      <c r="N50" s="915"/>
      <c r="O50" s="914">
        <v>1.3975E-2</v>
      </c>
      <c r="P50" s="915"/>
      <c r="Q50" s="916"/>
      <c r="R50" s="917">
        <v>300</v>
      </c>
      <c r="S50" s="918">
        <v>2.5155E-2</v>
      </c>
      <c r="T50" s="114" cm="1">
        <f t="array" ref="T50">_xlfn.IFS(I50="L = L",J50*K50,I50="L = RoT",J50*R50*S50,I50="A = L x H",J50*K50*L50,I50="A = CS",J50*O50,I50="A = A",J50*N50,I50="A = RoT",J50*R50*S50,I50="V = L x H x T",J50*K50*L50*M50,I50="V = L x CS",J50*K50*O50,I50="V = T x A",J50*M50*N50,I50="V = V",J50*P50,I50="V = RoT",J50*R50*S50,I50="M = M",J50*Q50,I50="M = RoT",J50*R50*S50,I50="","")</f>
        <v>7.5465</v>
      </c>
      <c r="U50" s="115" t="str" cm="1">
        <f t="array" ref="U50">_xlfn.IFNA(_xlfn.IFS($H50="length","m",$H50="area","m2",$H50="volume","m3",$H50="mass","kg",$H50="",""),"problem")</f>
        <v>kg</v>
      </c>
      <c r="V50" s="475" t="s">
        <v>187</v>
      </c>
      <c r="W50" s="476" t="s">
        <v>188</v>
      </c>
      <c r="X50" s="476" t="s">
        <v>189</v>
      </c>
      <c r="Y50" s="476" t="s">
        <v>189</v>
      </c>
      <c r="Z50" s="116"/>
      <c r="AA50" s="117" cm="1">
        <f t="array" ref="AA50">_xlfn.IFNA(_xlfn.IFS($H50="Length",VLOOKUP($Y50,Densities,3,FALSE),$H50="area",VLOOKUP($Y50,Densities,4,FALSE),$H50="volume",VLOOKUP($Y50,Densities,5,FALSE),$H50="mass",1,$H50="",""),"enter density manually")</f>
        <v>1</v>
      </c>
      <c r="AB50" s="115" t="str" cm="1">
        <f t="array" ref="AB50">_xlfn.IFNA(_xlfn.IFS($H50="length","kg/m",$H50="area","kg/m2",$H50="volume","kg/m3",$H50="mass","kg/kg",$H50="",""),"problem")</f>
        <v>kg/kg</v>
      </c>
      <c r="AC50" s="118">
        <f t="shared" si="2"/>
        <v>7.5465</v>
      </c>
      <c r="AD50" s="119">
        <f t="shared" si="0"/>
        <v>2400</v>
      </c>
      <c r="AE50" s="120">
        <f t="shared" si="3"/>
        <v>3.144375E-3</v>
      </c>
      <c r="AF50" s="121" t="str">
        <f t="shared" si="1"/>
        <v>Concrete and cementitious</v>
      </c>
    </row>
    <row r="51" spans="2:32" ht="15.75" customHeight="1" x14ac:dyDescent="0.35">
      <c r="B51" s="903" t="s">
        <v>3264</v>
      </c>
      <c r="C51" s="904" t="s">
        <v>3237</v>
      </c>
      <c r="D51" s="905" t="s">
        <v>3265</v>
      </c>
      <c r="E51" s="906" t="s">
        <v>201</v>
      </c>
      <c r="F51" s="907" t="s">
        <v>1173</v>
      </c>
      <c r="G51" s="908" t="s">
        <v>131</v>
      </c>
      <c r="H51" s="909" t="s">
        <v>65</v>
      </c>
      <c r="I51" s="910" t="s">
        <v>254</v>
      </c>
      <c r="J51" s="911">
        <v>1</v>
      </c>
      <c r="K51" s="912">
        <v>3</v>
      </c>
      <c r="L51" s="913"/>
      <c r="M51" s="914"/>
      <c r="N51" s="915"/>
      <c r="O51" s="914">
        <v>1.3975E-2</v>
      </c>
      <c r="P51" s="915"/>
      <c r="Q51" s="916"/>
      <c r="R51" s="917"/>
      <c r="S51" s="918"/>
      <c r="T51" s="114" cm="1">
        <f t="array" ref="T51">_xlfn.IFS(I51="L = L",J51*K51,I51="L = RoT",J51*R51*S51,I51="A = L x H",J51*K51*L51,I51="A = CS",J51*O51,I51="A = A",J51*N51,I51="A = RoT",J51*R51*S51,I51="V = L x H x T",J51*K51*L51*M51,I51="V = L x CS",J51*K51*O51,I51="V = T x A",J51*M51*N51,I51="V = V",J51*P51,I51="V = RoT",J51*R51*S51,I51="M = M",J51*Q51,I51="M = RoT",J51*R51*S51,I51="","")</f>
        <v>4.1924999999999997E-2</v>
      </c>
      <c r="U51" s="115" t="str" cm="1">
        <f t="array" ref="U51">_xlfn.IFNA(_xlfn.IFS($H51="length","m",$H51="area","m2",$H51="volume","m3",$H51="mass","kg",$H51="",""),"problem")</f>
        <v>m3</v>
      </c>
      <c r="V51" s="475" t="s">
        <v>187</v>
      </c>
      <c r="W51" s="476" t="s">
        <v>188</v>
      </c>
      <c r="X51" s="476" t="s">
        <v>189</v>
      </c>
      <c r="Y51" s="476" t="s">
        <v>189</v>
      </c>
      <c r="Z51" s="116"/>
      <c r="AA51" s="117" cm="1">
        <f t="array" ref="AA51">_xlfn.IFNA(_xlfn.IFS($H51="Length",VLOOKUP($Y51,Densities,3,FALSE),$H51="area",VLOOKUP($Y51,Densities,4,FALSE),$H51="volume",VLOOKUP($Y51,Densities,5,FALSE),$H51="mass",1,$H51="",""),"enter density manually")</f>
        <v>2400</v>
      </c>
      <c r="AB51" s="115" t="str" cm="1">
        <f t="array" ref="AB51">_xlfn.IFNA(_xlfn.IFS($H51="length","kg/m",$H51="area","kg/m2",$H51="volume","kg/m3",$H51="mass","kg/kg",$H51="",""),"problem")</f>
        <v>kg/m3</v>
      </c>
      <c r="AC51" s="118">
        <f t="shared" si="2"/>
        <v>100.61999999999999</v>
      </c>
      <c r="AD51" s="119">
        <f t="shared" si="0"/>
        <v>2400</v>
      </c>
      <c r="AE51" s="120">
        <f t="shared" si="3"/>
        <v>4.1924999999999997E-2</v>
      </c>
      <c r="AF51" s="121" t="str">
        <f t="shared" si="1"/>
        <v>Concrete and cementitious</v>
      </c>
    </row>
    <row r="52" spans="2:32" ht="15.75" customHeight="1" x14ac:dyDescent="0.35">
      <c r="B52" s="903" t="s">
        <v>3266</v>
      </c>
      <c r="C52" s="904" t="s">
        <v>3199</v>
      </c>
      <c r="D52" s="905" t="s">
        <v>3196</v>
      </c>
      <c r="E52" s="906" t="s">
        <v>201</v>
      </c>
      <c r="F52" s="907" t="s">
        <v>1173</v>
      </c>
      <c r="G52" s="908" t="s">
        <v>131</v>
      </c>
      <c r="H52" s="909" t="s">
        <v>159</v>
      </c>
      <c r="I52" s="910" t="s">
        <v>193</v>
      </c>
      <c r="J52" s="911">
        <v>1</v>
      </c>
      <c r="K52" s="912">
        <v>3</v>
      </c>
      <c r="L52" s="913"/>
      <c r="M52" s="914"/>
      <c r="N52" s="915"/>
      <c r="O52" s="914">
        <v>1.3975E-2</v>
      </c>
      <c r="P52" s="915"/>
      <c r="Q52" s="916"/>
      <c r="R52" s="917">
        <v>300</v>
      </c>
      <c r="S52" s="918">
        <v>4.1924999999999997E-2</v>
      </c>
      <c r="T52" s="114" cm="1">
        <f t="array" ref="T52">_xlfn.IFS(I52="L = L",J52*K52,I52="L = RoT",J52*R52*S52,I52="A = L x H",J52*K52*L52,I52="A = CS",J52*O52,I52="A = A",J52*N52,I52="A = RoT",J52*R52*S52,I52="V = L x H x T",J52*K52*L52*M52,I52="V = L x CS",J52*K52*O52,I52="V = T x A",J52*M52*N52,I52="V = V",J52*P52,I52="V = RoT",J52*R52*S52,I52="M = M",J52*Q52,I52="M = RoT",J52*R52*S52,I52="","")</f>
        <v>12.577499999999999</v>
      </c>
      <c r="U52" s="115" t="str" cm="1">
        <f t="array" ref="U52">_xlfn.IFNA(_xlfn.IFS($H52="length","m",$H52="area","m2",$H52="volume","m3",$H52="mass","kg",$H52="",""),"problem")</f>
        <v>kg</v>
      </c>
      <c r="V52" s="475" t="s">
        <v>187</v>
      </c>
      <c r="W52" s="476" t="s">
        <v>188</v>
      </c>
      <c r="X52" s="476" t="s">
        <v>189</v>
      </c>
      <c r="Y52" s="476" t="s">
        <v>189</v>
      </c>
      <c r="Z52" s="116"/>
      <c r="AA52" s="117" cm="1">
        <f t="array" ref="AA52">_xlfn.IFNA(_xlfn.IFS($H52="Length",VLOOKUP($Y52,Densities,3,FALSE),$H52="area",VLOOKUP($Y52,Densities,4,FALSE),$H52="volume",VLOOKUP($Y52,Densities,5,FALSE),$H52="mass",1,$H52="",""),"enter density manually")</f>
        <v>1</v>
      </c>
      <c r="AB52" s="115" t="str" cm="1">
        <f t="array" ref="AB52">_xlfn.IFNA(_xlfn.IFS($H52="length","kg/m",$H52="area","kg/m2",$H52="volume","kg/m3",$H52="mass","kg/kg",$H52="",""),"problem")</f>
        <v>kg/kg</v>
      </c>
      <c r="AC52" s="118">
        <f t="shared" si="2"/>
        <v>12.577499999999999</v>
      </c>
      <c r="AD52" s="119">
        <f t="shared" si="0"/>
        <v>2400</v>
      </c>
      <c r="AE52" s="120">
        <f t="shared" si="3"/>
        <v>5.2406249999999996E-3</v>
      </c>
      <c r="AF52" s="121" t="str">
        <f t="shared" si="1"/>
        <v>Concrete and cementitious</v>
      </c>
    </row>
    <row r="53" spans="2:32" ht="15.75" customHeight="1" x14ac:dyDescent="0.35">
      <c r="B53" s="903" t="s">
        <v>3267</v>
      </c>
      <c r="C53" s="904"/>
      <c r="D53" s="905" t="s">
        <v>3268</v>
      </c>
      <c r="E53" s="906" t="s">
        <v>201</v>
      </c>
      <c r="F53" s="907" t="s">
        <v>202</v>
      </c>
      <c r="G53" s="908" t="s">
        <v>131</v>
      </c>
      <c r="H53" s="909" t="s">
        <v>65</v>
      </c>
      <c r="I53" s="910" t="s">
        <v>200</v>
      </c>
      <c r="J53" s="911">
        <v>1</v>
      </c>
      <c r="K53" s="912"/>
      <c r="L53" s="913"/>
      <c r="M53" s="914">
        <v>9.4999999999999998E-3</v>
      </c>
      <c r="N53" s="915">
        <v>14.4</v>
      </c>
      <c r="O53" s="914"/>
      <c r="P53" s="915"/>
      <c r="Q53" s="916"/>
      <c r="R53" s="917"/>
      <c r="S53" s="918"/>
      <c r="T53" s="114" cm="1">
        <f t="array" ref="T53">_xlfn.IFS(I53="L = L",J53*K53,I53="L = RoT",J53*R53*S53,I53="A = L x H",J53*K53*L53,I53="A = CS",J53*O53,I53="A = A",J53*N53,I53="A = RoT",J53*R53*S53,I53="V = L x H x T",J53*K53*L53*M53,I53="V = L x CS",J53*K53*O53,I53="V = T x A",J53*M53*N53,I53="V = V",J53*P53,I53="V = RoT",J53*R53*S53,I53="M = M",J53*Q53,I53="M = RoT",J53*R53*S53,I53="","")</f>
        <v>0.1368</v>
      </c>
      <c r="U53" s="115" t="str" cm="1">
        <f t="array" ref="U53">_xlfn.IFNA(_xlfn.IFS($H53="length","m",$H53="area","m2",$H53="volume","m3",$H53="mass","kg",$H53="",""),"problem")</f>
        <v>m3</v>
      </c>
      <c r="V53" s="475" t="s">
        <v>216</v>
      </c>
      <c r="W53" s="476" t="s">
        <v>259</v>
      </c>
      <c r="X53" s="476" t="s">
        <v>491</v>
      </c>
      <c r="Y53" s="476" t="s">
        <v>498</v>
      </c>
      <c r="Z53" s="116"/>
      <c r="AA53" s="117" cm="1">
        <f t="array" ref="AA53">_xlfn.IFNA(_xlfn.IFS($H53="Length",VLOOKUP($Y53,Densities,3,FALSE),$H53="area",VLOOKUP($Y53,Densities,4,FALSE),$H53="volume",VLOOKUP($Y53,Densities,5,FALSE),$H53="mass",1,$H53="",""),"enter density manually")</f>
        <v>1380</v>
      </c>
      <c r="AB53" s="115" t="str" cm="1">
        <f t="array" ref="AB53">_xlfn.IFNA(_xlfn.IFS($H53="length","kg/m",$H53="area","kg/m2",$H53="volume","kg/m3",$H53="mass","kg/kg",$H53="",""),"problem")</f>
        <v>kg/m3</v>
      </c>
      <c r="AC53" s="118">
        <f t="shared" si="2"/>
        <v>188.78400000000002</v>
      </c>
      <c r="AD53" s="119">
        <f t="shared" si="0"/>
        <v>1380</v>
      </c>
      <c r="AE53" s="120">
        <f t="shared" si="3"/>
        <v>0.1368</v>
      </c>
      <c r="AF53" s="121" t="str">
        <f t="shared" si="1"/>
        <v>Plastics</v>
      </c>
    </row>
    <row r="54" spans="2:32" ht="15.75" customHeight="1" x14ac:dyDescent="0.35">
      <c r="B54" s="903" t="s">
        <v>3269</v>
      </c>
      <c r="C54" s="904" t="s">
        <v>43</v>
      </c>
      <c r="D54" s="905" t="s">
        <v>3270</v>
      </c>
      <c r="E54" s="906" t="s">
        <v>201</v>
      </c>
      <c r="F54" s="907" t="s">
        <v>1173</v>
      </c>
      <c r="G54" s="908" t="s">
        <v>131</v>
      </c>
      <c r="H54" s="909" t="s">
        <v>157</v>
      </c>
      <c r="I54" s="910" t="s">
        <v>1462</v>
      </c>
      <c r="J54" s="911">
        <v>1</v>
      </c>
      <c r="K54" s="912"/>
      <c r="L54" s="913"/>
      <c r="M54" s="914"/>
      <c r="N54" s="915">
        <v>19.98</v>
      </c>
      <c r="O54" s="914"/>
      <c r="P54" s="915"/>
      <c r="Q54" s="916"/>
      <c r="R54" s="917"/>
      <c r="S54" s="918"/>
      <c r="T54" s="114" cm="1">
        <f t="array" ref="T54">_xlfn.IFS(I54="L = L",J54*K54,I54="L = RoT",J54*R54*S54,I54="A = L x H",J54*K54*L54,I54="A = CS",J54*O54,I54="A = A",J54*N54,I54="A = RoT",J54*R54*S54,I54="V = L x H x T",J54*K54*L54*M54,I54="V = L x CS",J54*K54*O54,I54="V = T x A",J54*M54*N54,I54="V = V",J54*P54,I54="V = RoT",J54*R54*S54,I54="M = M",J54*Q54,I54="M = RoT",J54*R54*S54,I54="","")</f>
        <v>19.98</v>
      </c>
      <c r="U54" s="115" t="str" cm="1">
        <f t="array" ref="U54">_xlfn.IFNA(_xlfn.IFS($H54="length","m",$H54="area","m2",$H54="volume","m3",$H54="mass","kg",$H54="",""),"problem")</f>
        <v>m2</v>
      </c>
      <c r="V54" s="475" t="s">
        <v>195</v>
      </c>
      <c r="W54" s="476" t="s">
        <v>774</v>
      </c>
      <c r="X54" s="476" t="s">
        <v>775</v>
      </c>
      <c r="Y54" s="476" t="s">
        <v>776</v>
      </c>
      <c r="Z54" s="116"/>
      <c r="AA54" s="117" cm="1">
        <f t="array" ref="AA54">_xlfn.IFNA(_xlfn.IFS($H54="Length",VLOOKUP($Y54,Densities,3,FALSE),$H54="area",VLOOKUP($Y54,Densities,4,FALSE),$H54="volume",VLOOKUP($Y54,Densities,5,FALSE),$H54="mass",1,$H54="",""),"enter density manually")</f>
        <v>10.44</v>
      </c>
      <c r="AB54" s="115" t="str" cm="1">
        <f t="array" ref="AB54">_xlfn.IFNA(_xlfn.IFS($H54="length","kg/m",$H54="area","kg/m2",$H54="volume","kg/m3",$H54="mass","kg/kg",$H54="",""),"problem")</f>
        <v>kg/m2</v>
      </c>
      <c r="AC54" s="118">
        <f t="shared" si="2"/>
        <v>208.59119999999999</v>
      </c>
      <c r="AD54" s="119">
        <f t="shared" si="0"/>
        <v>2700</v>
      </c>
      <c r="AE54" s="120">
        <f t="shared" si="3"/>
        <v>7.7255999999999991E-2</v>
      </c>
      <c r="AF54" s="121" t="str">
        <f t="shared" si="1"/>
        <v>Metal - steel</v>
      </c>
    </row>
    <row r="55" spans="2:32" ht="15.75" customHeight="1" x14ac:dyDescent="0.35">
      <c r="B55" s="903" t="s">
        <v>3271</v>
      </c>
      <c r="C55" s="904" t="s">
        <v>103</v>
      </c>
      <c r="D55" s="905" t="s">
        <v>3241</v>
      </c>
      <c r="E55" s="906" t="s">
        <v>201</v>
      </c>
      <c r="F55" s="907" t="s">
        <v>1173</v>
      </c>
      <c r="G55" s="908" t="s">
        <v>131</v>
      </c>
      <c r="H55" s="909" t="s">
        <v>65</v>
      </c>
      <c r="I55" s="910" t="s">
        <v>200</v>
      </c>
      <c r="J55" s="911">
        <v>2</v>
      </c>
      <c r="K55" s="912"/>
      <c r="L55" s="913"/>
      <c r="M55" s="914">
        <v>0.02</v>
      </c>
      <c r="N55" s="915">
        <v>1.509522</v>
      </c>
      <c r="O55" s="914"/>
      <c r="P55" s="915"/>
      <c r="Q55" s="916"/>
      <c r="R55" s="917"/>
      <c r="S55" s="918"/>
      <c r="T55" s="114" cm="1">
        <f t="array" ref="T55">_xlfn.IFS(I55="L = L",J55*K55,I55="L = RoT",J55*R55*S55,I55="A = L x H",J55*K55*L55,I55="A = CS",J55*O55,I55="A = A",J55*N55,I55="A = RoT",J55*R55*S55,I55="V = L x H x T",J55*K55*L55*M55,I55="V = L x CS",J55*K55*O55,I55="V = T x A",J55*M55*N55,I55="V = V",J55*P55,I55="V = RoT",J55*R55*S55,I55="M = M",J55*Q55,I55="M = RoT",J55*R55*S55,I55="","")</f>
        <v>6.0380880000000005E-2</v>
      </c>
      <c r="U55" s="115" t="str" cm="1">
        <f t="array" ref="U55">_xlfn.IFNA(_xlfn.IFS($H55="length","m",$H55="area","m2",$H55="volume","m3",$H55="mass","kg",$H55="",""),"problem")</f>
        <v>m3</v>
      </c>
      <c r="V55" s="475" t="s">
        <v>222</v>
      </c>
      <c r="W55" s="476" t="s">
        <v>223</v>
      </c>
      <c r="X55" s="476" t="s">
        <v>224</v>
      </c>
      <c r="Y55" s="476" t="s">
        <v>1012</v>
      </c>
      <c r="Z55" s="116"/>
      <c r="AA55" s="117" cm="1">
        <f t="array" ref="AA55">_xlfn.IFNA(_xlfn.IFS($H55="Length",VLOOKUP($Y55,Densities,3,FALSE),$H55="area",VLOOKUP($Y55,Densities,4,FALSE),$H55="volume",VLOOKUP($Y55,Densities,5,FALSE),$H55="mass",1,$H55="",""),"enter density manually")</f>
        <v>2530</v>
      </c>
      <c r="AB55" s="115" t="str" cm="1">
        <f t="array" ref="AB55">_xlfn.IFNA(_xlfn.IFS($H55="length","kg/m",$H55="area","kg/m2",$H55="volume","kg/m3",$H55="mass","kg/kg",$H55="",""),"problem")</f>
        <v>kg/m3</v>
      </c>
      <c r="AC55" s="118">
        <f t="shared" si="2"/>
        <v>152.76362640000002</v>
      </c>
      <c r="AD55" s="119">
        <f t="shared" si="0"/>
        <v>2530</v>
      </c>
      <c r="AE55" s="120">
        <f t="shared" si="3"/>
        <v>6.0380880000000012E-2</v>
      </c>
      <c r="AF55" s="121" t="str">
        <f t="shared" si="1"/>
        <v>Glass-based</v>
      </c>
    </row>
    <row r="56" spans="2:32" ht="15.75" customHeight="1" x14ac:dyDescent="0.35">
      <c r="B56" s="903" t="s">
        <v>3272</v>
      </c>
      <c r="C56" s="904" t="s">
        <v>591</v>
      </c>
      <c r="D56" s="905" t="s">
        <v>3244</v>
      </c>
      <c r="E56" s="906" t="s">
        <v>201</v>
      </c>
      <c r="F56" s="907" t="s">
        <v>1173</v>
      </c>
      <c r="G56" s="908" t="s">
        <v>131</v>
      </c>
      <c r="H56" s="909" t="s">
        <v>65</v>
      </c>
      <c r="I56" s="910" t="s">
        <v>254</v>
      </c>
      <c r="J56" s="911">
        <v>2</v>
      </c>
      <c r="K56" s="912">
        <v>5.5620000000000003</v>
      </c>
      <c r="L56" s="913"/>
      <c r="M56" s="914"/>
      <c r="N56" s="915"/>
      <c r="O56" s="914">
        <v>1.8149999999999999E-2</v>
      </c>
      <c r="P56" s="915"/>
      <c r="Q56" s="916"/>
      <c r="R56" s="917"/>
      <c r="S56" s="918"/>
      <c r="T56" s="114" cm="1">
        <f t="array" ref="T56">_xlfn.IFS(I56="L = L",J56*K56,I56="L = RoT",J56*R56*S56,I56="A = L x H",J56*K56*L56,I56="A = CS",J56*O56,I56="A = A",J56*N56,I56="A = RoT",J56*R56*S56,I56="V = L x H x T",J56*K56*L56*M56,I56="V = L x CS",J56*K56*O56,I56="V = T x A",J56*M56*N56,I56="V = V",J56*P56,I56="V = RoT",J56*R56*S56,I56="M = M",J56*Q56,I56="M = RoT",J56*R56*S56,I56="","")</f>
        <v>0.20190060000000001</v>
      </c>
      <c r="U56" s="115" t="str" cm="1">
        <f t="array" ref="U56">_xlfn.IFNA(_xlfn.IFS($H56="length","m",$H56="area","m2",$H56="volume","m3",$H56="mass","kg",$H56="",""),"problem")</f>
        <v>m3</v>
      </c>
      <c r="V56" s="475" t="s">
        <v>212</v>
      </c>
      <c r="W56" s="476" t="s">
        <v>213</v>
      </c>
      <c r="X56" s="476" t="s">
        <v>214</v>
      </c>
      <c r="Y56" s="476" t="s">
        <v>215</v>
      </c>
      <c r="Z56" s="116"/>
      <c r="AA56" s="117" cm="1">
        <f t="array" ref="AA56">_xlfn.IFNA(_xlfn.IFS($H56="Length",VLOOKUP($Y56,Densities,3,FALSE),$H56="area",VLOOKUP($Y56,Densities,4,FALSE),$H56="volume",VLOOKUP($Y56,Densities,5,FALSE),$H56="mass",1,$H56="",""),"enter density manually")</f>
        <v>526</v>
      </c>
      <c r="AB56" s="115" t="str" cm="1">
        <f t="array" ref="AB56">_xlfn.IFNA(_xlfn.IFS($H56="length","kg/m",$H56="area","kg/m2",$H56="volume","kg/m3",$H56="mass","kg/kg",$H56="",""),"problem")</f>
        <v>kg/m3</v>
      </c>
      <c r="AC56" s="118">
        <f t="shared" si="2"/>
        <v>106.1997156</v>
      </c>
      <c r="AD56" s="119">
        <f t="shared" si="0"/>
        <v>526</v>
      </c>
      <c r="AE56" s="120">
        <f t="shared" si="3"/>
        <v>0.20190060000000001</v>
      </c>
      <c r="AF56" s="121" t="str">
        <f t="shared" si="1"/>
        <v>Bio-based</v>
      </c>
    </row>
    <row r="57" spans="2:32" ht="15.75" customHeight="1" x14ac:dyDescent="0.35">
      <c r="B57" s="903" t="s">
        <v>3273</v>
      </c>
      <c r="C57" s="904"/>
      <c r="D57" s="905" t="s">
        <v>3274</v>
      </c>
      <c r="E57" s="906" t="s">
        <v>201</v>
      </c>
      <c r="F57" s="907" t="s">
        <v>1173</v>
      </c>
      <c r="G57" s="908" t="s">
        <v>131</v>
      </c>
      <c r="H57" s="909" t="s">
        <v>65</v>
      </c>
      <c r="I57" s="910" t="s">
        <v>200</v>
      </c>
      <c r="J57" s="911">
        <v>3</v>
      </c>
      <c r="K57" s="912"/>
      <c r="L57" s="913"/>
      <c r="M57" s="914">
        <v>2.5399999999999999E-2</v>
      </c>
      <c r="N57" s="915">
        <v>1.8</v>
      </c>
      <c r="O57" s="914"/>
      <c r="P57" s="915"/>
      <c r="Q57" s="916"/>
      <c r="R57" s="917"/>
      <c r="S57" s="918"/>
      <c r="T57" s="114" cm="1">
        <f t="array" ref="T57">_xlfn.IFS(I57="L = L",J57*K57,I57="L = RoT",J57*R57*S57,I57="A = L x H",J57*K57*L57,I57="A = CS",J57*O57,I57="A = A",J57*N57,I57="A = RoT",J57*R57*S57,I57="V = L x H x T",J57*K57*L57*M57,I57="V = L x CS",J57*K57*O57,I57="V = T x A",J57*M57*N57,I57="V = V",J57*P57,I57="V = RoT",J57*R57*S57,I57="M = M",J57*Q57,I57="M = RoT",J57*R57*S57,I57="","")</f>
        <v>0.13715999999999998</v>
      </c>
      <c r="U57" s="115" t="str" cm="1">
        <f t="array" ref="U57">_xlfn.IFNA(_xlfn.IFS($H57="length","m",$H57="area","m2",$H57="volume","m3",$H57="mass","kg",$H57="",""),"problem")</f>
        <v>m3</v>
      </c>
      <c r="V57" s="475" t="s">
        <v>212</v>
      </c>
      <c r="W57" s="476" t="s">
        <v>213</v>
      </c>
      <c r="X57" s="476" t="s">
        <v>214</v>
      </c>
      <c r="Y57" s="476" t="s">
        <v>215</v>
      </c>
      <c r="Z57" s="116"/>
      <c r="AA57" s="117" cm="1">
        <f t="array" ref="AA57">_xlfn.IFNA(_xlfn.IFS($H57="Length",VLOOKUP($Y57,Densities,3,FALSE),$H57="area",VLOOKUP($Y57,Densities,4,FALSE),$H57="volume",VLOOKUP($Y57,Densities,5,FALSE),$H57="mass",1,$H57="",""),"enter density manually")</f>
        <v>526</v>
      </c>
      <c r="AB57" s="115" t="str" cm="1">
        <f t="array" ref="AB57">_xlfn.IFNA(_xlfn.IFS($H57="length","kg/m",$H57="area","kg/m2",$H57="volume","kg/m3",$H57="mass","kg/kg",$H57="",""),"problem")</f>
        <v>kg/m3</v>
      </c>
      <c r="AC57" s="118">
        <f t="shared" si="2"/>
        <v>72.146159999999981</v>
      </c>
      <c r="AD57" s="119">
        <f t="shared" si="0"/>
        <v>526</v>
      </c>
      <c r="AE57" s="120">
        <f t="shared" si="3"/>
        <v>0.13715999999999998</v>
      </c>
      <c r="AF57" s="121" t="str">
        <f t="shared" si="1"/>
        <v>Bio-based</v>
      </c>
    </row>
    <row r="58" spans="2:32" ht="15.75" customHeight="1" x14ac:dyDescent="0.35">
      <c r="B58" s="903" t="s">
        <v>3275</v>
      </c>
      <c r="C58" s="904"/>
      <c r="D58" s="905" t="s">
        <v>3274</v>
      </c>
      <c r="E58" s="906" t="s">
        <v>201</v>
      </c>
      <c r="F58" s="907" t="s">
        <v>221</v>
      </c>
      <c r="G58" s="908" t="s">
        <v>133</v>
      </c>
      <c r="H58" s="909" t="s">
        <v>65</v>
      </c>
      <c r="I58" s="910" t="s">
        <v>200</v>
      </c>
      <c r="J58" s="911">
        <v>8</v>
      </c>
      <c r="K58" s="912"/>
      <c r="L58" s="913"/>
      <c r="M58" s="914">
        <v>2.5399999999999999E-2</v>
      </c>
      <c r="N58" s="915">
        <v>1.8</v>
      </c>
      <c r="O58" s="914"/>
      <c r="P58" s="915"/>
      <c r="Q58" s="916"/>
      <c r="R58" s="917"/>
      <c r="S58" s="918"/>
      <c r="T58" s="114" cm="1">
        <f t="array" ref="T58">_xlfn.IFS(I58="L = L",J58*K58,I58="L = RoT",J58*R58*S58,I58="A = L x H",J58*K58*L58,I58="A = CS",J58*O58,I58="A = A",J58*N58,I58="A = RoT",J58*R58*S58,I58="V = L x H x T",J58*K58*L58*M58,I58="V = L x CS",J58*K58*O58,I58="V = T x A",J58*M58*N58,I58="V = V",J58*P58,I58="V = RoT",J58*R58*S58,I58="M = M",J58*Q58,I58="M = RoT",J58*R58*S58,I58="","")</f>
        <v>0.36575999999999997</v>
      </c>
      <c r="U58" s="115" t="str" cm="1">
        <f t="array" ref="U58">_xlfn.IFNA(_xlfn.IFS($H58="length","m",$H58="area","m2",$H58="volume","m3",$H58="mass","kg",$H58="",""),"problem")</f>
        <v>m3</v>
      </c>
      <c r="V58" s="475" t="s">
        <v>212</v>
      </c>
      <c r="W58" s="476" t="s">
        <v>213</v>
      </c>
      <c r="X58" s="476" t="s">
        <v>214</v>
      </c>
      <c r="Y58" s="476" t="s">
        <v>215</v>
      </c>
      <c r="Z58" s="116"/>
      <c r="AA58" s="117" cm="1">
        <f t="array" ref="AA58">_xlfn.IFNA(_xlfn.IFS($H58="Length",VLOOKUP($Y58,Densities,3,FALSE),$H58="area",VLOOKUP($Y58,Densities,4,FALSE),$H58="volume",VLOOKUP($Y58,Densities,5,FALSE),$H58="mass",1,$H58="",""),"enter density manually")</f>
        <v>526</v>
      </c>
      <c r="AB58" s="115" t="str" cm="1">
        <f t="array" ref="AB58">_xlfn.IFNA(_xlfn.IFS($H58="length","kg/m",$H58="area","kg/m2",$H58="volume","kg/m3",$H58="mass","kg/kg",$H58="",""),"problem")</f>
        <v>kg/m3</v>
      </c>
      <c r="AC58" s="118">
        <f t="shared" si="2"/>
        <v>192.38976</v>
      </c>
      <c r="AD58" s="119">
        <f t="shared" si="0"/>
        <v>526</v>
      </c>
      <c r="AE58" s="120">
        <f t="shared" si="3"/>
        <v>0.36575999999999997</v>
      </c>
      <c r="AF58" s="121" t="str">
        <f t="shared" si="1"/>
        <v>Bio-based</v>
      </c>
    </row>
    <row r="59" spans="2:32" ht="15.75" customHeight="1" x14ac:dyDescent="0.35">
      <c r="B59" s="903" t="s">
        <v>3276</v>
      </c>
      <c r="C59" s="904" t="s">
        <v>3237</v>
      </c>
      <c r="D59" s="905" t="s">
        <v>3277</v>
      </c>
      <c r="E59" s="906" t="s">
        <v>201</v>
      </c>
      <c r="F59" s="907" t="s">
        <v>221</v>
      </c>
      <c r="G59" s="908" t="s">
        <v>133</v>
      </c>
      <c r="H59" s="909" t="s">
        <v>65</v>
      </c>
      <c r="I59" s="910" t="s">
        <v>254</v>
      </c>
      <c r="J59" s="911">
        <v>15</v>
      </c>
      <c r="K59" s="912">
        <v>1</v>
      </c>
      <c r="L59" s="913"/>
      <c r="M59" s="914"/>
      <c r="N59" s="915"/>
      <c r="O59" s="914">
        <v>6.8250000000000003E-3</v>
      </c>
      <c r="P59" s="915"/>
      <c r="Q59" s="916"/>
      <c r="R59" s="917"/>
      <c r="S59" s="918"/>
      <c r="T59" s="114" cm="1">
        <f t="array" ref="T59">_xlfn.IFS(I59="L = L",J59*K59,I59="L = RoT",J59*R59*S59,I59="A = L x H",J59*K59*L59,I59="A = CS",J59*O59,I59="A = A",J59*N59,I59="A = RoT",J59*R59*S59,I59="V = L x H x T",J59*K59*L59*M59,I59="V = L x CS",J59*K59*O59,I59="V = T x A",J59*M59*N59,I59="V = V",J59*P59,I59="V = RoT",J59*R59*S59,I59="M = M",J59*Q59,I59="M = RoT",J59*R59*S59,I59="","")</f>
        <v>0.10237500000000001</v>
      </c>
      <c r="U59" s="115" t="str" cm="1">
        <f t="array" ref="U59">_xlfn.IFNA(_xlfn.IFS($H59="length","m",$H59="area","m2",$H59="volume","m3",$H59="mass","kg",$H59="",""),"problem")</f>
        <v>m3</v>
      </c>
      <c r="V59" s="475" t="s">
        <v>187</v>
      </c>
      <c r="W59" s="476" t="s">
        <v>188</v>
      </c>
      <c r="X59" s="476" t="s">
        <v>189</v>
      </c>
      <c r="Y59" s="476" t="s">
        <v>189</v>
      </c>
      <c r="Z59" s="116"/>
      <c r="AA59" s="117" cm="1">
        <f t="array" ref="AA59">_xlfn.IFNA(_xlfn.IFS($H59="Length",VLOOKUP($Y59,Densities,3,FALSE),$H59="area",VLOOKUP($Y59,Densities,4,FALSE),$H59="volume",VLOOKUP($Y59,Densities,5,FALSE),$H59="mass",1,$H59="",""),"enter density manually")</f>
        <v>2400</v>
      </c>
      <c r="AB59" s="115" t="str" cm="1">
        <f t="array" ref="AB59">_xlfn.IFNA(_xlfn.IFS($H59="length","kg/m",$H59="area","kg/m2",$H59="volume","kg/m3",$H59="mass","kg/kg",$H59="",""),"problem")</f>
        <v>kg/m3</v>
      </c>
      <c r="AC59" s="118">
        <f t="shared" si="2"/>
        <v>245.70000000000002</v>
      </c>
      <c r="AD59" s="119">
        <f t="shared" si="0"/>
        <v>2400</v>
      </c>
      <c r="AE59" s="120">
        <f t="shared" si="3"/>
        <v>0.10237500000000001</v>
      </c>
      <c r="AF59" s="121" t="str">
        <f t="shared" si="1"/>
        <v>Concrete and cementitious</v>
      </c>
    </row>
    <row r="60" spans="2:32" ht="15.75" customHeight="1" x14ac:dyDescent="0.35">
      <c r="B60" s="903" t="s">
        <v>3278</v>
      </c>
      <c r="C60" s="904" t="s">
        <v>3199</v>
      </c>
      <c r="D60" s="905" t="s">
        <v>3196</v>
      </c>
      <c r="E60" s="906" t="s">
        <v>201</v>
      </c>
      <c r="F60" s="907" t="s">
        <v>221</v>
      </c>
      <c r="G60" s="908" t="s">
        <v>133</v>
      </c>
      <c r="H60" s="909" t="s">
        <v>159</v>
      </c>
      <c r="I60" s="910" t="s">
        <v>193</v>
      </c>
      <c r="J60" s="911">
        <v>1</v>
      </c>
      <c r="K60" s="912"/>
      <c r="L60" s="913"/>
      <c r="M60" s="914"/>
      <c r="N60" s="915"/>
      <c r="O60" s="914"/>
      <c r="P60" s="915"/>
      <c r="Q60" s="916"/>
      <c r="R60" s="917">
        <v>300</v>
      </c>
      <c r="S60" s="918">
        <v>0.10237500000000001</v>
      </c>
      <c r="T60" s="114" cm="1">
        <f t="array" ref="T60">_xlfn.IFS(I60="L = L",J60*K60,I60="L = RoT",J60*R60*S60,I60="A = L x H",J60*K60*L60,I60="A = CS",J60*O60,I60="A = A",J60*N60,I60="A = RoT",J60*R60*S60,I60="V = L x H x T",J60*K60*L60*M60,I60="V = L x CS",J60*K60*O60,I60="V = T x A",J60*M60*N60,I60="V = V",J60*P60,I60="V = RoT",J60*R60*S60,I60="M = M",J60*Q60,I60="M = RoT",J60*R60*S60,I60="","")</f>
        <v>30.712500000000002</v>
      </c>
      <c r="U60" s="115" t="str" cm="1">
        <f t="array" ref="U60">_xlfn.IFNA(_xlfn.IFS($H60="length","m",$H60="area","m2",$H60="volume","m3",$H60="mass","kg",$H60="",""),"problem")</f>
        <v>kg</v>
      </c>
      <c r="V60" s="475" t="s">
        <v>187</v>
      </c>
      <c r="W60" s="476" t="s">
        <v>188</v>
      </c>
      <c r="X60" s="476" t="s">
        <v>189</v>
      </c>
      <c r="Y60" s="476" t="s">
        <v>189</v>
      </c>
      <c r="Z60" s="116"/>
      <c r="AA60" s="117" cm="1">
        <f t="array" ref="AA60">_xlfn.IFNA(_xlfn.IFS($H60="Length",VLOOKUP($Y60,Densities,3,FALSE),$H60="area",VLOOKUP($Y60,Densities,4,FALSE),$H60="volume",VLOOKUP($Y60,Densities,5,FALSE),$H60="mass",1,$H60="",""),"enter density manually")</f>
        <v>1</v>
      </c>
      <c r="AB60" s="115" t="str" cm="1">
        <f t="array" ref="AB60">_xlfn.IFNA(_xlfn.IFS($H60="length","kg/m",$H60="area","kg/m2",$H60="volume","kg/m3",$H60="mass","kg/kg",$H60="",""),"problem")</f>
        <v>kg/kg</v>
      </c>
      <c r="AC60" s="118">
        <f t="shared" si="2"/>
        <v>30.712500000000002</v>
      </c>
      <c r="AD60" s="119">
        <f t="shared" si="0"/>
        <v>2400</v>
      </c>
      <c r="AE60" s="120">
        <f t="shared" si="3"/>
        <v>1.2796875000000001E-2</v>
      </c>
      <c r="AF60" s="121" t="str">
        <f t="shared" si="1"/>
        <v>Concrete and cementitious</v>
      </c>
    </row>
    <row r="61" spans="2:32" ht="15.75" customHeight="1" x14ac:dyDescent="0.35">
      <c r="B61" s="903" t="s">
        <v>3279</v>
      </c>
      <c r="C61" s="904" t="s">
        <v>233</v>
      </c>
      <c r="D61" s="905"/>
      <c r="E61" s="906" t="s">
        <v>201</v>
      </c>
      <c r="F61" s="907" t="s">
        <v>1172</v>
      </c>
      <c r="G61" s="908" t="s">
        <v>129</v>
      </c>
      <c r="H61" s="909" t="s">
        <v>65</v>
      </c>
      <c r="I61" s="910" t="s">
        <v>200</v>
      </c>
      <c r="J61" s="911">
        <v>1</v>
      </c>
      <c r="K61" s="912"/>
      <c r="L61" s="913"/>
      <c r="M61" s="914">
        <v>1.9E-2</v>
      </c>
      <c r="N61" s="915">
        <v>82.965000000000003</v>
      </c>
      <c r="O61" s="914"/>
      <c r="P61" s="915"/>
      <c r="Q61" s="916"/>
      <c r="R61" s="917"/>
      <c r="S61" s="918"/>
      <c r="T61" s="114" cm="1">
        <f t="array" ref="T61">_xlfn.IFS(I61="L = L",J61*K61,I61="L = RoT",J61*R61*S61,I61="A = L x H",J61*K61*L61,I61="A = CS",J61*O61,I61="A = A",J61*N61,I61="A = RoT",J61*R61*S61,I61="V = L x H x T",J61*K61*L61*M61,I61="V = L x CS",J61*K61*O61,I61="V = T x A",J61*M61*N61,I61="V = V",J61*P61,I61="V = RoT",J61*R61*S61,I61="M = M",J61*Q61,I61="M = RoT",J61*R61*S61,I61="","")</f>
        <v>1.576335</v>
      </c>
      <c r="U61" s="115" t="str" cm="1">
        <f t="array" ref="U61">_xlfn.IFNA(_xlfn.IFS($H61="length","m",$H61="area","m2",$H61="volume","m3",$H61="mass","kg",$H61="",""),"problem")</f>
        <v>m3</v>
      </c>
      <c r="V61" s="475" t="s">
        <v>216</v>
      </c>
      <c r="W61" s="476" t="s">
        <v>221</v>
      </c>
      <c r="X61" s="476" t="s">
        <v>233</v>
      </c>
      <c r="Y61" s="476" t="s">
        <v>452</v>
      </c>
      <c r="Z61" s="116"/>
      <c r="AA61" s="117" cm="1">
        <f t="array" ref="AA61">_xlfn.IFNA(_xlfn.IFS($H61="Length",VLOOKUP($Y61,Densities,3,FALSE),$H61="area",VLOOKUP($Y61,Densities,4,FALSE),$H61="volume",VLOOKUP($Y61,Densities,5,FALSE),$H61="mass",1,$H61="",""),"enter density manually")</f>
        <v>930</v>
      </c>
      <c r="AB61" s="115" t="str" cm="1">
        <f t="array" ref="AB61">_xlfn.IFNA(_xlfn.IFS($H61="length","kg/m",$H61="area","kg/m2",$H61="volume","kg/m3",$H61="mass","kg/kg",$H61="",""),"problem")</f>
        <v>kg/m3</v>
      </c>
      <c r="AC61" s="118">
        <f t="shared" si="2"/>
        <v>1465.99155</v>
      </c>
      <c r="AD61" s="119">
        <f t="shared" si="0"/>
        <v>930</v>
      </c>
      <c r="AE61" s="120">
        <f t="shared" si="3"/>
        <v>1.576335</v>
      </c>
      <c r="AF61" s="121" t="str">
        <f t="shared" si="1"/>
        <v>Gypsum-based</v>
      </c>
    </row>
    <row r="62" spans="2:32" ht="15.75" customHeight="1" x14ac:dyDescent="0.35">
      <c r="B62" s="903" t="s">
        <v>3280</v>
      </c>
      <c r="C62" s="904" t="s">
        <v>591</v>
      </c>
      <c r="D62" s="905"/>
      <c r="E62" s="906" t="s">
        <v>201</v>
      </c>
      <c r="F62" s="907" t="s">
        <v>1172</v>
      </c>
      <c r="G62" s="908" t="s">
        <v>129</v>
      </c>
      <c r="H62" s="909" t="s">
        <v>65</v>
      </c>
      <c r="I62" s="910" t="s">
        <v>254</v>
      </c>
      <c r="J62" s="911">
        <v>178</v>
      </c>
      <c r="K62" s="912">
        <v>6.35</v>
      </c>
      <c r="L62" s="913"/>
      <c r="M62" s="914"/>
      <c r="N62" s="915"/>
      <c r="O62" s="914">
        <v>1.6875000000000001E-2</v>
      </c>
      <c r="P62" s="915"/>
      <c r="Q62" s="916"/>
      <c r="R62" s="917"/>
      <c r="S62" s="918"/>
      <c r="T62" s="114" cm="1">
        <f t="array" ref="T62">_xlfn.IFS(I62="L = L",J62*K62,I62="L = RoT",J62*R62*S62,I62="A = L x H",J62*K62*L62,I62="A = CS",J62*O62,I62="A = A",J62*N62,I62="A = RoT",J62*R62*S62,I62="V = L x H x T",J62*K62*L62*M62,I62="V = L x CS",J62*K62*O62,I62="V = T x A",J62*M62*N62,I62="V = V",J62*P62,I62="V = RoT",J62*R62*S62,I62="M = M",J62*Q62,I62="M = RoT",J62*R62*S62,I62="","")</f>
        <v>19.073812499999999</v>
      </c>
      <c r="U62" s="115" t="str" cm="1">
        <f t="array" ref="U62">_xlfn.IFNA(_xlfn.IFS($H62="length","m",$H62="area","m2",$H62="volume","m3",$H62="mass","kg",$H62="",""),"problem")</f>
        <v>m3</v>
      </c>
      <c r="V62" s="475" t="s">
        <v>212</v>
      </c>
      <c r="W62" s="476" t="s">
        <v>213</v>
      </c>
      <c r="X62" s="476" t="s">
        <v>214</v>
      </c>
      <c r="Y62" s="476" t="s">
        <v>215</v>
      </c>
      <c r="Z62" s="116"/>
      <c r="AA62" s="117" cm="1">
        <f t="array" ref="AA62">_xlfn.IFNA(_xlfn.IFS($H62="Length",VLOOKUP($Y62,Densities,3,FALSE),$H62="area",VLOOKUP($Y62,Densities,4,FALSE),$H62="volume",VLOOKUP($Y62,Densities,5,FALSE),$H62="mass",1,$H62="",""),"enter density manually")</f>
        <v>526</v>
      </c>
      <c r="AB62" s="115" t="str" cm="1">
        <f t="array" ref="AB62">_xlfn.IFNA(_xlfn.IFS($H62="length","kg/m",$H62="area","kg/m2",$H62="volume","kg/m3",$H62="mass","kg/kg",$H62="",""),"problem")</f>
        <v>kg/m3</v>
      </c>
      <c r="AC62" s="118">
        <f t="shared" si="2"/>
        <v>10032.825375</v>
      </c>
      <c r="AD62" s="119">
        <f t="shared" si="0"/>
        <v>526</v>
      </c>
      <c r="AE62" s="120">
        <f t="shared" si="3"/>
        <v>19.073812499999999</v>
      </c>
      <c r="AF62" s="121" t="str">
        <f t="shared" si="1"/>
        <v>Bio-based</v>
      </c>
    </row>
    <row r="63" spans="2:32" ht="15.75" customHeight="1" x14ac:dyDescent="0.35">
      <c r="B63" s="903" t="s">
        <v>3281</v>
      </c>
      <c r="C63" s="904" t="s">
        <v>233</v>
      </c>
      <c r="D63" s="905"/>
      <c r="E63" s="906" t="s">
        <v>201</v>
      </c>
      <c r="F63" s="907" t="s">
        <v>1172</v>
      </c>
      <c r="G63" s="908" t="s">
        <v>129</v>
      </c>
      <c r="H63" s="909" t="s">
        <v>65</v>
      </c>
      <c r="I63" s="910" t="s">
        <v>200</v>
      </c>
      <c r="J63" s="911">
        <v>1</v>
      </c>
      <c r="K63" s="912"/>
      <c r="L63" s="913"/>
      <c r="M63" s="914">
        <v>9.4999999999999998E-3</v>
      </c>
      <c r="N63" s="915">
        <v>82.965000000000003</v>
      </c>
      <c r="O63" s="914"/>
      <c r="P63" s="915"/>
      <c r="Q63" s="916"/>
      <c r="R63" s="917"/>
      <c r="S63" s="918"/>
      <c r="T63" s="114" cm="1">
        <f t="array" ref="T63">_xlfn.IFS(I63="L = L",J63*K63,I63="L = RoT",J63*R63*S63,I63="A = L x H",J63*K63*L63,I63="A = CS",J63*O63,I63="A = A",J63*N63,I63="A = RoT",J63*R63*S63,I63="V = L x H x T",J63*K63*L63*M63,I63="V = L x CS",J63*K63*O63,I63="V = T x A",J63*M63*N63,I63="V = V",J63*P63,I63="V = RoT",J63*R63*S63,I63="M = M",J63*Q63,I63="M = RoT",J63*R63*S63,I63="","")</f>
        <v>0.78816750000000002</v>
      </c>
      <c r="U63" s="115" t="str" cm="1">
        <f t="array" ref="U63">_xlfn.IFNA(_xlfn.IFS($H63="length","m",$H63="area","m2",$H63="volume","m3",$H63="mass","kg",$H63="",""),"problem")</f>
        <v>m3</v>
      </c>
      <c r="V63" s="475" t="s">
        <v>216</v>
      </c>
      <c r="W63" s="476" t="s">
        <v>221</v>
      </c>
      <c r="X63" s="476" t="s">
        <v>233</v>
      </c>
      <c r="Y63" s="476" t="s">
        <v>452</v>
      </c>
      <c r="Z63" s="116"/>
      <c r="AA63" s="117" cm="1">
        <f t="array" ref="AA63">_xlfn.IFNA(_xlfn.IFS($H63="Length",VLOOKUP($Y63,Densities,3,FALSE),$H63="area",VLOOKUP($Y63,Densities,4,FALSE),$H63="volume",VLOOKUP($Y63,Densities,5,FALSE),$H63="mass",1,$H63="",""),"enter density manually")</f>
        <v>930</v>
      </c>
      <c r="AB63" s="115" t="str" cm="1">
        <f t="array" ref="AB63">_xlfn.IFNA(_xlfn.IFS($H63="length","kg/m",$H63="area","kg/m2",$H63="volume","kg/m3",$H63="mass","kg/kg",$H63="",""),"problem")</f>
        <v>kg/m3</v>
      </c>
      <c r="AC63" s="118">
        <f t="shared" si="2"/>
        <v>732.99577499999998</v>
      </c>
      <c r="AD63" s="119">
        <f t="shared" si="0"/>
        <v>930</v>
      </c>
      <c r="AE63" s="120">
        <f t="shared" si="3"/>
        <v>0.78816750000000002</v>
      </c>
      <c r="AF63" s="121" t="str">
        <f t="shared" si="1"/>
        <v>Gypsum-based</v>
      </c>
    </row>
    <row r="64" spans="2:32" ht="15.75" customHeight="1" x14ac:dyDescent="0.35">
      <c r="B64" s="903" t="s">
        <v>3282</v>
      </c>
      <c r="C64" s="904" t="s">
        <v>233</v>
      </c>
      <c r="D64" s="905"/>
      <c r="E64" s="906" t="s">
        <v>201</v>
      </c>
      <c r="F64" s="907" t="s">
        <v>1172</v>
      </c>
      <c r="G64" s="908" t="s">
        <v>129</v>
      </c>
      <c r="H64" s="909" t="s">
        <v>65</v>
      </c>
      <c r="I64" s="910" t="s">
        <v>200</v>
      </c>
      <c r="J64" s="911">
        <v>1</v>
      </c>
      <c r="K64" s="912"/>
      <c r="L64" s="913"/>
      <c r="M64" s="914">
        <v>1.9E-2</v>
      </c>
      <c r="N64" s="915">
        <v>82.965000000000003</v>
      </c>
      <c r="O64" s="914"/>
      <c r="P64" s="915"/>
      <c r="Q64" s="916"/>
      <c r="R64" s="917"/>
      <c r="S64" s="918"/>
      <c r="T64" s="114" cm="1">
        <f t="array" ref="T64">_xlfn.IFS(I64="L = L",J64*K64,I64="L = RoT",J64*R64*S64,I64="A = L x H",J64*K64*L64,I64="A = CS",J64*O64,I64="A = A",J64*N64,I64="A = RoT",J64*R64*S64,I64="V = L x H x T",J64*K64*L64*M64,I64="V = L x CS",J64*K64*O64,I64="V = T x A",J64*M64*N64,I64="V = V",J64*P64,I64="V = RoT",J64*R64*S64,I64="M = M",J64*Q64,I64="M = RoT",J64*R64*S64,I64="","")</f>
        <v>1.576335</v>
      </c>
      <c r="U64" s="115" t="str" cm="1">
        <f t="array" ref="U64">_xlfn.IFNA(_xlfn.IFS($H64="length","m",$H64="area","m2",$H64="volume","m3",$H64="mass","kg",$H64="",""),"problem")</f>
        <v>m3</v>
      </c>
      <c r="V64" s="475" t="s">
        <v>216</v>
      </c>
      <c r="W64" s="476" t="s">
        <v>221</v>
      </c>
      <c r="X64" s="476" t="s">
        <v>233</v>
      </c>
      <c r="Y64" s="476" t="s">
        <v>452</v>
      </c>
      <c r="Z64" s="116"/>
      <c r="AA64" s="117" cm="1">
        <f t="array" ref="AA64">_xlfn.IFNA(_xlfn.IFS($H64="Length",VLOOKUP($Y64,Densities,3,FALSE),$H64="area",VLOOKUP($Y64,Densities,4,FALSE),$H64="volume",VLOOKUP($Y64,Densities,5,FALSE),$H64="mass",1,$H64="",""),"enter density manually")</f>
        <v>930</v>
      </c>
      <c r="AB64" s="115" t="str" cm="1">
        <f t="array" ref="AB64">_xlfn.IFNA(_xlfn.IFS($H64="length","kg/m",$H64="area","kg/m2",$H64="volume","kg/m3",$H64="mass","kg/kg",$H64="",""),"problem")</f>
        <v>kg/m3</v>
      </c>
      <c r="AC64" s="118">
        <f t="shared" si="2"/>
        <v>1465.99155</v>
      </c>
      <c r="AD64" s="119">
        <f t="shared" si="0"/>
        <v>930</v>
      </c>
      <c r="AE64" s="120">
        <f t="shared" si="3"/>
        <v>1.576335</v>
      </c>
      <c r="AF64" s="121" t="str">
        <f t="shared" si="1"/>
        <v>Gypsum-based</v>
      </c>
    </row>
    <row r="65" spans="2:32" ht="15.75" customHeight="1" x14ac:dyDescent="0.35">
      <c r="B65" s="903" t="s">
        <v>3283</v>
      </c>
      <c r="C65" s="904" t="s">
        <v>591</v>
      </c>
      <c r="D65" s="905"/>
      <c r="E65" s="906" t="s">
        <v>201</v>
      </c>
      <c r="F65" s="907" t="s">
        <v>1172</v>
      </c>
      <c r="G65" s="908" t="s">
        <v>129</v>
      </c>
      <c r="H65" s="909" t="s">
        <v>65</v>
      </c>
      <c r="I65" s="910" t="s">
        <v>254</v>
      </c>
      <c r="J65" s="911">
        <v>11</v>
      </c>
      <c r="K65" s="912">
        <v>6.35</v>
      </c>
      <c r="L65" s="913"/>
      <c r="M65" s="914"/>
      <c r="N65" s="915"/>
      <c r="O65" s="914">
        <v>3.8E-3</v>
      </c>
      <c r="P65" s="915"/>
      <c r="Q65" s="916"/>
      <c r="R65" s="917"/>
      <c r="S65" s="918"/>
      <c r="T65" s="114" cm="1">
        <f t="array" ref="T65">_xlfn.IFS(I65="L = L",J65*K65,I65="L = RoT",J65*R65*S65,I65="A = L x H",J65*K65*L65,I65="A = CS",J65*O65,I65="A = A",J65*N65,I65="A = RoT",J65*R65*S65,I65="V = L x H x T",J65*K65*L65*M65,I65="V = L x CS",J65*K65*O65,I65="V = T x A",J65*M65*N65,I65="V = V",J65*P65,I65="V = RoT",J65*R65*S65,I65="M = M",J65*Q65,I65="M = RoT",J65*R65*S65,I65="","")</f>
        <v>0.26543</v>
      </c>
      <c r="U65" s="115" t="str" cm="1">
        <f t="array" ref="U65">_xlfn.IFNA(_xlfn.IFS($H65="length","m",$H65="area","m2",$H65="volume","m3",$H65="mass","kg",$H65="",""),"problem")</f>
        <v>m3</v>
      </c>
      <c r="V65" s="475" t="s">
        <v>212</v>
      </c>
      <c r="W65" s="476" t="s">
        <v>213</v>
      </c>
      <c r="X65" s="476" t="s">
        <v>214</v>
      </c>
      <c r="Y65" s="476" t="s">
        <v>215</v>
      </c>
      <c r="Z65" s="116"/>
      <c r="AA65" s="117" cm="1">
        <f t="array" ref="AA65">_xlfn.IFNA(_xlfn.IFS($H65="Length",VLOOKUP($Y65,Densities,3,FALSE),$H65="area",VLOOKUP($Y65,Densities,4,FALSE),$H65="volume",VLOOKUP($Y65,Densities,5,FALSE),$H65="mass",1,$H65="",""),"enter density manually")</f>
        <v>526</v>
      </c>
      <c r="AB65" s="115" t="str" cm="1">
        <f t="array" ref="AB65">_xlfn.IFNA(_xlfn.IFS($H65="length","kg/m",$H65="area","kg/m2",$H65="volume","kg/m3",$H65="mass","kg/kg",$H65="",""),"problem")</f>
        <v>kg/m3</v>
      </c>
      <c r="AC65" s="118">
        <f t="shared" si="2"/>
        <v>139.61617999999999</v>
      </c>
      <c r="AD65" s="119">
        <f t="shared" si="0"/>
        <v>526</v>
      </c>
      <c r="AE65" s="120">
        <f t="shared" si="3"/>
        <v>0.26543</v>
      </c>
      <c r="AF65" s="121" t="str">
        <f t="shared" si="1"/>
        <v>Bio-based</v>
      </c>
    </row>
    <row r="66" spans="2:32" ht="15.75" customHeight="1" x14ac:dyDescent="0.35">
      <c r="B66" s="903" t="s">
        <v>3284</v>
      </c>
      <c r="C66" s="904" t="s">
        <v>233</v>
      </c>
      <c r="D66" s="905"/>
      <c r="E66" s="906" t="s">
        <v>201</v>
      </c>
      <c r="F66" s="907" t="s">
        <v>1172</v>
      </c>
      <c r="G66" s="908" t="s">
        <v>129</v>
      </c>
      <c r="H66" s="909" t="s">
        <v>65</v>
      </c>
      <c r="I66" s="910" t="s">
        <v>200</v>
      </c>
      <c r="J66" s="911">
        <v>1</v>
      </c>
      <c r="K66" s="912"/>
      <c r="L66" s="913"/>
      <c r="M66" s="914">
        <v>9.4999999999999998E-3</v>
      </c>
      <c r="N66" s="915">
        <v>82.965000000000003</v>
      </c>
      <c r="O66" s="914"/>
      <c r="P66" s="915"/>
      <c r="Q66" s="916"/>
      <c r="R66" s="917"/>
      <c r="S66" s="918"/>
      <c r="T66" s="114" cm="1">
        <f t="array" ref="T66">_xlfn.IFS(I66="L = L",J66*K66,I66="L = RoT",J66*R66*S66,I66="A = L x H",J66*K66*L66,I66="A = CS",J66*O66,I66="A = A",J66*N66,I66="A = RoT",J66*R66*S66,I66="V = L x H x T",J66*K66*L66*M66,I66="V = L x CS",J66*K66*O66,I66="V = T x A",J66*M66*N66,I66="V = V",J66*P66,I66="V = RoT",J66*R66*S66,I66="M = M",J66*Q66,I66="M = RoT",J66*R66*S66,I66="","")</f>
        <v>0.78816750000000002</v>
      </c>
      <c r="U66" s="115" t="str" cm="1">
        <f t="array" ref="U66">_xlfn.IFNA(_xlfn.IFS($H66="length","m",$H66="area","m2",$H66="volume","m3",$H66="mass","kg",$H66="",""),"problem")</f>
        <v>m3</v>
      </c>
      <c r="V66" s="475" t="s">
        <v>216</v>
      </c>
      <c r="W66" s="476" t="s">
        <v>221</v>
      </c>
      <c r="X66" s="476" t="s">
        <v>233</v>
      </c>
      <c r="Y66" s="476" t="s">
        <v>452</v>
      </c>
      <c r="Z66" s="116"/>
      <c r="AA66" s="117" cm="1">
        <f t="array" ref="AA66">_xlfn.IFNA(_xlfn.IFS($H66="Length",VLOOKUP($Y66,Densities,3,FALSE),$H66="area",VLOOKUP($Y66,Densities,4,FALSE),$H66="volume",VLOOKUP($Y66,Densities,5,FALSE),$H66="mass",1,$H66="",""),"enter density manually")</f>
        <v>930</v>
      </c>
      <c r="AB66" s="115" t="str" cm="1">
        <f t="array" ref="AB66">_xlfn.IFNA(_xlfn.IFS($H66="length","kg/m",$H66="area","kg/m2",$H66="volume","kg/m3",$H66="mass","kg/kg",$H66="",""),"problem")</f>
        <v>kg/m3</v>
      </c>
      <c r="AC66" s="118">
        <f t="shared" si="2"/>
        <v>732.99577499999998</v>
      </c>
      <c r="AD66" s="119">
        <f t="shared" si="0"/>
        <v>930</v>
      </c>
      <c r="AE66" s="120">
        <f t="shared" si="3"/>
        <v>0.78816750000000002</v>
      </c>
      <c r="AF66" s="121" t="str">
        <f t="shared" si="1"/>
        <v>Gypsum-based</v>
      </c>
    </row>
    <row r="67" spans="2:32" ht="15.75" customHeight="1" x14ac:dyDescent="0.35">
      <c r="B67" s="903" t="s">
        <v>3285</v>
      </c>
      <c r="C67" s="904" t="s">
        <v>43</v>
      </c>
      <c r="D67" s="905"/>
      <c r="E67" s="906" t="s">
        <v>201</v>
      </c>
      <c r="F67" s="907" t="s">
        <v>1171</v>
      </c>
      <c r="G67" s="908" t="s">
        <v>133</v>
      </c>
      <c r="H67" s="909" t="s">
        <v>65</v>
      </c>
      <c r="I67" s="910" t="s">
        <v>185</v>
      </c>
      <c r="J67" s="911">
        <v>12</v>
      </c>
      <c r="K67" s="912">
        <v>1.8</v>
      </c>
      <c r="L67" s="913">
        <v>0.01</v>
      </c>
      <c r="M67" s="914">
        <v>0.3</v>
      </c>
      <c r="N67" s="915"/>
      <c r="O67" s="914"/>
      <c r="P67" s="915"/>
      <c r="Q67" s="916"/>
      <c r="R67" s="917"/>
      <c r="S67" s="918"/>
      <c r="T67" s="114" cm="1">
        <f t="array" ref="T67">_xlfn.IFS(I67="L = L",J67*K67,I67="L = RoT",J67*R67*S67,I67="A = L x H",J67*K67*L67,I67="A = CS",J67*O67,I67="A = A",J67*N67,I67="A = RoT",J67*R67*S67,I67="V = L x H x T",J67*K67*L67*M67,I67="V = L x CS",J67*K67*O67,I67="V = T x A",J67*M67*N67,I67="V = V",J67*P67,I67="V = RoT",J67*R67*S67,I67="M = M",J67*Q67,I67="M = RoT",J67*R67*S67,I67="","")</f>
        <v>6.480000000000001E-2</v>
      </c>
      <c r="U67" s="115" t="str" cm="1">
        <f t="array" ref="U67">_xlfn.IFNA(_xlfn.IFS($H67="length","m",$H67="area","m2",$H67="volume","m3",$H67="mass","kg",$H67="",""),"problem")</f>
        <v>m3</v>
      </c>
      <c r="V67" s="475" t="s">
        <v>195</v>
      </c>
      <c r="W67" s="476" t="s">
        <v>774</v>
      </c>
      <c r="X67" s="476" t="s">
        <v>788</v>
      </c>
      <c r="Y67" s="476" t="s">
        <v>607</v>
      </c>
      <c r="Z67" s="116"/>
      <c r="AA67" s="117" cm="1">
        <f t="array" ref="AA67">_xlfn.IFNA(_xlfn.IFS($H67="Length",VLOOKUP($Y67,Densities,3,FALSE),$H67="area",VLOOKUP($Y67,Densities,4,FALSE),$H67="volume",VLOOKUP($Y67,Densities,5,FALSE),$H67="mass",1,$H67="",""),"enter density manually")</f>
        <v>7800</v>
      </c>
      <c r="AB67" s="115" t="str" cm="1">
        <f t="array" ref="AB67">_xlfn.IFNA(_xlfn.IFS($H67="length","kg/m",$H67="area","kg/m2",$H67="volume","kg/m3",$H67="mass","kg/kg",$H67="",""),"problem")</f>
        <v>kg/m3</v>
      </c>
      <c r="AC67" s="118">
        <f t="shared" si="2"/>
        <v>505.44000000000005</v>
      </c>
      <c r="AD67" s="119">
        <f t="shared" si="0"/>
        <v>7800</v>
      </c>
      <c r="AE67" s="120">
        <f t="shared" si="3"/>
        <v>6.480000000000001E-2</v>
      </c>
      <c r="AF67" s="121" t="str">
        <f t="shared" si="1"/>
        <v>Metal - steel</v>
      </c>
    </row>
    <row r="68" spans="2:32" ht="15.75" customHeight="1" x14ac:dyDescent="0.35">
      <c r="B68" s="903" t="s">
        <v>3286</v>
      </c>
      <c r="C68" s="904" t="s">
        <v>43</v>
      </c>
      <c r="D68" s="905"/>
      <c r="E68" s="906" t="s">
        <v>201</v>
      </c>
      <c r="F68" s="907" t="s">
        <v>1171</v>
      </c>
      <c r="G68" s="908" t="s">
        <v>133</v>
      </c>
      <c r="H68" s="909" t="s">
        <v>65</v>
      </c>
      <c r="I68" s="910" t="s">
        <v>254</v>
      </c>
      <c r="J68" s="911">
        <v>1</v>
      </c>
      <c r="K68" s="912">
        <v>2.5</v>
      </c>
      <c r="L68" s="913"/>
      <c r="M68" s="914"/>
      <c r="N68" s="915"/>
      <c r="O68" s="914">
        <v>2.5000000000000001E-3</v>
      </c>
      <c r="P68" s="915"/>
      <c r="Q68" s="916"/>
      <c r="R68" s="917"/>
      <c r="S68" s="918"/>
      <c r="T68" s="114" cm="1">
        <f t="array" ref="T68">_xlfn.IFS(I68="L = L",J68*K68,I68="L = RoT",J68*R68*S68,I68="A = L x H",J68*K68*L68,I68="A = CS",J68*O68,I68="A = A",J68*N68,I68="A = RoT",J68*R68*S68,I68="V = L x H x T",J68*K68*L68*M68,I68="V = L x CS",J68*K68*O68,I68="V = T x A",J68*M68*N68,I68="V = V",J68*P68,I68="V = RoT",J68*R68*S68,I68="M = M",J68*Q68,I68="M = RoT",J68*R68*S68,I68="","")</f>
        <v>6.2500000000000003E-3</v>
      </c>
      <c r="U68" s="115" t="str" cm="1">
        <f t="array" ref="U68">_xlfn.IFNA(_xlfn.IFS($H68="length","m",$H68="area","m2",$H68="volume","m3",$H68="mass","kg",$H68="",""),"problem")</f>
        <v>m3</v>
      </c>
      <c r="V68" s="475" t="s">
        <v>195</v>
      </c>
      <c r="W68" s="476" t="s">
        <v>209</v>
      </c>
      <c r="X68" s="476" t="s">
        <v>43</v>
      </c>
      <c r="Y68" s="476" t="s">
        <v>795</v>
      </c>
      <c r="Z68" s="116"/>
      <c r="AA68" s="117" cm="1">
        <f t="array" ref="AA68">_xlfn.IFNA(_xlfn.IFS($H68="Length",VLOOKUP($Y68,Densities,3,FALSE),$H68="area",VLOOKUP($Y68,Densities,4,FALSE),$H68="volume",VLOOKUP($Y68,Densities,5,FALSE),$H68="mass",1,$H68="",""),"enter density manually")</f>
        <v>7850</v>
      </c>
      <c r="AB68" s="115" t="str" cm="1">
        <f t="array" ref="AB68">_xlfn.IFNA(_xlfn.IFS($H68="length","kg/m",$H68="area","kg/m2",$H68="volume","kg/m3",$H68="mass","kg/kg",$H68="",""),"problem")</f>
        <v>kg/m3</v>
      </c>
      <c r="AC68" s="118">
        <f t="shared" si="2"/>
        <v>49.0625</v>
      </c>
      <c r="AD68" s="119">
        <f t="shared" si="0"/>
        <v>7850</v>
      </c>
      <c r="AE68" s="120">
        <f t="shared" si="3"/>
        <v>6.2500000000000003E-3</v>
      </c>
      <c r="AF68" s="121" t="str">
        <f t="shared" si="1"/>
        <v>Metal - steel</v>
      </c>
    </row>
    <row r="69" spans="2:32" ht="15.75" customHeight="1" x14ac:dyDescent="0.35">
      <c r="B69" s="903" t="s">
        <v>3287</v>
      </c>
      <c r="C69" s="904" t="s">
        <v>43</v>
      </c>
      <c r="D69" s="905" t="s">
        <v>3288</v>
      </c>
      <c r="E69" s="906" t="s">
        <v>201</v>
      </c>
      <c r="F69" s="907" t="s">
        <v>1171</v>
      </c>
      <c r="G69" s="908" t="s">
        <v>133</v>
      </c>
      <c r="H69" s="909" t="s">
        <v>65</v>
      </c>
      <c r="I69" s="910" t="s">
        <v>254</v>
      </c>
      <c r="J69" s="911">
        <v>2</v>
      </c>
      <c r="K69" s="912">
        <v>14</v>
      </c>
      <c r="L69" s="913"/>
      <c r="M69" s="914"/>
      <c r="N69" s="915"/>
      <c r="O69" s="914">
        <v>7.8539999999999999E-3</v>
      </c>
      <c r="P69" s="915"/>
      <c r="Q69" s="916"/>
      <c r="R69" s="917"/>
      <c r="S69" s="918"/>
      <c r="T69" s="114" cm="1">
        <f t="array" ref="T69">_xlfn.IFS(I69="L = L",J69*K69,I69="L = RoT",J69*R69*S69,I69="A = L x H",J69*K69*L69,I69="A = CS",J69*O69,I69="A = A",J69*N69,I69="A = RoT",J69*R69*S69,I69="V = L x H x T",J69*K69*L69*M69,I69="V = L x CS",J69*K69*O69,I69="V = T x A",J69*M69*N69,I69="V = V",J69*P69,I69="V = RoT",J69*R69*S69,I69="M = M",J69*Q69,I69="M = RoT",J69*R69*S69,I69="","")</f>
        <v>0.219912</v>
      </c>
      <c r="U69" s="115" t="str" cm="1">
        <f t="array" ref="U69">_xlfn.IFNA(_xlfn.IFS($H69="length","m",$H69="area","m2",$H69="volume","m3",$H69="mass","kg",$H69="",""),"problem")</f>
        <v>m3</v>
      </c>
      <c r="V69" s="475" t="s">
        <v>195</v>
      </c>
      <c r="W69" s="476" t="s">
        <v>209</v>
      </c>
      <c r="X69" s="476" t="s">
        <v>43</v>
      </c>
      <c r="Y69" s="476" t="s">
        <v>795</v>
      </c>
      <c r="Z69" s="116"/>
      <c r="AA69" s="117" cm="1">
        <f t="array" ref="AA69">_xlfn.IFNA(_xlfn.IFS($H69="Length",VLOOKUP($Y69,Densities,3,FALSE),$H69="area",VLOOKUP($Y69,Densities,4,FALSE),$H69="volume",VLOOKUP($Y69,Densities,5,FALSE),$H69="mass",1,$H69="",""),"enter density manually")</f>
        <v>7850</v>
      </c>
      <c r="AB69" s="115" t="str" cm="1">
        <f t="array" ref="AB69">_xlfn.IFNA(_xlfn.IFS($H69="length","kg/m",$H69="area","kg/m2",$H69="volume","kg/m3",$H69="mass","kg/kg",$H69="",""),"problem")</f>
        <v>kg/m3</v>
      </c>
      <c r="AC69" s="118">
        <f t="shared" si="2"/>
        <v>1726.3091999999999</v>
      </c>
      <c r="AD69" s="119">
        <f t="shared" si="0"/>
        <v>7850</v>
      </c>
      <c r="AE69" s="120">
        <f t="shared" si="3"/>
        <v>0.219912</v>
      </c>
      <c r="AF69" s="121" t="str">
        <f t="shared" si="1"/>
        <v>Metal - steel</v>
      </c>
    </row>
    <row r="70" spans="2:32" ht="15.75" customHeight="1" x14ac:dyDescent="0.35">
      <c r="B70" s="903" t="s">
        <v>3289</v>
      </c>
      <c r="C70" s="904" t="s">
        <v>43</v>
      </c>
      <c r="D70" s="905" t="s">
        <v>3290</v>
      </c>
      <c r="E70" s="906" t="s">
        <v>201</v>
      </c>
      <c r="F70" s="907" t="s">
        <v>1171</v>
      </c>
      <c r="G70" s="908" t="s">
        <v>133</v>
      </c>
      <c r="H70" s="909" t="s">
        <v>65</v>
      </c>
      <c r="I70" s="910" t="s">
        <v>254</v>
      </c>
      <c r="J70" s="911">
        <v>15</v>
      </c>
      <c r="K70" s="912">
        <v>1</v>
      </c>
      <c r="L70" s="913"/>
      <c r="M70" s="914"/>
      <c r="N70" s="915"/>
      <c r="O70" s="914">
        <v>2.5000000000000001E-3</v>
      </c>
      <c r="P70" s="915"/>
      <c r="Q70" s="916"/>
      <c r="R70" s="917"/>
      <c r="S70" s="918"/>
      <c r="T70" s="114" cm="1">
        <f t="array" ref="T70">_xlfn.IFS(I70="L = L",J70*K70,I70="L = RoT",J70*R70*S70,I70="A = L x H",J70*K70*L70,I70="A = CS",J70*O70,I70="A = A",J70*N70,I70="A = RoT",J70*R70*S70,I70="V = L x H x T",J70*K70*L70*M70,I70="V = L x CS",J70*K70*O70,I70="V = T x A",J70*M70*N70,I70="V = V",J70*P70,I70="V = RoT",J70*R70*S70,I70="M = M",J70*Q70,I70="M = RoT",J70*R70*S70,I70="","")</f>
        <v>3.7499999999999999E-2</v>
      </c>
      <c r="U70" s="115" t="str" cm="1">
        <f t="array" ref="U70">_xlfn.IFNA(_xlfn.IFS($H70="length","m",$H70="area","m2",$H70="volume","m3",$H70="mass","kg",$H70="",""),"problem")</f>
        <v>m3</v>
      </c>
      <c r="V70" s="475" t="s">
        <v>195</v>
      </c>
      <c r="W70" s="476" t="s">
        <v>209</v>
      </c>
      <c r="X70" s="476" t="s">
        <v>43</v>
      </c>
      <c r="Y70" s="476" t="s">
        <v>795</v>
      </c>
      <c r="Z70" s="116"/>
      <c r="AA70" s="117" cm="1">
        <f t="array" ref="AA70">_xlfn.IFNA(_xlfn.IFS($H70="Length",VLOOKUP($Y70,Densities,3,FALSE),$H70="area",VLOOKUP($Y70,Densities,4,FALSE),$H70="volume",VLOOKUP($Y70,Densities,5,FALSE),$H70="mass",1,$H70="",""),"enter density manually")</f>
        <v>7850</v>
      </c>
      <c r="AB70" s="115" t="str" cm="1">
        <f t="array" ref="AB70">_xlfn.IFNA(_xlfn.IFS($H70="length","kg/m",$H70="area","kg/m2",$H70="volume","kg/m3",$H70="mass","kg/kg",$H70="",""),"problem")</f>
        <v>kg/m3</v>
      </c>
      <c r="AC70" s="118">
        <f t="shared" si="2"/>
        <v>294.375</v>
      </c>
      <c r="AD70" s="119">
        <f t="shared" si="0"/>
        <v>7850</v>
      </c>
      <c r="AE70" s="120">
        <f t="shared" si="3"/>
        <v>3.7499999999999999E-2</v>
      </c>
      <c r="AF70" s="121" t="str">
        <f t="shared" ref="AF70:AF133" si="4">_xlfn.IFNA(IF($Y70="","",VLOOKUP($Y70,_xlfn.CHOOSECOLS(Material_categories,4,9),2,FALSE)),"Assign material to its type in tab 'Matching of material categories'")</f>
        <v>Metal - steel</v>
      </c>
    </row>
    <row r="71" spans="2:32" ht="15.75" customHeight="1" x14ac:dyDescent="0.35">
      <c r="B71" s="903"/>
      <c r="C71" s="904"/>
      <c r="D71" s="905"/>
      <c r="E71" s="906"/>
      <c r="F71" s="907"/>
      <c r="G71" s="908"/>
      <c r="H71" s="909"/>
      <c r="I71" s="910"/>
      <c r="J71" s="911"/>
      <c r="K71" s="912"/>
      <c r="L71" s="913"/>
      <c r="M71" s="914"/>
      <c r="N71" s="915"/>
      <c r="O71" s="914"/>
      <c r="P71" s="915"/>
      <c r="Q71" s="916"/>
      <c r="R71" s="917"/>
      <c r="S71" s="918"/>
      <c r="T71" s="114" t="str" cm="1">
        <f t="array" ref="T71">_xlfn.IFS(I71="L = L",J71*K71,I71="L = RoT",J71*R71*S71,I71="A = L x H",J71*K71*L71,I71="A = CS",J71*O71,I71="A = A",J71*N71,I71="A = RoT",J71*R71*S71,I71="V = L x H x T",J71*K71*L71*M71,I71="V = L x CS",J71*K71*O71,I71="V = T x A",J71*M71*N71,I71="V = V",J71*P71,I71="V = RoT",J71*R71*S71,I71="M = M",J71*Q71,I71="M = RoT",J71*R71*S71,I71="","")</f>
        <v/>
      </c>
      <c r="U71" s="115" t="str" cm="1">
        <f t="array" ref="U71">_xlfn.IFNA(_xlfn.IFS($H71="length","m",$H71="area","m2",$H71="volume","m3",$H71="mass","kg",$H71="",""),"problem")</f>
        <v/>
      </c>
      <c r="V71" s="475"/>
      <c r="W71" s="476"/>
      <c r="X71" s="476"/>
      <c r="Y71" s="476"/>
      <c r="Z71" s="116"/>
      <c r="AA71" s="117" t="str" cm="1">
        <f t="array" ref="AA71">_xlfn.IFNA(_xlfn.IFS($H71="Length",VLOOKUP($Y71,Densities,3,FALSE),$H71="area",VLOOKUP($Y71,Densities,4,FALSE),$H71="volume",VLOOKUP($Y71,Densities,5,FALSE),$H71="mass",1,$H71="",""),"enter density manually")</f>
        <v/>
      </c>
      <c r="AB71" s="115" t="str" cm="1">
        <f t="array" ref="AB71">_xlfn.IFNA(_xlfn.IFS($H71="length","kg/m",$H71="area","kg/m2",$H71="volume","kg/m3",$H71="mass","kg/kg",$H71="",""),"problem")</f>
        <v/>
      </c>
      <c r="AC71" s="118" t="str">
        <f t="shared" ref="AC71:AC134" si="5">IF($T71="","",$T71*$AA71)</f>
        <v/>
      </c>
      <c r="AD71" s="119" t="str">
        <f t="shared" si="0"/>
        <v/>
      </c>
      <c r="AE71" s="120" t="str">
        <f t="shared" ref="AE71:AE134" si="6">IF($Y71="","",IF($AC71="","",$AC71/$AD71))</f>
        <v/>
      </c>
      <c r="AF71" s="121" t="str">
        <f t="shared" si="4"/>
        <v/>
      </c>
    </row>
    <row r="72" spans="2:32" ht="15.75" customHeight="1" x14ac:dyDescent="0.35">
      <c r="B72" s="903"/>
      <c r="C72" s="904"/>
      <c r="D72" s="905"/>
      <c r="E72" s="906"/>
      <c r="F72" s="907"/>
      <c r="G72" s="908"/>
      <c r="H72" s="909"/>
      <c r="I72" s="910"/>
      <c r="J72" s="911"/>
      <c r="K72" s="912"/>
      <c r="L72" s="913"/>
      <c r="M72" s="914"/>
      <c r="N72" s="915"/>
      <c r="O72" s="914"/>
      <c r="P72" s="915"/>
      <c r="Q72" s="916"/>
      <c r="R72" s="917"/>
      <c r="S72" s="918"/>
      <c r="T72" s="114" t="str" cm="1">
        <f t="array" ref="T72">_xlfn.IFS(I72="L = L",J72*K72,I72="L = RoT",J72*R72*S72,I72="A = L x H",J72*K72*L72,I72="A = CS",J72*O72,I72="A = A",J72*N72,I72="A = RoT",J72*R72*S72,I72="V = L x H x T",J72*K72*L72*M72,I72="V = L x CS",J72*K72*O72,I72="V = T x A",J72*M72*N72,I72="V = V",J72*P72,I72="V = RoT",J72*R72*S72,I72="M = M",J72*Q72,I72="M = RoT",J72*R72*S72,I72="","")</f>
        <v/>
      </c>
      <c r="U72" s="115" t="str" cm="1">
        <f t="array" ref="U72">_xlfn.IFNA(_xlfn.IFS($H72="length","m",$H72="area","m2",$H72="volume","m3",$H72="mass","kg",$H72="",""),"problem")</f>
        <v/>
      </c>
      <c r="V72" s="475"/>
      <c r="W72" s="476"/>
      <c r="X72" s="476"/>
      <c r="Y72" s="476"/>
      <c r="Z72" s="116"/>
      <c r="AA72" s="117" t="str" cm="1">
        <f t="array" ref="AA72">_xlfn.IFNA(_xlfn.IFS($H72="Length",VLOOKUP($Y72,Densities,3,FALSE),$H72="area",VLOOKUP($Y72,Densities,4,FALSE),$H72="volume",VLOOKUP($Y72,Densities,5,FALSE),$H72="mass",1,$H72="",""),"enter density manually")</f>
        <v/>
      </c>
      <c r="AB72" s="115" t="str" cm="1">
        <f t="array" ref="AB72">_xlfn.IFNA(_xlfn.IFS($H72="length","kg/m",$H72="area","kg/m2",$H72="volume","kg/m3",$H72="mass","kg/kg",$H72="",""),"problem")</f>
        <v/>
      </c>
      <c r="AC72" s="118" t="str">
        <f t="shared" si="5"/>
        <v/>
      </c>
      <c r="AD72" s="119" t="str">
        <f t="shared" si="0"/>
        <v/>
      </c>
      <c r="AE72" s="120" t="str">
        <f t="shared" si="6"/>
        <v/>
      </c>
      <c r="AF72" s="121" t="str">
        <f t="shared" si="4"/>
        <v/>
      </c>
    </row>
    <row r="73" spans="2:32" ht="15.75" customHeight="1" x14ac:dyDescent="0.35">
      <c r="B73" s="903"/>
      <c r="C73" s="904"/>
      <c r="D73" s="905"/>
      <c r="E73" s="906"/>
      <c r="F73" s="907"/>
      <c r="G73" s="908"/>
      <c r="H73" s="909"/>
      <c r="I73" s="910"/>
      <c r="J73" s="911"/>
      <c r="K73" s="912"/>
      <c r="L73" s="913"/>
      <c r="M73" s="914"/>
      <c r="N73" s="915"/>
      <c r="O73" s="914"/>
      <c r="P73" s="915"/>
      <c r="Q73" s="916"/>
      <c r="R73" s="917"/>
      <c r="S73" s="918"/>
      <c r="T73" s="114" t="str" cm="1">
        <f t="array" ref="T73">_xlfn.IFS(I73="L = L",J73*K73,I73="L = RoT",J73*R73*S73,I73="A = L x H",J73*K73*L73,I73="A = CS",J73*O73,I73="A = A",J73*N73,I73="A = RoT",J73*R73*S73,I73="V = L x H x T",J73*K73*L73*M73,I73="V = L x CS",J73*K73*O73,I73="V = T x A",J73*M73*N73,I73="V = V",J73*P73,I73="V = RoT",J73*R73*S73,I73="M = M",J73*Q73,I73="M = RoT",J73*R73*S73,I73="","")</f>
        <v/>
      </c>
      <c r="U73" s="115" t="str" cm="1">
        <f t="array" ref="U73">_xlfn.IFNA(_xlfn.IFS($H73="length","m",$H73="area","m2",$H73="volume","m3",$H73="mass","kg",$H73="",""),"problem")</f>
        <v/>
      </c>
      <c r="V73" s="475"/>
      <c r="W73" s="476"/>
      <c r="X73" s="476"/>
      <c r="Y73" s="476"/>
      <c r="Z73" s="116"/>
      <c r="AA73" s="117" t="str" cm="1">
        <f t="array" ref="AA73">_xlfn.IFNA(_xlfn.IFS($H73="Length",VLOOKUP($Y73,Densities,3,FALSE),$H73="area",VLOOKUP($Y73,Densities,4,FALSE),$H73="volume",VLOOKUP($Y73,Densities,5,FALSE),$H73="mass",1,$H73="",""),"enter density manually")</f>
        <v/>
      </c>
      <c r="AB73" s="115" t="str" cm="1">
        <f t="array" ref="AB73">_xlfn.IFNA(_xlfn.IFS($H73="length","kg/m",$H73="area","kg/m2",$H73="volume","kg/m3",$H73="mass","kg/kg",$H73="",""),"problem")</f>
        <v/>
      </c>
      <c r="AC73" s="118" t="str">
        <f t="shared" si="5"/>
        <v/>
      </c>
      <c r="AD73" s="119" t="str">
        <f t="shared" si="0"/>
        <v/>
      </c>
      <c r="AE73" s="120" t="str">
        <f t="shared" si="6"/>
        <v/>
      </c>
      <c r="AF73" s="121" t="str">
        <f t="shared" si="4"/>
        <v/>
      </c>
    </row>
    <row r="74" spans="2:32" ht="15.75" customHeight="1" x14ac:dyDescent="0.35">
      <c r="B74" s="903"/>
      <c r="C74" s="904"/>
      <c r="D74" s="905"/>
      <c r="E74" s="906"/>
      <c r="F74" s="907"/>
      <c r="G74" s="908"/>
      <c r="H74" s="909"/>
      <c r="I74" s="910"/>
      <c r="J74" s="911"/>
      <c r="K74" s="912"/>
      <c r="L74" s="913"/>
      <c r="M74" s="914"/>
      <c r="N74" s="915"/>
      <c r="O74" s="914"/>
      <c r="P74" s="915"/>
      <c r="Q74" s="916"/>
      <c r="R74" s="917"/>
      <c r="S74" s="918"/>
      <c r="T74" s="114" t="str" cm="1">
        <f t="array" ref="T74">_xlfn.IFS(I74="L = L",J74*K74,I74="L = RoT",J74*R74*S74,I74="A = L x H",J74*K74*L74,I74="A = CS",J74*O74,I74="A = A",J74*N74,I74="A = RoT",J74*R74*S74,I74="V = L x H x T",J74*K74*L74*M74,I74="V = L x CS",J74*K74*O74,I74="V = T x A",J74*M74*N74,I74="V = V",J74*P74,I74="V = RoT",J74*R74*S74,I74="M = M",J74*Q74,I74="M = RoT",J74*R74*S74,I74="","")</f>
        <v/>
      </c>
      <c r="U74" s="115" t="str" cm="1">
        <f t="array" ref="U74">_xlfn.IFNA(_xlfn.IFS($H74="length","m",$H74="area","m2",$H74="volume","m3",$H74="mass","kg",$H74="",""),"problem")</f>
        <v/>
      </c>
      <c r="V74" s="475"/>
      <c r="W74" s="476"/>
      <c r="X74" s="476"/>
      <c r="Y74" s="476"/>
      <c r="Z74" s="116"/>
      <c r="AA74" s="117" t="str" cm="1">
        <f t="array" ref="AA74">_xlfn.IFNA(_xlfn.IFS($H74="Length",VLOOKUP($Y74,Densities,3,FALSE),$H74="area",VLOOKUP($Y74,Densities,4,FALSE),$H74="volume",VLOOKUP($Y74,Densities,5,FALSE),$H74="mass",1,$H74="",""),"enter density manually")</f>
        <v/>
      </c>
      <c r="AB74" s="115" t="str" cm="1">
        <f t="array" ref="AB74">_xlfn.IFNA(_xlfn.IFS($H74="length","kg/m",$H74="area","kg/m2",$H74="volume","kg/m3",$H74="mass","kg/kg",$H74="",""),"problem")</f>
        <v/>
      </c>
      <c r="AC74" s="118" t="str">
        <f t="shared" si="5"/>
        <v/>
      </c>
      <c r="AD74" s="119" t="str">
        <f t="shared" si="0"/>
        <v/>
      </c>
      <c r="AE74" s="120" t="str">
        <f t="shared" si="6"/>
        <v/>
      </c>
      <c r="AF74" s="121" t="str">
        <f t="shared" si="4"/>
        <v/>
      </c>
    </row>
    <row r="75" spans="2:32" ht="15.75" customHeight="1" x14ac:dyDescent="0.35">
      <c r="B75" s="903"/>
      <c r="C75" s="904"/>
      <c r="D75" s="905"/>
      <c r="E75" s="906"/>
      <c r="F75" s="907"/>
      <c r="G75" s="908"/>
      <c r="H75" s="909"/>
      <c r="I75" s="910"/>
      <c r="J75" s="911"/>
      <c r="K75" s="912"/>
      <c r="L75" s="913"/>
      <c r="M75" s="914"/>
      <c r="N75" s="915"/>
      <c r="O75" s="914"/>
      <c r="P75" s="915"/>
      <c r="Q75" s="916"/>
      <c r="R75" s="917"/>
      <c r="S75" s="918"/>
      <c r="T75" s="114" t="str" cm="1">
        <f t="array" ref="T75">_xlfn.IFS(I75="L = L",J75*K75,I75="L = RoT",J75*R75*S75,I75="A = L x H",J75*K75*L75,I75="A = CS",J75*O75,I75="A = A",J75*N75,I75="A = RoT",J75*R75*S75,I75="V = L x H x T",J75*K75*L75*M75,I75="V = L x CS",J75*K75*O75,I75="V = T x A",J75*M75*N75,I75="V = V",J75*P75,I75="V = RoT",J75*R75*S75,I75="M = M",J75*Q75,I75="M = RoT",J75*R75*S75,I75="","")</f>
        <v/>
      </c>
      <c r="U75" s="115" t="str" cm="1">
        <f t="array" ref="U75">_xlfn.IFNA(_xlfn.IFS($H75="length","m",$H75="area","m2",$H75="volume","m3",$H75="mass","kg",$H75="",""),"problem")</f>
        <v/>
      </c>
      <c r="V75" s="475"/>
      <c r="W75" s="476"/>
      <c r="X75" s="476"/>
      <c r="Y75" s="476"/>
      <c r="Z75" s="116"/>
      <c r="AA75" s="117" t="str" cm="1">
        <f t="array" ref="AA75">_xlfn.IFNA(_xlfn.IFS($H75="Length",VLOOKUP($Y75,Densities,3,FALSE),$H75="area",VLOOKUP($Y75,Densities,4,FALSE),$H75="volume",VLOOKUP($Y75,Densities,5,FALSE),$H75="mass",1,$H75="",""),"enter density manually")</f>
        <v/>
      </c>
      <c r="AB75" s="115" t="str" cm="1">
        <f t="array" ref="AB75">_xlfn.IFNA(_xlfn.IFS($H75="length","kg/m",$H75="area","kg/m2",$H75="volume","kg/m3",$H75="mass","kg/kg",$H75="",""),"problem")</f>
        <v/>
      </c>
      <c r="AC75" s="118" t="str">
        <f t="shared" si="5"/>
        <v/>
      </c>
      <c r="AD75" s="119" t="str">
        <f t="shared" si="0"/>
        <v/>
      </c>
      <c r="AE75" s="120" t="str">
        <f t="shared" si="6"/>
        <v/>
      </c>
      <c r="AF75" s="121" t="str">
        <f t="shared" si="4"/>
        <v/>
      </c>
    </row>
    <row r="76" spans="2:32" ht="15.75" customHeight="1" x14ac:dyDescent="0.35">
      <c r="B76" s="903"/>
      <c r="C76" s="904"/>
      <c r="D76" s="905"/>
      <c r="E76" s="906"/>
      <c r="F76" s="907"/>
      <c r="G76" s="908"/>
      <c r="H76" s="909"/>
      <c r="I76" s="910"/>
      <c r="J76" s="911"/>
      <c r="K76" s="912"/>
      <c r="L76" s="913"/>
      <c r="M76" s="914"/>
      <c r="N76" s="915"/>
      <c r="O76" s="914"/>
      <c r="P76" s="915"/>
      <c r="Q76" s="916"/>
      <c r="R76" s="917"/>
      <c r="S76" s="918"/>
      <c r="T76" s="114" t="str" cm="1">
        <f t="array" ref="T76">_xlfn.IFS(I76="L = L",J76*K76,I76="L = RoT",J76*R76*S76,I76="A = L x H",J76*K76*L76,I76="A = CS",J76*O76,I76="A = A",J76*N76,I76="A = RoT",J76*R76*S76,I76="V = L x H x T",J76*K76*L76*M76,I76="V = L x CS",J76*K76*O76,I76="V = T x A",J76*M76*N76,I76="V = V",J76*P76,I76="V = RoT",J76*R76*S76,I76="M = M",J76*Q76,I76="M = RoT",J76*R76*S76,I76="","")</f>
        <v/>
      </c>
      <c r="U76" s="115" t="str" cm="1">
        <f t="array" ref="U76">_xlfn.IFNA(_xlfn.IFS($H76="length","m",$H76="area","m2",$H76="volume","m3",$H76="mass","kg",$H76="",""),"problem")</f>
        <v/>
      </c>
      <c r="V76" s="475"/>
      <c r="W76" s="476"/>
      <c r="X76" s="476"/>
      <c r="Y76" s="476"/>
      <c r="Z76" s="116"/>
      <c r="AA76" s="117" t="str" cm="1">
        <f t="array" ref="AA76">_xlfn.IFNA(_xlfn.IFS($H76="Length",VLOOKUP($Y76,Densities,3,FALSE),$H76="area",VLOOKUP($Y76,Densities,4,FALSE),$H76="volume",VLOOKUP($Y76,Densities,5,FALSE),$H76="mass",1,$H76="",""),"enter density manually")</f>
        <v/>
      </c>
      <c r="AB76" s="115" t="str" cm="1">
        <f t="array" ref="AB76">_xlfn.IFNA(_xlfn.IFS($H76="length","kg/m",$H76="area","kg/m2",$H76="volume","kg/m3",$H76="mass","kg/kg",$H76="",""),"problem")</f>
        <v/>
      </c>
      <c r="AC76" s="118" t="str">
        <f t="shared" si="5"/>
        <v/>
      </c>
      <c r="AD76" s="119" t="str">
        <f t="shared" si="0"/>
        <v/>
      </c>
      <c r="AE76" s="120" t="str">
        <f t="shared" si="6"/>
        <v/>
      </c>
      <c r="AF76" s="121" t="str">
        <f t="shared" si="4"/>
        <v/>
      </c>
    </row>
    <row r="77" spans="2:32" ht="15.75" customHeight="1" x14ac:dyDescent="0.35">
      <c r="B77" s="903"/>
      <c r="C77" s="904"/>
      <c r="D77" s="905"/>
      <c r="E77" s="906"/>
      <c r="F77" s="907"/>
      <c r="G77" s="908"/>
      <c r="H77" s="909"/>
      <c r="I77" s="910"/>
      <c r="J77" s="911"/>
      <c r="K77" s="912"/>
      <c r="L77" s="913"/>
      <c r="M77" s="914"/>
      <c r="N77" s="915"/>
      <c r="O77" s="914"/>
      <c r="P77" s="915"/>
      <c r="Q77" s="916"/>
      <c r="R77" s="917"/>
      <c r="S77" s="918"/>
      <c r="T77" s="114" t="str" cm="1">
        <f t="array" ref="T77">_xlfn.IFS(I77="L = L",J77*K77,I77="L = RoT",J77*R77*S77,I77="A = L x H",J77*K77*L77,I77="A = CS",J77*O77,I77="A = A",J77*N77,I77="A = RoT",J77*R77*S77,I77="V = L x H x T",J77*K77*L77*M77,I77="V = L x CS",J77*K77*O77,I77="V = T x A",J77*M77*N77,I77="V = V",J77*P77,I77="V = RoT",J77*R77*S77,I77="M = M",J77*Q77,I77="M = RoT",J77*R77*S77,I77="","")</f>
        <v/>
      </c>
      <c r="U77" s="115" t="str" cm="1">
        <f t="array" ref="U77">_xlfn.IFNA(_xlfn.IFS($H77="length","m",$H77="area","m2",$H77="volume","m3",$H77="mass","kg",$H77="",""),"problem")</f>
        <v/>
      </c>
      <c r="V77" s="475"/>
      <c r="W77" s="476"/>
      <c r="X77" s="476"/>
      <c r="Y77" s="476"/>
      <c r="Z77" s="116"/>
      <c r="AA77" s="117" t="str" cm="1">
        <f t="array" ref="AA77">_xlfn.IFNA(_xlfn.IFS($H77="Length",VLOOKUP($Y77,Densities,3,FALSE),$H77="area",VLOOKUP($Y77,Densities,4,FALSE),$H77="volume",VLOOKUP($Y77,Densities,5,FALSE),$H77="mass",1,$H77="",""),"enter density manually")</f>
        <v/>
      </c>
      <c r="AB77" s="115" t="str" cm="1">
        <f t="array" ref="AB77">_xlfn.IFNA(_xlfn.IFS($H77="length","kg/m",$H77="area","kg/m2",$H77="volume","kg/m3",$H77="mass","kg/kg",$H77="",""),"problem")</f>
        <v/>
      </c>
      <c r="AC77" s="118" t="str">
        <f t="shared" si="5"/>
        <v/>
      </c>
      <c r="AD77" s="119" t="str">
        <f t="shared" si="0"/>
        <v/>
      </c>
      <c r="AE77" s="120" t="str">
        <f t="shared" si="6"/>
        <v/>
      </c>
      <c r="AF77" s="121" t="str">
        <f t="shared" si="4"/>
        <v/>
      </c>
    </row>
    <row r="78" spans="2:32" ht="15.75" customHeight="1" x14ac:dyDescent="0.35">
      <c r="B78" s="903"/>
      <c r="C78" s="904"/>
      <c r="D78" s="905"/>
      <c r="E78" s="906"/>
      <c r="F78" s="907"/>
      <c r="G78" s="908"/>
      <c r="H78" s="909"/>
      <c r="I78" s="910"/>
      <c r="J78" s="911"/>
      <c r="K78" s="912"/>
      <c r="L78" s="913"/>
      <c r="M78" s="914"/>
      <c r="N78" s="915"/>
      <c r="O78" s="914"/>
      <c r="P78" s="915"/>
      <c r="Q78" s="916"/>
      <c r="R78" s="917"/>
      <c r="S78" s="918"/>
      <c r="T78" s="114" t="str" cm="1">
        <f t="array" ref="T78">_xlfn.IFS(I78="L = L",J78*K78,I78="L = RoT",J78*R78*S78,I78="A = L x H",J78*K78*L78,I78="A = CS",J78*O78,I78="A = A",J78*N78,I78="A = RoT",J78*R78*S78,I78="V = L x H x T",J78*K78*L78*M78,I78="V = L x CS",J78*K78*O78,I78="V = T x A",J78*M78*N78,I78="V = V",J78*P78,I78="V = RoT",J78*R78*S78,I78="M = M",J78*Q78,I78="M = RoT",J78*R78*S78,I78="","")</f>
        <v/>
      </c>
      <c r="U78" s="115" t="str" cm="1">
        <f t="array" ref="U78">_xlfn.IFNA(_xlfn.IFS($H78="length","m",$H78="area","m2",$H78="volume","m3",$H78="mass","kg",$H78="",""),"problem")</f>
        <v/>
      </c>
      <c r="V78" s="475"/>
      <c r="W78" s="476"/>
      <c r="X78" s="476"/>
      <c r="Y78" s="476"/>
      <c r="Z78" s="116"/>
      <c r="AA78" s="117" t="str" cm="1">
        <f t="array" ref="AA78">_xlfn.IFNA(_xlfn.IFS($H78="Length",VLOOKUP($Y78,Densities,3,FALSE),$H78="area",VLOOKUP($Y78,Densities,4,FALSE),$H78="volume",VLOOKUP($Y78,Densities,5,FALSE),$H78="mass",1,$H78="",""),"enter density manually")</f>
        <v/>
      </c>
      <c r="AB78" s="115" t="str" cm="1">
        <f t="array" ref="AB78">_xlfn.IFNA(_xlfn.IFS($H78="length","kg/m",$H78="area","kg/m2",$H78="volume","kg/m3",$H78="mass","kg/kg",$H78="",""),"problem")</f>
        <v/>
      </c>
      <c r="AC78" s="118" t="str">
        <f t="shared" si="5"/>
        <v/>
      </c>
      <c r="AD78" s="119" t="str">
        <f t="shared" si="0"/>
        <v/>
      </c>
      <c r="AE78" s="120" t="str">
        <f t="shared" si="6"/>
        <v/>
      </c>
      <c r="AF78" s="121" t="str">
        <f t="shared" si="4"/>
        <v/>
      </c>
    </row>
    <row r="79" spans="2:32" ht="15.75" customHeight="1" x14ac:dyDescent="0.35">
      <c r="B79" s="903"/>
      <c r="C79" s="904"/>
      <c r="D79" s="905"/>
      <c r="E79" s="906"/>
      <c r="F79" s="907"/>
      <c r="G79" s="908"/>
      <c r="H79" s="909"/>
      <c r="I79" s="910"/>
      <c r="J79" s="911"/>
      <c r="K79" s="912"/>
      <c r="L79" s="913"/>
      <c r="M79" s="914"/>
      <c r="N79" s="915"/>
      <c r="O79" s="914"/>
      <c r="P79" s="915"/>
      <c r="Q79" s="916"/>
      <c r="R79" s="917"/>
      <c r="S79" s="918"/>
      <c r="T79" s="114" t="str" cm="1">
        <f t="array" ref="T79">_xlfn.IFS(I79="L = L",J79*K79,I79="L = RoT",J79*R79*S79,I79="A = L x H",J79*K79*L79,I79="A = CS",J79*O79,I79="A = A",J79*N79,I79="A = RoT",J79*R79*S79,I79="V = L x H x T",J79*K79*L79*M79,I79="V = L x CS",J79*K79*O79,I79="V = T x A",J79*M79*N79,I79="V = V",J79*P79,I79="V = RoT",J79*R79*S79,I79="M = M",J79*Q79,I79="M = RoT",J79*R79*S79,I79="","")</f>
        <v/>
      </c>
      <c r="U79" s="115" t="str" cm="1">
        <f t="array" ref="U79">_xlfn.IFNA(_xlfn.IFS($H79="length","m",$H79="area","m2",$H79="volume","m3",$H79="mass","kg",$H79="",""),"problem")</f>
        <v/>
      </c>
      <c r="V79" s="475"/>
      <c r="W79" s="476"/>
      <c r="X79" s="476"/>
      <c r="Y79" s="476"/>
      <c r="Z79" s="116"/>
      <c r="AA79" s="117" t="str" cm="1">
        <f t="array" ref="AA79">_xlfn.IFNA(_xlfn.IFS($H79="Length",VLOOKUP($Y79,Densities,3,FALSE),$H79="area",VLOOKUP($Y79,Densities,4,FALSE),$H79="volume",VLOOKUP($Y79,Densities,5,FALSE),$H79="mass",1,$H79="",""),"enter density manually")</f>
        <v/>
      </c>
      <c r="AB79" s="115" t="str" cm="1">
        <f t="array" ref="AB79">_xlfn.IFNA(_xlfn.IFS($H79="length","kg/m",$H79="area","kg/m2",$H79="volume","kg/m3",$H79="mass","kg/kg",$H79="",""),"problem")</f>
        <v/>
      </c>
      <c r="AC79" s="118" t="str">
        <f t="shared" si="5"/>
        <v/>
      </c>
      <c r="AD79" s="119" t="str">
        <f t="shared" si="0"/>
        <v/>
      </c>
      <c r="AE79" s="120" t="str">
        <f t="shared" si="6"/>
        <v/>
      </c>
      <c r="AF79" s="121" t="str">
        <f t="shared" si="4"/>
        <v/>
      </c>
    </row>
    <row r="80" spans="2:32" ht="15.75" customHeight="1" x14ac:dyDescent="0.35">
      <c r="B80" s="903"/>
      <c r="C80" s="904"/>
      <c r="D80" s="905"/>
      <c r="E80" s="906"/>
      <c r="F80" s="907"/>
      <c r="G80" s="908"/>
      <c r="H80" s="909"/>
      <c r="I80" s="910"/>
      <c r="J80" s="911"/>
      <c r="K80" s="912"/>
      <c r="L80" s="913"/>
      <c r="M80" s="914"/>
      <c r="N80" s="915"/>
      <c r="O80" s="914"/>
      <c r="P80" s="915"/>
      <c r="Q80" s="916"/>
      <c r="R80" s="917"/>
      <c r="S80" s="918"/>
      <c r="T80" s="114" t="str" cm="1">
        <f t="array" ref="T80">_xlfn.IFS(I80="L = L",J80*K80,I80="L = RoT",J80*R80*S80,I80="A = L x H",J80*K80*L80,I80="A = CS",J80*O80,I80="A = A",J80*N80,I80="A = RoT",J80*R80*S80,I80="V = L x H x T",J80*K80*L80*M80,I80="V = L x CS",J80*K80*O80,I80="V = T x A",J80*M80*N80,I80="V = V",J80*P80,I80="V = RoT",J80*R80*S80,I80="M = M",J80*Q80,I80="M = RoT",J80*R80*S80,I80="","")</f>
        <v/>
      </c>
      <c r="U80" s="115" t="str" cm="1">
        <f t="array" ref="U80">_xlfn.IFNA(_xlfn.IFS($H80="length","m",$H80="area","m2",$H80="volume","m3",$H80="mass","kg",$H80="",""),"problem")</f>
        <v/>
      </c>
      <c r="V80" s="475"/>
      <c r="W80" s="476"/>
      <c r="X80" s="476"/>
      <c r="Y80" s="476"/>
      <c r="Z80" s="116"/>
      <c r="AA80" s="117" t="str" cm="1">
        <f t="array" ref="AA80">_xlfn.IFNA(_xlfn.IFS($H80="Length",VLOOKUP($Y80,Densities,3,FALSE),$H80="area",VLOOKUP($Y80,Densities,4,FALSE),$H80="volume",VLOOKUP($Y80,Densities,5,FALSE),$H80="mass",1,$H80="",""),"enter density manually")</f>
        <v/>
      </c>
      <c r="AB80" s="115" t="str" cm="1">
        <f t="array" ref="AB80">_xlfn.IFNA(_xlfn.IFS($H80="length","kg/m",$H80="area","kg/m2",$H80="volume","kg/m3",$H80="mass","kg/kg",$H80="",""),"problem")</f>
        <v/>
      </c>
      <c r="AC80" s="118" t="str">
        <f t="shared" si="5"/>
        <v/>
      </c>
      <c r="AD80" s="119" t="str">
        <f t="shared" si="0"/>
        <v/>
      </c>
      <c r="AE80" s="120" t="str">
        <f t="shared" si="6"/>
        <v/>
      </c>
      <c r="AF80" s="121" t="str">
        <f t="shared" si="4"/>
        <v/>
      </c>
    </row>
    <row r="81" spans="2:32" ht="15.75" customHeight="1" x14ac:dyDescent="0.35">
      <c r="B81" s="903"/>
      <c r="C81" s="904"/>
      <c r="D81" s="905"/>
      <c r="E81" s="906"/>
      <c r="F81" s="907"/>
      <c r="G81" s="908"/>
      <c r="H81" s="909"/>
      <c r="I81" s="910"/>
      <c r="J81" s="911"/>
      <c r="K81" s="912"/>
      <c r="L81" s="913"/>
      <c r="M81" s="914"/>
      <c r="N81" s="915"/>
      <c r="O81" s="914"/>
      <c r="P81" s="915"/>
      <c r="Q81" s="916"/>
      <c r="R81" s="917"/>
      <c r="S81" s="918"/>
      <c r="T81" s="114" t="str" cm="1">
        <f t="array" ref="T81">_xlfn.IFS(I81="L = L",J81*K81,I81="L = RoT",J81*R81*S81,I81="A = L x H",J81*K81*L81,I81="A = CS",J81*O81,I81="A = A",J81*N81,I81="A = RoT",J81*R81*S81,I81="V = L x H x T",J81*K81*L81*M81,I81="V = L x CS",J81*K81*O81,I81="V = T x A",J81*M81*N81,I81="V = V",J81*P81,I81="V = RoT",J81*R81*S81,I81="M = M",J81*Q81,I81="M = RoT",J81*R81*S81,I81="","")</f>
        <v/>
      </c>
      <c r="U81" s="115" t="str" cm="1">
        <f t="array" ref="U81">_xlfn.IFNA(_xlfn.IFS($H81="length","m",$H81="area","m2",$H81="volume","m3",$H81="mass","kg",$H81="",""),"problem")</f>
        <v/>
      </c>
      <c r="V81" s="475"/>
      <c r="W81" s="476"/>
      <c r="X81" s="476"/>
      <c r="Y81" s="476"/>
      <c r="Z81" s="116"/>
      <c r="AA81" s="117" t="str" cm="1">
        <f t="array" ref="AA81">_xlfn.IFNA(_xlfn.IFS($H81="Length",VLOOKUP($Y81,Densities,3,FALSE),$H81="area",VLOOKUP($Y81,Densities,4,FALSE),$H81="volume",VLOOKUP($Y81,Densities,5,FALSE),$H81="mass",1,$H81="",""),"enter density manually")</f>
        <v/>
      </c>
      <c r="AB81" s="115" t="str" cm="1">
        <f t="array" ref="AB81">_xlfn.IFNA(_xlfn.IFS($H81="length","kg/m",$H81="area","kg/m2",$H81="volume","kg/m3",$H81="mass","kg/kg",$H81="",""),"problem")</f>
        <v/>
      </c>
      <c r="AC81" s="118" t="str">
        <f t="shared" si="5"/>
        <v/>
      </c>
      <c r="AD81" s="119" t="str">
        <f t="shared" si="0"/>
        <v/>
      </c>
      <c r="AE81" s="120" t="str">
        <f t="shared" si="6"/>
        <v/>
      </c>
      <c r="AF81" s="121" t="str">
        <f t="shared" si="4"/>
        <v/>
      </c>
    </row>
    <row r="82" spans="2:32" ht="15.75" customHeight="1" x14ac:dyDescent="0.35">
      <c r="B82" s="903"/>
      <c r="C82" s="904"/>
      <c r="D82" s="905"/>
      <c r="E82" s="906"/>
      <c r="F82" s="907"/>
      <c r="G82" s="908"/>
      <c r="H82" s="909"/>
      <c r="I82" s="910"/>
      <c r="J82" s="911"/>
      <c r="K82" s="912"/>
      <c r="L82" s="913"/>
      <c r="M82" s="914"/>
      <c r="N82" s="915"/>
      <c r="O82" s="914"/>
      <c r="P82" s="915"/>
      <c r="Q82" s="916"/>
      <c r="R82" s="917"/>
      <c r="S82" s="918"/>
      <c r="T82" s="114" t="str" cm="1">
        <f t="array" ref="T82">_xlfn.IFS(I82="L = L",J82*K82,I82="L = RoT",J82*R82*S82,I82="A = L x H",J82*K82*L82,I82="A = CS",J82*O82,I82="A = A",J82*N82,I82="A = RoT",J82*R82*S82,I82="V = L x H x T",J82*K82*L82*M82,I82="V = L x CS",J82*K82*O82,I82="V = T x A",J82*M82*N82,I82="V = V",J82*P82,I82="V = RoT",J82*R82*S82,I82="M = M",J82*Q82,I82="M = RoT",J82*R82*S82,I82="","")</f>
        <v/>
      </c>
      <c r="U82" s="115" t="str" cm="1">
        <f t="array" ref="U82">_xlfn.IFNA(_xlfn.IFS($H82="length","m",$H82="area","m2",$H82="volume","m3",$H82="mass","kg",$H82="",""),"problem")</f>
        <v/>
      </c>
      <c r="V82" s="475"/>
      <c r="W82" s="476"/>
      <c r="X82" s="476"/>
      <c r="Y82" s="476"/>
      <c r="Z82" s="116"/>
      <c r="AA82" s="117" t="str" cm="1">
        <f t="array" ref="AA82">_xlfn.IFNA(_xlfn.IFS($H82="Length",VLOOKUP($Y82,Densities,3,FALSE),$H82="area",VLOOKUP($Y82,Densities,4,FALSE),$H82="volume",VLOOKUP($Y82,Densities,5,FALSE),$H82="mass",1,$H82="",""),"enter density manually")</f>
        <v/>
      </c>
      <c r="AB82" s="115" t="str" cm="1">
        <f t="array" ref="AB82">_xlfn.IFNA(_xlfn.IFS($H82="length","kg/m",$H82="area","kg/m2",$H82="volume","kg/m3",$H82="mass","kg/kg",$H82="",""),"problem")</f>
        <v/>
      </c>
      <c r="AC82" s="118" t="str">
        <f t="shared" si="5"/>
        <v/>
      </c>
      <c r="AD82" s="119" t="str">
        <f t="shared" si="0"/>
        <v/>
      </c>
      <c r="AE82" s="120" t="str">
        <f t="shared" si="6"/>
        <v/>
      </c>
      <c r="AF82" s="121" t="str">
        <f t="shared" si="4"/>
        <v/>
      </c>
    </row>
    <row r="83" spans="2:32" ht="15.75" customHeight="1" x14ac:dyDescent="0.35">
      <c r="B83" s="903"/>
      <c r="C83" s="904"/>
      <c r="D83" s="905"/>
      <c r="E83" s="906"/>
      <c r="F83" s="907"/>
      <c r="G83" s="908"/>
      <c r="H83" s="909"/>
      <c r="I83" s="910"/>
      <c r="J83" s="911"/>
      <c r="K83" s="912"/>
      <c r="L83" s="913"/>
      <c r="M83" s="914"/>
      <c r="N83" s="915"/>
      <c r="O83" s="914"/>
      <c r="P83" s="915"/>
      <c r="Q83" s="916"/>
      <c r="R83" s="917"/>
      <c r="S83" s="918"/>
      <c r="T83" s="114" t="str" cm="1">
        <f t="array" ref="T83">_xlfn.IFS(I83="L = L",J83*K83,I83="L = RoT",J83*R83*S83,I83="A = L x H",J83*K83*L83,I83="A = CS",J83*O83,I83="A = A",J83*N83,I83="A = RoT",J83*R83*S83,I83="V = L x H x T",J83*K83*L83*M83,I83="V = L x CS",J83*K83*O83,I83="V = T x A",J83*M83*N83,I83="V = V",J83*P83,I83="V = RoT",J83*R83*S83,I83="M = M",J83*Q83,I83="M = RoT",J83*R83*S83,I83="","")</f>
        <v/>
      </c>
      <c r="U83" s="115" t="str" cm="1">
        <f t="array" ref="U83">_xlfn.IFNA(_xlfn.IFS($H83="length","m",$H83="area","m2",$H83="volume","m3",$H83="mass","kg",$H83="",""),"problem")</f>
        <v/>
      </c>
      <c r="V83" s="475"/>
      <c r="W83" s="476"/>
      <c r="X83" s="476"/>
      <c r="Y83" s="476"/>
      <c r="Z83" s="116"/>
      <c r="AA83" s="117" t="str" cm="1">
        <f t="array" ref="AA83">_xlfn.IFNA(_xlfn.IFS($H83="Length",VLOOKUP($Y83,Densities,3,FALSE),$H83="area",VLOOKUP($Y83,Densities,4,FALSE),$H83="volume",VLOOKUP($Y83,Densities,5,FALSE),$H83="mass",1,$H83="",""),"enter density manually")</f>
        <v/>
      </c>
      <c r="AB83" s="115" t="str" cm="1">
        <f t="array" ref="AB83">_xlfn.IFNA(_xlfn.IFS($H83="length","kg/m",$H83="area","kg/m2",$H83="volume","kg/m3",$H83="mass","kg/kg",$H83="",""),"problem")</f>
        <v/>
      </c>
      <c r="AC83" s="118" t="str">
        <f t="shared" si="5"/>
        <v/>
      </c>
      <c r="AD83" s="119" t="str">
        <f t="shared" si="0"/>
        <v/>
      </c>
      <c r="AE83" s="120" t="str">
        <f t="shared" si="6"/>
        <v/>
      </c>
      <c r="AF83" s="121" t="str">
        <f t="shared" si="4"/>
        <v/>
      </c>
    </row>
    <row r="84" spans="2:32" ht="15.75" customHeight="1" x14ac:dyDescent="0.35">
      <c r="B84" s="903"/>
      <c r="C84" s="904"/>
      <c r="D84" s="905"/>
      <c r="E84" s="906"/>
      <c r="F84" s="907"/>
      <c r="G84" s="908"/>
      <c r="H84" s="909"/>
      <c r="I84" s="910"/>
      <c r="J84" s="911"/>
      <c r="K84" s="912"/>
      <c r="L84" s="913"/>
      <c r="M84" s="914"/>
      <c r="N84" s="915"/>
      <c r="O84" s="914"/>
      <c r="P84" s="915"/>
      <c r="Q84" s="916"/>
      <c r="R84" s="917"/>
      <c r="S84" s="918"/>
      <c r="T84" s="114" t="str" cm="1">
        <f t="array" ref="T84">_xlfn.IFS(I84="L = L",J84*K84,I84="L = RoT",J84*R84*S84,I84="A = L x H",J84*K84*L84,I84="A = CS",J84*O84,I84="A = A",J84*N84,I84="A = RoT",J84*R84*S84,I84="V = L x H x T",J84*K84*L84*M84,I84="V = L x CS",J84*K84*O84,I84="V = T x A",J84*M84*N84,I84="V = V",J84*P84,I84="V = RoT",J84*R84*S84,I84="M = M",J84*Q84,I84="M = RoT",J84*R84*S84,I84="","")</f>
        <v/>
      </c>
      <c r="U84" s="115" t="str" cm="1">
        <f t="array" ref="U84">_xlfn.IFNA(_xlfn.IFS($H84="length","m",$H84="area","m2",$H84="volume","m3",$H84="mass","kg",$H84="",""),"problem")</f>
        <v/>
      </c>
      <c r="V84" s="475"/>
      <c r="W84" s="476"/>
      <c r="X84" s="476"/>
      <c r="Y84" s="476"/>
      <c r="Z84" s="116"/>
      <c r="AA84" s="117" t="str" cm="1">
        <f t="array" ref="AA84">_xlfn.IFNA(_xlfn.IFS($H84="Length",VLOOKUP($Y84,Densities,3,FALSE),$H84="area",VLOOKUP($Y84,Densities,4,FALSE),$H84="volume",VLOOKUP($Y84,Densities,5,FALSE),$H84="mass",1,$H84="",""),"enter density manually")</f>
        <v/>
      </c>
      <c r="AB84" s="115" t="str" cm="1">
        <f t="array" ref="AB84">_xlfn.IFNA(_xlfn.IFS($H84="length","kg/m",$H84="area","kg/m2",$H84="volume","kg/m3",$H84="mass","kg/kg",$H84="",""),"problem")</f>
        <v/>
      </c>
      <c r="AC84" s="118" t="str">
        <f t="shared" si="5"/>
        <v/>
      </c>
      <c r="AD84" s="119" t="str">
        <f t="shared" si="0"/>
        <v/>
      </c>
      <c r="AE84" s="120" t="str">
        <f t="shared" si="6"/>
        <v/>
      </c>
      <c r="AF84" s="121" t="str">
        <f t="shared" si="4"/>
        <v/>
      </c>
    </row>
    <row r="85" spans="2:32" ht="15.75" customHeight="1" x14ac:dyDescent="0.35">
      <c r="B85" s="903"/>
      <c r="C85" s="904"/>
      <c r="D85" s="905"/>
      <c r="E85" s="906"/>
      <c r="F85" s="907"/>
      <c r="G85" s="908"/>
      <c r="H85" s="909"/>
      <c r="I85" s="910"/>
      <c r="J85" s="911"/>
      <c r="K85" s="912"/>
      <c r="L85" s="913"/>
      <c r="M85" s="914"/>
      <c r="N85" s="915"/>
      <c r="O85" s="914"/>
      <c r="P85" s="915"/>
      <c r="Q85" s="916"/>
      <c r="R85" s="917"/>
      <c r="S85" s="918"/>
      <c r="T85" s="114" t="str" cm="1">
        <f t="array" ref="T85">_xlfn.IFS(I85="L = L",J85*K85,I85="L = RoT",J85*R85*S85,I85="A = L x H",J85*K85*L85,I85="A = CS",J85*O85,I85="A = A",J85*N85,I85="A = RoT",J85*R85*S85,I85="V = L x H x T",J85*K85*L85*M85,I85="V = L x CS",J85*K85*O85,I85="V = T x A",J85*M85*N85,I85="V = V",J85*P85,I85="V = RoT",J85*R85*S85,I85="M = M",J85*Q85,I85="M = RoT",J85*R85*S85,I85="","")</f>
        <v/>
      </c>
      <c r="U85" s="115" t="str" cm="1">
        <f t="array" ref="U85">_xlfn.IFNA(_xlfn.IFS($H85="length","m",$H85="area","m2",$H85="volume","m3",$H85="mass","kg",$H85="",""),"problem")</f>
        <v/>
      </c>
      <c r="V85" s="475"/>
      <c r="W85" s="476"/>
      <c r="X85" s="476"/>
      <c r="Y85" s="476"/>
      <c r="Z85" s="116"/>
      <c r="AA85" s="117" t="str" cm="1">
        <f t="array" ref="AA85">_xlfn.IFNA(_xlfn.IFS($H85="Length",VLOOKUP($Y85,Densities,3,FALSE),$H85="area",VLOOKUP($Y85,Densities,4,FALSE),$H85="volume",VLOOKUP($Y85,Densities,5,FALSE),$H85="mass",1,$H85="",""),"enter density manually")</f>
        <v/>
      </c>
      <c r="AB85" s="115" t="str" cm="1">
        <f t="array" ref="AB85">_xlfn.IFNA(_xlfn.IFS($H85="length","kg/m",$H85="area","kg/m2",$H85="volume","kg/m3",$H85="mass","kg/kg",$H85="",""),"problem")</f>
        <v/>
      </c>
      <c r="AC85" s="118" t="str">
        <f t="shared" si="5"/>
        <v/>
      </c>
      <c r="AD85" s="119" t="str">
        <f t="shared" si="0"/>
        <v/>
      </c>
      <c r="AE85" s="120" t="str">
        <f t="shared" si="6"/>
        <v/>
      </c>
      <c r="AF85" s="121" t="str">
        <f t="shared" si="4"/>
        <v/>
      </c>
    </row>
    <row r="86" spans="2:32" ht="15.75" customHeight="1" x14ac:dyDescent="0.35">
      <c r="B86" s="903"/>
      <c r="C86" s="904"/>
      <c r="D86" s="905"/>
      <c r="E86" s="906"/>
      <c r="F86" s="907"/>
      <c r="G86" s="908"/>
      <c r="H86" s="909"/>
      <c r="I86" s="910"/>
      <c r="J86" s="911"/>
      <c r="K86" s="912"/>
      <c r="L86" s="913"/>
      <c r="M86" s="914"/>
      <c r="N86" s="915"/>
      <c r="O86" s="914"/>
      <c r="P86" s="915"/>
      <c r="Q86" s="916"/>
      <c r="R86" s="917"/>
      <c r="S86" s="918"/>
      <c r="T86" s="114" t="str" cm="1">
        <f t="array" ref="T86">_xlfn.IFS(I86="L = L",J86*K86,I86="L = RoT",J86*R86*S86,I86="A = L x H",J86*K86*L86,I86="A = CS",J86*O86,I86="A = A",J86*N86,I86="A = RoT",J86*R86*S86,I86="V = L x H x T",J86*K86*L86*M86,I86="V = L x CS",J86*K86*O86,I86="V = T x A",J86*M86*N86,I86="V = V",J86*P86,I86="V = RoT",J86*R86*S86,I86="M = M",J86*Q86,I86="M = RoT",J86*R86*S86,I86="","")</f>
        <v/>
      </c>
      <c r="U86" s="115" t="str" cm="1">
        <f t="array" ref="U86">_xlfn.IFNA(_xlfn.IFS($H86="length","m",$H86="area","m2",$H86="volume","m3",$H86="mass","kg",$H86="",""),"problem")</f>
        <v/>
      </c>
      <c r="V86" s="475"/>
      <c r="W86" s="476"/>
      <c r="X86" s="476"/>
      <c r="Y86" s="476"/>
      <c r="Z86" s="116"/>
      <c r="AA86" s="117" t="str" cm="1">
        <f t="array" ref="AA86">_xlfn.IFNA(_xlfn.IFS($H86="Length",VLOOKUP($Y86,Densities,3,FALSE),$H86="area",VLOOKUP($Y86,Densities,4,FALSE),$H86="volume",VLOOKUP($Y86,Densities,5,FALSE),$H86="mass",1,$H86="",""),"enter density manually")</f>
        <v/>
      </c>
      <c r="AB86" s="115" t="str" cm="1">
        <f t="array" ref="AB86">_xlfn.IFNA(_xlfn.IFS($H86="length","kg/m",$H86="area","kg/m2",$H86="volume","kg/m3",$H86="mass","kg/kg",$H86="",""),"problem")</f>
        <v/>
      </c>
      <c r="AC86" s="118" t="str">
        <f t="shared" si="5"/>
        <v/>
      </c>
      <c r="AD86" s="119" t="str">
        <f t="shared" si="0"/>
        <v/>
      </c>
      <c r="AE86" s="120" t="str">
        <f t="shared" si="6"/>
        <v/>
      </c>
      <c r="AF86" s="121" t="str">
        <f t="shared" si="4"/>
        <v/>
      </c>
    </row>
    <row r="87" spans="2:32" ht="15.75" customHeight="1" x14ac:dyDescent="0.35">
      <c r="B87" s="903"/>
      <c r="C87" s="904"/>
      <c r="D87" s="905"/>
      <c r="E87" s="906"/>
      <c r="F87" s="907"/>
      <c r="G87" s="908"/>
      <c r="H87" s="909"/>
      <c r="I87" s="910"/>
      <c r="J87" s="911"/>
      <c r="K87" s="912"/>
      <c r="L87" s="913"/>
      <c r="M87" s="914"/>
      <c r="N87" s="915"/>
      <c r="O87" s="914"/>
      <c r="P87" s="915"/>
      <c r="Q87" s="916"/>
      <c r="R87" s="917"/>
      <c r="S87" s="918"/>
      <c r="T87" s="114" t="str" cm="1">
        <f t="array" ref="T87">_xlfn.IFS(I87="L = L",J87*K87,I87="L = RoT",J87*R87*S87,I87="A = L x H",J87*K87*L87,I87="A = CS",J87*O87,I87="A = A",J87*N87,I87="A = RoT",J87*R87*S87,I87="V = L x H x T",J87*K87*L87*M87,I87="V = L x CS",J87*K87*O87,I87="V = T x A",J87*M87*N87,I87="V = V",J87*P87,I87="V = RoT",J87*R87*S87,I87="M = M",J87*Q87,I87="M = RoT",J87*R87*S87,I87="","")</f>
        <v/>
      </c>
      <c r="U87" s="115" t="str" cm="1">
        <f t="array" ref="U87">_xlfn.IFNA(_xlfn.IFS($H87="length","m",$H87="area","m2",$H87="volume","m3",$H87="mass","kg",$H87="",""),"problem")</f>
        <v/>
      </c>
      <c r="V87" s="475"/>
      <c r="W87" s="476"/>
      <c r="X87" s="476"/>
      <c r="Y87" s="476"/>
      <c r="Z87" s="116"/>
      <c r="AA87" s="117" t="str" cm="1">
        <f t="array" ref="AA87">_xlfn.IFNA(_xlfn.IFS($H87="Length",VLOOKUP($Y87,Densities,3,FALSE),$H87="area",VLOOKUP($Y87,Densities,4,FALSE),$H87="volume",VLOOKUP($Y87,Densities,5,FALSE),$H87="mass",1,$H87="",""),"enter density manually")</f>
        <v/>
      </c>
      <c r="AB87" s="115" t="str" cm="1">
        <f t="array" ref="AB87">_xlfn.IFNA(_xlfn.IFS($H87="length","kg/m",$H87="area","kg/m2",$H87="volume","kg/m3",$H87="mass","kg/kg",$H87="",""),"problem")</f>
        <v/>
      </c>
      <c r="AC87" s="118" t="str">
        <f t="shared" si="5"/>
        <v/>
      </c>
      <c r="AD87" s="119" t="str">
        <f t="shared" si="0"/>
        <v/>
      </c>
      <c r="AE87" s="120" t="str">
        <f t="shared" si="6"/>
        <v/>
      </c>
      <c r="AF87" s="121" t="str">
        <f t="shared" si="4"/>
        <v/>
      </c>
    </row>
    <row r="88" spans="2:32" ht="15.75" customHeight="1" x14ac:dyDescent="0.35">
      <c r="B88" s="903"/>
      <c r="C88" s="904"/>
      <c r="D88" s="905"/>
      <c r="E88" s="906"/>
      <c r="F88" s="907"/>
      <c r="G88" s="908"/>
      <c r="H88" s="909"/>
      <c r="I88" s="910"/>
      <c r="J88" s="911"/>
      <c r="K88" s="912"/>
      <c r="L88" s="913"/>
      <c r="M88" s="914"/>
      <c r="N88" s="915"/>
      <c r="O88" s="914"/>
      <c r="P88" s="915"/>
      <c r="Q88" s="916"/>
      <c r="R88" s="917"/>
      <c r="S88" s="918"/>
      <c r="T88" s="114" t="str" cm="1">
        <f t="array" ref="T88">_xlfn.IFS(I88="L = L",J88*K88,I88="L = RoT",J88*R88*S88,I88="A = L x H",J88*K88*L88,I88="A = CS",J88*O88,I88="A = A",J88*N88,I88="A = RoT",J88*R88*S88,I88="V = L x H x T",J88*K88*L88*M88,I88="V = L x CS",J88*K88*O88,I88="V = T x A",J88*M88*N88,I88="V = V",J88*P88,I88="V = RoT",J88*R88*S88,I88="M = M",J88*Q88,I88="M = RoT",J88*R88*S88,I88="","")</f>
        <v/>
      </c>
      <c r="U88" s="115" t="str" cm="1">
        <f t="array" ref="U88">_xlfn.IFNA(_xlfn.IFS($H88="length","m",$H88="area","m2",$H88="volume","m3",$H88="mass","kg",$H88="",""),"problem")</f>
        <v/>
      </c>
      <c r="V88" s="475"/>
      <c r="W88" s="476"/>
      <c r="X88" s="476"/>
      <c r="Y88" s="476"/>
      <c r="Z88" s="116"/>
      <c r="AA88" s="117" t="str" cm="1">
        <f t="array" ref="AA88">_xlfn.IFNA(_xlfn.IFS($H88="Length",VLOOKUP($Y88,Densities,3,FALSE),$H88="area",VLOOKUP($Y88,Densities,4,FALSE),$H88="volume",VLOOKUP($Y88,Densities,5,FALSE),$H88="mass",1,$H88="",""),"enter density manually")</f>
        <v/>
      </c>
      <c r="AB88" s="115" t="str" cm="1">
        <f t="array" ref="AB88">_xlfn.IFNA(_xlfn.IFS($H88="length","kg/m",$H88="area","kg/m2",$H88="volume","kg/m3",$H88="mass","kg/kg",$H88="",""),"problem")</f>
        <v/>
      </c>
      <c r="AC88" s="118" t="str">
        <f t="shared" si="5"/>
        <v/>
      </c>
      <c r="AD88" s="119" t="str">
        <f t="shared" si="0"/>
        <v/>
      </c>
      <c r="AE88" s="120" t="str">
        <f t="shared" si="6"/>
        <v/>
      </c>
      <c r="AF88" s="121" t="str">
        <f t="shared" si="4"/>
        <v/>
      </c>
    </row>
    <row r="89" spans="2:32" ht="15.75" customHeight="1" x14ac:dyDescent="0.35">
      <c r="B89" s="903"/>
      <c r="C89" s="904"/>
      <c r="D89" s="905"/>
      <c r="E89" s="906"/>
      <c r="F89" s="907"/>
      <c r="G89" s="908"/>
      <c r="H89" s="909"/>
      <c r="I89" s="910"/>
      <c r="J89" s="911"/>
      <c r="K89" s="912"/>
      <c r="L89" s="913"/>
      <c r="M89" s="914"/>
      <c r="N89" s="915"/>
      <c r="O89" s="914"/>
      <c r="P89" s="915"/>
      <c r="Q89" s="916"/>
      <c r="R89" s="917"/>
      <c r="S89" s="918"/>
      <c r="T89" s="114" t="str" cm="1">
        <f t="array" ref="T89">_xlfn.IFS(I89="L = L",J89*K89,I89="L = RoT",J89*R89*S89,I89="A = L x H",J89*K89*L89,I89="A = CS",J89*O89,I89="A = A",J89*N89,I89="A = RoT",J89*R89*S89,I89="V = L x H x T",J89*K89*L89*M89,I89="V = L x CS",J89*K89*O89,I89="V = T x A",J89*M89*N89,I89="V = V",J89*P89,I89="V = RoT",J89*R89*S89,I89="M = M",J89*Q89,I89="M = RoT",J89*R89*S89,I89="","")</f>
        <v/>
      </c>
      <c r="U89" s="115" t="str" cm="1">
        <f t="array" ref="U89">_xlfn.IFNA(_xlfn.IFS($H89="length","m",$H89="area","m2",$H89="volume","m3",$H89="mass","kg",$H89="",""),"problem")</f>
        <v/>
      </c>
      <c r="V89" s="475"/>
      <c r="W89" s="476"/>
      <c r="X89" s="476"/>
      <c r="Y89" s="476"/>
      <c r="Z89" s="116"/>
      <c r="AA89" s="117" t="str" cm="1">
        <f t="array" ref="AA89">_xlfn.IFNA(_xlfn.IFS($H89="Length",VLOOKUP($Y89,Densities,3,FALSE),$H89="area",VLOOKUP($Y89,Densities,4,FALSE),$H89="volume",VLOOKUP($Y89,Densities,5,FALSE),$H89="mass",1,$H89="",""),"enter density manually")</f>
        <v/>
      </c>
      <c r="AB89" s="115" t="str" cm="1">
        <f t="array" ref="AB89">_xlfn.IFNA(_xlfn.IFS($H89="length","kg/m",$H89="area","kg/m2",$H89="volume","kg/m3",$H89="mass","kg/kg",$H89="",""),"problem")</f>
        <v/>
      </c>
      <c r="AC89" s="118" t="str">
        <f t="shared" si="5"/>
        <v/>
      </c>
      <c r="AD89" s="119" t="str">
        <f t="shared" si="0"/>
        <v/>
      </c>
      <c r="AE89" s="120" t="str">
        <f t="shared" si="6"/>
        <v/>
      </c>
      <c r="AF89" s="121" t="str">
        <f t="shared" si="4"/>
        <v/>
      </c>
    </row>
    <row r="90" spans="2:32" ht="15.75" customHeight="1" x14ac:dyDescent="0.35">
      <c r="B90" s="903"/>
      <c r="C90" s="904"/>
      <c r="D90" s="905"/>
      <c r="E90" s="906"/>
      <c r="F90" s="907"/>
      <c r="G90" s="908"/>
      <c r="H90" s="909"/>
      <c r="I90" s="910"/>
      <c r="J90" s="911"/>
      <c r="K90" s="912"/>
      <c r="L90" s="913"/>
      <c r="M90" s="914"/>
      <c r="N90" s="915"/>
      <c r="O90" s="914"/>
      <c r="P90" s="915"/>
      <c r="Q90" s="916"/>
      <c r="R90" s="917"/>
      <c r="S90" s="918"/>
      <c r="T90" s="114" t="str" cm="1">
        <f t="array" ref="T90">_xlfn.IFS(I90="L = L",J90*K90,I90="L = RoT",J90*R90*S90,I90="A = L x H",J90*K90*L90,I90="A = CS",J90*O90,I90="A = A",J90*N90,I90="A = RoT",J90*R90*S90,I90="V = L x H x T",J90*K90*L90*M90,I90="V = L x CS",J90*K90*O90,I90="V = T x A",J90*M90*N90,I90="V = V",J90*P90,I90="V = RoT",J90*R90*S90,I90="M = M",J90*Q90,I90="M = RoT",J90*R90*S90,I90="","")</f>
        <v/>
      </c>
      <c r="U90" s="115" t="str" cm="1">
        <f t="array" ref="U90">_xlfn.IFNA(_xlfn.IFS($H90="length","m",$H90="area","m2",$H90="volume","m3",$H90="mass","kg",$H90="",""),"problem")</f>
        <v/>
      </c>
      <c r="V90" s="475"/>
      <c r="W90" s="476"/>
      <c r="X90" s="476"/>
      <c r="Y90" s="476"/>
      <c r="Z90" s="116"/>
      <c r="AA90" s="117" t="str" cm="1">
        <f t="array" ref="AA90">_xlfn.IFNA(_xlfn.IFS($H90="Length",VLOOKUP($Y90,Densities,3,FALSE),$H90="area",VLOOKUP($Y90,Densities,4,FALSE),$H90="volume",VLOOKUP($Y90,Densities,5,FALSE),$H90="mass",1,$H90="",""),"enter density manually")</f>
        <v/>
      </c>
      <c r="AB90" s="115" t="str" cm="1">
        <f t="array" ref="AB90">_xlfn.IFNA(_xlfn.IFS($H90="length","kg/m",$H90="area","kg/m2",$H90="volume","kg/m3",$H90="mass","kg/kg",$H90="",""),"problem")</f>
        <v/>
      </c>
      <c r="AC90" s="118" t="str">
        <f t="shared" si="5"/>
        <v/>
      </c>
      <c r="AD90" s="119" t="str">
        <f t="shared" si="0"/>
        <v/>
      </c>
      <c r="AE90" s="120" t="str">
        <f t="shared" si="6"/>
        <v/>
      </c>
      <c r="AF90" s="121" t="str">
        <f t="shared" si="4"/>
        <v/>
      </c>
    </row>
    <row r="91" spans="2:32" ht="15.75" customHeight="1" x14ac:dyDescent="0.35">
      <c r="B91" s="903"/>
      <c r="C91" s="904"/>
      <c r="D91" s="905"/>
      <c r="E91" s="906"/>
      <c r="F91" s="907"/>
      <c r="G91" s="908"/>
      <c r="H91" s="909"/>
      <c r="I91" s="910"/>
      <c r="J91" s="911"/>
      <c r="K91" s="912"/>
      <c r="L91" s="913"/>
      <c r="M91" s="914"/>
      <c r="N91" s="915"/>
      <c r="O91" s="914"/>
      <c r="P91" s="915"/>
      <c r="Q91" s="916"/>
      <c r="R91" s="917"/>
      <c r="S91" s="918"/>
      <c r="T91" s="114" t="str" cm="1">
        <f t="array" ref="T91">_xlfn.IFS(I91="L = L",J91*K91,I91="L = RoT",J91*R91*S91,I91="A = L x H",J91*K91*L91,I91="A = CS",J91*O91,I91="A = A",J91*N91,I91="A = RoT",J91*R91*S91,I91="V = L x H x T",J91*K91*L91*M91,I91="V = L x CS",J91*K91*O91,I91="V = T x A",J91*M91*N91,I91="V = V",J91*P91,I91="V = RoT",J91*R91*S91,I91="M = M",J91*Q91,I91="M = RoT",J91*R91*S91,I91="","")</f>
        <v/>
      </c>
      <c r="U91" s="115" t="str" cm="1">
        <f t="array" ref="U91">_xlfn.IFNA(_xlfn.IFS($H91="length","m",$H91="area","m2",$H91="volume","m3",$H91="mass","kg",$H91="",""),"problem")</f>
        <v/>
      </c>
      <c r="V91" s="475"/>
      <c r="W91" s="476"/>
      <c r="X91" s="476"/>
      <c r="Y91" s="476"/>
      <c r="Z91" s="116"/>
      <c r="AA91" s="117" t="str" cm="1">
        <f t="array" ref="AA91">_xlfn.IFNA(_xlfn.IFS($H91="Length",VLOOKUP($Y91,Densities,3,FALSE),$H91="area",VLOOKUP($Y91,Densities,4,FALSE),$H91="volume",VLOOKUP($Y91,Densities,5,FALSE),$H91="mass",1,$H91="",""),"enter density manually")</f>
        <v/>
      </c>
      <c r="AB91" s="115" t="str" cm="1">
        <f t="array" ref="AB91">_xlfn.IFNA(_xlfn.IFS($H91="length","kg/m",$H91="area","kg/m2",$H91="volume","kg/m3",$H91="mass","kg/kg",$H91="",""),"problem")</f>
        <v/>
      </c>
      <c r="AC91" s="118" t="str">
        <f t="shared" si="5"/>
        <v/>
      </c>
      <c r="AD91" s="119" t="str">
        <f t="shared" si="0"/>
        <v/>
      </c>
      <c r="AE91" s="120" t="str">
        <f t="shared" si="6"/>
        <v/>
      </c>
      <c r="AF91" s="121" t="str">
        <f t="shared" si="4"/>
        <v/>
      </c>
    </row>
    <row r="92" spans="2:32" ht="15.75" customHeight="1" x14ac:dyDescent="0.35">
      <c r="B92" s="903"/>
      <c r="C92" s="904"/>
      <c r="D92" s="905"/>
      <c r="E92" s="906"/>
      <c r="F92" s="907"/>
      <c r="G92" s="908"/>
      <c r="H92" s="909"/>
      <c r="I92" s="910"/>
      <c r="J92" s="911"/>
      <c r="K92" s="912"/>
      <c r="L92" s="913"/>
      <c r="M92" s="914"/>
      <c r="N92" s="915"/>
      <c r="O92" s="914"/>
      <c r="P92" s="915"/>
      <c r="Q92" s="916"/>
      <c r="R92" s="917"/>
      <c r="S92" s="918"/>
      <c r="T92" s="114" t="str" cm="1">
        <f t="array" ref="T92">_xlfn.IFS(I92="L = L",J92*K92,I92="L = RoT",J92*R92*S92,I92="A = L x H",J92*K92*L92,I92="A = CS",J92*O92,I92="A = A",J92*N92,I92="A = RoT",J92*R92*S92,I92="V = L x H x T",J92*K92*L92*M92,I92="V = L x CS",J92*K92*O92,I92="V = T x A",J92*M92*N92,I92="V = V",J92*P92,I92="V = RoT",J92*R92*S92,I92="M = M",J92*Q92,I92="M = RoT",J92*R92*S92,I92="","")</f>
        <v/>
      </c>
      <c r="U92" s="115" t="str" cm="1">
        <f t="array" ref="U92">_xlfn.IFNA(_xlfn.IFS($H92="length","m",$H92="area","m2",$H92="volume","m3",$H92="mass","kg",$H92="",""),"problem")</f>
        <v/>
      </c>
      <c r="V92" s="475"/>
      <c r="W92" s="476"/>
      <c r="X92" s="476"/>
      <c r="Y92" s="476"/>
      <c r="Z92" s="116"/>
      <c r="AA92" s="117" t="str" cm="1">
        <f t="array" ref="AA92">_xlfn.IFNA(_xlfn.IFS($H92="Length",VLOOKUP($Y92,Densities,3,FALSE),$H92="area",VLOOKUP($Y92,Densities,4,FALSE),$H92="volume",VLOOKUP($Y92,Densities,5,FALSE),$H92="mass",1,$H92="",""),"enter density manually")</f>
        <v/>
      </c>
      <c r="AB92" s="115" t="str" cm="1">
        <f t="array" ref="AB92">_xlfn.IFNA(_xlfn.IFS($H92="length","kg/m",$H92="area","kg/m2",$H92="volume","kg/m3",$H92="mass","kg/kg",$H92="",""),"problem")</f>
        <v/>
      </c>
      <c r="AC92" s="118" t="str">
        <f t="shared" si="5"/>
        <v/>
      </c>
      <c r="AD92" s="119" t="str">
        <f t="shared" si="0"/>
        <v/>
      </c>
      <c r="AE92" s="120" t="str">
        <f t="shared" si="6"/>
        <v/>
      </c>
      <c r="AF92" s="121" t="str">
        <f t="shared" si="4"/>
        <v/>
      </c>
    </row>
    <row r="93" spans="2:32" ht="15.75" customHeight="1" x14ac:dyDescent="0.35">
      <c r="B93" s="903"/>
      <c r="C93" s="904"/>
      <c r="D93" s="905"/>
      <c r="E93" s="906"/>
      <c r="F93" s="907"/>
      <c r="G93" s="908"/>
      <c r="H93" s="909"/>
      <c r="I93" s="910"/>
      <c r="J93" s="911"/>
      <c r="K93" s="912"/>
      <c r="L93" s="913"/>
      <c r="M93" s="914"/>
      <c r="N93" s="915"/>
      <c r="O93" s="914"/>
      <c r="P93" s="915"/>
      <c r="Q93" s="916"/>
      <c r="R93" s="917"/>
      <c r="S93" s="918"/>
      <c r="T93" s="114" t="str" cm="1">
        <f t="array" ref="T93">_xlfn.IFS(I93="L = L",J93*K93,I93="L = RoT",J93*R93*S93,I93="A = L x H",J93*K93*L93,I93="A = CS",J93*O93,I93="A = A",J93*N93,I93="A = RoT",J93*R93*S93,I93="V = L x H x T",J93*K93*L93*M93,I93="V = L x CS",J93*K93*O93,I93="V = T x A",J93*M93*N93,I93="V = V",J93*P93,I93="V = RoT",J93*R93*S93,I93="M = M",J93*Q93,I93="M = RoT",J93*R93*S93,I93="","")</f>
        <v/>
      </c>
      <c r="U93" s="115" t="str" cm="1">
        <f t="array" ref="U93">_xlfn.IFNA(_xlfn.IFS($H93="length","m",$H93="area","m2",$H93="volume","m3",$H93="mass","kg",$H93="",""),"problem")</f>
        <v/>
      </c>
      <c r="V93" s="475"/>
      <c r="W93" s="476"/>
      <c r="X93" s="476"/>
      <c r="Y93" s="476"/>
      <c r="Z93" s="116"/>
      <c r="AA93" s="117" t="str" cm="1">
        <f t="array" ref="AA93">_xlfn.IFNA(_xlfn.IFS($H93="Length",VLOOKUP($Y93,Densities,3,FALSE),$H93="area",VLOOKUP($Y93,Densities,4,FALSE),$H93="volume",VLOOKUP($Y93,Densities,5,FALSE),$H93="mass",1,$H93="",""),"enter density manually")</f>
        <v/>
      </c>
      <c r="AB93" s="115" t="str" cm="1">
        <f t="array" ref="AB93">_xlfn.IFNA(_xlfn.IFS($H93="length","kg/m",$H93="area","kg/m2",$H93="volume","kg/m3",$H93="mass","kg/kg",$H93="",""),"problem")</f>
        <v/>
      </c>
      <c r="AC93" s="118" t="str">
        <f t="shared" si="5"/>
        <v/>
      </c>
      <c r="AD93" s="119" t="str">
        <f t="shared" si="0"/>
        <v/>
      </c>
      <c r="AE93" s="120" t="str">
        <f t="shared" si="6"/>
        <v/>
      </c>
      <c r="AF93" s="121" t="str">
        <f t="shared" si="4"/>
        <v/>
      </c>
    </row>
    <row r="94" spans="2:32" ht="15.75" customHeight="1" x14ac:dyDescent="0.35">
      <c r="B94" s="903"/>
      <c r="C94" s="904"/>
      <c r="D94" s="905"/>
      <c r="E94" s="906"/>
      <c r="F94" s="907"/>
      <c r="G94" s="908"/>
      <c r="H94" s="909"/>
      <c r="I94" s="910"/>
      <c r="J94" s="911"/>
      <c r="K94" s="912"/>
      <c r="L94" s="913"/>
      <c r="M94" s="914"/>
      <c r="N94" s="915"/>
      <c r="O94" s="914"/>
      <c r="P94" s="915"/>
      <c r="Q94" s="916"/>
      <c r="R94" s="917"/>
      <c r="S94" s="918"/>
      <c r="T94" s="114" t="str" cm="1">
        <f t="array" ref="T94">_xlfn.IFS(I94="L = L",J94*K94,I94="L = RoT",J94*R94*S94,I94="A = L x H",J94*K94*L94,I94="A = CS",J94*O94,I94="A = A",J94*N94,I94="A = RoT",J94*R94*S94,I94="V = L x H x T",J94*K94*L94*M94,I94="V = L x CS",J94*K94*O94,I94="V = T x A",J94*M94*N94,I94="V = V",J94*P94,I94="V = RoT",J94*R94*S94,I94="M = M",J94*Q94,I94="M = RoT",J94*R94*S94,I94="","")</f>
        <v/>
      </c>
      <c r="U94" s="115" t="str" cm="1">
        <f t="array" ref="U94">_xlfn.IFNA(_xlfn.IFS($H94="length","m",$H94="area","m2",$H94="volume","m3",$H94="mass","kg",$H94="",""),"problem")</f>
        <v/>
      </c>
      <c r="V94" s="475"/>
      <c r="W94" s="476"/>
      <c r="X94" s="476"/>
      <c r="Y94" s="476"/>
      <c r="Z94" s="116"/>
      <c r="AA94" s="117" t="str" cm="1">
        <f t="array" ref="AA94">_xlfn.IFNA(_xlfn.IFS($H94="Length",VLOOKUP($Y94,Densities,3,FALSE),$H94="area",VLOOKUP($Y94,Densities,4,FALSE),$H94="volume",VLOOKUP($Y94,Densities,5,FALSE),$H94="mass",1,$H94="",""),"enter density manually")</f>
        <v/>
      </c>
      <c r="AB94" s="115" t="str" cm="1">
        <f t="array" ref="AB94">_xlfn.IFNA(_xlfn.IFS($H94="length","kg/m",$H94="area","kg/m2",$H94="volume","kg/m3",$H94="mass","kg/kg",$H94="",""),"problem")</f>
        <v/>
      </c>
      <c r="AC94" s="118" t="str">
        <f t="shared" si="5"/>
        <v/>
      </c>
      <c r="AD94" s="119" t="str">
        <f t="shared" si="0"/>
        <v/>
      </c>
      <c r="AE94" s="120" t="str">
        <f t="shared" si="6"/>
        <v/>
      </c>
      <c r="AF94" s="121" t="str">
        <f t="shared" si="4"/>
        <v/>
      </c>
    </row>
    <row r="95" spans="2:32" ht="15.75" customHeight="1" x14ac:dyDescent="0.35">
      <c r="B95" s="903"/>
      <c r="C95" s="904"/>
      <c r="D95" s="905"/>
      <c r="E95" s="906"/>
      <c r="F95" s="907"/>
      <c r="G95" s="908"/>
      <c r="H95" s="909"/>
      <c r="I95" s="910"/>
      <c r="J95" s="911"/>
      <c r="K95" s="912"/>
      <c r="L95" s="913"/>
      <c r="M95" s="914"/>
      <c r="N95" s="915"/>
      <c r="O95" s="914"/>
      <c r="P95" s="915"/>
      <c r="Q95" s="916"/>
      <c r="R95" s="917"/>
      <c r="S95" s="918"/>
      <c r="T95" s="114" t="str" cm="1">
        <f t="array" ref="T95">_xlfn.IFS(I95="L = L",J95*K95,I95="L = RoT",J95*R95*S95,I95="A = L x H",J95*K95*L95,I95="A = CS",J95*O95,I95="A = A",J95*N95,I95="A = RoT",J95*R95*S95,I95="V = L x H x T",J95*K95*L95*M95,I95="V = L x CS",J95*K95*O95,I95="V = T x A",J95*M95*N95,I95="V = V",J95*P95,I95="V = RoT",J95*R95*S95,I95="M = M",J95*Q95,I95="M = RoT",J95*R95*S95,I95="","")</f>
        <v/>
      </c>
      <c r="U95" s="115" t="str" cm="1">
        <f t="array" ref="U95">_xlfn.IFNA(_xlfn.IFS($H95="length","m",$H95="area","m2",$H95="volume","m3",$H95="mass","kg",$H95="",""),"problem")</f>
        <v/>
      </c>
      <c r="V95" s="475"/>
      <c r="W95" s="476"/>
      <c r="X95" s="476"/>
      <c r="Y95" s="476"/>
      <c r="Z95" s="116"/>
      <c r="AA95" s="117" t="str" cm="1">
        <f t="array" ref="AA95">_xlfn.IFNA(_xlfn.IFS($H95="Length",VLOOKUP($Y95,Densities,3,FALSE),$H95="area",VLOOKUP($Y95,Densities,4,FALSE),$H95="volume",VLOOKUP($Y95,Densities,5,FALSE),$H95="mass",1,$H95="",""),"enter density manually")</f>
        <v/>
      </c>
      <c r="AB95" s="115" t="str" cm="1">
        <f t="array" ref="AB95">_xlfn.IFNA(_xlfn.IFS($H95="length","kg/m",$H95="area","kg/m2",$H95="volume","kg/m3",$H95="mass","kg/kg",$H95="",""),"problem")</f>
        <v/>
      </c>
      <c r="AC95" s="118" t="str">
        <f t="shared" si="5"/>
        <v/>
      </c>
      <c r="AD95" s="119" t="str">
        <f t="shared" si="0"/>
        <v/>
      </c>
      <c r="AE95" s="120" t="str">
        <f t="shared" si="6"/>
        <v/>
      </c>
      <c r="AF95" s="121" t="str">
        <f t="shared" si="4"/>
        <v/>
      </c>
    </row>
    <row r="96" spans="2:32" ht="15.75" customHeight="1" x14ac:dyDescent="0.35">
      <c r="B96" s="903"/>
      <c r="C96" s="904"/>
      <c r="D96" s="905"/>
      <c r="E96" s="906"/>
      <c r="F96" s="907"/>
      <c r="G96" s="908"/>
      <c r="H96" s="909"/>
      <c r="I96" s="910"/>
      <c r="J96" s="911"/>
      <c r="K96" s="912"/>
      <c r="L96" s="913"/>
      <c r="M96" s="914"/>
      <c r="N96" s="915"/>
      <c r="O96" s="914"/>
      <c r="P96" s="915"/>
      <c r="Q96" s="916"/>
      <c r="R96" s="917"/>
      <c r="S96" s="918"/>
      <c r="T96" s="114" t="str" cm="1">
        <f t="array" ref="T96">_xlfn.IFS(I96="L = L",J96*K96,I96="L = RoT",J96*R96*S96,I96="A = L x H",J96*K96*L96,I96="A = CS",J96*O96,I96="A = A",J96*N96,I96="A = RoT",J96*R96*S96,I96="V = L x H x T",J96*K96*L96*M96,I96="V = L x CS",J96*K96*O96,I96="V = T x A",J96*M96*N96,I96="V = V",J96*P96,I96="V = RoT",J96*R96*S96,I96="M = M",J96*Q96,I96="M = RoT",J96*R96*S96,I96="","")</f>
        <v/>
      </c>
      <c r="U96" s="115" t="str" cm="1">
        <f t="array" ref="U96">_xlfn.IFNA(_xlfn.IFS($H96="length","m",$H96="area","m2",$H96="volume","m3",$H96="mass","kg",$H96="",""),"problem")</f>
        <v/>
      </c>
      <c r="V96" s="475"/>
      <c r="W96" s="476"/>
      <c r="X96" s="476"/>
      <c r="Y96" s="476"/>
      <c r="Z96" s="116"/>
      <c r="AA96" s="117" t="str" cm="1">
        <f t="array" ref="AA96">_xlfn.IFNA(_xlfn.IFS($H96="Length",VLOOKUP($Y96,Densities,3,FALSE),$H96="area",VLOOKUP($Y96,Densities,4,FALSE),$H96="volume",VLOOKUP($Y96,Densities,5,FALSE),$H96="mass",1,$H96="",""),"enter density manually")</f>
        <v/>
      </c>
      <c r="AB96" s="115" t="str" cm="1">
        <f t="array" ref="AB96">_xlfn.IFNA(_xlfn.IFS($H96="length","kg/m",$H96="area","kg/m2",$H96="volume","kg/m3",$H96="mass","kg/kg",$H96="",""),"problem")</f>
        <v/>
      </c>
      <c r="AC96" s="118" t="str">
        <f t="shared" si="5"/>
        <v/>
      </c>
      <c r="AD96" s="119" t="str">
        <f t="shared" si="0"/>
        <v/>
      </c>
      <c r="AE96" s="120" t="str">
        <f t="shared" si="6"/>
        <v/>
      </c>
      <c r="AF96" s="121" t="str">
        <f t="shared" si="4"/>
        <v/>
      </c>
    </row>
    <row r="97" spans="2:32" ht="15.75" customHeight="1" x14ac:dyDescent="0.35">
      <c r="B97" s="903"/>
      <c r="C97" s="904"/>
      <c r="D97" s="905"/>
      <c r="E97" s="906"/>
      <c r="F97" s="907"/>
      <c r="G97" s="908"/>
      <c r="H97" s="909"/>
      <c r="I97" s="910"/>
      <c r="J97" s="911"/>
      <c r="K97" s="912"/>
      <c r="L97" s="913"/>
      <c r="M97" s="914"/>
      <c r="N97" s="915"/>
      <c r="O97" s="914"/>
      <c r="P97" s="915"/>
      <c r="Q97" s="916"/>
      <c r="R97" s="917"/>
      <c r="S97" s="918"/>
      <c r="T97" s="114" t="str" cm="1">
        <f t="array" ref="T97">_xlfn.IFS(I97="L = L",J97*K97,I97="L = RoT",J97*R97*S97,I97="A = L x H",J97*K97*L97,I97="A = CS",J97*O97,I97="A = A",J97*N97,I97="A = RoT",J97*R97*S97,I97="V = L x H x T",J97*K97*L97*M97,I97="V = L x CS",J97*K97*O97,I97="V = T x A",J97*M97*N97,I97="V = V",J97*P97,I97="V = RoT",J97*R97*S97,I97="M = M",J97*Q97,I97="M = RoT",J97*R97*S97,I97="","")</f>
        <v/>
      </c>
      <c r="U97" s="115" t="str" cm="1">
        <f t="array" ref="U97">_xlfn.IFNA(_xlfn.IFS($H97="length","m",$H97="area","m2",$H97="volume","m3",$H97="mass","kg",$H97="",""),"problem")</f>
        <v/>
      </c>
      <c r="V97" s="475"/>
      <c r="W97" s="476"/>
      <c r="X97" s="476"/>
      <c r="Y97" s="476"/>
      <c r="Z97" s="116"/>
      <c r="AA97" s="117" t="str" cm="1">
        <f t="array" ref="AA97">_xlfn.IFNA(_xlfn.IFS($H97="Length",VLOOKUP($Y97,Densities,3,FALSE),$H97="area",VLOOKUP($Y97,Densities,4,FALSE),$H97="volume",VLOOKUP($Y97,Densities,5,FALSE),$H97="mass",1,$H97="",""),"enter density manually")</f>
        <v/>
      </c>
      <c r="AB97" s="115" t="str" cm="1">
        <f t="array" ref="AB97">_xlfn.IFNA(_xlfn.IFS($H97="length","kg/m",$H97="area","kg/m2",$H97="volume","kg/m3",$H97="mass","kg/kg",$H97="",""),"problem")</f>
        <v/>
      </c>
      <c r="AC97" s="118" t="str">
        <f t="shared" si="5"/>
        <v/>
      </c>
      <c r="AD97" s="119" t="str">
        <f t="shared" si="0"/>
        <v/>
      </c>
      <c r="AE97" s="120" t="str">
        <f t="shared" si="6"/>
        <v/>
      </c>
      <c r="AF97" s="121" t="str">
        <f t="shared" si="4"/>
        <v/>
      </c>
    </row>
    <row r="98" spans="2:32" ht="15.75" customHeight="1" x14ac:dyDescent="0.35">
      <c r="B98" s="903"/>
      <c r="C98" s="904"/>
      <c r="D98" s="905"/>
      <c r="E98" s="906"/>
      <c r="F98" s="907"/>
      <c r="G98" s="908"/>
      <c r="H98" s="909"/>
      <c r="I98" s="910"/>
      <c r="J98" s="911"/>
      <c r="K98" s="912"/>
      <c r="L98" s="913"/>
      <c r="M98" s="914"/>
      <c r="N98" s="915"/>
      <c r="O98" s="914"/>
      <c r="P98" s="915"/>
      <c r="Q98" s="916"/>
      <c r="R98" s="917"/>
      <c r="S98" s="918"/>
      <c r="T98" s="114" t="str" cm="1">
        <f t="array" ref="T98">_xlfn.IFS(I98="L = L",J98*K98,I98="L = RoT",J98*R98*S98,I98="A = L x H",J98*K98*L98,I98="A = CS",J98*O98,I98="A = A",J98*N98,I98="A = RoT",J98*R98*S98,I98="V = L x H x T",J98*K98*L98*M98,I98="V = L x CS",J98*K98*O98,I98="V = T x A",J98*M98*N98,I98="V = V",J98*P98,I98="V = RoT",J98*R98*S98,I98="M = M",J98*Q98,I98="M = RoT",J98*R98*S98,I98="","")</f>
        <v/>
      </c>
      <c r="U98" s="115" t="str" cm="1">
        <f t="array" ref="U98">_xlfn.IFNA(_xlfn.IFS($H98="length","m",$H98="area","m2",$H98="volume","m3",$H98="mass","kg",$H98="",""),"problem")</f>
        <v/>
      </c>
      <c r="V98" s="475"/>
      <c r="W98" s="476"/>
      <c r="X98" s="476"/>
      <c r="Y98" s="476"/>
      <c r="Z98" s="116"/>
      <c r="AA98" s="117" t="str" cm="1">
        <f t="array" ref="AA98">_xlfn.IFNA(_xlfn.IFS($H98="Length",VLOOKUP($Y98,Densities,3,FALSE),$H98="area",VLOOKUP($Y98,Densities,4,FALSE),$H98="volume",VLOOKUP($Y98,Densities,5,FALSE),$H98="mass",1,$H98="",""),"enter density manually")</f>
        <v/>
      </c>
      <c r="AB98" s="115" t="str" cm="1">
        <f t="array" ref="AB98">_xlfn.IFNA(_xlfn.IFS($H98="length","kg/m",$H98="area","kg/m2",$H98="volume","kg/m3",$H98="mass","kg/kg",$H98="",""),"problem")</f>
        <v/>
      </c>
      <c r="AC98" s="118" t="str">
        <f t="shared" si="5"/>
        <v/>
      </c>
      <c r="AD98" s="119" t="str">
        <f t="shared" si="0"/>
        <v/>
      </c>
      <c r="AE98" s="120" t="str">
        <f t="shared" si="6"/>
        <v/>
      </c>
      <c r="AF98" s="121" t="str">
        <f t="shared" si="4"/>
        <v/>
      </c>
    </row>
    <row r="99" spans="2:32" ht="15.75" customHeight="1" x14ac:dyDescent="0.35">
      <c r="B99" s="903"/>
      <c r="C99" s="904"/>
      <c r="D99" s="905"/>
      <c r="E99" s="906"/>
      <c r="F99" s="907"/>
      <c r="G99" s="908"/>
      <c r="H99" s="909"/>
      <c r="I99" s="910"/>
      <c r="J99" s="911"/>
      <c r="K99" s="912"/>
      <c r="L99" s="913"/>
      <c r="M99" s="914"/>
      <c r="N99" s="915"/>
      <c r="O99" s="914"/>
      <c r="P99" s="915"/>
      <c r="Q99" s="916"/>
      <c r="R99" s="917"/>
      <c r="S99" s="918"/>
      <c r="T99" s="114" t="str" cm="1">
        <f t="array" ref="T99">_xlfn.IFS(I99="L = L",J99*K99,I99="L = RoT",J99*R99*S99,I99="A = L x H",J99*K99*L99,I99="A = CS",J99*O99,I99="A = A",J99*N99,I99="A = RoT",J99*R99*S99,I99="V = L x H x T",J99*K99*L99*M99,I99="V = L x CS",J99*K99*O99,I99="V = T x A",J99*M99*N99,I99="V = V",J99*P99,I99="V = RoT",J99*R99*S99,I99="M = M",J99*Q99,I99="M = RoT",J99*R99*S99,I99="","")</f>
        <v/>
      </c>
      <c r="U99" s="115" t="str" cm="1">
        <f t="array" ref="U99">_xlfn.IFNA(_xlfn.IFS($H99="length","m",$H99="area","m2",$H99="volume","m3",$H99="mass","kg",$H99="",""),"problem")</f>
        <v/>
      </c>
      <c r="V99" s="475"/>
      <c r="W99" s="476"/>
      <c r="X99" s="476"/>
      <c r="Y99" s="476"/>
      <c r="Z99" s="116"/>
      <c r="AA99" s="117" t="str" cm="1">
        <f t="array" ref="AA99">_xlfn.IFNA(_xlfn.IFS($H99="Length",VLOOKUP($Y99,Densities,3,FALSE),$H99="area",VLOOKUP($Y99,Densities,4,FALSE),$H99="volume",VLOOKUP($Y99,Densities,5,FALSE),$H99="mass",1,$H99="",""),"enter density manually")</f>
        <v/>
      </c>
      <c r="AB99" s="115" t="str" cm="1">
        <f t="array" ref="AB99">_xlfn.IFNA(_xlfn.IFS($H99="length","kg/m",$H99="area","kg/m2",$H99="volume","kg/m3",$H99="mass","kg/kg",$H99="",""),"problem")</f>
        <v/>
      </c>
      <c r="AC99" s="118" t="str">
        <f t="shared" si="5"/>
        <v/>
      </c>
      <c r="AD99" s="119" t="str">
        <f t="shared" si="0"/>
        <v/>
      </c>
      <c r="AE99" s="120" t="str">
        <f t="shared" si="6"/>
        <v/>
      </c>
      <c r="AF99" s="121" t="str">
        <f t="shared" si="4"/>
        <v/>
      </c>
    </row>
    <row r="100" spans="2:32" ht="15.75" customHeight="1" x14ac:dyDescent="0.35">
      <c r="B100" s="903"/>
      <c r="C100" s="904"/>
      <c r="D100" s="905"/>
      <c r="E100" s="906"/>
      <c r="F100" s="907"/>
      <c r="G100" s="908"/>
      <c r="H100" s="909"/>
      <c r="I100" s="910"/>
      <c r="J100" s="911"/>
      <c r="K100" s="912"/>
      <c r="L100" s="913"/>
      <c r="M100" s="914"/>
      <c r="N100" s="915"/>
      <c r="O100" s="914"/>
      <c r="P100" s="915"/>
      <c r="Q100" s="916"/>
      <c r="R100" s="917"/>
      <c r="S100" s="918"/>
      <c r="T100" s="114" t="str" cm="1">
        <f t="array" ref="T100">_xlfn.IFS(I100="L = L",J100*K100,I100="L = RoT",J100*R100*S100,I100="A = L x H",J100*K100*L100,I100="A = CS",J100*O100,I100="A = A",J100*N100,I100="A = RoT",J100*R100*S100,I100="V = L x H x T",J100*K100*L100*M100,I100="V = L x CS",J100*K100*O100,I100="V = T x A",J100*M100*N100,I100="V = V",J100*P100,I100="V = RoT",J100*R100*S100,I100="M = M",J100*Q100,I100="M = RoT",J100*R100*S100,I100="","")</f>
        <v/>
      </c>
      <c r="U100" s="115" t="str" cm="1">
        <f t="array" ref="U100">_xlfn.IFNA(_xlfn.IFS($H100="length","m",$H100="area","m2",$H100="volume","m3",$H100="mass","kg",$H100="",""),"problem")</f>
        <v/>
      </c>
      <c r="V100" s="475"/>
      <c r="W100" s="476"/>
      <c r="X100" s="476"/>
      <c r="Y100" s="476"/>
      <c r="Z100" s="116"/>
      <c r="AA100" s="117" t="str" cm="1">
        <f t="array" ref="AA100">_xlfn.IFNA(_xlfn.IFS($H100="Length",VLOOKUP($Y100,Densities,3,FALSE),$H100="area",VLOOKUP($Y100,Densities,4,FALSE),$H100="volume",VLOOKUP($Y100,Densities,5,FALSE),$H100="mass",1,$H100="",""),"enter density manually")</f>
        <v/>
      </c>
      <c r="AB100" s="115" t="str" cm="1">
        <f t="array" ref="AB100">_xlfn.IFNA(_xlfn.IFS($H100="length","kg/m",$H100="area","kg/m2",$H100="volume","kg/m3",$H100="mass","kg/kg",$H100="",""),"problem")</f>
        <v/>
      </c>
      <c r="AC100" s="118" t="str">
        <f t="shared" si="5"/>
        <v/>
      </c>
      <c r="AD100" s="119" t="str">
        <f t="shared" si="0"/>
        <v/>
      </c>
      <c r="AE100" s="120" t="str">
        <f t="shared" si="6"/>
        <v/>
      </c>
      <c r="AF100" s="121" t="str">
        <f t="shared" si="4"/>
        <v/>
      </c>
    </row>
    <row r="101" spans="2:32" ht="15.75" customHeight="1" x14ac:dyDescent="0.35">
      <c r="B101" s="903"/>
      <c r="C101" s="904"/>
      <c r="D101" s="905"/>
      <c r="E101" s="906"/>
      <c r="F101" s="907"/>
      <c r="G101" s="908"/>
      <c r="H101" s="909"/>
      <c r="I101" s="910"/>
      <c r="J101" s="911"/>
      <c r="K101" s="912"/>
      <c r="L101" s="913"/>
      <c r="M101" s="914"/>
      <c r="N101" s="915"/>
      <c r="O101" s="914"/>
      <c r="P101" s="915"/>
      <c r="Q101" s="916"/>
      <c r="R101" s="917"/>
      <c r="S101" s="918"/>
      <c r="T101" s="114" t="str" cm="1">
        <f t="array" ref="T101">_xlfn.IFS(I101="L = L",J101*K101,I101="L = RoT",J101*R101*S101,I101="A = L x H",J101*K101*L101,I101="A = CS",J101*O101,I101="A = A",J101*N101,I101="A = RoT",J101*R101*S101,I101="V = L x H x T",J101*K101*L101*M101,I101="V = L x CS",J101*K101*O101,I101="V = T x A",J101*M101*N101,I101="V = V",J101*P101,I101="V = RoT",J101*R101*S101,I101="M = M",J101*Q101,I101="M = RoT",J101*R101*S101,I101="","")</f>
        <v/>
      </c>
      <c r="U101" s="115" t="str" cm="1">
        <f t="array" ref="U101">_xlfn.IFNA(_xlfn.IFS($H101="length","m",$H101="area","m2",$H101="volume","m3",$H101="mass","kg",$H101="",""),"problem")</f>
        <v/>
      </c>
      <c r="V101" s="475"/>
      <c r="W101" s="476"/>
      <c r="X101" s="476"/>
      <c r="Y101" s="476"/>
      <c r="Z101" s="116"/>
      <c r="AA101" s="117" t="str" cm="1">
        <f t="array" ref="AA101">_xlfn.IFNA(_xlfn.IFS($H101="Length",VLOOKUP($Y101,Densities,3,FALSE),$H101="area",VLOOKUP($Y101,Densities,4,FALSE),$H101="volume",VLOOKUP($Y101,Densities,5,FALSE),$H101="mass",1,$H101="",""),"enter density manually")</f>
        <v/>
      </c>
      <c r="AB101" s="115" t="str" cm="1">
        <f t="array" ref="AB101">_xlfn.IFNA(_xlfn.IFS($H101="length","kg/m",$H101="area","kg/m2",$H101="volume","kg/m3",$H101="mass","kg/kg",$H101="",""),"problem")</f>
        <v/>
      </c>
      <c r="AC101" s="118" t="str">
        <f t="shared" si="5"/>
        <v/>
      </c>
      <c r="AD101" s="119" t="str">
        <f t="shared" si="0"/>
        <v/>
      </c>
      <c r="AE101" s="120" t="str">
        <f t="shared" si="6"/>
        <v/>
      </c>
      <c r="AF101" s="121" t="str">
        <f t="shared" si="4"/>
        <v/>
      </c>
    </row>
    <row r="102" spans="2:32" ht="15.75" customHeight="1" x14ac:dyDescent="0.35">
      <c r="B102" s="903"/>
      <c r="C102" s="904"/>
      <c r="D102" s="905"/>
      <c r="E102" s="906"/>
      <c r="F102" s="907"/>
      <c r="G102" s="908"/>
      <c r="H102" s="909"/>
      <c r="I102" s="910"/>
      <c r="J102" s="911"/>
      <c r="K102" s="912"/>
      <c r="L102" s="913"/>
      <c r="M102" s="914"/>
      <c r="N102" s="915"/>
      <c r="O102" s="914"/>
      <c r="P102" s="915"/>
      <c r="Q102" s="916"/>
      <c r="R102" s="917"/>
      <c r="S102" s="918"/>
      <c r="T102" s="114" t="str" cm="1">
        <f t="array" ref="T102">_xlfn.IFS(I102="L = L",J102*K102,I102="L = RoT",J102*R102*S102,I102="A = L x H",J102*K102*L102,I102="A = CS",J102*O102,I102="A = A",J102*N102,I102="A = RoT",J102*R102*S102,I102="V = L x H x T",J102*K102*L102*M102,I102="V = L x CS",J102*K102*O102,I102="V = T x A",J102*M102*N102,I102="V = V",J102*P102,I102="V = RoT",J102*R102*S102,I102="M = M",J102*Q102,I102="M = RoT",J102*R102*S102,I102="","")</f>
        <v/>
      </c>
      <c r="U102" s="115" t="str" cm="1">
        <f t="array" ref="U102">_xlfn.IFNA(_xlfn.IFS($H102="length","m",$H102="area","m2",$H102="volume","m3",$H102="mass","kg",$H102="",""),"problem")</f>
        <v/>
      </c>
      <c r="V102" s="475"/>
      <c r="W102" s="476"/>
      <c r="X102" s="476"/>
      <c r="Y102" s="476"/>
      <c r="Z102" s="116"/>
      <c r="AA102" s="117" t="str" cm="1">
        <f t="array" ref="AA102">_xlfn.IFNA(_xlfn.IFS($H102="Length",VLOOKUP($Y102,Densities,3,FALSE),$H102="area",VLOOKUP($Y102,Densities,4,FALSE),$H102="volume",VLOOKUP($Y102,Densities,5,FALSE),$H102="mass",1,$H102="",""),"enter density manually")</f>
        <v/>
      </c>
      <c r="AB102" s="115" t="str" cm="1">
        <f t="array" ref="AB102">_xlfn.IFNA(_xlfn.IFS($H102="length","kg/m",$H102="area","kg/m2",$H102="volume","kg/m3",$H102="mass","kg/kg",$H102="",""),"problem")</f>
        <v/>
      </c>
      <c r="AC102" s="118" t="str">
        <f t="shared" si="5"/>
        <v/>
      </c>
      <c r="AD102" s="119" t="str">
        <f t="shared" si="0"/>
        <v/>
      </c>
      <c r="AE102" s="120" t="str">
        <f t="shared" si="6"/>
        <v/>
      </c>
      <c r="AF102" s="121" t="str">
        <f t="shared" si="4"/>
        <v/>
      </c>
    </row>
    <row r="103" spans="2:32" ht="15.75" customHeight="1" x14ac:dyDescent="0.35">
      <c r="B103" s="903"/>
      <c r="C103" s="904"/>
      <c r="D103" s="905"/>
      <c r="E103" s="906"/>
      <c r="F103" s="907"/>
      <c r="G103" s="908"/>
      <c r="H103" s="909"/>
      <c r="I103" s="910"/>
      <c r="J103" s="911"/>
      <c r="K103" s="912"/>
      <c r="L103" s="913"/>
      <c r="M103" s="914"/>
      <c r="N103" s="915"/>
      <c r="O103" s="914"/>
      <c r="P103" s="915"/>
      <c r="Q103" s="916"/>
      <c r="R103" s="917"/>
      <c r="S103" s="918"/>
      <c r="T103" s="114" t="str" cm="1">
        <f t="array" ref="T103">_xlfn.IFS(I103="L = L",J103*K103,I103="L = RoT",J103*R103*S103,I103="A = L x H",J103*K103*L103,I103="A = CS",J103*O103,I103="A = A",J103*N103,I103="A = RoT",J103*R103*S103,I103="V = L x H x T",J103*K103*L103*M103,I103="V = L x CS",J103*K103*O103,I103="V = T x A",J103*M103*N103,I103="V = V",J103*P103,I103="V = RoT",J103*R103*S103,I103="M = M",J103*Q103,I103="M = RoT",J103*R103*S103,I103="","")</f>
        <v/>
      </c>
      <c r="U103" s="115" t="str" cm="1">
        <f t="array" ref="U103">_xlfn.IFNA(_xlfn.IFS($H103="length","m",$H103="area","m2",$H103="volume","m3",$H103="mass","kg",$H103="",""),"problem")</f>
        <v/>
      </c>
      <c r="V103" s="475"/>
      <c r="W103" s="476"/>
      <c r="X103" s="476"/>
      <c r="Y103" s="476"/>
      <c r="Z103" s="116"/>
      <c r="AA103" s="117" t="str" cm="1">
        <f t="array" ref="AA103">_xlfn.IFNA(_xlfn.IFS($H103="Length",VLOOKUP($Y103,Densities,3,FALSE),$H103="area",VLOOKUP($Y103,Densities,4,FALSE),$H103="volume",VLOOKUP($Y103,Densities,5,FALSE),$H103="mass",1,$H103="",""),"enter density manually")</f>
        <v/>
      </c>
      <c r="AB103" s="115" t="str" cm="1">
        <f t="array" ref="AB103">_xlfn.IFNA(_xlfn.IFS($H103="length","kg/m",$H103="area","kg/m2",$H103="volume","kg/m3",$H103="mass","kg/kg",$H103="",""),"problem")</f>
        <v/>
      </c>
      <c r="AC103" s="118" t="str">
        <f t="shared" si="5"/>
        <v/>
      </c>
      <c r="AD103" s="119" t="str">
        <f t="shared" si="0"/>
        <v/>
      </c>
      <c r="AE103" s="120" t="str">
        <f t="shared" si="6"/>
        <v/>
      </c>
      <c r="AF103" s="121" t="str">
        <f t="shared" si="4"/>
        <v/>
      </c>
    </row>
    <row r="104" spans="2:32" ht="15.75" customHeight="1" x14ac:dyDescent="0.35">
      <c r="B104" s="903"/>
      <c r="C104" s="904"/>
      <c r="D104" s="905"/>
      <c r="E104" s="906"/>
      <c r="F104" s="907"/>
      <c r="G104" s="908"/>
      <c r="H104" s="909"/>
      <c r="I104" s="910"/>
      <c r="J104" s="911"/>
      <c r="K104" s="912"/>
      <c r="L104" s="913"/>
      <c r="M104" s="914"/>
      <c r="N104" s="915"/>
      <c r="O104" s="914"/>
      <c r="P104" s="915"/>
      <c r="Q104" s="916"/>
      <c r="R104" s="917"/>
      <c r="S104" s="918"/>
      <c r="T104" s="114" t="str" cm="1">
        <f t="array" ref="T104">_xlfn.IFS(I104="L = L",J104*K104,I104="L = RoT",J104*R104*S104,I104="A = L x H",J104*K104*L104,I104="A = CS",J104*O104,I104="A = A",J104*N104,I104="A = RoT",J104*R104*S104,I104="V = L x H x T",J104*K104*L104*M104,I104="V = L x CS",J104*K104*O104,I104="V = T x A",J104*M104*N104,I104="V = V",J104*P104,I104="V = RoT",J104*R104*S104,I104="M = M",J104*Q104,I104="M = RoT",J104*R104*S104,I104="","")</f>
        <v/>
      </c>
      <c r="U104" s="115" t="str" cm="1">
        <f t="array" ref="U104">_xlfn.IFNA(_xlfn.IFS($H104="length","m",$H104="area","m2",$H104="volume","m3",$H104="mass","kg",$H104="",""),"problem")</f>
        <v/>
      </c>
      <c r="V104" s="475"/>
      <c r="W104" s="476"/>
      <c r="X104" s="476"/>
      <c r="Y104" s="476"/>
      <c r="Z104" s="116"/>
      <c r="AA104" s="117" t="str" cm="1">
        <f t="array" ref="AA104">_xlfn.IFNA(_xlfn.IFS($H104="Length",VLOOKUP($Y104,Densities,3,FALSE),$H104="area",VLOOKUP($Y104,Densities,4,FALSE),$H104="volume",VLOOKUP($Y104,Densities,5,FALSE),$H104="mass",1,$H104="",""),"enter density manually")</f>
        <v/>
      </c>
      <c r="AB104" s="115" t="str" cm="1">
        <f t="array" ref="AB104">_xlfn.IFNA(_xlfn.IFS($H104="length","kg/m",$H104="area","kg/m2",$H104="volume","kg/m3",$H104="mass","kg/kg",$H104="",""),"problem")</f>
        <v/>
      </c>
      <c r="AC104" s="118" t="str">
        <f t="shared" si="5"/>
        <v/>
      </c>
      <c r="AD104" s="119" t="str">
        <f t="shared" si="0"/>
        <v/>
      </c>
      <c r="AE104" s="120" t="str">
        <f t="shared" si="6"/>
        <v/>
      </c>
      <c r="AF104" s="121" t="str">
        <f t="shared" si="4"/>
        <v/>
      </c>
    </row>
    <row r="105" spans="2:32" ht="15.75" customHeight="1" x14ac:dyDescent="0.35">
      <c r="B105" s="903"/>
      <c r="C105" s="904"/>
      <c r="D105" s="905"/>
      <c r="E105" s="906"/>
      <c r="F105" s="907"/>
      <c r="G105" s="908"/>
      <c r="H105" s="909"/>
      <c r="I105" s="910"/>
      <c r="J105" s="911"/>
      <c r="K105" s="912"/>
      <c r="L105" s="913"/>
      <c r="M105" s="914"/>
      <c r="N105" s="915"/>
      <c r="O105" s="914"/>
      <c r="P105" s="915"/>
      <c r="Q105" s="916"/>
      <c r="R105" s="917"/>
      <c r="S105" s="918"/>
      <c r="T105" s="114" t="str" cm="1">
        <f t="array" ref="T105">_xlfn.IFS(I105="L = L",J105*K105,I105="L = RoT",J105*R105*S105,I105="A = L x H",J105*K105*L105,I105="A = CS",J105*O105,I105="A = A",J105*N105,I105="A = RoT",J105*R105*S105,I105="V = L x H x T",J105*K105*L105*M105,I105="V = L x CS",J105*K105*O105,I105="V = T x A",J105*M105*N105,I105="V = V",J105*P105,I105="V = RoT",J105*R105*S105,I105="M = M",J105*Q105,I105="M = RoT",J105*R105*S105,I105="","")</f>
        <v/>
      </c>
      <c r="U105" s="115" t="str" cm="1">
        <f t="array" ref="U105">_xlfn.IFNA(_xlfn.IFS($H105="length","m",$H105="area","m2",$H105="volume","m3",$H105="mass","kg",$H105="",""),"problem")</f>
        <v/>
      </c>
      <c r="V105" s="475"/>
      <c r="W105" s="476"/>
      <c r="X105" s="476"/>
      <c r="Y105" s="476"/>
      <c r="Z105" s="116"/>
      <c r="AA105" s="117" t="str" cm="1">
        <f t="array" ref="AA105">_xlfn.IFNA(_xlfn.IFS($H105="Length",VLOOKUP($Y105,Densities,3,FALSE),$H105="area",VLOOKUP($Y105,Densities,4,FALSE),$H105="volume",VLOOKUP($Y105,Densities,5,FALSE),$H105="mass",1,$H105="",""),"enter density manually")</f>
        <v/>
      </c>
      <c r="AB105" s="115" t="str" cm="1">
        <f t="array" ref="AB105">_xlfn.IFNA(_xlfn.IFS($H105="length","kg/m",$H105="area","kg/m2",$H105="volume","kg/m3",$H105="mass","kg/kg",$H105="",""),"problem")</f>
        <v/>
      </c>
      <c r="AC105" s="118" t="str">
        <f t="shared" si="5"/>
        <v/>
      </c>
      <c r="AD105" s="119" t="str">
        <f t="shared" si="0"/>
        <v/>
      </c>
      <c r="AE105" s="120" t="str">
        <f t="shared" si="6"/>
        <v/>
      </c>
      <c r="AF105" s="121" t="str">
        <f t="shared" si="4"/>
        <v/>
      </c>
    </row>
    <row r="106" spans="2:32" ht="15.75" customHeight="1" x14ac:dyDescent="0.35">
      <c r="B106" s="903"/>
      <c r="C106" s="904"/>
      <c r="D106" s="905"/>
      <c r="E106" s="906"/>
      <c r="F106" s="907"/>
      <c r="G106" s="908"/>
      <c r="H106" s="909"/>
      <c r="I106" s="910"/>
      <c r="J106" s="911"/>
      <c r="K106" s="912"/>
      <c r="L106" s="913"/>
      <c r="M106" s="914"/>
      <c r="N106" s="915"/>
      <c r="O106" s="914"/>
      <c r="P106" s="915"/>
      <c r="Q106" s="916"/>
      <c r="R106" s="917"/>
      <c r="S106" s="918"/>
      <c r="T106" s="114" t="str" cm="1">
        <f t="array" ref="T106">_xlfn.IFS(I106="L = L",J106*K106,I106="L = RoT",J106*R106*S106,I106="A = L x H",J106*K106*L106,I106="A = CS",J106*O106,I106="A = A",J106*N106,I106="A = RoT",J106*R106*S106,I106="V = L x H x T",J106*K106*L106*M106,I106="V = L x CS",J106*K106*O106,I106="V = T x A",J106*M106*N106,I106="V = V",J106*P106,I106="V = RoT",J106*R106*S106,I106="M = M",J106*Q106,I106="M = RoT",J106*R106*S106,I106="","")</f>
        <v/>
      </c>
      <c r="U106" s="115" t="str" cm="1">
        <f t="array" ref="U106">_xlfn.IFNA(_xlfn.IFS($H106="length","m",$H106="area","m2",$H106="volume","m3",$H106="mass","kg",$H106="",""),"problem")</f>
        <v/>
      </c>
      <c r="V106" s="475"/>
      <c r="W106" s="476"/>
      <c r="X106" s="476"/>
      <c r="Y106" s="476"/>
      <c r="Z106" s="116"/>
      <c r="AA106" s="117" t="str" cm="1">
        <f t="array" ref="AA106">_xlfn.IFNA(_xlfn.IFS($H106="Length",VLOOKUP($Y106,Densities,3,FALSE),$H106="area",VLOOKUP($Y106,Densities,4,FALSE),$H106="volume",VLOOKUP($Y106,Densities,5,FALSE),$H106="mass",1,$H106="",""),"enter density manually")</f>
        <v/>
      </c>
      <c r="AB106" s="115" t="str" cm="1">
        <f t="array" ref="AB106">_xlfn.IFNA(_xlfn.IFS($H106="length","kg/m",$H106="area","kg/m2",$H106="volume","kg/m3",$H106="mass","kg/kg",$H106="",""),"problem")</f>
        <v/>
      </c>
      <c r="AC106" s="118" t="str">
        <f t="shared" si="5"/>
        <v/>
      </c>
      <c r="AD106" s="119" t="str">
        <f t="shared" si="0"/>
        <v/>
      </c>
      <c r="AE106" s="120" t="str">
        <f t="shared" si="6"/>
        <v/>
      </c>
      <c r="AF106" s="121" t="str">
        <f t="shared" si="4"/>
        <v/>
      </c>
    </row>
    <row r="107" spans="2:32" ht="15.75" customHeight="1" x14ac:dyDescent="0.35">
      <c r="B107" s="903"/>
      <c r="C107" s="904"/>
      <c r="D107" s="905"/>
      <c r="E107" s="906"/>
      <c r="F107" s="907"/>
      <c r="G107" s="908"/>
      <c r="H107" s="909"/>
      <c r="I107" s="910"/>
      <c r="J107" s="911"/>
      <c r="K107" s="912"/>
      <c r="L107" s="913"/>
      <c r="M107" s="914"/>
      <c r="N107" s="915"/>
      <c r="O107" s="914"/>
      <c r="P107" s="915"/>
      <c r="Q107" s="916"/>
      <c r="R107" s="917"/>
      <c r="S107" s="918"/>
      <c r="T107" s="114" t="str" cm="1">
        <f t="array" ref="T107">_xlfn.IFS(I107="L = L",J107*K107,I107="L = RoT",J107*R107*S107,I107="A = L x H",J107*K107*L107,I107="A = CS",J107*O107,I107="A = A",J107*N107,I107="A = RoT",J107*R107*S107,I107="V = L x H x T",J107*K107*L107*M107,I107="V = L x CS",J107*K107*O107,I107="V = T x A",J107*M107*N107,I107="V = V",J107*P107,I107="V = RoT",J107*R107*S107,I107="M = M",J107*Q107,I107="M = RoT",J107*R107*S107,I107="","")</f>
        <v/>
      </c>
      <c r="U107" s="115" t="str" cm="1">
        <f t="array" ref="U107">_xlfn.IFNA(_xlfn.IFS($H107="length","m",$H107="area","m2",$H107="volume","m3",$H107="mass","kg",$H107="",""),"problem")</f>
        <v/>
      </c>
      <c r="V107" s="475"/>
      <c r="W107" s="476"/>
      <c r="X107" s="476"/>
      <c r="Y107" s="476"/>
      <c r="Z107" s="116"/>
      <c r="AA107" s="117" t="str" cm="1">
        <f t="array" ref="AA107">_xlfn.IFNA(_xlfn.IFS($H107="Length",VLOOKUP($Y107,Densities,3,FALSE),$H107="area",VLOOKUP($Y107,Densities,4,FALSE),$H107="volume",VLOOKUP($Y107,Densities,5,FALSE),$H107="mass",1,$H107="",""),"enter density manually")</f>
        <v/>
      </c>
      <c r="AB107" s="115" t="str" cm="1">
        <f t="array" ref="AB107">_xlfn.IFNA(_xlfn.IFS($H107="length","kg/m",$H107="area","kg/m2",$H107="volume","kg/m3",$H107="mass","kg/kg",$H107="",""),"problem")</f>
        <v/>
      </c>
      <c r="AC107" s="118" t="str">
        <f t="shared" si="5"/>
        <v/>
      </c>
      <c r="AD107" s="119" t="str">
        <f t="shared" si="0"/>
        <v/>
      </c>
      <c r="AE107" s="120" t="str">
        <f t="shared" si="6"/>
        <v/>
      </c>
      <c r="AF107" s="121" t="str">
        <f t="shared" si="4"/>
        <v/>
      </c>
    </row>
    <row r="108" spans="2:32" ht="15.75" customHeight="1" x14ac:dyDescent="0.35">
      <c r="B108" s="903"/>
      <c r="C108" s="904"/>
      <c r="D108" s="905"/>
      <c r="E108" s="906"/>
      <c r="F108" s="907"/>
      <c r="G108" s="908"/>
      <c r="H108" s="909"/>
      <c r="I108" s="910"/>
      <c r="J108" s="911"/>
      <c r="K108" s="912"/>
      <c r="L108" s="913"/>
      <c r="M108" s="914"/>
      <c r="N108" s="915"/>
      <c r="O108" s="914"/>
      <c r="P108" s="915"/>
      <c r="Q108" s="916"/>
      <c r="R108" s="917"/>
      <c r="S108" s="918"/>
      <c r="T108" s="114" t="str" cm="1">
        <f t="array" ref="T108">_xlfn.IFS(I108="L = L",J108*K108,I108="L = RoT",J108*R108*S108,I108="A = L x H",J108*K108*L108,I108="A = CS",J108*O108,I108="A = A",J108*N108,I108="A = RoT",J108*R108*S108,I108="V = L x H x T",J108*K108*L108*M108,I108="V = L x CS",J108*K108*O108,I108="V = T x A",J108*M108*N108,I108="V = V",J108*P108,I108="V = RoT",J108*R108*S108,I108="M = M",J108*Q108,I108="M = RoT",J108*R108*S108,I108="","")</f>
        <v/>
      </c>
      <c r="U108" s="115" t="str" cm="1">
        <f t="array" ref="U108">_xlfn.IFNA(_xlfn.IFS($H108="length","m",$H108="area","m2",$H108="volume","m3",$H108="mass","kg",$H108="",""),"problem")</f>
        <v/>
      </c>
      <c r="V108" s="475"/>
      <c r="W108" s="476"/>
      <c r="X108" s="476"/>
      <c r="Y108" s="476"/>
      <c r="Z108" s="116"/>
      <c r="AA108" s="117" t="str" cm="1">
        <f t="array" ref="AA108">_xlfn.IFNA(_xlfn.IFS($H108="Length",VLOOKUP($Y108,Densities,3,FALSE),$H108="area",VLOOKUP($Y108,Densities,4,FALSE),$H108="volume",VLOOKUP($Y108,Densities,5,FALSE),$H108="mass",1,$H108="",""),"enter density manually")</f>
        <v/>
      </c>
      <c r="AB108" s="115" t="str" cm="1">
        <f t="array" ref="AB108">_xlfn.IFNA(_xlfn.IFS($H108="length","kg/m",$H108="area","kg/m2",$H108="volume","kg/m3",$H108="mass","kg/kg",$H108="",""),"problem")</f>
        <v/>
      </c>
      <c r="AC108" s="118" t="str">
        <f t="shared" si="5"/>
        <v/>
      </c>
      <c r="AD108" s="119" t="str">
        <f t="shared" si="0"/>
        <v/>
      </c>
      <c r="AE108" s="120" t="str">
        <f t="shared" si="6"/>
        <v/>
      </c>
      <c r="AF108" s="121" t="str">
        <f t="shared" si="4"/>
        <v/>
      </c>
    </row>
    <row r="109" spans="2:32" ht="15.75" customHeight="1" x14ac:dyDescent="0.35">
      <c r="B109" s="903"/>
      <c r="C109" s="904"/>
      <c r="D109" s="905"/>
      <c r="E109" s="906"/>
      <c r="F109" s="907"/>
      <c r="G109" s="908"/>
      <c r="H109" s="909"/>
      <c r="I109" s="910"/>
      <c r="J109" s="911"/>
      <c r="K109" s="912"/>
      <c r="L109" s="913"/>
      <c r="M109" s="914"/>
      <c r="N109" s="915"/>
      <c r="O109" s="914"/>
      <c r="P109" s="915"/>
      <c r="Q109" s="916"/>
      <c r="R109" s="917"/>
      <c r="S109" s="918"/>
      <c r="T109" s="114" t="str" cm="1">
        <f t="array" ref="T109">_xlfn.IFS(I109="L = L",J109*K109,I109="L = RoT",J109*R109*S109,I109="A = L x H",J109*K109*L109,I109="A = CS",J109*O109,I109="A = A",J109*N109,I109="A = RoT",J109*R109*S109,I109="V = L x H x T",J109*K109*L109*M109,I109="V = L x CS",J109*K109*O109,I109="V = T x A",J109*M109*N109,I109="V = V",J109*P109,I109="V = RoT",J109*R109*S109,I109="M = M",J109*Q109,I109="M = RoT",J109*R109*S109,I109="","")</f>
        <v/>
      </c>
      <c r="U109" s="115" t="str" cm="1">
        <f t="array" ref="U109">_xlfn.IFNA(_xlfn.IFS($H109="length","m",$H109="area","m2",$H109="volume","m3",$H109="mass","kg",$H109="",""),"problem")</f>
        <v/>
      </c>
      <c r="V109" s="475"/>
      <c r="W109" s="476"/>
      <c r="X109" s="476"/>
      <c r="Y109" s="476"/>
      <c r="Z109" s="116"/>
      <c r="AA109" s="117" t="str" cm="1">
        <f t="array" ref="AA109">_xlfn.IFNA(_xlfn.IFS($H109="Length",VLOOKUP($Y109,Densities,3,FALSE),$H109="area",VLOOKUP($Y109,Densities,4,FALSE),$H109="volume",VLOOKUP($Y109,Densities,5,FALSE),$H109="mass",1,$H109="",""),"enter density manually")</f>
        <v/>
      </c>
      <c r="AB109" s="115" t="str" cm="1">
        <f t="array" ref="AB109">_xlfn.IFNA(_xlfn.IFS($H109="length","kg/m",$H109="area","kg/m2",$H109="volume","kg/m3",$H109="mass","kg/kg",$H109="",""),"problem")</f>
        <v/>
      </c>
      <c r="AC109" s="118" t="str">
        <f t="shared" si="5"/>
        <v/>
      </c>
      <c r="AD109" s="119" t="str">
        <f t="shared" si="0"/>
        <v/>
      </c>
      <c r="AE109" s="120" t="str">
        <f t="shared" si="6"/>
        <v/>
      </c>
      <c r="AF109" s="121" t="str">
        <f t="shared" si="4"/>
        <v/>
      </c>
    </row>
    <row r="110" spans="2:32" ht="15.75" customHeight="1" x14ac:dyDescent="0.35">
      <c r="B110" s="903"/>
      <c r="C110" s="904"/>
      <c r="D110" s="905"/>
      <c r="E110" s="906"/>
      <c r="F110" s="907"/>
      <c r="G110" s="908"/>
      <c r="H110" s="909"/>
      <c r="I110" s="910"/>
      <c r="J110" s="911"/>
      <c r="K110" s="912"/>
      <c r="L110" s="913"/>
      <c r="M110" s="914"/>
      <c r="N110" s="915"/>
      <c r="O110" s="914"/>
      <c r="P110" s="915"/>
      <c r="Q110" s="916"/>
      <c r="R110" s="917"/>
      <c r="S110" s="918"/>
      <c r="T110" s="114" t="str" cm="1">
        <f t="array" ref="T110">_xlfn.IFS(I110="L = L",J110*K110,I110="L = RoT",J110*R110*S110,I110="A = L x H",J110*K110*L110,I110="A = CS",J110*O110,I110="A = A",J110*N110,I110="A = RoT",J110*R110*S110,I110="V = L x H x T",J110*K110*L110*M110,I110="V = L x CS",J110*K110*O110,I110="V = T x A",J110*M110*N110,I110="V = V",J110*P110,I110="V = RoT",J110*R110*S110,I110="M = M",J110*Q110,I110="M = RoT",J110*R110*S110,I110="","")</f>
        <v/>
      </c>
      <c r="U110" s="115" t="str" cm="1">
        <f t="array" ref="U110">_xlfn.IFNA(_xlfn.IFS($H110="length","m",$H110="area","m2",$H110="volume","m3",$H110="mass","kg",$H110="",""),"problem")</f>
        <v/>
      </c>
      <c r="V110" s="475"/>
      <c r="W110" s="476"/>
      <c r="X110" s="476"/>
      <c r="Y110" s="476"/>
      <c r="Z110" s="116"/>
      <c r="AA110" s="117" t="str" cm="1">
        <f t="array" ref="AA110">_xlfn.IFNA(_xlfn.IFS($H110="Length",VLOOKUP($Y110,Densities,3,FALSE),$H110="area",VLOOKUP($Y110,Densities,4,FALSE),$H110="volume",VLOOKUP($Y110,Densities,5,FALSE),$H110="mass",1,$H110="",""),"enter density manually")</f>
        <v/>
      </c>
      <c r="AB110" s="115" t="str" cm="1">
        <f t="array" ref="AB110">_xlfn.IFNA(_xlfn.IFS($H110="length","kg/m",$H110="area","kg/m2",$H110="volume","kg/m3",$H110="mass","kg/kg",$H110="",""),"problem")</f>
        <v/>
      </c>
      <c r="AC110" s="118" t="str">
        <f t="shared" si="5"/>
        <v/>
      </c>
      <c r="AD110" s="119" t="str">
        <f t="shared" si="0"/>
        <v/>
      </c>
      <c r="AE110" s="120" t="str">
        <f t="shared" si="6"/>
        <v/>
      </c>
      <c r="AF110" s="121" t="str">
        <f t="shared" si="4"/>
        <v/>
      </c>
    </row>
    <row r="111" spans="2:32" ht="15.75" customHeight="1" x14ac:dyDescent="0.35">
      <c r="B111" s="903"/>
      <c r="C111" s="904"/>
      <c r="D111" s="905"/>
      <c r="E111" s="906"/>
      <c r="F111" s="907"/>
      <c r="G111" s="908"/>
      <c r="H111" s="909"/>
      <c r="I111" s="910"/>
      <c r="J111" s="911"/>
      <c r="K111" s="912"/>
      <c r="L111" s="913"/>
      <c r="M111" s="914"/>
      <c r="N111" s="915"/>
      <c r="O111" s="914"/>
      <c r="P111" s="915"/>
      <c r="Q111" s="916"/>
      <c r="R111" s="917"/>
      <c r="S111" s="918"/>
      <c r="T111" s="114" t="str" cm="1">
        <f t="array" ref="T111">_xlfn.IFS(I111="L = L",J111*K111,I111="L = RoT",J111*R111*S111,I111="A = L x H",J111*K111*L111,I111="A = CS",J111*O111,I111="A = A",J111*N111,I111="A = RoT",J111*R111*S111,I111="V = L x H x T",J111*K111*L111*M111,I111="V = L x CS",J111*K111*O111,I111="V = T x A",J111*M111*N111,I111="V = V",J111*P111,I111="V = RoT",J111*R111*S111,I111="M = M",J111*Q111,I111="M = RoT",J111*R111*S111,I111="","")</f>
        <v/>
      </c>
      <c r="U111" s="115" t="str" cm="1">
        <f t="array" ref="U111">_xlfn.IFNA(_xlfn.IFS($H111="length","m",$H111="area","m2",$H111="volume","m3",$H111="mass","kg",$H111="",""),"problem")</f>
        <v/>
      </c>
      <c r="V111" s="475"/>
      <c r="W111" s="476"/>
      <c r="X111" s="476"/>
      <c r="Y111" s="476"/>
      <c r="Z111" s="116"/>
      <c r="AA111" s="117" t="str" cm="1">
        <f t="array" ref="AA111">_xlfn.IFNA(_xlfn.IFS($H111="Length",VLOOKUP($Y111,Densities,3,FALSE),$H111="area",VLOOKUP($Y111,Densities,4,FALSE),$H111="volume",VLOOKUP($Y111,Densities,5,FALSE),$H111="mass",1,$H111="",""),"enter density manually")</f>
        <v/>
      </c>
      <c r="AB111" s="115" t="str" cm="1">
        <f t="array" ref="AB111">_xlfn.IFNA(_xlfn.IFS($H111="length","kg/m",$H111="area","kg/m2",$H111="volume","kg/m3",$H111="mass","kg/kg",$H111="",""),"problem")</f>
        <v/>
      </c>
      <c r="AC111" s="118" t="str">
        <f t="shared" si="5"/>
        <v/>
      </c>
      <c r="AD111" s="119" t="str">
        <f t="shared" si="0"/>
        <v/>
      </c>
      <c r="AE111" s="120" t="str">
        <f t="shared" si="6"/>
        <v/>
      </c>
      <c r="AF111" s="121" t="str">
        <f t="shared" si="4"/>
        <v/>
      </c>
    </row>
    <row r="112" spans="2:32" ht="15.75" customHeight="1" x14ac:dyDescent="0.35">
      <c r="B112" s="903"/>
      <c r="C112" s="904"/>
      <c r="D112" s="905"/>
      <c r="E112" s="906"/>
      <c r="F112" s="907"/>
      <c r="G112" s="908"/>
      <c r="H112" s="909"/>
      <c r="I112" s="910"/>
      <c r="J112" s="911"/>
      <c r="K112" s="912"/>
      <c r="L112" s="913"/>
      <c r="M112" s="914"/>
      <c r="N112" s="915"/>
      <c r="O112" s="914"/>
      <c r="P112" s="915"/>
      <c r="Q112" s="916"/>
      <c r="R112" s="917"/>
      <c r="S112" s="918"/>
      <c r="T112" s="114" t="str" cm="1">
        <f t="array" ref="T112">_xlfn.IFS(I112="L = L",J112*K112,I112="L = RoT",J112*R112*S112,I112="A = L x H",J112*K112*L112,I112="A = CS",J112*O112,I112="A = A",J112*N112,I112="A = RoT",J112*R112*S112,I112="V = L x H x T",J112*K112*L112*M112,I112="V = L x CS",J112*K112*O112,I112="V = T x A",J112*M112*N112,I112="V = V",J112*P112,I112="V = RoT",J112*R112*S112,I112="M = M",J112*Q112,I112="M = RoT",J112*R112*S112,I112="","")</f>
        <v/>
      </c>
      <c r="U112" s="115" t="str" cm="1">
        <f t="array" ref="U112">_xlfn.IFNA(_xlfn.IFS($H112="length","m",$H112="area","m2",$H112="volume","m3",$H112="mass","kg",$H112="",""),"problem")</f>
        <v/>
      </c>
      <c r="V112" s="475"/>
      <c r="W112" s="476"/>
      <c r="X112" s="476"/>
      <c r="Y112" s="476"/>
      <c r="Z112" s="116"/>
      <c r="AA112" s="117" t="str" cm="1">
        <f t="array" ref="AA112">_xlfn.IFNA(_xlfn.IFS($H112="Length",VLOOKUP($Y112,Densities,3,FALSE),$H112="area",VLOOKUP($Y112,Densities,4,FALSE),$H112="volume",VLOOKUP($Y112,Densities,5,FALSE),$H112="mass",1,$H112="",""),"enter density manually")</f>
        <v/>
      </c>
      <c r="AB112" s="115" t="str" cm="1">
        <f t="array" ref="AB112">_xlfn.IFNA(_xlfn.IFS($H112="length","kg/m",$H112="area","kg/m2",$H112="volume","kg/m3",$H112="mass","kg/kg",$H112="",""),"problem")</f>
        <v/>
      </c>
      <c r="AC112" s="118" t="str">
        <f t="shared" si="5"/>
        <v/>
      </c>
      <c r="AD112" s="119" t="str">
        <f t="shared" si="0"/>
        <v/>
      </c>
      <c r="AE112" s="120" t="str">
        <f t="shared" si="6"/>
        <v/>
      </c>
      <c r="AF112" s="121" t="str">
        <f t="shared" si="4"/>
        <v/>
      </c>
    </row>
    <row r="113" spans="2:32" ht="15.75" customHeight="1" x14ac:dyDescent="0.35">
      <c r="B113" s="903"/>
      <c r="C113" s="904"/>
      <c r="D113" s="905"/>
      <c r="E113" s="906"/>
      <c r="F113" s="907"/>
      <c r="G113" s="908"/>
      <c r="H113" s="909"/>
      <c r="I113" s="910"/>
      <c r="J113" s="911"/>
      <c r="K113" s="912"/>
      <c r="L113" s="913"/>
      <c r="M113" s="914"/>
      <c r="N113" s="915"/>
      <c r="O113" s="914"/>
      <c r="P113" s="915"/>
      <c r="Q113" s="916"/>
      <c r="R113" s="917"/>
      <c r="S113" s="918"/>
      <c r="T113" s="114" t="str" cm="1">
        <f t="array" ref="T113">_xlfn.IFS(I113="L = L",J113*K113,I113="L = RoT",J113*R113*S113,I113="A = L x H",J113*K113*L113,I113="A = CS",J113*O113,I113="A = A",J113*N113,I113="A = RoT",J113*R113*S113,I113="V = L x H x T",J113*K113*L113*M113,I113="V = L x CS",J113*K113*O113,I113="V = T x A",J113*M113*N113,I113="V = V",J113*P113,I113="V = RoT",J113*R113*S113,I113="M = M",J113*Q113,I113="M = RoT",J113*R113*S113,I113="","")</f>
        <v/>
      </c>
      <c r="U113" s="115" t="str" cm="1">
        <f t="array" ref="U113">_xlfn.IFNA(_xlfn.IFS($H113="length","m",$H113="area","m2",$H113="volume","m3",$H113="mass","kg",$H113="",""),"problem")</f>
        <v/>
      </c>
      <c r="V113" s="475"/>
      <c r="W113" s="476"/>
      <c r="X113" s="476"/>
      <c r="Y113" s="476"/>
      <c r="Z113" s="116"/>
      <c r="AA113" s="117" t="str" cm="1">
        <f t="array" ref="AA113">_xlfn.IFNA(_xlfn.IFS($H113="Length",VLOOKUP($Y113,Densities,3,FALSE),$H113="area",VLOOKUP($Y113,Densities,4,FALSE),$H113="volume",VLOOKUP($Y113,Densities,5,FALSE),$H113="mass",1,$H113="",""),"enter density manually")</f>
        <v/>
      </c>
      <c r="AB113" s="115" t="str" cm="1">
        <f t="array" ref="AB113">_xlfn.IFNA(_xlfn.IFS($H113="length","kg/m",$H113="area","kg/m2",$H113="volume","kg/m3",$H113="mass","kg/kg",$H113="",""),"problem")</f>
        <v/>
      </c>
      <c r="AC113" s="118" t="str">
        <f t="shared" si="5"/>
        <v/>
      </c>
      <c r="AD113" s="119" t="str">
        <f t="shared" si="0"/>
        <v/>
      </c>
      <c r="AE113" s="120" t="str">
        <f t="shared" si="6"/>
        <v/>
      </c>
      <c r="AF113" s="121" t="str">
        <f t="shared" si="4"/>
        <v/>
      </c>
    </row>
    <row r="114" spans="2:32" ht="15.75" customHeight="1" x14ac:dyDescent="0.35">
      <c r="B114" s="903"/>
      <c r="C114" s="904"/>
      <c r="D114" s="905"/>
      <c r="E114" s="906"/>
      <c r="F114" s="907"/>
      <c r="G114" s="908"/>
      <c r="H114" s="909"/>
      <c r="I114" s="910"/>
      <c r="J114" s="911"/>
      <c r="K114" s="912"/>
      <c r="L114" s="913"/>
      <c r="M114" s="914"/>
      <c r="N114" s="915"/>
      <c r="O114" s="914"/>
      <c r="P114" s="915"/>
      <c r="Q114" s="916"/>
      <c r="R114" s="917"/>
      <c r="S114" s="918"/>
      <c r="T114" s="114" t="str" cm="1">
        <f t="array" ref="T114">_xlfn.IFS(I114="L = L",J114*K114,I114="L = RoT",J114*R114*S114,I114="A = L x H",J114*K114*L114,I114="A = CS",J114*O114,I114="A = A",J114*N114,I114="A = RoT",J114*R114*S114,I114="V = L x H x T",J114*K114*L114*M114,I114="V = L x CS",J114*K114*O114,I114="V = T x A",J114*M114*N114,I114="V = V",J114*P114,I114="V = RoT",J114*R114*S114,I114="M = M",J114*Q114,I114="M = RoT",J114*R114*S114,I114="","")</f>
        <v/>
      </c>
      <c r="U114" s="115" t="str" cm="1">
        <f t="array" ref="U114">_xlfn.IFNA(_xlfn.IFS($H114="length","m",$H114="area","m2",$H114="volume","m3",$H114="mass","kg",$H114="",""),"problem")</f>
        <v/>
      </c>
      <c r="V114" s="475"/>
      <c r="W114" s="476"/>
      <c r="X114" s="476"/>
      <c r="Y114" s="476"/>
      <c r="Z114" s="116"/>
      <c r="AA114" s="117" t="str" cm="1">
        <f t="array" ref="AA114">_xlfn.IFNA(_xlfn.IFS($H114="Length",VLOOKUP($Y114,Densities,3,FALSE),$H114="area",VLOOKUP($Y114,Densities,4,FALSE),$H114="volume",VLOOKUP($Y114,Densities,5,FALSE),$H114="mass",1,$H114="",""),"enter density manually")</f>
        <v/>
      </c>
      <c r="AB114" s="115" t="str" cm="1">
        <f t="array" ref="AB114">_xlfn.IFNA(_xlfn.IFS($H114="length","kg/m",$H114="area","kg/m2",$H114="volume","kg/m3",$H114="mass","kg/kg",$H114="",""),"problem")</f>
        <v/>
      </c>
      <c r="AC114" s="118" t="str">
        <f t="shared" si="5"/>
        <v/>
      </c>
      <c r="AD114" s="119" t="str">
        <f t="shared" si="0"/>
        <v/>
      </c>
      <c r="AE114" s="120" t="str">
        <f t="shared" si="6"/>
        <v/>
      </c>
      <c r="AF114" s="121" t="str">
        <f t="shared" si="4"/>
        <v/>
      </c>
    </row>
    <row r="115" spans="2:32" ht="15.75" customHeight="1" x14ac:dyDescent="0.35">
      <c r="B115" s="903"/>
      <c r="C115" s="904"/>
      <c r="D115" s="905"/>
      <c r="E115" s="906"/>
      <c r="F115" s="907"/>
      <c r="G115" s="908"/>
      <c r="H115" s="909"/>
      <c r="I115" s="910"/>
      <c r="J115" s="911"/>
      <c r="K115" s="912"/>
      <c r="L115" s="913"/>
      <c r="M115" s="914"/>
      <c r="N115" s="915"/>
      <c r="O115" s="914"/>
      <c r="P115" s="915"/>
      <c r="Q115" s="916"/>
      <c r="R115" s="917"/>
      <c r="S115" s="918"/>
      <c r="T115" s="114" t="str" cm="1">
        <f t="array" ref="T115">_xlfn.IFS(I115="L = L",J115*K115,I115="L = RoT",J115*R115*S115,I115="A = L x H",J115*K115*L115,I115="A = CS",J115*O115,I115="A = A",J115*N115,I115="A = RoT",J115*R115*S115,I115="V = L x H x T",J115*K115*L115*M115,I115="V = L x CS",J115*K115*O115,I115="V = T x A",J115*M115*N115,I115="V = V",J115*P115,I115="V = RoT",J115*R115*S115,I115="M = M",J115*Q115,I115="M = RoT",J115*R115*S115,I115="","")</f>
        <v/>
      </c>
      <c r="U115" s="115" t="str" cm="1">
        <f t="array" ref="U115">_xlfn.IFNA(_xlfn.IFS($H115="length","m",$H115="area","m2",$H115="volume","m3",$H115="mass","kg",$H115="",""),"problem")</f>
        <v/>
      </c>
      <c r="V115" s="475"/>
      <c r="W115" s="476"/>
      <c r="X115" s="476"/>
      <c r="Y115" s="476"/>
      <c r="Z115" s="116"/>
      <c r="AA115" s="117" t="str" cm="1">
        <f t="array" ref="AA115">_xlfn.IFNA(_xlfn.IFS($H115="Length",VLOOKUP($Y115,Densities,3,FALSE),$H115="area",VLOOKUP($Y115,Densities,4,FALSE),$H115="volume",VLOOKUP($Y115,Densities,5,FALSE),$H115="mass",1,$H115="",""),"enter density manually")</f>
        <v/>
      </c>
      <c r="AB115" s="115" t="str" cm="1">
        <f t="array" ref="AB115">_xlfn.IFNA(_xlfn.IFS($H115="length","kg/m",$H115="area","kg/m2",$H115="volume","kg/m3",$H115="mass","kg/kg",$H115="",""),"problem")</f>
        <v/>
      </c>
      <c r="AC115" s="118" t="str">
        <f t="shared" si="5"/>
        <v/>
      </c>
      <c r="AD115" s="119" t="str">
        <f t="shared" si="0"/>
        <v/>
      </c>
      <c r="AE115" s="120" t="str">
        <f t="shared" si="6"/>
        <v/>
      </c>
      <c r="AF115" s="121" t="str">
        <f t="shared" si="4"/>
        <v/>
      </c>
    </row>
    <row r="116" spans="2:32" ht="15.75" customHeight="1" x14ac:dyDescent="0.35">
      <c r="B116" s="903"/>
      <c r="C116" s="904"/>
      <c r="D116" s="905"/>
      <c r="E116" s="906"/>
      <c r="F116" s="907"/>
      <c r="G116" s="908"/>
      <c r="H116" s="909"/>
      <c r="I116" s="910"/>
      <c r="J116" s="911"/>
      <c r="K116" s="912"/>
      <c r="L116" s="913"/>
      <c r="M116" s="914"/>
      <c r="N116" s="915"/>
      <c r="O116" s="914"/>
      <c r="P116" s="915"/>
      <c r="Q116" s="916"/>
      <c r="R116" s="917"/>
      <c r="S116" s="918"/>
      <c r="T116" s="114" t="str" cm="1">
        <f t="array" ref="T116">_xlfn.IFS(I116="L = L",J116*K116,I116="L = RoT",J116*R116*S116,I116="A = L x H",J116*K116*L116,I116="A = CS",J116*O116,I116="A = A",J116*N116,I116="A = RoT",J116*R116*S116,I116="V = L x H x T",J116*K116*L116*M116,I116="V = L x CS",J116*K116*O116,I116="V = T x A",J116*M116*N116,I116="V = V",J116*P116,I116="V = RoT",J116*R116*S116,I116="M = M",J116*Q116,I116="M = RoT",J116*R116*S116,I116="","")</f>
        <v/>
      </c>
      <c r="U116" s="115" t="str" cm="1">
        <f t="array" ref="U116">_xlfn.IFNA(_xlfn.IFS($H116="length","m",$H116="area","m2",$H116="volume","m3",$H116="mass","kg",$H116="",""),"problem")</f>
        <v/>
      </c>
      <c r="V116" s="475"/>
      <c r="W116" s="476"/>
      <c r="X116" s="476"/>
      <c r="Y116" s="476"/>
      <c r="Z116" s="116"/>
      <c r="AA116" s="117" t="str" cm="1">
        <f t="array" ref="AA116">_xlfn.IFNA(_xlfn.IFS($H116="Length",VLOOKUP($Y116,Densities,3,FALSE),$H116="area",VLOOKUP($Y116,Densities,4,FALSE),$H116="volume",VLOOKUP($Y116,Densities,5,FALSE),$H116="mass",1,$H116="",""),"enter density manually")</f>
        <v/>
      </c>
      <c r="AB116" s="115" t="str" cm="1">
        <f t="array" ref="AB116">_xlfn.IFNA(_xlfn.IFS($H116="length","kg/m",$H116="area","kg/m2",$H116="volume","kg/m3",$H116="mass","kg/kg",$H116="",""),"problem")</f>
        <v/>
      </c>
      <c r="AC116" s="118" t="str">
        <f t="shared" si="5"/>
        <v/>
      </c>
      <c r="AD116" s="119" t="str">
        <f t="shared" si="0"/>
        <v/>
      </c>
      <c r="AE116" s="120" t="str">
        <f t="shared" si="6"/>
        <v/>
      </c>
      <c r="AF116" s="121" t="str">
        <f t="shared" si="4"/>
        <v/>
      </c>
    </row>
    <row r="117" spans="2:32" ht="15.75" customHeight="1" x14ac:dyDescent="0.35">
      <c r="B117" s="903"/>
      <c r="C117" s="904"/>
      <c r="D117" s="905"/>
      <c r="E117" s="906"/>
      <c r="F117" s="907"/>
      <c r="G117" s="908"/>
      <c r="H117" s="909"/>
      <c r="I117" s="910"/>
      <c r="J117" s="911"/>
      <c r="K117" s="912"/>
      <c r="L117" s="913"/>
      <c r="M117" s="914"/>
      <c r="N117" s="915"/>
      <c r="O117" s="914"/>
      <c r="P117" s="915"/>
      <c r="Q117" s="916"/>
      <c r="R117" s="917"/>
      <c r="S117" s="918"/>
      <c r="T117" s="114" t="str" cm="1">
        <f t="array" ref="T117">_xlfn.IFS(I117="L = L",J117*K117,I117="L = RoT",J117*R117*S117,I117="A = L x H",J117*K117*L117,I117="A = CS",J117*O117,I117="A = A",J117*N117,I117="A = RoT",J117*R117*S117,I117="V = L x H x T",J117*K117*L117*M117,I117="V = L x CS",J117*K117*O117,I117="V = T x A",J117*M117*N117,I117="V = V",J117*P117,I117="V = RoT",J117*R117*S117,I117="M = M",J117*Q117,I117="M = RoT",J117*R117*S117,I117="","")</f>
        <v/>
      </c>
      <c r="U117" s="115" t="str" cm="1">
        <f t="array" ref="U117">_xlfn.IFNA(_xlfn.IFS($H117="length","m",$H117="area","m2",$H117="volume","m3",$H117="mass","kg",$H117="",""),"problem")</f>
        <v/>
      </c>
      <c r="V117" s="475"/>
      <c r="W117" s="476"/>
      <c r="X117" s="476"/>
      <c r="Y117" s="476"/>
      <c r="Z117" s="116"/>
      <c r="AA117" s="117" t="str" cm="1">
        <f t="array" ref="AA117">_xlfn.IFNA(_xlfn.IFS($H117="Length",VLOOKUP($Y117,Densities,3,FALSE),$H117="area",VLOOKUP($Y117,Densities,4,FALSE),$H117="volume",VLOOKUP($Y117,Densities,5,FALSE),$H117="mass",1,$H117="",""),"enter density manually")</f>
        <v/>
      </c>
      <c r="AB117" s="115" t="str" cm="1">
        <f t="array" ref="AB117">_xlfn.IFNA(_xlfn.IFS($H117="length","kg/m",$H117="area","kg/m2",$H117="volume","kg/m3",$H117="mass","kg/kg",$H117="",""),"problem")</f>
        <v/>
      </c>
      <c r="AC117" s="118" t="str">
        <f t="shared" si="5"/>
        <v/>
      </c>
      <c r="AD117" s="119" t="str">
        <f t="shared" si="0"/>
        <v/>
      </c>
      <c r="AE117" s="120" t="str">
        <f t="shared" si="6"/>
        <v/>
      </c>
      <c r="AF117" s="121" t="str">
        <f t="shared" si="4"/>
        <v/>
      </c>
    </row>
    <row r="118" spans="2:32" ht="15.75" customHeight="1" x14ac:dyDescent="0.35">
      <c r="B118" s="903"/>
      <c r="C118" s="904"/>
      <c r="D118" s="905"/>
      <c r="E118" s="906"/>
      <c r="F118" s="907"/>
      <c r="G118" s="908"/>
      <c r="H118" s="909"/>
      <c r="I118" s="910"/>
      <c r="J118" s="911"/>
      <c r="K118" s="912"/>
      <c r="L118" s="913"/>
      <c r="M118" s="914"/>
      <c r="N118" s="915"/>
      <c r="O118" s="914"/>
      <c r="P118" s="915"/>
      <c r="Q118" s="916"/>
      <c r="R118" s="917"/>
      <c r="S118" s="918"/>
      <c r="T118" s="114" t="str" cm="1">
        <f t="array" ref="T118">_xlfn.IFS(I118="L = L",J118*K118,I118="L = RoT",J118*R118*S118,I118="A = L x H",J118*K118*L118,I118="A = CS",J118*O118,I118="A = A",J118*N118,I118="A = RoT",J118*R118*S118,I118="V = L x H x T",J118*K118*L118*M118,I118="V = L x CS",J118*K118*O118,I118="V = T x A",J118*M118*N118,I118="V = V",J118*P118,I118="V = RoT",J118*R118*S118,I118="M = M",J118*Q118,I118="M = RoT",J118*R118*S118,I118="","")</f>
        <v/>
      </c>
      <c r="U118" s="115" t="str" cm="1">
        <f t="array" ref="U118">_xlfn.IFNA(_xlfn.IFS($H118="length","m",$H118="area","m2",$H118="volume","m3",$H118="mass","kg",$H118="",""),"problem")</f>
        <v/>
      </c>
      <c r="V118" s="475"/>
      <c r="W118" s="476"/>
      <c r="X118" s="476"/>
      <c r="Y118" s="476"/>
      <c r="Z118" s="116"/>
      <c r="AA118" s="117" t="str" cm="1">
        <f t="array" ref="AA118">_xlfn.IFNA(_xlfn.IFS($H118="Length",VLOOKUP($Y118,Densities,3,FALSE),$H118="area",VLOOKUP($Y118,Densities,4,FALSE),$H118="volume",VLOOKUP($Y118,Densities,5,FALSE),$H118="mass",1,$H118="",""),"enter density manually")</f>
        <v/>
      </c>
      <c r="AB118" s="115" t="str" cm="1">
        <f t="array" ref="AB118">_xlfn.IFNA(_xlfn.IFS($H118="length","kg/m",$H118="area","kg/m2",$H118="volume","kg/m3",$H118="mass","kg/kg",$H118="",""),"problem")</f>
        <v/>
      </c>
      <c r="AC118" s="118" t="str">
        <f t="shared" si="5"/>
        <v/>
      </c>
      <c r="AD118" s="119" t="str">
        <f t="shared" si="0"/>
        <v/>
      </c>
      <c r="AE118" s="120" t="str">
        <f t="shared" si="6"/>
        <v/>
      </c>
      <c r="AF118" s="121" t="str">
        <f t="shared" si="4"/>
        <v/>
      </c>
    </row>
    <row r="119" spans="2:32" ht="15.75" customHeight="1" x14ac:dyDescent="0.35">
      <c r="B119" s="903"/>
      <c r="C119" s="904"/>
      <c r="D119" s="905"/>
      <c r="E119" s="906"/>
      <c r="F119" s="907"/>
      <c r="G119" s="908"/>
      <c r="H119" s="909"/>
      <c r="I119" s="910"/>
      <c r="J119" s="911"/>
      <c r="K119" s="912"/>
      <c r="L119" s="913"/>
      <c r="M119" s="914"/>
      <c r="N119" s="915"/>
      <c r="O119" s="914"/>
      <c r="P119" s="915"/>
      <c r="Q119" s="916"/>
      <c r="R119" s="917"/>
      <c r="S119" s="918"/>
      <c r="T119" s="114" t="str" cm="1">
        <f t="array" ref="T119">_xlfn.IFS(I119="L = L",J119*K119,I119="L = RoT",J119*R119*S119,I119="A = L x H",J119*K119*L119,I119="A = CS",J119*O119,I119="A = A",J119*N119,I119="A = RoT",J119*R119*S119,I119="V = L x H x T",J119*K119*L119*M119,I119="V = L x CS",J119*K119*O119,I119="V = T x A",J119*M119*N119,I119="V = V",J119*P119,I119="V = RoT",J119*R119*S119,I119="M = M",J119*Q119,I119="M = RoT",J119*R119*S119,I119="","")</f>
        <v/>
      </c>
      <c r="U119" s="115" t="str" cm="1">
        <f t="array" ref="U119">_xlfn.IFNA(_xlfn.IFS($H119="length","m",$H119="area","m2",$H119="volume","m3",$H119="mass","kg",$H119="",""),"problem")</f>
        <v/>
      </c>
      <c r="V119" s="475"/>
      <c r="W119" s="476"/>
      <c r="X119" s="476"/>
      <c r="Y119" s="476"/>
      <c r="Z119" s="116"/>
      <c r="AA119" s="117" t="str" cm="1">
        <f t="array" ref="AA119">_xlfn.IFNA(_xlfn.IFS($H119="Length",VLOOKUP($Y119,Densities,3,FALSE),$H119="area",VLOOKUP($Y119,Densities,4,FALSE),$H119="volume",VLOOKUP($Y119,Densities,5,FALSE),$H119="mass",1,$H119="",""),"enter density manually")</f>
        <v/>
      </c>
      <c r="AB119" s="115" t="str" cm="1">
        <f t="array" ref="AB119">_xlfn.IFNA(_xlfn.IFS($H119="length","kg/m",$H119="area","kg/m2",$H119="volume","kg/m3",$H119="mass","kg/kg",$H119="",""),"problem")</f>
        <v/>
      </c>
      <c r="AC119" s="118" t="str">
        <f t="shared" si="5"/>
        <v/>
      </c>
      <c r="AD119" s="119" t="str">
        <f t="shared" si="0"/>
        <v/>
      </c>
      <c r="AE119" s="120" t="str">
        <f t="shared" si="6"/>
        <v/>
      </c>
      <c r="AF119" s="121" t="str">
        <f t="shared" si="4"/>
        <v/>
      </c>
    </row>
    <row r="120" spans="2:32" ht="15.75" customHeight="1" x14ac:dyDescent="0.35">
      <c r="B120" s="903"/>
      <c r="C120" s="904"/>
      <c r="D120" s="905"/>
      <c r="E120" s="906"/>
      <c r="F120" s="907"/>
      <c r="G120" s="908"/>
      <c r="H120" s="909"/>
      <c r="I120" s="910"/>
      <c r="J120" s="911"/>
      <c r="K120" s="912"/>
      <c r="L120" s="913"/>
      <c r="M120" s="914"/>
      <c r="N120" s="915"/>
      <c r="O120" s="914"/>
      <c r="P120" s="915"/>
      <c r="Q120" s="916"/>
      <c r="R120" s="917"/>
      <c r="S120" s="918"/>
      <c r="T120" s="114" t="str" cm="1">
        <f t="array" ref="T120">_xlfn.IFS(I120="L = L",J120*K120,I120="L = RoT",J120*R120*S120,I120="A = L x H",J120*K120*L120,I120="A = CS",J120*O120,I120="A = A",J120*N120,I120="A = RoT",J120*R120*S120,I120="V = L x H x T",J120*K120*L120*M120,I120="V = L x CS",J120*K120*O120,I120="V = T x A",J120*M120*N120,I120="V = V",J120*P120,I120="V = RoT",J120*R120*S120,I120="M = M",J120*Q120,I120="M = RoT",J120*R120*S120,I120="","")</f>
        <v/>
      </c>
      <c r="U120" s="115" t="str" cm="1">
        <f t="array" ref="U120">_xlfn.IFNA(_xlfn.IFS($H120="length","m",$H120="area","m2",$H120="volume","m3",$H120="mass","kg",$H120="",""),"problem")</f>
        <v/>
      </c>
      <c r="V120" s="475"/>
      <c r="W120" s="476"/>
      <c r="X120" s="476"/>
      <c r="Y120" s="476"/>
      <c r="Z120" s="116"/>
      <c r="AA120" s="117" t="str" cm="1">
        <f t="array" ref="AA120">_xlfn.IFNA(_xlfn.IFS($H120="Length",VLOOKUP($Y120,Densities,3,FALSE),$H120="area",VLOOKUP($Y120,Densities,4,FALSE),$H120="volume",VLOOKUP($Y120,Densities,5,FALSE),$H120="mass",1,$H120="",""),"enter density manually")</f>
        <v/>
      </c>
      <c r="AB120" s="115" t="str" cm="1">
        <f t="array" ref="AB120">_xlfn.IFNA(_xlfn.IFS($H120="length","kg/m",$H120="area","kg/m2",$H120="volume","kg/m3",$H120="mass","kg/kg",$H120="",""),"problem")</f>
        <v/>
      </c>
      <c r="AC120" s="118" t="str">
        <f t="shared" si="5"/>
        <v/>
      </c>
      <c r="AD120" s="119" t="str">
        <f t="shared" si="0"/>
        <v/>
      </c>
      <c r="AE120" s="120" t="str">
        <f t="shared" si="6"/>
        <v/>
      </c>
      <c r="AF120" s="121" t="str">
        <f t="shared" si="4"/>
        <v/>
      </c>
    </row>
    <row r="121" spans="2:32" ht="15.75" customHeight="1" x14ac:dyDescent="0.35">
      <c r="B121" s="903"/>
      <c r="C121" s="904"/>
      <c r="D121" s="905"/>
      <c r="E121" s="906"/>
      <c r="F121" s="907"/>
      <c r="G121" s="908"/>
      <c r="H121" s="909"/>
      <c r="I121" s="910"/>
      <c r="J121" s="911"/>
      <c r="K121" s="912"/>
      <c r="L121" s="913"/>
      <c r="M121" s="914"/>
      <c r="N121" s="915"/>
      <c r="O121" s="914"/>
      <c r="P121" s="915"/>
      <c r="Q121" s="916"/>
      <c r="R121" s="917"/>
      <c r="S121" s="918"/>
      <c r="T121" s="114" t="str" cm="1">
        <f t="array" ref="T121">_xlfn.IFS(I121="L = L",J121*K121,I121="L = RoT",J121*R121*S121,I121="A = L x H",J121*K121*L121,I121="A = CS",J121*O121,I121="A = A",J121*N121,I121="A = RoT",J121*R121*S121,I121="V = L x H x T",J121*K121*L121*M121,I121="V = L x CS",J121*K121*O121,I121="V = T x A",J121*M121*N121,I121="V = V",J121*P121,I121="V = RoT",J121*R121*S121,I121="M = M",J121*Q121,I121="M = RoT",J121*R121*S121,I121="","")</f>
        <v/>
      </c>
      <c r="U121" s="115" t="str" cm="1">
        <f t="array" ref="U121">_xlfn.IFNA(_xlfn.IFS($H121="length","m",$H121="area","m2",$H121="volume","m3",$H121="mass","kg",$H121="",""),"problem")</f>
        <v/>
      </c>
      <c r="V121" s="475"/>
      <c r="W121" s="476"/>
      <c r="X121" s="476"/>
      <c r="Y121" s="476"/>
      <c r="Z121" s="116"/>
      <c r="AA121" s="117" t="str" cm="1">
        <f t="array" ref="AA121">_xlfn.IFNA(_xlfn.IFS($H121="Length",VLOOKUP($Y121,Densities,3,FALSE),$H121="area",VLOOKUP($Y121,Densities,4,FALSE),$H121="volume",VLOOKUP($Y121,Densities,5,FALSE),$H121="mass",1,$H121="",""),"enter density manually")</f>
        <v/>
      </c>
      <c r="AB121" s="115" t="str" cm="1">
        <f t="array" ref="AB121">_xlfn.IFNA(_xlfn.IFS($H121="length","kg/m",$H121="area","kg/m2",$H121="volume","kg/m3",$H121="mass","kg/kg",$H121="",""),"problem")</f>
        <v/>
      </c>
      <c r="AC121" s="118" t="str">
        <f t="shared" si="5"/>
        <v/>
      </c>
      <c r="AD121" s="119" t="str">
        <f t="shared" si="0"/>
        <v/>
      </c>
      <c r="AE121" s="120" t="str">
        <f t="shared" si="6"/>
        <v/>
      </c>
      <c r="AF121" s="121" t="str">
        <f t="shared" si="4"/>
        <v/>
      </c>
    </row>
    <row r="122" spans="2:32" ht="15.75" customHeight="1" x14ac:dyDescent="0.35">
      <c r="B122" s="903"/>
      <c r="C122" s="904"/>
      <c r="D122" s="905"/>
      <c r="E122" s="906"/>
      <c r="F122" s="907"/>
      <c r="G122" s="908"/>
      <c r="H122" s="909"/>
      <c r="I122" s="910"/>
      <c r="J122" s="911"/>
      <c r="K122" s="912"/>
      <c r="L122" s="913"/>
      <c r="M122" s="914"/>
      <c r="N122" s="915"/>
      <c r="O122" s="914"/>
      <c r="P122" s="915"/>
      <c r="Q122" s="916"/>
      <c r="R122" s="917"/>
      <c r="S122" s="918"/>
      <c r="T122" s="114" t="str" cm="1">
        <f t="array" ref="T122">_xlfn.IFS(I122="L = L",J122*K122,I122="L = RoT",J122*R122*S122,I122="A = L x H",J122*K122*L122,I122="A = CS",J122*O122,I122="A = A",J122*N122,I122="A = RoT",J122*R122*S122,I122="V = L x H x T",J122*K122*L122*M122,I122="V = L x CS",J122*K122*O122,I122="V = T x A",J122*M122*N122,I122="V = V",J122*P122,I122="V = RoT",J122*R122*S122,I122="M = M",J122*Q122,I122="M = RoT",J122*R122*S122,I122="","")</f>
        <v/>
      </c>
      <c r="U122" s="115" t="str" cm="1">
        <f t="array" ref="U122">_xlfn.IFNA(_xlfn.IFS($H122="length","m",$H122="area","m2",$H122="volume","m3",$H122="mass","kg",$H122="",""),"problem")</f>
        <v/>
      </c>
      <c r="V122" s="475"/>
      <c r="W122" s="476"/>
      <c r="X122" s="476"/>
      <c r="Y122" s="476"/>
      <c r="Z122" s="116"/>
      <c r="AA122" s="117" t="str" cm="1">
        <f t="array" ref="AA122">_xlfn.IFNA(_xlfn.IFS($H122="Length",VLOOKUP($Y122,Densities,3,FALSE),$H122="area",VLOOKUP($Y122,Densities,4,FALSE),$H122="volume",VLOOKUP($Y122,Densities,5,FALSE),$H122="mass",1,$H122="",""),"enter density manually")</f>
        <v/>
      </c>
      <c r="AB122" s="115" t="str" cm="1">
        <f t="array" ref="AB122">_xlfn.IFNA(_xlfn.IFS($H122="length","kg/m",$H122="area","kg/m2",$H122="volume","kg/m3",$H122="mass","kg/kg",$H122="",""),"problem")</f>
        <v/>
      </c>
      <c r="AC122" s="118" t="str">
        <f t="shared" si="5"/>
        <v/>
      </c>
      <c r="AD122" s="119" t="str">
        <f t="shared" si="0"/>
        <v/>
      </c>
      <c r="AE122" s="120" t="str">
        <f t="shared" si="6"/>
        <v/>
      </c>
      <c r="AF122" s="121" t="str">
        <f t="shared" si="4"/>
        <v/>
      </c>
    </row>
    <row r="123" spans="2:32" ht="15.75" customHeight="1" x14ac:dyDescent="0.35">
      <c r="B123" s="903"/>
      <c r="C123" s="904"/>
      <c r="D123" s="905"/>
      <c r="E123" s="906"/>
      <c r="F123" s="907"/>
      <c r="G123" s="908"/>
      <c r="H123" s="909"/>
      <c r="I123" s="910"/>
      <c r="J123" s="911"/>
      <c r="K123" s="912"/>
      <c r="L123" s="913"/>
      <c r="M123" s="914"/>
      <c r="N123" s="915"/>
      <c r="O123" s="914"/>
      <c r="P123" s="915"/>
      <c r="Q123" s="916"/>
      <c r="R123" s="917"/>
      <c r="S123" s="918"/>
      <c r="T123" s="114" t="str" cm="1">
        <f t="array" ref="T123">_xlfn.IFS(I123="L = L",J123*K123,I123="L = RoT",J123*R123*S123,I123="A = L x H",J123*K123*L123,I123="A = CS",J123*O123,I123="A = A",J123*N123,I123="A = RoT",J123*R123*S123,I123="V = L x H x T",J123*K123*L123*M123,I123="V = L x CS",J123*K123*O123,I123="V = T x A",J123*M123*N123,I123="V = V",J123*P123,I123="V = RoT",J123*R123*S123,I123="M = M",J123*Q123,I123="M = RoT",J123*R123*S123,I123="","")</f>
        <v/>
      </c>
      <c r="U123" s="115" t="str" cm="1">
        <f t="array" ref="U123">_xlfn.IFNA(_xlfn.IFS($H123="length","m",$H123="area","m2",$H123="volume","m3",$H123="mass","kg",$H123="",""),"problem")</f>
        <v/>
      </c>
      <c r="V123" s="475"/>
      <c r="W123" s="476"/>
      <c r="X123" s="476"/>
      <c r="Y123" s="476"/>
      <c r="Z123" s="116"/>
      <c r="AA123" s="117" t="str" cm="1">
        <f t="array" ref="AA123">_xlfn.IFNA(_xlfn.IFS($H123="Length",VLOOKUP($Y123,Densities,3,FALSE),$H123="area",VLOOKUP($Y123,Densities,4,FALSE),$H123="volume",VLOOKUP($Y123,Densities,5,FALSE),$H123="mass",1,$H123="",""),"enter density manually")</f>
        <v/>
      </c>
      <c r="AB123" s="115" t="str" cm="1">
        <f t="array" ref="AB123">_xlfn.IFNA(_xlfn.IFS($H123="length","kg/m",$H123="area","kg/m2",$H123="volume","kg/m3",$H123="mass","kg/kg",$H123="",""),"problem")</f>
        <v/>
      </c>
      <c r="AC123" s="118" t="str">
        <f t="shared" si="5"/>
        <v/>
      </c>
      <c r="AD123" s="119" t="str">
        <f t="shared" si="0"/>
        <v/>
      </c>
      <c r="AE123" s="120" t="str">
        <f t="shared" si="6"/>
        <v/>
      </c>
      <c r="AF123" s="121" t="str">
        <f t="shared" si="4"/>
        <v/>
      </c>
    </row>
    <row r="124" spans="2:32" ht="15.65" customHeight="1" x14ac:dyDescent="0.35">
      <c r="B124" s="903"/>
      <c r="C124" s="904"/>
      <c r="D124" s="905"/>
      <c r="E124" s="906"/>
      <c r="F124" s="907"/>
      <c r="G124" s="908"/>
      <c r="H124" s="909"/>
      <c r="I124" s="910"/>
      <c r="J124" s="911"/>
      <c r="K124" s="912"/>
      <c r="L124" s="913"/>
      <c r="M124" s="914"/>
      <c r="N124" s="915"/>
      <c r="O124" s="914"/>
      <c r="P124" s="915"/>
      <c r="Q124" s="916"/>
      <c r="R124" s="917"/>
      <c r="S124" s="918"/>
      <c r="T124" s="114" t="str" cm="1">
        <f t="array" ref="T124">_xlfn.IFS(I124="L = L",J124*K124,I124="L = RoT",J124*R124*S124,I124="A = L x H",J124*K124*L124,I124="A = CS",J124*O124,I124="A = A",J124*N124,I124="A = RoT",J124*R124*S124,I124="V = L x H x T",J124*K124*L124*M124,I124="V = L x CS",J124*K124*O124,I124="V = T x A",J124*M124*N124,I124="V = V",J124*P124,I124="V = RoT",J124*R124*S124,I124="M = M",J124*Q124,I124="M = RoT",J124*R124*S124,I124="","")</f>
        <v/>
      </c>
      <c r="U124" s="115" t="str" cm="1">
        <f t="array" ref="U124">_xlfn.IFNA(_xlfn.IFS($H124="length","m",$H124="area","m2",$H124="volume","m3",$H124="mass","kg",$H124="",""),"problem")</f>
        <v/>
      </c>
      <c r="V124" s="475"/>
      <c r="W124" s="476"/>
      <c r="X124" s="476"/>
      <c r="Y124" s="476"/>
      <c r="Z124" s="116"/>
      <c r="AA124" s="117" t="str" cm="1">
        <f t="array" ref="AA124">_xlfn.IFNA(_xlfn.IFS($H124="Length",VLOOKUP($Y124,Densities,3,FALSE),$H124="area",VLOOKUP($Y124,Densities,4,FALSE),$H124="volume",VLOOKUP($Y124,Densities,5,FALSE),$H124="mass",1,$H124="",""),"enter density manually")</f>
        <v/>
      </c>
      <c r="AB124" s="115" t="str" cm="1">
        <f t="array" ref="AB124">_xlfn.IFNA(_xlfn.IFS($H124="length","kg/m",$H124="area","kg/m2",$H124="volume","kg/m3",$H124="mass","kg/kg",$H124="",""),"problem")</f>
        <v/>
      </c>
      <c r="AC124" s="118" t="str">
        <f t="shared" si="5"/>
        <v/>
      </c>
      <c r="AD124" s="119" t="str">
        <f t="shared" si="0"/>
        <v/>
      </c>
      <c r="AE124" s="120" t="str">
        <f t="shared" si="6"/>
        <v/>
      </c>
      <c r="AF124" s="121" t="str">
        <f t="shared" si="4"/>
        <v/>
      </c>
    </row>
    <row r="125" spans="2:32" ht="15.75" customHeight="1" x14ac:dyDescent="0.35">
      <c r="B125" s="903"/>
      <c r="C125" s="904"/>
      <c r="D125" s="905"/>
      <c r="E125" s="906"/>
      <c r="F125" s="907"/>
      <c r="G125" s="908"/>
      <c r="H125" s="909"/>
      <c r="I125" s="910"/>
      <c r="J125" s="911"/>
      <c r="K125" s="912"/>
      <c r="L125" s="913"/>
      <c r="M125" s="914"/>
      <c r="N125" s="915"/>
      <c r="O125" s="914"/>
      <c r="P125" s="915"/>
      <c r="Q125" s="916"/>
      <c r="R125" s="917"/>
      <c r="S125" s="918"/>
      <c r="T125" s="114" t="str" cm="1">
        <f t="array" ref="T125">_xlfn.IFS(I125="L = L",J125*K125,I125="L = RoT",J125*R125*S125,I125="A = L x H",J125*K125*L125,I125="A = CS",J125*O125,I125="A = A",J125*N125,I125="A = RoT",J125*R125*S125,I125="V = L x H x T",J125*K125*L125*M125,I125="V = L x CS",J125*K125*O125,I125="V = T x A",J125*M125*N125,I125="V = V",J125*P125,I125="V = RoT",J125*R125*S125,I125="M = M",J125*Q125,I125="M = RoT",J125*R125*S125,I125="","")</f>
        <v/>
      </c>
      <c r="U125" s="115" t="str" cm="1">
        <f t="array" ref="U125">_xlfn.IFNA(_xlfn.IFS($H125="length","m",$H125="area","m2",$H125="volume","m3",$H125="mass","kg",$H125="",""),"problem")</f>
        <v/>
      </c>
      <c r="V125" s="475"/>
      <c r="W125" s="476"/>
      <c r="X125" s="476"/>
      <c r="Y125" s="476"/>
      <c r="Z125" s="116"/>
      <c r="AA125" s="117" t="str" cm="1">
        <f t="array" ref="AA125">_xlfn.IFNA(_xlfn.IFS($H125="Length",VLOOKUP($Y125,Densities,3,FALSE),$H125="area",VLOOKUP($Y125,Densities,4,FALSE),$H125="volume",VLOOKUP($Y125,Densities,5,FALSE),$H125="mass",1,$H125="",""),"enter density manually")</f>
        <v/>
      </c>
      <c r="AB125" s="115" t="str" cm="1">
        <f t="array" ref="AB125">_xlfn.IFNA(_xlfn.IFS($H125="length","kg/m",$H125="area","kg/m2",$H125="volume","kg/m3",$H125="mass","kg/kg",$H125="",""),"problem")</f>
        <v/>
      </c>
      <c r="AC125" s="118" t="str">
        <f t="shared" si="5"/>
        <v/>
      </c>
      <c r="AD125" s="119" t="str">
        <f t="shared" si="0"/>
        <v/>
      </c>
      <c r="AE125" s="120" t="str">
        <f t="shared" si="6"/>
        <v/>
      </c>
      <c r="AF125" s="121" t="str">
        <f t="shared" si="4"/>
        <v/>
      </c>
    </row>
    <row r="126" spans="2:32" ht="15.75" customHeight="1" x14ac:dyDescent="0.35">
      <c r="B126" s="903"/>
      <c r="C126" s="904"/>
      <c r="D126" s="905"/>
      <c r="E126" s="906"/>
      <c r="F126" s="907"/>
      <c r="G126" s="908"/>
      <c r="H126" s="909"/>
      <c r="I126" s="910"/>
      <c r="J126" s="911"/>
      <c r="K126" s="912"/>
      <c r="L126" s="913"/>
      <c r="M126" s="914"/>
      <c r="N126" s="915"/>
      <c r="O126" s="914"/>
      <c r="P126" s="915"/>
      <c r="Q126" s="916"/>
      <c r="R126" s="917"/>
      <c r="S126" s="918"/>
      <c r="T126" s="114" t="str" cm="1">
        <f t="array" ref="T126">_xlfn.IFS(I126="L = L",J126*K126,I126="L = RoT",J126*R126*S126,I126="A = L x H",J126*K126*L126,I126="A = CS",J126*O126,I126="A = A",J126*N126,I126="A = RoT",J126*R126*S126,I126="V = L x H x T",J126*K126*L126*M126,I126="V = L x CS",J126*K126*O126,I126="V = T x A",J126*M126*N126,I126="V = V",J126*P126,I126="V = RoT",J126*R126*S126,I126="M = M",J126*Q126,I126="M = RoT",J126*R126*S126,I126="","")</f>
        <v/>
      </c>
      <c r="U126" s="115" t="str" cm="1">
        <f t="array" ref="U126">_xlfn.IFNA(_xlfn.IFS($H126="length","m",$H126="area","m2",$H126="volume","m3",$H126="mass","kg",$H126="",""),"problem")</f>
        <v/>
      </c>
      <c r="V126" s="475"/>
      <c r="W126" s="476"/>
      <c r="X126" s="476"/>
      <c r="Y126" s="476"/>
      <c r="Z126" s="116"/>
      <c r="AA126" s="117" t="str" cm="1">
        <f t="array" ref="AA126">_xlfn.IFNA(_xlfn.IFS($H126="Length",VLOOKUP($Y126,Densities,3,FALSE),$H126="area",VLOOKUP($Y126,Densities,4,FALSE),$H126="volume",VLOOKUP($Y126,Densities,5,FALSE),$H126="mass",1,$H126="",""),"enter density manually")</f>
        <v/>
      </c>
      <c r="AB126" s="115" t="str" cm="1">
        <f t="array" ref="AB126">_xlfn.IFNA(_xlfn.IFS($H126="length","kg/m",$H126="area","kg/m2",$H126="volume","kg/m3",$H126="mass","kg/kg",$H126="",""),"problem")</f>
        <v/>
      </c>
      <c r="AC126" s="118" t="str">
        <f t="shared" si="5"/>
        <v/>
      </c>
      <c r="AD126" s="119" t="str">
        <f t="shared" si="0"/>
        <v/>
      </c>
      <c r="AE126" s="120" t="str">
        <f t="shared" si="6"/>
        <v/>
      </c>
      <c r="AF126" s="121" t="str">
        <f t="shared" si="4"/>
        <v/>
      </c>
    </row>
    <row r="127" spans="2:32" ht="15.75" customHeight="1" x14ac:dyDescent="0.35">
      <c r="B127" s="903"/>
      <c r="C127" s="904"/>
      <c r="D127" s="905"/>
      <c r="E127" s="906"/>
      <c r="F127" s="907"/>
      <c r="G127" s="908"/>
      <c r="H127" s="909"/>
      <c r="I127" s="910"/>
      <c r="J127" s="911"/>
      <c r="K127" s="912"/>
      <c r="L127" s="913"/>
      <c r="M127" s="914"/>
      <c r="N127" s="915"/>
      <c r="O127" s="914"/>
      <c r="P127" s="915"/>
      <c r="Q127" s="916"/>
      <c r="R127" s="917"/>
      <c r="S127" s="918"/>
      <c r="T127" s="114" t="str" cm="1">
        <f t="array" ref="T127">_xlfn.IFS(I127="L = L",J127*K127,I127="L = RoT",J127*R127*S127,I127="A = L x H",J127*K127*L127,I127="A = CS",J127*O127,I127="A = A",J127*N127,I127="A = RoT",J127*R127*S127,I127="V = L x H x T",J127*K127*L127*M127,I127="V = L x CS",J127*K127*O127,I127="V = T x A",J127*M127*N127,I127="V = V",J127*P127,I127="V = RoT",J127*R127*S127,I127="M = M",J127*Q127,I127="M = RoT",J127*R127*S127,I127="","")</f>
        <v/>
      </c>
      <c r="U127" s="115" t="str" cm="1">
        <f t="array" ref="U127">_xlfn.IFNA(_xlfn.IFS($H127="length","m",$H127="area","m2",$H127="volume","m3",$H127="mass","kg",$H127="",""),"problem")</f>
        <v/>
      </c>
      <c r="V127" s="475"/>
      <c r="W127" s="476"/>
      <c r="X127" s="476"/>
      <c r="Y127" s="476"/>
      <c r="Z127" s="116"/>
      <c r="AA127" s="117" t="str" cm="1">
        <f t="array" ref="AA127">_xlfn.IFNA(_xlfn.IFS($H127="Length",VLOOKUP($Y127,Densities,3,FALSE),$H127="area",VLOOKUP($Y127,Densities,4,FALSE),$H127="volume",VLOOKUP($Y127,Densities,5,FALSE),$H127="mass",1,$H127="",""),"enter density manually")</f>
        <v/>
      </c>
      <c r="AB127" s="115" t="str" cm="1">
        <f t="array" ref="AB127">_xlfn.IFNA(_xlfn.IFS($H127="length","kg/m",$H127="area","kg/m2",$H127="volume","kg/m3",$H127="mass","kg/kg",$H127="",""),"problem")</f>
        <v/>
      </c>
      <c r="AC127" s="118" t="str">
        <f t="shared" si="5"/>
        <v/>
      </c>
      <c r="AD127" s="119" t="str">
        <f t="shared" si="0"/>
        <v/>
      </c>
      <c r="AE127" s="120" t="str">
        <f t="shared" si="6"/>
        <v/>
      </c>
      <c r="AF127" s="121" t="str">
        <f t="shared" si="4"/>
        <v/>
      </c>
    </row>
    <row r="128" spans="2:32" ht="15.75" customHeight="1" x14ac:dyDescent="0.35">
      <c r="B128" s="903"/>
      <c r="C128" s="904"/>
      <c r="D128" s="905"/>
      <c r="E128" s="906"/>
      <c r="F128" s="907"/>
      <c r="G128" s="908"/>
      <c r="H128" s="909"/>
      <c r="I128" s="910"/>
      <c r="J128" s="911"/>
      <c r="K128" s="912"/>
      <c r="L128" s="913"/>
      <c r="M128" s="914"/>
      <c r="N128" s="915"/>
      <c r="O128" s="914"/>
      <c r="P128" s="915"/>
      <c r="Q128" s="916"/>
      <c r="R128" s="917"/>
      <c r="S128" s="918"/>
      <c r="T128" s="114" t="str" cm="1">
        <f t="array" ref="T128">_xlfn.IFS(I128="L = L",J128*K128,I128="L = RoT",J128*R128*S128,I128="A = L x H",J128*K128*L128,I128="A = CS",J128*O128,I128="A = A",J128*N128,I128="A = RoT",J128*R128*S128,I128="V = L x H x T",J128*K128*L128*M128,I128="V = L x CS",J128*K128*O128,I128="V = T x A",J128*M128*N128,I128="V = V",J128*P128,I128="V = RoT",J128*R128*S128,I128="M = M",J128*Q128,I128="M = RoT",J128*R128*S128,I128="","")</f>
        <v/>
      </c>
      <c r="U128" s="115" t="str" cm="1">
        <f t="array" ref="U128">_xlfn.IFNA(_xlfn.IFS($H128="length","m",$H128="area","m2",$H128="volume","m3",$H128="mass","kg",$H128="",""),"problem")</f>
        <v/>
      </c>
      <c r="V128" s="475"/>
      <c r="W128" s="476"/>
      <c r="X128" s="476"/>
      <c r="Y128" s="476"/>
      <c r="Z128" s="116"/>
      <c r="AA128" s="117" t="str" cm="1">
        <f t="array" ref="AA128">_xlfn.IFNA(_xlfn.IFS($H128="Length",VLOOKUP($Y128,Densities,3,FALSE),$H128="area",VLOOKUP($Y128,Densities,4,FALSE),$H128="volume",VLOOKUP($Y128,Densities,5,FALSE),$H128="mass",1,$H128="",""),"enter density manually")</f>
        <v/>
      </c>
      <c r="AB128" s="115" t="str" cm="1">
        <f t="array" ref="AB128">_xlfn.IFNA(_xlfn.IFS($H128="length","kg/m",$H128="area","kg/m2",$H128="volume","kg/m3",$H128="mass","kg/kg",$H128="",""),"problem")</f>
        <v/>
      </c>
      <c r="AC128" s="118" t="str">
        <f t="shared" si="5"/>
        <v/>
      </c>
      <c r="AD128" s="119" t="str">
        <f t="shared" si="0"/>
        <v/>
      </c>
      <c r="AE128" s="120" t="str">
        <f t="shared" si="6"/>
        <v/>
      </c>
      <c r="AF128" s="121" t="str">
        <f t="shared" si="4"/>
        <v/>
      </c>
    </row>
    <row r="129" spans="2:32" ht="15.75" customHeight="1" x14ac:dyDescent="0.35">
      <c r="B129" s="903"/>
      <c r="C129" s="904"/>
      <c r="D129" s="905"/>
      <c r="E129" s="906"/>
      <c r="F129" s="907"/>
      <c r="G129" s="908"/>
      <c r="H129" s="909"/>
      <c r="I129" s="910"/>
      <c r="J129" s="911"/>
      <c r="K129" s="912"/>
      <c r="L129" s="913"/>
      <c r="M129" s="914"/>
      <c r="N129" s="915"/>
      <c r="O129" s="914"/>
      <c r="P129" s="915"/>
      <c r="Q129" s="916"/>
      <c r="R129" s="917"/>
      <c r="S129" s="918"/>
      <c r="T129" s="114" t="str" cm="1">
        <f t="array" ref="T129">_xlfn.IFS(I129="L = L",J129*K129,I129="L = RoT",J129*R129*S129,I129="A = L x H",J129*K129*L129,I129="A = CS",J129*O129,I129="A = A",J129*N129,I129="A = RoT",J129*R129*S129,I129="V = L x H x T",J129*K129*L129*M129,I129="V = L x CS",J129*K129*O129,I129="V = T x A",J129*M129*N129,I129="V = V",J129*P129,I129="V = RoT",J129*R129*S129,I129="M = M",J129*Q129,I129="M = RoT",J129*R129*S129,I129="","")</f>
        <v/>
      </c>
      <c r="U129" s="115" t="str" cm="1">
        <f t="array" ref="U129">_xlfn.IFNA(_xlfn.IFS($H129="length","m",$H129="area","m2",$H129="volume","m3",$H129="mass","kg",$H129="",""),"problem")</f>
        <v/>
      </c>
      <c r="V129" s="475"/>
      <c r="W129" s="476"/>
      <c r="X129" s="476"/>
      <c r="Y129" s="476"/>
      <c r="Z129" s="116"/>
      <c r="AA129" s="117" t="str" cm="1">
        <f t="array" ref="AA129">_xlfn.IFNA(_xlfn.IFS($H129="Length",VLOOKUP($Y129,Densities,3,FALSE),$H129="area",VLOOKUP($Y129,Densities,4,FALSE),$H129="volume",VLOOKUP($Y129,Densities,5,FALSE),$H129="mass",1,$H129="",""),"enter density manually")</f>
        <v/>
      </c>
      <c r="AB129" s="115" t="str" cm="1">
        <f t="array" ref="AB129">_xlfn.IFNA(_xlfn.IFS($H129="length","kg/m",$H129="area","kg/m2",$H129="volume","kg/m3",$H129="mass","kg/kg",$H129="",""),"problem")</f>
        <v/>
      </c>
      <c r="AC129" s="118" t="str">
        <f t="shared" si="5"/>
        <v/>
      </c>
      <c r="AD129" s="119" t="str">
        <f t="shared" si="0"/>
        <v/>
      </c>
      <c r="AE129" s="120" t="str">
        <f t="shared" si="6"/>
        <v/>
      </c>
      <c r="AF129" s="121" t="str">
        <f t="shared" si="4"/>
        <v/>
      </c>
    </row>
    <row r="130" spans="2:32" ht="15.75" customHeight="1" x14ac:dyDescent="0.35">
      <c r="B130" s="903"/>
      <c r="C130" s="904"/>
      <c r="D130" s="905"/>
      <c r="E130" s="906"/>
      <c r="F130" s="907"/>
      <c r="G130" s="908"/>
      <c r="H130" s="909"/>
      <c r="I130" s="910"/>
      <c r="J130" s="911"/>
      <c r="K130" s="912"/>
      <c r="L130" s="913"/>
      <c r="M130" s="914"/>
      <c r="N130" s="915"/>
      <c r="O130" s="914"/>
      <c r="P130" s="915"/>
      <c r="Q130" s="916"/>
      <c r="R130" s="917"/>
      <c r="S130" s="918"/>
      <c r="T130" s="114" t="str" cm="1">
        <f t="array" ref="T130">_xlfn.IFS(I130="L = L",J130*K130,I130="L = RoT",J130*R130*S130,I130="A = L x H",J130*K130*L130,I130="A = CS",J130*O130,I130="A = A",J130*N130,I130="A = RoT",J130*R130*S130,I130="V = L x H x T",J130*K130*L130*M130,I130="V = L x CS",J130*K130*O130,I130="V = T x A",J130*M130*N130,I130="V = V",J130*P130,I130="V = RoT",J130*R130*S130,I130="M = M",J130*Q130,I130="M = RoT",J130*R130*S130,I130="","")</f>
        <v/>
      </c>
      <c r="U130" s="115" t="str" cm="1">
        <f t="array" ref="U130">_xlfn.IFNA(_xlfn.IFS($H130="length","m",$H130="area","m2",$H130="volume","m3",$H130="mass","kg",$H130="",""),"problem")</f>
        <v/>
      </c>
      <c r="V130" s="475"/>
      <c r="W130" s="476"/>
      <c r="X130" s="476"/>
      <c r="Y130" s="476"/>
      <c r="Z130" s="116"/>
      <c r="AA130" s="117" t="str" cm="1">
        <f t="array" ref="AA130">_xlfn.IFNA(_xlfn.IFS($H130="Length",VLOOKUP($Y130,Densities,3,FALSE),$H130="area",VLOOKUP($Y130,Densities,4,FALSE),$H130="volume",VLOOKUP($Y130,Densities,5,FALSE),$H130="mass",1,$H130="",""),"enter density manually")</f>
        <v/>
      </c>
      <c r="AB130" s="115" t="str" cm="1">
        <f t="array" ref="AB130">_xlfn.IFNA(_xlfn.IFS($H130="length","kg/m",$H130="area","kg/m2",$H130="volume","kg/m3",$H130="mass","kg/kg",$H130="",""),"problem")</f>
        <v/>
      </c>
      <c r="AC130" s="118" t="str">
        <f t="shared" si="5"/>
        <v/>
      </c>
      <c r="AD130" s="119" t="str">
        <f t="shared" si="0"/>
        <v/>
      </c>
      <c r="AE130" s="120" t="str">
        <f t="shared" si="6"/>
        <v/>
      </c>
      <c r="AF130" s="121" t="str">
        <f t="shared" si="4"/>
        <v/>
      </c>
    </row>
    <row r="131" spans="2:32" ht="15.75" customHeight="1" x14ac:dyDescent="0.35">
      <c r="B131" s="903"/>
      <c r="C131" s="904"/>
      <c r="D131" s="905"/>
      <c r="E131" s="906"/>
      <c r="F131" s="907"/>
      <c r="G131" s="908"/>
      <c r="H131" s="909"/>
      <c r="I131" s="910"/>
      <c r="J131" s="911"/>
      <c r="K131" s="912"/>
      <c r="L131" s="913"/>
      <c r="M131" s="914"/>
      <c r="N131" s="915"/>
      <c r="O131" s="914"/>
      <c r="P131" s="915"/>
      <c r="Q131" s="916"/>
      <c r="R131" s="917"/>
      <c r="S131" s="918"/>
      <c r="T131" s="114" t="str" cm="1">
        <f t="array" ref="T131">_xlfn.IFS(I131="L = L",J131*K131,I131="L = RoT",J131*R131*S131,I131="A = L x H",J131*K131*L131,I131="A = CS",J131*O131,I131="A = A",J131*N131,I131="A = RoT",J131*R131*S131,I131="V = L x H x T",J131*K131*L131*M131,I131="V = L x CS",J131*K131*O131,I131="V = T x A",J131*M131*N131,I131="V = V",J131*P131,I131="V = RoT",J131*R131*S131,I131="M = M",J131*Q131,I131="M = RoT",J131*R131*S131,I131="","")</f>
        <v/>
      </c>
      <c r="U131" s="115" t="str" cm="1">
        <f t="array" ref="U131">_xlfn.IFNA(_xlfn.IFS($H131="length","m",$H131="area","m2",$H131="volume","m3",$H131="mass","kg",$H131="",""),"problem")</f>
        <v/>
      </c>
      <c r="V131" s="475"/>
      <c r="W131" s="476"/>
      <c r="X131" s="476"/>
      <c r="Y131" s="476"/>
      <c r="Z131" s="116"/>
      <c r="AA131" s="117" t="str" cm="1">
        <f t="array" ref="AA131">_xlfn.IFNA(_xlfn.IFS($H131="Length",VLOOKUP($Y131,Densities,3,FALSE),$H131="area",VLOOKUP($Y131,Densities,4,FALSE),$H131="volume",VLOOKUP($Y131,Densities,5,FALSE),$H131="mass",1,$H131="",""),"enter density manually")</f>
        <v/>
      </c>
      <c r="AB131" s="115" t="str" cm="1">
        <f t="array" ref="AB131">_xlfn.IFNA(_xlfn.IFS($H131="length","kg/m",$H131="area","kg/m2",$H131="volume","kg/m3",$H131="mass","kg/kg",$H131="",""),"problem")</f>
        <v/>
      </c>
      <c r="AC131" s="118" t="str">
        <f t="shared" si="5"/>
        <v/>
      </c>
      <c r="AD131" s="119" t="str">
        <f t="shared" si="0"/>
        <v/>
      </c>
      <c r="AE131" s="120" t="str">
        <f t="shared" si="6"/>
        <v/>
      </c>
      <c r="AF131" s="121" t="str">
        <f t="shared" si="4"/>
        <v/>
      </c>
    </row>
    <row r="132" spans="2:32" ht="15.75" customHeight="1" x14ac:dyDescent="0.35">
      <c r="B132" s="903"/>
      <c r="C132" s="904"/>
      <c r="D132" s="905"/>
      <c r="E132" s="906"/>
      <c r="F132" s="907"/>
      <c r="G132" s="908"/>
      <c r="H132" s="909"/>
      <c r="I132" s="910"/>
      <c r="J132" s="911"/>
      <c r="K132" s="912"/>
      <c r="L132" s="913"/>
      <c r="M132" s="914"/>
      <c r="N132" s="915"/>
      <c r="O132" s="914"/>
      <c r="P132" s="915"/>
      <c r="Q132" s="916"/>
      <c r="R132" s="917"/>
      <c r="S132" s="918"/>
      <c r="T132" s="114" t="str" cm="1">
        <f t="array" ref="T132">_xlfn.IFS(I132="L = L",J132*K132,I132="L = RoT",J132*R132*S132,I132="A = L x H",J132*K132*L132,I132="A = CS",J132*O132,I132="A = A",J132*N132,I132="A = RoT",J132*R132*S132,I132="V = L x H x T",J132*K132*L132*M132,I132="V = L x CS",J132*K132*O132,I132="V = T x A",J132*M132*N132,I132="V = V",J132*P132,I132="V = RoT",J132*R132*S132,I132="M = M",J132*Q132,I132="M = RoT",J132*R132*S132,I132="","")</f>
        <v/>
      </c>
      <c r="U132" s="115" t="str" cm="1">
        <f t="array" ref="U132">_xlfn.IFNA(_xlfn.IFS($H132="length","m",$H132="area","m2",$H132="volume","m3",$H132="mass","kg",$H132="",""),"problem")</f>
        <v/>
      </c>
      <c r="V132" s="475"/>
      <c r="W132" s="476"/>
      <c r="X132" s="476"/>
      <c r="Y132" s="476"/>
      <c r="Z132" s="116"/>
      <c r="AA132" s="117" t="str" cm="1">
        <f t="array" ref="AA132">_xlfn.IFNA(_xlfn.IFS($H132="Length",VLOOKUP($Y132,Densities,3,FALSE),$H132="area",VLOOKUP($Y132,Densities,4,FALSE),$H132="volume",VLOOKUP($Y132,Densities,5,FALSE),$H132="mass",1,$H132="",""),"enter density manually")</f>
        <v/>
      </c>
      <c r="AB132" s="115" t="str" cm="1">
        <f t="array" ref="AB132">_xlfn.IFNA(_xlfn.IFS($H132="length","kg/m",$H132="area","kg/m2",$H132="volume","kg/m3",$H132="mass","kg/kg",$H132="",""),"problem")</f>
        <v/>
      </c>
      <c r="AC132" s="118" t="str">
        <f t="shared" si="5"/>
        <v/>
      </c>
      <c r="AD132" s="119" t="str">
        <f t="shared" si="0"/>
        <v/>
      </c>
      <c r="AE132" s="120" t="str">
        <f t="shared" si="6"/>
        <v/>
      </c>
      <c r="AF132" s="121" t="str">
        <f t="shared" si="4"/>
        <v/>
      </c>
    </row>
    <row r="133" spans="2:32" ht="15.75" customHeight="1" x14ac:dyDescent="0.35">
      <c r="B133" s="903"/>
      <c r="C133" s="904"/>
      <c r="D133" s="905"/>
      <c r="E133" s="906"/>
      <c r="F133" s="907"/>
      <c r="G133" s="908"/>
      <c r="H133" s="909"/>
      <c r="I133" s="910"/>
      <c r="J133" s="911"/>
      <c r="K133" s="912"/>
      <c r="L133" s="913"/>
      <c r="M133" s="914"/>
      <c r="N133" s="915"/>
      <c r="O133" s="914"/>
      <c r="P133" s="915"/>
      <c r="Q133" s="916"/>
      <c r="R133" s="917"/>
      <c r="S133" s="918"/>
      <c r="T133" s="114" t="str" cm="1">
        <f t="array" ref="T133">_xlfn.IFS(I133="L = L",J133*K133,I133="L = RoT",J133*R133*S133,I133="A = L x H",J133*K133*L133,I133="A = CS",J133*O133,I133="A = A",J133*N133,I133="A = RoT",J133*R133*S133,I133="V = L x H x T",J133*K133*L133*M133,I133="V = L x CS",J133*K133*O133,I133="V = T x A",J133*M133*N133,I133="V = V",J133*P133,I133="V = RoT",J133*R133*S133,I133="M = M",J133*Q133,I133="M = RoT",J133*R133*S133,I133="","")</f>
        <v/>
      </c>
      <c r="U133" s="115" t="str" cm="1">
        <f t="array" ref="U133">_xlfn.IFNA(_xlfn.IFS($H133="length","m",$H133="area","m2",$H133="volume","m3",$H133="mass","kg",$H133="",""),"problem")</f>
        <v/>
      </c>
      <c r="V133" s="475"/>
      <c r="W133" s="476"/>
      <c r="X133" s="476"/>
      <c r="Y133" s="476"/>
      <c r="Z133" s="116"/>
      <c r="AA133" s="117" t="str" cm="1">
        <f t="array" ref="AA133">_xlfn.IFNA(_xlfn.IFS($H133="Length",VLOOKUP($Y133,Densities,3,FALSE),$H133="area",VLOOKUP($Y133,Densities,4,FALSE),$H133="volume",VLOOKUP($Y133,Densities,5,FALSE),$H133="mass",1,$H133="",""),"enter density manually")</f>
        <v/>
      </c>
      <c r="AB133" s="115" t="str" cm="1">
        <f t="array" ref="AB133">_xlfn.IFNA(_xlfn.IFS($H133="length","kg/m",$H133="area","kg/m2",$H133="volume","kg/m3",$H133="mass","kg/kg",$H133="",""),"problem")</f>
        <v/>
      </c>
      <c r="AC133" s="118" t="str">
        <f t="shared" si="5"/>
        <v/>
      </c>
      <c r="AD133" s="119" t="str">
        <f t="shared" si="0"/>
        <v/>
      </c>
      <c r="AE133" s="120" t="str">
        <f t="shared" si="6"/>
        <v/>
      </c>
      <c r="AF133" s="121" t="str">
        <f t="shared" si="4"/>
        <v/>
      </c>
    </row>
    <row r="134" spans="2:32" ht="15.75" customHeight="1" x14ac:dyDescent="0.35">
      <c r="B134" s="903"/>
      <c r="C134" s="904"/>
      <c r="D134" s="905"/>
      <c r="E134" s="906"/>
      <c r="F134" s="907"/>
      <c r="G134" s="908"/>
      <c r="H134" s="909"/>
      <c r="I134" s="910"/>
      <c r="J134" s="911"/>
      <c r="K134" s="912"/>
      <c r="L134" s="913"/>
      <c r="M134" s="914"/>
      <c r="N134" s="915"/>
      <c r="O134" s="914"/>
      <c r="P134" s="915"/>
      <c r="Q134" s="916"/>
      <c r="R134" s="917"/>
      <c r="S134" s="918"/>
      <c r="T134" s="114" t="str" cm="1">
        <f t="array" ref="T134">_xlfn.IFS(I134="L = L",J134*K134,I134="L = RoT",J134*R134*S134,I134="A = L x H",J134*K134*L134,I134="A = CS",J134*O134,I134="A = A",J134*N134,I134="A = RoT",J134*R134*S134,I134="V = L x H x T",J134*K134*L134*M134,I134="V = L x CS",J134*K134*O134,I134="V = T x A",J134*M134*N134,I134="V = V",J134*P134,I134="V = RoT",J134*R134*S134,I134="M = M",J134*Q134,I134="M = RoT",J134*R134*S134,I134="","")</f>
        <v/>
      </c>
      <c r="U134" s="115" t="str" cm="1">
        <f t="array" ref="U134">_xlfn.IFNA(_xlfn.IFS($H134="length","m",$H134="area","m2",$H134="volume","m3",$H134="mass","kg",$H134="",""),"problem")</f>
        <v/>
      </c>
      <c r="V134" s="475"/>
      <c r="W134" s="476"/>
      <c r="X134" s="476"/>
      <c r="Y134" s="476"/>
      <c r="Z134" s="116"/>
      <c r="AA134" s="117" t="str" cm="1">
        <f t="array" ref="AA134">_xlfn.IFNA(_xlfn.IFS($H134="Length",VLOOKUP($Y134,Densities,3,FALSE),$H134="area",VLOOKUP($Y134,Densities,4,FALSE),$H134="volume",VLOOKUP($Y134,Densities,5,FALSE),$H134="mass",1,$H134="",""),"enter density manually")</f>
        <v/>
      </c>
      <c r="AB134" s="115" t="str" cm="1">
        <f t="array" ref="AB134">_xlfn.IFNA(_xlfn.IFS($H134="length","kg/m",$H134="area","kg/m2",$H134="volume","kg/m3",$H134="mass","kg/kg",$H134="",""),"problem")</f>
        <v/>
      </c>
      <c r="AC134" s="118" t="str">
        <f t="shared" si="5"/>
        <v/>
      </c>
      <c r="AD134" s="119" t="str">
        <f t="shared" si="0"/>
        <v/>
      </c>
      <c r="AE134" s="120" t="str">
        <f t="shared" si="6"/>
        <v/>
      </c>
      <c r="AF134" s="121" t="str">
        <f t="shared" ref="AF134:AF197" si="7">_xlfn.IFNA(IF($Y134="","",VLOOKUP($Y134,_xlfn.CHOOSECOLS(Material_categories,4,9),2,FALSE)),"Assign material to its type in tab 'Matching of material categories'")</f>
        <v/>
      </c>
    </row>
    <row r="135" spans="2:32" ht="15.75" customHeight="1" x14ac:dyDescent="0.35">
      <c r="B135" s="903"/>
      <c r="C135" s="904"/>
      <c r="D135" s="905"/>
      <c r="E135" s="906"/>
      <c r="F135" s="907"/>
      <c r="G135" s="908"/>
      <c r="H135" s="909"/>
      <c r="I135" s="910"/>
      <c r="J135" s="911"/>
      <c r="K135" s="912"/>
      <c r="L135" s="913"/>
      <c r="M135" s="914"/>
      <c r="N135" s="915"/>
      <c r="O135" s="914"/>
      <c r="P135" s="915"/>
      <c r="Q135" s="916"/>
      <c r="R135" s="917"/>
      <c r="S135" s="918"/>
      <c r="T135" s="114" t="str" cm="1">
        <f t="array" ref="T135">_xlfn.IFS(I135="L = L",J135*K135,I135="L = RoT",J135*R135*S135,I135="A = L x H",J135*K135*L135,I135="A = CS",J135*O135,I135="A = A",J135*N135,I135="A = RoT",J135*R135*S135,I135="V = L x H x T",J135*K135*L135*M135,I135="V = L x CS",J135*K135*O135,I135="V = T x A",J135*M135*N135,I135="V = V",J135*P135,I135="V = RoT",J135*R135*S135,I135="M = M",J135*Q135,I135="M = RoT",J135*R135*S135,I135="","")</f>
        <v/>
      </c>
      <c r="U135" s="115" t="str" cm="1">
        <f t="array" ref="U135">_xlfn.IFNA(_xlfn.IFS($H135="length","m",$H135="area","m2",$H135="volume","m3",$H135="mass","kg",$H135="",""),"problem")</f>
        <v/>
      </c>
      <c r="V135" s="475"/>
      <c r="W135" s="476"/>
      <c r="X135" s="476"/>
      <c r="Y135" s="476"/>
      <c r="Z135" s="116"/>
      <c r="AA135" s="117" t="str" cm="1">
        <f t="array" ref="AA135">_xlfn.IFNA(_xlfn.IFS($H135="Length",VLOOKUP($Y135,Densities,3,FALSE),$H135="area",VLOOKUP($Y135,Densities,4,FALSE),$H135="volume",VLOOKUP($Y135,Densities,5,FALSE),$H135="mass",1,$H135="",""),"enter density manually")</f>
        <v/>
      </c>
      <c r="AB135" s="115" t="str" cm="1">
        <f t="array" ref="AB135">_xlfn.IFNA(_xlfn.IFS($H135="length","kg/m",$H135="area","kg/m2",$H135="volume","kg/m3",$H135="mass","kg/kg",$H135="",""),"problem")</f>
        <v/>
      </c>
      <c r="AC135" s="118" t="str">
        <f t="shared" ref="AC135:AC198" si="8">IF($T135="","",$T135*$AA135)</f>
        <v/>
      </c>
      <c r="AD135" s="119" t="str">
        <f t="shared" si="0"/>
        <v/>
      </c>
      <c r="AE135" s="120" t="str">
        <f t="shared" ref="AE135:AE198" si="9">IF($Y135="","",IF($AC135="","",$AC135/$AD135))</f>
        <v/>
      </c>
      <c r="AF135" s="121" t="str">
        <f t="shared" si="7"/>
        <v/>
      </c>
    </row>
    <row r="136" spans="2:32" ht="15.75" customHeight="1" x14ac:dyDescent="0.35">
      <c r="B136" s="903"/>
      <c r="C136" s="904"/>
      <c r="D136" s="905"/>
      <c r="E136" s="906"/>
      <c r="F136" s="907"/>
      <c r="G136" s="908"/>
      <c r="H136" s="909"/>
      <c r="I136" s="910"/>
      <c r="J136" s="911"/>
      <c r="K136" s="912"/>
      <c r="L136" s="913"/>
      <c r="M136" s="914"/>
      <c r="N136" s="915"/>
      <c r="O136" s="914"/>
      <c r="P136" s="915"/>
      <c r="Q136" s="916"/>
      <c r="R136" s="917"/>
      <c r="S136" s="918"/>
      <c r="T136" s="114" t="str" cm="1">
        <f t="array" ref="T136">_xlfn.IFS(I136="L = L",J136*K136,I136="L = RoT",J136*R136*S136,I136="A = L x H",J136*K136*L136,I136="A = CS",J136*O136,I136="A = A",J136*N136,I136="A = RoT",J136*R136*S136,I136="V = L x H x T",J136*K136*L136*M136,I136="V = L x CS",J136*K136*O136,I136="V = T x A",J136*M136*N136,I136="V = V",J136*P136,I136="V = RoT",J136*R136*S136,I136="M = M",J136*Q136,I136="M = RoT",J136*R136*S136,I136="","")</f>
        <v/>
      </c>
      <c r="U136" s="115" t="str" cm="1">
        <f t="array" ref="U136">_xlfn.IFNA(_xlfn.IFS($H136="length","m",$H136="area","m2",$H136="volume","m3",$H136="mass","kg",$H136="",""),"problem")</f>
        <v/>
      </c>
      <c r="V136" s="475"/>
      <c r="W136" s="476"/>
      <c r="X136" s="476"/>
      <c r="Y136" s="476"/>
      <c r="Z136" s="116"/>
      <c r="AA136" s="117" t="str" cm="1">
        <f t="array" ref="AA136">_xlfn.IFNA(_xlfn.IFS($H136="Length",VLOOKUP($Y136,Densities,3,FALSE),$H136="area",VLOOKUP($Y136,Densities,4,FALSE),$H136="volume",VLOOKUP($Y136,Densities,5,FALSE),$H136="mass",1,$H136="",""),"enter density manually")</f>
        <v/>
      </c>
      <c r="AB136" s="115" t="str" cm="1">
        <f t="array" ref="AB136">_xlfn.IFNA(_xlfn.IFS($H136="length","kg/m",$H136="area","kg/m2",$H136="volume","kg/m3",$H136="mass","kg/kg",$H136="",""),"problem")</f>
        <v/>
      </c>
      <c r="AC136" s="118" t="str">
        <f t="shared" si="8"/>
        <v/>
      </c>
      <c r="AD136" s="119" t="str">
        <f t="shared" si="0"/>
        <v/>
      </c>
      <c r="AE136" s="120" t="str">
        <f t="shared" si="9"/>
        <v/>
      </c>
      <c r="AF136" s="121" t="str">
        <f t="shared" si="7"/>
        <v/>
      </c>
    </row>
    <row r="137" spans="2:32" ht="15.75" customHeight="1" x14ac:dyDescent="0.35">
      <c r="B137" s="903"/>
      <c r="C137" s="904"/>
      <c r="D137" s="905"/>
      <c r="E137" s="906"/>
      <c r="F137" s="907"/>
      <c r="G137" s="908"/>
      <c r="H137" s="909"/>
      <c r="I137" s="910"/>
      <c r="J137" s="911"/>
      <c r="K137" s="912"/>
      <c r="L137" s="913"/>
      <c r="M137" s="914"/>
      <c r="N137" s="915"/>
      <c r="O137" s="914"/>
      <c r="P137" s="915"/>
      <c r="Q137" s="916"/>
      <c r="R137" s="917"/>
      <c r="S137" s="918"/>
      <c r="T137" s="114" t="str" cm="1">
        <f t="array" ref="T137">_xlfn.IFS(I137="L = L",J137*K137,I137="L = RoT",J137*R137*S137,I137="A = L x H",J137*K137*L137,I137="A = CS",J137*O137,I137="A = A",J137*N137,I137="A = RoT",J137*R137*S137,I137="V = L x H x T",J137*K137*L137*M137,I137="V = L x CS",J137*K137*O137,I137="V = T x A",J137*M137*N137,I137="V = V",J137*P137,I137="V = RoT",J137*R137*S137,I137="M = M",J137*Q137,I137="M = RoT",J137*R137*S137,I137="","")</f>
        <v/>
      </c>
      <c r="U137" s="115" t="str" cm="1">
        <f t="array" ref="U137">_xlfn.IFNA(_xlfn.IFS($H137="length","m",$H137="area","m2",$H137="volume","m3",$H137="mass","kg",$H137="",""),"problem")</f>
        <v/>
      </c>
      <c r="V137" s="475"/>
      <c r="W137" s="476"/>
      <c r="X137" s="476"/>
      <c r="Y137" s="476"/>
      <c r="Z137" s="116"/>
      <c r="AA137" s="117" t="str" cm="1">
        <f t="array" ref="AA137">_xlfn.IFNA(_xlfn.IFS($H137="Length",VLOOKUP($Y137,Densities,3,FALSE),$H137="area",VLOOKUP($Y137,Densities,4,FALSE),$H137="volume",VLOOKUP($Y137,Densities,5,FALSE),$H137="mass",1,$H137="",""),"enter density manually")</f>
        <v/>
      </c>
      <c r="AB137" s="115" t="str" cm="1">
        <f t="array" ref="AB137">_xlfn.IFNA(_xlfn.IFS($H137="length","kg/m",$H137="area","kg/m2",$H137="volume","kg/m3",$H137="mass","kg/kg",$H137="",""),"problem")</f>
        <v/>
      </c>
      <c r="AC137" s="118" t="str">
        <f t="shared" si="8"/>
        <v/>
      </c>
      <c r="AD137" s="119" t="str">
        <f t="shared" si="0"/>
        <v/>
      </c>
      <c r="AE137" s="120" t="str">
        <f t="shared" si="9"/>
        <v/>
      </c>
      <c r="AF137" s="121" t="str">
        <f t="shared" si="7"/>
        <v/>
      </c>
    </row>
    <row r="138" spans="2:32" ht="15.75" customHeight="1" x14ac:dyDescent="0.35">
      <c r="B138" s="903"/>
      <c r="C138" s="904"/>
      <c r="D138" s="905"/>
      <c r="E138" s="906"/>
      <c r="F138" s="907"/>
      <c r="G138" s="908"/>
      <c r="H138" s="909"/>
      <c r="I138" s="910"/>
      <c r="J138" s="911"/>
      <c r="K138" s="912"/>
      <c r="L138" s="913"/>
      <c r="M138" s="914"/>
      <c r="N138" s="915"/>
      <c r="O138" s="914"/>
      <c r="P138" s="915"/>
      <c r="Q138" s="916"/>
      <c r="R138" s="917"/>
      <c r="S138" s="918"/>
      <c r="T138" s="114" t="str" cm="1">
        <f t="array" ref="T138">_xlfn.IFS(I138="L = L",J138*K138,I138="L = RoT",J138*R138*S138,I138="A = L x H",J138*K138*L138,I138="A = CS",J138*O138,I138="A = A",J138*N138,I138="A = RoT",J138*R138*S138,I138="V = L x H x T",J138*K138*L138*M138,I138="V = L x CS",J138*K138*O138,I138="V = T x A",J138*M138*N138,I138="V = V",J138*P138,I138="V = RoT",J138*R138*S138,I138="M = M",J138*Q138,I138="M = RoT",J138*R138*S138,I138="","")</f>
        <v/>
      </c>
      <c r="U138" s="115" t="str" cm="1">
        <f t="array" ref="U138">_xlfn.IFNA(_xlfn.IFS($H138="length","m",$H138="area","m2",$H138="volume","m3",$H138="mass","kg",$H138="",""),"problem")</f>
        <v/>
      </c>
      <c r="V138" s="475"/>
      <c r="W138" s="476"/>
      <c r="X138" s="476"/>
      <c r="Y138" s="476"/>
      <c r="Z138" s="116"/>
      <c r="AA138" s="117" t="str" cm="1">
        <f t="array" ref="AA138">_xlfn.IFNA(_xlfn.IFS($H138="Length",VLOOKUP($Y138,Densities,3,FALSE),$H138="area",VLOOKUP($Y138,Densities,4,FALSE),$H138="volume",VLOOKUP($Y138,Densities,5,FALSE),$H138="mass",1,$H138="",""),"enter density manually")</f>
        <v/>
      </c>
      <c r="AB138" s="115" t="str" cm="1">
        <f t="array" ref="AB138">_xlfn.IFNA(_xlfn.IFS($H138="length","kg/m",$H138="area","kg/m2",$H138="volume","kg/m3",$H138="mass","kg/kg",$H138="",""),"problem")</f>
        <v/>
      </c>
      <c r="AC138" s="118" t="str">
        <f t="shared" si="8"/>
        <v/>
      </c>
      <c r="AD138" s="119" t="str">
        <f t="shared" si="0"/>
        <v/>
      </c>
      <c r="AE138" s="120" t="str">
        <f t="shared" si="9"/>
        <v/>
      </c>
      <c r="AF138" s="121" t="str">
        <f t="shared" si="7"/>
        <v/>
      </c>
    </row>
    <row r="139" spans="2:32" ht="15.75" customHeight="1" x14ac:dyDescent="0.35">
      <c r="B139" s="903"/>
      <c r="C139" s="904"/>
      <c r="D139" s="905"/>
      <c r="E139" s="906"/>
      <c r="F139" s="907"/>
      <c r="G139" s="908"/>
      <c r="H139" s="909"/>
      <c r="I139" s="910"/>
      <c r="J139" s="911"/>
      <c r="K139" s="912"/>
      <c r="L139" s="913"/>
      <c r="M139" s="914"/>
      <c r="N139" s="915"/>
      <c r="O139" s="914"/>
      <c r="P139" s="915"/>
      <c r="Q139" s="916"/>
      <c r="R139" s="917"/>
      <c r="S139" s="918"/>
      <c r="T139" s="114" t="str" cm="1">
        <f t="array" ref="T139">_xlfn.IFS(I139="L = L",J139*K139,I139="L = RoT",J139*R139*S139,I139="A = L x H",J139*K139*L139,I139="A = CS",J139*O139,I139="A = A",J139*N139,I139="A = RoT",J139*R139*S139,I139="V = L x H x T",J139*K139*L139*M139,I139="V = L x CS",J139*K139*O139,I139="V = T x A",J139*M139*N139,I139="V = V",J139*P139,I139="V = RoT",J139*R139*S139,I139="M = M",J139*Q139,I139="M = RoT",J139*R139*S139,I139="","")</f>
        <v/>
      </c>
      <c r="U139" s="115" t="str" cm="1">
        <f t="array" ref="U139">_xlfn.IFNA(_xlfn.IFS($H139="length","m",$H139="area","m2",$H139="volume","m3",$H139="mass","kg",$H139="",""),"problem")</f>
        <v/>
      </c>
      <c r="V139" s="475"/>
      <c r="W139" s="476"/>
      <c r="X139" s="476"/>
      <c r="Y139" s="476"/>
      <c r="Z139" s="116"/>
      <c r="AA139" s="117" t="str" cm="1">
        <f t="array" ref="AA139">_xlfn.IFNA(_xlfn.IFS($H139="Length",VLOOKUP($Y139,Densities,3,FALSE),$H139="area",VLOOKUP($Y139,Densities,4,FALSE),$H139="volume",VLOOKUP($Y139,Densities,5,FALSE),$H139="mass",1,$H139="",""),"enter density manually")</f>
        <v/>
      </c>
      <c r="AB139" s="115" t="str" cm="1">
        <f t="array" ref="AB139">_xlfn.IFNA(_xlfn.IFS($H139="length","kg/m",$H139="area","kg/m2",$H139="volume","kg/m3",$H139="mass","kg/kg",$H139="",""),"problem")</f>
        <v/>
      </c>
      <c r="AC139" s="118" t="str">
        <f t="shared" si="8"/>
        <v/>
      </c>
      <c r="AD139" s="119" t="str">
        <f t="shared" si="0"/>
        <v/>
      </c>
      <c r="AE139" s="120" t="str">
        <f t="shared" si="9"/>
        <v/>
      </c>
      <c r="AF139" s="121" t="str">
        <f t="shared" si="7"/>
        <v/>
      </c>
    </row>
    <row r="140" spans="2:32" ht="15.75" customHeight="1" x14ac:dyDescent="0.35">
      <c r="B140" s="903"/>
      <c r="C140" s="904"/>
      <c r="D140" s="905"/>
      <c r="E140" s="906"/>
      <c r="F140" s="907"/>
      <c r="G140" s="908"/>
      <c r="H140" s="909"/>
      <c r="I140" s="910"/>
      <c r="J140" s="911"/>
      <c r="K140" s="912"/>
      <c r="L140" s="913"/>
      <c r="M140" s="914"/>
      <c r="N140" s="915"/>
      <c r="O140" s="914"/>
      <c r="P140" s="915"/>
      <c r="Q140" s="916"/>
      <c r="R140" s="917"/>
      <c r="S140" s="918"/>
      <c r="T140" s="114" t="str" cm="1">
        <f t="array" ref="T140">_xlfn.IFS(I140="L = L",J140*K140,I140="L = RoT",J140*R140*S140,I140="A = L x H",J140*K140*L140,I140="A = CS",J140*O140,I140="A = A",J140*N140,I140="A = RoT",J140*R140*S140,I140="V = L x H x T",J140*K140*L140*M140,I140="V = L x CS",J140*K140*O140,I140="V = T x A",J140*M140*N140,I140="V = V",J140*P140,I140="V = RoT",J140*R140*S140,I140="M = M",J140*Q140,I140="M = RoT",J140*R140*S140,I140="","")</f>
        <v/>
      </c>
      <c r="U140" s="115" t="str" cm="1">
        <f t="array" ref="U140">_xlfn.IFNA(_xlfn.IFS($H140="length","m",$H140="area","m2",$H140="volume","m3",$H140="mass","kg",$H140="",""),"problem")</f>
        <v/>
      </c>
      <c r="V140" s="475"/>
      <c r="W140" s="476"/>
      <c r="X140" s="476"/>
      <c r="Y140" s="476"/>
      <c r="Z140" s="116"/>
      <c r="AA140" s="117" t="str" cm="1">
        <f t="array" ref="AA140">_xlfn.IFNA(_xlfn.IFS($H140="Length",VLOOKUP($Y140,Densities,3,FALSE),$H140="area",VLOOKUP($Y140,Densities,4,FALSE),$H140="volume",VLOOKUP($Y140,Densities,5,FALSE),$H140="mass",1,$H140="",""),"enter density manually")</f>
        <v/>
      </c>
      <c r="AB140" s="115" t="str" cm="1">
        <f t="array" ref="AB140">_xlfn.IFNA(_xlfn.IFS($H140="length","kg/m",$H140="area","kg/m2",$H140="volume","kg/m3",$H140="mass","kg/kg",$H140="",""),"problem")</f>
        <v/>
      </c>
      <c r="AC140" s="118" t="str">
        <f t="shared" si="8"/>
        <v/>
      </c>
      <c r="AD140" s="119" t="str">
        <f t="shared" si="0"/>
        <v/>
      </c>
      <c r="AE140" s="120" t="str">
        <f t="shared" si="9"/>
        <v/>
      </c>
      <c r="AF140" s="121" t="str">
        <f t="shared" si="7"/>
        <v/>
      </c>
    </row>
    <row r="141" spans="2:32" ht="15.75" customHeight="1" x14ac:dyDescent="0.35">
      <c r="B141" s="903"/>
      <c r="C141" s="904"/>
      <c r="D141" s="905"/>
      <c r="E141" s="906"/>
      <c r="F141" s="907"/>
      <c r="G141" s="908"/>
      <c r="H141" s="909"/>
      <c r="I141" s="910"/>
      <c r="J141" s="911"/>
      <c r="K141" s="912"/>
      <c r="L141" s="913"/>
      <c r="M141" s="914"/>
      <c r="N141" s="915"/>
      <c r="O141" s="914"/>
      <c r="P141" s="915"/>
      <c r="Q141" s="916"/>
      <c r="R141" s="917"/>
      <c r="S141" s="918"/>
      <c r="T141" s="114" t="str" cm="1">
        <f t="array" ref="T141">_xlfn.IFS(I141="L = L",J141*K141,I141="L = RoT",J141*R141*S141,I141="A = L x H",J141*K141*L141,I141="A = CS",J141*O141,I141="A = A",J141*N141,I141="A = RoT",J141*R141*S141,I141="V = L x H x T",J141*K141*L141*M141,I141="V = L x CS",J141*K141*O141,I141="V = T x A",J141*M141*N141,I141="V = V",J141*P141,I141="V = RoT",J141*R141*S141,I141="M = M",J141*Q141,I141="M = RoT",J141*R141*S141,I141="","")</f>
        <v/>
      </c>
      <c r="U141" s="115" t="str" cm="1">
        <f t="array" ref="U141">_xlfn.IFNA(_xlfn.IFS($H141="length","m",$H141="area","m2",$H141="volume","m3",$H141="mass","kg",$H141="",""),"problem")</f>
        <v/>
      </c>
      <c r="V141" s="475"/>
      <c r="W141" s="476"/>
      <c r="X141" s="476"/>
      <c r="Y141" s="476"/>
      <c r="Z141" s="116"/>
      <c r="AA141" s="117" t="str" cm="1">
        <f t="array" ref="AA141">_xlfn.IFNA(_xlfn.IFS($H141="Length",VLOOKUP($Y141,Densities,3,FALSE),$H141="area",VLOOKUP($Y141,Densities,4,FALSE),$H141="volume",VLOOKUP($Y141,Densities,5,FALSE),$H141="mass",1,$H141="",""),"enter density manually")</f>
        <v/>
      </c>
      <c r="AB141" s="115" t="str" cm="1">
        <f t="array" ref="AB141">_xlfn.IFNA(_xlfn.IFS($H141="length","kg/m",$H141="area","kg/m2",$H141="volume","kg/m3",$H141="mass","kg/kg",$H141="",""),"problem")</f>
        <v/>
      </c>
      <c r="AC141" s="118" t="str">
        <f t="shared" si="8"/>
        <v/>
      </c>
      <c r="AD141" s="119" t="str">
        <f t="shared" si="0"/>
        <v/>
      </c>
      <c r="AE141" s="120" t="str">
        <f t="shared" si="9"/>
        <v/>
      </c>
      <c r="AF141" s="121" t="str">
        <f t="shared" si="7"/>
        <v/>
      </c>
    </row>
    <row r="142" spans="2:32" ht="15.75" customHeight="1" x14ac:dyDescent="0.35">
      <c r="B142" s="903"/>
      <c r="C142" s="904"/>
      <c r="D142" s="905"/>
      <c r="E142" s="906"/>
      <c r="F142" s="907"/>
      <c r="G142" s="908"/>
      <c r="H142" s="909"/>
      <c r="I142" s="910"/>
      <c r="J142" s="911"/>
      <c r="K142" s="912"/>
      <c r="L142" s="913"/>
      <c r="M142" s="914"/>
      <c r="N142" s="915"/>
      <c r="O142" s="914"/>
      <c r="P142" s="915"/>
      <c r="Q142" s="916"/>
      <c r="R142" s="917"/>
      <c r="S142" s="918"/>
      <c r="T142" s="114" t="str" cm="1">
        <f t="array" ref="T142">_xlfn.IFS(I142="L = L",J142*K142,I142="L = RoT",J142*R142*S142,I142="A = L x H",J142*K142*L142,I142="A = CS",J142*O142,I142="A = A",J142*N142,I142="A = RoT",J142*R142*S142,I142="V = L x H x T",J142*K142*L142*M142,I142="V = L x CS",J142*K142*O142,I142="V = T x A",J142*M142*N142,I142="V = V",J142*P142,I142="V = RoT",J142*R142*S142,I142="M = M",J142*Q142,I142="M = RoT",J142*R142*S142,I142="","")</f>
        <v/>
      </c>
      <c r="U142" s="115" t="str" cm="1">
        <f t="array" ref="U142">_xlfn.IFNA(_xlfn.IFS($H142="length","m",$H142="area","m2",$H142="volume","m3",$H142="mass","kg",$H142="",""),"problem")</f>
        <v/>
      </c>
      <c r="V142" s="475"/>
      <c r="W142" s="476"/>
      <c r="X142" s="476"/>
      <c r="Y142" s="476"/>
      <c r="Z142" s="116"/>
      <c r="AA142" s="117" t="str" cm="1">
        <f t="array" ref="AA142">_xlfn.IFNA(_xlfn.IFS($H142="Length",VLOOKUP($Y142,Densities,3,FALSE),$H142="area",VLOOKUP($Y142,Densities,4,FALSE),$H142="volume",VLOOKUP($Y142,Densities,5,FALSE),$H142="mass",1,$H142="",""),"enter density manually")</f>
        <v/>
      </c>
      <c r="AB142" s="115" t="str" cm="1">
        <f t="array" ref="AB142">_xlfn.IFNA(_xlfn.IFS($H142="length","kg/m",$H142="area","kg/m2",$H142="volume","kg/m3",$H142="mass","kg/kg",$H142="",""),"problem")</f>
        <v/>
      </c>
      <c r="AC142" s="118" t="str">
        <f t="shared" si="8"/>
        <v/>
      </c>
      <c r="AD142" s="119" t="str">
        <f t="shared" si="0"/>
        <v/>
      </c>
      <c r="AE142" s="120" t="str">
        <f t="shared" si="9"/>
        <v/>
      </c>
      <c r="AF142" s="121" t="str">
        <f t="shared" si="7"/>
        <v/>
      </c>
    </row>
    <row r="143" spans="2:32" ht="15.75" customHeight="1" x14ac:dyDescent="0.35">
      <c r="B143" s="903"/>
      <c r="C143" s="904"/>
      <c r="D143" s="905"/>
      <c r="E143" s="906"/>
      <c r="F143" s="907"/>
      <c r="G143" s="908"/>
      <c r="H143" s="909"/>
      <c r="I143" s="910"/>
      <c r="J143" s="911"/>
      <c r="K143" s="912"/>
      <c r="L143" s="913"/>
      <c r="M143" s="914"/>
      <c r="N143" s="915"/>
      <c r="O143" s="914"/>
      <c r="P143" s="915"/>
      <c r="Q143" s="916"/>
      <c r="R143" s="917"/>
      <c r="S143" s="918"/>
      <c r="T143" s="114" t="str" cm="1">
        <f t="array" ref="T143">_xlfn.IFS(I143="L = L",J143*K143,I143="L = RoT",J143*R143*S143,I143="A = L x H",J143*K143*L143,I143="A = CS",J143*O143,I143="A = A",J143*N143,I143="A = RoT",J143*R143*S143,I143="V = L x H x T",J143*K143*L143*M143,I143="V = L x CS",J143*K143*O143,I143="V = T x A",J143*M143*N143,I143="V = V",J143*P143,I143="V = RoT",J143*R143*S143,I143="M = M",J143*Q143,I143="M = RoT",J143*R143*S143,I143="","")</f>
        <v/>
      </c>
      <c r="U143" s="115" t="str" cm="1">
        <f t="array" ref="U143">_xlfn.IFNA(_xlfn.IFS($H143="length","m",$H143="area","m2",$H143="volume","m3",$H143="mass","kg",$H143="",""),"problem")</f>
        <v/>
      </c>
      <c r="V143" s="475"/>
      <c r="W143" s="476"/>
      <c r="X143" s="476"/>
      <c r="Y143" s="476"/>
      <c r="Z143" s="116"/>
      <c r="AA143" s="117" t="str" cm="1">
        <f t="array" ref="AA143">_xlfn.IFNA(_xlfn.IFS($H143="Length",VLOOKUP($Y143,Densities,3,FALSE),$H143="area",VLOOKUP($Y143,Densities,4,FALSE),$H143="volume",VLOOKUP($Y143,Densities,5,FALSE),$H143="mass",1,$H143="",""),"enter density manually")</f>
        <v/>
      </c>
      <c r="AB143" s="115" t="str" cm="1">
        <f t="array" ref="AB143">_xlfn.IFNA(_xlfn.IFS($H143="length","kg/m",$H143="area","kg/m2",$H143="volume","kg/m3",$H143="mass","kg/kg",$H143="",""),"problem")</f>
        <v/>
      </c>
      <c r="AC143" s="118" t="str">
        <f t="shared" si="8"/>
        <v/>
      </c>
      <c r="AD143" s="119" t="str">
        <f t="shared" si="0"/>
        <v/>
      </c>
      <c r="AE143" s="120" t="str">
        <f t="shared" si="9"/>
        <v/>
      </c>
      <c r="AF143" s="121" t="str">
        <f t="shared" si="7"/>
        <v/>
      </c>
    </row>
    <row r="144" spans="2:32" ht="15.75" customHeight="1" x14ac:dyDescent="0.35">
      <c r="B144" s="903"/>
      <c r="C144" s="904"/>
      <c r="D144" s="905"/>
      <c r="E144" s="906"/>
      <c r="F144" s="907"/>
      <c r="G144" s="908"/>
      <c r="H144" s="909"/>
      <c r="I144" s="910"/>
      <c r="J144" s="911"/>
      <c r="K144" s="912"/>
      <c r="L144" s="913"/>
      <c r="M144" s="914"/>
      <c r="N144" s="915"/>
      <c r="O144" s="914"/>
      <c r="P144" s="915"/>
      <c r="Q144" s="916"/>
      <c r="R144" s="917"/>
      <c r="S144" s="918"/>
      <c r="T144" s="114" t="str" cm="1">
        <f t="array" ref="T144">_xlfn.IFS(I144="L = L",J144*K144,I144="L = RoT",J144*R144*S144,I144="A = L x H",J144*K144*L144,I144="A = CS",J144*O144,I144="A = A",J144*N144,I144="A = RoT",J144*R144*S144,I144="V = L x H x T",J144*K144*L144*M144,I144="V = L x CS",J144*K144*O144,I144="V = T x A",J144*M144*N144,I144="V = V",J144*P144,I144="V = RoT",J144*R144*S144,I144="M = M",J144*Q144,I144="M = RoT",J144*R144*S144,I144="","")</f>
        <v/>
      </c>
      <c r="U144" s="115" t="str" cm="1">
        <f t="array" ref="U144">_xlfn.IFNA(_xlfn.IFS($H144="length","m",$H144="area","m2",$H144="volume","m3",$H144="mass","kg",$H144="",""),"problem")</f>
        <v/>
      </c>
      <c r="V144" s="475"/>
      <c r="W144" s="476"/>
      <c r="X144" s="476"/>
      <c r="Y144" s="476"/>
      <c r="Z144" s="116"/>
      <c r="AA144" s="117" t="str" cm="1">
        <f t="array" ref="AA144">_xlfn.IFNA(_xlfn.IFS($H144="Length",VLOOKUP($Y144,Densities,3,FALSE),$H144="area",VLOOKUP($Y144,Densities,4,FALSE),$H144="volume",VLOOKUP($Y144,Densities,5,FALSE),$H144="mass",1,$H144="",""),"enter density manually")</f>
        <v/>
      </c>
      <c r="AB144" s="115" t="str" cm="1">
        <f t="array" ref="AB144">_xlfn.IFNA(_xlfn.IFS($H144="length","kg/m",$H144="area","kg/m2",$H144="volume","kg/m3",$H144="mass","kg/kg",$H144="",""),"problem")</f>
        <v/>
      </c>
      <c r="AC144" s="118" t="str">
        <f t="shared" si="8"/>
        <v/>
      </c>
      <c r="AD144" s="119" t="str">
        <f t="shared" si="0"/>
        <v/>
      </c>
      <c r="AE144" s="120" t="str">
        <f t="shared" si="9"/>
        <v/>
      </c>
      <c r="AF144" s="121" t="str">
        <f t="shared" si="7"/>
        <v/>
      </c>
    </row>
    <row r="145" spans="2:32" ht="15.75" customHeight="1" x14ac:dyDescent="0.35">
      <c r="B145" s="903"/>
      <c r="C145" s="904"/>
      <c r="D145" s="905"/>
      <c r="E145" s="906"/>
      <c r="F145" s="907"/>
      <c r="G145" s="908"/>
      <c r="H145" s="909"/>
      <c r="I145" s="910"/>
      <c r="J145" s="911"/>
      <c r="K145" s="912"/>
      <c r="L145" s="913"/>
      <c r="M145" s="914"/>
      <c r="N145" s="915"/>
      <c r="O145" s="914"/>
      <c r="P145" s="915"/>
      <c r="Q145" s="916"/>
      <c r="R145" s="917"/>
      <c r="S145" s="918"/>
      <c r="T145" s="114" t="str" cm="1">
        <f t="array" ref="T145">_xlfn.IFS(I145="L = L",J145*K145,I145="L = RoT",J145*R145*S145,I145="A = L x H",J145*K145*L145,I145="A = CS",J145*O145,I145="A = A",J145*N145,I145="A = RoT",J145*R145*S145,I145="V = L x H x T",J145*K145*L145*M145,I145="V = L x CS",J145*K145*O145,I145="V = T x A",J145*M145*N145,I145="V = V",J145*P145,I145="V = RoT",J145*R145*S145,I145="M = M",J145*Q145,I145="M = RoT",J145*R145*S145,I145="","")</f>
        <v/>
      </c>
      <c r="U145" s="115" t="str" cm="1">
        <f t="array" ref="U145">_xlfn.IFNA(_xlfn.IFS($H145="length","m",$H145="area","m2",$H145="volume","m3",$H145="mass","kg",$H145="",""),"problem")</f>
        <v/>
      </c>
      <c r="V145" s="475"/>
      <c r="W145" s="476"/>
      <c r="X145" s="476"/>
      <c r="Y145" s="476"/>
      <c r="Z145" s="116"/>
      <c r="AA145" s="117" t="str" cm="1">
        <f t="array" ref="AA145">_xlfn.IFNA(_xlfn.IFS($H145="Length",VLOOKUP($Y145,Densities,3,FALSE),$H145="area",VLOOKUP($Y145,Densities,4,FALSE),$H145="volume",VLOOKUP($Y145,Densities,5,FALSE),$H145="mass",1,$H145="",""),"enter density manually")</f>
        <v/>
      </c>
      <c r="AB145" s="115" t="str" cm="1">
        <f t="array" ref="AB145">_xlfn.IFNA(_xlfn.IFS($H145="length","kg/m",$H145="area","kg/m2",$H145="volume","kg/m3",$H145="mass","kg/kg",$H145="",""),"problem")</f>
        <v/>
      </c>
      <c r="AC145" s="118" t="str">
        <f t="shared" si="8"/>
        <v/>
      </c>
      <c r="AD145" s="119" t="str">
        <f t="shared" si="0"/>
        <v/>
      </c>
      <c r="AE145" s="120" t="str">
        <f t="shared" si="9"/>
        <v/>
      </c>
      <c r="AF145" s="121" t="str">
        <f t="shared" si="7"/>
        <v/>
      </c>
    </row>
    <row r="146" spans="2:32" ht="15.75" customHeight="1" x14ac:dyDescent="0.35">
      <c r="B146" s="903"/>
      <c r="C146" s="904"/>
      <c r="D146" s="905"/>
      <c r="E146" s="906"/>
      <c r="F146" s="907"/>
      <c r="G146" s="908"/>
      <c r="H146" s="909"/>
      <c r="I146" s="910"/>
      <c r="J146" s="911"/>
      <c r="K146" s="912"/>
      <c r="L146" s="913"/>
      <c r="M146" s="914"/>
      <c r="N146" s="915"/>
      <c r="O146" s="914"/>
      <c r="P146" s="915"/>
      <c r="Q146" s="916"/>
      <c r="R146" s="917"/>
      <c r="S146" s="918"/>
      <c r="T146" s="114" t="str" cm="1">
        <f t="array" ref="T146">_xlfn.IFS(I146="L = L",J146*K146,I146="L = RoT",J146*R146*S146,I146="A = L x H",J146*K146*L146,I146="A = CS",J146*O146,I146="A = A",J146*N146,I146="A = RoT",J146*R146*S146,I146="V = L x H x T",J146*K146*L146*M146,I146="V = L x CS",J146*K146*O146,I146="V = T x A",J146*M146*N146,I146="V = V",J146*P146,I146="V = RoT",J146*R146*S146,I146="M = M",J146*Q146,I146="M = RoT",J146*R146*S146,I146="","")</f>
        <v/>
      </c>
      <c r="U146" s="115" t="str" cm="1">
        <f t="array" ref="U146">_xlfn.IFNA(_xlfn.IFS($H146="length","m",$H146="area","m2",$H146="volume","m3",$H146="mass","kg",$H146="",""),"problem")</f>
        <v/>
      </c>
      <c r="V146" s="475"/>
      <c r="W146" s="476"/>
      <c r="X146" s="476"/>
      <c r="Y146" s="476"/>
      <c r="Z146" s="116"/>
      <c r="AA146" s="117" t="str" cm="1">
        <f t="array" ref="AA146">_xlfn.IFNA(_xlfn.IFS($H146="Length",VLOOKUP($Y146,Densities,3,FALSE),$H146="area",VLOOKUP($Y146,Densities,4,FALSE),$H146="volume",VLOOKUP($Y146,Densities,5,FALSE),$H146="mass",1,$H146="",""),"enter density manually")</f>
        <v/>
      </c>
      <c r="AB146" s="115" t="str" cm="1">
        <f t="array" ref="AB146">_xlfn.IFNA(_xlfn.IFS($H146="length","kg/m",$H146="area","kg/m2",$H146="volume","kg/m3",$H146="mass","kg/kg",$H146="",""),"problem")</f>
        <v/>
      </c>
      <c r="AC146" s="118" t="str">
        <f t="shared" si="8"/>
        <v/>
      </c>
      <c r="AD146" s="119" t="str">
        <f t="shared" si="0"/>
        <v/>
      </c>
      <c r="AE146" s="120" t="str">
        <f t="shared" si="9"/>
        <v/>
      </c>
      <c r="AF146" s="121" t="str">
        <f t="shared" si="7"/>
        <v/>
      </c>
    </row>
    <row r="147" spans="2:32" ht="15.75" customHeight="1" x14ac:dyDescent="0.35">
      <c r="B147" s="903"/>
      <c r="C147" s="904"/>
      <c r="D147" s="905"/>
      <c r="E147" s="906"/>
      <c r="F147" s="907"/>
      <c r="G147" s="908"/>
      <c r="H147" s="909"/>
      <c r="I147" s="910"/>
      <c r="J147" s="911"/>
      <c r="K147" s="912"/>
      <c r="L147" s="913"/>
      <c r="M147" s="914"/>
      <c r="N147" s="915"/>
      <c r="O147" s="914"/>
      <c r="P147" s="915"/>
      <c r="Q147" s="916"/>
      <c r="R147" s="917"/>
      <c r="S147" s="918"/>
      <c r="T147" s="114" t="str" cm="1">
        <f t="array" ref="T147">_xlfn.IFS(I147="L = L",J147*K147,I147="L = RoT",J147*R147*S147,I147="A = L x H",J147*K147*L147,I147="A = CS",J147*O147,I147="A = A",J147*N147,I147="A = RoT",J147*R147*S147,I147="V = L x H x T",J147*K147*L147*M147,I147="V = L x CS",J147*K147*O147,I147="V = T x A",J147*M147*N147,I147="V = V",J147*P147,I147="V = RoT",J147*R147*S147,I147="M = M",J147*Q147,I147="M = RoT",J147*R147*S147,I147="","")</f>
        <v/>
      </c>
      <c r="U147" s="115" t="str" cm="1">
        <f t="array" ref="U147">_xlfn.IFNA(_xlfn.IFS($H147="length","m",$H147="area","m2",$H147="volume","m3",$H147="mass","kg",$H147="",""),"problem")</f>
        <v/>
      </c>
      <c r="V147" s="475"/>
      <c r="W147" s="476"/>
      <c r="X147" s="476"/>
      <c r="Y147" s="476"/>
      <c r="Z147" s="116"/>
      <c r="AA147" s="117" t="str" cm="1">
        <f t="array" ref="AA147">_xlfn.IFNA(_xlfn.IFS($H147="Length",VLOOKUP($Y147,Densities,3,FALSE),$H147="area",VLOOKUP($Y147,Densities,4,FALSE),$H147="volume",VLOOKUP($Y147,Densities,5,FALSE),$H147="mass",1,$H147="",""),"enter density manually")</f>
        <v/>
      </c>
      <c r="AB147" s="115" t="str" cm="1">
        <f t="array" ref="AB147">_xlfn.IFNA(_xlfn.IFS($H147="length","kg/m",$H147="area","kg/m2",$H147="volume","kg/m3",$H147="mass","kg/kg",$H147="",""),"problem")</f>
        <v/>
      </c>
      <c r="AC147" s="118" t="str">
        <f t="shared" si="8"/>
        <v/>
      </c>
      <c r="AD147" s="119" t="str">
        <f t="shared" si="0"/>
        <v/>
      </c>
      <c r="AE147" s="120" t="str">
        <f t="shared" si="9"/>
        <v/>
      </c>
      <c r="AF147" s="121" t="str">
        <f t="shared" si="7"/>
        <v/>
      </c>
    </row>
    <row r="148" spans="2:32" ht="15.75" customHeight="1" x14ac:dyDescent="0.35">
      <c r="B148" s="903"/>
      <c r="C148" s="904"/>
      <c r="D148" s="905"/>
      <c r="E148" s="906"/>
      <c r="F148" s="907"/>
      <c r="G148" s="908"/>
      <c r="H148" s="909"/>
      <c r="I148" s="910"/>
      <c r="J148" s="911"/>
      <c r="K148" s="912"/>
      <c r="L148" s="913"/>
      <c r="M148" s="914"/>
      <c r="N148" s="915"/>
      <c r="O148" s="914"/>
      <c r="P148" s="915"/>
      <c r="Q148" s="916"/>
      <c r="R148" s="917"/>
      <c r="S148" s="918"/>
      <c r="T148" s="114" t="str" cm="1">
        <f t="array" ref="T148">_xlfn.IFS(I148="L = L",J148*K148,I148="L = RoT",J148*R148*S148,I148="A = L x H",J148*K148*L148,I148="A = CS",J148*O148,I148="A = A",J148*N148,I148="A = RoT",J148*R148*S148,I148="V = L x H x T",J148*K148*L148*M148,I148="V = L x CS",J148*K148*O148,I148="V = T x A",J148*M148*N148,I148="V = V",J148*P148,I148="V = RoT",J148*R148*S148,I148="M = M",J148*Q148,I148="M = RoT",J148*R148*S148,I148="","")</f>
        <v/>
      </c>
      <c r="U148" s="115" t="str" cm="1">
        <f t="array" ref="U148">_xlfn.IFNA(_xlfn.IFS($H148="length","m",$H148="area","m2",$H148="volume","m3",$H148="mass","kg",$H148="",""),"problem")</f>
        <v/>
      </c>
      <c r="V148" s="475"/>
      <c r="W148" s="476"/>
      <c r="X148" s="476"/>
      <c r="Y148" s="476"/>
      <c r="Z148" s="116"/>
      <c r="AA148" s="117" t="str" cm="1">
        <f t="array" ref="AA148">_xlfn.IFNA(_xlfn.IFS($H148="Length",VLOOKUP($Y148,Densities,3,FALSE),$H148="area",VLOOKUP($Y148,Densities,4,FALSE),$H148="volume",VLOOKUP($Y148,Densities,5,FALSE),$H148="mass",1,$H148="",""),"enter density manually")</f>
        <v/>
      </c>
      <c r="AB148" s="115" t="str" cm="1">
        <f t="array" ref="AB148">_xlfn.IFNA(_xlfn.IFS($H148="length","kg/m",$H148="area","kg/m2",$H148="volume","kg/m3",$H148="mass","kg/kg",$H148="",""),"problem")</f>
        <v/>
      </c>
      <c r="AC148" s="118" t="str">
        <f t="shared" si="8"/>
        <v/>
      </c>
      <c r="AD148" s="119" t="str">
        <f t="shared" si="0"/>
        <v/>
      </c>
      <c r="AE148" s="120" t="str">
        <f t="shared" si="9"/>
        <v/>
      </c>
      <c r="AF148" s="121" t="str">
        <f t="shared" si="7"/>
        <v/>
      </c>
    </row>
    <row r="149" spans="2:32" ht="15.75" customHeight="1" x14ac:dyDescent="0.35">
      <c r="B149" s="903"/>
      <c r="C149" s="904"/>
      <c r="D149" s="905"/>
      <c r="E149" s="906"/>
      <c r="F149" s="907"/>
      <c r="G149" s="908"/>
      <c r="H149" s="909"/>
      <c r="I149" s="910"/>
      <c r="J149" s="911"/>
      <c r="K149" s="912"/>
      <c r="L149" s="913"/>
      <c r="M149" s="914"/>
      <c r="N149" s="915"/>
      <c r="O149" s="914"/>
      <c r="P149" s="915"/>
      <c r="Q149" s="916"/>
      <c r="R149" s="917"/>
      <c r="S149" s="918"/>
      <c r="T149" s="114" t="str" cm="1">
        <f t="array" ref="T149">_xlfn.IFS(I149="L = L",J149*K149,I149="L = RoT",J149*R149*S149,I149="A = L x H",J149*K149*L149,I149="A = CS",J149*O149,I149="A = A",J149*N149,I149="A = RoT",J149*R149*S149,I149="V = L x H x T",J149*K149*L149*M149,I149="V = L x CS",J149*K149*O149,I149="V = T x A",J149*M149*N149,I149="V = V",J149*P149,I149="V = RoT",J149*R149*S149,I149="M = M",J149*Q149,I149="M = RoT",J149*R149*S149,I149="","")</f>
        <v/>
      </c>
      <c r="U149" s="115" t="str" cm="1">
        <f t="array" ref="U149">_xlfn.IFNA(_xlfn.IFS($H149="length","m",$H149="area","m2",$H149="volume","m3",$H149="mass","kg",$H149="",""),"problem")</f>
        <v/>
      </c>
      <c r="V149" s="475"/>
      <c r="W149" s="476"/>
      <c r="X149" s="476"/>
      <c r="Y149" s="476"/>
      <c r="Z149" s="116"/>
      <c r="AA149" s="117" t="str" cm="1">
        <f t="array" ref="AA149">_xlfn.IFNA(_xlfn.IFS($H149="Length",VLOOKUP($Y149,Densities,3,FALSE),$H149="area",VLOOKUP($Y149,Densities,4,FALSE),$H149="volume",VLOOKUP($Y149,Densities,5,FALSE),$H149="mass",1,$H149="",""),"enter density manually")</f>
        <v/>
      </c>
      <c r="AB149" s="115" t="str" cm="1">
        <f t="array" ref="AB149">_xlfn.IFNA(_xlfn.IFS($H149="length","kg/m",$H149="area","kg/m2",$H149="volume","kg/m3",$H149="mass","kg/kg",$H149="",""),"problem")</f>
        <v/>
      </c>
      <c r="AC149" s="118" t="str">
        <f t="shared" si="8"/>
        <v/>
      </c>
      <c r="AD149" s="119" t="str">
        <f t="shared" si="0"/>
        <v/>
      </c>
      <c r="AE149" s="120" t="str">
        <f t="shared" si="9"/>
        <v/>
      </c>
      <c r="AF149" s="121" t="str">
        <f t="shared" si="7"/>
        <v/>
      </c>
    </row>
    <row r="150" spans="2:32" ht="15.75" customHeight="1" x14ac:dyDescent="0.35">
      <c r="B150" s="903"/>
      <c r="C150" s="904"/>
      <c r="D150" s="905"/>
      <c r="E150" s="906"/>
      <c r="F150" s="907"/>
      <c r="G150" s="908"/>
      <c r="H150" s="909"/>
      <c r="I150" s="910"/>
      <c r="J150" s="911"/>
      <c r="K150" s="912"/>
      <c r="L150" s="913"/>
      <c r="M150" s="914"/>
      <c r="N150" s="915"/>
      <c r="O150" s="914"/>
      <c r="P150" s="915"/>
      <c r="Q150" s="916"/>
      <c r="R150" s="917"/>
      <c r="S150" s="918"/>
      <c r="T150" s="114" t="str" cm="1">
        <f t="array" ref="T150">_xlfn.IFS(I150="L = L",J150*K150,I150="L = RoT",J150*R150*S150,I150="A = L x H",J150*K150*L150,I150="A = CS",J150*O150,I150="A = A",J150*N150,I150="A = RoT",J150*R150*S150,I150="V = L x H x T",J150*K150*L150*M150,I150="V = L x CS",J150*K150*O150,I150="V = T x A",J150*M150*N150,I150="V = V",J150*P150,I150="V = RoT",J150*R150*S150,I150="M = M",J150*Q150,I150="M = RoT",J150*R150*S150,I150="","")</f>
        <v/>
      </c>
      <c r="U150" s="115" t="str" cm="1">
        <f t="array" ref="U150">_xlfn.IFNA(_xlfn.IFS($H150="length","m",$H150="area","m2",$H150="volume","m3",$H150="mass","kg",$H150="",""),"problem")</f>
        <v/>
      </c>
      <c r="V150" s="475"/>
      <c r="W150" s="476"/>
      <c r="X150" s="476"/>
      <c r="Y150" s="476"/>
      <c r="Z150" s="116"/>
      <c r="AA150" s="117" t="str" cm="1">
        <f t="array" ref="AA150">_xlfn.IFNA(_xlfn.IFS($H150="Length",VLOOKUP($Y150,Densities,3,FALSE),$H150="area",VLOOKUP($Y150,Densities,4,FALSE),$H150="volume",VLOOKUP($Y150,Densities,5,FALSE),$H150="mass",1,$H150="",""),"enter density manually")</f>
        <v/>
      </c>
      <c r="AB150" s="115" t="str" cm="1">
        <f t="array" ref="AB150">_xlfn.IFNA(_xlfn.IFS($H150="length","kg/m",$H150="area","kg/m2",$H150="volume","kg/m3",$H150="mass","kg/kg",$H150="",""),"problem")</f>
        <v/>
      </c>
      <c r="AC150" s="118" t="str">
        <f t="shared" si="8"/>
        <v/>
      </c>
      <c r="AD150" s="119" t="str">
        <f t="shared" si="0"/>
        <v/>
      </c>
      <c r="AE150" s="120" t="str">
        <f t="shared" si="9"/>
        <v/>
      </c>
      <c r="AF150" s="121" t="str">
        <f t="shared" si="7"/>
        <v/>
      </c>
    </row>
    <row r="151" spans="2:32" ht="15.75" customHeight="1" x14ac:dyDescent="0.35">
      <c r="B151" s="903"/>
      <c r="C151" s="904"/>
      <c r="D151" s="905"/>
      <c r="E151" s="906"/>
      <c r="F151" s="907"/>
      <c r="G151" s="908"/>
      <c r="H151" s="909"/>
      <c r="I151" s="910"/>
      <c r="J151" s="911"/>
      <c r="K151" s="912"/>
      <c r="L151" s="913"/>
      <c r="M151" s="914"/>
      <c r="N151" s="915"/>
      <c r="O151" s="914"/>
      <c r="P151" s="915"/>
      <c r="Q151" s="916"/>
      <c r="R151" s="917"/>
      <c r="S151" s="918"/>
      <c r="T151" s="114" t="str" cm="1">
        <f t="array" ref="T151">_xlfn.IFS(I151="L = L",J151*K151,I151="L = RoT",J151*R151*S151,I151="A = L x H",J151*K151*L151,I151="A = CS",J151*O151,I151="A = A",J151*N151,I151="A = RoT",J151*R151*S151,I151="V = L x H x T",J151*K151*L151*M151,I151="V = L x CS",J151*K151*O151,I151="V = T x A",J151*M151*N151,I151="V = V",J151*P151,I151="V = RoT",J151*R151*S151,I151="M = M",J151*Q151,I151="M = RoT",J151*R151*S151,I151="","")</f>
        <v/>
      </c>
      <c r="U151" s="115" t="str" cm="1">
        <f t="array" ref="U151">_xlfn.IFNA(_xlfn.IFS($H151="length","m",$H151="area","m2",$H151="volume","m3",$H151="mass","kg",$H151="",""),"problem")</f>
        <v/>
      </c>
      <c r="V151" s="475"/>
      <c r="W151" s="476"/>
      <c r="X151" s="476"/>
      <c r="Y151" s="476"/>
      <c r="Z151" s="116"/>
      <c r="AA151" s="117" t="str" cm="1">
        <f t="array" ref="AA151">_xlfn.IFNA(_xlfn.IFS($H151="Length",VLOOKUP($Y151,Densities,3,FALSE),$H151="area",VLOOKUP($Y151,Densities,4,FALSE),$H151="volume",VLOOKUP($Y151,Densities,5,FALSE),$H151="mass",1,$H151="",""),"enter density manually")</f>
        <v/>
      </c>
      <c r="AB151" s="115" t="str" cm="1">
        <f t="array" ref="AB151">_xlfn.IFNA(_xlfn.IFS($H151="length","kg/m",$H151="area","kg/m2",$H151="volume","kg/m3",$H151="mass","kg/kg",$H151="",""),"problem")</f>
        <v/>
      </c>
      <c r="AC151" s="118" t="str">
        <f t="shared" si="8"/>
        <v/>
      </c>
      <c r="AD151" s="119" t="str">
        <f t="shared" si="0"/>
        <v/>
      </c>
      <c r="AE151" s="120" t="str">
        <f t="shared" si="9"/>
        <v/>
      </c>
      <c r="AF151" s="121" t="str">
        <f t="shared" si="7"/>
        <v/>
      </c>
    </row>
    <row r="152" spans="2:32" ht="15.75" customHeight="1" x14ac:dyDescent="0.35">
      <c r="B152" s="903"/>
      <c r="C152" s="904"/>
      <c r="D152" s="905"/>
      <c r="E152" s="906"/>
      <c r="F152" s="907"/>
      <c r="G152" s="908"/>
      <c r="H152" s="909"/>
      <c r="I152" s="910"/>
      <c r="J152" s="911"/>
      <c r="K152" s="912"/>
      <c r="L152" s="913"/>
      <c r="M152" s="914"/>
      <c r="N152" s="915"/>
      <c r="O152" s="914"/>
      <c r="P152" s="915"/>
      <c r="Q152" s="916"/>
      <c r="R152" s="917"/>
      <c r="S152" s="918"/>
      <c r="T152" s="114" t="str" cm="1">
        <f t="array" ref="T152">_xlfn.IFS(I152="L = L",J152*K152,I152="L = RoT",J152*R152*S152,I152="A = L x H",J152*K152*L152,I152="A = CS",J152*O152,I152="A = A",J152*N152,I152="A = RoT",J152*R152*S152,I152="V = L x H x T",J152*K152*L152*M152,I152="V = L x CS",J152*K152*O152,I152="V = T x A",J152*M152*N152,I152="V = V",J152*P152,I152="V = RoT",J152*R152*S152,I152="M = M",J152*Q152,I152="M = RoT",J152*R152*S152,I152="","")</f>
        <v/>
      </c>
      <c r="U152" s="115" t="str" cm="1">
        <f t="array" ref="U152">_xlfn.IFNA(_xlfn.IFS($H152="length","m",$H152="area","m2",$H152="volume","m3",$H152="mass","kg",$H152="",""),"problem")</f>
        <v/>
      </c>
      <c r="V152" s="475"/>
      <c r="W152" s="476"/>
      <c r="X152" s="476"/>
      <c r="Y152" s="476"/>
      <c r="Z152" s="116"/>
      <c r="AA152" s="117" t="str" cm="1">
        <f t="array" ref="AA152">_xlfn.IFNA(_xlfn.IFS($H152="Length",VLOOKUP($Y152,Densities,3,FALSE),$H152="area",VLOOKUP($Y152,Densities,4,FALSE),$H152="volume",VLOOKUP($Y152,Densities,5,FALSE),$H152="mass",1,$H152="",""),"enter density manually")</f>
        <v/>
      </c>
      <c r="AB152" s="115" t="str" cm="1">
        <f t="array" ref="AB152">_xlfn.IFNA(_xlfn.IFS($H152="length","kg/m",$H152="area","kg/m2",$H152="volume","kg/m3",$H152="mass","kg/kg",$H152="",""),"problem")</f>
        <v/>
      </c>
      <c r="AC152" s="118" t="str">
        <f t="shared" si="8"/>
        <v/>
      </c>
      <c r="AD152" s="119" t="str">
        <f t="shared" si="0"/>
        <v/>
      </c>
      <c r="AE152" s="120" t="str">
        <f t="shared" si="9"/>
        <v/>
      </c>
      <c r="AF152" s="121" t="str">
        <f t="shared" si="7"/>
        <v/>
      </c>
    </row>
    <row r="153" spans="2:32" ht="15.75" customHeight="1" x14ac:dyDescent="0.35">
      <c r="B153" s="903"/>
      <c r="C153" s="904"/>
      <c r="D153" s="905"/>
      <c r="E153" s="906"/>
      <c r="F153" s="907"/>
      <c r="G153" s="908"/>
      <c r="H153" s="909"/>
      <c r="I153" s="910"/>
      <c r="J153" s="911"/>
      <c r="K153" s="912"/>
      <c r="L153" s="913"/>
      <c r="M153" s="914"/>
      <c r="N153" s="915"/>
      <c r="O153" s="914"/>
      <c r="P153" s="915"/>
      <c r="Q153" s="916"/>
      <c r="R153" s="917"/>
      <c r="S153" s="918"/>
      <c r="T153" s="114" t="str" cm="1">
        <f t="array" ref="T153">_xlfn.IFS(I153="L = L",J153*K153,I153="L = RoT",J153*R153*S153,I153="A = L x H",J153*K153*L153,I153="A = CS",J153*O153,I153="A = A",J153*N153,I153="A = RoT",J153*R153*S153,I153="V = L x H x T",J153*K153*L153*M153,I153="V = L x CS",J153*K153*O153,I153="V = T x A",J153*M153*N153,I153="V = V",J153*P153,I153="V = RoT",J153*R153*S153,I153="M = M",J153*Q153,I153="M = RoT",J153*R153*S153,I153="","")</f>
        <v/>
      </c>
      <c r="U153" s="115" t="str" cm="1">
        <f t="array" ref="U153">_xlfn.IFNA(_xlfn.IFS($H153="length","m",$H153="area","m2",$H153="volume","m3",$H153="mass","kg",$H153="",""),"problem")</f>
        <v/>
      </c>
      <c r="V153" s="475"/>
      <c r="W153" s="476"/>
      <c r="X153" s="476"/>
      <c r="Y153" s="476"/>
      <c r="Z153" s="116"/>
      <c r="AA153" s="117" t="str" cm="1">
        <f t="array" ref="AA153">_xlfn.IFNA(_xlfn.IFS($H153="Length",VLOOKUP($Y153,Densities,3,FALSE),$H153="area",VLOOKUP($Y153,Densities,4,FALSE),$H153="volume",VLOOKUP($Y153,Densities,5,FALSE),$H153="mass",1,$H153="",""),"enter density manually")</f>
        <v/>
      </c>
      <c r="AB153" s="115" t="str" cm="1">
        <f t="array" ref="AB153">_xlfn.IFNA(_xlfn.IFS($H153="length","kg/m",$H153="area","kg/m2",$H153="volume","kg/m3",$H153="mass","kg/kg",$H153="",""),"problem")</f>
        <v/>
      </c>
      <c r="AC153" s="118" t="str">
        <f t="shared" si="8"/>
        <v/>
      </c>
      <c r="AD153" s="119" t="str">
        <f t="shared" si="0"/>
        <v/>
      </c>
      <c r="AE153" s="120" t="str">
        <f t="shared" si="9"/>
        <v/>
      </c>
      <c r="AF153" s="121" t="str">
        <f t="shared" si="7"/>
        <v/>
      </c>
    </row>
    <row r="154" spans="2:32" ht="15.75" customHeight="1" x14ac:dyDescent="0.35">
      <c r="B154" s="903"/>
      <c r="C154" s="904"/>
      <c r="D154" s="905"/>
      <c r="E154" s="906"/>
      <c r="F154" s="907"/>
      <c r="G154" s="908"/>
      <c r="H154" s="909"/>
      <c r="I154" s="910"/>
      <c r="J154" s="911"/>
      <c r="K154" s="912"/>
      <c r="L154" s="913"/>
      <c r="M154" s="914"/>
      <c r="N154" s="915"/>
      <c r="O154" s="914"/>
      <c r="P154" s="915"/>
      <c r="Q154" s="916"/>
      <c r="R154" s="917"/>
      <c r="S154" s="918"/>
      <c r="T154" s="114" t="str" cm="1">
        <f t="array" ref="T154">_xlfn.IFS(I154="L = L",J154*K154,I154="L = RoT",J154*R154*S154,I154="A = L x H",J154*K154*L154,I154="A = CS",J154*O154,I154="A = A",J154*N154,I154="A = RoT",J154*R154*S154,I154="V = L x H x T",J154*K154*L154*M154,I154="V = L x CS",J154*K154*O154,I154="V = T x A",J154*M154*N154,I154="V = V",J154*P154,I154="V = RoT",J154*R154*S154,I154="M = M",J154*Q154,I154="M = RoT",J154*R154*S154,I154="","")</f>
        <v/>
      </c>
      <c r="U154" s="115" t="str" cm="1">
        <f t="array" ref="U154">_xlfn.IFNA(_xlfn.IFS($H154="length","m",$H154="area","m2",$H154="volume","m3",$H154="mass","kg",$H154="",""),"problem")</f>
        <v/>
      </c>
      <c r="V154" s="475"/>
      <c r="W154" s="476"/>
      <c r="X154" s="476"/>
      <c r="Y154" s="476"/>
      <c r="Z154" s="116"/>
      <c r="AA154" s="117" t="str" cm="1">
        <f t="array" ref="AA154">_xlfn.IFNA(_xlfn.IFS($H154="Length",VLOOKUP($Y154,Densities,3,FALSE),$H154="area",VLOOKUP($Y154,Densities,4,FALSE),$H154="volume",VLOOKUP($Y154,Densities,5,FALSE),$H154="mass",1,$H154="",""),"enter density manually")</f>
        <v/>
      </c>
      <c r="AB154" s="115" t="str" cm="1">
        <f t="array" ref="AB154">_xlfn.IFNA(_xlfn.IFS($H154="length","kg/m",$H154="area","kg/m2",$H154="volume","kg/m3",$H154="mass","kg/kg",$H154="",""),"problem")</f>
        <v/>
      </c>
      <c r="AC154" s="118" t="str">
        <f t="shared" si="8"/>
        <v/>
      </c>
      <c r="AD154" s="119" t="str">
        <f t="shared" si="0"/>
        <v/>
      </c>
      <c r="AE154" s="120" t="str">
        <f t="shared" si="9"/>
        <v/>
      </c>
      <c r="AF154" s="121" t="str">
        <f t="shared" si="7"/>
        <v/>
      </c>
    </row>
    <row r="155" spans="2:32" ht="15.75" customHeight="1" x14ac:dyDescent="0.35">
      <c r="B155" s="903"/>
      <c r="C155" s="904"/>
      <c r="D155" s="905"/>
      <c r="E155" s="906"/>
      <c r="F155" s="907"/>
      <c r="G155" s="908"/>
      <c r="H155" s="909"/>
      <c r="I155" s="910"/>
      <c r="J155" s="911"/>
      <c r="K155" s="912"/>
      <c r="L155" s="913"/>
      <c r="M155" s="914"/>
      <c r="N155" s="915"/>
      <c r="O155" s="914"/>
      <c r="P155" s="915"/>
      <c r="Q155" s="916"/>
      <c r="R155" s="917"/>
      <c r="S155" s="918"/>
      <c r="T155" s="114" t="str" cm="1">
        <f t="array" ref="T155">_xlfn.IFS(I155="L = L",J155*K155,I155="L = RoT",J155*R155*S155,I155="A = L x H",J155*K155*L155,I155="A = CS",J155*O155,I155="A = A",J155*N155,I155="A = RoT",J155*R155*S155,I155="V = L x H x T",J155*K155*L155*M155,I155="V = L x CS",J155*K155*O155,I155="V = T x A",J155*M155*N155,I155="V = V",J155*P155,I155="V = RoT",J155*R155*S155,I155="M = M",J155*Q155,I155="M = RoT",J155*R155*S155,I155="","")</f>
        <v/>
      </c>
      <c r="U155" s="115" t="str" cm="1">
        <f t="array" ref="U155">_xlfn.IFNA(_xlfn.IFS($H155="length","m",$H155="area","m2",$H155="volume","m3",$H155="mass","kg",$H155="",""),"problem")</f>
        <v/>
      </c>
      <c r="V155" s="475"/>
      <c r="W155" s="476"/>
      <c r="X155" s="476"/>
      <c r="Y155" s="476"/>
      <c r="Z155" s="116"/>
      <c r="AA155" s="117" t="str" cm="1">
        <f t="array" ref="AA155">_xlfn.IFNA(_xlfn.IFS($H155="Length",VLOOKUP($Y155,Densities,3,FALSE),$H155="area",VLOOKUP($Y155,Densities,4,FALSE),$H155="volume",VLOOKUP($Y155,Densities,5,FALSE),$H155="mass",1,$H155="",""),"enter density manually")</f>
        <v/>
      </c>
      <c r="AB155" s="115" t="str" cm="1">
        <f t="array" ref="AB155">_xlfn.IFNA(_xlfn.IFS($H155="length","kg/m",$H155="area","kg/m2",$H155="volume","kg/m3",$H155="mass","kg/kg",$H155="",""),"problem")</f>
        <v/>
      </c>
      <c r="AC155" s="118" t="str">
        <f t="shared" si="8"/>
        <v/>
      </c>
      <c r="AD155" s="119" t="str">
        <f t="shared" si="0"/>
        <v/>
      </c>
      <c r="AE155" s="120" t="str">
        <f t="shared" si="9"/>
        <v/>
      </c>
      <c r="AF155" s="121" t="str">
        <f t="shared" si="7"/>
        <v/>
      </c>
    </row>
    <row r="156" spans="2:32" ht="15.75" customHeight="1" x14ac:dyDescent="0.35">
      <c r="B156" s="903"/>
      <c r="C156" s="904"/>
      <c r="D156" s="905"/>
      <c r="E156" s="906"/>
      <c r="F156" s="907"/>
      <c r="G156" s="908"/>
      <c r="H156" s="909"/>
      <c r="I156" s="910"/>
      <c r="J156" s="911"/>
      <c r="K156" s="912"/>
      <c r="L156" s="913"/>
      <c r="M156" s="914"/>
      <c r="N156" s="915"/>
      <c r="O156" s="914"/>
      <c r="P156" s="915"/>
      <c r="Q156" s="916"/>
      <c r="R156" s="917"/>
      <c r="S156" s="918"/>
      <c r="T156" s="114" t="str" cm="1">
        <f t="array" ref="T156">_xlfn.IFS(I156="L = L",J156*K156,I156="L = RoT",J156*R156*S156,I156="A = L x H",J156*K156*L156,I156="A = CS",J156*O156,I156="A = A",J156*N156,I156="A = RoT",J156*R156*S156,I156="V = L x H x T",J156*K156*L156*M156,I156="V = L x CS",J156*K156*O156,I156="V = T x A",J156*M156*N156,I156="V = V",J156*P156,I156="V = RoT",J156*R156*S156,I156="M = M",J156*Q156,I156="M = RoT",J156*R156*S156,I156="","")</f>
        <v/>
      </c>
      <c r="U156" s="115" t="str" cm="1">
        <f t="array" ref="U156">_xlfn.IFNA(_xlfn.IFS($H156="length","m",$H156="area","m2",$H156="volume","m3",$H156="mass","kg",$H156="",""),"problem")</f>
        <v/>
      </c>
      <c r="V156" s="475"/>
      <c r="W156" s="476"/>
      <c r="X156" s="476"/>
      <c r="Y156" s="476"/>
      <c r="Z156" s="116"/>
      <c r="AA156" s="117" t="str" cm="1">
        <f t="array" ref="AA156">_xlfn.IFNA(_xlfn.IFS($H156="Length",VLOOKUP($Y156,Densities,3,FALSE),$H156="area",VLOOKUP($Y156,Densities,4,FALSE),$H156="volume",VLOOKUP($Y156,Densities,5,FALSE),$H156="mass",1,$H156="",""),"enter density manually")</f>
        <v/>
      </c>
      <c r="AB156" s="115" t="str" cm="1">
        <f t="array" ref="AB156">_xlfn.IFNA(_xlfn.IFS($H156="length","kg/m",$H156="area","kg/m2",$H156="volume","kg/m3",$H156="mass","kg/kg",$H156="",""),"problem")</f>
        <v/>
      </c>
      <c r="AC156" s="118" t="str">
        <f t="shared" si="8"/>
        <v/>
      </c>
      <c r="AD156" s="119" t="str">
        <f t="shared" si="0"/>
        <v/>
      </c>
      <c r="AE156" s="120" t="str">
        <f t="shared" si="9"/>
        <v/>
      </c>
      <c r="AF156" s="121" t="str">
        <f t="shared" si="7"/>
        <v/>
      </c>
    </row>
    <row r="157" spans="2:32" ht="15.75" customHeight="1" x14ac:dyDescent="0.35">
      <c r="B157" s="903"/>
      <c r="C157" s="904"/>
      <c r="D157" s="905"/>
      <c r="E157" s="906"/>
      <c r="F157" s="907"/>
      <c r="G157" s="908"/>
      <c r="H157" s="909"/>
      <c r="I157" s="910"/>
      <c r="J157" s="911"/>
      <c r="K157" s="912"/>
      <c r="L157" s="913"/>
      <c r="M157" s="914"/>
      <c r="N157" s="915"/>
      <c r="O157" s="914"/>
      <c r="P157" s="915"/>
      <c r="Q157" s="916"/>
      <c r="R157" s="917"/>
      <c r="S157" s="918"/>
      <c r="T157" s="114" t="str" cm="1">
        <f t="array" ref="T157">_xlfn.IFS(I157="L = L",J157*K157,I157="L = RoT",J157*R157*S157,I157="A = L x H",J157*K157*L157,I157="A = CS",J157*O157,I157="A = A",J157*N157,I157="A = RoT",J157*R157*S157,I157="V = L x H x T",J157*K157*L157*M157,I157="V = L x CS",J157*K157*O157,I157="V = T x A",J157*M157*N157,I157="V = V",J157*P157,I157="V = RoT",J157*R157*S157,I157="M = M",J157*Q157,I157="M = RoT",J157*R157*S157,I157="","")</f>
        <v/>
      </c>
      <c r="U157" s="115" t="str" cm="1">
        <f t="array" ref="U157">_xlfn.IFNA(_xlfn.IFS($H157="length","m",$H157="area","m2",$H157="volume","m3",$H157="mass","kg",$H157="",""),"problem")</f>
        <v/>
      </c>
      <c r="V157" s="475"/>
      <c r="W157" s="476"/>
      <c r="X157" s="476"/>
      <c r="Y157" s="476"/>
      <c r="Z157" s="116"/>
      <c r="AA157" s="117" t="str" cm="1">
        <f t="array" ref="AA157">_xlfn.IFNA(_xlfn.IFS($H157="Length",VLOOKUP($Y157,Densities,3,FALSE),$H157="area",VLOOKUP($Y157,Densities,4,FALSE),$H157="volume",VLOOKUP($Y157,Densities,5,FALSE),$H157="mass",1,$H157="",""),"enter density manually")</f>
        <v/>
      </c>
      <c r="AB157" s="115" t="str" cm="1">
        <f t="array" ref="AB157">_xlfn.IFNA(_xlfn.IFS($H157="length","kg/m",$H157="area","kg/m2",$H157="volume","kg/m3",$H157="mass","kg/kg",$H157="",""),"problem")</f>
        <v/>
      </c>
      <c r="AC157" s="118" t="str">
        <f t="shared" si="8"/>
        <v/>
      </c>
      <c r="AD157" s="119" t="str">
        <f t="shared" si="0"/>
        <v/>
      </c>
      <c r="AE157" s="120" t="str">
        <f t="shared" si="9"/>
        <v/>
      </c>
      <c r="AF157" s="121" t="str">
        <f t="shared" si="7"/>
        <v/>
      </c>
    </row>
    <row r="158" spans="2:32" x14ac:dyDescent="0.35">
      <c r="B158" s="903"/>
      <c r="C158" s="904"/>
      <c r="D158" s="905"/>
      <c r="E158" s="906"/>
      <c r="F158" s="907"/>
      <c r="G158" s="908"/>
      <c r="H158" s="909"/>
      <c r="I158" s="910"/>
      <c r="J158" s="911"/>
      <c r="K158" s="912"/>
      <c r="L158" s="913"/>
      <c r="M158" s="914"/>
      <c r="N158" s="915"/>
      <c r="O158" s="914"/>
      <c r="P158" s="915"/>
      <c r="Q158" s="916"/>
      <c r="R158" s="917"/>
      <c r="S158" s="918"/>
      <c r="T158" s="114" t="str" cm="1">
        <f t="array" ref="T158">_xlfn.IFS(I158="L = L",J158*K158,I158="L = RoT",J158*R158*S158,I158="A = L x H",J158*K158*L158,I158="A = CS",J158*O158,I158="A = A",J158*N158,I158="A = RoT",J158*R158*S158,I158="V = L x H x T",J158*K158*L158*M158,I158="V = L x CS",J158*K158*O158,I158="V = T x A",J158*M158*N158,I158="V = V",J158*P158,I158="V = RoT",J158*R158*S158,I158="M = M",J158*Q158,I158="M = RoT",J158*R158*S158,I158="","")</f>
        <v/>
      </c>
      <c r="U158" s="115" t="str" cm="1">
        <f t="array" ref="U158">_xlfn.IFNA(_xlfn.IFS($H158="length","m",$H158="area","m2",$H158="volume","m3",$H158="mass","kg",$H158="",""),"problem")</f>
        <v/>
      </c>
      <c r="V158" s="475"/>
      <c r="W158" s="476"/>
      <c r="X158" s="476"/>
      <c r="Y158" s="476"/>
      <c r="Z158" s="116"/>
      <c r="AA158" s="117" t="str" cm="1">
        <f t="array" ref="AA158">_xlfn.IFNA(_xlfn.IFS($H158="Length",VLOOKUP($Y158,Densities,3,FALSE),$H158="area",VLOOKUP($Y158,Densities,4,FALSE),$H158="volume",VLOOKUP($Y158,Densities,5,FALSE),$H158="mass",1,$H158="",""),"enter density manually")</f>
        <v/>
      </c>
      <c r="AB158" s="115" t="str" cm="1">
        <f t="array" ref="AB158">_xlfn.IFNA(_xlfn.IFS($H158="length","kg/m",$H158="area","kg/m2",$H158="volume","kg/m3",$H158="mass","kg/kg",$H158="",""),"problem")</f>
        <v/>
      </c>
      <c r="AC158" s="118" t="str">
        <f t="shared" si="8"/>
        <v/>
      </c>
      <c r="AD158" s="119" t="str">
        <f t="shared" si="0"/>
        <v/>
      </c>
      <c r="AE158" s="120" t="str">
        <f t="shared" si="9"/>
        <v/>
      </c>
      <c r="AF158" s="121" t="str">
        <f t="shared" si="7"/>
        <v/>
      </c>
    </row>
    <row r="159" spans="2:32" x14ac:dyDescent="0.35">
      <c r="B159" s="903"/>
      <c r="C159" s="904"/>
      <c r="D159" s="905"/>
      <c r="E159" s="906"/>
      <c r="F159" s="907"/>
      <c r="G159" s="908"/>
      <c r="H159" s="909"/>
      <c r="I159" s="910"/>
      <c r="J159" s="911"/>
      <c r="K159" s="912"/>
      <c r="L159" s="913"/>
      <c r="M159" s="914"/>
      <c r="N159" s="915"/>
      <c r="O159" s="914"/>
      <c r="P159" s="915"/>
      <c r="Q159" s="916"/>
      <c r="R159" s="917"/>
      <c r="S159" s="918"/>
      <c r="T159" s="114" t="str" cm="1">
        <f t="array" ref="T159">_xlfn.IFS(I159="L = L",J159*K159,I159="L = RoT",J159*R159*S159,I159="A = L x H",J159*K159*L159,I159="A = CS",J159*O159,I159="A = A",J159*N159,I159="A = RoT",J159*R159*S159,I159="V = L x H x T",J159*K159*L159*M159,I159="V = L x CS",J159*K159*O159,I159="V = T x A",J159*M159*N159,I159="V = V",J159*P159,I159="V = RoT",J159*R159*S159,I159="M = M",J159*Q159,I159="M = RoT",J159*R159*S159,I159="","")</f>
        <v/>
      </c>
      <c r="U159" s="115" t="str" cm="1">
        <f t="array" ref="U159">_xlfn.IFNA(_xlfn.IFS($H159="length","m",$H159="area","m2",$H159="volume","m3",$H159="mass","kg",$H159="",""),"problem")</f>
        <v/>
      </c>
      <c r="V159" s="475"/>
      <c r="W159" s="476"/>
      <c r="X159" s="476"/>
      <c r="Y159" s="476"/>
      <c r="Z159" s="116"/>
      <c r="AA159" s="117" t="str" cm="1">
        <f t="array" ref="AA159">_xlfn.IFNA(_xlfn.IFS($H159="Length",VLOOKUP($Y159,Densities,3,FALSE),$H159="area",VLOOKUP($Y159,Densities,4,FALSE),$H159="volume",VLOOKUP($Y159,Densities,5,FALSE),$H159="mass",1,$H159="",""),"enter density manually")</f>
        <v/>
      </c>
      <c r="AB159" s="115" t="str" cm="1">
        <f t="array" ref="AB159">_xlfn.IFNA(_xlfn.IFS($H159="length","kg/m",$H159="area","kg/m2",$H159="volume","kg/m3",$H159="mass","kg/kg",$H159="",""),"problem")</f>
        <v/>
      </c>
      <c r="AC159" s="118" t="str">
        <f t="shared" si="8"/>
        <v/>
      </c>
      <c r="AD159" s="119" t="str">
        <f t="shared" si="0"/>
        <v/>
      </c>
      <c r="AE159" s="120" t="str">
        <f t="shared" si="9"/>
        <v/>
      </c>
      <c r="AF159" s="121" t="str">
        <f t="shared" si="7"/>
        <v/>
      </c>
    </row>
    <row r="160" spans="2:32" x14ac:dyDescent="0.35">
      <c r="B160" s="903"/>
      <c r="C160" s="904"/>
      <c r="D160" s="905"/>
      <c r="E160" s="906"/>
      <c r="F160" s="907"/>
      <c r="G160" s="908"/>
      <c r="H160" s="909"/>
      <c r="I160" s="910"/>
      <c r="J160" s="911"/>
      <c r="K160" s="912"/>
      <c r="L160" s="913"/>
      <c r="M160" s="914"/>
      <c r="N160" s="915"/>
      <c r="O160" s="914"/>
      <c r="P160" s="915"/>
      <c r="Q160" s="916"/>
      <c r="R160" s="917"/>
      <c r="S160" s="918"/>
      <c r="T160" s="114" t="str" cm="1">
        <f t="array" ref="T160">_xlfn.IFS(I160="L = L",J160*K160,I160="L = RoT",J160*R160*S160,I160="A = L x H",J160*K160*L160,I160="A = CS",J160*O160,I160="A = A",J160*N160,I160="A = RoT",J160*R160*S160,I160="V = L x H x T",J160*K160*L160*M160,I160="V = L x CS",J160*K160*O160,I160="V = T x A",J160*M160*N160,I160="V = V",J160*P160,I160="V = RoT",J160*R160*S160,I160="M = M",J160*Q160,I160="M = RoT",J160*R160*S160,I160="","")</f>
        <v/>
      </c>
      <c r="U160" s="115" t="str" cm="1">
        <f t="array" ref="U160">_xlfn.IFNA(_xlfn.IFS($H160="length","m",$H160="area","m2",$H160="volume","m3",$H160="mass","kg",$H160="",""),"problem")</f>
        <v/>
      </c>
      <c r="V160" s="475"/>
      <c r="W160" s="476"/>
      <c r="X160" s="476"/>
      <c r="Y160" s="476"/>
      <c r="Z160" s="116"/>
      <c r="AA160" s="117" t="str" cm="1">
        <f t="array" ref="AA160">_xlfn.IFNA(_xlfn.IFS($H160="Length",VLOOKUP($Y160,Densities,3,FALSE),$H160="area",VLOOKUP($Y160,Densities,4,FALSE),$H160="volume",VLOOKUP($Y160,Densities,5,FALSE),$H160="mass",1,$H160="",""),"enter density manually")</f>
        <v/>
      </c>
      <c r="AB160" s="115" t="str" cm="1">
        <f t="array" ref="AB160">_xlfn.IFNA(_xlfn.IFS($H160="length","kg/m",$H160="area","kg/m2",$H160="volume","kg/m3",$H160="mass","kg/kg",$H160="",""),"problem")</f>
        <v/>
      </c>
      <c r="AC160" s="118" t="str">
        <f t="shared" si="8"/>
        <v/>
      </c>
      <c r="AD160" s="119" t="str">
        <f t="shared" si="0"/>
        <v/>
      </c>
      <c r="AE160" s="120" t="str">
        <f t="shared" si="9"/>
        <v/>
      </c>
      <c r="AF160" s="121" t="str">
        <f t="shared" si="7"/>
        <v/>
      </c>
    </row>
    <row r="161" spans="2:32" x14ac:dyDescent="0.35">
      <c r="B161" s="903"/>
      <c r="C161" s="904"/>
      <c r="D161" s="905"/>
      <c r="E161" s="906"/>
      <c r="F161" s="907"/>
      <c r="G161" s="908"/>
      <c r="H161" s="909"/>
      <c r="I161" s="910"/>
      <c r="J161" s="911"/>
      <c r="K161" s="912"/>
      <c r="L161" s="913"/>
      <c r="M161" s="914"/>
      <c r="N161" s="915"/>
      <c r="O161" s="914"/>
      <c r="P161" s="915"/>
      <c r="Q161" s="916"/>
      <c r="R161" s="917"/>
      <c r="S161" s="918"/>
      <c r="T161" s="114" t="str" cm="1">
        <f t="array" ref="T161">_xlfn.IFS(I161="L = L",J161*K161,I161="L = RoT",J161*R161*S161,I161="A = L x H",J161*K161*L161,I161="A = CS",J161*O161,I161="A = A",J161*N161,I161="A = RoT",J161*R161*S161,I161="V = L x H x T",J161*K161*L161*M161,I161="V = L x CS",J161*K161*O161,I161="V = T x A",J161*M161*N161,I161="V = V",J161*P161,I161="V = RoT",J161*R161*S161,I161="M = M",J161*Q161,I161="M = RoT",J161*R161*S161,I161="","")</f>
        <v/>
      </c>
      <c r="U161" s="115" t="str" cm="1">
        <f t="array" ref="U161">_xlfn.IFNA(_xlfn.IFS($H161="length","m",$H161="area","m2",$H161="volume","m3",$H161="mass","kg",$H161="",""),"problem")</f>
        <v/>
      </c>
      <c r="V161" s="475"/>
      <c r="W161" s="476"/>
      <c r="X161" s="476"/>
      <c r="Y161" s="476"/>
      <c r="Z161" s="116"/>
      <c r="AA161" s="117" t="str" cm="1">
        <f t="array" ref="AA161">_xlfn.IFNA(_xlfn.IFS($H161="Length",VLOOKUP($Y161,Densities,3,FALSE),$H161="area",VLOOKUP($Y161,Densities,4,FALSE),$H161="volume",VLOOKUP($Y161,Densities,5,FALSE),$H161="mass",1,$H161="",""),"enter density manually")</f>
        <v/>
      </c>
      <c r="AB161" s="115" t="str" cm="1">
        <f t="array" ref="AB161">_xlfn.IFNA(_xlfn.IFS($H161="length","kg/m",$H161="area","kg/m2",$H161="volume","kg/m3",$H161="mass","kg/kg",$H161="",""),"problem")</f>
        <v/>
      </c>
      <c r="AC161" s="118" t="str">
        <f t="shared" si="8"/>
        <v/>
      </c>
      <c r="AD161" s="119" t="str">
        <f t="shared" si="0"/>
        <v/>
      </c>
      <c r="AE161" s="120" t="str">
        <f t="shared" si="9"/>
        <v/>
      </c>
      <c r="AF161" s="121" t="str">
        <f t="shared" si="7"/>
        <v/>
      </c>
    </row>
    <row r="162" spans="2:32" x14ac:dyDescent="0.35">
      <c r="B162" s="903"/>
      <c r="C162" s="904"/>
      <c r="D162" s="905"/>
      <c r="E162" s="906"/>
      <c r="F162" s="907"/>
      <c r="G162" s="908"/>
      <c r="H162" s="909"/>
      <c r="I162" s="910"/>
      <c r="J162" s="911"/>
      <c r="K162" s="912"/>
      <c r="L162" s="913"/>
      <c r="M162" s="914"/>
      <c r="N162" s="915"/>
      <c r="O162" s="914"/>
      <c r="P162" s="915"/>
      <c r="Q162" s="916"/>
      <c r="R162" s="917"/>
      <c r="S162" s="918"/>
      <c r="T162" s="114" t="str" cm="1">
        <f t="array" ref="T162">_xlfn.IFS(I162="L = L",J162*K162,I162="L = RoT",J162*R162*S162,I162="A = L x H",J162*K162*L162,I162="A = CS",J162*O162,I162="A = A",J162*N162,I162="A = RoT",J162*R162*S162,I162="V = L x H x T",J162*K162*L162*M162,I162="V = L x CS",J162*K162*O162,I162="V = T x A",J162*M162*N162,I162="V = V",J162*P162,I162="V = RoT",J162*R162*S162,I162="M = M",J162*Q162,I162="M = RoT",J162*R162*S162,I162="","")</f>
        <v/>
      </c>
      <c r="U162" s="115" t="str" cm="1">
        <f t="array" ref="U162">_xlfn.IFNA(_xlfn.IFS($H162="length","m",$H162="area","m2",$H162="volume","m3",$H162="mass","kg",$H162="",""),"problem")</f>
        <v/>
      </c>
      <c r="V162" s="475"/>
      <c r="W162" s="476"/>
      <c r="X162" s="476"/>
      <c r="Y162" s="476"/>
      <c r="Z162" s="116"/>
      <c r="AA162" s="117" t="str" cm="1">
        <f t="array" ref="AA162">_xlfn.IFNA(_xlfn.IFS($H162="Length",VLOOKUP($Y162,Densities,3,FALSE),$H162="area",VLOOKUP($Y162,Densities,4,FALSE),$H162="volume",VLOOKUP($Y162,Densities,5,FALSE),$H162="mass",1,$H162="",""),"enter density manually")</f>
        <v/>
      </c>
      <c r="AB162" s="115" t="str" cm="1">
        <f t="array" ref="AB162">_xlfn.IFNA(_xlfn.IFS($H162="length","kg/m",$H162="area","kg/m2",$H162="volume","kg/m3",$H162="mass","kg/kg",$H162="",""),"problem")</f>
        <v/>
      </c>
      <c r="AC162" s="118" t="str">
        <f t="shared" si="8"/>
        <v/>
      </c>
      <c r="AD162" s="119" t="str">
        <f t="shared" si="0"/>
        <v/>
      </c>
      <c r="AE162" s="120" t="str">
        <f t="shared" si="9"/>
        <v/>
      </c>
      <c r="AF162" s="121" t="str">
        <f t="shared" si="7"/>
        <v/>
      </c>
    </row>
    <row r="163" spans="2:32" x14ac:dyDescent="0.35">
      <c r="B163" s="903"/>
      <c r="C163" s="904"/>
      <c r="D163" s="905"/>
      <c r="E163" s="906"/>
      <c r="F163" s="907"/>
      <c r="G163" s="908"/>
      <c r="H163" s="909"/>
      <c r="I163" s="910"/>
      <c r="J163" s="911"/>
      <c r="K163" s="912"/>
      <c r="L163" s="913"/>
      <c r="M163" s="914"/>
      <c r="N163" s="915"/>
      <c r="O163" s="914"/>
      <c r="P163" s="915"/>
      <c r="Q163" s="916"/>
      <c r="R163" s="917"/>
      <c r="S163" s="918"/>
      <c r="T163" s="114" t="str" cm="1">
        <f t="array" ref="T163">_xlfn.IFS(I163="L = L",J163*K163,I163="L = RoT",J163*R163*S163,I163="A = L x H",J163*K163*L163,I163="A = CS",J163*O163,I163="A = A",J163*N163,I163="A = RoT",J163*R163*S163,I163="V = L x H x T",J163*K163*L163*M163,I163="V = L x CS",J163*K163*O163,I163="V = T x A",J163*M163*N163,I163="V = V",J163*P163,I163="V = RoT",J163*R163*S163,I163="M = M",J163*Q163,I163="M = RoT",J163*R163*S163,I163="","")</f>
        <v/>
      </c>
      <c r="U163" s="115" t="str" cm="1">
        <f t="array" ref="U163">_xlfn.IFNA(_xlfn.IFS($H163="length","m",$H163="area","m2",$H163="volume","m3",$H163="mass","kg",$H163="",""),"problem")</f>
        <v/>
      </c>
      <c r="V163" s="475"/>
      <c r="W163" s="476"/>
      <c r="X163" s="476"/>
      <c r="Y163" s="476"/>
      <c r="Z163" s="116"/>
      <c r="AA163" s="117" t="str" cm="1">
        <f t="array" ref="AA163">_xlfn.IFNA(_xlfn.IFS($H163="Length",VLOOKUP($Y163,Densities,3,FALSE),$H163="area",VLOOKUP($Y163,Densities,4,FALSE),$H163="volume",VLOOKUP($Y163,Densities,5,FALSE),$H163="mass",1,$H163="",""),"enter density manually")</f>
        <v/>
      </c>
      <c r="AB163" s="115" t="str" cm="1">
        <f t="array" ref="AB163">_xlfn.IFNA(_xlfn.IFS($H163="length","kg/m",$H163="area","kg/m2",$H163="volume","kg/m3",$H163="mass","kg/kg",$H163="",""),"problem")</f>
        <v/>
      </c>
      <c r="AC163" s="118" t="str">
        <f t="shared" si="8"/>
        <v/>
      </c>
      <c r="AD163" s="119" t="str">
        <f t="shared" si="0"/>
        <v/>
      </c>
      <c r="AE163" s="120" t="str">
        <f t="shared" si="9"/>
        <v/>
      </c>
      <c r="AF163" s="121" t="str">
        <f t="shared" si="7"/>
        <v/>
      </c>
    </row>
    <row r="164" spans="2:32" x14ac:dyDescent="0.35">
      <c r="B164" s="903"/>
      <c r="C164" s="904"/>
      <c r="D164" s="905"/>
      <c r="E164" s="906"/>
      <c r="F164" s="907"/>
      <c r="G164" s="908"/>
      <c r="H164" s="909"/>
      <c r="I164" s="910"/>
      <c r="J164" s="911"/>
      <c r="K164" s="912"/>
      <c r="L164" s="913"/>
      <c r="M164" s="914"/>
      <c r="N164" s="915"/>
      <c r="O164" s="914"/>
      <c r="P164" s="915"/>
      <c r="Q164" s="916"/>
      <c r="R164" s="917"/>
      <c r="S164" s="918"/>
      <c r="T164" s="114" t="str" cm="1">
        <f t="array" ref="T164">_xlfn.IFS(I164="L = L",J164*K164,I164="L = RoT",J164*R164*S164,I164="A = L x H",J164*K164*L164,I164="A = CS",J164*O164,I164="A = A",J164*N164,I164="A = RoT",J164*R164*S164,I164="V = L x H x T",J164*K164*L164*M164,I164="V = L x CS",J164*K164*O164,I164="V = T x A",J164*M164*N164,I164="V = V",J164*P164,I164="V = RoT",J164*R164*S164,I164="M = M",J164*Q164,I164="M = RoT",J164*R164*S164,I164="","")</f>
        <v/>
      </c>
      <c r="U164" s="115" t="str" cm="1">
        <f t="array" ref="U164">_xlfn.IFNA(_xlfn.IFS($H164="length","m",$H164="area","m2",$H164="volume","m3",$H164="mass","kg",$H164="",""),"problem")</f>
        <v/>
      </c>
      <c r="V164" s="475"/>
      <c r="W164" s="476"/>
      <c r="X164" s="476"/>
      <c r="Y164" s="476"/>
      <c r="Z164" s="116"/>
      <c r="AA164" s="117" t="str" cm="1">
        <f t="array" ref="AA164">_xlfn.IFNA(_xlfn.IFS($H164="Length",VLOOKUP($Y164,Densities,3,FALSE),$H164="area",VLOOKUP($Y164,Densities,4,FALSE),$H164="volume",VLOOKUP($Y164,Densities,5,FALSE),$H164="mass",1,$H164="",""),"enter density manually")</f>
        <v/>
      </c>
      <c r="AB164" s="115" t="str" cm="1">
        <f t="array" ref="AB164">_xlfn.IFNA(_xlfn.IFS($H164="length","kg/m",$H164="area","kg/m2",$H164="volume","kg/m3",$H164="mass","kg/kg",$H164="",""),"problem")</f>
        <v/>
      </c>
      <c r="AC164" s="118" t="str">
        <f t="shared" si="8"/>
        <v/>
      </c>
      <c r="AD164" s="119" t="str">
        <f t="shared" si="0"/>
        <v/>
      </c>
      <c r="AE164" s="120" t="str">
        <f t="shared" si="9"/>
        <v/>
      </c>
      <c r="AF164" s="121" t="str">
        <f t="shared" si="7"/>
        <v/>
      </c>
    </row>
    <row r="165" spans="2:32" x14ac:dyDescent="0.35">
      <c r="B165" s="903"/>
      <c r="C165" s="904"/>
      <c r="D165" s="905"/>
      <c r="E165" s="906"/>
      <c r="F165" s="907"/>
      <c r="G165" s="908"/>
      <c r="H165" s="909"/>
      <c r="I165" s="910"/>
      <c r="J165" s="911"/>
      <c r="K165" s="912"/>
      <c r="L165" s="913"/>
      <c r="M165" s="914"/>
      <c r="N165" s="915"/>
      <c r="O165" s="914"/>
      <c r="P165" s="915"/>
      <c r="Q165" s="916"/>
      <c r="R165" s="917"/>
      <c r="S165" s="918"/>
      <c r="T165" s="114" t="str" cm="1">
        <f t="array" ref="T165">_xlfn.IFS(I165="L = L",J165*K165,I165="L = RoT",J165*R165*S165,I165="A = L x H",J165*K165*L165,I165="A = CS",J165*O165,I165="A = A",J165*N165,I165="A = RoT",J165*R165*S165,I165="V = L x H x T",J165*K165*L165*M165,I165="V = L x CS",J165*K165*O165,I165="V = T x A",J165*M165*N165,I165="V = V",J165*P165,I165="V = RoT",J165*R165*S165,I165="M = M",J165*Q165,I165="M = RoT",J165*R165*S165,I165="","")</f>
        <v/>
      </c>
      <c r="U165" s="115" t="str" cm="1">
        <f t="array" ref="U165">_xlfn.IFNA(_xlfn.IFS($H165="length","m",$H165="area","m2",$H165="volume","m3",$H165="mass","kg",$H165="",""),"problem")</f>
        <v/>
      </c>
      <c r="V165" s="475"/>
      <c r="W165" s="476"/>
      <c r="X165" s="476"/>
      <c r="Y165" s="476"/>
      <c r="Z165" s="116"/>
      <c r="AA165" s="117" t="str" cm="1">
        <f t="array" ref="AA165">_xlfn.IFNA(_xlfn.IFS($H165="Length",VLOOKUP($Y165,Densities,3,FALSE),$H165="area",VLOOKUP($Y165,Densities,4,FALSE),$H165="volume",VLOOKUP($Y165,Densities,5,FALSE),$H165="mass",1,$H165="",""),"enter density manually")</f>
        <v/>
      </c>
      <c r="AB165" s="115" t="str" cm="1">
        <f t="array" ref="AB165">_xlfn.IFNA(_xlfn.IFS($H165="length","kg/m",$H165="area","kg/m2",$H165="volume","kg/m3",$H165="mass","kg/kg",$H165="",""),"problem")</f>
        <v/>
      </c>
      <c r="AC165" s="118" t="str">
        <f t="shared" si="8"/>
        <v/>
      </c>
      <c r="AD165" s="119" t="str">
        <f t="shared" si="0"/>
        <v/>
      </c>
      <c r="AE165" s="120" t="str">
        <f t="shared" si="9"/>
        <v/>
      </c>
      <c r="AF165" s="121" t="str">
        <f t="shared" si="7"/>
        <v/>
      </c>
    </row>
    <row r="166" spans="2:32" x14ac:dyDescent="0.35">
      <c r="B166" s="903"/>
      <c r="C166" s="904"/>
      <c r="D166" s="905"/>
      <c r="E166" s="906"/>
      <c r="F166" s="907"/>
      <c r="G166" s="908"/>
      <c r="H166" s="909"/>
      <c r="I166" s="910"/>
      <c r="J166" s="911"/>
      <c r="K166" s="912"/>
      <c r="L166" s="913"/>
      <c r="M166" s="914"/>
      <c r="N166" s="915"/>
      <c r="O166" s="914"/>
      <c r="P166" s="915"/>
      <c r="Q166" s="916"/>
      <c r="R166" s="917"/>
      <c r="S166" s="918"/>
      <c r="T166" s="114" t="str" cm="1">
        <f t="array" ref="T166">_xlfn.IFS(I166="L = L",J166*K166,I166="L = RoT",J166*R166*S166,I166="A = L x H",J166*K166*L166,I166="A = CS",J166*O166,I166="A = A",J166*N166,I166="A = RoT",J166*R166*S166,I166="V = L x H x T",J166*K166*L166*M166,I166="V = L x CS",J166*K166*O166,I166="V = T x A",J166*M166*N166,I166="V = V",J166*P166,I166="V = RoT",J166*R166*S166,I166="M = M",J166*Q166,I166="M = RoT",J166*R166*S166,I166="","")</f>
        <v/>
      </c>
      <c r="U166" s="115" t="str" cm="1">
        <f t="array" ref="U166">_xlfn.IFNA(_xlfn.IFS($H166="length","m",$H166="area","m2",$H166="volume","m3",$H166="mass","kg",$H166="",""),"problem")</f>
        <v/>
      </c>
      <c r="V166" s="475"/>
      <c r="W166" s="476"/>
      <c r="X166" s="476"/>
      <c r="Y166" s="476"/>
      <c r="Z166" s="116"/>
      <c r="AA166" s="117" t="str" cm="1">
        <f t="array" ref="AA166">_xlfn.IFNA(_xlfn.IFS($H166="Length",VLOOKUP($Y166,Densities,3,FALSE),$H166="area",VLOOKUP($Y166,Densities,4,FALSE),$H166="volume",VLOOKUP($Y166,Densities,5,FALSE),$H166="mass",1,$H166="",""),"enter density manually")</f>
        <v/>
      </c>
      <c r="AB166" s="115" t="str" cm="1">
        <f t="array" ref="AB166">_xlfn.IFNA(_xlfn.IFS($H166="length","kg/m",$H166="area","kg/m2",$H166="volume","kg/m3",$H166="mass","kg/kg",$H166="",""),"problem")</f>
        <v/>
      </c>
      <c r="AC166" s="118" t="str">
        <f t="shared" si="8"/>
        <v/>
      </c>
      <c r="AD166" s="119" t="str">
        <f t="shared" si="0"/>
        <v/>
      </c>
      <c r="AE166" s="120" t="str">
        <f t="shared" si="9"/>
        <v/>
      </c>
      <c r="AF166" s="121" t="str">
        <f t="shared" si="7"/>
        <v/>
      </c>
    </row>
    <row r="167" spans="2:32" x14ac:dyDescent="0.35">
      <c r="B167" s="903"/>
      <c r="C167" s="904"/>
      <c r="D167" s="905"/>
      <c r="E167" s="906"/>
      <c r="F167" s="907"/>
      <c r="G167" s="908"/>
      <c r="H167" s="909"/>
      <c r="I167" s="910"/>
      <c r="J167" s="911"/>
      <c r="K167" s="912"/>
      <c r="L167" s="913"/>
      <c r="M167" s="914"/>
      <c r="N167" s="915"/>
      <c r="O167" s="914"/>
      <c r="P167" s="915"/>
      <c r="Q167" s="916"/>
      <c r="R167" s="917"/>
      <c r="S167" s="918"/>
      <c r="T167" s="114" t="str" cm="1">
        <f t="array" ref="T167">_xlfn.IFS(I167="L = L",J167*K167,I167="L = RoT",J167*R167*S167,I167="A = L x H",J167*K167*L167,I167="A = CS",J167*O167,I167="A = A",J167*N167,I167="A = RoT",J167*R167*S167,I167="V = L x H x T",J167*K167*L167*M167,I167="V = L x CS",J167*K167*O167,I167="V = T x A",J167*M167*N167,I167="V = V",J167*P167,I167="V = RoT",J167*R167*S167,I167="M = M",J167*Q167,I167="M = RoT",J167*R167*S167,I167="","")</f>
        <v/>
      </c>
      <c r="U167" s="115" t="str" cm="1">
        <f t="array" ref="U167">_xlfn.IFNA(_xlfn.IFS($H167="length","m",$H167="area","m2",$H167="volume","m3",$H167="mass","kg",$H167="",""),"problem")</f>
        <v/>
      </c>
      <c r="V167" s="475"/>
      <c r="W167" s="476"/>
      <c r="X167" s="476"/>
      <c r="Y167" s="476"/>
      <c r="Z167" s="116"/>
      <c r="AA167" s="117" t="str" cm="1">
        <f t="array" ref="AA167">_xlfn.IFNA(_xlfn.IFS($H167="Length",VLOOKUP($Y167,Densities,3,FALSE),$H167="area",VLOOKUP($Y167,Densities,4,FALSE),$H167="volume",VLOOKUP($Y167,Densities,5,FALSE),$H167="mass",1,$H167="",""),"enter density manually")</f>
        <v/>
      </c>
      <c r="AB167" s="115" t="str" cm="1">
        <f t="array" ref="AB167">_xlfn.IFNA(_xlfn.IFS($H167="length","kg/m",$H167="area","kg/m2",$H167="volume","kg/m3",$H167="mass","kg/kg",$H167="",""),"problem")</f>
        <v/>
      </c>
      <c r="AC167" s="118" t="str">
        <f t="shared" si="8"/>
        <v/>
      </c>
      <c r="AD167" s="119" t="str">
        <f t="shared" si="0"/>
        <v/>
      </c>
      <c r="AE167" s="120" t="str">
        <f t="shared" si="9"/>
        <v/>
      </c>
      <c r="AF167" s="121" t="str">
        <f t="shared" si="7"/>
        <v/>
      </c>
    </row>
    <row r="168" spans="2:32" x14ac:dyDescent="0.35">
      <c r="B168" s="903"/>
      <c r="C168" s="904"/>
      <c r="D168" s="905"/>
      <c r="E168" s="906"/>
      <c r="F168" s="907"/>
      <c r="G168" s="908"/>
      <c r="H168" s="909"/>
      <c r="I168" s="910"/>
      <c r="J168" s="911"/>
      <c r="K168" s="912"/>
      <c r="L168" s="913"/>
      <c r="M168" s="914"/>
      <c r="N168" s="915"/>
      <c r="O168" s="914"/>
      <c r="P168" s="915"/>
      <c r="Q168" s="916"/>
      <c r="R168" s="917"/>
      <c r="S168" s="918"/>
      <c r="T168" s="114" t="str" cm="1">
        <f t="array" ref="T168">_xlfn.IFS(I168="L = L",J168*K168,I168="L = RoT",J168*R168*S168,I168="A = L x H",J168*K168*L168,I168="A = CS",J168*O168,I168="A = A",J168*N168,I168="A = RoT",J168*R168*S168,I168="V = L x H x T",J168*K168*L168*M168,I168="V = L x CS",J168*K168*O168,I168="V = T x A",J168*M168*N168,I168="V = V",J168*P168,I168="V = RoT",J168*R168*S168,I168="M = M",J168*Q168,I168="M = RoT",J168*R168*S168,I168="","")</f>
        <v/>
      </c>
      <c r="U168" s="115" t="str" cm="1">
        <f t="array" ref="U168">_xlfn.IFNA(_xlfn.IFS($H168="length","m",$H168="area","m2",$H168="volume","m3",$H168="mass","kg",$H168="",""),"problem")</f>
        <v/>
      </c>
      <c r="V168" s="475"/>
      <c r="W168" s="476"/>
      <c r="X168" s="476"/>
      <c r="Y168" s="476"/>
      <c r="Z168" s="116"/>
      <c r="AA168" s="117" t="str" cm="1">
        <f t="array" ref="AA168">_xlfn.IFNA(_xlfn.IFS($H168="Length",VLOOKUP($Y168,Densities,3,FALSE),$H168="area",VLOOKUP($Y168,Densities,4,FALSE),$H168="volume",VLOOKUP($Y168,Densities,5,FALSE),$H168="mass",1,$H168="",""),"enter density manually")</f>
        <v/>
      </c>
      <c r="AB168" s="115" t="str" cm="1">
        <f t="array" ref="AB168">_xlfn.IFNA(_xlfn.IFS($H168="length","kg/m",$H168="area","kg/m2",$H168="volume","kg/m3",$H168="mass","kg/kg",$H168="",""),"problem")</f>
        <v/>
      </c>
      <c r="AC168" s="118" t="str">
        <f t="shared" si="8"/>
        <v/>
      </c>
      <c r="AD168" s="119" t="str">
        <f t="shared" si="0"/>
        <v/>
      </c>
      <c r="AE168" s="120" t="str">
        <f t="shared" si="9"/>
        <v/>
      </c>
      <c r="AF168" s="121" t="str">
        <f t="shared" si="7"/>
        <v/>
      </c>
    </row>
    <row r="169" spans="2:32" x14ac:dyDescent="0.35">
      <c r="B169" s="903"/>
      <c r="C169" s="904"/>
      <c r="D169" s="905"/>
      <c r="E169" s="906"/>
      <c r="F169" s="907"/>
      <c r="G169" s="908"/>
      <c r="H169" s="909"/>
      <c r="I169" s="910"/>
      <c r="J169" s="911"/>
      <c r="K169" s="912"/>
      <c r="L169" s="913"/>
      <c r="M169" s="914"/>
      <c r="N169" s="915"/>
      <c r="O169" s="914"/>
      <c r="P169" s="915"/>
      <c r="Q169" s="916"/>
      <c r="R169" s="917"/>
      <c r="S169" s="918"/>
      <c r="T169" s="114" t="str" cm="1">
        <f t="array" ref="T169">_xlfn.IFS(I169="L = L",J169*K169,I169="L = RoT",J169*R169*S169,I169="A = L x H",J169*K169*L169,I169="A = CS",J169*O169,I169="A = A",J169*N169,I169="A = RoT",J169*R169*S169,I169="V = L x H x T",J169*K169*L169*M169,I169="V = L x CS",J169*K169*O169,I169="V = T x A",J169*M169*N169,I169="V = V",J169*P169,I169="V = RoT",J169*R169*S169,I169="M = M",J169*Q169,I169="M = RoT",J169*R169*S169,I169="","")</f>
        <v/>
      </c>
      <c r="U169" s="115" t="str" cm="1">
        <f t="array" ref="U169">_xlfn.IFNA(_xlfn.IFS($H169="length","m",$H169="area","m2",$H169="volume","m3",$H169="mass","kg",$H169="",""),"problem")</f>
        <v/>
      </c>
      <c r="V169" s="475"/>
      <c r="W169" s="476"/>
      <c r="X169" s="476"/>
      <c r="Y169" s="476"/>
      <c r="Z169" s="116"/>
      <c r="AA169" s="117" t="str" cm="1">
        <f t="array" ref="AA169">_xlfn.IFNA(_xlfn.IFS($H169="Length",VLOOKUP($Y169,Densities,3,FALSE),$H169="area",VLOOKUP($Y169,Densities,4,FALSE),$H169="volume",VLOOKUP($Y169,Densities,5,FALSE),$H169="mass",1,$H169="",""),"enter density manually")</f>
        <v/>
      </c>
      <c r="AB169" s="115" t="str" cm="1">
        <f t="array" ref="AB169">_xlfn.IFNA(_xlfn.IFS($H169="length","kg/m",$H169="area","kg/m2",$H169="volume","kg/m3",$H169="mass","kg/kg",$H169="",""),"problem")</f>
        <v/>
      </c>
      <c r="AC169" s="118" t="str">
        <f t="shared" si="8"/>
        <v/>
      </c>
      <c r="AD169" s="119" t="str">
        <f t="shared" si="0"/>
        <v/>
      </c>
      <c r="AE169" s="120" t="str">
        <f t="shared" si="9"/>
        <v/>
      </c>
      <c r="AF169" s="121" t="str">
        <f t="shared" si="7"/>
        <v/>
      </c>
    </row>
    <row r="170" spans="2:32" x14ac:dyDescent="0.35">
      <c r="B170" s="903"/>
      <c r="C170" s="904"/>
      <c r="D170" s="905"/>
      <c r="E170" s="906"/>
      <c r="F170" s="907"/>
      <c r="G170" s="908"/>
      <c r="H170" s="909"/>
      <c r="I170" s="910"/>
      <c r="J170" s="911"/>
      <c r="K170" s="912"/>
      <c r="L170" s="913"/>
      <c r="M170" s="914"/>
      <c r="N170" s="915"/>
      <c r="O170" s="914"/>
      <c r="P170" s="915"/>
      <c r="Q170" s="916"/>
      <c r="R170" s="917"/>
      <c r="S170" s="918"/>
      <c r="T170" s="114" t="str" cm="1">
        <f t="array" ref="T170">_xlfn.IFS(I170="L = L",J170*K170,I170="L = RoT",J170*R170*S170,I170="A = L x H",J170*K170*L170,I170="A = CS",J170*O170,I170="A = A",J170*N170,I170="A = RoT",J170*R170*S170,I170="V = L x H x T",J170*K170*L170*M170,I170="V = L x CS",J170*K170*O170,I170="V = T x A",J170*M170*N170,I170="V = V",J170*P170,I170="V = RoT",J170*R170*S170,I170="M = M",J170*Q170,I170="M = RoT",J170*R170*S170,I170="","")</f>
        <v/>
      </c>
      <c r="U170" s="115" t="str" cm="1">
        <f t="array" ref="U170">_xlfn.IFNA(_xlfn.IFS($H170="length","m",$H170="area","m2",$H170="volume","m3",$H170="mass","kg",$H170="",""),"problem")</f>
        <v/>
      </c>
      <c r="V170" s="475"/>
      <c r="W170" s="476"/>
      <c r="X170" s="476"/>
      <c r="Y170" s="476"/>
      <c r="Z170" s="116"/>
      <c r="AA170" s="117" t="str" cm="1">
        <f t="array" ref="AA170">_xlfn.IFNA(_xlfn.IFS($H170="Length",VLOOKUP($Y170,Densities,3,FALSE),$H170="area",VLOOKUP($Y170,Densities,4,FALSE),$H170="volume",VLOOKUP($Y170,Densities,5,FALSE),$H170="mass",1,$H170="",""),"enter density manually")</f>
        <v/>
      </c>
      <c r="AB170" s="115" t="str" cm="1">
        <f t="array" ref="AB170">_xlfn.IFNA(_xlfn.IFS($H170="length","kg/m",$H170="area","kg/m2",$H170="volume","kg/m3",$H170="mass","kg/kg",$H170="",""),"problem")</f>
        <v/>
      </c>
      <c r="AC170" s="118" t="str">
        <f t="shared" si="8"/>
        <v/>
      </c>
      <c r="AD170" s="119" t="str">
        <f t="shared" si="0"/>
        <v/>
      </c>
      <c r="AE170" s="120" t="str">
        <f t="shared" si="9"/>
        <v/>
      </c>
      <c r="AF170" s="121" t="str">
        <f t="shared" si="7"/>
        <v/>
      </c>
    </row>
    <row r="171" spans="2:32" x14ac:dyDescent="0.35">
      <c r="B171" s="903"/>
      <c r="C171" s="904"/>
      <c r="D171" s="905"/>
      <c r="E171" s="906"/>
      <c r="F171" s="907"/>
      <c r="G171" s="908"/>
      <c r="H171" s="909"/>
      <c r="I171" s="910"/>
      <c r="J171" s="911"/>
      <c r="K171" s="912"/>
      <c r="L171" s="913"/>
      <c r="M171" s="914"/>
      <c r="N171" s="915"/>
      <c r="O171" s="914"/>
      <c r="P171" s="915"/>
      <c r="Q171" s="916"/>
      <c r="R171" s="917"/>
      <c r="S171" s="918"/>
      <c r="T171" s="114" t="str" cm="1">
        <f t="array" ref="T171">_xlfn.IFS(I171="L = L",J171*K171,I171="L = RoT",J171*R171*S171,I171="A = L x H",J171*K171*L171,I171="A = CS",J171*O171,I171="A = A",J171*N171,I171="A = RoT",J171*R171*S171,I171="V = L x H x T",J171*K171*L171*M171,I171="V = L x CS",J171*K171*O171,I171="V = T x A",J171*M171*N171,I171="V = V",J171*P171,I171="V = RoT",J171*R171*S171,I171="M = M",J171*Q171,I171="M = RoT",J171*R171*S171,I171="","")</f>
        <v/>
      </c>
      <c r="U171" s="115" t="str" cm="1">
        <f t="array" ref="U171">_xlfn.IFNA(_xlfn.IFS($H171="length","m",$H171="area","m2",$H171="volume","m3",$H171="mass","kg",$H171="",""),"problem")</f>
        <v/>
      </c>
      <c r="V171" s="475"/>
      <c r="W171" s="476"/>
      <c r="X171" s="476"/>
      <c r="Y171" s="476"/>
      <c r="Z171" s="116"/>
      <c r="AA171" s="117" t="str" cm="1">
        <f t="array" ref="AA171">_xlfn.IFNA(_xlfn.IFS($H171="Length",VLOOKUP($Y171,Densities,3,FALSE),$H171="area",VLOOKUP($Y171,Densities,4,FALSE),$H171="volume",VLOOKUP($Y171,Densities,5,FALSE),$H171="mass",1,$H171="",""),"enter density manually")</f>
        <v/>
      </c>
      <c r="AB171" s="115" t="str" cm="1">
        <f t="array" ref="AB171">_xlfn.IFNA(_xlfn.IFS($H171="length","kg/m",$H171="area","kg/m2",$H171="volume","kg/m3",$H171="mass","kg/kg",$H171="",""),"problem")</f>
        <v/>
      </c>
      <c r="AC171" s="118" t="str">
        <f t="shared" si="8"/>
        <v/>
      </c>
      <c r="AD171" s="119" t="str">
        <f t="shared" si="0"/>
        <v/>
      </c>
      <c r="AE171" s="120" t="str">
        <f t="shared" si="9"/>
        <v/>
      </c>
      <c r="AF171" s="121" t="str">
        <f t="shared" si="7"/>
        <v/>
      </c>
    </row>
    <row r="172" spans="2:32" x14ac:dyDescent="0.35">
      <c r="B172" s="903"/>
      <c r="C172" s="904"/>
      <c r="D172" s="905"/>
      <c r="E172" s="906"/>
      <c r="F172" s="907"/>
      <c r="G172" s="908"/>
      <c r="H172" s="909"/>
      <c r="I172" s="910"/>
      <c r="J172" s="911"/>
      <c r="K172" s="912"/>
      <c r="L172" s="913"/>
      <c r="M172" s="914"/>
      <c r="N172" s="915"/>
      <c r="O172" s="914"/>
      <c r="P172" s="915"/>
      <c r="Q172" s="916"/>
      <c r="R172" s="917"/>
      <c r="S172" s="918"/>
      <c r="T172" s="114" t="str" cm="1">
        <f t="array" ref="T172">_xlfn.IFS(I172="L = L",J172*K172,I172="L = RoT",J172*R172*S172,I172="A = L x H",J172*K172*L172,I172="A = CS",J172*O172,I172="A = A",J172*N172,I172="A = RoT",J172*R172*S172,I172="V = L x H x T",J172*K172*L172*M172,I172="V = L x CS",J172*K172*O172,I172="V = T x A",J172*M172*N172,I172="V = V",J172*P172,I172="V = RoT",J172*R172*S172,I172="M = M",J172*Q172,I172="M = RoT",J172*R172*S172,I172="","")</f>
        <v/>
      </c>
      <c r="U172" s="115" t="str" cm="1">
        <f t="array" ref="U172">_xlfn.IFNA(_xlfn.IFS($H172="length","m",$H172="area","m2",$H172="volume","m3",$H172="mass","kg",$H172="",""),"problem")</f>
        <v/>
      </c>
      <c r="V172" s="475"/>
      <c r="W172" s="476"/>
      <c r="X172" s="476"/>
      <c r="Y172" s="476"/>
      <c r="Z172" s="116"/>
      <c r="AA172" s="117" t="str" cm="1">
        <f t="array" ref="AA172">_xlfn.IFNA(_xlfn.IFS($H172="Length",VLOOKUP($Y172,Densities,3,FALSE),$H172="area",VLOOKUP($Y172,Densities,4,FALSE),$H172="volume",VLOOKUP($Y172,Densities,5,FALSE),$H172="mass",1,$H172="",""),"enter density manually")</f>
        <v/>
      </c>
      <c r="AB172" s="115" t="str" cm="1">
        <f t="array" ref="AB172">_xlfn.IFNA(_xlfn.IFS($H172="length","kg/m",$H172="area","kg/m2",$H172="volume","kg/m3",$H172="mass","kg/kg",$H172="",""),"problem")</f>
        <v/>
      </c>
      <c r="AC172" s="118" t="str">
        <f t="shared" si="8"/>
        <v/>
      </c>
      <c r="AD172" s="119" t="str">
        <f t="shared" si="0"/>
        <v/>
      </c>
      <c r="AE172" s="120" t="str">
        <f t="shared" si="9"/>
        <v/>
      </c>
      <c r="AF172" s="121" t="str">
        <f t="shared" si="7"/>
        <v/>
      </c>
    </row>
    <row r="173" spans="2:32" x14ac:dyDescent="0.35">
      <c r="B173" s="903"/>
      <c r="C173" s="904"/>
      <c r="D173" s="905"/>
      <c r="E173" s="906"/>
      <c r="F173" s="907"/>
      <c r="G173" s="908"/>
      <c r="H173" s="909"/>
      <c r="I173" s="910"/>
      <c r="J173" s="911"/>
      <c r="K173" s="912"/>
      <c r="L173" s="913"/>
      <c r="M173" s="914"/>
      <c r="N173" s="915"/>
      <c r="O173" s="914"/>
      <c r="P173" s="915"/>
      <c r="Q173" s="916"/>
      <c r="R173" s="917"/>
      <c r="S173" s="918"/>
      <c r="T173" s="114" t="str" cm="1">
        <f t="array" ref="T173">_xlfn.IFS(I173="L = L",J173*K173,I173="L = RoT",J173*R173*S173,I173="A = L x H",J173*K173*L173,I173="A = CS",J173*O173,I173="A = A",J173*N173,I173="A = RoT",J173*R173*S173,I173="V = L x H x T",J173*K173*L173*M173,I173="V = L x CS",J173*K173*O173,I173="V = T x A",J173*M173*N173,I173="V = V",J173*P173,I173="V = RoT",J173*R173*S173,I173="M = M",J173*Q173,I173="M = RoT",J173*R173*S173,I173="","")</f>
        <v/>
      </c>
      <c r="U173" s="115" t="str" cm="1">
        <f t="array" ref="U173">_xlfn.IFNA(_xlfn.IFS($H173="length","m",$H173="area","m2",$H173="volume","m3",$H173="mass","kg",$H173="",""),"problem")</f>
        <v/>
      </c>
      <c r="V173" s="475"/>
      <c r="W173" s="476"/>
      <c r="X173" s="476"/>
      <c r="Y173" s="476"/>
      <c r="Z173" s="116"/>
      <c r="AA173" s="117" t="str" cm="1">
        <f t="array" ref="AA173">_xlfn.IFNA(_xlfn.IFS($H173="Length",VLOOKUP($Y173,Densities,3,FALSE),$H173="area",VLOOKUP($Y173,Densities,4,FALSE),$H173="volume",VLOOKUP($Y173,Densities,5,FALSE),$H173="mass",1,$H173="",""),"enter density manually")</f>
        <v/>
      </c>
      <c r="AB173" s="115" t="str" cm="1">
        <f t="array" ref="AB173">_xlfn.IFNA(_xlfn.IFS($H173="length","kg/m",$H173="area","kg/m2",$H173="volume","kg/m3",$H173="mass","kg/kg",$H173="",""),"problem")</f>
        <v/>
      </c>
      <c r="AC173" s="118" t="str">
        <f t="shared" si="8"/>
        <v/>
      </c>
      <c r="AD173" s="119" t="str">
        <f t="shared" si="0"/>
        <v/>
      </c>
      <c r="AE173" s="120" t="str">
        <f t="shared" si="9"/>
        <v/>
      </c>
      <c r="AF173" s="121" t="str">
        <f t="shared" si="7"/>
        <v/>
      </c>
    </row>
    <row r="174" spans="2:32" x14ac:dyDescent="0.35">
      <c r="B174" s="903"/>
      <c r="C174" s="904"/>
      <c r="D174" s="905"/>
      <c r="E174" s="906"/>
      <c r="F174" s="907"/>
      <c r="G174" s="908"/>
      <c r="H174" s="909"/>
      <c r="I174" s="910"/>
      <c r="J174" s="911"/>
      <c r="K174" s="912"/>
      <c r="L174" s="913"/>
      <c r="M174" s="914"/>
      <c r="N174" s="915"/>
      <c r="O174" s="914"/>
      <c r="P174" s="915"/>
      <c r="Q174" s="916"/>
      <c r="R174" s="917"/>
      <c r="S174" s="918"/>
      <c r="T174" s="114" t="str" cm="1">
        <f t="array" ref="T174">_xlfn.IFS(I174="L = L",J174*K174,I174="L = RoT",J174*R174*S174,I174="A = L x H",J174*K174*L174,I174="A = CS",J174*O174,I174="A = A",J174*N174,I174="A = RoT",J174*R174*S174,I174="V = L x H x T",J174*K174*L174*M174,I174="V = L x CS",J174*K174*O174,I174="V = T x A",J174*M174*N174,I174="V = V",J174*P174,I174="V = RoT",J174*R174*S174,I174="M = M",J174*Q174,I174="M = RoT",J174*R174*S174,I174="","")</f>
        <v/>
      </c>
      <c r="U174" s="115" t="str" cm="1">
        <f t="array" ref="U174">_xlfn.IFNA(_xlfn.IFS($H174="length","m",$H174="area","m2",$H174="volume","m3",$H174="mass","kg",$H174="",""),"problem")</f>
        <v/>
      </c>
      <c r="V174" s="475"/>
      <c r="W174" s="476"/>
      <c r="X174" s="476"/>
      <c r="Y174" s="476"/>
      <c r="Z174" s="116"/>
      <c r="AA174" s="117" t="str" cm="1">
        <f t="array" ref="AA174">_xlfn.IFNA(_xlfn.IFS($H174="Length",VLOOKUP($Y174,Densities,3,FALSE),$H174="area",VLOOKUP($Y174,Densities,4,FALSE),$H174="volume",VLOOKUP($Y174,Densities,5,FALSE),$H174="mass",1,$H174="",""),"enter density manually")</f>
        <v/>
      </c>
      <c r="AB174" s="115" t="str" cm="1">
        <f t="array" ref="AB174">_xlfn.IFNA(_xlfn.IFS($H174="length","kg/m",$H174="area","kg/m2",$H174="volume","kg/m3",$H174="mass","kg/kg",$H174="",""),"problem")</f>
        <v/>
      </c>
      <c r="AC174" s="118" t="str">
        <f t="shared" si="8"/>
        <v/>
      </c>
      <c r="AD174" s="119" t="str">
        <f t="shared" si="0"/>
        <v/>
      </c>
      <c r="AE174" s="120" t="str">
        <f t="shared" si="9"/>
        <v/>
      </c>
      <c r="AF174" s="121" t="str">
        <f t="shared" si="7"/>
        <v/>
      </c>
    </row>
    <row r="175" spans="2:32" x14ac:dyDescent="0.35">
      <c r="B175" s="903"/>
      <c r="C175" s="904"/>
      <c r="D175" s="905"/>
      <c r="E175" s="906"/>
      <c r="F175" s="907"/>
      <c r="G175" s="908"/>
      <c r="H175" s="909"/>
      <c r="I175" s="910"/>
      <c r="J175" s="911"/>
      <c r="K175" s="912"/>
      <c r="L175" s="913"/>
      <c r="M175" s="914"/>
      <c r="N175" s="915"/>
      <c r="O175" s="914"/>
      <c r="P175" s="915"/>
      <c r="Q175" s="916"/>
      <c r="R175" s="917"/>
      <c r="S175" s="918"/>
      <c r="T175" s="114" t="str" cm="1">
        <f t="array" ref="T175">_xlfn.IFS(I175="L = L",J175*K175,I175="L = RoT",J175*R175*S175,I175="A = L x H",J175*K175*L175,I175="A = CS",J175*O175,I175="A = A",J175*N175,I175="A = RoT",J175*R175*S175,I175="V = L x H x T",J175*K175*L175*M175,I175="V = L x CS",J175*K175*O175,I175="V = T x A",J175*M175*N175,I175="V = V",J175*P175,I175="V = RoT",J175*R175*S175,I175="M = M",J175*Q175,I175="M = RoT",J175*R175*S175,I175="","")</f>
        <v/>
      </c>
      <c r="U175" s="115" t="str" cm="1">
        <f t="array" ref="U175">_xlfn.IFNA(_xlfn.IFS($H175="length","m",$H175="area","m2",$H175="volume","m3",$H175="mass","kg",$H175="",""),"problem")</f>
        <v/>
      </c>
      <c r="V175" s="475"/>
      <c r="W175" s="476"/>
      <c r="X175" s="476"/>
      <c r="Y175" s="476"/>
      <c r="Z175" s="116"/>
      <c r="AA175" s="117" t="str" cm="1">
        <f t="array" ref="AA175">_xlfn.IFNA(_xlfn.IFS($H175="Length",VLOOKUP($Y175,Densities,3,FALSE),$H175="area",VLOOKUP($Y175,Densities,4,FALSE),$H175="volume",VLOOKUP($Y175,Densities,5,FALSE),$H175="mass",1,$H175="",""),"enter density manually")</f>
        <v/>
      </c>
      <c r="AB175" s="115" t="str" cm="1">
        <f t="array" ref="AB175">_xlfn.IFNA(_xlfn.IFS($H175="length","kg/m",$H175="area","kg/m2",$H175="volume","kg/m3",$H175="mass","kg/kg",$H175="",""),"problem")</f>
        <v/>
      </c>
      <c r="AC175" s="118" t="str">
        <f t="shared" si="8"/>
        <v/>
      </c>
      <c r="AD175" s="119" t="str">
        <f t="shared" si="0"/>
        <v/>
      </c>
      <c r="AE175" s="120" t="str">
        <f t="shared" si="9"/>
        <v/>
      </c>
      <c r="AF175" s="121" t="str">
        <f t="shared" si="7"/>
        <v/>
      </c>
    </row>
    <row r="176" spans="2:32" x14ac:dyDescent="0.35">
      <c r="B176" s="903"/>
      <c r="C176" s="904"/>
      <c r="D176" s="905"/>
      <c r="E176" s="906"/>
      <c r="F176" s="907"/>
      <c r="G176" s="908"/>
      <c r="H176" s="909"/>
      <c r="I176" s="910"/>
      <c r="J176" s="911"/>
      <c r="K176" s="912"/>
      <c r="L176" s="913"/>
      <c r="M176" s="914"/>
      <c r="N176" s="915"/>
      <c r="O176" s="914"/>
      <c r="P176" s="915"/>
      <c r="Q176" s="916"/>
      <c r="R176" s="917"/>
      <c r="S176" s="918"/>
      <c r="T176" s="114" t="str" cm="1">
        <f t="array" ref="T176">_xlfn.IFS(I176="L = L",J176*K176,I176="L = RoT",J176*R176*S176,I176="A = L x H",J176*K176*L176,I176="A = CS",J176*O176,I176="A = A",J176*N176,I176="A = RoT",J176*R176*S176,I176="V = L x H x T",J176*K176*L176*M176,I176="V = L x CS",J176*K176*O176,I176="V = T x A",J176*M176*N176,I176="V = V",J176*P176,I176="V = RoT",J176*R176*S176,I176="M = M",J176*Q176,I176="M = RoT",J176*R176*S176,I176="","")</f>
        <v/>
      </c>
      <c r="U176" s="115" t="str" cm="1">
        <f t="array" ref="U176">_xlfn.IFNA(_xlfn.IFS($H176="length","m",$H176="area","m2",$H176="volume","m3",$H176="mass","kg",$H176="",""),"problem")</f>
        <v/>
      </c>
      <c r="V176" s="475"/>
      <c r="W176" s="476"/>
      <c r="X176" s="476"/>
      <c r="Y176" s="476"/>
      <c r="Z176" s="116"/>
      <c r="AA176" s="117" t="str" cm="1">
        <f t="array" ref="AA176">_xlfn.IFNA(_xlfn.IFS($H176="Length",VLOOKUP($Y176,Densities,3,FALSE),$H176="area",VLOOKUP($Y176,Densities,4,FALSE),$H176="volume",VLOOKUP($Y176,Densities,5,FALSE),$H176="mass",1,$H176="",""),"enter density manually")</f>
        <v/>
      </c>
      <c r="AB176" s="115" t="str" cm="1">
        <f t="array" ref="AB176">_xlfn.IFNA(_xlfn.IFS($H176="length","kg/m",$H176="area","kg/m2",$H176="volume","kg/m3",$H176="mass","kg/kg",$H176="",""),"problem")</f>
        <v/>
      </c>
      <c r="AC176" s="118" t="str">
        <f t="shared" si="8"/>
        <v/>
      </c>
      <c r="AD176" s="119" t="str">
        <f t="shared" si="0"/>
        <v/>
      </c>
      <c r="AE176" s="120" t="str">
        <f t="shared" si="9"/>
        <v/>
      </c>
      <c r="AF176" s="121" t="str">
        <f t="shared" si="7"/>
        <v/>
      </c>
    </row>
    <row r="177" spans="2:32" x14ac:dyDescent="0.35">
      <c r="B177" s="903"/>
      <c r="C177" s="904"/>
      <c r="D177" s="905"/>
      <c r="E177" s="906"/>
      <c r="F177" s="907"/>
      <c r="G177" s="908"/>
      <c r="H177" s="909"/>
      <c r="I177" s="910"/>
      <c r="J177" s="911"/>
      <c r="K177" s="912"/>
      <c r="L177" s="913"/>
      <c r="M177" s="914"/>
      <c r="N177" s="915"/>
      <c r="O177" s="914"/>
      <c r="P177" s="915"/>
      <c r="Q177" s="916"/>
      <c r="R177" s="917"/>
      <c r="S177" s="918"/>
      <c r="T177" s="114" t="str" cm="1">
        <f t="array" ref="T177">_xlfn.IFS(I177="L = L",J177*K177,I177="L = RoT",J177*R177*S177,I177="A = L x H",J177*K177*L177,I177="A = CS",J177*O177,I177="A = A",J177*N177,I177="A = RoT",J177*R177*S177,I177="V = L x H x T",J177*K177*L177*M177,I177="V = L x CS",J177*K177*O177,I177="V = T x A",J177*M177*N177,I177="V = V",J177*P177,I177="V = RoT",J177*R177*S177,I177="M = M",J177*Q177,I177="M = RoT",J177*R177*S177,I177="","")</f>
        <v/>
      </c>
      <c r="U177" s="115" t="str" cm="1">
        <f t="array" ref="U177">_xlfn.IFNA(_xlfn.IFS($H177="length","m",$H177="area","m2",$H177="volume","m3",$H177="mass","kg",$H177="",""),"problem")</f>
        <v/>
      </c>
      <c r="V177" s="475"/>
      <c r="W177" s="476"/>
      <c r="X177" s="476"/>
      <c r="Y177" s="476"/>
      <c r="Z177" s="116"/>
      <c r="AA177" s="117" t="str" cm="1">
        <f t="array" ref="AA177">_xlfn.IFNA(_xlfn.IFS($H177="Length",VLOOKUP($Y177,Densities,3,FALSE),$H177="area",VLOOKUP($Y177,Densities,4,FALSE),$H177="volume",VLOOKUP($Y177,Densities,5,FALSE),$H177="mass",1,$H177="",""),"enter density manually")</f>
        <v/>
      </c>
      <c r="AB177" s="115" t="str" cm="1">
        <f t="array" ref="AB177">_xlfn.IFNA(_xlfn.IFS($H177="length","kg/m",$H177="area","kg/m2",$H177="volume","kg/m3",$H177="mass","kg/kg",$H177="",""),"problem")</f>
        <v/>
      </c>
      <c r="AC177" s="118" t="str">
        <f t="shared" si="8"/>
        <v/>
      </c>
      <c r="AD177" s="119" t="str">
        <f t="shared" si="0"/>
        <v/>
      </c>
      <c r="AE177" s="120" t="str">
        <f t="shared" si="9"/>
        <v/>
      </c>
      <c r="AF177" s="121" t="str">
        <f t="shared" si="7"/>
        <v/>
      </c>
    </row>
    <row r="178" spans="2:32" x14ac:dyDescent="0.35">
      <c r="B178" s="903"/>
      <c r="C178" s="904"/>
      <c r="D178" s="905"/>
      <c r="E178" s="906"/>
      <c r="F178" s="907"/>
      <c r="G178" s="908"/>
      <c r="H178" s="909"/>
      <c r="I178" s="910"/>
      <c r="J178" s="911"/>
      <c r="K178" s="912"/>
      <c r="L178" s="913"/>
      <c r="M178" s="914"/>
      <c r="N178" s="915"/>
      <c r="O178" s="914"/>
      <c r="P178" s="915"/>
      <c r="Q178" s="916"/>
      <c r="R178" s="917"/>
      <c r="S178" s="918"/>
      <c r="T178" s="114" t="str" cm="1">
        <f t="array" ref="T178">_xlfn.IFS(I178="L = L",J178*K178,I178="L = RoT",J178*R178*S178,I178="A = L x H",J178*K178*L178,I178="A = CS",J178*O178,I178="A = A",J178*N178,I178="A = RoT",J178*R178*S178,I178="V = L x H x T",J178*K178*L178*M178,I178="V = L x CS",J178*K178*O178,I178="V = T x A",J178*M178*N178,I178="V = V",J178*P178,I178="V = RoT",J178*R178*S178,I178="M = M",J178*Q178,I178="M = RoT",J178*R178*S178,I178="","")</f>
        <v/>
      </c>
      <c r="U178" s="115" t="str" cm="1">
        <f t="array" ref="U178">_xlfn.IFNA(_xlfn.IFS($H178="length","m",$H178="area","m2",$H178="volume","m3",$H178="mass","kg",$H178="",""),"problem")</f>
        <v/>
      </c>
      <c r="V178" s="475"/>
      <c r="W178" s="476"/>
      <c r="X178" s="476"/>
      <c r="Y178" s="476"/>
      <c r="Z178" s="116"/>
      <c r="AA178" s="117" t="str" cm="1">
        <f t="array" ref="AA178">_xlfn.IFNA(_xlfn.IFS($H178="Length",VLOOKUP($Y178,Densities,3,FALSE),$H178="area",VLOOKUP($Y178,Densities,4,FALSE),$H178="volume",VLOOKUP($Y178,Densities,5,FALSE),$H178="mass",1,$H178="",""),"enter density manually")</f>
        <v/>
      </c>
      <c r="AB178" s="115" t="str" cm="1">
        <f t="array" ref="AB178">_xlfn.IFNA(_xlfn.IFS($H178="length","kg/m",$H178="area","kg/m2",$H178="volume","kg/m3",$H178="mass","kg/kg",$H178="",""),"problem")</f>
        <v/>
      </c>
      <c r="AC178" s="118" t="str">
        <f t="shared" si="8"/>
        <v/>
      </c>
      <c r="AD178" s="119" t="str">
        <f t="shared" si="0"/>
        <v/>
      </c>
      <c r="AE178" s="120" t="str">
        <f t="shared" si="9"/>
        <v/>
      </c>
      <c r="AF178" s="121" t="str">
        <f t="shared" si="7"/>
        <v/>
      </c>
    </row>
    <row r="179" spans="2:32" x14ac:dyDescent="0.35">
      <c r="B179" s="903"/>
      <c r="C179" s="904"/>
      <c r="D179" s="905"/>
      <c r="E179" s="906"/>
      <c r="F179" s="907"/>
      <c r="G179" s="908"/>
      <c r="H179" s="909"/>
      <c r="I179" s="910"/>
      <c r="J179" s="911"/>
      <c r="K179" s="912"/>
      <c r="L179" s="913"/>
      <c r="M179" s="914"/>
      <c r="N179" s="915"/>
      <c r="O179" s="914"/>
      <c r="P179" s="915"/>
      <c r="Q179" s="916"/>
      <c r="R179" s="917"/>
      <c r="S179" s="918"/>
      <c r="T179" s="114" t="str" cm="1">
        <f t="array" ref="T179">_xlfn.IFS(I179="L = L",J179*K179,I179="L = RoT",J179*R179*S179,I179="A = L x H",J179*K179*L179,I179="A = CS",J179*O179,I179="A = A",J179*N179,I179="A = RoT",J179*R179*S179,I179="V = L x H x T",J179*K179*L179*M179,I179="V = L x CS",J179*K179*O179,I179="V = T x A",J179*M179*N179,I179="V = V",J179*P179,I179="V = RoT",J179*R179*S179,I179="M = M",J179*Q179,I179="M = RoT",J179*R179*S179,I179="","")</f>
        <v/>
      </c>
      <c r="U179" s="115" t="str" cm="1">
        <f t="array" ref="U179">_xlfn.IFNA(_xlfn.IFS($H179="length","m",$H179="area","m2",$H179="volume","m3",$H179="mass","kg",$H179="",""),"problem")</f>
        <v/>
      </c>
      <c r="V179" s="475"/>
      <c r="W179" s="476"/>
      <c r="X179" s="476"/>
      <c r="Y179" s="476"/>
      <c r="Z179" s="116"/>
      <c r="AA179" s="117" t="str" cm="1">
        <f t="array" ref="AA179">_xlfn.IFNA(_xlfn.IFS($H179="Length",VLOOKUP($Y179,Densities,3,FALSE),$H179="area",VLOOKUP($Y179,Densities,4,FALSE),$H179="volume",VLOOKUP($Y179,Densities,5,FALSE),$H179="mass",1,$H179="",""),"enter density manually")</f>
        <v/>
      </c>
      <c r="AB179" s="115" t="str" cm="1">
        <f t="array" ref="AB179">_xlfn.IFNA(_xlfn.IFS($H179="length","kg/m",$H179="area","kg/m2",$H179="volume","kg/m3",$H179="mass","kg/kg",$H179="",""),"problem")</f>
        <v/>
      </c>
      <c r="AC179" s="118" t="str">
        <f t="shared" si="8"/>
        <v/>
      </c>
      <c r="AD179" s="119" t="str">
        <f t="shared" si="0"/>
        <v/>
      </c>
      <c r="AE179" s="120" t="str">
        <f t="shared" si="9"/>
        <v/>
      </c>
      <c r="AF179" s="121" t="str">
        <f t="shared" si="7"/>
        <v/>
      </c>
    </row>
    <row r="180" spans="2:32" x14ac:dyDescent="0.35">
      <c r="B180" s="903"/>
      <c r="C180" s="904"/>
      <c r="D180" s="905"/>
      <c r="E180" s="906"/>
      <c r="F180" s="907"/>
      <c r="G180" s="908"/>
      <c r="H180" s="909"/>
      <c r="I180" s="910"/>
      <c r="J180" s="911"/>
      <c r="K180" s="912"/>
      <c r="L180" s="913"/>
      <c r="M180" s="914"/>
      <c r="N180" s="915"/>
      <c r="O180" s="914"/>
      <c r="P180" s="915"/>
      <c r="Q180" s="916"/>
      <c r="R180" s="917"/>
      <c r="S180" s="918"/>
      <c r="T180" s="114" t="str" cm="1">
        <f t="array" ref="T180">_xlfn.IFS(I180="L = L",J180*K180,I180="L = RoT",J180*R180*S180,I180="A = L x H",J180*K180*L180,I180="A = CS",J180*O180,I180="A = A",J180*N180,I180="A = RoT",J180*R180*S180,I180="V = L x H x T",J180*K180*L180*M180,I180="V = L x CS",J180*K180*O180,I180="V = T x A",J180*M180*N180,I180="V = V",J180*P180,I180="V = RoT",J180*R180*S180,I180="M = M",J180*Q180,I180="M = RoT",J180*R180*S180,I180="","")</f>
        <v/>
      </c>
      <c r="U180" s="115" t="str" cm="1">
        <f t="array" ref="U180">_xlfn.IFNA(_xlfn.IFS($H180="length","m",$H180="area","m2",$H180="volume","m3",$H180="mass","kg",$H180="",""),"problem")</f>
        <v/>
      </c>
      <c r="V180" s="475"/>
      <c r="W180" s="476"/>
      <c r="X180" s="476"/>
      <c r="Y180" s="476"/>
      <c r="Z180" s="116"/>
      <c r="AA180" s="117" t="str" cm="1">
        <f t="array" ref="AA180">_xlfn.IFNA(_xlfn.IFS($H180="Length",VLOOKUP($Y180,Densities,3,FALSE),$H180="area",VLOOKUP($Y180,Densities,4,FALSE),$H180="volume",VLOOKUP($Y180,Densities,5,FALSE),$H180="mass",1,$H180="",""),"enter density manually")</f>
        <v/>
      </c>
      <c r="AB180" s="115" t="str" cm="1">
        <f t="array" ref="AB180">_xlfn.IFNA(_xlfn.IFS($H180="length","kg/m",$H180="area","kg/m2",$H180="volume","kg/m3",$H180="mass","kg/kg",$H180="",""),"problem")</f>
        <v/>
      </c>
      <c r="AC180" s="118" t="str">
        <f t="shared" si="8"/>
        <v/>
      </c>
      <c r="AD180" s="119" t="str">
        <f t="shared" si="0"/>
        <v/>
      </c>
      <c r="AE180" s="120" t="str">
        <f t="shared" si="9"/>
        <v/>
      </c>
      <c r="AF180" s="121" t="str">
        <f t="shared" si="7"/>
        <v/>
      </c>
    </row>
    <row r="181" spans="2:32" x14ac:dyDescent="0.35">
      <c r="B181" s="903"/>
      <c r="C181" s="904"/>
      <c r="D181" s="905"/>
      <c r="E181" s="906"/>
      <c r="F181" s="907"/>
      <c r="G181" s="908"/>
      <c r="H181" s="909"/>
      <c r="I181" s="910"/>
      <c r="J181" s="911"/>
      <c r="K181" s="912"/>
      <c r="L181" s="913"/>
      <c r="M181" s="914"/>
      <c r="N181" s="915"/>
      <c r="O181" s="914"/>
      <c r="P181" s="915"/>
      <c r="Q181" s="916"/>
      <c r="R181" s="917"/>
      <c r="S181" s="918"/>
      <c r="T181" s="114" t="str" cm="1">
        <f t="array" ref="T181">_xlfn.IFS(I181="L = L",J181*K181,I181="L = RoT",J181*R181*S181,I181="A = L x H",J181*K181*L181,I181="A = CS",J181*O181,I181="A = A",J181*N181,I181="A = RoT",J181*R181*S181,I181="V = L x H x T",J181*K181*L181*M181,I181="V = L x CS",J181*K181*O181,I181="V = T x A",J181*M181*N181,I181="V = V",J181*P181,I181="V = RoT",J181*R181*S181,I181="M = M",J181*Q181,I181="M = RoT",J181*R181*S181,I181="","")</f>
        <v/>
      </c>
      <c r="U181" s="115" t="str" cm="1">
        <f t="array" ref="U181">_xlfn.IFNA(_xlfn.IFS($H181="length","m",$H181="area","m2",$H181="volume","m3",$H181="mass","kg",$H181="",""),"problem")</f>
        <v/>
      </c>
      <c r="V181" s="475"/>
      <c r="W181" s="476"/>
      <c r="X181" s="476"/>
      <c r="Y181" s="476"/>
      <c r="Z181" s="116"/>
      <c r="AA181" s="117" t="str" cm="1">
        <f t="array" ref="AA181">_xlfn.IFNA(_xlfn.IFS($H181="Length",VLOOKUP($Y181,Densities,3,FALSE),$H181="area",VLOOKUP($Y181,Densities,4,FALSE),$H181="volume",VLOOKUP($Y181,Densities,5,FALSE),$H181="mass",1,$H181="",""),"enter density manually")</f>
        <v/>
      </c>
      <c r="AB181" s="115" t="str" cm="1">
        <f t="array" ref="AB181">_xlfn.IFNA(_xlfn.IFS($H181="length","kg/m",$H181="area","kg/m2",$H181="volume","kg/m3",$H181="mass","kg/kg",$H181="",""),"problem")</f>
        <v/>
      </c>
      <c r="AC181" s="118" t="str">
        <f t="shared" si="8"/>
        <v/>
      </c>
      <c r="AD181" s="119" t="str">
        <f t="shared" si="0"/>
        <v/>
      </c>
      <c r="AE181" s="120" t="str">
        <f t="shared" si="9"/>
        <v/>
      </c>
      <c r="AF181" s="121" t="str">
        <f t="shared" si="7"/>
        <v/>
      </c>
    </row>
    <row r="182" spans="2:32" x14ac:dyDescent="0.35">
      <c r="B182" s="903"/>
      <c r="C182" s="904"/>
      <c r="D182" s="905"/>
      <c r="E182" s="906"/>
      <c r="F182" s="907"/>
      <c r="G182" s="908"/>
      <c r="H182" s="909"/>
      <c r="I182" s="910"/>
      <c r="J182" s="911"/>
      <c r="K182" s="912"/>
      <c r="L182" s="913"/>
      <c r="M182" s="914"/>
      <c r="N182" s="915"/>
      <c r="O182" s="914"/>
      <c r="P182" s="915"/>
      <c r="Q182" s="916"/>
      <c r="R182" s="917"/>
      <c r="S182" s="918"/>
      <c r="T182" s="114" t="str" cm="1">
        <f t="array" ref="T182">_xlfn.IFS(I182="L = L",J182*K182,I182="L = RoT",J182*R182*S182,I182="A = L x H",J182*K182*L182,I182="A = CS",J182*O182,I182="A = A",J182*N182,I182="A = RoT",J182*R182*S182,I182="V = L x H x T",J182*K182*L182*M182,I182="V = L x CS",J182*K182*O182,I182="V = T x A",J182*M182*N182,I182="V = V",J182*P182,I182="V = RoT",J182*R182*S182,I182="M = M",J182*Q182,I182="M = RoT",J182*R182*S182,I182="","")</f>
        <v/>
      </c>
      <c r="U182" s="115" t="str" cm="1">
        <f t="array" ref="U182">_xlfn.IFNA(_xlfn.IFS($H182="length","m",$H182="area","m2",$H182="volume","m3",$H182="mass","kg",$H182="",""),"problem")</f>
        <v/>
      </c>
      <c r="V182" s="475"/>
      <c r="W182" s="476"/>
      <c r="X182" s="476"/>
      <c r="Y182" s="476"/>
      <c r="Z182" s="116"/>
      <c r="AA182" s="117" t="str" cm="1">
        <f t="array" ref="AA182">_xlfn.IFNA(_xlfn.IFS($H182="Length",VLOOKUP($Y182,Densities,3,FALSE),$H182="area",VLOOKUP($Y182,Densities,4,FALSE),$H182="volume",VLOOKUP($Y182,Densities,5,FALSE),$H182="mass",1,$H182="",""),"enter density manually")</f>
        <v/>
      </c>
      <c r="AB182" s="115" t="str" cm="1">
        <f t="array" ref="AB182">_xlfn.IFNA(_xlfn.IFS($H182="length","kg/m",$H182="area","kg/m2",$H182="volume","kg/m3",$H182="mass","kg/kg",$H182="",""),"problem")</f>
        <v/>
      </c>
      <c r="AC182" s="118" t="str">
        <f t="shared" si="8"/>
        <v/>
      </c>
      <c r="AD182" s="119" t="str">
        <f t="shared" si="0"/>
        <v/>
      </c>
      <c r="AE182" s="120" t="str">
        <f t="shared" si="9"/>
        <v/>
      </c>
      <c r="AF182" s="121" t="str">
        <f t="shared" si="7"/>
        <v/>
      </c>
    </row>
    <row r="183" spans="2:32" x14ac:dyDescent="0.35">
      <c r="B183" s="903"/>
      <c r="C183" s="904"/>
      <c r="D183" s="905"/>
      <c r="E183" s="906"/>
      <c r="F183" s="907"/>
      <c r="G183" s="908"/>
      <c r="H183" s="909"/>
      <c r="I183" s="910"/>
      <c r="J183" s="911"/>
      <c r="K183" s="912"/>
      <c r="L183" s="913"/>
      <c r="M183" s="914"/>
      <c r="N183" s="915"/>
      <c r="O183" s="914"/>
      <c r="P183" s="915"/>
      <c r="Q183" s="916"/>
      <c r="R183" s="917"/>
      <c r="S183" s="918"/>
      <c r="T183" s="114" t="str" cm="1">
        <f t="array" ref="T183">_xlfn.IFS(I183="L = L",J183*K183,I183="L = RoT",J183*R183*S183,I183="A = L x H",J183*K183*L183,I183="A = CS",J183*O183,I183="A = A",J183*N183,I183="A = RoT",J183*R183*S183,I183="V = L x H x T",J183*K183*L183*M183,I183="V = L x CS",J183*K183*O183,I183="V = T x A",J183*M183*N183,I183="V = V",J183*P183,I183="V = RoT",J183*R183*S183,I183="M = M",J183*Q183,I183="M = RoT",J183*R183*S183,I183="","")</f>
        <v/>
      </c>
      <c r="U183" s="115" t="str" cm="1">
        <f t="array" ref="U183">_xlfn.IFNA(_xlfn.IFS($H183="length","m",$H183="area","m2",$H183="volume","m3",$H183="mass","kg",$H183="",""),"problem")</f>
        <v/>
      </c>
      <c r="V183" s="475"/>
      <c r="W183" s="476"/>
      <c r="X183" s="476"/>
      <c r="Y183" s="476"/>
      <c r="Z183" s="116"/>
      <c r="AA183" s="117" t="str" cm="1">
        <f t="array" ref="AA183">_xlfn.IFNA(_xlfn.IFS($H183="Length",VLOOKUP($Y183,Densities,3,FALSE),$H183="area",VLOOKUP($Y183,Densities,4,FALSE),$H183="volume",VLOOKUP($Y183,Densities,5,FALSE),$H183="mass",1,$H183="",""),"enter density manually")</f>
        <v/>
      </c>
      <c r="AB183" s="115" t="str" cm="1">
        <f t="array" ref="AB183">_xlfn.IFNA(_xlfn.IFS($H183="length","kg/m",$H183="area","kg/m2",$H183="volume","kg/m3",$H183="mass","kg/kg",$H183="",""),"problem")</f>
        <v/>
      </c>
      <c r="AC183" s="118" t="str">
        <f t="shared" si="8"/>
        <v/>
      </c>
      <c r="AD183" s="119" t="str">
        <f t="shared" si="0"/>
        <v/>
      </c>
      <c r="AE183" s="120" t="str">
        <f t="shared" si="9"/>
        <v/>
      </c>
      <c r="AF183" s="121" t="str">
        <f t="shared" si="7"/>
        <v/>
      </c>
    </row>
    <row r="184" spans="2:32" ht="15.75" customHeight="1" x14ac:dyDescent="0.35">
      <c r="B184" s="903"/>
      <c r="C184" s="904"/>
      <c r="D184" s="905"/>
      <c r="E184" s="906"/>
      <c r="F184" s="907"/>
      <c r="G184" s="908"/>
      <c r="H184" s="909"/>
      <c r="I184" s="910"/>
      <c r="J184" s="911"/>
      <c r="K184" s="912"/>
      <c r="L184" s="913"/>
      <c r="M184" s="914"/>
      <c r="N184" s="915"/>
      <c r="O184" s="914"/>
      <c r="P184" s="915"/>
      <c r="Q184" s="916"/>
      <c r="R184" s="917"/>
      <c r="S184" s="918"/>
      <c r="T184" s="114" t="str" cm="1">
        <f t="array" ref="T184">_xlfn.IFS(I184="L = L",J184*K184,I184="L = RoT",J184*R184*S184,I184="A = L x H",J184*K184*L184,I184="A = CS",J184*O184,I184="A = A",J184*N184,I184="A = RoT",J184*R184*S184,I184="V = L x H x T",J184*K184*L184*M184,I184="V = L x CS",J184*K184*O184,I184="V = T x A",J184*M184*N184,I184="V = V",J184*P184,I184="V = RoT",J184*R184*S184,I184="M = M",J184*Q184,I184="M = RoT",J184*R184*S184,I184="","")</f>
        <v/>
      </c>
      <c r="U184" s="115" t="str" cm="1">
        <f t="array" ref="U184">_xlfn.IFNA(_xlfn.IFS($H184="length","m",$H184="area","m2",$H184="volume","m3",$H184="mass","kg",$H184="",""),"problem")</f>
        <v/>
      </c>
      <c r="V184" s="475"/>
      <c r="W184" s="476"/>
      <c r="X184" s="476"/>
      <c r="Y184" s="476"/>
      <c r="Z184" s="116"/>
      <c r="AA184" s="117" t="str" cm="1">
        <f t="array" ref="AA184">_xlfn.IFNA(_xlfn.IFS($H184="Length",VLOOKUP($Y184,Densities,3,FALSE),$H184="area",VLOOKUP($Y184,Densities,4,FALSE),$H184="volume",VLOOKUP($Y184,Densities,5,FALSE),$H184="mass",1,$H184="",""),"enter density manually")</f>
        <v/>
      </c>
      <c r="AB184" s="115" t="str" cm="1">
        <f t="array" ref="AB184">_xlfn.IFNA(_xlfn.IFS($H184="length","kg/m",$H184="area","kg/m2",$H184="volume","kg/m3",$H184="mass","kg/kg",$H184="",""),"problem")</f>
        <v/>
      </c>
      <c r="AC184" s="118" t="str">
        <f t="shared" si="8"/>
        <v/>
      </c>
      <c r="AD184" s="119" t="str">
        <f t="shared" si="0"/>
        <v/>
      </c>
      <c r="AE184" s="120" t="str">
        <f t="shared" si="9"/>
        <v/>
      </c>
      <c r="AF184" s="121" t="str">
        <f t="shared" si="7"/>
        <v/>
      </c>
    </row>
    <row r="185" spans="2:32" ht="15.65" customHeight="1" x14ac:dyDescent="0.35">
      <c r="B185" s="903"/>
      <c r="C185" s="904"/>
      <c r="D185" s="905"/>
      <c r="E185" s="906"/>
      <c r="F185" s="907"/>
      <c r="G185" s="908"/>
      <c r="H185" s="909"/>
      <c r="I185" s="910"/>
      <c r="J185" s="911"/>
      <c r="K185" s="912"/>
      <c r="L185" s="913"/>
      <c r="M185" s="914"/>
      <c r="N185" s="915"/>
      <c r="O185" s="914"/>
      <c r="P185" s="915"/>
      <c r="Q185" s="916"/>
      <c r="R185" s="917"/>
      <c r="S185" s="918"/>
      <c r="T185" s="114" t="str" cm="1">
        <f t="array" ref="T185">_xlfn.IFS(I185="L = L",J185*K185,I185="L = RoT",J185*R185*S185,I185="A = L x H",J185*K185*L185,I185="A = CS",J185*O185,I185="A = A",J185*N185,I185="A = RoT",J185*R185*S185,I185="V = L x H x T",J185*K185*L185*M185,I185="V = L x CS",J185*K185*O185,I185="V = T x A",J185*M185*N185,I185="V = V",J185*P185,I185="V = RoT",J185*R185*S185,I185="M = M",J185*Q185,I185="M = RoT",J185*R185*S185,I185="","")</f>
        <v/>
      </c>
      <c r="U185" s="115" t="str" cm="1">
        <f t="array" ref="U185">_xlfn.IFNA(_xlfn.IFS($H185="length","m",$H185="area","m2",$H185="volume","m3",$H185="mass","kg",$H185="",""),"problem")</f>
        <v/>
      </c>
      <c r="V185" s="475"/>
      <c r="W185" s="476"/>
      <c r="X185" s="476"/>
      <c r="Y185" s="476"/>
      <c r="Z185" s="116"/>
      <c r="AA185" s="117" t="str" cm="1">
        <f t="array" ref="AA185">_xlfn.IFNA(_xlfn.IFS($H185="Length",VLOOKUP($Y185,Densities,3,FALSE),$H185="area",VLOOKUP($Y185,Densities,4,FALSE),$H185="volume",VLOOKUP($Y185,Densities,5,FALSE),$H185="mass",1,$H185="",""),"enter density manually")</f>
        <v/>
      </c>
      <c r="AB185" s="115" t="str" cm="1">
        <f t="array" ref="AB185">_xlfn.IFNA(_xlfn.IFS($H185="length","kg/m",$H185="area","kg/m2",$H185="volume","kg/m3",$H185="mass","kg/kg",$H185="",""),"problem")</f>
        <v/>
      </c>
      <c r="AC185" s="118" t="str">
        <f t="shared" si="8"/>
        <v/>
      </c>
      <c r="AD185" s="119" t="str">
        <f t="shared" si="0"/>
        <v/>
      </c>
      <c r="AE185" s="120" t="str">
        <f t="shared" si="9"/>
        <v/>
      </c>
      <c r="AF185" s="121" t="str">
        <f t="shared" si="7"/>
        <v/>
      </c>
    </row>
    <row r="186" spans="2:32" ht="15.75" customHeight="1" x14ac:dyDescent="0.35">
      <c r="B186" s="903"/>
      <c r="C186" s="904"/>
      <c r="D186" s="905"/>
      <c r="E186" s="906"/>
      <c r="F186" s="907"/>
      <c r="G186" s="908"/>
      <c r="H186" s="909"/>
      <c r="I186" s="910"/>
      <c r="J186" s="911"/>
      <c r="K186" s="912"/>
      <c r="L186" s="913"/>
      <c r="M186" s="914"/>
      <c r="N186" s="915"/>
      <c r="O186" s="914"/>
      <c r="P186" s="915"/>
      <c r="Q186" s="916"/>
      <c r="R186" s="917"/>
      <c r="S186" s="918"/>
      <c r="T186" s="114" t="str" cm="1">
        <f t="array" ref="T186">_xlfn.IFS(I186="L = L",J186*K186,I186="L = RoT",J186*R186*S186,I186="A = L x H",J186*K186*L186,I186="A = CS",J186*O186,I186="A = A",J186*N186,I186="A = RoT",J186*R186*S186,I186="V = L x H x T",J186*K186*L186*M186,I186="V = L x CS",J186*K186*O186,I186="V = T x A",J186*M186*N186,I186="V = V",J186*P186,I186="V = RoT",J186*R186*S186,I186="M = M",J186*Q186,I186="M = RoT",J186*R186*S186,I186="","")</f>
        <v/>
      </c>
      <c r="U186" s="115" t="str" cm="1">
        <f t="array" ref="U186">_xlfn.IFNA(_xlfn.IFS($H186="length","m",$H186="area","m2",$H186="volume","m3",$H186="mass","kg",$H186="",""),"problem")</f>
        <v/>
      </c>
      <c r="V186" s="475"/>
      <c r="W186" s="476"/>
      <c r="X186" s="476"/>
      <c r="Y186" s="476"/>
      <c r="Z186" s="116"/>
      <c r="AA186" s="117" t="str" cm="1">
        <f t="array" ref="AA186">_xlfn.IFNA(_xlfn.IFS($H186="Length",VLOOKUP($Y186,Densities,3,FALSE),$H186="area",VLOOKUP($Y186,Densities,4,FALSE),$H186="volume",VLOOKUP($Y186,Densities,5,FALSE),$H186="mass",1,$H186="",""),"enter density manually")</f>
        <v/>
      </c>
      <c r="AB186" s="115" t="str" cm="1">
        <f t="array" ref="AB186">_xlfn.IFNA(_xlfn.IFS($H186="length","kg/m",$H186="area","kg/m2",$H186="volume","kg/m3",$H186="mass","kg/kg",$H186="",""),"problem")</f>
        <v/>
      </c>
      <c r="AC186" s="118" t="str">
        <f t="shared" si="8"/>
        <v/>
      </c>
      <c r="AD186" s="119" t="str">
        <f t="shared" si="0"/>
        <v/>
      </c>
      <c r="AE186" s="120" t="str">
        <f t="shared" si="9"/>
        <v/>
      </c>
      <c r="AF186" s="121" t="str">
        <f t="shared" si="7"/>
        <v/>
      </c>
    </row>
    <row r="187" spans="2:32" ht="15.75" customHeight="1" x14ac:dyDescent="0.35">
      <c r="B187" s="903"/>
      <c r="C187" s="904"/>
      <c r="D187" s="905"/>
      <c r="E187" s="906"/>
      <c r="F187" s="907"/>
      <c r="G187" s="908"/>
      <c r="H187" s="909"/>
      <c r="I187" s="910"/>
      <c r="J187" s="911"/>
      <c r="K187" s="912"/>
      <c r="L187" s="913"/>
      <c r="M187" s="914"/>
      <c r="N187" s="915"/>
      <c r="O187" s="914"/>
      <c r="P187" s="915"/>
      <c r="Q187" s="916"/>
      <c r="R187" s="917"/>
      <c r="S187" s="918"/>
      <c r="T187" s="114" t="str" cm="1">
        <f t="array" ref="T187">_xlfn.IFS(I187="L = L",J187*K187,I187="L = RoT",J187*R187*S187,I187="A = L x H",J187*K187*L187,I187="A = CS",J187*O187,I187="A = A",J187*N187,I187="A = RoT",J187*R187*S187,I187="V = L x H x T",J187*K187*L187*M187,I187="V = L x CS",J187*K187*O187,I187="V = T x A",J187*M187*N187,I187="V = V",J187*P187,I187="V = RoT",J187*R187*S187,I187="M = M",J187*Q187,I187="M = RoT",J187*R187*S187,I187="","")</f>
        <v/>
      </c>
      <c r="U187" s="115" t="str" cm="1">
        <f t="array" ref="U187">_xlfn.IFNA(_xlfn.IFS($H187="length","m",$H187="area","m2",$H187="volume","m3",$H187="mass","kg",$H187="",""),"problem")</f>
        <v/>
      </c>
      <c r="V187" s="475"/>
      <c r="W187" s="476"/>
      <c r="X187" s="476"/>
      <c r="Y187" s="476"/>
      <c r="Z187" s="116"/>
      <c r="AA187" s="117" t="str" cm="1">
        <f t="array" ref="AA187">_xlfn.IFNA(_xlfn.IFS($H187="Length",VLOOKUP($Y187,Densities,3,FALSE),$H187="area",VLOOKUP($Y187,Densities,4,FALSE),$H187="volume",VLOOKUP($Y187,Densities,5,FALSE),$H187="mass",1,$H187="",""),"enter density manually")</f>
        <v/>
      </c>
      <c r="AB187" s="115" t="str" cm="1">
        <f t="array" ref="AB187">_xlfn.IFNA(_xlfn.IFS($H187="length","kg/m",$H187="area","kg/m2",$H187="volume","kg/m3",$H187="mass","kg/kg",$H187="",""),"problem")</f>
        <v/>
      </c>
      <c r="AC187" s="118" t="str">
        <f t="shared" si="8"/>
        <v/>
      </c>
      <c r="AD187" s="119" t="str">
        <f t="shared" si="0"/>
        <v/>
      </c>
      <c r="AE187" s="120" t="str">
        <f t="shared" si="9"/>
        <v/>
      </c>
      <c r="AF187" s="121" t="str">
        <f t="shared" si="7"/>
        <v/>
      </c>
    </row>
    <row r="188" spans="2:32" x14ac:dyDescent="0.35">
      <c r="B188" s="903"/>
      <c r="C188" s="904"/>
      <c r="D188" s="905"/>
      <c r="E188" s="906"/>
      <c r="F188" s="907"/>
      <c r="G188" s="908"/>
      <c r="H188" s="909"/>
      <c r="I188" s="910"/>
      <c r="J188" s="911"/>
      <c r="K188" s="912"/>
      <c r="L188" s="913"/>
      <c r="M188" s="914"/>
      <c r="N188" s="915"/>
      <c r="O188" s="914"/>
      <c r="P188" s="915"/>
      <c r="Q188" s="916"/>
      <c r="R188" s="917"/>
      <c r="S188" s="918"/>
      <c r="T188" s="114" t="str" cm="1">
        <f t="array" ref="T188">_xlfn.IFS(I188="L = L",J188*K188,I188="L = RoT",J188*R188*S188,I188="A = L x H",J188*K188*L188,I188="A = CS",J188*O188,I188="A = A",J188*N188,I188="A = RoT",J188*R188*S188,I188="V = L x H x T",J188*K188*L188*M188,I188="V = L x CS",J188*K188*O188,I188="V = T x A",J188*M188*N188,I188="V = V",J188*P188,I188="V = RoT",J188*R188*S188,I188="M = M",J188*Q188,I188="M = RoT",J188*R188*S188,I188="","")</f>
        <v/>
      </c>
      <c r="U188" s="115" t="str" cm="1">
        <f t="array" ref="U188">_xlfn.IFNA(_xlfn.IFS($H188="length","m",$H188="area","m2",$H188="volume","m3",$H188="mass","kg",$H188="",""),"problem")</f>
        <v/>
      </c>
      <c r="V188" s="475"/>
      <c r="W188" s="476"/>
      <c r="X188" s="476"/>
      <c r="Y188" s="476"/>
      <c r="Z188" s="116"/>
      <c r="AA188" s="117" t="str" cm="1">
        <f t="array" ref="AA188">_xlfn.IFNA(_xlfn.IFS($H188="Length",VLOOKUP($Y188,Densities,3,FALSE),$H188="area",VLOOKUP($Y188,Densities,4,FALSE),$H188="volume",VLOOKUP($Y188,Densities,5,FALSE),$H188="mass",1,$H188="",""),"enter density manually")</f>
        <v/>
      </c>
      <c r="AB188" s="115" t="str" cm="1">
        <f t="array" ref="AB188">_xlfn.IFNA(_xlfn.IFS($H188="length","kg/m",$H188="area","kg/m2",$H188="volume","kg/m3",$H188="mass","kg/kg",$H188="",""),"problem")</f>
        <v/>
      </c>
      <c r="AC188" s="118" t="str">
        <f t="shared" si="8"/>
        <v/>
      </c>
      <c r="AD188" s="119" t="str">
        <f t="shared" si="0"/>
        <v/>
      </c>
      <c r="AE188" s="120" t="str">
        <f t="shared" si="9"/>
        <v/>
      </c>
      <c r="AF188" s="121" t="str">
        <f t="shared" si="7"/>
        <v/>
      </c>
    </row>
    <row r="189" spans="2:32" x14ac:dyDescent="0.35">
      <c r="B189" s="903"/>
      <c r="C189" s="904"/>
      <c r="D189" s="905"/>
      <c r="E189" s="906"/>
      <c r="F189" s="907"/>
      <c r="G189" s="908"/>
      <c r="H189" s="909"/>
      <c r="I189" s="910"/>
      <c r="J189" s="911"/>
      <c r="K189" s="912"/>
      <c r="L189" s="913"/>
      <c r="M189" s="914"/>
      <c r="N189" s="915"/>
      <c r="O189" s="914"/>
      <c r="P189" s="915"/>
      <c r="Q189" s="916"/>
      <c r="R189" s="917"/>
      <c r="S189" s="918"/>
      <c r="T189" s="114" t="str" cm="1">
        <f t="array" ref="T189">_xlfn.IFS(I189="L = L",J189*K189,I189="L = RoT",J189*R189*S189,I189="A = L x H",J189*K189*L189,I189="A = CS",J189*O189,I189="A = A",J189*N189,I189="A = RoT",J189*R189*S189,I189="V = L x H x T",J189*K189*L189*M189,I189="V = L x CS",J189*K189*O189,I189="V = T x A",J189*M189*N189,I189="V = V",J189*P189,I189="V = RoT",J189*R189*S189,I189="M = M",J189*Q189,I189="M = RoT",J189*R189*S189,I189="","")</f>
        <v/>
      </c>
      <c r="U189" s="115" t="str" cm="1">
        <f t="array" ref="U189">_xlfn.IFNA(_xlfn.IFS($H189="length","m",$H189="area","m2",$H189="volume","m3",$H189="mass","kg",$H189="",""),"problem")</f>
        <v/>
      </c>
      <c r="V189" s="475"/>
      <c r="W189" s="476"/>
      <c r="X189" s="476"/>
      <c r="Y189" s="476"/>
      <c r="Z189" s="116"/>
      <c r="AA189" s="117" t="str" cm="1">
        <f t="array" ref="AA189">_xlfn.IFNA(_xlfn.IFS($H189="Length",VLOOKUP($Y189,Densities,3,FALSE),$H189="area",VLOOKUP($Y189,Densities,4,FALSE),$H189="volume",VLOOKUP($Y189,Densities,5,FALSE),$H189="mass",1,$H189="",""),"enter density manually")</f>
        <v/>
      </c>
      <c r="AB189" s="115" t="str" cm="1">
        <f t="array" ref="AB189">_xlfn.IFNA(_xlfn.IFS($H189="length","kg/m",$H189="area","kg/m2",$H189="volume","kg/m3",$H189="mass","kg/kg",$H189="",""),"problem")</f>
        <v/>
      </c>
      <c r="AC189" s="118" t="str">
        <f t="shared" si="8"/>
        <v/>
      </c>
      <c r="AD189" s="119" t="str">
        <f t="shared" si="0"/>
        <v/>
      </c>
      <c r="AE189" s="120" t="str">
        <f t="shared" si="9"/>
        <v/>
      </c>
      <c r="AF189" s="121" t="str">
        <f t="shared" si="7"/>
        <v/>
      </c>
    </row>
    <row r="190" spans="2:32" x14ac:dyDescent="0.35">
      <c r="B190" s="903"/>
      <c r="C190" s="904"/>
      <c r="D190" s="905"/>
      <c r="E190" s="906"/>
      <c r="F190" s="907"/>
      <c r="G190" s="908"/>
      <c r="H190" s="909"/>
      <c r="I190" s="910"/>
      <c r="J190" s="911"/>
      <c r="K190" s="912"/>
      <c r="L190" s="913"/>
      <c r="M190" s="914"/>
      <c r="N190" s="915"/>
      <c r="O190" s="914"/>
      <c r="P190" s="915"/>
      <c r="Q190" s="916"/>
      <c r="R190" s="917"/>
      <c r="S190" s="918"/>
      <c r="T190" s="114" t="str" cm="1">
        <f t="array" ref="T190">_xlfn.IFS(I190="L = L",J190*K190,I190="L = RoT",J190*R190*S190,I190="A = L x H",J190*K190*L190,I190="A = CS",J190*O190,I190="A = A",J190*N190,I190="A = RoT",J190*R190*S190,I190="V = L x H x T",J190*K190*L190*M190,I190="V = L x CS",J190*K190*O190,I190="V = T x A",J190*M190*N190,I190="V = V",J190*P190,I190="V = RoT",J190*R190*S190,I190="M = M",J190*Q190,I190="M = RoT",J190*R190*S190,I190="","")</f>
        <v/>
      </c>
      <c r="U190" s="115" t="str" cm="1">
        <f t="array" ref="U190">_xlfn.IFNA(_xlfn.IFS($H190="length","m",$H190="area","m2",$H190="volume","m3",$H190="mass","kg",$H190="",""),"problem")</f>
        <v/>
      </c>
      <c r="V190" s="475"/>
      <c r="W190" s="476"/>
      <c r="X190" s="476"/>
      <c r="Y190" s="476"/>
      <c r="Z190" s="116"/>
      <c r="AA190" s="117" t="str" cm="1">
        <f t="array" ref="AA190">_xlfn.IFNA(_xlfn.IFS($H190="Length",VLOOKUP($Y190,Densities,3,FALSE),$H190="area",VLOOKUP($Y190,Densities,4,FALSE),$H190="volume",VLOOKUP($Y190,Densities,5,FALSE),$H190="mass",1,$H190="",""),"enter density manually")</f>
        <v/>
      </c>
      <c r="AB190" s="115" t="str" cm="1">
        <f t="array" ref="AB190">_xlfn.IFNA(_xlfn.IFS($H190="length","kg/m",$H190="area","kg/m2",$H190="volume","kg/m3",$H190="mass","kg/kg",$H190="",""),"problem")</f>
        <v/>
      </c>
      <c r="AC190" s="118" t="str">
        <f t="shared" si="8"/>
        <v/>
      </c>
      <c r="AD190" s="119" t="str">
        <f t="shared" si="0"/>
        <v/>
      </c>
      <c r="AE190" s="120" t="str">
        <f t="shared" si="9"/>
        <v/>
      </c>
      <c r="AF190" s="121" t="str">
        <f t="shared" si="7"/>
        <v/>
      </c>
    </row>
    <row r="191" spans="2:32" ht="15.75" customHeight="1" x14ac:dyDescent="0.35">
      <c r="B191" s="903"/>
      <c r="C191" s="904"/>
      <c r="D191" s="905"/>
      <c r="E191" s="906"/>
      <c r="F191" s="907"/>
      <c r="G191" s="908"/>
      <c r="H191" s="909"/>
      <c r="I191" s="910"/>
      <c r="J191" s="911"/>
      <c r="K191" s="912"/>
      <c r="L191" s="913"/>
      <c r="M191" s="914"/>
      <c r="N191" s="915"/>
      <c r="O191" s="914"/>
      <c r="P191" s="915"/>
      <c r="Q191" s="916"/>
      <c r="R191" s="917"/>
      <c r="S191" s="918"/>
      <c r="T191" s="114" t="str" cm="1">
        <f t="array" ref="T191">_xlfn.IFS(I191="L = L",J191*K191,I191="L = RoT",J191*R191*S191,I191="A = L x H",J191*K191*L191,I191="A = CS",J191*O191,I191="A = A",J191*N191,I191="A = RoT",J191*R191*S191,I191="V = L x H x T",J191*K191*L191*M191,I191="V = L x CS",J191*K191*O191,I191="V = T x A",J191*M191*N191,I191="V = V",J191*P191,I191="V = RoT",J191*R191*S191,I191="M = M",J191*Q191,I191="M = RoT",J191*R191*S191,I191="","")</f>
        <v/>
      </c>
      <c r="U191" s="115" t="str" cm="1">
        <f t="array" ref="U191">_xlfn.IFNA(_xlfn.IFS($H191="length","m",$H191="area","m2",$H191="volume","m3",$H191="mass","kg",$H191="",""),"problem")</f>
        <v/>
      </c>
      <c r="V191" s="475"/>
      <c r="W191" s="476"/>
      <c r="X191" s="476"/>
      <c r="Y191" s="476"/>
      <c r="Z191" s="116"/>
      <c r="AA191" s="117" t="str" cm="1">
        <f t="array" ref="AA191">_xlfn.IFNA(_xlfn.IFS($H191="Length",VLOOKUP($Y191,Densities,3,FALSE),$H191="area",VLOOKUP($Y191,Densities,4,FALSE),$H191="volume",VLOOKUP($Y191,Densities,5,FALSE),$H191="mass",1,$H191="",""),"enter density manually")</f>
        <v/>
      </c>
      <c r="AB191" s="115" t="str" cm="1">
        <f t="array" ref="AB191">_xlfn.IFNA(_xlfn.IFS($H191="length","kg/m",$H191="area","kg/m2",$H191="volume","kg/m3",$H191="mass","kg/kg",$H191="",""),"problem")</f>
        <v/>
      </c>
      <c r="AC191" s="118" t="str">
        <f t="shared" si="8"/>
        <v/>
      </c>
      <c r="AD191" s="119" t="str">
        <f t="shared" si="0"/>
        <v/>
      </c>
      <c r="AE191" s="120" t="str">
        <f t="shared" si="9"/>
        <v/>
      </c>
      <c r="AF191" s="121" t="str">
        <f t="shared" si="7"/>
        <v/>
      </c>
    </row>
    <row r="192" spans="2:32" ht="15.75" customHeight="1" x14ac:dyDescent="0.35">
      <c r="B192" s="903"/>
      <c r="C192" s="904"/>
      <c r="D192" s="905"/>
      <c r="E192" s="906"/>
      <c r="F192" s="907"/>
      <c r="G192" s="908"/>
      <c r="H192" s="909"/>
      <c r="I192" s="910"/>
      <c r="J192" s="911"/>
      <c r="K192" s="912"/>
      <c r="L192" s="913"/>
      <c r="M192" s="914"/>
      <c r="N192" s="915"/>
      <c r="O192" s="914"/>
      <c r="P192" s="915"/>
      <c r="Q192" s="916"/>
      <c r="R192" s="917"/>
      <c r="S192" s="918"/>
      <c r="T192" s="114" t="str" cm="1">
        <f t="array" ref="T192">_xlfn.IFS(I192="L = L",J192*K192,I192="L = RoT",J192*R192*S192,I192="A = L x H",J192*K192*L192,I192="A = CS",J192*O192,I192="A = A",J192*N192,I192="A = RoT",J192*R192*S192,I192="V = L x H x T",J192*K192*L192*M192,I192="V = L x CS",J192*K192*O192,I192="V = T x A",J192*M192*N192,I192="V = V",J192*P192,I192="V = RoT",J192*R192*S192,I192="M = M",J192*Q192,I192="M = RoT",J192*R192*S192,I192="","")</f>
        <v/>
      </c>
      <c r="U192" s="115" t="str" cm="1">
        <f t="array" ref="U192">_xlfn.IFNA(_xlfn.IFS($H192="length","m",$H192="area","m2",$H192="volume","m3",$H192="mass","kg",$H192="",""),"problem")</f>
        <v/>
      </c>
      <c r="V192" s="475"/>
      <c r="W192" s="476"/>
      <c r="X192" s="476"/>
      <c r="Y192" s="476"/>
      <c r="Z192" s="116"/>
      <c r="AA192" s="117" t="str" cm="1">
        <f t="array" ref="AA192">_xlfn.IFNA(_xlfn.IFS($H192="Length",VLOOKUP($Y192,Densities,3,FALSE),$H192="area",VLOOKUP($Y192,Densities,4,FALSE),$H192="volume",VLOOKUP($Y192,Densities,5,FALSE),$H192="mass",1,$H192="",""),"enter density manually")</f>
        <v/>
      </c>
      <c r="AB192" s="115" t="str" cm="1">
        <f t="array" ref="AB192">_xlfn.IFNA(_xlfn.IFS($H192="length","kg/m",$H192="area","kg/m2",$H192="volume","kg/m3",$H192="mass","kg/kg",$H192="",""),"problem")</f>
        <v/>
      </c>
      <c r="AC192" s="118" t="str">
        <f t="shared" si="8"/>
        <v/>
      </c>
      <c r="AD192" s="119" t="str">
        <f t="shared" si="0"/>
        <v/>
      </c>
      <c r="AE192" s="120" t="str">
        <f t="shared" si="9"/>
        <v/>
      </c>
      <c r="AF192" s="121" t="str">
        <f t="shared" si="7"/>
        <v/>
      </c>
    </row>
    <row r="193" spans="2:32" ht="15.75" customHeight="1" x14ac:dyDescent="0.35">
      <c r="B193" s="903"/>
      <c r="C193" s="904"/>
      <c r="D193" s="905"/>
      <c r="E193" s="906"/>
      <c r="F193" s="907"/>
      <c r="G193" s="908"/>
      <c r="H193" s="909"/>
      <c r="I193" s="910"/>
      <c r="J193" s="911"/>
      <c r="K193" s="912"/>
      <c r="L193" s="913"/>
      <c r="M193" s="914"/>
      <c r="N193" s="915"/>
      <c r="O193" s="914"/>
      <c r="P193" s="915"/>
      <c r="Q193" s="916"/>
      <c r="R193" s="917"/>
      <c r="S193" s="918"/>
      <c r="T193" s="114" t="str" cm="1">
        <f t="array" ref="T193">_xlfn.IFS(I193="L = L",J193*K193,I193="L = RoT",J193*R193*S193,I193="A = L x H",J193*K193*L193,I193="A = CS",J193*O193,I193="A = A",J193*N193,I193="A = RoT",J193*R193*S193,I193="V = L x H x T",J193*K193*L193*M193,I193="V = L x CS",J193*K193*O193,I193="V = T x A",J193*M193*N193,I193="V = V",J193*P193,I193="V = RoT",J193*R193*S193,I193="M = M",J193*Q193,I193="M = RoT",J193*R193*S193,I193="","")</f>
        <v/>
      </c>
      <c r="U193" s="115" t="str" cm="1">
        <f t="array" ref="U193">_xlfn.IFNA(_xlfn.IFS($H193="length","m",$H193="area","m2",$H193="volume","m3",$H193="mass","kg",$H193="",""),"problem")</f>
        <v/>
      </c>
      <c r="V193" s="475"/>
      <c r="W193" s="476"/>
      <c r="X193" s="476"/>
      <c r="Y193" s="476"/>
      <c r="Z193" s="116"/>
      <c r="AA193" s="117" t="str" cm="1">
        <f t="array" ref="AA193">_xlfn.IFNA(_xlfn.IFS($H193="Length",VLOOKUP($Y193,Densities,3,FALSE),$H193="area",VLOOKUP($Y193,Densities,4,FALSE),$H193="volume",VLOOKUP($Y193,Densities,5,FALSE),$H193="mass",1,$H193="",""),"enter density manually")</f>
        <v/>
      </c>
      <c r="AB193" s="115" t="str" cm="1">
        <f t="array" ref="AB193">_xlfn.IFNA(_xlfn.IFS($H193="length","kg/m",$H193="area","kg/m2",$H193="volume","kg/m3",$H193="mass","kg/kg",$H193="",""),"problem")</f>
        <v/>
      </c>
      <c r="AC193" s="118" t="str">
        <f t="shared" si="8"/>
        <v/>
      </c>
      <c r="AD193" s="119" t="str">
        <f t="shared" si="0"/>
        <v/>
      </c>
      <c r="AE193" s="120" t="str">
        <f t="shared" si="9"/>
        <v/>
      </c>
      <c r="AF193" s="121" t="str">
        <f t="shared" si="7"/>
        <v/>
      </c>
    </row>
    <row r="194" spans="2:32" ht="15.75" customHeight="1" x14ac:dyDescent="0.35">
      <c r="B194" s="903"/>
      <c r="C194" s="904"/>
      <c r="D194" s="905"/>
      <c r="E194" s="906"/>
      <c r="F194" s="907"/>
      <c r="G194" s="908"/>
      <c r="H194" s="909"/>
      <c r="I194" s="910"/>
      <c r="J194" s="911"/>
      <c r="K194" s="912"/>
      <c r="L194" s="913"/>
      <c r="M194" s="914"/>
      <c r="N194" s="915"/>
      <c r="O194" s="914"/>
      <c r="P194" s="915"/>
      <c r="Q194" s="916"/>
      <c r="R194" s="917"/>
      <c r="S194" s="918"/>
      <c r="T194" s="114" t="str" cm="1">
        <f t="array" ref="T194">_xlfn.IFS(I194="L = L",J194*K194,I194="L = RoT",J194*R194*S194,I194="A = L x H",J194*K194*L194,I194="A = CS",J194*O194,I194="A = A",J194*N194,I194="A = RoT",J194*R194*S194,I194="V = L x H x T",J194*K194*L194*M194,I194="V = L x CS",J194*K194*O194,I194="V = T x A",J194*M194*N194,I194="V = V",J194*P194,I194="V = RoT",J194*R194*S194,I194="M = M",J194*Q194,I194="M = RoT",J194*R194*S194,I194="","")</f>
        <v/>
      </c>
      <c r="U194" s="115" t="str" cm="1">
        <f t="array" ref="U194">_xlfn.IFNA(_xlfn.IFS($H194="length","m",$H194="area","m2",$H194="volume","m3",$H194="mass","kg",$H194="",""),"problem")</f>
        <v/>
      </c>
      <c r="V194" s="475"/>
      <c r="W194" s="476"/>
      <c r="X194" s="476"/>
      <c r="Y194" s="476"/>
      <c r="Z194" s="116"/>
      <c r="AA194" s="117" t="str" cm="1">
        <f t="array" ref="AA194">_xlfn.IFNA(_xlfn.IFS($H194="Length",VLOOKUP($Y194,Densities,3,FALSE),$H194="area",VLOOKUP($Y194,Densities,4,FALSE),$H194="volume",VLOOKUP($Y194,Densities,5,FALSE),$H194="mass",1,$H194="",""),"enter density manually")</f>
        <v/>
      </c>
      <c r="AB194" s="115" t="str" cm="1">
        <f t="array" ref="AB194">_xlfn.IFNA(_xlfn.IFS($H194="length","kg/m",$H194="area","kg/m2",$H194="volume","kg/m3",$H194="mass","kg/kg",$H194="",""),"problem")</f>
        <v/>
      </c>
      <c r="AC194" s="118" t="str">
        <f t="shared" si="8"/>
        <v/>
      </c>
      <c r="AD194" s="119" t="str">
        <f t="shared" si="0"/>
        <v/>
      </c>
      <c r="AE194" s="120" t="str">
        <f t="shared" si="9"/>
        <v/>
      </c>
      <c r="AF194" s="121" t="str">
        <f t="shared" si="7"/>
        <v/>
      </c>
    </row>
    <row r="195" spans="2:32" x14ac:dyDescent="0.35">
      <c r="B195" s="903"/>
      <c r="C195" s="904"/>
      <c r="D195" s="905"/>
      <c r="E195" s="906"/>
      <c r="F195" s="907"/>
      <c r="G195" s="908"/>
      <c r="H195" s="909"/>
      <c r="I195" s="910"/>
      <c r="J195" s="911"/>
      <c r="K195" s="912"/>
      <c r="L195" s="913"/>
      <c r="M195" s="914"/>
      <c r="N195" s="915"/>
      <c r="O195" s="914"/>
      <c r="P195" s="915"/>
      <c r="Q195" s="916"/>
      <c r="R195" s="917"/>
      <c r="S195" s="918"/>
      <c r="T195" s="114" t="str" cm="1">
        <f t="array" ref="T195">_xlfn.IFS(I195="L = L",J195*K195,I195="L = RoT",J195*R195*S195,I195="A = L x H",J195*K195*L195,I195="A = CS",J195*O195,I195="A = A",J195*N195,I195="A = RoT",J195*R195*S195,I195="V = L x H x T",J195*K195*L195*M195,I195="V = L x CS",J195*K195*O195,I195="V = T x A",J195*M195*N195,I195="V = V",J195*P195,I195="V = RoT",J195*R195*S195,I195="M = M",J195*Q195,I195="M = RoT",J195*R195*S195,I195="","")</f>
        <v/>
      </c>
      <c r="U195" s="115" t="str" cm="1">
        <f t="array" ref="U195">_xlfn.IFNA(_xlfn.IFS($H195="length","m",$H195="area","m2",$H195="volume","m3",$H195="mass","kg",$H195="",""),"problem")</f>
        <v/>
      </c>
      <c r="V195" s="475"/>
      <c r="W195" s="476"/>
      <c r="X195" s="476"/>
      <c r="Y195" s="476"/>
      <c r="Z195" s="116"/>
      <c r="AA195" s="117" t="str" cm="1">
        <f t="array" ref="AA195">_xlfn.IFNA(_xlfn.IFS($H195="Length",VLOOKUP($Y195,Densities,3,FALSE),$H195="area",VLOOKUP($Y195,Densities,4,FALSE),$H195="volume",VLOOKUP($Y195,Densities,5,FALSE),$H195="mass",1,$H195="",""),"enter density manually")</f>
        <v/>
      </c>
      <c r="AB195" s="115" t="str" cm="1">
        <f t="array" ref="AB195">_xlfn.IFNA(_xlfn.IFS($H195="length","kg/m",$H195="area","kg/m2",$H195="volume","kg/m3",$H195="mass","kg/kg",$H195="",""),"problem")</f>
        <v/>
      </c>
      <c r="AC195" s="118" t="str">
        <f t="shared" si="8"/>
        <v/>
      </c>
      <c r="AD195" s="119" t="str">
        <f t="shared" si="0"/>
        <v/>
      </c>
      <c r="AE195" s="120" t="str">
        <f t="shared" si="9"/>
        <v/>
      </c>
      <c r="AF195" s="121" t="str">
        <f t="shared" si="7"/>
        <v/>
      </c>
    </row>
    <row r="196" spans="2:32" ht="15.75" customHeight="1" x14ac:dyDescent="0.35">
      <c r="B196" s="903"/>
      <c r="C196" s="904"/>
      <c r="D196" s="905"/>
      <c r="E196" s="906"/>
      <c r="F196" s="907"/>
      <c r="G196" s="908"/>
      <c r="H196" s="909"/>
      <c r="I196" s="910"/>
      <c r="J196" s="911"/>
      <c r="K196" s="912"/>
      <c r="L196" s="913"/>
      <c r="M196" s="914"/>
      <c r="N196" s="915"/>
      <c r="O196" s="914"/>
      <c r="P196" s="915"/>
      <c r="Q196" s="916"/>
      <c r="R196" s="917"/>
      <c r="S196" s="918"/>
      <c r="T196" s="114" t="str" cm="1">
        <f t="array" ref="T196">_xlfn.IFS(I196="L = L",J196*K196,I196="L = RoT",J196*R196*S196,I196="A = L x H",J196*K196*L196,I196="A = CS",J196*O196,I196="A = A",J196*N196,I196="A = RoT",J196*R196*S196,I196="V = L x H x T",J196*K196*L196*M196,I196="V = L x CS",J196*K196*O196,I196="V = T x A",J196*M196*N196,I196="V = V",J196*P196,I196="V = RoT",J196*R196*S196,I196="M = M",J196*Q196,I196="M = RoT",J196*R196*S196,I196="","")</f>
        <v/>
      </c>
      <c r="U196" s="115" t="str" cm="1">
        <f t="array" ref="U196">_xlfn.IFNA(_xlfn.IFS($H196="length","m",$H196="area","m2",$H196="volume","m3",$H196="mass","kg",$H196="",""),"problem")</f>
        <v/>
      </c>
      <c r="V196" s="475"/>
      <c r="W196" s="476"/>
      <c r="X196" s="476"/>
      <c r="Y196" s="476"/>
      <c r="Z196" s="116"/>
      <c r="AA196" s="117" t="str" cm="1">
        <f t="array" ref="AA196">_xlfn.IFNA(_xlfn.IFS($H196="Length",VLOOKUP($Y196,Densities,3,FALSE),$H196="area",VLOOKUP($Y196,Densities,4,FALSE),$H196="volume",VLOOKUP($Y196,Densities,5,FALSE),$H196="mass",1,$H196="",""),"enter density manually")</f>
        <v/>
      </c>
      <c r="AB196" s="115" t="str" cm="1">
        <f t="array" ref="AB196">_xlfn.IFNA(_xlfn.IFS($H196="length","kg/m",$H196="area","kg/m2",$H196="volume","kg/m3",$H196="mass","kg/kg",$H196="",""),"problem")</f>
        <v/>
      </c>
      <c r="AC196" s="118" t="str">
        <f t="shared" si="8"/>
        <v/>
      </c>
      <c r="AD196" s="119" t="str">
        <f t="shared" si="0"/>
        <v/>
      </c>
      <c r="AE196" s="120" t="str">
        <f t="shared" si="9"/>
        <v/>
      </c>
      <c r="AF196" s="121" t="str">
        <f t="shared" si="7"/>
        <v/>
      </c>
    </row>
    <row r="197" spans="2:32" ht="15.75" customHeight="1" x14ac:dyDescent="0.35">
      <c r="B197" s="903"/>
      <c r="C197" s="904"/>
      <c r="D197" s="905"/>
      <c r="E197" s="906"/>
      <c r="F197" s="907"/>
      <c r="G197" s="908"/>
      <c r="H197" s="909"/>
      <c r="I197" s="910"/>
      <c r="J197" s="911"/>
      <c r="K197" s="912"/>
      <c r="L197" s="913"/>
      <c r="M197" s="914"/>
      <c r="N197" s="915"/>
      <c r="O197" s="914"/>
      <c r="P197" s="915"/>
      <c r="Q197" s="916"/>
      <c r="R197" s="917"/>
      <c r="S197" s="918"/>
      <c r="T197" s="114" t="str" cm="1">
        <f t="array" ref="T197">_xlfn.IFS(I197="L = L",J197*K197,I197="L = RoT",J197*R197*S197,I197="A = L x H",J197*K197*L197,I197="A = CS",J197*O197,I197="A = A",J197*N197,I197="A = RoT",J197*R197*S197,I197="V = L x H x T",J197*K197*L197*M197,I197="V = L x CS",J197*K197*O197,I197="V = T x A",J197*M197*N197,I197="V = V",J197*P197,I197="V = RoT",J197*R197*S197,I197="M = M",J197*Q197,I197="M = RoT",J197*R197*S197,I197="","")</f>
        <v/>
      </c>
      <c r="U197" s="115" t="str" cm="1">
        <f t="array" ref="U197">_xlfn.IFNA(_xlfn.IFS($H197="length","m",$H197="area","m2",$H197="volume","m3",$H197="mass","kg",$H197="",""),"problem")</f>
        <v/>
      </c>
      <c r="V197" s="475"/>
      <c r="W197" s="476"/>
      <c r="X197" s="476"/>
      <c r="Y197" s="476"/>
      <c r="Z197" s="116"/>
      <c r="AA197" s="117" t="str" cm="1">
        <f t="array" ref="AA197">_xlfn.IFNA(_xlfn.IFS($H197="Length",VLOOKUP($Y197,Densities,3,FALSE),$H197="area",VLOOKUP($Y197,Densities,4,FALSE),$H197="volume",VLOOKUP($Y197,Densities,5,FALSE),$H197="mass",1,$H197="",""),"enter density manually")</f>
        <v/>
      </c>
      <c r="AB197" s="115" t="str" cm="1">
        <f t="array" ref="AB197">_xlfn.IFNA(_xlfn.IFS($H197="length","kg/m",$H197="area","kg/m2",$H197="volume","kg/m3",$H197="mass","kg/kg",$H197="",""),"problem")</f>
        <v/>
      </c>
      <c r="AC197" s="118" t="str">
        <f t="shared" si="8"/>
        <v/>
      </c>
      <c r="AD197" s="119" t="str">
        <f t="shared" si="0"/>
        <v/>
      </c>
      <c r="AE197" s="120" t="str">
        <f t="shared" si="9"/>
        <v/>
      </c>
      <c r="AF197" s="121" t="str">
        <f t="shared" si="7"/>
        <v/>
      </c>
    </row>
    <row r="198" spans="2:32" ht="15.75" customHeight="1" x14ac:dyDescent="0.35">
      <c r="B198" s="903"/>
      <c r="C198" s="904"/>
      <c r="D198" s="905"/>
      <c r="E198" s="906"/>
      <c r="F198" s="907"/>
      <c r="G198" s="908"/>
      <c r="H198" s="909"/>
      <c r="I198" s="910"/>
      <c r="J198" s="911"/>
      <c r="K198" s="912"/>
      <c r="L198" s="913"/>
      <c r="M198" s="914"/>
      <c r="N198" s="915"/>
      <c r="O198" s="914"/>
      <c r="P198" s="915"/>
      <c r="Q198" s="916"/>
      <c r="R198" s="917"/>
      <c r="S198" s="918"/>
      <c r="T198" s="114" t="str" cm="1">
        <f t="array" ref="T198">_xlfn.IFS(I198="L = L",J198*K198,I198="L = RoT",J198*R198*S198,I198="A = L x H",J198*K198*L198,I198="A = CS",J198*O198,I198="A = A",J198*N198,I198="A = RoT",J198*R198*S198,I198="V = L x H x T",J198*K198*L198*M198,I198="V = L x CS",J198*K198*O198,I198="V = T x A",J198*M198*N198,I198="V = V",J198*P198,I198="V = RoT",J198*R198*S198,I198="M = M",J198*Q198,I198="M = RoT",J198*R198*S198,I198="","")</f>
        <v/>
      </c>
      <c r="U198" s="115" t="str" cm="1">
        <f t="array" ref="U198">_xlfn.IFNA(_xlfn.IFS($H198="length","m",$H198="area","m2",$H198="volume","m3",$H198="mass","kg",$H198="",""),"problem")</f>
        <v/>
      </c>
      <c r="V198" s="475"/>
      <c r="W198" s="476"/>
      <c r="X198" s="476"/>
      <c r="Y198" s="476"/>
      <c r="Z198" s="116"/>
      <c r="AA198" s="117" t="str" cm="1">
        <f t="array" ref="AA198">_xlfn.IFNA(_xlfn.IFS($H198="Length",VLOOKUP($Y198,Densities,3,FALSE),$H198="area",VLOOKUP($Y198,Densities,4,FALSE),$H198="volume",VLOOKUP($Y198,Densities,5,FALSE),$H198="mass",1,$H198="",""),"enter density manually")</f>
        <v/>
      </c>
      <c r="AB198" s="115" t="str" cm="1">
        <f t="array" ref="AB198">_xlfn.IFNA(_xlfn.IFS($H198="length","kg/m",$H198="area","kg/m2",$H198="volume","kg/m3",$H198="mass","kg/kg",$H198="",""),"problem")</f>
        <v/>
      </c>
      <c r="AC198" s="118" t="str">
        <f t="shared" si="8"/>
        <v/>
      </c>
      <c r="AD198" s="119" t="str">
        <f t="shared" si="0"/>
        <v/>
      </c>
      <c r="AE198" s="120" t="str">
        <f t="shared" si="9"/>
        <v/>
      </c>
      <c r="AF198" s="121" t="str">
        <f t="shared" ref="AF198:AF261" si="10">_xlfn.IFNA(IF($Y198="","",VLOOKUP($Y198,_xlfn.CHOOSECOLS(Material_categories,4,9),2,FALSE)),"Assign material to its type in tab 'Matching of material categories'")</f>
        <v/>
      </c>
    </row>
    <row r="199" spans="2:32" x14ac:dyDescent="0.35">
      <c r="B199" s="903"/>
      <c r="C199" s="904"/>
      <c r="D199" s="905"/>
      <c r="E199" s="906"/>
      <c r="F199" s="907"/>
      <c r="G199" s="908"/>
      <c r="H199" s="909"/>
      <c r="I199" s="910"/>
      <c r="J199" s="911"/>
      <c r="K199" s="912"/>
      <c r="L199" s="913"/>
      <c r="M199" s="914"/>
      <c r="N199" s="915"/>
      <c r="O199" s="914"/>
      <c r="P199" s="915"/>
      <c r="Q199" s="916"/>
      <c r="R199" s="917"/>
      <c r="S199" s="918"/>
      <c r="T199" s="114" t="str" cm="1">
        <f t="array" ref="T199">_xlfn.IFS(I199="L = L",J199*K199,I199="L = RoT",J199*R199*S199,I199="A = L x H",J199*K199*L199,I199="A = CS",J199*O199,I199="A = A",J199*N199,I199="A = RoT",J199*R199*S199,I199="V = L x H x T",J199*K199*L199*M199,I199="V = L x CS",J199*K199*O199,I199="V = T x A",J199*M199*N199,I199="V = V",J199*P199,I199="V = RoT",J199*R199*S199,I199="M = M",J199*Q199,I199="M = RoT",J199*R199*S199,I199="","")</f>
        <v/>
      </c>
      <c r="U199" s="115" t="str" cm="1">
        <f t="array" ref="U199">_xlfn.IFNA(_xlfn.IFS($H199="length","m",$H199="area","m2",$H199="volume","m3",$H199="mass","kg",$H199="",""),"problem")</f>
        <v/>
      </c>
      <c r="V199" s="475"/>
      <c r="W199" s="476"/>
      <c r="X199" s="476"/>
      <c r="Y199" s="476"/>
      <c r="Z199" s="116"/>
      <c r="AA199" s="117" t="str" cm="1">
        <f t="array" ref="AA199">_xlfn.IFNA(_xlfn.IFS($H199="Length",VLOOKUP($Y199,Densities,3,FALSE),$H199="area",VLOOKUP($Y199,Densities,4,FALSE),$H199="volume",VLOOKUP($Y199,Densities,5,FALSE),$H199="mass",1,$H199="",""),"enter density manually")</f>
        <v/>
      </c>
      <c r="AB199" s="115" t="str" cm="1">
        <f t="array" ref="AB199">_xlfn.IFNA(_xlfn.IFS($H199="length","kg/m",$H199="area","kg/m2",$H199="volume","kg/m3",$H199="mass","kg/kg",$H199="",""),"problem")</f>
        <v/>
      </c>
      <c r="AC199" s="118" t="str">
        <f t="shared" ref="AC199:AC262" si="11">IF($T199="","",$T199*$AA199)</f>
        <v/>
      </c>
      <c r="AD199" s="119" t="str">
        <f t="shared" ref="AD199:AD262" si="12">IF($Y199="","",IFERROR(_xlfn.IFNA(IF($H199="volume",$AA199,VLOOKUP($Y199,Densities,5,FALSE)),"enter volumic density manually"),"enter volumic density manually"))</f>
        <v/>
      </c>
      <c r="AE199" s="120" t="str">
        <f t="shared" ref="AE199:AE262" si="13">IF($Y199="","",IF($AC199="","",$AC199/$AD199))</f>
        <v/>
      </c>
      <c r="AF199" s="121" t="str">
        <f t="shared" si="10"/>
        <v/>
      </c>
    </row>
    <row r="200" spans="2:32" x14ac:dyDescent="0.35">
      <c r="B200" s="903"/>
      <c r="C200" s="904"/>
      <c r="D200" s="905"/>
      <c r="E200" s="906"/>
      <c r="F200" s="907"/>
      <c r="G200" s="908"/>
      <c r="H200" s="909"/>
      <c r="I200" s="910"/>
      <c r="J200" s="911"/>
      <c r="K200" s="912"/>
      <c r="L200" s="913"/>
      <c r="M200" s="914"/>
      <c r="N200" s="915"/>
      <c r="O200" s="914"/>
      <c r="P200" s="915"/>
      <c r="Q200" s="916"/>
      <c r="R200" s="917"/>
      <c r="S200" s="918"/>
      <c r="T200" s="114" t="str" cm="1">
        <f t="array" ref="T200">_xlfn.IFS(I200="L = L",J200*K200,I200="L = RoT",J200*R200*S200,I200="A = L x H",J200*K200*L200,I200="A = CS",J200*O200,I200="A = A",J200*N200,I200="A = RoT",J200*R200*S200,I200="V = L x H x T",J200*K200*L200*M200,I200="V = L x CS",J200*K200*O200,I200="V = T x A",J200*M200*N200,I200="V = V",J200*P200,I200="V = RoT",J200*R200*S200,I200="M = M",J200*Q200,I200="M = RoT",J200*R200*S200,I200="","")</f>
        <v/>
      </c>
      <c r="U200" s="115" t="str" cm="1">
        <f t="array" ref="U200">_xlfn.IFNA(_xlfn.IFS($H200="length","m",$H200="area","m2",$H200="volume","m3",$H200="mass","kg",$H200="",""),"problem")</f>
        <v/>
      </c>
      <c r="V200" s="475"/>
      <c r="W200" s="476"/>
      <c r="X200" s="476"/>
      <c r="Y200" s="476"/>
      <c r="Z200" s="116"/>
      <c r="AA200" s="117" t="str" cm="1">
        <f t="array" ref="AA200">_xlfn.IFNA(_xlfn.IFS($H200="Length",VLOOKUP($Y200,Densities,3,FALSE),$H200="area",VLOOKUP($Y200,Densities,4,FALSE),$H200="volume",VLOOKUP($Y200,Densities,5,FALSE),$H200="mass",1,$H200="",""),"enter density manually")</f>
        <v/>
      </c>
      <c r="AB200" s="115" t="str" cm="1">
        <f t="array" ref="AB200">_xlfn.IFNA(_xlfn.IFS($H200="length","kg/m",$H200="area","kg/m2",$H200="volume","kg/m3",$H200="mass","kg/kg",$H200="",""),"problem")</f>
        <v/>
      </c>
      <c r="AC200" s="118" t="str">
        <f t="shared" si="11"/>
        <v/>
      </c>
      <c r="AD200" s="119" t="str">
        <f t="shared" si="12"/>
        <v/>
      </c>
      <c r="AE200" s="120" t="str">
        <f t="shared" si="13"/>
        <v/>
      </c>
      <c r="AF200" s="121" t="str">
        <f t="shared" si="10"/>
        <v/>
      </c>
    </row>
    <row r="201" spans="2:32" x14ac:dyDescent="0.35">
      <c r="B201" s="903"/>
      <c r="C201" s="904"/>
      <c r="D201" s="905"/>
      <c r="E201" s="906"/>
      <c r="F201" s="907"/>
      <c r="G201" s="908"/>
      <c r="H201" s="909"/>
      <c r="I201" s="910"/>
      <c r="J201" s="911"/>
      <c r="K201" s="912"/>
      <c r="L201" s="913"/>
      <c r="M201" s="914"/>
      <c r="N201" s="915"/>
      <c r="O201" s="914"/>
      <c r="P201" s="915"/>
      <c r="Q201" s="916"/>
      <c r="R201" s="917"/>
      <c r="S201" s="918"/>
      <c r="T201" s="114" t="str" cm="1">
        <f t="array" ref="T201">_xlfn.IFS(I201="L = L",J201*K201,I201="L = RoT",J201*R201*S201,I201="A = L x H",J201*K201*L201,I201="A = CS",J201*O201,I201="A = A",J201*N201,I201="A = RoT",J201*R201*S201,I201="V = L x H x T",J201*K201*L201*M201,I201="V = L x CS",J201*K201*O201,I201="V = T x A",J201*M201*N201,I201="V = V",J201*P201,I201="V = RoT",J201*R201*S201,I201="M = M",J201*Q201,I201="M = RoT",J201*R201*S201,I201="","")</f>
        <v/>
      </c>
      <c r="U201" s="115" t="str" cm="1">
        <f t="array" ref="U201">_xlfn.IFNA(_xlfn.IFS($H201="length","m",$H201="area","m2",$H201="volume","m3",$H201="mass","kg",$H201="",""),"problem")</f>
        <v/>
      </c>
      <c r="V201" s="475"/>
      <c r="W201" s="476"/>
      <c r="X201" s="476"/>
      <c r="Y201" s="476"/>
      <c r="Z201" s="116"/>
      <c r="AA201" s="117" t="str" cm="1">
        <f t="array" ref="AA201">_xlfn.IFNA(_xlfn.IFS($H201="Length",VLOOKUP($Y201,Densities,3,FALSE),$H201="area",VLOOKUP($Y201,Densities,4,FALSE),$H201="volume",VLOOKUP($Y201,Densities,5,FALSE),$H201="mass",1,$H201="",""),"enter density manually")</f>
        <v/>
      </c>
      <c r="AB201" s="115" t="str" cm="1">
        <f t="array" ref="AB201">_xlfn.IFNA(_xlfn.IFS($H201="length","kg/m",$H201="area","kg/m2",$H201="volume","kg/m3",$H201="mass","kg/kg",$H201="",""),"problem")</f>
        <v/>
      </c>
      <c r="AC201" s="118" t="str">
        <f t="shared" si="11"/>
        <v/>
      </c>
      <c r="AD201" s="119" t="str">
        <f t="shared" si="12"/>
        <v/>
      </c>
      <c r="AE201" s="120" t="str">
        <f t="shared" si="13"/>
        <v/>
      </c>
      <c r="AF201" s="121" t="str">
        <f t="shared" si="10"/>
        <v/>
      </c>
    </row>
    <row r="202" spans="2:32" ht="15.75" customHeight="1" x14ac:dyDescent="0.35">
      <c r="B202" s="903"/>
      <c r="C202" s="904"/>
      <c r="D202" s="905"/>
      <c r="E202" s="906"/>
      <c r="F202" s="907"/>
      <c r="G202" s="908"/>
      <c r="H202" s="909"/>
      <c r="I202" s="910"/>
      <c r="J202" s="911"/>
      <c r="K202" s="912"/>
      <c r="L202" s="913"/>
      <c r="M202" s="914"/>
      <c r="N202" s="915"/>
      <c r="O202" s="914"/>
      <c r="P202" s="915"/>
      <c r="Q202" s="916"/>
      <c r="R202" s="917"/>
      <c r="S202" s="918"/>
      <c r="T202" s="114" t="str" cm="1">
        <f t="array" ref="T202">_xlfn.IFS(I202="L = L",J202*K202,I202="L = RoT",J202*R202*S202,I202="A = L x H",J202*K202*L202,I202="A = CS",J202*O202,I202="A = A",J202*N202,I202="A = RoT",J202*R202*S202,I202="V = L x H x T",J202*K202*L202*M202,I202="V = L x CS",J202*K202*O202,I202="V = T x A",J202*M202*N202,I202="V = V",J202*P202,I202="V = RoT",J202*R202*S202,I202="M = M",J202*Q202,I202="M = RoT",J202*R202*S202,I202="","")</f>
        <v/>
      </c>
      <c r="U202" s="115" t="str" cm="1">
        <f t="array" ref="U202">_xlfn.IFNA(_xlfn.IFS($H202="length","m",$H202="area","m2",$H202="volume","m3",$H202="mass","kg",$H202="",""),"problem")</f>
        <v/>
      </c>
      <c r="V202" s="475"/>
      <c r="W202" s="476"/>
      <c r="X202" s="476"/>
      <c r="Y202" s="476"/>
      <c r="Z202" s="116"/>
      <c r="AA202" s="117" t="str" cm="1">
        <f t="array" ref="AA202">_xlfn.IFNA(_xlfn.IFS($H202="Length",VLOOKUP($Y202,Densities,3,FALSE),$H202="area",VLOOKUP($Y202,Densities,4,FALSE),$H202="volume",VLOOKUP($Y202,Densities,5,FALSE),$H202="mass",1,$H202="",""),"enter density manually")</f>
        <v/>
      </c>
      <c r="AB202" s="115" t="str" cm="1">
        <f t="array" ref="AB202">_xlfn.IFNA(_xlfn.IFS($H202="length","kg/m",$H202="area","kg/m2",$H202="volume","kg/m3",$H202="mass","kg/kg",$H202="",""),"problem")</f>
        <v/>
      </c>
      <c r="AC202" s="118" t="str">
        <f t="shared" si="11"/>
        <v/>
      </c>
      <c r="AD202" s="119" t="str">
        <f t="shared" si="12"/>
        <v/>
      </c>
      <c r="AE202" s="120" t="str">
        <f t="shared" si="13"/>
        <v/>
      </c>
      <c r="AF202" s="121" t="str">
        <f t="shared" si="10"/>
        <v/>
      </c>
    </row>
    <row r="203" spans="2:32" x14ac:dyDescent="0.35">
      <c r="B203" s="903"/>
      <c r="C203" s="904"/>
      <c r="D203" s="905"/>
      <c r="E203" s="906"/>
      <c r="F203" s="907"/>
      <c r="G203" s="908"/>
      <c r="H203" s="909"/>
      <c r="I203" s="910"/>
      <c r="J203" s="911"/>
      <c r="K203" s="912"/>
      <c r="L203" s="913"/>
      <c r="M203" s="914"/>
      <c r="N203" s="915"/>
      <c r="O203" s="914"/>
      <c r="P203" s="915"/>
      <c r="Q203" s="916"/>
      <c r="R203" s="917"/>
      <c r="S203" s="918"/>
      <c r="T203" s="114" t="str" cm="1">
        <f t="array" ref="T203">_xlfn.IFS(I203="L = L",J203*K203,I203="L = RoT",J203*R203*S203,I203="A = L x H",J203*K203*L203,I203="A = CS",J203*O203,I203="A = A",J203*N203,I203="A = RoT",J203*R203*S203,I203="V = L x H x T",J203*K203*L203*M203,I203="V = L x CS",J203*K203*O203,I203="V = T x A",J203*M203*N203,I203="V = V",J203*P203,I203="V = RoT",J203*R203*S203,I203="M = M",J203*Q203,I203="M = RoT",J203*R203*S203,I203="","")</f>
        <v/>
      </c>
      <c r="U203" s="115" t="str" cm="1">
        <f t="array" ref="U203">_xlfn.IFNA(_xlfn.IFS($H203="length","m",$H203="area","m2",$H203="volume","m3",$H203="mass","kg",$H203="",""),"problem")</f>
        <v/>
      </c>
      <c r="V203" s="475"/>
      <c r="W203" s="476"/>
      <c r="X203" s="476"/>
      <c r="Y203" s="476"/>
      <c r="Z203" s="116"/>
      <c r="AA203" s="117" t="str" cm="1">
        <f t="array" ref="AA203">_xlfn.IFNA(_xlfn.IFS($H203="Length",VLOOKUP($Y203,Densities,3,FALSE),$H203="area",VLOOKUP($Y203,Densities,4,FALSE),$H203="volume",VLOOKUP($Y203,Densities,5,FALSE),$H203="mass",1,$H203="",""),"enter density manually")</f>
        <v/>
      </c>
      <c r="AB203" s="115" t="str" cm="1">
        <f t="array" ref="AB203">_xlfn.IFNA(_xlfn.IFS($H203="length","kg/m",$H203="area","kg/m2",$H203="volume","kg/m3",$H203="mass","kg/kg",$H203="",""),"problem")</f>
        <v/>
      </c>
      <c r="AC203" s="118" t="str">
        <f t="shared" si="11"/>
        <v/>
      </c>
      <c r="AD203" s="119" t="str">
        <f t="shared" si="12"/>
        <v/>
      </c>
      <c r="AE203" s="120" t="str">
        <f t="shared" si="13"/>
        <v/>
      </c>
      <c r="AF203" s="121" t="str">
        <f t="shared" si="10"/>
        <v/>
      </c>
    </row>
    <row r="204" spans="2:32" x14ac:dyDescent="0.35">
      <c r="B204" s="903"/>
      <c r="C204" s="904"/>
      <c r="D204" s="905"/>
      <c r="E204" s="906"/>
      <c r="F204" s="907"/>
      <c r="G204" s="908"/>
      <c r="H204" s="909"/>
      <c r="I204" s="910"/>
      <c r="J204" s="911"/>
      <c r="K204" s="912"/>
      <c r="L204" s="913"/>
      <c r="M204" s="914"/>
      <c r="N204" s="915"/>
      <c r="O204" s="914"/>
      <c r="P204" s="915"/>
      <c r="Q204" s="916"/>
      <c r="R204" s="917"/>
      <c r="S204" s="918"/>
      <c r="T204" s="114" t="str" cm="1">
        <f t="array" ref="T204">_xlfn.IFS(I204="L = L",J204*K204,I204="L = RoT",J204*R204*S204,I204="A = L x H",J204*K204*L204,I204="A = CS",J204*O204,I204="A = A",J204*N204,I204="A = RoT",J204*R204*S204,I204="V = L x H x T",J204*K204*L204*M204,I204="V = L x CS",J204*K204*O204,I204="V = T x A",J204*M204*N204,I204="V = V",J204*P204,I204="V = RoT",J204*R204*S204,I204="M = M",J204*Q204,I204="M = RoT",J204*R204*S204,I204="","")</f>
        <v/>
      </c>
      <c r="U204" s="115" t="str" cm="1">
        <f t="array" ref="U204">_xlfn.IFNA(_xlfn.IFS($H204="length","m",$H204="area","m2",$H204="volume","m3",$H204="mass","kg",$H204="",""),"problem")</f>
        <v/>
      </c>
      <c r="V204" s="475"/>
      <c r="W204" s="476"/>
      <c r="X204" s="476"/>
      <c r="Y204" s="476"/>
      <c r="Z204" s="116"/>
      <c r="AA204" s="117" t="str" cm="1">
        <f t="array" ref="AA204">_xlfn.IFNA(_xlfn.IFS($H204="Length",VLOOKUP($Y204,Densities,3,FALSE),$H204="area",VLOOKUP($Y204,Densities,4,FALSE),$H204="volume",VLOOKUP($Y204,Densities,5,FALSE),$H204="mass",1,$H204="",""),"enter density manually")</f>
        <v/>
      </c>
      <c r="AB204" s="115" t="str" cm="1">
        <f t="array" ref="AB204">_xlfn.IFNA(_xlfn.IFS($H204="length","kg/m",$H204="area","kg/m2",$H204="volume","kg/m3",$H204="mass","kg/kg",$H204="",""),"problem")</f>
        <v/>
      </c>
      <c r="AC204" s="118" t="str">
        <f t="shared" si="11"/>
        <v/>
      </c>
      <c r="AD204" s="119" t="str">
        <f t="shared" si="12"/>
        <v/>
      </c>
      <c r="AE204" s="120" t="str">
        <f t="shared" si="13"/>
        <v/>
      </c>
      <c r="AF204" s="121" t="str">
        <f t="shared" si="10"/>
        <v/>
      </c>
    </row>
    <row r="205" spans="2:32" x14ac:dyDescent="0.35">
      <c r="B205" s="903"/>
      <c r="C205" s="904"/>
      <c r="D205" s="905"/>
      <c r="E205" s="906"/>
      <c r="F205" s="907"/>
      <c r="G205" s="908"/>
      <c r="H205" s="909"/>
      <c r="I205" s="910"/>
      <c r="J205" s="911"/>
      <c r="K205" s="912"/>
      <c r="L205" s="913"/>
      <c r="M205" s="914"/>
      <c r="N205" s="915"/>
      <c r="O205" s="914"/>
      <c r="P205" s="915"/>
      <c r="Q205" s="916"/>
      <c r="R205" s="917"/>
      <c r="S205" s="918"/>
      <c r="T205" s="114" t="str" cm="1">
        <f t="array" ref="T205">_xlfn.IFS(I205="L = L",J205*K205,I205="L = RoT",J205*R205*S205,I205="A = L x H",J205*K205*L205,I205="A = CS",J205*O205,I205="A = A",J205*N205,I205="A = RoT",J205*R205*S205,I205="V = L x H x T",J205*K205*L205*M205,I205="V = L x CS",J205*K205*O205,I205="V = T x A",J205*M205*N205,I205="V = V",J205*P205,I205="V = RoT",J205*R205*S205,I205="M = M",J205*Q205,I205="M = RoT",J205*R205*S205,I205="","")</f>
        <v/>
      </c>
      <c r="U205" s="115" t="str" cm="1">
        <f t="array" ref="U205">_xlfn.IFNA(_xlfn.IFS($H205="length","m",$H205="area","m2",$H205="volume","m3",$H205="mass","kg",$H205="",""),"problem")</f>
        <v/>
      </c>
      <c r="V205" s="475"/>
      <c r="W205" s="476"/>
      <c r="X205" s="476"/>
      <c r="Y205" s="476"/>
      <c r="Z205" s="116"/>
      <c r="AA205" s="117" t="str" cm="1">
        <f t="array" ref="AA205">_xlfn.IFNA(_xlfn.IFS($H205="Length",VLOOKUP($Y205,Densities,3,FALSE),$H205="area",VLOOKUP($Y205,Densities,4,FALSE),$H205="volume",VLOOKUP($Y205,Densities,5,FALSE),$H205="mass",1,$H205="",""),"enter density manually")</f>
        <v/>
      </c>
      <c r="AB205" s="115" t="str" cm="1">
        <f t="array" ref="AB205">_xlfn.IFNA(_xlfn.IFS($H205="length","kg/m",$H205="area","kg/m2",$H205="volume","kg/m3",$H205="mass","kg/kg",$H205="",""),"problem")</f>
        <v/>
      </c>
      <c r="AC205" s="118" t="str">
        <f t="shared" si="11"/>
        <v/>
      </c>
      <c r="AD205" s="119" t="str">
        <f t="shared" si="12"/>
        <v/>
      </c>
      <c r="AE205" s="120" t="str">
        <f t="shared" si="13"/>
        <v/>
      </c>
      <c r="AF205" s="121" t="str">
        <f t="shared" si="10"/>
        <v/>
      </c>
    </row>
    <row r="206" spans="2:32" x14ac:dyDescent="0.35">
      <c r="B206" s="903"/>
      <c r="C206" s="904"/>
      <c r="D206" s="905"/>
      <c r="E206" s="906"/>
      <c r="F206" s="907"/>
      <c r="G206" s="908"/>
      <c r="H206" s="909"/>
      <c r="I206" s="910"/>
      <c r="J206" s="911"/>
      <c r="K206" s="912"/>
      <c r="L206" s="913"/>
      <c r="M206" s="914"/>
      <c r="N206" s="915"/>
      <c r="O206" s="914"/>
      <c r="P206" s="915"/>
      <c r="Q206" s="916"/>
      <c r="R206" s="917"/>
      <c r="S206" s="918"/>
      <c r="T206" s="114" t="str" cm="1">
        <f t="array" ref="T206">_xlfn.IFS(I206="L = L",J206*K206,I206="L = RoT",J206*R206*S206,I206="A = L x H",J206*K206*L206,I206="A = CS",J206*O206,I206="A = A",J206*N206,I206="A = RoT",J206*R206*S206,I206="V = L x H x T",J206*K206*L206*M206,I206="V = L x CS",J206*K206*O206,I206="V = T x A",J206*M206*N206,I206="V = V",J206*P206,I206="V = RoT",J206*R206*S206,I206="M = M",J206*Q206,I206="M = RoT",J206*R206*S206,I206="","")</f>
        <v/>
      </c>
      <c r="U206" s="115" t="str" cm="1">
        <f t="array" ref="U206">_xlfn.IFNA(_xlfn.IFS($H206="length","m",$H206="area","m2",$H206="volume","m3",$H206="mass","kg",$H206="",""),"problem")</f>
        <v/>
      </c>
      <c r="V206" s="475"/>
      <c r="W206" s="476"/>
      <c r="X206" s="476"/>
      <c r="Y206" s="476"/>
      <c r="Z206" s="116"/>
      <c r="AA206" s="117" t="str" cm="1">
        <f t="array" ref="AA206">_xlfn.IFNA(_xlfn.IFS($H206="Length",VLOOKUP($Y206,Densities,3,FALSE),$H206="area",VLOOKUP($Y206,Densities,4,FALSE),$H206="volume",VLOOKUP($Y206,Densities,5,FALSE),$H206="mass",1,$H206="",""),"enter density manually")</f>
        <v/>
      </c>
      <c r="AB206" s="115" t="str" cm="1">
        <f t="array" ref="AB206">_xlfn.IFNA(_xlfn.IFS($H206="length","kg/m",$H206="area","kg/m2",$H206="volume","kg/m3",$H206="mass","kg/kg",$H206="",""),"problem")</f>
        <v/>
      </c>
      <c r="AC206" s="118" t="str">
        <f t="shared" si="11"/>
        <v/>
      </c>
      <c r="AD206" s="119" t="str">
        <f t="shared" si="12"/>
        <v/>
      </c>
      <c r="AE206" s="120" t="str">
        <f t="shared" si="13"/>
        <v/>
      </c>
      <c r="AF206" s="121" t="str">
        <f t="shared" si="10"/>
        <v/>
      </c>
    </row>
    <row r="207" spans="2:32" x14ac:dyDescent="0.35">
      <c r="B207" s="903"/>
      <c r="C207" s="904"/>
      <c r="D207" s="905"/>
      <c r="E207" s="906"/>
      <c r="F207" s="907"/>
      <c r="G207" s="908"/>
      <c r="H207" s="909"/>
      <c r="I207" s="910"/>
      <c r="J207" s="911"/>
      <c r="K207" s="912"/>
      <c r="L207" s="913"/>
      <c r="M207" s="914"/>
      <c r="N207" s="915"/>
      <c r="O207" s="914"/>
      <c r="P207" s="915"/>
      <c r="Q207" s="916"/>
      <c r="R207" s="917"/>
      <c r="S207" s="918"/>
      <c r="T207" s="114" t="str" cm="1">
        <f t="array" ref="T207">_xlfn.IFS(I207="L = L",J207*K207,I207="L = RoT",J207*R207*S207,I207="A = L x H",J207*K207*L207,I207="A = CS",J207*O207,I207="A = A",J207*N207,I207="A = RoT",J207*R207*S207,I207="V = L x H x T",J207*K207*L207*M207,I207="V = L x CS",J207*K207*O207,I207="V = T x A",J207*M207*N207,I207="V = V",J207*P207,I207="V = RoT",J207*R207*S207,I207="M = M",J207*Q207,I207="M = RoT",J207*R207*S207,I207="","")</f>
        <v/>
      </c>
      <c r="U207" s="115" t="str" cm="1">
        <f t="array" ref="U207">_xlfn.IFNA(_xlfn.IFS($H207="length","m",$H207="area","m2",$H207="volume","m3",$H207="mass","kg",$H207="",""),"problem")</f>
        <v/>
      </c>
      <c r="V207" s="475"/>
      <c r="W207" s="476"/>
      <c r="X207" s="476"/>
      <c r="Y207" s="476"/>
      <c r="Z207" s="116"/>
      <c r="AA207" s="117" t="str" cm="1">
        <f t="array" ref="AA207">_xlfn.IFNA(_xlfn.IFS($H207="Length",VLOOKUP($Y207,Densities,3,FALSE),$H207="area",VLOOKUP($Y207,Densities,4,FALSE),$H207="volume",VLOOKUP($Y207,Densities,5,FALSE),$H207="mass",1,$H207="",""),"enter density manually")</f>
        <v/>
      </c>
      <c r="AB207" s="115" t="str" cm="1">
        <f t="array" ref="AB207">_xlfn.IFNA(_xlfn.IFS($H207="length","kg/m",$H207="area","kg/m2",$H207="volume","kg/m3",$H207="mass","kg/kg",$H207="",""),"problem")</f>
        <v/>
      </c>
      <c r="AC207" s="118" t="str">
        <f t="shared" si="11"/>
        <v/>
      </c>
      <c r="AD207" s="119" t="str">
        <f t="shared" si="12"/>
        <v/>
      </c>
      <c r="AE207" s="120" t="str">
        <f t="shared" si="13"/>
        <v/>
      </c>
      <c r="AF207" s="121" t="str">
        <f t="shared" si="10"/>
        <v/>
      </c>
    </row>
    <row r="208" spans="2:32" x14ac:dyDescent="0.35">
      <c r="B208" s="903"/>
      <c r="C208" s="904"/>
      <c r="D208" s="905"/>
      <c r="E208" s="906"/>
      <c r="F208" s="907"/>
      <c r="G208" s="908"/>
      <c r="H208" s="909"/>
      <c r="I208" s="910"/>
      <c r="J208" s="911"/>
      <c r="K208" s="912"/>
      <c r="L208" s="913"/>
      <c r="M208" s="914"/>
      <c r="N208" s="915"/>
      <c r="O208" s="914"/>
      <c r="P208" s="915"/>
      <c r="Q208" s="916"/>
      <c r="R208" s="917"/>
      <c r="S208" s="918"/>
      <c r="T208" s="114" t="str" cm="1">
        <f t="array" ref="T208">_xlfn.IFS(I208="L = L",J208*K208,I208="L = RoT",J208*R208*S208,I208="A = L x H",J208*K208*L208,I208="A = CS",J208*O208,I208="A = A",J208*N208,I208="A = RoT",J208*R208*S208,I208="V = L x H x T",J208*K208*L208*M208,I208="V = L x CS",J208*K208*O208,I208="V = T x A",J208*M208*N208,I208="V = V",J208*P208,I208="V = RoT",J208*R208*S208,I208="M = M",J208*Q208,I208="M = RoT",J208*R208*S208,I208="","")</f>
        <v/>
      </c>
      <c r="U208" s="115" t="str" cm="1">
        <f t="array" ref="U208">_xlfn.IFNA(_xlfn.IFS($H208="length","m",$H208="area","m2",$H208="volume","m3",$H208="mass","kg",$H208="",""),"problem")</f>
        <v/>
      </c>
      <c r="V208" s="475"/>
      <c r="W208" s="476"/>
      <c r="X208" s="476"/>
      <c r="Y208" s="476"/>
      <c r="Z208" s="116"/>
      <c r="AA208" s="117" t="str" cm="1">
        <f t="array" ref="AA208">_xlfn.IFNA(_xlfn.IFS($H208="Length",VLOOKUP($Y208,Densities,3,FALSE),$H208="area",VLOOKUP($Y208,Densities,4,FALSE),$H208="volume",VLOOKUP($Y208,Densities,5,FALSE),$H208="mass",1,$H208="",""),"enter density manually")</f>
        <v/>
      </c>
      <c r="AB208" s="115" t="str" cm="1">
        <f t="array" ref="AB208">_xlfn.IFNA(_xlfn.IFS($H208="length","kg/m",$H208="area","kg/m2",$H208="volume","kg/m3",$H208="mass","kg/kg",$H208="",""),"problem")</f>
        <v/>
      </c>
      <c r="AC208" s="118" t="str">
        <f t="shared" si="11"/>
        <v/>
      </c>
      <c r="AD208" s="119" t="str">
        <f t="shared" si="12"/>
        <v/>
      </c>
      <c r="AE208" s="120" t="str">
        <f t="shared" si="13"/>
        <v/>
      </c>
      <c r="AF208" s="121" t="str">
        <f t="shared" si="10"/>
        <v/>
      </c>
    </row>
    <row r="209" spans="2:34" ht="15.75" customHeight="1" x14ac:dyDescent="0.35">
      <c r="B209" s="903"/>
      <c r="C209" s="904"/>
      <c r="D209" s="905"/>
      <c r="E209" s="906"/>
      <c r="F209" s="907"/>
      <c r="G209" s="908"/>
      <c r="H209" s="909"/>
      <c r="I209" s="910"/>
      <c r="J209" s="911"/>
      <c r="K209" s="912"/>
      <c r="L209" s="913"/>
      <c r="M209" s="914"/>
      <c r="N209" s="915"/>
      <c r="O209" s="914"/>
      <c r="P209" s="915"/>
      <c r="Q209" s="916"/>
      <c r="R209" s="917"/>
      <c r="S209" s="918"/>
      <c r="T209" s="114" t="str" cm="1">
        <f t="array" ref="T209">_xlfn.IFS(I209="L = L",J209*K209,I209="L = RoT",J209*R209*S209,I209="A = L x H",J209*K209*L209,I209="A = CS",J209*O209,I209="A = A",J209*N209,I209="A = RoT",J209*R209*S209,I209="V = L x H x T",J209*K209*L209*M209,I209="V = L x CS",J209*K209*O209,I209="V = T x A",J209*M209*N209,I209="V = V",J209*P209,I209="V = RoT",J209*R209*S209,I209="M = M",J209*Q209,I209="M = RoT",J209*R209*S209,I209="","")</f>
        <v/>
      </c>
      <c r="U209" s="115" t="str" cm="1">
        <f t="array" ref="U209">_xlfn.IFNA(_xlfn.IFS($H209="length","m",$H209="area","m2",$H209="volume","m3",$H209="mass","kg",$H209="",""),"problem")</f>
        <v/>
      </c>
      <c r="V209" s="475"/>
      <c r="W209" s="476"/>
      <c r="X209" s="476"/>
      <c r="Y209" s="476"/>
      <c r="Z209" s="116"/>
      <c r="AA209" s="117" t="str" cm="1">
        <f t="array" ref="AA209">_xlfn.IFNA(_xlfn.IFS($H209="Length",VLOOKUP($Y209,Densities,3,FALSE),$H209="area",VLOOKUP($Y209,Densities,4,FALSE),$H209="volume",VLOOKUP($Y209,Densities,5,FALSE),$H209="mass",1,$H209="",""),"enter density manually")</f>
        <v/>
      </c>
      <c r="AB209" s="115" t="str" cm="1">
        <f t="array" ref="AB209">_xlfn.IFNA(_xlfn.IFS($H209="length","kg/m",$H209="area","kg/m2",$H209="volume","kg/m3",$H209="mass","kg/kg",$H209="",""),"problem")</f>
        <v/>
      </c>
      <c r="AC209" s="118" t="str">
        <f t="shared" si="11"/>
        <v/>
      </c>
      <c r="AD209" s="119" t="str">
        <f t="shared" si="12"/>
        <v/>
      </c>
      <c r="AE209" s="120" t="str">
        <f t="shared" si="13"/>
        <v/>
      </c>
      <c r="AF209" s="121" t="str">
        <f t="shared" si="10"/>
        <v/>
      </c>
    </row>
    <row r="210" spans="2:34" x14ac:dyDescent="0.35">
      <c r="B210" s="903"/>
      <c r="C210" s="904"/>
      <c r="D210" s="905"/>
      <c r="E210" s="906"/>
      <c r="F210" s="907"/>
      <c r="G210" s="908"/>
      <c r="H210" s="909"/>
      <c r="I210" s="910"/>
      <c r="J210" s="911"/>
      <c r="K210" s="912"/>
      <c r="L210" s="913"/>
      <c r="M210" s="914"/>
      <c r="N210" s="915"/>
      <c r="O210" s="914"/>
      <c r="P210" s="915"/>
      <c r="Q210" s="916"/>
      <c r="R210" s="917"/>
      <c r="S210" s="918"/>
      <c r="T210" s="114" t="str" cm="1">
        <f t="array" ref="T210">_xlfn.IFS(I210="L = L",J210*K210,I210="L = RoT",J210*R210*S210,I210="A = L x H",J210*K210*L210,I210="A = CS",J210*O210,I210="A = A",J210*N210,I210="A = RoT",J210*R210*S210,I210="V = L x H x T",J210*K210*L210*M210,I210="V = L x CS",J210*K210*O210,I210="V = T x A",J210*M210*N210,I210="V = V",J210*P210,I210="V = RoT",J210*R210*S210,I210="M = M",J210*Q210,I210="M = RoT",J210*R210*S210,I210="","")</f>
        <v/>
      </c>
      <c r="U210" s="115" t="str" cm="1">
        <f t="array" ref="U210">_xlfn.IFNA(_xlfn.IFS($H210="length","m",$H210="area","m2",$H210="volume","m3",$H210="mass","kg",$H210="",""),"problem")</f>
        <v/>
      </c>
      <c r="V210" s="475"/>
      <c r="W210" s="476"/>
      <c r="X210" s="476"/>
      <c r="Y210" s="476"/>
      <c r="Z210" s="116"/>
      <c r="AA210" s="117" t="str" cm="1">
        <f t="array" ref="AA210">_xlfn.IFNA(_xlfn.IFS($H210="Length",VLOOKUP($Y210,Densities,3,FALSE),$H210="area",VLOOKUP($Y210,Densities,4,FALSE),$H210="volume",VLOOKUP($Y210,Densities,5,FALSE),$H210="mass",1,$H210="",""),"enter density manually")</f>
        <v/>
      </c>
      <c r="AB210" s="115" t="str" cm="1">
        <f t="array" ref="AB210">_xlfn.IFNA(_xlfn.IFS($H210="length","kg/m",$H210="area","kg/m2",$H210="volume","kg/m3",$H210="mass","kg/kg",$H210="",""),"problem")</f>
        <v/>
      </c>
      <c r="AC210" s="118" t="str">
        <f t="shared" si="11"/>
        <v/>
      </c>
      <c r="AD210" s="119" t="str">
        <f t="shared" si="12"/>
        <v/>
      </c>
      <c r="AE210" s="120" t="str">
        <f t="shared" si="13"/>
        <v/>
      </c>
      <c r="AF210" s="121" t="str">
        <f t="shared" si="10"/>
        <v/>
      </c>
    </row>
    <row r="211" spans="2:34" x14ac:dyDescent="0.35">
      <c r="B211" s="903"/>
      <c r="C211" s="904"/>
      <c r="D211" s="905"/>
      <c r="E211" s="906"/>
      <c r="F211" s="907"/>
      <c r="G211" s="908"/>
      <c r="H211" s="909"/>
      <c r="I211" s="910"/>
      <c r="J211" s="911"/>
      <c r="K211" s="912"/>
      <c r="L211" s="913"/>
      <c r="M211" s="914"/>
      <c r="N211" s="915"/>
      <c r="O211" s="914"/>
      <c r="P211" s="915"/>
      <c r="Q211" s="916"/>
      <c r="R211" s="917"/>
      <c r="S211" s="918"/>
      <c r="T211" s="114" t="str" cm="1">
        <f t="array" ref="T211">_xlfn.IFS(I211="L = L",J211*K211,I211="L = RoT",J211*R211*S211,I211="A = L x H",J211*K211*L211,I211="A = CS",J211*O211,I211="A = A",J211*N211,I211="A = RoT",J211*R211*S211,I211="V = L x H x T",J211*K211*L211*M211,I211="V = L x CS",J211*K211*O211,I211="V = T x A",J211*M211*N211,I211="V = V",J211*P211,I211="V = RoT",J211*R211*S211,I211="M = M",J211*Q211,I211="M = RoT",J211*R211*S211,I211="","")</f>
        <v/>
      </c>
      <c r="U211" s="115" t="str" cm="1">
        <f t="array" ref="U211">_xlfn.IFNA(_xlfn.IFS($H211="length","m",$H211="area","m2",$H211="volume","m3",$H211="mass","kg",$H211="",""),"problem")</f>
        <v/>
      </c>
      <c r="V211" s="475"/>
      <c r="W211" s="476"/>
      <c r="X211" s="476"/>
      <c r="Y211" s="476"/>
      <c r="Z211" s="116"/>
      <c r="AA211" s="117" t="str" cm="1">
        <f t="array" ref="AA211">_xlfn.IFNA(_xlfn.IFS($H211="Length",VLOOKUP($Y211,Densities,3,FALSE),$H211="area",VLOOKUP($Y211,Densities,4,FALSE),$H211="volume",VLOOKUP($Y211,Densities,5,FALSE),$H211="mass",1,$H211="",""),"enter density manually")</f>
        <v/>
      </c>
      <c r="AB211" s="115" t="str" cm="1">
        <f t="array" ref="AB211">_xlfn.IFNA(_xlfn.IFS($H211="length","kg/m",$H211="area","kg/m2",$H211="volume","kg/m3",$H211="mass","kg/kg",$H211="",""),"problem")</f>
        <v/>
      </c>
      <c r="AC211" s="118" t="str">
        <f t="shared" si="11"/>
        <v/>
      </c>
      <c r="AD211" s="119" t="str">
        <f t="shared" si="12"/>
        <v/>
      </c>
      <c r="AE211" s="120" t="str">
        <f t="shared" si="13"/>
        <v/>
      </c>
      <c r="AF211" s="121" t="str">
        <f t="shared" si="10"/>
        <v/>
      </c>
    </row>
    <row r="212" spans="2:34" x14ac:dyDescent="0.35">
      <c r="B212" s="903"/>
      <c r="C212" s="904"/>
      <c r="D212" s="905"/>
      <c r="E212" s="906"/>
      <c r="F212" s="907"/>
      <c r="G212" s="908"/>
      <c r="H212" s="909"/>
      <c r="I212" s="910"/>
      <c r="J212" s="911"/>
      <c r="K212" s="912"/>
      <c r="L212" s="913"/>
      <c r="M212" s="914"/>
      <c r="N212" s="915"/>
      <c r="O212" s="914"/>
      <c r="P212" s="915"/>
      <c r="Q212" s="916"/>
      <c r="R212" s="917"/>
      <c r="S212" s="918"/>
      <c r="T212" s="114" t="str" cm="1">
        <f t="array" ref="T212">_xlfn.IFS(I212="L = L",J212*K212,I212="L = RoT",J212*R212*S212,I212="A = L x H",J212*K212*L212,I212="A = CS",J212*O212,I212="A = A",J212*N212,I212="A = RoT",J212*R212*S212,I212="V = L x H x T",J212*K212*L212*M212,I212="V = L x CS",J212*K212*O212,I212="V = T x A",J212*M212*N212,I212="V = V",J212*P212,I212="V = RoT",J212*R212*S212,I212="M = M",J212*Q212,I212="M = RoT",J212*R212*S212,I212="","")</f>
        <v/>
      </c>
      <c r="U212" s="115" t="str" cm="1">
        <f t="array" ref="U212">_xlfn.IFNA(_xlfn.IFS($H212="length","m",$H212="area","m2",$H212="volume","m3",$H212="mass","kg",$H212="",""),"problem")</f>
        <v/>
      </c>
      <c r="V212" s="475"/>
      <c r="W212" s="476"/>
      <c r="X212" s="476"/>
      <c r="Y212" s="476"/>
      <c r="Z212" s="116"/>
      <c r="AA212" s="117" t="str" cm="1">
        <f t="array" ref="AA212">_xlfn.IFNA(_xlfn.IFS($H212="Length",VLOOKUP($Y212,Densities,3,FALSE),$H212="area",VLOOKUP($Y212,Densities,4,FALSE),$H212="volume",VLOOKUP($Y212,Densities,5,FALSE),$H212="mass",1,$H212="",""),"enter density manually")</f>
        <v/>
      </c>
      <c r="AB212" s="115" t="str" cm="1">
        <f t="array" ref="AB212">_xlfn.IFNA(_xlfn.IFS($H212="length","kg/m",$H212="area","kg/m2",$H212="volume","kg/m3",$H212="mass","kg/kg",$H212="",""),"problem")</f>
        <v/>
      </c>
      <c r="AC212" s="118" t="str">
        <f t="shared" si="11"/>
        <v/>
      </c>
      <c r="AD212" s="119" t="str">
        <f t="shared" si="12"/>
        <v/>
      </c>
      <c r="AE212" s="120" t="str">
        <f t="shared" si="13"/>
        <v/>
      </c>
      <c r="AF212" s="121" t="str">
        <f t="shared" si="10"/>
        <v/>
      </c>
    </row>
    <row r="213" spans="2:34" ht="15.75" customHeight="1" x14ac:dyDescent="0.35">
      <c r="B213" s="903"/>
      <c r="C213" s="904"/>
      <c r="D213" s="905"/>
      <c r="E213" s="906"/>
      <c r="F213" s="907"/>
      <c r="G213" s="908"/>
      <c r="H213" s="909"/>
      <c r="I213" s="910"/>
      <c r="J213" s="911"/>
      <c r="K213" s="912"/>
      <c r="L213" s="913"/>
      <c r="M213" s="914"/>
      <c r="N213" s="915"/>
      <c r="O213" s="914"/>
      <c r="P213" s="915"/>
      <c r="Q213" s="916"/>
      <c r="R213" s="917"/>
      <c r="S213" s="918"/>
      <c r="T213" s="114" t="str" cm="1">
        <f t="array" ref="T213">_xlfn.IFS(I213="L = L",J213*K213,I213="L = RoT",J213*R213*S213,I213="A = L x H",J213*K213*L213,I213="A = CS",J213*O213,I213="A = A",J213*N213,I213="A = RoT",J213*R213*S213,I213="V = L x H x T",J213*K213*L213*M213,I213="V = L x CS",J213*K213*O213,I213="V = T x A",J213*M213*N213,I213="V = V",J213*P213,I213="V = RoT",J213*R213*S213,I213="M = M",J213*Q213,I213="M = RoT",J213*R213*S213,I213="","")</f>
        <v/>
      </c>
      <c r="U213" s="115" t="str" cm="1">
        <f t="array" ref="U213">_xlfn.IFNA(_xlfn.IFS($H213="length","m",$H213="area","m2",$H213="volume","m3",$H213="mass","kg",$H213="",""),"problem")</f>
        <v/>
      </c>
      <c r="V213" s="475"/>
      <c r="W213" s="476"/>
      <c r="X213" s="476"/>
      <c r="Y213" s="476"/>
      <c r="Z213" s="116"/>
      <c r="AA213" s="117" t="str" cm="1">
        <f t="array" ref="AA213">_xlfn.IFNA(_xlfn.IFS($H213="Length",VLOOKUP($Y213,Densities,3,FALSE),$H213="area",VLOOKUP($Y213,Densities,4,FALSE),$H213="volume",VLOOKUP($Y213,Densities,5,FALSE),$H213="mass",1,$H213="",""),"enter density manually")</f>
        <v/>
      </c>
      <c r="AB213" s="115" t="str" cm="1">
        <f t="array" ref="AB213">_xlfn.IFNA(_xlfn.IFS($H213="length","kg/m",$H213="area","kg/m2",$H213="volume","kg/m3",$H213="mass","kg/kg",$H213="",""),"problem")</f>
        <v/>
      </c>
      <c r="AC213" s="118" t="str">
        <f t="shared" si="11"/>
        <v/>
      </c>
      <c r="AD213" s="119" t="str">
        <f t="shared" si="12"/>
        <v/>
      </c>
      <c r="AE213" s="120" t="str">
        <f t="shared" si="13"/>
        <v/>
      </c>
      <c r="AF213" s="121" t="str">
        <f t="shared" si="10"/>
        <v/>
      </c>
    </row>
    <row r="214" spans="2:34" s="455" customFormat="1" ht="15.75" customHeight="1" x14ac:dyDescent="0.35">
      <c r="B214" s="903"/>
      <c r="C214" s="904"/>
      <c r="D214" s="905"/>
      <c r="E214" s="906"/>
      <c r="F214" s="907"/>
      <c r="G214" s="908"/>
      <c r="H214" s="909"/>
      <c r="I214" s="910"/>
      <c r="J214" s="911"/>
      <c r="K214" s="912"/>
      <c r="L214" s="913"/>
      <c r="M214" s="914"/>
      <c r="N214" s="915"/>
      <c r="O214" s="914"/>
      <c r="P214" s="915"/>
      <c r="Q214" s="916"/>
      <c r="R214" s="917"/>
      <c r="S214" s="918"/>
      <c r="T214" s="114" t="str" cm="1">
        <f t="array" ref="T214">_xlfn.IFS(I214="L = L",J214*K214,I214="L = RoT",J214*R214*S214,I214="A = L x H",J214*K214*L214,I214="A = CS",J214*O214,I214="A = A",J214*N214,I214="A = RoT",J214*R214*S214,I214="V = L x H x T",J214*K214*L214*M214,I214="V = L x CS",J214*K214*O214,I214="V = T x A",J214*M214*N214,I214="V = V",J214*P214,I214="V = RoT",J214*R214*S214,I214="M = M",J214*Q214,I214="M = RoT",J214*R214*S214,I214="","")</f>
        <v/>
      </c>
      <c r="U214" s="115" t="str" cm="1">
        <f t="array" ref="U214">_xlfn.IFNA(_xlfn.IFS($H214="length","m",$H214="area","m2",$H214="volume","m3",$H214="mass","kg",$H214="",""),"problem")</f>
        <v/>
      </c>
      <c r="V214" s="475"/>
      <c r="W214" s="476"/>
      <c r="X214" s="476"/>
      <c r="Y214" s="476"/>
      <c r="Z214" s="116"/>
      <c r="AA214" s="117" t="str" cm="1">
        <f t="array" ref="AA214">_xlfn.IFNA(_xlfn.IFS($H214="Length",VLOOKUP($Y214,Densities,3,FALSE),$H214="area",VLOOKUP($Y214,Densities,4,FALSE),$H214="volume",VLOOKUP($Y214,Densities,5,FALSE),$H214="mass",1,$H214="",""),"enter density manually")</f>
        <v/>
      </c>
      <c r="AB214" s="115" t="str" cm="1">
        <f t="array" ref="AB214">_xlfn.IFNA(_xlfn.IFS($H214="length","kg/m",$H214="area","kg/m2",$H214="volume","kg/m3",$H214="mass","kg/kg",$H214="",""),"problem")</f>
        <v/>
      </c>
      <c r="AC214" s="118" t="str">
        <f t="shared" si="11"/>
        <v/>
      </c>
      <c r="AD214" s="119" t="str">
        <f t="shared" si="12"/>
        <v/>
      </c>
      <c r="AE214" s="120" t="str">
        <f t="shared" si="13"/>
        <v/>
      </c>
      <c r="AF214" s="121" t="str">
        <f t="shared" si="10"/>
        <v/>
      </c>
      <c r="AG214" s="26"/>
      <c r="AH214" s="26"/>
    </row>
    <row r="215" spans="2:34" ht="15.75" customHeight="1" x14ac:dyDescent="0.35">
      <c r="B215" s="903"/>
      <c r="C215" s="904"/>
      <c r="D215" s="905"/>
      <c r="E215" s="906"/>
      <c r="F215" s="907"/>
      <c r="G215" s="908"/>
      <c r="H215" s="909"/>
      <c r="I215" s="910"/>
      <c r="J215" s="911"/>
      <c r="K215" s="912"/>
      <c r="L215" s="913"/>
      <c r="M215" s="914"/>
      <c r="N215" s="915"/>
      <c r="O215" s="914"/>
      <c r="P215" s="915"/>
      <c r="Q215" s="916"/>
      <c r="R215" s="917"/>
      <c r="S215" s="918"/>
      <c r="T215" s="114" t="str" cm="1">
        <f t="array" ref="T215">_xlfn.IFS(I215="L = L",J215*K215,I215="L = RoT",J215*R215*S215,I215="A = L x H",J215*K215*L215,I215="A = CS",J215*O215,I215="A = A",J215*N215,I215="A = RoT",J215*R215*S215,I215="V = L x H x T",J215*K215*L215*M215,I215="V = L x CS",J215*K215*O215,I215="V = T x A",J215*M215*N215,I215="V = V",J215*P215,I215="V = RoT",J215*R215*S215,I215="M = M",J215*Q215,I215="M = RoT",J215*R215*S215,I215="","")</f>
        <v/>
      </c>
      <c r="U215" s="115" t="str" cm="1">
        <f t="array" ref="U215">_xlfn.IFNA(_xlfn.IFS($H215="length","m",$H215="area","m2",$H215="volume","m3",$H215="mass","kg",$H215="",""),"problem")</f>
        <v/>
      </c>
      <c r="V215" s="475"/>
      <c r="W215" s="476"/>
      <c r="X215" s="476"/>
      <c r="Y215" s="476"/>
      <c r="Z215" s="116"/>
      <c r="AA215" s="117" t="str" cm="1">
        <f t="array" ref="AA215">_xlfn.IFNA(_xlfn.IFS($H215="Length",VLOOKUP($Y215,Densities,3,FALSE),$H215="area",VLOOKUP($Y215,Densities,4,FALSE),$H215="volume",VLOOKUP($Y215,Densities,5,FALSE),$H215="mass",1,$H215="",""),"enter density manually")</f>
        <v/>
      </c>
      <c r="AB215" s="115" t="str" cm="1">
        <f t="array" ref="AB215">_xlfn.IFNA(_xlfn.IFS($H215="length","kg/m",$H215="area","kg/m2",$H215="volume","kg/m3",$H215="mass","kg/kg",$H215="",""),"problem")</f>
        <v/>
      </c>
      <c r="AC215" s="118" t="str">
        <f t="shared" si="11"/>
        <v/>
      </c>
      <c r="AD215" s="119" t="str">
        <f t="shared" si="12"/>
        <v/>
      </c>
      <c r="AE215" s="120" t="str">
        <f t="shared" si="13"/>
        <v/>
      </c>
      <c r="AF215" s="121" t="str">
        <f t="shared" si="10"/>
        <v/>
      </c>
    </row>
    <row r="216" spans="2:34" x14ac:dyDescent="0.35">
      <c r="B216" s="903"/>
      <c r="C216" s="904"/>
      <c r="D216" s="905"/>
      <c r="E216" s="906"/>
      <c r="F216" s="907"/>
      <c r="G216" s="908"/>
      <c r="H216" s="909"/>
      <c r="I216" s="910"/>
      <c r="J216" s="911"/>
      <c r="K216" s="912"/>
      <c r="L216" s="913"/>
      <c r="M216" s="914"/>
      <c r="N216" s="915"/>
      <c r="O216" s="914"/>
      <c r="P216" s="915"/>
      <c r="Q216" s="916"/>
      <c r="R216" s="917"/>
      <c r="S216" s="918"/>
      <c r="T216" s="114" t="str" cm="1">
        <f t="array" ref="T216">_xlfn.IFS(I216="L = L",J216*K216,I216="L = RoT",J216*R216*S216,I216="A = L x H",J216*K216*L216,I216="A = CS",J216*O216,I216="A = A",J216*N216,I216="A = RoT",J216*R216*S216,I216="V = L x H x T",J216*K216*L216*M216,I216="V = L x CS",J216*K216*O216,I216="V = T x A",J216*M216*N216,I216="V = V",J216*P216,I216="V = RoT",J216*R216*S216,I216="M = M",J216*Q216,I216="M = RoT",J216*R216*S216,I216="","")</f>
        <v/>
      </c>
      <c r="U216" s="115" t="str" cm="1">
        <f t="array" ref="U216">_xlfn.IFNA(_xlfn.IFS($H216="length","m",$H216="area","m2",$H216="volume","m3",$H216="mass","kg",$H216="",""),"problem")</f>
        <v/>
      </c>
      <c r="V216" s="475"/>
      <c r="W216" s="476"/>
      <c r="X216" s="476"/>
      <c r="Y216" s="476"/>
      <c r="Z216" s="116"/>
      <c r="AA216" s="117" t="str" cm="1">
        <f t="array" ref="AA216">_xlfn.IFNA(_xlfn.IFS($H216="Length",VLOOKUP($Y216,Densities,3,FALSE),$H216="area",VLOOKUP($Y216,Densities,4,FALSE),$H216="volume",VLOOKUP($Y216,Densities,5,FALSE),$H216="mass",1,$H216="",""),"enter density manually")</f>
        <v/>
      </c>
      <c r="AB216" s="115" t="str" cm="1">
        <f t="array" ref="AB216">_xlfn.IFNA(_xlfn.IFS($H216="length","kg/m",$H216="area","kg/m2",$H216="volume","kg/m3",$H216="mass","kg/kg",$H216="",""),"problem")</f>
        <v/>
      </c>
      <c r="AC216" s="118" t="str">
        <f t="shared" si="11"/>
        <v/>
      </c>
      <c r="AD216" s="119" t="str">
        <f t="shared" si="12"/>
        <v/>
      </c>
      <c r="AE216" s="120" t="str">
        <f t="shared" si="13"/>
        <v/>
      </c>
      <c r="AF216" s="121" t="str">
        <f t="shared" si="10"/>
        <v/>
      </c>
    </row>
    <row r="217" spans="2:34" x14ac:dyDescent="0.35">
      <c r="B217" s="903"/>
      <c r="C217" s="904"/>
      <c r="D217" s="905"/>
      <c r="E217" s="906"/>
      <c r="F217" s="907"/>
      <c r="G217" s="908"/>
      <c r="H217" s="909"/>
      <c r="I217" s="910"/>
      <c r="J217" s="911"/>
      <c r="K217" s="912"/>
      <c r="L217" s="913"/>
      <c r="M217" s="914"/>
      <c r="N217" s="915"/>
      <c r="O217" s="914"/>
      <c r="P217" s="915"/>
      <c r="Q217" s="916"/>
      <c r="R217" s="917"/>
      <c r="S217" s="918"/>
      <c r="T217" s="114" t="str" cm="1">
        <f t="array" ref="T217">_xlfn.IFS(I217="L = L",J217*K217,I217="L = RoT",J217*R217*S217,I217="A = L x H",J217*K217*L217,I217="A = CS",J217*O217,I217="A = A",J217*N217,I217="A = RoT",J217*R217*S217,I217="V = L x H x T",J217*K217*L217*M217,I217="V = L x CS",J217*K217*O217,I217="V = T x A",J217*M217*N217,I217="V = V",J217*P217,I217="V = RoT",J217*R217*S217,I217="M = M",J217*Q217,I217="M = RoT",J217*R217*S217,I217="","")</f>
        <v/>
      </c>
      <c r="U217" s="115" t="str" cm="1">
        <f t="array" ref="U217">_xlfn.IFNA(_xlfn.IFS($H217="length","m",$H217="area","m2",$H217="volume","m3",$H217="mass","kg",$H217="",""),"problem")</f>
        <v/>
      </c>
      <c r="V217" s="475"/>
      <c r="W217" s="476"/>
      <c r="X217" s="476"/>
      <c r="Y217" s="476"/>
      <c r="Z217" s="116"/>
      <c r="AA217" s="117" t="str" cm="1">
        <f t="array" ref="AA217">_xlfn.IFNA(_xlfn.IFS($H217="Length",VLOOKUP($Y217,Densities,3,FALSE),$H217="area",VLOOKUP($Y217,Densities,4,FALSE),$H217="volume",VLOOKUP($Y217,Densities,5,FALSE),$H217="mass",1,$H217="",""),"enter density manually")</f>
        <v/>
      </c>
      <c r="AB217" s="115" t="str" cm="1">
        <f t="array" ref="AB217">_xlfn.IFNA(_xlfn.IFS($H217="length","kg/m",$H217="area","kg/m2",$H217="volume","kg/m3",$H217="mass","kg/kg",$H217="",""),"problem")</f>
        <v/>
      </c>
      <c r="AC217" s="118" t="str">
        <f t="shared" si="11"/>
        <v/>
      </c>
      <c r="AD217" s="119" t="str">
        <f t="shared" si="12"/>
        <v/>
      </c>
      <c r="AE217" s="120" t="str">
        <f t="shared" si="13"/>
        <v/>
      </c>
      <c r="AF217" s="121" t="str">
        <f t="shared" si="10"/>
        <v/>
      </c>
    </row>
    <row r="218" spans="2:34" x14ac:dyDescent="0.35">
      <c r="B218" s="903"/>
      <c r="C218" s="904"/>
      <c r="D218" s="905"/>
      <c r="E218" s="906"/>
      <c r="F218" s="907"/>
      <c r="G218" s="908"/>
      <c r="H218" s="909"/>
      <c r="I218" s="910"/>
      <c r="J218" s="911"/>
      <c r="K218" s="912"/>
      <c r="L218" s="913"/>
      <c r="M218" s="914"/>
      <c r="N218" s="915"/>
      <c r="O218" s="914"/>
      <c r="P218" s="915"/>
      <c r="Q218" s="916"/>
      <c r="R218" s="917"/>
      <c r="S218" s="918"/>
      <c r="T218" s="114" t="str" cm="1">
        <f t="array" ref="T218">_xlfn.IFS(I218="L = L",J218*K218,I218="L = RoT",J218*R218*S218,I218="A = L x H",J218*K218*L218,I218="A = CS",J218*O218,I218="A = A",J218*N218,I218="A = RoT",J218*R218*S218,I218="V = L x H x T",J218*K218*L218*M218,I218="V = L x CS",J218*K218*O218,I218="V = T x A",J218*M218*N218,I218="V = V",J218*P218,I218="V = RoT",J218*R218*S218,I218="M = M",J218*Q218,I218="M = RoT",J218*R218*S218,I218="","")</f>
        <v/>
      </c>
      <c r="U218" s="115" t="str" cm="1">
        <f t="array" ref="U218">_xlfn.IFNA(_xlfn.IFS($H218="length","m",$H218="area","m2",$H218="volume","m3",$H218="mass","kg",$H218="",""),"problem")</f>
        <v/>
      </c>
      <c r="V218" s="475"/>
      <c r="W218" s="476"/>
      <c r="X218" s="476"/>
      <c r="Y218" s="476"/>
      <c r="Z218" s="116"/>
      <c r="AA218" s="117" t="str" cm="1">
        <f t="array" ref="AA218">_xlfn.IFNA(_xlfn.IFS($H218="Length",VLOOKUP($Y218,Densities,3,FALSE),$H218="area",VLOOKUP($Y218,Densities,4,FALSE),$H218="volume",VLOOKUP($Y218,Densities,5,FALSE),$H218="mass",1,$H218="",""),"enter density manually")</f>
        <v/>
      </c>
      <c r="AB218" s="115" t="str" cm="1">
        <f t="array" ref="AB218">_xlfn.IFNA(_xlfn.IFS($H218="length","kg/m",$H218="area","kg/m2",$H218="volume","kg/m3",$H218="mass","kg/kg",$H218="",""),"problem")</f>
        <v/>
      </c>
      <c r="AC218" s="118" t="str">
        <f t="shared" si="11"/>
        <v/>
      </c>
      <c r="AD218" s="119" t="str">
        <f t="shared" si="12"/>
        <v/>
      </c>
      <c r="AE218" s="120" t="str">
        <f t="shared" si="13"/>
        <v/>
      </c>
      <c r="AF218" s="121" t="str">
        <f t="shared" si="10"/>
        <v/>
      </c>
    </row>
    <row r="219" spans="2:34" ht="15.75" customHeight="1" x14ac:dyDescent="0.35">
      <c r="B219" s="903"/>
      <c r="C219" s="904"/>
      <c r="D219" s="905"/>
      <c r="E219" s="906"/>
      <c r="F219" s="907"/>
      <c r="G219" s="908"/>
      <c r="H219" s="909"/>
      <c r="I219" s="910"/>
      <c r="J219" s="911"/>
      <c r="K219" s="912"/>
      <c r="L219" s="913"/>
      <c r="M219" s="914"/>
      <c r="N219" s="915"/>
      <c r="O219" s="914"/>
      <c r="P219" s="915"/>
      <c r="Q219" s="916"/>
      <c r="R219" s="917"/>
      <c r="S219" s="918"/>
      <c r="T219" s="114" t="str" cm="1">
        <f t="array" ref="T219">_xlfn.IFS(I219="L = L",J219*K219,I219="L = RoT",J219*R219*S219,I219="A = L x H",J219*K219*L219,I219="A = CS",J219*O219,I219="A = A",J219*N219,I219="A = RoT",J219*R219*S219,I219="V = L x H x T",J219*K219*L219*M219,I219="V = L x CS",J219*K219*O219,I219="V = T x A",J219*M219*N219,I219="V = V",J219*P219,I219="V = RoT",J219*R219*S219,I219="M = M",J219*Q219,I219="M = RoT",J219*R219*S219,I219="","")</f>
        <v/>
      </c>
      <c r="U219" s="115" t="str" cm="1">
        <f t="array" ref="U219">_xlfn.IFNA(_xlfn.IFS($H219="length","m",$H219="area","m2",$H219="volume","m3",$H219="mass","kg",$H219="",""),"problem")</f>
        <v/>
      </c>
      <c r="V219" s="475"/>
      <c r="W219" s="476"/>
      <c r="X219" s="476"/>
      <c r="Y219" s="476"/>
      <c r="Z219" s="116"/>
      <c r="AA219" s="117" t="str" cm="1">
        <f t="array" ref="AA219">_xlfn.IFNA(_xlfn.IFS($H219="Length",VLOOKUP($Y219,Densities,3,FALSE),$H219="area",VLOOKUP($Y219,Densities,4,FALSE),$H219="volume",VLOOKUP($Y219,Densities,5,FALSE),$H219="mass",1,$H219="",""),"enter density manually")</f>
        <v/>
      </c>
      <c r="AB219" s="115" t="str" cm="1">
        <f t="array" ref="AB219">_xlfn.IFNA(_xlfn.IFS($H219="length","kg/m",$H219="area","kg/m2",$H219="volume","kg/m3",$H219="mass","kg/kg",$H219="",""),"problem")</f>
        <v/>
      </c>
      <c r="AC219" s="118" t="str">
        <f t="shared" si="11"/>
        <v/>
      </c>
      <c r="AD219" s="119" t="str">
        <f t="shared" si="12"/>
        <v/>
      </c>
      <c r="AE219" s="120" t="str">
        <f t="shared" si="13"/>
        <v/>
      </c>
      <c r="AF219" s="121" t="str">
        <f t="shared" si="10"/>
        <v/>
      </c>
    </row>
    <row r="220" spans="2:34" ht="15.75" customHeight="1" x14ac:dyDescent="0.35">
      <c r="B220" s="903"/>
      <c r="C220" s="904"/>
      <c r="D220" s="905"/>
      <c r="E220" s="906"/>
      <c r="F220" s="907"/>
      <c r="G220" s="908"/>
      <c r="H220" s="909"/>
      <c r="I220" s="910"/>
      <c r="J220" s="911"/>
      <c r="K220" s="912"/>
      <c r="L220" s="913"/>
      <c r="M220" s="914"/>
      <c r="N220" s="915"/>
      <c r="O220" s="914"/>
      <c r="P220" s="915"/>
      <c r="Q220" s="916"/>
      <c r="R220" s="917"/>
      <c r="S220" s="918"/>
      <c r="T220" s="114" t="str" cm="1">
        <f t="array" ref="T220">_xlfn.IFS(I220="L = L",J220*K220,I220="L = RoT",J220*R220*S220,I220="A = L x H",J220*K220*L220,I220="A = CS",J220*O220,I220="A = A",J220*N220,I220="A = RoT",J220*R220*S220,I220="V = L x H x T",J220*K220*L220*M220,I220="V = L x CS",J220*K220*O220,I220="V = T x A",J220*M220*N220,I220="V = V",J220*P220,I220="V = RoT",J220*R220*S220,I220="M = M",J220*Q220,I220="M = RoT",J220*R220*S220,I220="","")</f>
        <v/>
      </c>
      <c r="U220" s="115" t="str" cm="1">
        <f t="array" ref="U220">_xlfn.IFNA(_xlfn.IFS($H220="length","m",$H220="area","m2",$H220="volume","m3",$H220="mass","kg",$H220="",""),"problem")</f>
        <v/>
      </c>
      <c r="V220" s="475"/>
      <c r="W220" s="476"/>
      <c r="X220" s="476"/>
      <c r="Y220" s="476"/>
      <c r="Z220" s="116"/>
      <c r="AA220" s="117" t="str" cm="1">
        <f t="array" ref="AA220">_xlfn.IFNA(_xlfn.IFS($H220="Length",VLOOKUP($Y220,Densities,3,FALSE),$H220="area",VLOOKUP($Y220,Densities,4,FALSE),$H220="volume",VLOOKUP($Y220,Densities,5,FALSE),$H220="mass",1,$H220="",""),"enter density manually")</f>
        <v/>
      </c>
      <c r="AB220" s="115" t="str" cm="1">
        <f t="array" ref="AB220">_xlfn.IFNA(_xlfn.IFS($H220="length","kg/m",$H220="area","kg/m2",$H220="volume","kg/m3",$H220="mass","kg/kg",$H220="",""),"problem")</f>
        <v/>
      </c>
      <c r="AC220" s="118" t="str">
        <f t="shared" si="11"/>
        <v/>
      </c>
      <c r="AD220" s="119" t="str">
        <f t="shared" si="12"/>
        <v/>
      </c>
      <c r="AE220" s="120" t="str">
        <f t="shared" si="13"/>
        <v/>
      </c>
      <c r="AF220" s="121" t="str">
        <f t="shared" si="10"/>
        <v/>
      </c>
    </row>
    <row r="221" spans="2:34" ht="15.75" customHeight="1" x14ac:dyDescent="0.35">
      <c r="B221" s="903"/>
      <c r="C221" s="904"/>
      <c r="D221" s="905"/>
      <c r="E221" s="906"/>
      <c r="F221" s="907"/>
      <c r="G221" s="908"/>
      <c r="H221" s="909"/>
      <c r="I221" s="910"/>
      <c r="J221" s="911"/>
      <c r="K221" s="912"/>
      <c r="L221" s="913"/>
      <c r="M221" s="914"/>
      <c r="N221" s="915"/>
      <c r="O221" s="914"/>
      <c r="P221" s="915"/>
      <c r="Q221" s="916"/>
      <c r="R221" s="917"/>
      <c r="S221" s="918"/>
      <c r="T221" s="114" t="str" cm="1">
        <f t="array" ref="T221">_xlfn.IFS(I221="L = L",J221*K221,I221="L = RoT",J221*R221*S221,I221="A = L x H",J221*K221*L221,I221="A = CS",J221*O221,I221="A = A",J221*N221,I221="A = RoT",J221*R221*S221,I221="V = L x H x T",J221*K221*L221*M221,I221="V = L x CS",J221*K221*O221,I221="V = T x A",J221*M221*N221,I221="V = V",J221*P221,I221="V = RoT",J221*R221*S221,I221="M = M",J221*Q221,I221="M = RoT",J221*R221*S221,I221="","")</f>
        <v/>
      </c>
      <c r="U221" s="115" t="str" cm="1">
        <f t="array" ref="U221">_xlfn.IFNA(_xlfn.IFS($H221="length","m",$H221="area","m2",$H221="volume","m3",$H221="mass","kg",$H221="",""),"problem")</f>
        <v/>
      </c>
      <c r="V221" s="475"/>
      <c r="W221" s="476"/>
      <c r="X221" s="476"/>
      <c r="Y221" s="476"/>
      <c r="Z221" s="116"/>
      <c r="AA221" s="117" t="str" cm="1">
        <f t="array" ref="AA221">_xlfn.IFNA(_xlfn.IFS($H221="Length",VLOOKUP($Y221,Densities,3,FALSE),$H221="area",VLOOKUP($Y221,Densities,4,FALSE),$H221="volume",VLOOKUP($Y221,Densities,5,FALSE),$H221="mass",1,$H221="",""),"enter density manually")</f>
        <v/>
      </c>
      <c r="AB221" s="115" t="str" cm="1">
        <f t="array" ref="AB221">_xlfn.IFNA(_xlfn.IFS($H221="length","kg/m",$H221="area","kg/m2",$H221="volume","kg/m3",$H221="mass","kg/kg",$H221="",""),"problem")</f>
        <v/>
      </c>
      <c r="AC221" s="118" t="str">
        <f t="shared" si="11"/>
        <v/>
      </c>
      <c r="AD221" s="119" t="str">
        <f t="shared" si="12"/>
        <v/>
      </c>
      <c r="AE221" s="120" t="str">
        <f t="shared" si="13"/>
        <v/>
      </c>
      <c r="AF221" s="121" t="str">
        <f t="shared" si="10"/>
        <v/>
      </c>
    </row>
    <row r="222" spans="2:34" ht="15.75" customHeight="1" x14ac:dyDescent="0.35">
      <c r="B222" s="903"/>
      <c r="C222" s="904"/>
      <c r="D222" s="905"/>
      <c r="E222" s="906"/>
      <c r="F222" s="907"/>
      <c r="G222" s="908"/>
      <c r="H222" s="909"/>
      <c r="I222" s="910"/>
      <c r="J222" s="911"/>
      <c r="K222" s="912"/>
      <c r="L222" s="913"/>
      <c r="M222" s="914"/>
      <c r="N222" s="915"/>
      <c r="O222" s="914"/>
      <c r="P222" s="915"/>
      <c r="Q222" s="916"/>
      <c r="R222" s="917"/>
      <c r="S222" s="918"/>
      <c r="T222" s="114" t="str" cm="1">
        <f t="array" ref="T222">_xlfn.IFS(I222="L = L",J222*K222,I222="L = RoT",J222*R222*S222,I222="A = L x H",J222*K222*L222,I222="A = CS",J222*O222,I222="A = A",J222*N222,I222="A = RoT",J222*R222*S222,I222="V = L x H x T",J222*K222*L222*M222,I222="V = L x CS",J222*K222*O222,I222="V = T x A",J222*M222*N222,I222="V = V",J222*P222,I222="V = RoT",J222*R222*S222,I222="M = M",J222*Q222,I222="M = RoT",J222*R222*S222,I222="","")</f>
        <v/>
      </c>
      <c r="U222" s="115" t="str" cm="1">
        <f t="array" ref="U222">_xlfn.IFNA(_xlfn.IFS($H222="length","m",$H222="area","m2",$H222="volume","m3",$H222="mass","kg",$H222="",""),"problem")</f>
        <v/>
      </c>
      <c r="V222" s="475"/>
      <c r="W222" s="476"/>
      <c r="X222" s="476"/>
      <c r="Y222" s="476"/>
      <c r="Z222" s="116"/>
      <c r="AA222" s="117" t="str" cm="1">
        <f t="array" ref="AA222">_xlfn.IFNA(_xlfn.IFS($H222="Length",VLOOKUP($Y222,Densities,3,FALSE),$H222="area",VLOOKUP($Y222,Densities,4,FALSE),$H222="volume",VLOOKUP($Y222,Densities,5,FALSE),$H222="mass",1,$H222="",""),"enter density manually")</f>
        <v/>
      </c>
      <c r="AB222" s="115" t="str" cm="1">
        <f t="array" ref="AB222">_xlfn.IFNA(_xlfn.IFS($H222="length","kg/m",$H222="area","kg/m2",$H222="volume","kg/m3",$H222="mass","kg/kg",$H222="",""),"problem")</f>
        <v/>
      </c>
      <c r="AC222" s="118" t="str">
        <f t="shared" si="11"/>
        <v/>
      </c>
      <c r="AD222" s="119" t="str">
        <f t="shared" si="12"/>
        <v/>
      </c>
      <c r="AE222" s="120" t="str">
        <f t="shared" si="13"/>
        <v/>
      </c>
      <c r="AF222" s="121" t="str">
        <f t="shared" si="10"/>
        <v/>
      </c>
    </row>
    <row r="223" spans="2:34" x14ac:dyDescent="0.35">
      <c r="B223" s="903"/>
      <c r="C223" s="904"/>
      <c r="D223" s="905"/>
      <c r="E223" s="906"/>
      <c r="F223" s="907"/>
      <c r="G223" s="908"/>
      <c r="H223" s="909"/>
      <c r="I223" s="910"/>
      <c r="J223" s="911"/>
      <c r="K223" s="912"/>
      <c r="L223" s="913"/>
      <c r="M223" s="914"/>
      <c r="N223" s="915"/>
      <c r="O223" s="914"/>
      <c r="P223" s="915"/>
      <c r="Q223" s="916"/>
      <c r="R223" s="917"/>
      <c r="S223" s="918"/>
      <c r="T223" s="114" t="str" cm="1">
        <f t="array" ref="T223">_xlfn.IFS(I223="L = L",J223*K223,I223="L = RoT",J223*R223*S223,I223="A = L x H",J223*K223*L223,I223="A = CS",J223*O223,I223="A = A",J223*N223,I223="A = RoT",J223*R223*S223,I223="V = L x H x T",J223*K223*L223*M223,I223="V = L x CS",J223*K223*O223,I223="V = T x A",J223*M223*N223,I223="V = V",J223*P223,I223="V = RoT",J223*R223*S223,I223="M = M",J223*Q223,I223="M = RoT",J223*R223*S223,I223="","")</f>
        <v/>
      </c>
      <c r="U223" s="115" t="str" cm="1">
        <f t="array" ref="U223">_xlfn.IFNA(_xlfn.IFS($H223="length","m",$H223="area","m2",$H223="volume","m3",$H223="mass","kg",$H223="",""),"problem")</f>
        <v/>
      </c>
      <c r="V223" s="475"/>
      <c r="W223" s="476"/>
      <c r="X223" s="476"/>
      <c r="Y223" s="476"/>
      <c r="Z223" s="116"/>
      <c r="AA223" s="117" t="str" cm="1">
        <f t="array" ref="AA223">_xlfn.IFNA(_xlfn.IFS($H223="Length",VLOOKUP($Y223,Densities,3,FALSE),$H223="area",VLOOKUP($Y223,Densities,4,FALSE),$H223="volume",VLOOKUP($Y223,Densities,5,FALSE),$H223="mass",1,$H223="",""),"enter density manually")</f>
        <v/>
      </c>
      <c r="AB223" s="115" t="str" cm="1">
        <f t="array" ref="AB223">_xlfn.IFNA(_xlfn.IFS($H223="length","kg/m",$H223="area","kg/m2",$H223="volume","kg/m3",$H223="mass","kg/kg",$H223="",""),"problem")</f>
        <v/>
      </c>
      <c r="AC223" s="118" t="str">
        <f t="shared" si="11"/>
        <v/>
      </c>
      <c r="AD223" s="119" t="str">
        <f t="shared" si="12"/>
        <v/>
      </c>
      <c r="AE223" s="120" t="str">
        <f t="shared" si="13"/>
        <v/>
      </c>
      <c r="AF223" s="121" t="str">
        <f t="shared" si="10"/>
        <v/>
      </c>
    </row>
    <row r="224" spans="2:34" x14ac:dyDescent="0.35">
      <c r="B224" s="903"/>
      <c r="C224" s="904"/>
      <c r="D224" s="905"/>
      <c r="E224" s="906"/>
      <c r="F224" s="907"/>
      <c r="G224" s="908"/>
      <c r="H224" s="909"/>
      <c r="I224" s="910"/>
      <c r="J224" s="911"/>
      <c r="K224" s="912"/>
      <c r="L224" s="913"/>
      <c r="M224" s="914"/>
      <c r="N224" s="915"/>
      <c r="O224" s="914"/>
      <c r="P224" s="915"/>
      <c r="Q224" s="916"/>
      <c r="R224" s="917"/>
      <c r="S224" s="918"/>
      <c r="T224" s="114" t="str" cm="1">
        <f t="array" ref="T224">_xlfn.IFS(I224="L = L",J224*K224,I224="L = RoT",J224*R224*S224,I224="A = L x H",J224*K224*L224,I224="A = CS",J224*O224,I224="A = A",J224*N224,I224="A = RoT",J224*R224*S224,I224="V = L x H x T",J224*K224*L224*M224,I224="V = L x CS",J224*K224*O224,I224="V = T x A",J224*M224*N224,I224="V = V",J224*P224,I224="V = RoT",J224*R224*S224,I224="M = M",J224*Q224,I224="M = RoT",J224*R224*S224,I224="","")</f>
        <v/>
      </c>
      <c r="U224" s="115" t="str" cm="1">
        <f t="array" ref="U224">_xlfn.IFNA(_xlfn.IFS($H224="length","m",$H224="area","m2",$H224="volume","m3",$H224="mass","kg",$H224="",""),"problem")</f>
        <v/>
      </c>
      <c r="V224" s="475"/>
      <c r="W224" s="476"/>
      <c r="X224" s="476"/>
      <c r="Y224" s="476"/>
      <c r="Z224" s="116"/>
      <c r="AA224" s="117" t="str" cm="1">
        <f t="array" ref="AA224">_xlfn.IFNA(_xlfn.IFS($H224="Length",VLOOKUP($Y224,Densities,3,FALSE),$H224="area",VLOOKUP($Y224,Densities,4,FALSE),$H224="volume",VLOOKUP($Y224,Densities,5,FALSE),$H224="mass",1,$H224="",""),"enter density manually")</f>
        <v/>
      </c>
      <c r="AB224" s="115" t="str" cm="1">
        <f t="array" ref="AB224">_xlfn.IFNA(_xlfn.IFS($H224="length","kg/m",$H224="area","kg/m2",$H224="volume","kg/m3",$H224="mass","kg/kg",$H224="",""),"problem")</f>
        <v/>
      </c>
      <c r="AC224" s="118" t="str">
        <f t="shared" si="11"/>
        <v/>
      </c>
      <c r="AD224" s="119" t="str">
        <f t="shared" si="12"/>
        <v/>
      </c>
      <c r="AE224" s="120" t="str">
        <f t="shared" si="13"/>
        <v/>
      </c>
      <c r="AF224" s="121" t="str">
        <f t="shared" si="10"/>
        <v/>
      </c>
    </row>
    <row r="225" spans="2:32" x14ac:dyDescent="0.35">
      <c r="B225" s="903"/>
      <c r="C225" s="904"/>
      <c r="D225" s="905"/>
      <c r="E225" s="906"/>
      <c r="F225" s="907"/>
      <c r="G225" s="908"/>
      <c r="H225" s="909"/>
      <c r="I225" s="910"/>
      <c r="J225" s="911"/>
      <c r="K225" s="912"/>
      <c r="L225" s="913"/>
      <c r="M225" s="914"/>
      <c r="N225" s="915"/>
      <c r="O225" s="914"/>
      <c r="P225" s="915"/>
      <c r="Q225" s="916"/>
      <c r="R225" s="917"/>
      <c r="S225" s="918"/>
      <c r="T225" s="114" t="str" cm="1">
        <f t="array" ref="T225">_xlfn.IFS(I225="L = L",J225*K225,I225="L = RoT",J225*R225*S225,I225="A = L x H",J225*K225*L225,I225="A = CS",J225*O225,I225="A = A",J225*N225,I225="A = RoT",J225*R225*S225,I225="V = L x H x T",J225*K225*L225*M225,I225="V = L x CS",J225*K225*O225,I225="V = T x A",J225*M225*N225,I225="V = V",J225*P225,I225="V = RoT",J225*R225*S225,I225="M = M",J225*Q225,I225="M = RoT",J225*R225*S225,I225="","")</f>
        <v/>
      </c>
      <c r="U225" s="115" t="str" cm="1">
        <f t="array" ref="U225">_xlfn.IFNA(_xlfn.IFS($H225="length","m",$H225="area","m2",$H225="volume","m3",$H225="mass","kg",$H225="",""),"problem")</f>
        <v/>
      </c>
      <c r="V225" s="475"/>
      <c r="W225" s="476"/>
      <c r="X225" s="476"/>
      <c r="Y225" s="476"/>
      <c r="Z225" s="116"/>
      <c r="AA225" s="117" t="str" cm="1">
        <f t="array" ref="AA225">_xlfn.IFNA(_xlfn.IFS($H225="Length",VLOOKUP($Y225,Densities,3,FALSE),$H225="area",VLOOKUP($Y225,Densities,4,FALSE),$H225="volume",VLOOKUP($Y225,Densities,5,FALSE),$H225="mass",1,$H225="",""),"enter density manually")</f>
        <v/>
      </c>
      <c r="AB225" s="115" t="str" cm="1">
        <f t="array" ref="AB225">_xlfn.IFNA(_xlfn.IFS($H225="length","kg/m",$H225="area","kg/m2",$H225="volume","kg/m3",$H225="mass","kg/kg",$H225="",""),"problem")</f>
        <v/>
      </c>
      <c r="AC225" s="118" t="str">
        <f t="shared" si="11"/>
        <v/>
      </c>
      <c r="AD225" s="119" t="str">
        <f t="shared" si="12"/>
        <v/>
      </c>
      <c r="AE225" s="120" t="str">
        <f t="shared" si="13"/>
        <v/>
      </c>
      <c r="AF225" s="121" t="str">
        <f t="shared" si="10"/>
        <v/>
      </c>
    </row>
    <row r="226" spans="2:32" x14ac:dyDescent="0.35">
      <c r="B226" s="903"/>
      <c r="C226" s="904"/>
      <c r="D226" s="905"/>
      <c r="E226" s="906"/>
      <c r="F226" s="907"/>
      <c r="G226" s="908"/>
      <c r="H226" s="909"/>
      <c r="I226" s="910"/>
      <c r="J226" s="911"/>
      <c r="K226" s="912"/>
      <c r="L226" s="913"/>
      <c r="M226" s="914"/>
      <c r="N226" s="915"/>
      <c r="O226" s="914"/>
      <c r="P226" s="915"/>
      <c r="Q226" s="916"/>
      <c r="R226" s="917"/>
      <c r="S226" s="918"/>
      <c r="T226" s="114" t="str" cm="1">
        <f t="array" ref="T226">_xlfn.IFS(I226="L = L",J226*K226,I226="L = RoT",J226*R226*S226,I226="A = L x H",J226*K226*L226,I226="A = CS",J226*O226,I226="A = A",J226*N226,I226="A = RoT",J226*R226*S226,I226="V = L x H x T",J226*K226*L226*M226,I226="V = L x CS",J226*K226*O226,I226="V = T x A",J226*M226*N226,I226="V = V",J226*P226,I226="V = RoT",J226*R226*S226,I226="M = M",J226*Q226,I226="M = RoT",J226*R226*S226,I226="","")</f>
        <v/>
      </c>
      <c r="U226" s="115" t="str" cm="1">
        <f t="array" ref="U226">_xlfn.IFNA(_xlfn.IFS($H226="length","m",$H226="area","m2",$H226="volume","m3",$H226="mass","kg",$H226="",""),"problem")</f>
        <v/>
      </c>
      <c r="V226" s="475"/>
      <c r="W226" s="476"/>
      <c r="X226" s="476"/>
      <c r="Y226" s="476"/>
      <c r="Z226" s="116"/>
      <c r="AA226" s="117" t="str" cm="1">
        <f t="array" ref="AA226">_xlfn.IFNA(_xlfn.IFS($H226="Length",VLOOKUP($Y226,Densities,3,FALSE),$H226="area",VLOOKUP($Y226,Densities,4,FALSE),$H226="volume",VLOOKUP($Y226,Densities,5,FALSE),$H226="mass",1,$H226="",""),"enter density manually")</f>
        <v/>
      </c>
      <c r="AB226" s="115" t="str" cm="1">
        <f t="array" ref="AB226">_xlfn.IFNA(_xlfn.IFS($H226="length","kg/m",$H226="area","kg/m2",$H226="volume","kg/m3",$H226="mass","kg/kg",$H226="",""),"problem")</f>
        <v/>
      </c>
      <c r="AC226" s="118" t="str">
        <f t="shared" si="11"/>
        <v/>
      </c>
      <c r="AD226" s="119" t="str">
        <f t="shared" si="12"/>
        <v/>
      </c>
      <c r="AE226" s="120" t="str">
        <f t="shared" si="13"/>
        <v/>
      </c>
      <c r="AF226" s="121" t="str">
        <f t="shared" si="10"/>
        <v/>
      </c>
    </row>
    <row r="227" spans="2:32" ht="15.75" customHeight="1" x14ac:dyDescent="0.35">
      <c r="B227" s="903"/>
      <c r="C227" s="904"/>
      <c r="D227" s="905"/>
      <c r="E227" s="906"/>
      <c r="F227" s="907"/>
      <c r="G227" s="908"/>
      <c r="H227" s="909"/>
      <c r="I227" s="910"/>
      <c r="J227" s="911"/>
      <c r="K227" s="912"/>
      <c r="L227" s="913"/>
      <c r="M227" s="914"/>
      <c r="N227" s="915"/>
      <c r="O227" s="914"/>
      <c r="P227" s="915"/>
      <c r="Q227" s="916"/>
      <c r="R227" s="917"/>
      <c r="S227" s="918"/>
      <c r="T227" s="114" t="str" cm="1">
        <f t="array" ref="T227">_xlfn.IFS(I227="L = L",J227*K227,I227="L = RoT",J227*R227*S227,I227="A = L x H",J227*K227*L227,I227="A = CS",J227*O227,I227="A = A",J227*N227,I227="A = RoT",J227*R227*S227,I227="V = L x H x T",J227*K227*L227*M227,I227="V = L x CS",J227*K227*O227,I227="V = T x A",J227*M227*N227,I227="V = V",J227*P227,I227="V = RoT",J227*R227*S227,I227="M = M",J227*Q227,I227="M = RoT",J227*R227*S227,I227="","")</f>
        <v/>
      </c>
      <c r="U227" s="115" t="str" cm="1">
        <f t="array" ref="U227">_xlfn.IFNA(_xlfn.IFS($H227="length","m",$H227="area","m2",$H227="volume","m3",$H227="mass","kg",$H227="",""),"problem")</f>
        <v/>
      </c>
      <c r="V227" s="475"/>
      <c r="W227" s="476"/>
      <c r="X227" s="476"/>
      <c r="Y227" s="476"/>
      <c r="Z227" s="116"/>
      <c r="AA227" s="117" t="str" cm="1">
        <f t="array" ref="AA227">_xlfn.IFNA(_xlfn.IFS($H227="Length",VLOOKUP($Y227,Densities,3,FALSE),$H227="area",VLOOKUP($Y227,Densities,4,FALSE),$H227="volume",VLOOKUP($Y227,Densities,5,FALSE),$H227="mass",1,$H227="",""),"enter density manually")</f>
        <v/>
      </c>
      <c r="AB227" s="115" t="str" cm="1">
        <f t="array" ref="AB227">_xlfn.IFNA(_xlfn.IFS($H227="length","kg/m",$H227="area","kg/m2",$H227="volume","kg/m3",$H227="mass","kg/kg",$H227="",""),"problem")</f>
        <v/>
      </c>
      <c r="AC227" s="118" t="str">
        <f t="shared" si="11"/>
        <v/>
      </c>
      <c r="AD227" s="119" t="str">
        <f t="shared" si="12"/>
        <v/>
      </c>
      <c r="AE227" s="120" t="str">
        <f t="shared" si="13"/>
        <v/>
      </c>
      <c r="AF227" s="121" t="str">
        <f t="shared" si="10"/>
        <v/>
      </c>
    </row>
    <row r="228" spans="2:32" ht="15.75" customHeight="1" x14ac:dyDescent="0.35">
      <c r="B228" s="903"/>
      <c r="C228" s="904"/>
      <c r="D228" s="905"/>
      <c r="E228" s="906"/>
      <c r="F228" s="907"/>
      <c r="G228" s="908"/>
      <c r="H228" s="909"/>
      <c r="I228" s="910"/>
      <c r="J228" s="911"/>
      <c r="K228" s="912"/>
      <c r="L228" s="913"/>
      <c r="M228" s="914"/>
      <c r="N228" s="915"/>
      <c r="O228" s="914"/>
      <c r="P228" s="915"/>
      <c r="Q228" s="916"/>
      <c r="R228" s="917"/>
      <c r="S228" s="918"/>
      <c r="T228" s="114" t="str" cm="1">
        <f t="array" ref="T228">_xlfn.IFS(I228="L = L",J228*K228,I228="L = RoT",J228*R228*S228,I228="A = L x H",J228*K228*L228,I228="A = CS",J228*O228,I228="A = A",J228*N228,I228="A = RoT",J228*R228*S228,I228="V = L x H x T",J228*K228*L228*M228,I228="V = L x CS",J228*K228*O228,I228="V = T x A",J228*M228*N228,I228="V = V",J228*P228,I228="V = RoT",J228*R228*S228,I228="M = M",J228*Q228,I228="M = RoT",J228*R228*S228,I228="","")</f>
        <v/>
      </c>
      <c r="U228" s="115" t="str" cm="1">
        <f t="array" ref="U228">_xlfn.IFNA(_xlfn.IFS($H228="length","m",$H228="area","m2",$H228="volume","m3",$H228="mass","kg",$H228="",""),"problem")</f>
        <v/>
      </c>
      <c r="V228" s="475"/>
      <c r="W228" s="476"/>
      <c r="X228" s="476"/>
      <c r="Y228" s="476"/>
      <c r="Z228" s="116"/>
      <c r="AA228" s="117" t="str" cm="1">
        <f t="array" ref="AA228">_xlfn.IFNA(_xlfn.IFS($H228="Length",VLOOKUP($Y228,Densities,3,FALSE),$H228="area",VLOOKUP($Y228,Densities,4,FALSE),$H228="volume",VLOOKUP($Y228,Densities,5,FALSE),$H228="mass",1,$H228="",""),"enter density manually")</f>
        <v/>
      </c>
      <c r="AB228" s="115" t="str" cm="1">
        <f t="array" ref="AB228">_xlfn.IFNA(_xlfn.IFS($H228="length","kg/m",$H228="area","kg/m2",$H228="volume","kg/m3",$H228="mass","kg/kg",$H228="",""),"problem")</f>
        <v/>
      </c>
      <c r="AC228" s="118" t="str">
        <f t="shared" si="11"/>
        <v/>
      </c>
      <c r="AD228" s="119" t="str">
        <f t="shared" si="12"/>
        <v/>
      </c>
      <c r="AE228" s="120" t="str">
        <f t="shared" si="13"/>
        <v/>
      </c>
      <c r="AF228" s="121" t="str">
        <f t="shared" si="10"/>
        <v/>
      </c>
    </row>
    <row r="229" spans="2:32" ht="15.75" customHeight="1" x14ac:dyDescent="0.35">
      <c r="B229" s="903"/>
      <c r="C229" s="904"/>
      <c r="D229" s="905"/>
      <c r="E229" s="906"/>
      <c r="F229" s="907"/>
      <c r="G229" s="908"/>
      <c r="H229" s="909"/>
      <c r="I229" s="910"/>
      <c r="J229" s="911"/>
      <c r="K229" s="912"/>
      <c r="L229" s="913"/>
      <c r="M229" s="914"/>
      <c r="N229" s="915"/>
      <c r="O229" s="914"/>
      <c r="P229" s="915"/>
      <c r="Q229" s="916"/>
      <c r="R229" s="917"/>
      <c r="S229" s="918"/>
      <c r="T229" s="114" t="str" cm="1">
        <f t="array" ref="T229">_xlfn.IFS(I229="L = L",J229*K229,I229="L = RoT",J229*R229*S229,I229="A = L x H",J229*K229*L229,I229="A = CS",J229*O229,I229="A = A",J229*N229,I229="A = RoT",J229*R229*S229,I229="V = L x H x T",J229*K229*L229*M229,I229="V = L x CS",J229*K229*O229,I229="V = T x A",J229*M229*N229,I229="V = V",J229*P229,I229="V = RoT",J229*R229*S229,I229="M = M",J229*Q229,I229="M = RoT",J229*R229*S229,I229="","")</f>
        <v/>
      </c>
      <c r="U229" s="115" t="str" cm="1">
        <f t="array" ref="U229">_xlfn.IFNA(_xlfn.IFS($H229="length","m",$H229="area","m2",$H229="volume","m3",$H229="mass","kg",$H229="",""),"problem")</f>
        <v/>
      </c>
      <c r="V229" s="475"/>
      <c r="W229" s="476"/>
      <c r="X229" s="476"/>
      <c r="Y229" s="476"/>
      <c r="Z229" s="116"/>
      <c r="AA229" s="117" t="str" cm="1">
        <f t="array" ref="AA229">_xlfn.IFNA(_xlfn.IFS($H229="Length",VLOOKUP($Y229,Densities,3,FALSE),$H229="area",VLOOKUP($Y229,Densities,4,FALSE),$H229="volume",VLOOKUP($Y229,Densities,5,FALSE),$H229="mass",1,$H229="",""),"enter density manually")</f>
        <v/>
      </c>
      <c r="AB229" s="115" t="str" cm="1">
        <f t="array" ref="AB229">_xlfn.IFNA(_xlfn.IFS($H229="length","kg/m",$H229="area","kg/m2",$H229="volume","kg/m3",$H229="mass","kg/kg",$H229="",""),"problem")</f>
        <v/>
      </c>
      <c r="AC229" s="118" t="str">
        <f t="shared" si="11"/>
        <v/>
      </c>
      <c r="AD229" s="119" t="str">
        <f t="shared" si="12"/>
        <v/>
      </c>
      <c r="AE229" s="120" t="str">
        <f t="shared" si="13"/>
        <v/>
      </c>
      <c r="AF229" s="121" t="str">
        <f t="shared" si="10"/>
        <v/>
      </c>
    </row>
    <row r="230" spans="2:32" ht="15.75" customHeight="1" x14ac:dyDescent="0.35">
      <c r="B230" s="903"/>
      <c r="C230" s="904"/>
      <c r="D230" s="905"/>
      <c r="E230" s="906"/>
      <c r="F230" s="907"/>
      <c r="G230" s="908"/>
      <c r="H230" s="909"/>
      <c r="I230" s="910"/>
      <c r="J230" s="911"/>
      <c r="K230" s="912"/>
      <c r="L230" s="913"/>
      <c r="M230" s="914"/>
      <c r="N230" s="915"/>
      <c r="O230" s="914"/>
      <c r="P230" s="915"/>
      <c r="Q230" s="916"/>
      <c r="R230" s="917"/>
      <c r="S230" s="918"/>
      <c r="T230" s="114" t="str" cm="1">
        <f t="array" ref="T230">_xlfn.IFS(I230="L = L",J230*K230,I230="L = RoT",J230*R230*S230,I230="A = L x H",J230*K230*L230,I230="A = CS",J230*O230,I230="A = A",J230*N230,I230="A = RoT",J230*R230*S230,I230="V = L x H x T",J230*K230*L230*M230,I230="V = L x CS",J230*K230*O230,I230="V = T x A",J230*M230*N230,I230="V = V",J230*P230,I230="V = RoT",J230*R230*S230,I230="M = M",J230*Q230,I230="M = RoT",J230*R230*S230,I230="","")</f>
        <v/>
      </c>
      <c r="U230" s="115" t="str" cm="1">
        <f t="array" ref="U230">_xlfn.IFNA(_xlfn.IFS($H230="length","m",$H230="area","m2",$H230="volume","m3",$H230="mass","kg",$H230="",""),"problem")</f>
        <v/>
      </c>
      <c r="V230" s="475"/>
      <c r="W230" s="476"/>
      <c r="X230" s="476"/>
      <c r="Y230" s="476"/>
      <c r="Z230" s="116"/>
      <c r="AA230" s="117" t="str" cm="1">
        <f t="array" ref="AA230">_xlfn.IFNA(_xlfn.IFS($H230="Length",VLOOKUP($Y230,Densities,3,FALSE),$H230="area",VLOOKUP($Y230,Densities,4,FALSE),$H230="volume",VLOOKUP($Y230,Densities,5,FALSE),$H230="mass",1,$H230="",""),"enter density manually")</f>
        <v/>
      </c>
      <c r="AB230" s="115" t="str" cm="1">
        <f t="array" ref="AB230">_xlfn.IFNA(_xlfn.IFS($H230="length","kg/m",$H230="area","kg/m2",$H230="volume","kg/m3",$H230="mass","kg/kg",$H230="",""),"problem")</f>
        <v/>
      </c>
      <c r="AC230" s="118" t="str">
        <f t="shared" si="11"/>
        <v/>
      </c>
      <c r="AD230" s="119" t="str">
        <f t="shared" si="12"/>
        <v/>
      </c>
      <c r="AE230" s="120" t="str">
        <f t="shared" si="13"/>
        <v/>
      </c>
      <c r="AF230" s="121" t="str">
        <f t="shared" si="10"/>
        <v/>
      </c>
    </row>
    <row r="231" spans="2:32" ht="15.75" customHeight="1" x14ac:dyDescent="0.35">
      <c r="B231" s="903"/>
      <c r="C231" s="904"/>
      <c r="D231" s="905"/>
      <c r="E231" s="906"/>
      <c r="F231" s="907"/>
      <c r="G231" s="908"/>
      <c r="H231" s="909"/>
      <c r="I231" s="910"/>
      <c r="J231" s="911"/>
      <c r="K231" s="912"/>
      <c r="L231" s="913"/>
      <c r="M231" s="914"/>
      <c r="N231" s="915"/>
      <c r="O231" s="914"/>
      <c r="P231" s="915"/>
      <c r="Q231" s="916"/>
      <c r="R231" s="917"/>
      <c r="S231" s="918"/>
      <c r="T231" s="114" t="str" cm="1">
        <f t="array" ref="T231">_xlfn.IFS(I231="L = L",J231*K231,I231="L = RoT",J231*R231*S231,I231="A = L x H",J231*K231*L231,I231="A = CS",J231*O231,I231="A = A",J231*N231,I231="A = RoT",J231*R231*S231,I231="V = L x H x T",J231*K231*L231*M231,I231="V = L x CS",J231*K231*O231,I231="V = T x A",J231*M231*N231,I231="V = V",J231*P231,I231="V = RoT",J231*R231*S231,I231="M = M",J231*Q231,I231="M = RoT",J231*R231*S231,I231="","")</f>
        <v/>
      </c>
      <c r="U231" s="115" t="str" cm="1">
        <f t="array" ref="U231">_xlfn.IFNA(_xlfn.IFS($H231="length","m",$H231="area","m2",$H231="volume","m3",$H231="mass","kg",$H231="",""),"problem")</f>
        <v/>
      </c>
      <c r="V231" s="475"/>
      <c r="W231" s="476"/>
      <c r="X231" s="476"/>
      <c r="Y231" s="476"/>
      <c r="Z231" s="116"/>
      <c r="AA231" s="117" t="str" cm="1">
        <f t="array" ref="AA231">_xlfn.IFNA(_xlfn.IFS($H231="Length",VLOOKUP($Y231,Densities,3,FALSE),$H231="area",VLOOKUP($Y231,Densities,4,FALSE),$H231="volume",VLOOKUP($Y231,Densities,5,FALSE),$H231="mass",1,$H231="",""),"enter density manually")</f>
        <v/>
      </c>
      <c r="AB231" s="115" t="str" cm="1">
        <f t="array" ref="AB231">_xlfn.IFNA(_xlfn.IFS($H231="length","kg/m",$H231="area","kg/m2",$H231="volume","kg/m3",$H231="mass","kg/kg",$H231="",""),"problem")</f>
        <v/>
      </c>
      <c r="AC231" s="118" t="str">
        <f t="shared" si="11"/>
        <v/>
      </c>
      <c r="AD231" s="119" t="str">
        <f t="shared" si="12"/>
        <v/>
      </c>
      <c r="AE231" s="120" t="str">
        <f t="shared" si="13"/>
        <v/>
      </c>
      <c r="AF231" s="121" t="str">
        <f t="shared" si="10"/>
        <v/>
      </c>
    </row>
    <row r="232" spans="2:32" ht="15.75" customHeight="1" x14ac:dyDescent="0.35">
      <c r="B232" s="903"/>
      <c r="C232" s="904"/>
      <c r="D232" s="905"/>
      <c r="E232" s="906"/>
      <c r="F232" s="907"/>
      <c r="G232" s="908"/>
      <c r="H232" s="909"/>
      <c r="I232" s="910"/>
      <c r="J232" s="911"/>
      <c r="K232" s="912"/>
      <c r="L232" s="913"/>
      <c r="M232" s="914"/>
      <c r="N232" s="915"/>
      <c r="O232" s="914"/>
      <c r="P232" s="915"/>
      <c r="Q232" s="916"/>
      <c r="R232" s="917"/>
      <c r="S232" s="918"/>
      <c r="T232" s="114" t="str" cm="1">
        <f t="array" ref="T232">_xlfn.IFS(I232="L = L",J232*K232,I232="L = RoT",J232*R232*S232,I232="A = L x H",J232*K232*L232,I232="A = CS",J232*O232,I232="A = A",J232*N232,I232="A = RoT",J232*R232*S232,I232="V = L x H x T",J232*K232*L232*M232,I232="V = L x CS",J232*K232*O232,I232="V = T x A",J232*M232*N232,I232="V = V",J232*P232,I232="V = RoT",J232*R232*S232,I232="M = M",J232*Q232,I232="M = RoT",J232*R232*S232,I232="","")</f>
        <v/>
      </c>
      <c r="U232" s="115" t="str" cm="1">
        <f t="array" ref="U232">_xlfn.IFNA(_xlfn.IFS($H232="length","m",$H232="area","m2",$H232="volume","m3",$H232="mass","kg",$H232="",""),"problem")</f>
        <v/>
      </c>
      <c r="V232" s="475"/>
      <c r="W232" s="476"/>
      <c r="X232" s="476"/>
      <c r="Y232" s="476"/>
      <c r="Z232" s="116"/>
      <c r="AA232" s="117" t="str" cm="1">
        <f t="array" ref="AA232">_xlfn.IFNA(_xlfn.IFS($H232="Length",VLOOKUP($Y232,Densities,3,FALSE),$H232="area",VLOOKUP($Y232,Densities,4,FALSE),$H232="volume",VLOOKUP($Y232,Densities,5,FALSE),$H232="mass",1,$H232="",""),"enter density manually")</f>
        <v/>
      </c>
      <c r="AB232" s="115" t="str" cm="1">
        <f t="array" ref="AB232">_xlfn.IFNA(_xlfn.IFS($H232="length","kg/m",$H232="area","kg/m2",$H232="volume","kg/m3",$H232="mass","kg/kg",$H232="",""),"problem")</f>
        <v/>
      </c>
      <c r="AC232" s="118" t="str">
        <f t="shared" si="11"/>
        <v/>
      </c>
      <c r="AD232" s="119" t="str">
        <f t="shared" si="12"/>
        <v/>
      </c>
      <c r="AE232" s="120" t="str">
        <f t="shared" si="13"/>
        <v/>
      </c>
      <c r="AF232" s="121" t="str">
        <f t="shared" si="10"/>
        <v/>
      </c>
    </row>
    <row r="233" spans="2:32" x14ac:dyDescent="0.35">
      <c r="B233" s="903"/>
      <c r="C233" s="904"/>
      <c r="D233" s="905"/>
      <c r="E233" s="906"/>
      <c r="F233" s="907"/>
      <c r="G233" s="908"/>
      <c r="H233" s="909"/>
      <c r="I233" s="910"/>
      <c r="J233" s="911"/>
      <c r="K233" s="912"/>
      <c r="L233" s="913"/>
      <c r="M233" s="914"/>
      <c r="N233" s="915"/>
      <c r="O233" s="914"/>
      <c r="P233" s="915"/>
      <c r="Q233" s="916"/>
      <c r="R233" s="917"/>
      <c r="S233" s="918"/>
      <c r="T233" s="114" t="str" cm="1">
        <f t="array" ref="T233">_xlfn.IFS(I233="L = L",J233*K233,I233="L = RoT",J233*R233*S233,I233="A = L x H",J233*K233*L233,I233="A = CS",J233*O233,I233="A = A",J233*N233,I233="A = RoT",J233*R233*S233,I233="V = L x H x T",J233*K233*L233*M233,I233="V = L x CS",J233*K233*O233,I233="V = T x A",J233*M233*N233,I233="V = V",J233*P233,I233="V = RoT",J233*R233*S233,I233="M = M",J233*Q233,I233="M = RoT",J233*R233*S233,I233="","")</f>
        <v/>
      </c>
      <c r="U233" s="115" t="str" cm="1">
        <f t="array" ref="U233">_xlfn.IFNA(_xlfn.IFS($H233="length","m",$H233="area","m2",$H233="volume","m3",$H233="mass","kg",$H233="",""),"problem")</f>
        <v/>
      </c>
      <c r="V233" s="475"/>
      <c r="W233" s="476"/>
      <c r="X233" s="476"/>
      <c r="Y233" s="476"/>
      <c r="Z233" s="116"/>
      <c r="AA233" s="117" t="str" cm="1">
        <f t="array" ref="AA233">_xlfn.IFNA(_xlfn.IFS($H233="Length",VLOOKUP($Y233,Densities,3,FALSE),$H233="area",VLOOKUP($Y233,Densities,4,FALSE),$H233="volume",VLOOKUP($Y233,Densities,5,FALSE),$H233="mass",1,$H233="",""),"enter density manually")</f>
        <v/>
      </c>
      <c r="AB233" s="115" t="str" cm="1">
        <f t="array" ref="AB233">_xlfn.IFNA(_xlfn.IFS($H233="length","kg/m",$H233="area","kg/m2",$H233="volume","kg/m3",$H233="mass","kg/kg",$H233="",""),"problem")</f>
        <v/>
      </c>
      <c r="AC233" s="118" t="str">
        <f t="shared" si="11"/>
        <v/>
      </c>
      <c r="AD233" s="119" t="str">
        <f t="shared" si="12"/>
        <v/>
      </c>
      <c r="AE233" s="120" t="str">
        <f t="shared" si="13"/>
        <v/>
      </c>
      <c r="AF233" s="121" t="str">
        <f t="shared" si="10"/>
        <v/>
      </c>
    </row>
    <row r="234" spans="2:32" ht="15.75" customHeight="1" x14ac:dyDescent="0.35">
      <c r="B234" s="903"/>
      <c r="C234" s="904"/>
      <c r="D234" s="905"/>
      <c r="E234" s="906"/>
      <c r="F234" s="907"/>
      <c r="G234" s="908"/>
      <c r="H234" s="909"/>
      <c r="I234" s="910"/>
      <c r="J234" s="911"/>
      <c r="K234" s="912"/>
      <c r="L234" s="913"/>
      <c r="M234" s="914"/>
      <c r="N234" s="915"/>
      <c r="O234" s="914"/>
      <c r="P234" s="915"/>
      <c r="Q234" s="916"/>
      <c r="R234" s="917"/>
      <c r="S234" s="918"/>
      <c r="T234" s="114" t="str" cm="1">
        <f t="array" ref="T234">_xlfn.IFS(I234="L = L",J234*K234,I234="L = RoT",J234*R234*S234,I234="A = L x H",J234*K234*L234,I234="A = CS",J234*O234,I234="A = A",J234*N234,I234="A = RoT",J234*R234*S234,I234="V = L x H x T",J234*K234*L234*M234,I234="V = L x CS",J234*K234*O234,I234="V = T x A",J234*M234*N234,I234="V = V",J234*P234,I234="V = RoT",J234*R234*S234,I234="M = M",J234*Q234,I234="M = RoT",J234*R234*S234,I234="","")</f>
        <v/>
      </c>
      <c r="U234" s="115" t="str" cm="1">
        <f t="array" ref="U234">_xlfn.IFNA(_xlfn.IFS($H234="length","m",$H234="area","m2",$H234="volume","m3",$H234="mass","kg",$H234="",""),"problem")</f>
        <v/>
      </c>
      <c r="V234" s="475"/>
      <c r="W234" s="476"/>
      <c r="X234" s="476"/>
      <c r="Y234" s="476"/>
      <c r="Z234" s="116"/>
      <c r="AA234" s="117" t="str" cm="1">
        <f t="array" ref="AA234">_xlfn.IFNA(_xlfn.IFS($H234="Length",VLOOKUP($Y234,Densities,3,FALSE),$H234="area",VLOOKUP($Y234,Densities,4,FALSE),$H234="volume",VLOOKUP($Y234,Densities,5,FALSE),$H234="mass",1,$H234="",""),"enter density manually")</f>
        <v/>
      </c>
      <c r="AB234" s="115" t="str" cm="1">
        <f t="array" ref="AB234">_xlfn.IFNA(_xlfn.IFS($H234="length","kg/m",$H234="area","kg/m2",$H234="volume","kg/m3",$H234="mass","kg/kg",$H234="",""),"problem")</f>
        <v/>
      </c>
      <c r="AC234" s="118" t="str">
        <f t="shared" si="11"/>
        <v/>
      </c>
      <c r="AD234" s="119" t="str">
        <f t="shared" si="12"/>
        <v/>
      </c>
      <c r="AE234" s="120" t="str">
        <f t="shared" si="13"/>
        <v/>
      </c>
      <c r="AF234" s="121" t="str">
        <f t="shared" si="10"/>
        <v/>
      </c>
    </row>
    <row r="235" spans="2:32" ht="15.75" customHeight="1" x14ac:dyDescent="0.35">
      <c r="B235" s="903"/>
      <c r="C235" s="904"/>
      <c r="D235" s="905"/>
      <c r="E235" s="906"/>
      <c r="F235" s="907"/>
      <c r="G235" s="908"/>
      <c r="H235" s="909"/>
      <c r="I235" s="910"/>
      <c r="J235" s="911"/>
      <c r="K235" s="912"/>
      <c r="L235" s="913"/>
      <c r="M235" s="914"/>
      <c r="N235" s="915"/>
      <c r="O235" s="914"/>
      <c r="P235" s="915"/>
      <c r="Q235" s="916"/>
      <c r="R235" s="917"/>
      <c r="S235" s="918"/>
      <c r="T235" s="114" t="str" cm="1">
        <f t="array" ref="T235">_xlfn.IFS(I235="L = L",J235*K235,I235="L = RoT",J235*R235*S235,I235="A = L x H",J235*K235*L235,I235="A = CS",J235*O235,I235="A = A",J235*N235,I235="A = RoT",J235*R235*S235,I235="V = L x H x T",J235*K235*L235*M235,I235="V = L x CS",J235*K235*O235,I235="V = T x A",J235*M235*N235,I235="V = V",J235*P235,I235="V = RoT",J235*R235*S235,I235="M = M",J235*Q235,I235="M = RoT",J235*R235*S235,I235="","")</f>
        <v/>
      </c>
      <c r="U235" s="115" t="str" cm="1">
        <f t="array" ref="U235">_xlfn.IFNA(_xlfn.IFS($H235="length","m",$H235="area","m2",$H235="volume","m3",$H235="mass","kg",$H235="",""),"problem")</f>
        <v/>
      </c>
      <c r="V235" s="475"/>
      <c r="W235" s="476"/>
      <c r="X235" s="476"/>
      <c r="Y235" s="476"/>
      <c r="Z235" s="116"/>
      <c r="AA235" s="117" t="str" cm="1">
        <f t="array" ref="AA235">_xlfn.IFNA(_xlfn.IFS($H235="Length",VLOOKUP($Y235,Densities,3,FALSE),$H235="area",VLOOKUP($Y235,Densities,4,FALSE),$H235="volume",VLOOKUP($Y235,Densities,5,FALSE),$H235="mass",1,$H235="",""),"enter density manually")</f>
        <v/>
      </c>
      <c r="AB235" s="115" t="str" cm="1">
        <f t="array" ref="AB235">_xlfn.IFNA(_xlfn.IFS($H235="length","kg/m",$H235="area","kg/m2",$H235="volume","kg/m3",$H235="mass","kg/kg",$H235="",""),"problem")</f>
        <v/>
      </c>
      <c r="AC235" s="118" t="str">
        <f t="shared" si="11"/>
        <v/>
      </c>
      <c r="AD235" s="119" t="str">
        <f t="shared" si="12"/>
        <v/>
      </c>
      <c r="AE235" s="120" t="str">
        <f t="shared" si="13"/>
        <v/>
      </c>
      <c r="AF235" s="121" t="str">
        <f t="shared" si="10"/>
        <v/>
      </c>
    </row>
    <row r="236" spans="2:32" ht="15.75" customHeight="1" x14ac:dyDescent="0.35">
      <c r="B236" s="903"/>
      <c r="C236" s="904"/>
      <c r="D236" s="905"/>
      <c r="E236" s="906"/>
      <c r="F236" s="907"/>
      <c r="G236" s="908"/>
      <c r="H236" s="909"/>
      <c r="I236" s="910"/>
      <c r="J236" s="911"/>
      <c r="K236" s="912"/>
      <c r="L236" s="913"/>
      <c r="M236" s="914"/>
      <c r="N236" s="915"/>
      <c r="O236" s="914"/>
      <c r="P236" s="915"/>
      <c r="Q236" s="916"/>
      <c r="R236" s="917"/>
      <c r="S236" s="918"/>
      <c r="T236" s="114" t="str" cm="1">
        <f t="array" ref="T236">_xlfn.IFS(I236="L = L",J236*K236,I236="L = RoT",J236*R236*S236,I236="A = L x H",J236*K236*L236,I236="A = CS",J236*O236,I236="A = A",J236*N236,I236="A = RoT",J236*R236*S236,I236="V = L x H x T",J236*K236*L236*M236,I236="V = L x CS",J236*K236*O236,I236="V = T x A",J236*M236*N236,I236="V = V",J236*P236,I236="V = RoT",J236*R236*S236,I236="M = M",J236*Q236,I236="M = RoT",J236*R236*S236,I236="","")</f>
        <v/>
      </c>
      <c r="U236" s="115" t="str" cm="1">
        <f t="array" ref="U236">_xlfn.IFNA(_xlfn.IFS($H236="length","m",$H236="area","m2",$H236="volume","m3",$H236="mass","kg",$H236="",""),"problem")</f>
        <v/>
      </c>
      <c r="V236" s="475"/>
      <c r="W236" s="476"/>
      <c r="X236" s="476"/>
      <c r="Y236" s="476"/>
      <c r="Z236" s="116"/>
      <c r="AA236" s="117" t="str" cm="1">
        <f t="array" ref="AA236">_xlfn.IFNA(_xlfn.IFS($H236="Length",VLOOKUP($Y236,Densities,3,FALSE),$H236="area",VLOOKUP($Y236,Densities,4,FALSE),$H236="volume",VLOOKUP($Y236,Densities,5,FALSE),$H236="mass",1,$H236="",""),"enter density manually")</f>
        <v/>
      </c>
      <c r="AB236" s="115" t="str" cm="1">
        <f t="array" ref="AB236">_xlfn.IFNA(_xlfn.IFS($H236="length","kg/m",$H236="area","kg/m2",$H236="volume","kg/m3",$H236="mass","kg/kg",$H236="",""),"problem")</f>
        <v/>
      </c>
      <c r="AC236" s="118" t="str">
        <f t="shared" si="11"/>
        <v/>
      </c>
      <c r="AD236" s="119" t="str">
        <f t="shared" si="12"/>
        <v/>
      </c>
      <c r="AE236" s="120" t="str">
        <f t="shared" si="13"/>
        <v/>
      </c>
      <c r="AF236" s="121" t="str">
        <f t="shared" si="10"/>
        <v/>
      </c>
    </row>
    <row r="237" spans="2:32" ht="15.75" customHeight="1" x14ac:dyDescent="0.35">
      <c r="B237" s="903"/>
      <c r="C237" s="904"/>
      <c r="D237" s="905"/>
      <c r="E237" s="906"/>
      <c r="F237" s="907"/>
      <c r="G237" s="908"/>
      <c r="H237" s="909"/>
      <c r="I237" s="910"/>
      <c r="J237" s="911"/>
      <c r="K237" s="912"/>
      <c r="L237" s="913"/>
      <c r="M237" s="914"/>
      <c r="N237" s="915"/>
      <c r="O237" s="914"/>
      <c r="P237" s="915"/>
      <c r="Q237" s="916"/>
      <c r="R237" s="917"/>
      <c r="S237" s="918"/>
      <c r="T237" s="114" t="str" cm="1">
        <f t="array" ref="T237">_xlfn.IFS(I237="L = L",J237*K237,I237="L = RoT",J237*R237*S237,I237="A = L x H",J237*K237*L237,I237="A = CS",J237*O237,I237="A = A",J237*N237,I237="A = RoT",J237*R237*S237,I237="V = L x H x T",J237*K237*L237*M237,I237="V = L x CS",J237*K237*O237,I237="V = T x A",J237*M237*N237,I237="V = V",J237*P237,I237="V = RoT",J237*R237*S237,I237="M = M",J237*Q237,I237="M = RoT",J237*R237*S237,I237="","")</f>
        <v/>
      </c>
      <c r="U237" s="115" t="str" cm="1">
        <f t="array" ref="U237">_xlfn.IFNA(_xlfn.IFS($H237="length","m",$H237="area","m2",$H237="volume","m3",$H237="mass","kg",$H237="",""),"problem")</f>
        <v/>
      </c>
      <c r="V237" s="475"/>
      <c r="W237" s="476"/>
      <c r="X237" s="476"/>
      <c r="Y237" s="476"/>
      <c r="Z237" s="116"/>
      <c r="AA237" s="117" t="str" cm="1">
        <f t="array" ref="AA237">_xlfn.IFNA(_xlfn.IFS($H237="Length",VLOOKUP($Y237,Densities,3,FALSE),$H237="area",VLOOKUP($Y237,Densities,4,FALSE),$H237="volume",VLOOKUP($Y237,Densities,5,FALSE),$H237="mass",1,$H237="",""),"enter density manually")</f>
        <v/>
      </c>
      <c r="AB237" s="115" t="str" cm="1">
        <f t="array" ref="AB237">_xlfn.IFNA(_xlfn.IFS($H237="length","kg/m",$H237="area","kg/m2",$H237="volume","kg/m3",$H237="mass","kg/kg",$H237="",""),"problem")</f>
        <v/>
      </c>
      <c r="AC237" s="118" t="str">
        <f t="shared" si="11"/>
        <v/>
      </c>
      <c r="AD237" s="119" t="str">
        <f t="shared" si="12"/>
        <v/>
      </c>
      <c r="AE237" s="120" t="str">
        <f t="shared" si="13"/>
        <v/>
      </c>
      <c r="AF237" s="121" t="str">
        <f t="shared" si="10"/>
        <v/>
      </c>
    </row>
    <row r="238" spans="2:32" ht="15.75" customHeight="1" x14ac:dyDescent="0.35">
      <c r="B238" s="903"/>
      <c r="C238" s="904"/>
      <c r="D238" s="905"/>
      <c r="E238" s="906"/>
      <c r="F238" s="907"/>
      <c r="G238" s="908"/>
      <c r="H238" s="909"/>
      <c r="I238" s="910"/>
      <c r="J238" s="911"/>
      <c r="K238" s="912"/>
      <c r="L238" s="913"/>
      <c r="M238" s="914"/>
      <c r="N238" s="915"/>
      <c r="O238" s="914"/>
      <c r="P238" s="915"/>
      <c r="Q238" s="916"/>
      <c r="R238" s="917"/>
      <c r="S238" s="918"/>
      <c r="T238" s="114" t="str" cm="1">
        <f t="array" ref="T238">_xlfn.IFS(I238="L = L",J238*K238,I238="L = RoT",J238*R238*S238,I238="A = L x H",J238*K238*L238,I238="A = CS",J238*O238,I238="A = A",J238*N238,I238="A = RoT",J238*R238*S238,I238="V = L x H x T",J238*K238*L238*M238,I238="V = L x CS",J238*K238*O238,I238="V = T x A",J238*M238*N238,I238="V = V",J238*P238,I238="V = RoT",J238*R238*S238,I238="M = M",J238*Q238,I238="M = RoT",J238*R238*S238,I238="","")</f>
        <v/>
      </c>
      <c r="U238" s="115" t="str" cm="1">
        <f t="array" ref="U238">_xlfn.IFNA(_xlfn.IFS($H238="length","m",$H238="area","m2",$H238="volume","m3",$H238="mass","kg",$H238="",""),"problem")</f>
        <v/>
      </c>
      <c r="V238" s="475"/>
      <c r="W238" s="476"/>
      <c r="X238" s="476"/>
      <c r="Y238" s="476"/>
      <c r="Z238" s="116"/>
      <c r="AA238" s="117" t="str" cm="1">
        <f t="array" ref="AA238">_xlfn.IFNA(_xlfn.IFS($H238="Length",VLOOKUP($Y238,Densities,3,FALSE),$H238="area",VLOOKUP($Y238,Densities,4,FALSE),$H238="volume",VLOOKUP($Y238,Densities,5,FALSE),$H238="mass",1,$H238="",""),"enter density manually")</f>
        <v/>
      </c>
      <c r="AB238" s="115" t="str" cm="1">
        <f t="array" ref="AB238">_xlfn.IFNA(_xlfn.IFS($H238="length","kg/m",$H238="area","kg/m2",$H238="volume","kg/m3",$H238="mass","kg/kg",$H238="",""),"problem")</f>
        <v/>
      </c>
      <c r="AC238" s="118" t="str">
        <f t="shared" si="11"/>
        <v/>
      </c>
      <c r="AD238" s="119" t="str">
        <f t="shared" si="12"/>
        <v/>
      </c>
      <c r="AE238" s="120" t="str">
        <f t="shared" si="13"/>
        <v/>
      </c>
      <c r="AF238" s="121" t="str">
        <f t="shared" si="10"/>
        <v/>
      </c>
    </row>
    <row r="239" spans="2:32" x14ac:dyDescent="0.35">
      <c r="B239" s="903"/>
      <c r="C239" s="904"/>
      <c r="D239" s="905"/>
      <c r="E239" s="906"/>
      <c r="F239" s="907"/>
      <c r="G239" s="908"/>
      <c r="H239" s="909"/>
      <c r="I239" s="910"/>
      <c r="J239" s="911"/>
      <c r="K239" s="912"/>
      <c r="L239" s="913"/>
      <c r="M239" s="914"/>
      <c r="N239" s="915"/>
      <c r="O239" s="914"/>
      <c r="P239" s="915"/>
      <c r="Q239" s="916"/>
      <c r="R239" s="917"/>
      <c r="S239" s="918"/>
      <c r="T239" s="114" t="str" cm="1">
        <f t="array" ref="T239">_xlfn.IFS(I239="L = L",J239*K239,I239="L = RoT",J239*R239*S239,I239="A = L x H",J239*K239*L239,I239="A = CS",J239*O239,I239="A = A",J239*N239,I239="A = RoT",J239*R239*S239,I239="V = L x H x T",J239*K239*L239*M239,I239="V = L x CS",J239*K239*O239,I239="V = T x A",J239*M239*N239,I239="V = V",J239*P239,I239="V = RoT",J239*R239*S239,I239="M = M",J239*Q239,I239="M = RoT",J239*R239*S239,I239="","")</f>
        <v/>
      </c>
      <c r="U239" s="115" t="str" cm="1">
        <f t="array" ref="U239">_xlfn.IFNA(_xlfn.IFS($H239="length","m",$H239="area","m2",$H239="volume","m3",$H239="mass","kg",$H239="",""),"problem")</f>
        <v/>
      </c>
      <c r="V239" s="475"/>
      <c r="W239" s="476"/>
      <c r="X239" s="476"/>
      <c r="Y239" s="476"/>
      <c r="Z239" s="116"/>
      <c r="AA239" s="117" t="str" cm="1">
        <f t="array" ref="AA239">_xlfn.IFNA(_xlfn.IFS($H239="Length",VLOOKUP($Y239,Densities,3,FALSE),$H239="area",VLOOKUP($Y239,Densities,4,FALSE),$H239="volume",VLOOKUP($Y239,Densities,5,FALSE),$H239="mass",1,$H239="",""),"enter density manually")</f>
        <v/>
      </c>
      <c r="AB239" s="115" t="str" cm="1">
        <f t="array" ref="AB239">_xlfn.IFNA(_xlfn.IFS($H239="length","kg/m",$H239="area","kg/m2",$H239="volume","kg/m3",$H239="mass","kg/kg",$H239="",""),"problem")</f>
        <v/>
      </c>
      <c r="AC239" s="118" t="str">
        <f t="shared" si="11"/>
        <v/>
      </c>
      <c r="AD239" s="119" t="str">
        <f t="shared" si="12"/>
        <v/>
      </c>
      <c r="AE239" s="120" t="str">
        <f t="shared" si="13"/>
        <v/>
      </c>
      <c r="AF239" s="121" t="str">
        <f t="shared" si="10"/>
        <v/>
      </c>
    </row>
    <row r="240" spans="2:32" x14ac:dyDescent="0.35">
      <c r="B240" s="903"/>
      <c r="C240" s="904"/>
      <c r="D240" s="905"/>
      <c r="E240" s="906"/>
      <c r="F240" s="907"/>
      <c r="G240" s="908"/>
      <c r="H240" s="909"/>
      <c r="I240" s="910"/>
      <c r="J240" s="911"/>
      <c r="K240" s="912"/>
      <c r="L240" s="913"/>
      <c r="M240" s="914"/>
      <c r="N240" s="915"/>
      <c r="O240" s="914"/>
      <c r="P240" s="915"/>
      <c r="Q240" s="916"/>
      <c r="R240" s="917"/>
      <c r="S240" s="918"/>
      <c r="T240" s="114" t="str" cm="1">
        <f t="array" ref="T240">_xlfn.IFS(I240="L = L",J240*K240,I240="L = RoT",J240*R240*S240,I240="A = L x H",J240*K240*L240,I240="A = CS",J240*O240,I240="A = A",J240*N240,I240="A = RoT",J240*R240*S240,I240="V = L x H x T",J240*K240*L240*M240,I240="V = L x CS",J240*K240*O240,I240="V = T x A",J240*M240*N240,I240="V = V",J240*P240,I240="V = RoT",J240*R240*S240,I240="M = M",J240*Q240,I240="M = RoT",J240*R240*S240,I240="","")</f>
        <v/>
      </c>
      <c r="U240" s="115" t="str" cm="1">
        <f t="array" ref="U240">_xlfn.IFNA(_xlfn.IFS($H240="length","m",$H240="area","m2",$H240="volume","m3",$H240="mass","kg",$H240="",""),"problem")</f>
        <v/>
      </c>
      <c r="V240" s="475"/>
      <c r="W240" s="476"/>
      <c r="X240" s="476"/>
      <c r="Y240" s="476"/>
      <c r="Z240" s="116"/>
      <c r="AA240" s="117" t="str" cm="1">
        <f t="array" ref="AA240">_xlfn.IFNA(_xlfn.IFS($H240="Length",VLOOKUP($Y240,Densities,3,FALSE),$H240="area",VLOOKUP($Y240,Densities,4,FALSE),$H240="volume",VLOOKUP($Y240,Densities,5,FALSE),$H240="mass",1,$H240="",""),"enter density manually")</f>
        <v/>
      </c>
      <c r="AB240" s="115" t="str" cm="1">
        <f t="array" ref="AB240">_xlfn.IFNA(_xlfn.IFS($H240="length","kg/m",$H240="area","kg/m2",$H240="volume","kg/m3",$H240="mass","kg/kg",$H240="",""),"problem")</f>
        <v/>
      </c>
      <c r="AC240" s="118" t="str">
        <f t="shared" si="11"/>
        <v/>
      </c>
      <c r="AD240" s="119" t="str">
        <f t="shared" si="12"/>
        <v/>
      </c>
      <c r="AE240" s="120" t="str">
        <f t="shared" si="13"/>
        <v/>
      </c>
      <c r="AF240" s="121" t="str">
        <f t="shared" si="10"/>
        <v/>
      </c>
    </row>
    <row r="241" spans="2:32" ht="15.75" customHeight="1" x14ac:dyDescent="0.35">
      <c r="B241" s="903"/>
      <c r="C241" s="904"/>
      <c r="D241" s="905"/>
      <c r="E241" s="906"/>
      <c r="F241" s="907"/>
      <c r="G241" s="908"/>
      <c r="H241" s="909"/>
      <c r="I241" s="910"/>
      <c r="J241" s="911"/>
      <c r="K241" s="912"/>
      <c r="L241" s="913"/>
      <c r="M241" s="914"/>
      <c r="N241" s="915"/>
      <c r="O241" s="914"/>
      <c r="P241" s="915"/>
      <c r="Q241" s="916"/>
      <c r="R241" s="917"/>
      <c r="S241" s="918"/>
      <c r="T241" s="114" t="str" cm="1">
        <f t="array" ref="T241">_xlfn.IFS(I241="L = L",J241*K241,I241="L = RoT",J241*R241*S241,I241="A = L x H",J241*K241*L241,I241="A = CS",J241*O241,I241="A = A",J241*N241,I241="A = RoT",J241*R241*S241,I241="V = L x H x T",J241*K241*L241*M241,I241="V = L x CS",J241*K241*O241,I241="V = T x A",J241*M241*N241,I241="V = V",J241*P241,I241="V = RoT",J241*R241*S241,I241="M = M",J241*Q241,I241="M = RoT",J241*R241*S241,I241="","")</f>
        <v/>
      </c>
      <c r="U241" s="115" t="str" cm="1">
        <f t="array" ref="U241">_xlfn.IFNA(_xlfn.IFS($H241="length","m",$H241="area","m2",$H241="volume","m3",$H241="mass","kg",$H241="",""),"problem")</f>
        <v/>
      </c>
      <c r="V241" s="475"/>
      <c r="W241" s="476"/>
      <c r="X241" s="476"/>
      <c r="Y241" s="476"/>
      <c r="Z241" s="116"/>
      <c r="AA241" s="117" t="str" cm="1">
        <f t="array" ref="AA241">_xlfn.IFNA(_xlfn.IFS($H241="Length",VLOOKUP($Y241,Densities,3,FALSE),$H241="area",VLOOKUP($Y241,Densities,4,FALSE),$H241="volume",VLOOKUP($Y241,Densities,5,FALSE),$H241="mass",1,$H241="",""),"enter density manually")</f>
        <v/>
      </c>
      <c r="AB241" s="115" t="str" cm="1">
        <f t="array" ref="AB241">_xlfn.IFNA(_xlfn.IFS($H241="length","kg/m",$H241="area","kg/m2",$H241="volume","kg/m3",$H241="mass","kg/kg",$H241="",""),"problem")</f>
        <v/>
      </c>
      <c r="AC241" s="118" t="str">
        <f t="shared" si="11"/>
        <v/>
      </c>
      <c r="AD241" s="119" t="str">
        <f t="shared" si="12"/>
        <v/>
      </c>
      <c r="AE241" s="120" t="str">
        <f t="shared" si="13"/>
        <v/>
      </c>
      <c r="AF241" s="121" t="str">
        <f t="shared" si="10"/>
        <v/>
      </c>
    </row>
    <row r="242" spans="2:32" ht="15.75" customHeight="1" x14ac:dyDescent="0.35">
      <c r="B242" s="903"/>
      <c r="C242" s="904"/>
      <c r="D242" s="905"/>
      <c r="E242" s="906"/>
      <c r="F242" s="907"/>
      <c r="G242" s="908"/>
      <c r="H242" s="909"/>
      <c r="I242" s="910"/>
      <c r="J242" s="911"/>
      <c r="K242" s="912"/>
      <c r="L242" s="913"/>
      <c r="M242" s="914"/>
      <c r="N242" s="915"/>
      <c r="O242" s="914"/>
      <c r="P242" s="915"/>
      <c r="Q242" s="916"/>
      <c r="R242" s="917"/>
      <c r="S242" s="918"/>
      <c r="T242" s="114" t="str" cm="1">
        <f t="array" ref="T242">_xlfn.IFS(I242="L = L",J242*K242,I242="L = RoT",J242*R242*S242,I242="A = L x H",J242*K242*L242,I242="A = CS",J242*O242,I242="A = A",J242*N242,I242="A = RoT",J242*R242*S242,I242="V = L x H x T",J242*K242*L242*M242,I242="V = L x CS",J242*K242*O242,I242="V = T x A",J242*M242*N242,I242="V = V",J242*P242,I242="V = RoT",J242*R242*S242,I242="M = M",J242*Q242,I242="M = RoT",J242*R242*S242,I242="","")</f>
        <v/>
      </c>
      <c r="U242" s="115" t="str" cm="1">
        <f t="array" ref="U242">_xlfn.IFNA(_xlfn.IFS($H242="length","m",$H242="area","m2",$H242="volume","m3",$H242="mass","kg",$H242="",""),"problem")</f>
        <v/>
      </c>
      <c r="V242" s="475"/>
      <c r="W242" s="476"/>
      <c r="X242" s="476"/>
      <c r="Y242" s="476"/>
      <c r="Z242" s="116"/>
      <c r="AA242" s="117" t="str" cm="1">
        <f t="array" ref="AA242">_xlfn.IFNA(_xlfn.IFS($H242="Length",VLOOKUP($Y242,Densities,3,FALSE),$H242="area",VLOOKUP($Y242,Densities,4,FALSE),$H242="volume",VLOOKUP($Y242,Densities,5,FALSE),$H242="mass",1,$H242="",""),"enter density manually")</f>
        <v/>
      </c>
      <c r="AB242" s="115" t="str" cm="1">
        <f t="array" ref="AB242">_xlfn.IFNA(_xlfn.IFS($H242="length","kg/m",$H242="area","kg/m2",$H242="volume","kg/m3",$H242="mass","kg/kg",$H242="",""),"problem")</f>
        <v/>
      </c>
      <c r="AC242" s="118" t="str">
        <f t="shared" si="11"/>
        <v/>
      </c>
      <c r="AD242" s="119" t="str">
        <f t="shared" si="12"/>
        <v/>
      </c>
      <c r="AE242" s="120" t="str">
        <f t="shared" si="13"/>
        <v/>
      </c>
      <c r="AF242" s="121" t="str">
        <f t="shared" si="10"/>
        <v/>
      </c>
    </row>
    <row r="243" spans="2:32" x14ac:dyDescent="0.35">
      <c r="B243" s="903"/>
      <c r="C243" s="904"/>
      <c r="D243" s="905"/>
      <c r="E243" s="906"/>
      <c r="F243" s="907"/>
      <c r="G243" s="908"/>
      <c r="H243" s="909"/>
      <c r="I243" s="910"/>
      <c r="J243" s="911"/>
      <c r="K243" s="912"/>
      <c r="L243" s="913"/>
      <c r="M243" s="914"/>
      <c r="N243" s="915"/>
      <c r="O243" s="914"/>
      <c r="P243" s="915"/>
      <c r="Q243" s="916"/>
      <c r="R243" s="917"/>
      <c r="S243" s="918"/>
      <c r="T243" s="114" t="str" cm="1">
        <f t="array" ref="T243">_xlfn.IFS(I243="L = L",J243*K243,I243="L = RoT",J243*R243*S243,I243="A = L x H",J243*K243*L243,I243="A = CS",J243*O243,I243="A = A",J243*N243,I243="A = RoT",J243*R243*S243,I243="V = L x H x T",J243*K243*L243*M243,I243="V = L x CS",J243*K243*O243,I243="V = T x A",J243*M243*N243,I243="V = V",J243*P243,I243="V = RoT",J243*R243*S243,I243="M = M",J243*Q243,I243="M = RoT",J243*R243*S243,I243="","")</f>
        <v/>
      </c>
      <c r="U243" s="115" t="str" cm="1">
        <f t="array" ref="U243">_xlfn.IFNA(_xlfn.IFS($H243="length","m",$H243="area","m2",$H243="volume","m3",$H243="mass","kg",$H243="",""),"problem")</f>
        <v/>
      </c>
      <c r="V243" s="475"/>
      <c r="W243" s="476"/>
      <c r="X243" s="476"/>
      <c r="Y243" s="476"/>
      <c r="Z243" s="116"/>
      <c r="AA243" s="117" t="str" cm="1">
        <f t="array" ref="AA243">_xlfn.IFNA(_xlfn.IFS($H243="Length",VLOOKUP($Y243,Densities,3,FALSE),$H243="area",VLOOKUP($Y243,Densities,4,FALSE),$H243="volume",VLOOKUP($Y243,Densities,5,FALSE),$H243="mass",1,$H243="",""),"enter density manually")</f>
        <v/>
      </c>
      <c r="AB243" s="115" t="str" cm="1">
        <f t="array" ref="AB243">_xlfn.IFNA(_xlfn.IFS($H243="length","kg/m",$H243="area","kg/m2",$H243="volume","kg/m3",$H243="mass","kg/kg",$H243="",""),"problem")</f>
        <v/>
      </c>
      <c r="AC243" s="118" t="str">
        <f t="shared" si="11"/>
        <v/>
      </c>
      <c r="AD243" s="119" t="str">
        <f t="shared" si="12"/>
        <v/>
      </c>
      <c r="AE243" s="120" t="str">
        <f t="shared" si="13"/>
        <v/>
      </c>
      <c r="AF243" s="121" t="str">
        <f t="shared" si="10"/>
        <v/>
      </c>
    </row>
    <row r="244" spans="2:32" x14ac:dyDescent="0.35">
      <c r="B244" s="903"/>
      <c r="C244" s="904"/>
      <c r="D244" s="905"/>
      <c r="E244" s="906"/>
      <c r="F244" s="907"/>
      <c r="G244" s="908"/>
      <c r="H244" s="909"/>
      <c r="I244" s="910"/>
      <c r="J244" s="911"/>
      <c r="K244" s="912"/>
      <c r="L244" s="913"/>
      <c r="M244" s="914"/>
      <c r="N244" s="915"/>
      <c r="O244" s="914"/>
      <c r="P244" s="915"/>
      <c r="Q244" s="916"/>
      <c r="R244" s="917"/>
      <c r="S244" s="918"/>
      <c r="T244" s="114" t="str" cm="1">
        <f t="array" ref="T244">_xlfn.IFS(I244="L = L",J244*K244,I244="L = RoT",J244*R244*S244,I244="A = L x H",J244*K244*L244,I244="A = CS",J244*O244,I244="A = A",J244*N244,I244="A = RoT",J244*R244*S244,I244="V = L x H x T",J244*K244*L244*M244,I244="V = L x CS",J244*K244*O244,I244="V = T x A",J244*M244*N244,I244="V = V",J244*P244,I244="V = RoT",J244*R244*S244,I244="M = M",J244*Q244,I244="M = RoT",J244*R244*S244,I244="","")</f>
        <v/>
      </c>
      <c r="U244" s="115" t="str" cm="1">
        <f t="array" ref="U244">_xlfn.IFNA(_xlfn.IFS($H244="length","m",$H244="area","m2",$H244="volume","m3",$H244="mass","kg",$H244="",""),"problem")</f>
        <v/>
      </c>
      <c r="V244" s="475"/>
      <c r="W244" s="476"/>
      <c r="X244" s="476"/>
      <c r="Y244" s="476"/>
      <c r="Z244" s="116"/>
      <c r="AA244" s="117" t="str" cm="1">
        <f t="array" ref="AA244">_xlfn.IFNA(_xlfn.IFS($H244="Length",VLOOKUP($Y244,Densities,3,FALSE),$H244="area",VLOOKUP($Y244,Densities,4,FALSE),$H244="volume",VLOOKUP($Y244,Densities,5,FALSE),$H244="mass",1,$H244="",""),"enter density manually")</f>
        <v/>
      </c>
      <c r="AB244" s="115" t="str" cm="1">
        <f t="array" ref="AB244">_xlfn.IFNA(_xlfn.IFS($H244="length","kg/m",$H244="area","kg/m2",$H244="volume","kg/m3",$H244="mass","kg/kg",$H244="",""),"problem")</f>
        <v/>
      </c>
      <c r="AC244" s="118" t="str">
        <f t="shared" si="11"/>
        <v/>
      </c>
      <c r="AD244" s="119" t="str">
        <f t="shared" si="12"/>
        <v/>
      </c>
      <c r="AE244" s="120" t="str">
        <f t="shared" si="13"/>
        <v/>
      </c>
      <c r="AF244" s="121" t="str">
        <f t="shared" si="10"/>
        <v/>
      </c>
    </row>
    <row r="245" spans="2:32" x14ac:dyDescent="0.35">
      <c r="B245" s="903"/>
      <c r="C245" s="904"/>
      <c r="D245" s="905"/>
      <c r="E245" s="906"/>
      <c r="F245" s="907"/>
      <c r="G245" s="908"/>
      <c r="H245" s="909"/>
      <c r="I245" s="910"/>
      <c r="J245" s="911"/>
      <c r="K245" s="912"/>
      <c r="L245" s="913"/>
      <c r="M245" s="914"/>
      <c r="N245" s="915"/>
      <c r="O245" s="914"/>
      <c r="P245" s="915"/>
      <c r="Q245" s="916"/>
      <c r="R245" s="917"/>
      <c r="S245" s="918"/>
      <c r="T245" s="114" t="str" cm="1">
        <f t="array" ref="T245">_xlfn.IFS(I245="L = L",J245*K245,I245="L = RoT",J245*R245*S245,I245="A = L x H",J245*K245*L245,I245="A = CS",J245*O245,I245="A = A",J245*N245,I245="A = RoT",J245*R245*S245,I245="V = L x H x T",J245*K245*L245*M245,I245="V = L x CS",J245*K245*O245,I245="V = T x A",J245*M245*N245,I245="V = V",J245*P245,I245="V = RoT",J245*R245*S245,I245="M = M",J245*Q245,I245="M = RoT",J245*R245*S245,I245="","")</f>
        <v/>
      </c>
      <c r="U245" s="115" t="str" cm="1">
        <f t="array" ref="U245">_xlfn.IFNA(_xlfn.IFS($H245="length","m",$H245="area","m2",$H245="volume","m3",$H245="mass","kg",$H245="",""),"problem")</f>
        <v/>
      </c>
      <c r="V245" s="475"/>
      <c r="W245" s="476"/>
      <c r="X245" s="476"/>
      <c r="Y245" s="476"/>
      <c r="Z245" s="116"/>
      <c r="AA245" s="117" t="str" cm="1">
        <f t="array" ref="AA245">_xlfn.IFNA(_xlfn.IFS($H245="Length",VLOOKUP($Y245,Densities,3,FALSE),$H245="area",VLOOKUP($Y245,Densities,4,FALSE),$H245="volume",VLOOKUP($Y245,Densities,5,FALSE),$H245="mass",1,$H245="",""),"enter density manually")</f>
        <v/>
      </c>
      <c r="AB245" s="115" t="str" cm="1">
        <f t="array" ref="AB245">_xlfn.IFNA(_xlfn.IFS($H245="length","kg/m",$H245="area","kg/m2",$H245="volume","kg/m3",$H245="mass","kg/kg",$H245="",""),"problem")</f>
        <v/>
      </c>
      <c r="AC245" s="118" t="str">
        <f t="shared" si="11"/>
        <v/>
      </c>
      <c r="AD245" s="119" t="str">
        <f t="shared" si="12"/>
        <v/>
      </c>
      <c r="AE245" s="120" t="str">
        <f t="shared" si="13"/>
        <v/>
      </c>
      <c r="AF245" s="121" t="str">
        <f t="shared" si="10"/>
        <v/>
      </c>
    </row>
    <row r="246" spans="2:32" x14ac:dyDescent="0.35">
      <c r="B246" s="903"/>
      <c r="C246" s="904"/>
      <c r="D246" s="905"/>
      <c r="E246" s="906"/>
      <c r="F246" s="907"/>
      <c r="G246" s="908"/>
      <c r="H246" s="909"/>
      <c r="I246" s="910"/>
      <c r="J246" s="911"/>
      <c r="K246" s="912"/>
      <c r="L246" s="913"/>
      <c r="M246" s="914"/>
      <c r="N246" s="915"/>
      <c r="O246" s="914"/>
      <c r="P246" s="915"/>
      <c r="Q246" s="916"/>
      <c r="R246" s="917"/>
      <c r="S246" s="918"/>
      <c r="T246" s="114" t="str" cm="1">
        <f t="array" ref="T246">_xlfn.IFS(I246="L = L",J246*K246,I246="L = RoT",J246*R246*S246,I246="A = L x H",J246*K246*L246,I246="A = CS",J246*O246,I246="A = A",J246*N246,I246="A = RoT",J246*R246*S246,I246="V = L x H x T",J246*K246*L246*M246,I246="V = L x CS",J246*K246*O246,I246="V = T x A",J246*M246*N246,I246="V = V",J246*P246,I246="V = RoT",J246*R246*S246,I246="M = M",J246*Q246,I246="M = RoT",J246*R246*S246,I246="","")</f>
        <v/>
      </c>
      <c r="U246" s="115" t="str" cm="1">
        <f t="array" ref="U246">_xlfn.IFNA(_xlfn.IFS($H246="length","m",$H246="area","m2",$H246="volume","m3",$H246="mass","kg",$H246="",""),"problem")</f>
        <v/>
      </c>
      <c r="V246" s="475"/>
      <c r="W246" s="476"/>
      <c r="X246" s="476"/>
      <c r="Y246" s="476"/>
      <c r="Z246" s="116"/>
      <c r="AA246" s="117" t="str" cm="1">
        <f t="array" ref="AA246">_xlfn.IFNA(_xlfn.IFS($H246="Length",VLOOKUP($Y246,Densities,3,FALSE),$H246="area",VLOOKUP($Y246,Densities,4,FALSE),$H246="volume",VLOOKUP($Y246,Densities,5,FALSE),$H246="mass",1,$H246="",""),"enter density manually")</f>
        <v/>
      </c>
      <c r="AB246" s="115" t="str" cm="1">
        <f t="array" ref="AB246">_xlfn.IFNA(_xlfn.IFS($H246="length","kg/m",$H246="area","kg/m2",$H246="volume","kg/m3",$H246="mass","kg/kg",$H246="",""),"problem")</f>
        <v/>
      </c>
      <c r="AC246" s="118" t="str">
        <f t="shared" si="11"/>
        <v/>
      </c>
      <c r="AD246" s="119" t="str">
        <f t="shared" si="12"/>
        <v/>
      </c>
      <c r="AE246" s="120" t="str">
        <f t="shared" si="13"/>
        <v/>
      </c>
      <c r="AF246" s="121" t="str">
        <f t="shared" si="10"/>
        <v/>
      </c>
    </row>
    <row r="247" spans="2:32" ht="15.75" customHeight="1" x14ac:dyDescent="0.35">
      <c r="B247" s="903"/>
      <c r="C247" s="904"/>
      <c r="D247" s="905"/>
      <c r="E247" s="906"/>
      <c r="F247" s="907"/>
      <c r="G247" s="908"/>
      <c r="H247" s="909"/>
      <c r="I247" s="910"/>
      <c r="J247" s="911"/>
      <c r="K247" s="912"/>
      <c r="L247" s="913"/>
      <c r="M247" s="914"/>
      <c r="N247" s="915"/>
      <c r="O247" s="914"/>
      <c r="P247" s="915"/>
      <c r="Q247" s="916"/>
      <c r="R247" s="917"/>
      <c r="S247" s="918"/>
      <c r="T247" s="114" t="str" cm="1">
        <f t="array" ref="T247">_xlfn.IFS(I247="L = L",J247*K247,I247="L = RoT",J247*R247*S247,I247="A = L x H",J247*K247*L247,I247="A = CS",J247*O247,I247="A = A",J247*N247,I247="A = RoT",J247*R247*S247,I247="V = L x H x T",J247*K247*L247*M247,I247="V = L x CS",J247*K247*O247,I247="V = T x A",J247*M247*N247,I247="V = V",J247*P247,I247="V = RoT",J247*R247*S247,I247="M = M",J247*Q247,I247="M = RoT",J247*R247*S247,I247="","")</f>
        <v/>
      </c>
      <c r="U247" s="115" t="str" cm="1">
        <f t="array" ref="U247">_xlfn.IFNA(_xlfn.IFS($H247="length","m",$H247="area","m2",$H247="volume","m3",$H247="mass","kg",$H247="",""),"problem")</f>
        <v/>
      </c>
      <c r="V247" s="475"/>
      <c r="W247" s="476"/>
      <c r="X247" s="476"/>
      <c r="Y247" s="476"/>
      <c r="Z247" s="116"/>
      <c r="AA247" s="117" t="str" cm="1">
        <f t="array" ref="AA247">_xlfn.IFNA(_xlfn.IFS($H247="Length",VLOOKUP($Y247,Densities,3,FALSE),$H247="area",VLOOKUP($Y247,Densities,4,FALSE),$H247="volume",VLOOKUP($Y247,Densities,5,FALSE),$H247="mass",1,$H247="",""),"enter density manually")</f>
        <v/>
      </c>
      <c r="AB247" s="115" t="str" cm="1">
        <f t="array" ref="AB247">_xlfn.IFNA(_xlfn.IFS($H247="length","kg/m",$H247="area","kg/m2",$H247="volume","kg/m3",$H247="mass","kg/kg",$H247="",""),"problem")</f>
        <v/>
      </c>
      <c r="AC247" s="118" t="str">
        <f t="shared" si="11"/>
        <v/>
      </c>
      <c r="AD247" s="119" t="str">
        <f t="shared" si="12"/>
        <v/>
      </c>
      <c r="AE247" s="120" t="str">
        <f t="shared" si="13"/>
        <v/>
      </c>
      <c r="AF247" s="121" t="str">
        <f t="shared" si="10"/>
        <v/>
      </c>
    </row>
    <row r="248" spans="2:32" ht="15.75" customHeight="1" x14ac:dyDescent="0.35">
      <c r="B248" s="903"/>
      <c r="C248" s="904"/>
      <c r="D248" s="905"/>
      <c r="E248" s="906"/>
      <c r="F248" s="907"/>
      <c r="G248" s="908"/>
      <c r="H248" s="909"/>
      <c r="I248" s="910"/>
      <c r="J248" s="911"/>
      <c r="K248" s="912"/>
      <c r="L248" s="913"/>
      <c r="M248" s="914"/>
      <c r="N248" s="915"/>
      <c r="O248" s="914"/>
      <c r="P248" s="915"/>
      <c r="Q248" s="916"/>
      <c r="R248" s="917"/>
      <c r="S248" s="918"/>
      <c r="T248" s="114" t="str" cm="1">
        <f t="array" ref="T248">_xlfn.IFS(I248="L = L",J248*K248,I248="L = RoT",J248*R248*S248,I248="A = L x H",J248*K248*L248,I248="A = CS",J248*O248,I248="A = A",J248*N248,I248="A = RoT",J248*R248*S248,I248="V = L x H x T",J248*K248*L248*M248,I248="V = L x CS",J248*K248*O248,I248="V = T x A",J248*M248*N248,I248="V = V",J248*P248,I248="V = RoT",J248*R248*S248,I248="M = M",J248*Q248,I248="M = RoT",J248*R248*S248,I248="","")</f>
        <v/>
      </c>
      <c r="U248" s="115" t="str" cm="1">
        <f t="array" ref="U248">_xlfn.IFNA(_xlfn.IFS($H248="length","m",$H248="area","m2",$H248="volume","m3",$H248="mass","kg",$H248="",""),"problem")</f>
        <v/>
      </c>
      <c r="V248" s="475"/>
      <c r="W248" s="476"/>
      <c r="X248" s="476"/>
      <c r="Y248" s="476"/>
      <c r="Z248" s="116"/>
      <c r="AA248" s="117" t="str" cm="1">
        <f t="array" ref="AA248">_xlfn.IFNA(_xlfn.IFS($H248="Length",VLOOKUP($Y248,Densities,3,FALSE),$H248="area",VLOOKUP($Y248,Densities,4,FALSE),$H248="volume",VLOOKUP($Y248,Densities,5,FALSE),$H248="mass",1,$H248="",""),"enter density manually")</f>
        <v/>
      </c>
      <c r="AB248" s="115" t="str" cm="1">
        <f t="array" ref="AB248">_xlfn.IFNA(_xlfn.IFS($H248="length","kg/m",$H248="area","kg/m2",$H248="volume","kg/m3",$H248="mass","kg/kg",$H248="",""),"problem")</f>
        <v/>
      </c>
      <c r="AC248" s="118" t="str">
        <f t="shared" si="11"/>
        <v/>
      </c>
      <c r="AD248" s="119" t="str">
        <f t="shared" si="12"/>
        <v/>
      </c>
      <c r="AE248" s="120" t="str">
        <f t="shared" si="13"/>
        <v/>
      </c>
      <c r="AF248" s="121" t="str">
        <f t="shared" si="10"/>
        <v/>
      </c>
    </row>
    <row r="249" spans="2:32" x14ac:dyDescent="0.35">
      <c r="B249" s="903"/>
      <c r="C249" s="904"/>
      <c r="D249" s="905"/>
      <c r="E249" s="906"/>
      <c r="F249" s="907"/>
      <c r="G249" s="908"/>
      <c r="H249" s="909"/>
      <c r="I249" s="910"/>
      <c r="J249" s="911"/>
      <c r="K249" s="912"/>
      <c r="L249" s="913"/>
      <c r="M249" s="914"/>
      <c r="N249" s="915"/>
      <c r="O249" s="914"/>
      <c r="P249" s="915"/>
      <c r="Q249" s="916"/>
      <c r="R249" s="917"/>
      <c r="S249" s="918"/>
      <c r="T249" s="114" t="str" cm="1">
        <f t="array" ref="T249">_xlfn.IFS(I249="L = L",J249*K249,I249="L = RoT",J249*R249*S249,I249="A = L x H",J249*K249*L249,I249="A = CS",J249*O249,I249="A = A",J249*N249,I249="A = RoT",J249*R249*S249,I249="V = L x H x T",J249*K249*L249*M249,I249="V = L x CS",J249*K249*O249,I249="V = T x A",J249*M249*N249,I249="V = V",J249*P249,I249="V = RoT",J249*R249*S249,I249="M = M",J249*Q249,I249="M = RoT",J249*R249*S249,I249="","")</f>
        <v/>
      </c>
      <c r="U249" s="115" t="str" cm="1">
        <f t="array" ref="U249">_xlfn.IFNA(_xlfn.IFS($H249="length","m",$H249="area","m2",$H249="volume","m3",$H249="mass","kg",$H249="",""),"problem")</f>
        <v/>
      </c>
      <c r="V249" s="475"/>
      <c r="W249" s="476"/>
      <c r="X249" s="476"/>
      <c r="Y249" s="476"/>
      <c r="Z249" s="116"/>
      <c r="AA249" s="117" t="str" cm="1">
        <f t="array" ref="AA249">_xlfn.IFNA(_xlfn.IFS($H249="Length",VLOOKUP($Y249,Densities,3,FALSE),$H249="area",VLOOKUP($Y249,Densities,4,FALSE),$H249="volume",VLOOKUP($Y249,Densities,5,FALSE),$H249="mass",1,$H249="",""),"enter density manually")</f>
        <v/>
      </c>
      <c r="AB249" s="115" t="str" cm="1">
        <f t="array" ref="AB249">_xlfn.IFNA(_xlfn.IFS($H249="length","kg/m",$H249="area","kg/m2",$H249="volume","kg/m3",$H249="mass","kg/kg",$H249="",""),"problem")</f>
        <v/>
      </c>
      <c r="AC249" s="118" t="str">
        <f t="shared" si="11"/>
        <v/>
      </c>
      <c r="AD249" s="119" t="str">
        <f t="shared" si="12"/>
        <v/>
      </c>
      <c r="AE249" s="120" t="str">
        <f t="shared" si="13"/>
        <v/>
      </c>
      <c r="AF249" s="121" t="str">
        <f t="shared" si="10"/>
        <v/>
      </c>
    </row>
    <row r="250" spans="2:32" x14ac:dyDescent="0.35">
      <c r="B250" s="903"/>
      <c r="C250" s="904"/>
      <c r="D250" s="905"/>
      <c r="E250" s="906"/>
      <c r="F250" s="907"/>
      <c r="G250" s="908"/>
      <c r="H250" s="909"/>
      <c r="I250" s="910"/>
      <c r="J250" s="911"/>
      <c r="K250" s="912"/>
      <c r="L250" s="913"/>
      <c r="M250" s="914"/>
      <c r="N250" s="915"/>
      <c r="O250" s="914"/>
      <c r="P250" s="915"/>
      <c r="Q250" s="916"/>
      <c r="R250" s="917"/>
      <c r="S250" s="918"/>
      <c r="T250" s="114" t="str" cm="1">
        <f t="array" ref="T250">_xlfn.IFS(I250="L = L",J250*K250,I250="L = RoT",J250*R250*S250,I250="A = L x H",J250*K250*L250,I250="A = CS",J250*O250,I250="A = A",J250*N250,I250="A = RoT",J250*R250*S250,I250="V = L x H x T",J250*K250*L250*M250,I250="V = L x CS",J250*K250*O250,I250="V = T x A",J250*M250*N250,I250="V = V",J250*P250,I250="V = RoT",J250*R250*S250,I250="M = M",J250*Q250,I250="M = RoT",J250*R250*S250,I250="","")</f>
        <v/>
      </c>
      <c r="U250" s="115" t="str" cm="1">
        <f t="array" ref="U250">_xlfn.IFNA(_xlfn.IFS($H250="length","m",$H250="area","m2",$H250="volume","m3",$H250="mass","kg",$H250="",""),"problem")</f>
        <v/>
      </c>
      <c r="V250" s="475"/>
      <c r="W250" s="476"/>
      <c r="X250" s="476"/>
      <c r="Y250" s="476"/>
      <c r="Z250" s="116"/>
      <c r="AA250" s="117" t="str" cm="1">
        <f t="array" ref="AA250">_xlfn.IFNA(_xlfn.IFS($H250="Length",VLOOKUP($Y250,Densities,3,FALSE),$H250="area",VLOOKUP($Y250,Densities,4,FALSE),$H250="volume",VLOOKUP($Y250,Densities,5,FALSE),$H250="mass",1,$H250="",""),"enter density manually")</f>
        <v/>
      </c>
      <c r="AB250" s="115" t="str" cm="1">
        <f t="array" ref="AB250">_xlfn.IFNA(_xlfn.IFS($H250="length","kg/m",$H250="area","kg/m2",$H250="volume","kg/m3",$H250="mass","kg/kg",$H250="",""),"problem")</f>
        <v/>
      </c>
      <c r="AC250" s="118" t="str">
        <f t="shared" si="11"/>
        <v/>
      </c>
      <c r="AD250" s="119" t="str">
        <f t="shared" si="12"/>
        <v/>
      </c>
      <c r="AE250" s="120" t="str">
        <f t="shared" si="13"/>
        <v/>
      </c>
      <c r="AF250" s="121" t="str">
        <f t="shared" si="10"/>
        <v/>
      </c>
    </row>
    <row r="251" spans="2:32" ht="15.75" customHeight="1" x14ac:dyDescent="0.35">
      <c r="B251" s="903"/>
      <c r="C251" s="904"/>
      <c r="D251" s="905"/>
      <c r="E251" s="906"/>
      <c r="F251" s="907"/>
      <c r="G251" s="908"/>
      <c r="H251" s="909"/>
      <c r="I251" s="910"/>
      <c r="J251" s="911"/>
      <c r="K251" s="912"/>
      <c r="L251" s="913"/>
      <c r="M251" s="914"/>
      <c r="N251" s="915"/>
      <c r="O251" s="914"/>
      <c r="P251" s="915"/>
      <c r="Q251" s="916"/>
      <c r="R251" s="917"/>
      <c r="S251" s="918"/>
      <c r="T251" s="114" t="str" cm="1">
        <f t="array" ref="T251">_xlfn.IFS(I251="L = L",J251*K251,I251="L = RoT",J251*R251*S251,I251="A = L x H",J251*K251*L251,I251="A = CS",J251*O251,I251="A = A",J251*N251,I251="A = RoT",J251*R251*S251,I251="V = L x H x T",J251*K251*L251*M251,I251="V = L x CS",J251*K251*O251,I251="V = T x A",J251*M251*N251,I251="V = V",J251*P251,I251="V = RoT",J251*R251*S251,I251="M = M",J251*Q251,I251="M = RoT",J251*R251*S251,I251="","")</f>
        <v/>
      </c>
      <c r="U251" s="115" t="str" cm="1">
        <f t="array" ref="U251">_xlfn.IFNA(_xlfn.IFS($H251="length","m",$H251="area","m2",$H251="volume","m3",$H251="mass","kg",$H251="",""),"problem")</f>
        <v/>
      </c>
      <c r="V251" s="475"/>
      <c r="W251" s="476"/>
      <c r="X251" s="476"/>
      <c r="Y251" s="476"/>
      <c r="Z251" s="116"/>
      <c r="AA251" s="117" t="str" cm="1">
        <f t="array" ref="AA251">_xlfn.IFNA(_xlfn.IFS($H251="Length",VLOOKUP($Y251,Densities,3,FALSE),$H251="area",VLOOKUP($Y251,Densities,4,FALSE),$H251="volume",VLOOKUP($Y251,Densities,5,FALSE),$H251="mass",1,$H251="",""),"enter density manually")</f>
        <v/>
      </c>
      <c r="AB251" s="115" t="str" cm="1">
        <f t="array" ref="AB251">_xlfn.IFNA(_xlfn.IFS($H251="length","kg/m",$H251="area","kg/m2",$H251="volume","kg/m3",$H251="mass","kg/kg",$H251="",""),"problem")</f>
        <v/>
      </c>
      <c r="AC251" s="118" t="str">
        <f t="shared" si="11"/>
        <v/>
      </c>
      <c r="AD251" s="119" t="str">
        <f t="shared" si="12"/>
        <v/>
      </c>
      <c r="AE251" s="120" t="str">
        <f t="shared" si="13"/>
        <v/>
      </c>
      <c r="AF251" s="121" t="str">
        <f t="shared" si="10"/>
        <v/>
      </c>
    </row>
    <row r="252" spans="2:32" ht="15.75" customHeight="1" x14ac:dyDescent="0.35">
      <c r="B252" s="903"/>
      <c r="C252" s="904"/>
      <c r="D252" s="905"/>
      <c r="E252" s="906"/>
      <c r="F252" s="907"/>
      <c r="G252" s="908"/>
      <c r="H252" s="909"/>
      <c r="I252" s="910"/>
      <c r="J252" s="911"/>
      <c r="K252" s="912"/>
      <c r="L252" s="913"/>
      <c r="M252" s="914"/>
      <c r="N252" s="915"/>
      <c r="O252" s="914"/>
      <c r="P252" s="915"/>
      <c r="Q252" s="916"/>
      <c r="R252" s="917"/>
      <c r="S252" s="918"/>
      <c r="T252" s="114" t="str" cm="1">
        <f t="array" ref="T252">_xlfn.IFS(I252="L = L",J252*K252,I252="L = RoT",J252*R252*S252,I252="A = L x H",J252*K252*L252,I252="A = CS",J252*O252,I252="A = A",J252*N252,I252="A = RoT",J252*R252*S252,I252="V = L x H x T",J252*K252*L252*M252,I252="V = L x CS",J252*K252*O252,I252="V = T x A",J252*M252*N252,I252="V = V",J252*P252,I252="V = RoT",J252*R252*S252,I252="M = M",J252*Q252,I252="M = RoT",J252*R252*S252,I252="","")</f>
        <v/>
      </c>
      <c r="U252" s="115" t="str" cm="1">
        <f t="array" ref="U252">_xlfn.IFNA(_xlfn.IFS($H252="length","m",$H252="area","m2",$H252="volume","m3",$H252="mass","kg",$H252="",""),"problem")</f>
        <v/>
      </c>
      <c r="V252" s="475"/>
      <c r="W252" s="476"/>
      <c r="X252" s="476"/>
      <c r="Y252" s="476"/>
      <c r="Z252" s="116"/>
      <c r="AA252" s="117" t="str" cm="1">
        <f t="array" ref="AA252">_xlfn.IFNA(_xlfn.IFS($H252="Length",VLOOKUP($Y252,Densities,3,FALSE),$H252="area",VLOOKUP($Y252,Densities,4,FALSE),$H252="volume",VLOOKUP($Y252,Densities,5,FALSE),$H252="mass",1,$H252="",""),"enter density manually")</f>
        <v/>
      </c>
      <c r="AB252" s="115" t="str" cm="1">
        <f t="array" ref="AB252">_xlfn.IFNA(_xlfn.IFS($H252="length","kg/m",$H252="area","kg/m2",$H252="volume","kg/m3",$H252="mass","kg/kg",$H252="",""),"problem")</f>
        <v/>
      </c>
      <c r="AC252" s="118" t="str">
        <f t="shared" si="11"/>
        <v/>
      </c>
      <c r="AD252" s="119" t="str">
        <f t="shared" si="12"/>
        <v/>
      </c>
      <c r="AE252" s="120" t="str">
        <f t="shared" si="13"/>
        <v/>
      </c>
      <c r="AF252" s="121" t="str">
        <f t="shared" si="10"/>
        <v/>
      </c>
    </row>
    <row r="253" spans="2:32" x14ac:dyDescent="0.35">
      <c r="B253" s="903"/>
      <c r="C253" s="904"/>
      <c r="D253" s="905"/>
      <c r="E253" s="906"/>
      <c r="F253" s="907"/>
      <c r="G253" s="908"/>
      <c r="H253" s="909"/>
      <c r="I253" s="910"/>
      <c r="J253" s="911"/>
      <c r="K253" s="912"/>
      <c r="L253" s="913"/>
      <c r="M253" s="914"/>
      <c r="N253" s="915"/>
      <c r="O253" s="914"/>
      <c r="P253" s="915"/>
      <c r="Q253" s="916"/>
      <c r="R253" s="917"/>
      <c r="S253" s="918"/>
      <c r="T253" s="114" t="str" cm="1">
        <f t="array" ref="T253">_xlfn.IFS(I253="L = L",J253*K253,I253="L = RoT",J253*R253*S253,I253="A = L x H",J253*K253*L253,I253="A = CS",J253*O253,I253="A = A",J253*N253,I253="A = RoT",J253*R253*S253,I253="V = L x H x T",J253*K253*L253*M253,I253="V = L x CS",J253*K253*O253,I253="V = T x A",J253*M253*N253,I253="V = V",J253*P253,I253="V = RoT",J253*R253*S253,I253="M = M",J253*Q253,I253="M = RoT",J253*R253*S253,I253="","")</f>
        <v/>
      </c>
      <c r="U253" s="115" t="str" cm="1">
        <f t="array" ref="U253">_xlfn.IFNA(_xlfn.IFS($H253="length","m",$H253="area","m2",$H253="volume","m3",$H253="mass","kg",$H253="",""),"problem")</f>
        <v/>
      </c>
      <c r="V253" s="475"/>
      <c r="W253" s="476"/>
      <c r="X253" s="476"/>
      <c r="Y253" s="476"/>
      <c r="Z253" s="116"/>
      <c r="AA253" s="117" t="str" cm="1">
        <f t="array" ref="AA253">_xlfn.IFNA(_xlfn.IFS($H253="Length",VLOOKUP($Y253,Densities,3,FALSE),$H253="area",VLOOKUP($Y253,Densities,4,FALSE),$H253="volume",VLOOKUP($Y253,Densities,5,FALSE),$H253="mass",1,$H253="",""),"enter density manually")</f>
        <v/>
      </c>
      <c r="AB253" s="115" t="str" cm="1">
        <f t="array" ref="AB253">_xlfn.IFNA(_xlfn.IFS($H253="length","kg/m",$H253="area","kg/m2",$H253="volume","kg/m3",$H253="mass","kg/kg",$H253="",""),"problem")</f>
        <v/>
      </c>
      <c r="AC253" s="118" t="str">
        <f t="shared" si="11"/>
        <v/>
      </c>
      <c r="AD253" s="119" t="str">
        <f t="shared" si="12"/>
        <v/>
      </c>
      <c r="AE253" s="120" t="str">
        <f t="shared" si="13"/>
        <v/>
      </c>
      <c r="AF253" s="121" t="str">
        <f t="shared" si="10"/>
        <v/>
      </c>
    </row>
    <row r="254" spans="2:32" x14ac:dyDescent="0.35">
      <c r="B254" s="903"/>
      <c r="C254" s="904"/>
      <c r="D254" s="905"/>
      <c r="E254" s="906"/>
      <c r="F254" s="907"/>
      <c r="G254" s="908"/>
      <c r="H254" s="909"/>
      <c r="I254" s="910"/>
      <c r="J254" s="911"/>
      <c r="K254" s="912"/>
      <c r="L254" s="913"/>
      <c r="M254" s="914"/>
      <c r="N254" s="915"/>
      <c r="O254" s="914"/>
      <c r="P254" s="915"/>
      <c r="Q254" s="916"/>
      <c r="R254" s="917"/>
      <c r="S254" s="918"/>
      <c r="T254" s="114" t="str" cm="1">
        <f t="array" ref="T254">_xlfn.IFS(I254="L = L",J254*K254,I254="L = RoT",J254*R254*S254,I254="A = L x H",J254*K254*L254,I254="A = CS",J254*O254,I254="A = A",J254*N254,I254="A = RoT",J254*R254*S254,I254="V = L x H x T",J254*K254*L254*M254,I254="V = L x CS",J254*K254*O254,I254="V = T x A",J254*M254*N254,I254="V = V",J254*P254,I254="V = RoT",J254*R254*S254,I254="M = M",J254*Q254,I254="M = RoT",J254*R254*S254,I254="","")</f>
        <v/>
      </c>
      <c r="U254" s="115" t="str" cm="1">
        <f t="array" ref="U254">_xlfn.IFNA(_xlfn.IFS($H254="length","m",$H254="area","m2",$H254="volume","m3",$H254="mass","kg",$H254="",""),"problem")</f>
        <v/>
      </c>
      <c r="V254" s="475"/>
      <c r="W254" s="476"/>
      <c r="X254" s="476"/>
      <c r="Y254" s="476"/>
      <c r="Z254" s="116"/>
      <c r="AA254" s="117" t="str" cm="1">
        <f t="array" ref="AA254">_xlfn.IFNA(_xlfn.IFS($H254="Length",VLOOKUP($Y254,Densities,3,FALSE),$H254="area",VLOOKUP($Y254,Densities,4,FALSE),$H254="volume",VLOOKUP($Y254,Densities,5,FALSE),$H254="mass",1,$H254="",""),"enter density manually")</f>
        <v/>
      </c>
      <c r="AB254" s="115" t="str" cm="1">
        <f t="array" ref="AB254">_xlfn.IFNA(_xlfn.IFS($H254="length","kg/m",$H254="area","kg/m2",$H254="volume","kg/m3",$H254="mass","kg/kg",$H254="",""),"problem")</f>
        <v/>
      </c>
      <c r="AC254" s="118" t="str">
        <f t="shared" si="11"/>
        <v/>
      </c>
      <c r="AD254" s="119" t="str">
        <f t="shared" si="12"/>
        <v/>
      </c>
      <c r="AE254" s="120" t="str">
        <f t="shared" si="13"/>
        <v/>
      </c>
      <c r="AF254" s="121" t="str">
        <f t="shared" si="10"/>
        <v/>
      </c>
    </row>
    <row r="255" spans="2:32" ht="15.75" customHeight="1" x14ac:dyDescent="0.35">
      <c r="B255" s="903"/>
      <c r="C255" s="904"/>
      <c r="D255" s="905"/>
      <c r="E255" s="906"/>
      <c r="F255" s="907"/>
      <c r="G255" s="908"/>
      <c r="H255" s="909"/>
      <c r="I255" s="910"/>
      <c r="J255" s="911"/>
      <c r="K255" s="912"/>
      <c r="L255" s="913"/>
      <c r="M255" s="914"/>
      <c r="N255" s="915"/>
      <c r="O255" s="914"/>
      <c r="P255" s="915"/>
      <c r="Q255" s="916"/>
      <c r="R255" s="917"/>
      <c r="S255" s="918"/>
      <c r="T255" s="114" t="str" cm="1">
        <f t="array" ref="T255">_xlfn.IFS(I255="L = L",J255*K255,I255="L = RoT",J255*R255*S255,I255="A = L x H",J255*K255*L255,I255="A = CS",J255*O255,I255="A = A",J255*N255,I255="A = RoT",J255*R255*S255,I255="V = L x H x T",J255*K255*L255*M255,I255="V = L x CS",J255*K255*O255,I255="V = T x A",J255*M255*N255,I255="V = V",J255*P255,I255="V = RoT",J255*R255*S255,I255="M = M",J255*Q255,I255="M = RoT",J255*R255*S255,I255="","")</f>
        <v/>
      </c>
      <c r="U255" s="115" t="str" cm="1">
        <f t="array" ref="U255">_xlfn.IFNA(_xlfn.IFS($H255="length","m",$H255="area","m2",$H255="volume","m3",$H255="mass","kg",$H255="",""),"problem")</f>
        <v/>
      </c>
      <c r="V255" s="475"/>
      <c r="W255" s="476"/>
      <c r="X255" s="476"/>
      <c r="Y255" s="476"/>
      <c r="Z255" s="116"/>
      <c r="AA255" s="117" t="str" cm="1">
        <f t="array" ref="AA255">_xlfn.IFNA(_xlfn.IFS($H255="Length",VLOOKUP($Y255,Densities,3,FALSE),$H255="area",VLOOKUP($Y255,Densities,4,FALSE),$H255="volume",VLOOKUP($Y255,Densities,5,FALSE),$H255="mass",1,$H255="",""),"enter density manually")</f>
        <v/>
      </c>
      <c r="AB255" s="115" t="str" cm="1">
        <f t="array" ref="AB255">_xlfn.IFNA(_xlfn.IFS($H255="length","kg/m",$H255="area","kg/m2",$H255="volume","kg/m3",$H255="mass","kg/kg",$H255="",""),"problem")</f>
        <v/>
      </c>
      <c r="AC255" s="118" t="str">
        <f t="shared" si="11"/>
        <v/>
      </c>
      <c r="AD255" s="119" t="str">
        <f t="shared" si="12"/>
        <v/>
      </c>
      <c r="AE255" s="120" t="str">
        <f t="shared" si="13"/>
        <v/>
      </c>
      <c r="AF255" s="121" t="str">
        <f t="shared" si="10"/>
        <v/>
      </c>
    </row>
    <row r="256" spans="2:32" ht="15.75" customHeight="1" x14ac:dyDescent="0.35">
      <c r="B256" s="903"/>
      <c r="C256" s="904"/>
      <c r="D256" s="905"/>
      <c r="E256" s="906"/>
      <c r="F256" s="907"/>
      <c r="G256" s="908"/>
      <c r="H256" s="909"/>
      <c r="I256" s="910"/>
      <c r="J256" s="911"/>
      <c r="K256" s="912"/>
      <c r="L256" s="913"/>
      <c r="M256" s="914"/>
      <c r="N256" s="915"/>
      <c r="O256" s="914"/>
      <c r="P256" s="915"/>
      <c r="Q256" s="916"/>
      <c r="R256" s="917"/>
      <c r="S256" s="918"/>
      <c r="T256" s="114" t="str" cm="1">
        <f t="array" ref="T256">_xlfn.IFS(I256="L = L",J256*K256,I256="L = RoT",J256*R256*S256,I256="A = L x H",J256*K256*L256,I256="A = CS",J256*O256,I256="A = A",J256*N256,I256="A = RoT",J256*R256*S256,I256="V = L x H x T",J256*K256*L256*M256,I256="V = L x CS",J256*K256*O256,I256="V = T x A",J256*M256*N256,I256="V = V",J256*P256,I256="V = RoT",J256*R256*S256,I256="M = M",J256*Q256,I256="M = RoT",J256*R256*S256,I256="","")</f>
        <v/>
      </c>
      <c r="U256" s="115" t="str" cm="1">
        <f t="array" ref="U256">_xlfn.IFNA(_xlfn.IFS($H256="length","m",$H256="area","m2",$H256="volume","m3",$H256="mass","kg",$H256="",""),"problem")</f>
        <v/>
      </c>
      <c r="V256" s="475"/>
      <c r="W256" s="476"/>
      <c r="X256" s="476"/>
      <c r="Y256" s="476"/>
      <c r="Z256" s="116"/>
      <c r="AA256" s="117" t="str" cm="1">
        <f t="array" ref="AA256">_xlfn.IFNA(_xlfn.IFS($H256="Length",VLOOKUP($Y256,Densities,3,FALSE),$H256="area",VLOOKUP($Y256,Densities,4,FALSE),$H256="volume",VLOOKUP($Y256,Densities,5,FALSE),$H256="mass",1,$H256="",""),"enter density manually")</f>
        <v/>
      </c>
      <c r="AB256" s="115" t="str" cm="1">
        <f t="array" ref="AB256">_xlfn.IFNA(_xlfn.IFS($H256="length","kg/m",$H256="area","kg/m2",$H256="volume","kg/m3",$H256="mass","kg/kg",$H256="",""),"problem")</f>
        <v/>
      </c>
      <c r="AC256" s="118" t="str">
        <f t="shared" si="11"/>
        <v/>
      </c>
      <c r="AD256" s="119" t="str">
        <f t="shared" si="12"/>
        <v/>
      </c>
      <c r="AE256" s="120" t="str">
        <f t="shared" si="13"/>
        <v/>
      </c>
      <c r="AF256" s="121" t="str">
        <f t="shared" si="10"/>
        <v/>
      </c>
    </row>
    <row r="257" spans="2:34" ht="15.75" customHeight="1" x14ac:dyDescent="0.35">
      <c r="B257" s="903"/>
      <c r="C257" s="904"/>
      <c r="D257" s="905"/>
      <c r="E257" s="906"/>
      <c r="F257" s="907"/>
      <c r="G257" s="908"/>
      <c r="H257" s="909"/>
      <c r="I257" s="910"/>
      <c r="J257" s="911"/>
      <c r="K257" s="912"/>
      <c r="L257" s="913"/>
      <c r="M257" s="914"/>
      <c r="N257" s="915"/>
      <c r="O257" s="914"/>
      <c r="P257" s="915"/>
      <c r="Q257" s="916"/>
      <c r="R257" s="917"/>
      <c r="S257" s="918"/>
      <c r="T257" s="114" t="str" cm="1">
        <f t="array" ref="T257">_xlfn.IFS(I257="L = L",J257*K257,I257="L = RoT",J257*R257*S257,I257="A = L x H",J257*K257*L257,I257="A = CS",J257*O257,I257="A = A",J257*N257,I257="A = RoT",J257*R257*S257,I257="V = L x H x T",J257*K257*L257*M257,I257="V = L x CS",J257*K257*O257,I257="V = T x A",J257*M257*N257,I257="V = V",J257*P257,I257="V = RoT",J257*R257*S257,I257="M = M",J257*Q257,I257="M = RoT",J257*R257*S257,I257="","")</f>
        <v/>
      </c>
      <c r="U257" s="115" t="str" cm="1">
        <f t="array" ref="U257">_xlfn.IFNA(_xlfn.IFS($H257="length","m",$H257="area","m2",$H257="volume","m3",$H257="mass","kg",$H257="",""),"problem")</f>
        <v/>
      </c>
      <c r="V257" s="475"/>
      <c r="W257" s="476"/>
      <c r="X257" s="476"/>
      <c r="Y257" s="476"/>
      <c r="Z257" s="116"/>
      <c r="AA257" s="117" t="str" cm="1">
        <f t="array" ref="AA257">_xlfn.IFNA(_xlfn.IFS($H257="Length",VLOOKUP($Y257,Densities,3,FALSE),$H257="area",VLOOKUP($Y257,Densities,4,FALSE),$H257="volume",VLOOKUP($Y257,Densities,5,FALSE),$H257="mass",1,$H257="",""),"enter density manually")</f>
        <v/>
      </c>
      <c r="AB257" s="115" t="str" cm="1">
        <f t="array" ref="AB257">_xlfn.IFNA(_xlfn.IFS($H257="length","kg/m",$H257="area","kg/m2",$H257="volume","kg/m3",$H257="mass","kg/kg",$H257="",""),"problem")</f>
        <v/>
      </c>
      <c r="AC257" s="118" t="str">
        <f t="shared" si="11"/>
        <v/>
      </c>
      <c r="AD257" s="119" t="str">
        <f t="shared" si="12"/>
        <v/>
      </c>
      <c r="AE257" s="120" t="str">
        <f t="shared" si="13"/>
        <v/>
      </c>
      <c r="AF257" s="121" t="str">
        <f t="shared" si="10"/>
        <v/>
      </c>
    </row>
    <row r="258" spans="2:34" x14ac:dyDescent="0.35">
      <c r="B258" s="903"/>
      <c r="C258" s="904"/>
      <c r="D258" s="905"/>
      <c r="E258" s="906"/>
      <c r="F258" s="907"/>
      <c r="G258" s="908"/>
      <c r="H258" s="909"/>
      <c r="I258" s="910"/>
      <c r="J258" s="911"/>
      <c r="K258" s="912"/>
      <c r="L258" s="913"/>
      <c r="M258" s="914"/>
      <c r="N258" s="915"/>
      <c r="O258" s="914"/>
      <c r="P258" s="915"/>
      <c r="Q258" s="916"/>
      <c r="R258" s="917"/>
      <c r="S258" s="918"/>
      <c r="T258" s="114" t="str" cm="1">
        <f t="array" ref="T258">_xlfn.IFS(I258="L = L",J258*K258,I258="L = RoT",J258*R258*S258,I258="A = L x H",J258*K258*L258,I258="A = CS",J258*O258,I258="A = A",J258*N258,I258="A = RoT",J258*R258*S258,I258="V = L x H x T",J258*K258*L258*M258,I258="V = L x CS",J258*K258*O258,I258="V = T x A",J258*M258*N258,I258="V = V",J258*P258,I258="V = RoT",J258*R258*S258,I258="M = M",J258*Q258,I258="M = RoT",J258*R258*S258,I258="","")</f>
        <v/>
      </c>
      <c r="U258" s="115" t="str" cm="1">
        <f t="array" ref="U258">_xlfn.IFNA(_xlfn.IFS($H258="length","m",$H258="area","m2",$H258="volume","m3",$H258="mass","kg",$H258="",""),"problem")</f>
        <v/>
      </c>
      <c r="V258" s="475"/>
      <c r="W258" s="476"/>
      <c r="X258" s="476"/>
      <c r="Y258" s="476"/>
      <c r="Z258" s="116"/>
      <c r="AA258" s="117" t="str" cm="1">
        <f t="array" ref="AA258">_xlfn.IFNA(_xlfn.IFS($H258="Length",VLOOKUP($Y258,Densities,3,FALSE),$H258="area",VLOOKUP($Y258,Densities,4,FALSE),$H258="volume",VLOOKUP($Y258,Densities,5,FALSE),$H258="mass",1,$H258="",""),"enter density manually")</f>
        <v/>
      </c>
      <c r="AB258" s="115" t="str" cm="1">
        <f t="array" ref="AB258">_xlfn.IFNA(_xlfn.IFS($H258="length","kg/m",$H258="area","kg/m2",$H258="volume","kg/m3",$H258="mass","kg/kg",$H258="",""),"problem")</f>
        <v/>
      </c>
      <c r="AC258" s="118" t="str">
        <f t="shared" si="11"/>
        <v/>
      </c>
      <c r="AD258" s="119" t="str">
        <f t="shared" si="12"/>
        <v/>
      </c>
      <c r="AE258" s="120" t="str">
        <f t="shared" si="13"/>
        <v/>
      </c>
      <c r="AF258" s="121" t="str">
        <f t="shared" si="10"/>
        <v/>
      </c>
    </row>
    <row r="259" spans="2:34" s="32" customFormat="1" x14ac:dyDescent="0.35">
      <c r="B259" s="903"/>
      <c r="C259" s="904"/>
      <c r="D259" s="905"/>
      <c r="E259" s="906"/>
      <c r="F259" s="907"/>
      <c r="G259" s="908"/>
      <c r="H259" s="909"/>
      <c r="I259" s="910"/>
      <c r="J259" s="911"/>
      <c r="K259" s="912"/>
      <c r="L259" s="913"/>
      <c r="M259" s="914"/>
      <c r="N259" s="915"/>
      <c r="O259" s="914"/>
      <c r="P259" s="915"/>
      <c r="Q259" s="916"/>
      <c r="R259" s="917"/>
      <c r="S259" s="918"/>
      <c r="T259" s="114" t="str" cm="1">
        <f t="array" ref="T259">_xlfn.IFS(I259="L = L",J259*K259,I259="L = RoT",J259*R259*S259,I259="A = L x H",J259*K259*L259,I259="A = CS",J259*O259,I259="A = A",J259*N259,I259="A = RoT",J259*R259*S259,I259="V = L x H x T",J259*K259*L259*M259,I259="V = L x CS",J259*K259*O259,I259="V = T x A",J259*M259*N259,I259="V = V",J259*P259,I259="V = RoT",J259*R259*S259,I259="M = M",J259*Q259,I259="M = RoT",J259*R259*S259,I259="","")</f>
        <v/>
      </c>
      <c r="U259" s="115" t="str" cm="1">
        <f t="array" ref="U259">_xlfn.IFNA(_xlfn.IFS($H259="length","m",$H259="area","m2",$H259="volume","m3",$H259="mass","kg",$H259="",""),"problem")</f>
        <v/>
      </c>
      <c r="V259" s="475"/>
      <c r="W259" s="476"/>
      <c r="X259" s="476"/>
      <c r="Y259" s="476"/>
      <c r="Z259" s="116"/>
      <c r="AA259" s="117" t="str" cm="1">
        <f t="array" ref="AA259">_xlfn.IFNA(_xlfn.IFS($H259="Length",VLOOKUP($Y259,Densities,3,FALSE),$H259="area",VLOOKUP($Y259,Densities,4,FALSE),$H259="volume",VLOOKUP($Y259,Densities,5,FALSE),$H259="mass",1,$H259="",""),"enter density manually")</f>
        <v/>
      </c>
      <c r="AB259" s="115" t="str" cm="1">
        <f t="array" ref="AB259">_xlfn.IFNA(_xlfn.IFS($H259="length","kg/m",$H259="area","kg/m2",$H259="volume","kg/m3",$H259="mass","kg/kg",$H259="",""),"problem")</f>
        <v/>
      </c>
      <c r="AC259" s="118" t="str">
        <f t="shared" si="11"/>
        <v/>
      </c>
      <c r="AD259" s="119" t="str">
        <f t="shared" si="12"/>
        <v/>
      </c>
      <c r="AE259" s="120" t="str">
        <f t="shared" si="13"/>
        <v/>
      </c>
      <c r="AF259" s="121" t="str">
        <f t="shared" si="10"/>
        <v/>
      </c>
      <c r="AG259" s="26"/>
      <c r="AH259" s="26"/>
    </row>
    <row r="260" spans="2:34" s="32" customFormat="1" x14ac:dyDescent="0.35">
      <c r="B260" s="903"/>
      <c r="C260" s="904"/>
      <c r="D260" s="905"/>
      <c r="E260" s="906"/>
      <c r="F260" s="907"/>
      <c r="G260" s="908"/>
      <c r="H260" s="909"/>
      <c r="I260" s="910"/>
      <c r="J260" s="911"/>
      <c r="K260" s="912"/>
      <c r="L260" s="913"/>
      <c r="M260" s="914"/>
      <c r="N260" s="915"/>
      <c r="O260" s="914"/>
      <c r="P260" s="915"/>
      <c r="Q260" s="916"/>
      <c r="R260" s="917"/>
      <c r="S260" s="918"/>
      <c r="T260" s="114" t="str" cm="1">
        <f t="array" ref="T260">_xlfn.IFS(I260="L = L",J260*K260,I260="L = RoT",J260*R260*S260,I260="A = L x H",J260*K260*L260,I260="A = CS",J260*O260,I260="A = A",J260*N260,I260="A = RoT",J260*R260*S260,I260="V = L x H x T",J260*K260*L260*M260,I260="V = L x CS",J260*K260*O260,I260="V = T x A",J260*M260*N260,I260="V = V",J260*P260,I260="V = RoT",J260*R260*S260,I260="M = M",J260*Q260,I260="M = RoT",J260*R260*S260,I260="","")</f>
        <v/>
      </c>
      <c r="U260" s="115" t="str" cm="1">
        <f t="array" ref="U260">_xlfn.IFNA(_xlfn.IFS($H260="length","m",$H260="area","m2",$H260="volume","m3",$H260="mass","kg",$H260="",""),"problem")</f>
        <v/>
      </c>
      <c r="V260" s="475"/>
      <c r="W260" s="476"/>
      <c r="X260" s="476"/>
      <c r="Y260" s="476"/>
      <c r="Z260" s="116"/>
      <c r="AA260" s="117" t="str" cm="1">
        <f t="array" ref="AA260">_xlfn.IFNA(_xlfn.IFS($H260="Length",VLOOKUP($Y260,Densities,3,FALSE),$H260="area",VLOOKUP($Y260,Densities,4,FALSE),$H260="volume",VLOOKUP($Y260,Densities,5,FALSE),$H260="mass",1,$H260="",""),"enter density manually")</f>
        <v/>
      </c>
      <c r="AB260" s="115" t="str" cm="1">
        <f t="array" ref="AB260">_xlfn.IFNA(_xlfn.IFS($H260="length","kg/m",$H260="area","kg/m2",$H260="volume","kg/m3",$H260="mass","kg/kg",$H260="",""),"problem")</f>
        <v/>
      </c>
      <c r="AC260" s="118" t="str">
        <f t="shared" si="11"/>
        <v/>
      </c>
      <c r="AD260" s="119" t="str">
        <f t="shared" si="12"/>
        <v/>
      </c>
      <c r="AE260" s="120" t="str">
        <f t="shared" si="13"/>
        <v/>
      </c>
      <c r="AF260" s="121" t="str">
        <f t="shared" si="10"/>
        <v/>
      </c>
      <c r="AG260" s="26"/>
      <c r="AH260" s="26"/>
    </row>
    <row r="261" spans="2:34" s="32" customFormat="1" ht="15.75" customHeight="1" x14ac:dyDescent="0.35">
      <c r="B261" s="903"/>
      <c r="C261" s="904"/>
      <c r="D261" s="905"/>
      <c r="E261" s="906"/>
      <c r="F261" s="907"/>
      <c r="G261" s="908"/>
      <c r="H261" s="909"/>
      <c r="I261" s="910"/>
      <c r="J261" s="911"/>
      <c r="K261" s="912"/>
      <c r="L261" s="913"/>
      <c r="M261" s="914"/>
      <c r="N261" s="915"/>
      <c r="O261" s="914"/>
      <c r="P261" s="915"/>
      <c r="Q261" s="916"/>
      <c r="R261" s="917"/>
      <c r="S261" s="918"/>
      <c r="T261" s="114" t="str" cm="1">
        <f t="array" ref="T261">_xlfn.IFS(I261="L = L",J261*K261,I261="L = RoT",J261*R261*S261,I261="A = L x H",J261*K261*L261,I261="A = CS",J261*O261,I261="A = A",J261*N261,I261="A = RoT",J261*R261*S261,I261="V = L x H x T",J261*K261*L261*M261,I261="V = L x CS",J261*K261*O261,I261="V = T x A",J261*M261*N261,I261="V = V",J261*P261,I261="V = RoT",J261*R261*S261,I261="M = M",J261*Q261,I261="M = RoT",J261*R261*S261,I261="","")</f>
        <v/>
      </c>
      <c r="U261" s="115" t="str" cm="1">
        <f t="array" ref="U261">_xlfn.IFNA(_xlfn.IFS($H261="length","m",$H261="area","m2",$H261="volume","m3",$H261="mass","kg",$H261="",""),"problem")</f>
        <v/>
      </c>
      <c r="V261" s="475"/>
      <c r="W261" s="476"/>
      <c r="X261" s="476"/>
      <c r="Y261" s="476"/>
      <c r="Z261" s="116"/>
      <c r="AA261" s="117" t="str" cm="1">
        <f t="array" ref="AA261">_xlfn.IFNA(_xlfn.IFS($H261="Length",VLOOKUP($Y261,Densities,3,FALSE),$H261="area",VLOOKUP($Y261,Densities,4,FALSE),$H261="volume",VLOOKUP($Y261,Densities,5,FALSE),$H261="mass",1,$H261="",""),"enter density manually")</f>
        <v/>
      </c>
      <c r="AB261" s="115" t="str" cm="1">
        <f t="array" ref="AB261">_xlfn.IFNA(_xlfn.IFS($H261="length","kg/m",$H261="area","kg/m2",$H261="volume","kg/m3",$H261="mass","kg/kg",$H261="",""),"problem")</f>
        <v/>
      </c>
      <c r="AC261" s="118" t="str">
        <f t="shared" si="11"/>
        <v/>
      </c>
      <c r="AD261" s="119" t="str">
        <f t="shared" si="12"/>
        <v/>
      </c>
      <c r="AE261" s="120" t="str">
        <f t="shared" si="13"/>
        <v/>
      </c>
      <c r="AF261" s="121" t="str">
        <f t="shared" si="10"/>
        <v/>
      </c>
      <c r="AG261" s="26"/>
      <c r="AH261" s="26"/>
    </row>
    <row r="262" spans="2:34" s="32" customFormat="1" ht="15.75" customHeight="1" x14ac:dyDescent="0.35">
      <c r="B262" s="903"/>
      <c r="C262" s="904"/>
      <c r="D262" s="905"/>
      <c r="E262" s="906"/>
      <c r="F262" s="907"/>
      <c r="G262" s="908"/>
      <c r="H262" s="909"/>
      <c r="I262" s="910"/>
      <c r="J262" s="911"/>
      <c r="K262" s="912"/>
      <c r="L262" s="913"/>
      <c r="M262" s="914"/>
      <c r="N262" s="915"/>
      <c r="O262" s="914"/>
      <c r="P262" s="915"/>
      <c r="Q262" s="916"/>
      <c r="R262" s="917"/>
      <c r="S262" s="918"/>
      <c r="T262" s="114" t="str" cm="1">
        <f t="array" ref="T262">_xlfn.IFS(I262="L = L",J262*K262,I262="L = RoT",J262*R262*S262,I262="A = L x H",J262*K262*L262,I262="A = CS",J262*O262,I262="A = A",J262*N262,I262="A = RoT",J262*R262*S262,I262="V = L x H x T",J262*K262*L262*M262,I262="V = L x CS",J262*K262*O262,I262="V = T x A",J262*M262*N262,I262="V = V",J262*P262,I262="V = RoT",J262*R262*S262,I262="M = M",J262*Q262,I262="M = RoT",J262*R262*S262,I262="","")</f>
        <v/>
      </c>
      <c r="U262" s="115" t="str" cm="1">
        <f t="array" ref="U262">_xlfn.IFNA(_xlfn.IFS($H262="length","m",$H262="area","m2",$H262="volume","m3",$H262="mass","kg",$H262="",""),"problem")</f>
        <v/>
      </c>
      <c r="V262" s="475"/>
      <c r="W262" s="476"/>
      <c r="X262" s="476"/>
      <c r="Y262" s="476"/>
      <c r="Z262" s="116"/>
      <c r="AA262" s="117" t="str" cm="1">
        <f t="array" ref="AA262">_xlfn.IFNA(_xlfn.IFS($H262="Length",VLOOKUP($Y262,Densities,3,FALSE),$H262="area",VLOOKUP($Y262,Densities,4,FALSE),$H262="volume",VLOOKUP($Y262,Densities,5,FALSE),$H262="mass",1,$H262="",""),"enter density manually")</f>
        <v/>
      </c>
      <c r="AB262" s="115" t="str" cm="1">
        <f t="array" ref="AB262">_xlfn.IFNA(_xlfn.IFS($H262="length","kg/m",$H262="area","kg/m2",$H262="volume","kg/m3",$H262="mass","kg/kg",$H262="",""),"problem")</f>
        <v/>
      </c>
      <c r="AC262" s="118" t="str">
        <f t="shared" si="11"/>
        <v/>
      </c>
      <c r="AD262" s="119" t="str">
        <f t="shared" si="12"/>
        <v/>
      </c>
      <c r="AE262" s="120" t="str">
        <f t="shared" si="13"/>
        <v/>
      </c>
      <c r="AF262" s="121" t="str">
        <f t="shared" ref="AF262:AF325" si="14">_xlfn.IFNA(IF($Y262="","",VLOOKUP($Y262,_xlfn.CHOOSECOLS(Material_categories,4,9),2,FALSE)),"Assign material to its type in tab 'Matching of material categories'")</f>
        <v/>
      </c>
      <c r="AG262" s="26"/>
      <c r="AH262" s="26"/>
    </row>
    <row r="263" spans="2:34" s="32" customFormat="1" ht="15.75" customHeight="1" x14ac:dyDescent="0.35">
      <c r="B263" s="903"/>
      <c r="C263" s="904"/>
      <c r="D263" s="905"/>
      <c r="E263" s="906"/>
      <c r="F263" s="907"/>
      <c r="G263" s="908"/>
      <c r="H263" s="909"/>
      <c r="I263" s="910"/>
      <c r="J263" s="911"/>
      <c r="K263" s="912"/>
      <c r="L263" s="913"/>
      <c r="M263" s="914"/>
      <c r="N263" s="915"/>
      <c r="O263" s="914"/>
      <c r="P263" s="915"/>
      <c r="Q263" s="916"/>
      <c r="R263" s="917"/>
      <c r="S263" s="918"/>
      <c r="T263" s="114" t="str" cm="1">
        <f t="array" ref="T263">_xlfn.IFS(I263="L = L",J263*K263,I263="L = RoT",J263*R263*S263,I263="A = L x H",J263*K263*L263,I263="A = CS",J263*O263,I263="A = A",J263*N263,I263="A = RoT",J263*R263*S263,I263="V = L x H x T",J263*K263*L263*M263,I263="V = L x CS",J263*K263*O263,I263="V = T x A",J263*M263*N263,I263="V = V",J263*P263,I263="V = RoT",J263*R263*S263,I263="M = M",J263*Q263,I263="M = RoT",J263*R263*S263,I263="","")</f>
        <v/>
      </c>
      <c r="U263" s="115" t="str" cm="1">
        <f t="array" ref="U263">_xlfn.IFNA(_xlfn.IFS($H263="length","m",$H263="area","m2",$H263="volume","m3",$H263="mass","kg",$H263="",""),"problem")</f>
        <v/>
      </c>
      <c r="V263" s="475"/>
      <c r="W263" s="476"/>
      <c r="X263" s="476"/>
      <c r="Y263" s="476"/>
      <c r="Z263" s="116"/>
      <c r="AA263" s="117" t="str" cm="1">
        <f t="array" ref="AA263">_xlfn.IFNA(_xlfn.IFS($H263="Length",VLOOKUP($Y263,Densities,3,FALSE),$H263="area",VLOOKUP($Y263,Densities,4,FALSE),$H263="volume",VLOOKUP($Y263,Densities,5,FALSE),$H263="mass",1,$H263="",""),"enter density manually")</f>
        <v/>
      </c>
      <c r="AB263" s="115" t="str" cm="1">
        <f t="array" ref="AB263">_xlfn.IFNA(_xlfn.IFS($H263="length","kg/m",$H263="area","kg/m2",$H263="volume","kg/m3",$H263="mass","kg/kg",$H263="",""),"problem")</f>
        <v/>
      </c>
      <c r="AC263" s="118" t="str">
        <f t="shared" ref="AC263:AC326" si="15">IF($T263="","",$T263*$AA263)</f>
        <v/>
      </c>
      <c r="AD263" s="119" t="str">
        <f t="shared" ref="AD263:AD326" si="16">IF($Y263="","",IFERROR(_xlfn.IFNA(IF($H263="volume",$AA263,VLOOKUP($Y263,Densities,5,FALSE)),"enter volumic density manually"),"enter volumic density manually"))</f>
        <v/>
      </c>
      <c r="AE263" s="120" t="str">
        <f t="shared" ref="AE263:AE326" si="17">IF($Y263="","",IF($AC263="","",$AC263/$AD263))</f>
        <v/>
      </c>
      <c r="AF263" s="121" t="str">
        <f t="shared" si="14"/>
        <v/>
      </c>
      <c r="AG263" s="26"/>
      <c r="AH263" s="26"/>
    </row>
    <row r="264" spans="2:34" s="32" customFormat="1" ht="15.75" customHeight="1" x14ac:dyDescent="0.35">
      <c r="B264" s="903"/>
      <c r="C264" s="904"/>
      <c r="D264" s="905"/>
      <c r="E264" s="906"/>
      <c r="F264" s="907"/>
      <c r="G264" s="908"/>
      <c r="H264" s="909"/>
      <c r="I264" s="910"/>
      <c r="J264" s="911"/>
      <c r="K264" s="912"/>
      <c r="L264" s="913"/>
      <c r="M264" s="914"/>
      <c r="N264" s="915"/>
      <c r="O264" s="914"/>
      <c r="P264" s="915"/>
      <c r="Q264" s="916"/>
      <c r="R264" s="917"/>
      <c r="S264" s="918"/>
      <c r="T264" s="114" t="str" cm="1">
        <f t="array" ref="T264">_xlfn.IFS(I264="L = L",J264*K264,I264="L = RoT",J264*R264*S264,I264="A = L x H",J264*K264*L264,I264="A = CS",J264*O264,I264="A = A",J264*N264,I264="A = RoT",J264*R264*S264,I264="V = L x H x T",J264*K264*L264*M264,I264="V = L x CS",J264*K264*O264,I264="V = T x A",J264*M264*N264,I264="V = V",J264*P264,I264="V = RoT",J264*R264*S264,I264="M = M",J264*Q264,I264="M = RoT",J264*R264*S264,I264="","")</f>
        <v/>
      </c>
      <c r="U264" s="115" t="str" cm="1">
        <f t="array" ref="U264">_xlfn.IFNA(_xlfn.IFS($H264="length","m",$H264="area","m2",$H264="volume","m3",$H264="mass","kg",$H264="",""),"problem")</f>
        <v/>
      </c>
      <c r="V264" s="475"/>
      <c r="W264" s="476"/>
      <c r="X264" s="476"/>
      <c r="Y264" s="476"/>
      <c r="Z264" s="116"/>
      <c r="AA264" s="117" t="str" cm="1">
        <f t="array" ref="AA264">_xlfn.IFNA(_xlfn.IFS($H264="Length",VLOOKUP($Y264,Densities,3,FALSE),$H264="area",VLOOKUP($Y264,Densities,4,FALSE),$H264="volume",VLOOKUP($Y264,Densities,5,FALSE),$H264="mass",1,$H264="",""),"enter density manually")</f>
        <v/>
      </c>
      <c r="AB264" s="115" t="str" cm="1">
        <f t="array" ref="AB264">_xlfn.IFNA(_xlfn.IFS($H264="length","kg/m",$H264="area","kg/m2",$H264="volume","kg/m3",$H264="mass","kg/kg",$H264="",""),"problem")</f>
        <v/>
      </c>
      <c r="AC264" s="118" t="str">
        <f t="shared" si="15"/>
        <v/>
      </c>
      <c r="AD264" s="119" t="str">
        <f t="shared" si="16"/>
        <v/>
      </c>
      <c r="AE264" s="120" t="str">
        <f t="shared" si="17"/>
        <v/>
      </c>
      <c r="AF264" s="121" t="str">
        <f t="shared" si="14"/>
        <v/>
      </c>
      <c r="AG264" s="26"/>
      <c r="AH264" s="26"/>
    </row>
    <row r="265" spans="2:34" s="32" customFormat="1" ht="15.75" customHeight="1" x14ac:dyDescent="0.35">
      <c r="B265" s="903"/>
      <c r="C265" s="904"/>
      <c r="D265" s="905"/>
      <c r="E265" s="906"/>
      <c r="F265" s="907"/>
      <c r="G265" s="908"/>
      <c r="H265" s="909"/>
      <c r="I265" s="910"/>
      <c r="J265" s="911"/>
      <c r="K265" s="912"/>
      <c r="L265" s="913"/>
      <c r="M265" s="914"/>
      <c r="N265" s="915"/>
      <c r="O265" s="914"/>
      <c r="P265" s="915"/>
      <c r="Q265" s="916"/>
      <c r="R265" s="917"/>
      <c r="S265" s="918"/>
      <c r="T265" s="114" t="str" cm="1">
        <f t="array" ref="T265">_xlfn.IFS(I265="L = L",J265*K265,I265="L = RoT",J265*R265*S265,I265="A = L x H",J265*K265*L265,I265="A = CS",J265*O265,I265="A = A",J265*N265,I265="A = RoT",J265*R265*S265,I265="V = L x H x T",J265*K265*L265*M265,I265="V = L x CS",J265*K265*O265,I265="V = T x A",J265*M265*N265,I265="V = V",J265*P265,I265="V = RoT",J265*R265*S265,I265="M = M",J265*Q265,I265="M = RoT",J265*R265*S265,I265="","")</f>
        <v/>
      </c>
      <c r="U265" s="115" t="str" cm="1">
        <f t="array" ref="U265">_xlfn.IFNA(_xlfn.IFS($H265="length","m",$H265="area","m2",$H265="volume","m3",$H265="mass","kg",$H265="",""),"problem")</f>
        <v/>
      </c>
      <c r="V265" s="475"/>
      <c r="W265" s="476"/>
      <c r="X265" s="476"/>
      <c r="Y265" s="476"/>
      <c r="Z265" s="116"/>
      <c r="AA265" s="117" t="str" cm="1">
        <f t="array" ref="AA265">_xlfn.IFNA(_xlfn.IFS($H265="Length",VLOOKUP($Y265,Densities,3,FALSE),$H265="area",VLOOKUP($Y265,Densities,4,FALSE),$H265="volume",VLOOKUP($Y265,Densities,5,FALSE),$H265="mass",1,$H265="",""),"enter density manually")</f>
        <v/>
      </c>
      <c r="AB265" s="115" t="str" cm="1">
        <f t="array" ref="AB265">_xlfn.IFNA(_xlfn.IFS($H265="length","kg/m",$H265="area","kg/m2",$H265="volume","kg/m3",$H265="mass","kg/kg",$H265="",""),"problem")</f>
        <v/>
      </c>
      <c r="AC265" s="118" t="str">
        <f t="shared" si="15"/>
        <v/>
      </c>
      <c r="AD265" s="119" t="str">
        <f t="shared" si="16"/>
        <v/>
      </c>
      <c r="AE265" s="120" t="str">
        <f t="shared" si="17"/>
        <v/>
      </c>
      <c r="AF265" s="121" t="str">
        <f t="shared" si="14"/>
        <v/>
      </c>
      <c r="AG265" s="26"/>
      <c r="AH265" s="26"/>
    </row>
    <row r="266" spans="2:34" s="32" customFormat="1" ht="15.75" customHeight="1" x14ac:dyDescent="0.35">
      <c r="B266" s="903"/>
      <c r="C266" s="904"/>
      <c r="D266" s="905"/>
      <c r="E266" s="906"/>
      <c r="F266" s="907"/>
      <c r="G266" s="908"/>
      <c r="H266" s="909"/>
      <c r="I266" s="910"/>
      <c r="J266" s="911"/>
      <c r="K266" s="912"/>
      <c r="L266" s="913"/>
      <c r="M266" s="914"/>
      <c r="N266" s="915"/>
      <c r="O266" s="914"/>
      <c r="P266" s="915"/>
      <c r="Q266" s="916"/>
      <c r="R266" s="917"/>
      <c r="S266" s="918"/>
      <c r="T266" s="114" t="str" cm="1">
        <f t="array" ref="T266">_xlfn.IFS(I266="L = L",J266*K266,I266="L = RoT",J266*R266*S266,I266="A = L x H",J266*K266*L266,I266="A = CS",J266*O266,I266="A = A",J266*N266,I266="A = RoT",J266*R266*S266,I266="V = L x H x T",J266*K266*L266*M266,I266="V = L x CS",J266*K266*O266,I266="V = T x A",J266*M266*N266,I266="V = V",J266*P266,I266="V = RoT",J266*R266*S266,I266="M = M",J266*Q266,I266="M = RoT",J266*R266*S266,I266="","")</f>
        <v/>
      </c>
      <c r="U266" s="115" t="str" cm="1">
        <f t="array" ref="U266">_xlfn.IFNA(_xlfn.IFS($H266="length","m",$H266="area","m2",$H266="volume","m3",$H266="mass","kg",$H266="",""),"problem")</f>
        <v/>
      </c>
      <c r="V266" s="475"/>
      <c r="W266" s="476"/>
      <c r="X266" s="476"/>
      <c r="Y266" s="476"/>
      <c r="Z266" s="116"/>
      <c r="AA266" s="117" t="str" cm="1">
        <f t="array" ref="AA266">_xlfn.IFNA(_xlfn.IFS($H266="Length",VLOOKUP($Y266,Densities,3,FALSE),$H266="area",VLOOKUP($Y266,Densities,4,FALSE),$H266="volume",VLOOKUP($Y266,Densities,5,FALSE),$H266="mass",1,$H266="",""),"enter density manually")</f>
        <v/>
      </c>
      <c r="AB266" s="115" t="str" cm="1">
        <f t="array" ref="AB266">_xlfn.IFNA(_xlfn.IFS($H266="length","kg/m",$H266="area","kg/m2",$H266="volume","kg/m3",$H266="mass","kg/kg",$H266="",""),"problem")</f>
        <v/>
      </c>
      <c r="AC266" s="118" t="str">
        <f t="shared" si="15"/>
        <v/>
      </c>
      <c r="AD266" s="119" t="str">
        <f t="shared" si="16"/>
        <v/>
      </c>
      <c r="AE266" s="120" t="str">
        <f t="shared" si="17"/>
        <v/>
      </c>
      <c r="AF266" s="121" t="str">
        <f t="shared" si="14"/>
        <v/>
      </c>
      <c r="AG266" s="26"/>
      <c r="AH266" s="26"/>
    </row>
    <row r="267" spans="2:34" s="32" customFormat="1" ht="15.75" customHeight="1" x14ac:dyDescent="0.35">
      <c r="B267" s="903"/>
      <c r="C267" s="904"/>
      <c r="D267" s="905"/>
      <c r="E267" s="906"/>
      <c r="F267" s="907"/>
      <c r="G267" s="908"/>
      <c r="H267" s="909"/>
      <c r="I267" s="910"/>
      <c r="J267" s="911"/>
      <c r="K267" s="912"/>
      <c r="L267" s="913"/>
      <c r="M267" s="914"/>
      <c r="N267" s="915"/>
      <c r="O267" s="914"/>
      <c r="P267" s="915"/>
      <c r="Q267" s="916"/>
      <c r="R267" s="917"/>
      <c r="S267" s="918"/>
      <c r="T267" s="114" t="str" cm="1">
        <f t="array" ref="T267">_xlfn.IFS(I267="L = L",J267*K267,I267="L = RoT",J267*R267*S267,I267="A = L x H",J267*K267*L267,I267="A = CS",J267*O267,I267="A = A",J267*N267,I267="A = RoT",J267*R267*S267,I267="V = L x H x T",J267*K267*L267*M267,I267="V = L x CS",J267*K267*O267,I267="V = T x A",J267*M267*N267,I267="V = V",J267*P267,I267="V = RoT",J267*R267*S267,I267="M = M",J267*Q267,I267="M = RoT",J267*R267*S267,I267="","")</f>
        <v/>
      </c>
      <c r="U267" s="115" t="str" cm="1">
        <f t="array" ref="U267">_xlfn.IFNA(_xlfn.IFS($H267="length","m",$H267="area","m2",$H267="volume","m3",$H267="mass","kg",$H267="",""),"problem")</f>
        <v/>
      </c>
      <c r="V267" s="475"/>
      <c r="W267" s="476"/>
      <c r="X267" s="476"/>
      <c r="Y267" s="476"/>
      <c r="Z267" s="116"/>
      <c r="AA267" s="117" t="str" cm="1">
        <f t="array" ref="AA267">_xlfn.IFNA(_xlfn.IFS($H267="Length",VLOOKUP($Y267,Densities,3,FALSE),$H267="area",VLOOKUP($Y267,Densities,4,FALSE),$H267="volume",VLOOKUP($Y267,Densities,5,FALSE),$H267="mass",1,$H267="",""),"enter density manually")</f>
        <v/>
      </c>
      <c r="AB267" s="115" t="str" cm="1">
        <f t="array" ref="AB267">_xlfn.IFNA(_xlfn.IFS($H267="length","kg/m",$H267="area","kg/m2",$H267="volume","kg/m3",$H267="mass","kg/kg",$H267="",""),"problem")</f>
        <v/>
      </c>
      <c r="AC267" s="118" t="str">
        <f t="shared" si="15"/>
        <v/>
      </c>
      <c r="AD267" s="119" t="str">
        <f t="shared" si="16"/>
        <v/>
      </c>
      <c r="AE267" s="120" t="str">
        <f t="shared" si="17"/>
        <v/>
      </c>
      <c r="AF267" s="121" t="str">
        <f t="shared" si="14"/>
        <v/>
      </c>
      <c r="AG267" s="26"/>
      <c r="AH267" s="26"/>
    </row>
    <row r="268" spans="2:34" s="32" customFormat="1" x14ac:dyDescent="0.35">
      <c r="B268" s="903"/>
      <c r="C268" s="904"/>
      <c r="D268" s="905"/>
      <c r="E268" s="906"/>
      <c r="F268" s="907"/>
      <c r="G268" s="908"/>
      <c r="H268" s="909"/>
      <c r="I268" s="910"/>
      <c r="J268" s="911"/>
      <c r="K268" s="912"/>
      <c r="L268" s="913"/>
      <c r="M268" s="914"/>
      <c r="N268" s="915"/>
      <c r="O268" s="914"/>
      <c r="P268" s="915"/>
      <c r="Q268" s="916"/>
      <c r="R268" s="917"/>
      <c r="S268" s="918"/>
      <c r="T268" s="114" t="str" cm="1">
        <f t="array" ref="T268">_xlfn.IFS(I268="L = L",J268*K268,I268="L = RoT",J268*R268*S268,I268="A = L x H",J268*K268*L268,I268="A = CS",J268*O268,I268="A = A",J268*N268,I268="A = RoT",J268*R268*S268,I268="V = L x H x T",J268*K268*L268*M268,I268="V = L x CS",J268*K268*O268,I268="V = T x A",J268*M268*N268,I268="V = V",J268*P268,I268="V = RoT",J268*R268*S268,I268="M = M",J268*Q268,I268="M = RoT",J268*R268*S268,I268="","")</f>
        <v/>
      </c>
      <c r="U268" s="115" t="str" cm="1">
        <f t="array" ref="U268">_xlfn.IFNA(_xlfn.IFS($H268="length","m",$H268="area","m2",$H268="volume","m3",$H268="mass","kg",$H268="",""),"problem")</f>
        <v/>
      </c>
      <c r="V268" s="475"/>
      <c r="W268" s="476"/>
      <c r="X268" s="476"/>
      <c r="Y268" s="476"/>
      <c r="Z268" s="116"/>
      <c r="AA268" s="117" t="str" cm="1">
        <f t="array" ref="AA268">_xlfn.IFNA(_xlfn.IFS($H268="Length",VLOOKUP($Y268,Densities,3,FALSE),$H268="area",VLOOKUP($Y268,Densities,4,FALSE),$H268="volume",VLOOKUP($Y268,Densities,5,FALSE),$H268="mass",1,$H268="",""),"enter density manually")</f>
        <v/>
      </c>
      <c r="AB268" s="115" t="str" cm="1">
        <f t="array" ref="AB268">_xlfn.IFNA(_xlfn.IFS($H268="length","kg/m",$H268="area","kg/m2",$H268="volume","kg/m3",$H268="mass","kg/kg",$H268="",""),"problem")</f>
        <v/>
      </c>
      <c r="AC268" s="118" t="str">
        <f t="shared" si="15"/>
        <v/>
      </c>
      <c r="AD268" s="119" t="str">
        <f t="shared" si="16"/>
        <v/>
      </c>
      <c r="AE268" s="120" t="str">
        <f t="shared" si="17"/>
        <v/>
      </c>
      <c r="AF268" s="121" t="str">
        <f t="shared" si="14"/>
        <v/>
      </c>
      <c r="AG268" s="26"/>
      <c r="AH268" s="26"/>
    </row>
    <row r="269" spans="2:34" s="32" customFormat="1" x14ac:dyDescent="0.35">
      <c r="B269" s="903"/>
      <c r="C269" s="904"/>
      <c r="D269" s="905"/>
      <c r="E269" s="906"/>
      <c r="F269" s="907"/>
      <c r="G269" s="908"/>
      <c r="H269" s="909"/>
      <c r="I269" s="910"/>
      <c r="J269" s="911"/>
      <c r="K269" s="912"/>
      <c r="L269" s="913"/>
      <c r="M269" s="914"/>
      <c r="N269" s="915"/>
      <c r="O269" s="914"/>
      <c r="P269" s="915"/>
      <c r="Q269" s="916"/>
      <c r="R269" s="917"/>
      <c r="S269" s="918"/>
      <c r="T269" s="114" t="str" cm="1">
        <f t="array" ref="T269">_xlfn.IFS(I269="L = L",J269*K269,I269="L = RoT",J269*R269*S269,I269="A = L x H",J269*K269*L269,I269="A = CS",J269*O269,I269="A = A",J269*N269,I269="A = RoT",J269*R269*S269,I269="V = L x H x T",J269*K269*L269*M269,I269="V = L x CS",J269*K269*O269,I269="V = T x A",J269*M269*N269,I269="V = V",J269*P269,I269="V = RoT",J269*R269*S269,I269="M = M",J269*Q269,I269="M = RoT",J269*R269*S269,I269="","")</f>
        <v/>
      </c>
      <c r="U269" s="115" t="str" cm="1">
        <f t="array" ref="U269">_xlfn.IFNA(_xlfn.IFS($H269="length","m",$H269="area","m2",$H269="volume","m3",$H269="mass","kg",$H269="",""),"problem")</f>
        <v/>
      </c>
      <c r="V269" s="475"/>
      <c r="W269" s="476"/>
      <c r="X269" s="476"/>
      <c r="Y269" s="476"/>
      <c r="Z269" s="116"/>
      <c r="AA269" s="117" t="str" cm="1">
        <f t="array" ref="AA269">_xlfn.IFNA(_xlfn.IFS($H269="Length",VLOOKUP($Y269,Densities,3,FALSE),$H269="area",VLOOKUP($Y269,Densities,4,FALSE),$H269="volume",VLOOKUP($Y269,Densities,5,FALSE),$H269="mass",1,$H269="",""),"enter density manually")</f>
        <v/>
      </c>
      <c r="AB269" s="115" t="str" cm="1">
        <f t="array" ref="AB269">_xlfn.IFNA(_xlfn.IFS($H269="length","kg/m",$H269="area","kg/m2",$H269="volume","kg/m3",$H269="mass","kg/kg",$H269="",""),"problem")</f>
        <v/>
      </c>
      <c r="AC269" s="118" t="str">
        <f t="shared" si="15"/>
        <v/>
      </c>
      <c r="AD269" s="119" t="str">
        <f t="shared" si="16"/>
        <v/>
      </c>
      <c r="AE269" s="120" t="str">
        <f t="shared" si="17"/>
        <v/>
      </c>
      <c r="AF269" s="121" t="str">
        <f t="shared" si="14"/>
        <v/>
      </c>
      <c r="AG269" s="26"/>
      <c r="AH269" s="26"/>
    </row>
    <row r="270" spans="2:34" s="32" customFormat="1" x14ac:dyDescent="0.35">
      <c r="B270" s="903"/>
      <c r="C270" s="904"/>
      <c r="D270" s="905"/>
      <c r="E270" s="906"/>
      <c r="F270" s="907"/>
      <c r="G270" s="908"/>
      <c r="H270" s="909"/>
      <c r="I270" s="910"/>
      <c r="J270" s="911"/>
      <c r="K270" s="912"/>
      <c r="L270" s="913"/>
      <c r="M270" s="914"/>
      <c r="N270" s="915"/>
      <c r="O270" s="914"/>
      <c r="P270" s="915"/>
      <c r="Q270" s="916"/>
      <c r="R270" s="917"/>
      <c r="S270" s="918"/>
      <c r="T270" s="114" t="str" cm="1">
        <f t="array" ref="T270">_xlfn.IFS(I270="L = L",J270*K270,I270="L = RoT",J270*R270*S270,I270="A = L x H",J270*K270*L270,I270="A = CS",J270*O270,I270="A = A",J270*N270,I270="A = RoT",J270*R270*S270,I270="V = L x H x T",J270*K270*L270*M270,I270="V = L x CS",J270*K270*O270,I270="V = T x A",J270*M270*N270,I270="V = V",J270*P270,I270="V = RoT",J270*R270*S270,I270="M = M",J270*Q270,I270="M = RoT",J270*R270*S270,I270="","")</f>
        <v/>
      </c>
      <c r="U270" s="115" t="str" cm="1">
        <f t="array" ref="U270">_xlfn.IFNA(_xlfn.IFS($H270="length","m",$H270="area","m2",$H270="volume","m3",$H270="mass","kg",$H270="",""),"problem")</f>
        <v/>
      </c>
      <c r="V270" s="475"/>
      <c r="W270" s="476"/>
      <c r="X270" s="476"/>
      <c r="Y270" s="476"/>
      <c r="Z270" s="116"/>
      <c r="AA270" s="117" t="str" cm="1">
        <f t="array" ref="AA270">_xlfn.IFNA(_xlfn.IFS($H270="Length",VLOOKUP($Y270,Densities,3,FALSE),$H270="area",VLOOKUP($Y270,Densities,4,FALSE),$H270="volume",VLOOKUP($Y270,Densities,5,FALSE),$H270="mass",1,$H270="",""),"enter density manually")</f>
        <v/>
      </c>
      <c r="AB270" s="115" t="str" cm="1">
        <f t="array" ref="AB270">_xlfn.IFNA(_xlfn.IFS($H270="length","kg/m",$H270="area","kg/m2",$H270="volume","kg/m3",$H270="mass","kg/kg",$H270="",""),"problem")</f>
        <v/>
      </c>
      <c r="AC270" s="118" t="str">
        <f t="shared" si="15"/>
        <v/>
      </c>
      <c r="AD270" s="119" t="str">
        <f t="shared" si="16"/>
        <v/>
      </c>
      <c r="AE270" s="120" t="str">
        <f t="shared" si="17"/>
        <v/>
      </c>
      <c r="AF270" s="121" t="str">
        <f t="shared" si="14"/>
        <v/>
      </c>
      <c r="AG270" s="26"/>
      <c r="AH270" s="26"/>
    </row>
    <row r="271" spans="2:34" s="32" customFormat="1" ht="15.75" customHeight="1" x14ac:dyDescent="0.35">
      <c r="B271" s="903"/>
      <c r="C271" s="904"/>
      <c r="D271" s="905"/>
      <c r="E271" s="906"/>
      <c r="F271" s="907"/>
      <c r="G271" s="908"/>
      <c r="H271" s="909"/>
      <c r="I271" s="910"/>
      <c r="J271" s="911"/>
      <c r="K271" s="912"/>
      <c r="L271" s="913"/>
      <c r="M271" s="914"/>
      <c r="N271" s="915"/>
      <c r="O271" s="914"/>
      <c r="P271" s="915"/>
      <c r="Q271" s="916"/>
      <c r="R271" s="917"/>
      <c r="S271" s="918"/>
      <c r="T271" s="114" t="str" cm="1">
        <f t="array" ref="T271">_xlfn.IFS(I271="L = L",J271*K271,I271="L = RoT",J271*R271*S271,I271="A = L x H",J271*K271*L271,I271="A = CS",J271*O271,I271="A = A",J271*N271,I271="A = RoT",J271*R271*S271,I271="V = L x H x T",J271*K271*L271*M271,I271="V = L x CS",J271*K271*O271,I271="V = T x A",J271*M271*N271,I271="V = V",J271*P271,I271="V = RoT",J271*R271*S271,I271="M = M",J271*Q271,I271="M = RoT",J271*R271*S271,I271="","")</f>
        <v/>
      </c>
      <c r="U271" s="115" t="str" cm="1">
        <f t="array" ref="U271">_xlfn.IFNA(_xlfn.IFS($H271="length","m",$H271="area","m2",$H271="volume","m3",$H271="mass","kg",$H271="",""),"problem")</f>
        <v/>
      </c>
      <c r="V271" s="475"/>
      <c r="W271" s="476"/>
      <c r="X271" s="476"/>
      <c r="Y271" s="476"/>
      <c r="Z271" s="116"/>
      <c r="AA271" s="117" t="str" cm="1">
        <f t="array" ref="AA271">_xlfn.IFNA(_xlfn.IFS($H271="Length",VLOOKUP($Y271,Densities,3,FALSE),$H271="area",VLOOKUP($Y271,Densities,4,FALSE),$H271="volume",VLOOKUP($Y271,Densities,5,FALSE),$H271="mass",1,$H271="",""),"enter density manually")</f>
        <v/>
      </c>
      <c r="AB271" s="115" t="str" cm="1">
        <f t="array" ref="AB271">_xlfn.IFNA(_xlfn.IFS($H271="length","kg/m",$H271="area","kg/m2",$H271="volume","kg/m3",$H271="mass","kg/kg",$H271="",""),"problem")</f>
        <v/>
      </c>
      <c r="AC271" s="118" t="str">
        <f t="shared" si="15"/>
        <v/>
      </c>
      <c r="AD271" s="119" t="str">
        <f t="shared" si="16"/>
        <v/>
      </c>
      <c r="AE271" s="120" t="str">
        <f t="shared" si="17"/>
        <v/>
      </c>
      <c r="AF271" s="121" t="str">
        <f t="shared" si="14"/>
        <v/>
      </c>
      <c r="AG271" s="26"/>
      <c r="AH271" s="26"/>
    </row>
    <row r="272" spans="2:34" s="32" customFormat="1" ht="15.75" customHeight="1" x14ac:dyDescent="0.35">
      <c r="B272" s="903"/>
      <c r="C272" s="904"/>
      <c r="D272" s="905"/>
      <c r="E272" s="906"/>
      <c r="F272" s="907"/>
      <c r="G272" s="908"/>
      <c r="H272" s="909"/>
      <c r="I272" s="910"/>
      <c r="J272" s="911"/>
      <c r="K272" s="912"/>
      <c r="L272" s="913"/>
      <c r="M272" s="914"/>
      <c r="N272" s="915"/>
      <c r="O272" s="914"/>
      <c r="P272" s="915"/>
      <c r="Q272" s="916"/>
      <c r="R272" s="917"/>
      <c r="S272" s="918"/>
      <c r="T272" s="114" t="str" cm="1">
        <f t="array" ref="T272">_xlfn.IFS(I272="L = L",J272*K272,I272="L = RoT",J272*R272*S272,I272="A = L x H",J272*K272*L272,I272="A = CS",J272*O272,I272="A = A",J272*N272,I272="A = RoT",J272*R272*S272,I272="V = L x H x T",J272*K272*L272*M272,I272="V = L x CS",J272*K272*O272,I272="V = T x A",J272*M272*N272,I272="V = V",J272*P272,I272="V = RoT",J272*R272*S272,I272="M = M",J272*Q272,I272="M = RoT",J272*R272*S272,I272="","")</f>
        <v/>
      </c>
      <c r="U272" s="115" t="str" cm="1">
        <f t="array" ref="U272">_xlfn.IFNA(_xlfn.IFS($H272="length","m",$H272="area","m2",$H272="volume","m3",$H272="mass","kg",$H272="",""),"problem")</f>
        <v/>
      </c>
      <c r="V272" s="475"/>
      <c r="W272" s="476"/>
      <c r="X272" s="476"/>
      <c r="Y272" s="476"/>
      <c r="Z272" s="116"/>
      <c r="AA272" s="117" t="str" cm="1">
        <f t="array" ref="AA272">_xlfn.IFNA(_xlfn.IFS($H272="Length",VLOOKUP($Y272,Densities,3,FALSE),$H272="area",VLOOKUP($Y272,Densities,4,FALSE),$H272="volume",VLOOKUP($Y272,Densities,5,FALSE),$H272="mass",1,$H272="",""),"enter density manually")</f>
        <v/>
      </c>
      <c r="AB272" s="115" t="str" cm="1">
        <f t="array" ref="AB272">_xlfn.IFNA(_xlfn.IFS($H272="length","kg/m",$H272="area","kg/m2",$H272="volume","kg/m3",$H272="mass","kg/kg",$H272="",""),"problem")</f>
        <v/>
      </c>
      <c r="AC272" s="118" t="str">
        <f t="shared" si="15"/>
        <v/>
      </c>
      <c r="AD272" s="119" t="str">
        <f t="shared" si="16"/>
        <v/>
      </c>
      <c r="AE272" s="120" t="str">
        <f t="shared" si="17"/>
        <v/>
      </c>
      <c r="AF272" s="121" t="str">
        <f t="shared" si="14"/>
        <v/>
      </c>
      <c r="AG272" s="26"/>
      <c r="AH272" s="26"/>
    </row>
    <row r="273" spans="2:34" s="32" customFormat="1" ht="15.75" customHeight="1" x14ac:dyDescent="0.35">
      <c r="B273" s="903"/>
      <c r="C273" s="904"/>
      <c r="D273" s="905"/>
      <c r="E273" s="906"/>
      <c r="F273" s="907"/>
      <c r="G273" s="908"/>
      <c r="H273" s="909"/>
      <c r="I273" s="910"/>
      <c r="J273" s="911"/>
      <c r="K273" s="912"/>
      <c r="L273" s="913"/>
      <c r="M273" s="914"/>
      <c r="N273" s="915"/>
      <c r="O273" s="914"/>
      <c r="P273" s="915"/>
      <c r="Q273" s="916"/>
      <c r="R273" s="917"/>
      <c r="S273" s="918"/>
      <c r="T273" s="114" t="str" cm="1">
        <f t="array" ref="T273">_xlfn.IFS(I273="L = L",J273*K273,I273="L = RoT",J273*R273*S273,I273="A = L x H",J273*K273*L273,I273="A = CS",J273*O273,I273="A = A",J273*N273,I273="A = RoT",J273*R273*S273,I273="V = L x H x T",J273*K273*L273*M273,I273="V = L x CS",J273*K273*O273,I273="V = T x A",J273*M273*N273,I273="V = V",J273*P273,I273="V = RoT",J273*R273*S273,I273="M = M",J273*Q273,I273="M = RoT",J273*R273*S273,I273="","")</f>
        <v/>
      </c>
      <c r="U273" s="115" t="str" cm="1">
        <f t="array" ref="U273">_xlfn.IFNA(_xlfn.IFS($H273="length","m",$H273="area","m2",$H273="volume","m3",$H273="mass","kg",$H273="",""),"problem")</f>
        <v/>
      </c>
      <c r="V273" s="475"/>
      <c r="W273" s="476"/>
      <c r="X273" s="476"/>
      <c r="Y273" s="476"/>
      <c r="Z273" s="116"/>
      <c r="AA273" s="117" t="str" cm="1">
        <f t="array" ref="AA273">_xlfn.IFNA(_xlfn.IFS($H273="Length",VLOOKUP($Y273,Densities,3,FALSE),$H273="area",VLOOKUP($Y273,Densities,4,FALSE),$H273="volume",VLOOKUP($Y273,Densities,5,FALSE),$H273="mass",1,$H273="",""),"enter density manually")</f>
        <v/>
      </c>
      <c r="AB273" s="115" t="str" cm="1">
        <f t="array" ref="AB273">_xlfn.IFNA(_xlfn.IFS($H273="length","kg/m",$H273="area","kg/m2",$H273="volume","kg/m3",$H273="mass","kg/kg",$H273="",""),"problem")</f>
        <v/>
      </c>
      <c r="AC273" s="118" t="str">
        <f t="shared" si="15"/>
        <v/>
      </c>
      <c r="AD273" s="119" t="str">
        <f t="shared" si="16"/>
        <v/>
      </c>
      <c r="AE273" s="120" t="str">
        <f t="shared" si="17"/>
        <v/>
      </c>
      <c r="AF273" s="121" t="str">
        <f t="shared" si="14"/>
        <v/>
      </c>
      <c r="AG273" s="26"/>
      <c r="AH273" s="26"/>
    </row>
    <row r="274" spans="2:34" s="32" customFormat="1" ht="15.75" customHeight="1" x14ac:dyDescent="0.35">
      <c r="B274" s="903"/>
      <c r="C274" s="904"/>
      <c r="D274" s="905"/>
      <c r="E274" s="906"/>
      <c r="F274" s="907"/>
      <c r="G274" s="908"/>
      <c r="H274" s="909"/>
      <c r="I274" s="910"/>
      <c r="J274" s="911"/>
      <c r="K274" s="912"/>
      <c r="L274" s="913"/>
      <c r="M274" s="914"/>
      <c r="N274" s="915"/>
      <c r="O274" s="914"/>
      <c r="P274" s="915"/>
      <c r="Q274" s="916"/>
      <c r="R274" s="917"/>
      <c r="S274" s="918"/>
      <c r="T274" s="114" t="str" cm="1">
        <f t="array" ref="T274">_xlfn.IFS(I274="L = L",J274*K274,I274="L = RoT",J274*R274*S274,I274="A = L x H",J274*K274*L274,I274="A = CS",J274*O274,I274="A = A",J274*N274,I274="A = RoT",J274*R274*S274,I274="V = L x H x T",J274*K274*L274*M274,I274="V = L x CS",J274*K274*O274,I274="V = T x A",J274*M274*N274,I274="V = V",J274*P274,I274="V = RoT",J274*R274*S274,I274="M = M",J274*Q274,I274="M = RoT",J274*R274*S274,I274="","")</f>
        <v/>
      </c>
      <c r="U274" s="115" t="str" cm="1">
        <f t="array" ref="U274">_xlfn.IFNA(_xlfn.IFS($H274="length","m",$H274="area","m2",$H274="volume","m3",$H274="mass","kg",$H274="",""),"problem")</f>
        <v/>
      </c>
      <c r="V274" s="475"/>
      <c r="W274" s="476"/>
      <c r="X274" s="476"/>
      <c r="Y274" s="476"/>
      <c r="Z274" s="116"/>
      <c r="AA274" s="117" t="str" cm="1">
        <f t="array" ref="AA274">_xlfn.IFNA(_xlfn.IFS($H274="Length",VLOOKUP($Y274,Densities,3,FALSE),$H274="area",VLOOKUP($Y274,Densities,4,FALSE),$H274="volume",VLOOKUP($Y274,Densities,5,FALSE),$H274="mass",1,$H274="",""),"enter density manually")</f>
        <v/>
      </c>
      <c r="AB274" s="115" t="str" cm="1">
        <f t="array" ref="AB274">_xlfn.IFNA(_xlfn.IFS($H274="length","kg/m",$H274="area","kg/m2",$H274="volume","kg/m3",$H274="mass","kg/kg",$H274="",""),"problem")</f>
        <v/>
      </c>
      <c r="AC274" s="118" t="str">
        <f t="shared" si="15"/>
        <v/>
      </c>
      <c r="AD274" s="119" t="str">
        <f t="shared" si="16"/>
        <v/>
      </c>
      <c r="AE274" s="120" t="str">
        <f t="shared" si="17"/>
        <v/>
      </c>
      <c r="AF274" s="121" t="str">
        <f t="shared" si="14"/>
        <v/>
      </c>
      <c r="AG274" s="26"/>
      <c r="AH274" s="26"/>
    </row>
    <row r="275" spans="2:34" s="32" customFormat="1" x14ac:dyDescent="0.35">
      <c r="B275" s="903"/>
      <c r="C275" s="904"/>
      <c r="D275" s="905"/>
      <c r="E275" s="906"/>
      <c r="F275" s="907"/>
      <c r="G275" s="908"/>
      <c r="H275" s="909"/>
      <c r="I275" s="910"/>
      <c r="J275" s="911"/>
      <c r="K275" s="912"/>
      <c r="L275" s="913"/>
      <c r="M275" s="914"/>
      <c r="N275" s="915"/>
      <c r="O275" s="914"/>
      <c r="P275" s="915"/>
      <c r="Q275" s="916"/>
      <c r="R275" s="917"/>
      <c r="S275" s="918"/>
      <c r="T275" s="114" t="str" cm="1">
        <f t="array" ref="T275">_xlfn.IFS(I275="L = L",J275*K275,I275="L = RoT",J275*R275*S275,I275="A = L x H",J275*K275*L275,I275="A = CS",J275*O275,I275="A = A",J275*N275,I275="A = RoT",J275*R275*S275,I275="V = L x H x T",J275*K275*L275*M275,I275="V = L x CS",J275*K275*O275,I275="V = T x A",J275*M275*N275,I275="V = V",J275*P275,I275="V = RoT",J275*R275*S275,I275="M = M",J275*Q275,I275="M = RoT",J275*R275*S275,I275="","")</f>
        <v/>
      </c>
      <c r="U275" s="115" t="str" cm="1">
        <f t="array" ref="U275">_xlfn.IFNA(_xlfn.IFS($H275="length","m",$H275="area","m2",$H275="volume","m3",$H275="mass","kg",$H275="",""),"problem")</f>
        <v/>
      </c>
      <c r="V275" s="475"/>
      <c r="W275" s="476"/>
      <c r="X275" s="476"/>
      <c r="Y275" s="476"/>
      <c r="Z275" s="116"/>
      <c r="AA275" s="117" t="str" cm="1">
        <f t="array" ref="AA275">_xlfn.IFNA(_xlfn.IFS($H275="Length",VLOOKUP($Y275,Densities,3,FALSE),$H275="area",VLOOKUP($Y275,Densities,4,FALSE),$H275="volume",VLOOKUP($Y275,Densities,5,FALSE),$H275="mass",1,$H275="",""),"enter density manually")</f>
        <v/>
      </c>
      <c r="AB275" s="115" t="str" cm="1">
        <f t="array" ref="AB275">_xlfn.IFNA(_xlfn.IFS($H275="length","kg/m",$H275="area","kg/m2",$H275="volume","kg/m3",$H275="mass","kg/kg",$H275="",""),"problem")</f>
        <v/>
      </c>
      <c r="AC275" s="118" t="str">
        <f t="shared" si="15"/>
        <v/>
      </c>
      <c r="AD275" s="119" t="str">
        <f t="shared" si="16"/>
        <v/>
      </c>
      <c r="AE275" s="120" t="str">
        <f t="shared" si="17"/>
        <v/>
      </c>
      <c r="AF275" s="121" t="str">
        <f t="shared" si="14"/>
        <v/>
      </c>
      <c r="AG275" s="26"/>
      <c r="AH275" s="26"/>
    </row>
    <row r="276" spans="2:34" s="32" customFormat="1" x14ac:dyDescent="0.35">
      <c r="B276" s="903"/>
      <c r="C276" s="904"/>
      <c r="D276" s="905"/>
      <c r="E276" s="906"/>
      <c r="F276" s="907"/>
      <c r="G276" s="908"/>
      <c r="H276" s="909"/>
      <c r="I276" s="910"/>
      <c r="J276" s="911"/>
      <c r="K276" s="912"/>
      <c r="L276" s="913"/>
      <c r="M276" s="914"/>
      <c r="N276" s="915"/>
      <c r="O276" s="914"/>
      <c r="P276" s="915"/>
      <c r="Q276" s="916"/>
      <c r="R276" s="917"/>
      <c r="S276" s="918"/>
      <c r="T276" s="114" t="str" cm="1">
        <f t="array" ref="T276">_xlfn.IFS(I276="L = L",J276*K276,I276="L = RoT",J276*R276*S276,I276="A = L x H",J276*K276*L276,I276="A = CS",J276*O276,I276="A = A",J276*N276,I276="A = RoT",J276*R276*S276,I276="V = L x H x T",J276*K276*L276*M276,I276="V = L x CS",J276*K276*O276,I276="V = T x A",J276*M276*N276,I276="V = V",J276*P276,I276="V = RoT",J276*R276*S276,I276="M = M",J276*Q276,I276="M = RoT",J276*R276*S276,I276="","")</f>
        <v/>
      </c>
      <c r="U276" s="115" t="str" cm="1">
        <f t="array" ref="U276">_xlfn.IFNA(_xlfn.IFS($H276="length","m",$H276="area","m2",$H276="volume","m3",$H276="mass","kg",$H276="",""),"problem")</f>
        <v/>
      </c>
      <c r="V276" s="475"/>
      <c r="W276" s="476"/>
      <c r="X276" s="476"/>
      <c r="Y276" s="476"/>
      <c r="Z276" s="116"/>
      <c r="AA276" s="117" t="str" cm="1">
        <f t="array" ref="AA276">_xlfn.IFNA(_xlfn.IFS($H276="Length",VLOOKUP($Y276,Densities,3,FALSE),$H276="area",VLOOKUP($Y276,Densities,4,FALSE),$H276="volume",VLOOKUP($Y276,Densities,5,FALSE),$H276="mass",1,$H276="",""),"enter density manually")</f>
        <v/>
      </c>
      <c r="AB276" s="115" t="str" cm="1">
        <f t="array" ref="AB276">_xlfn.IFNA(_xlfn.IFS($H276="length","kg/m",$H276="area","kg/m2",$H276="volume","kg/m3",$H276="mass","kg/kg",$H276="",""),"problem")</f>
        <v/>
      </c>
      <c r="AC276" s="118" t="str">
        <f t="shared" si="15"/>
        <v/>
      </c>
      <c r="AD276" s="119" t="str">
        <f t="shared" si="16"/>
        <v/>
      </c>
      <c r="AE276" s="120" t="str">
        <f t="shared" si="17"/>
        <v/>
      </c>
      <c r="AF276" s="121" t="str">
        <f t="shared" si="14"/>
        <v/>
      </c>
      <c r="AG276" s="26"/>
      <c r="AH276" s="26"/>
    </row>
    <row r="277" spans="2:34" s="32" customFormat="1" x14ac:dyDescent="0.35">
      <c r="B277" s="903"/>
      <c r="C277" s="904"/>
      <c r="D277" s="905"/>
      <c r="E277" s="906"/>
      <c r="F277" s="907"/>
      <c r="G277" s="908"/>
      <c r="H277" s="909"/>
      <c r="I277" s="910"/>
      <c r="J277" s="911"/>
      <c r="K277" s="912"/>
      <c r="L277" s="913"/>
      <c r="M277" s="914"/>
      <c r="N277" s="915"/>
      <c r="O277" s="914"/>
      <c r="P277" s="915"/>
      <c r="Q277" s="916"/>
      <c r="R277" s="917"/>
      <c r="S277" s="918"/>
      <c r="T277" s="114" t="str" cm="1">
        <f t="array" ref="T277">_xlfn.IFS(I277="L = L",J277*K277,I277="L = RoT",J277*R277*S277,I277="A = L x H",J277*K277*L277,I277="A = CS",J277*O277,I277="A = A",J277*N277,I277="A = RoT",J277*R277*S277,I277="V = L x H x T",J277*K277*L277*M277,I277="V = L x CS",J277*K277*O277,I277="V = T x A",J277*M277*N277,I277="V = V",J277*P277,I277="V = RoT",J277*R277*S277,I277="M = M",J277*Q277,I277="M = RoT",J277*R277*S277,I277="","")</f>
        <v/>
      </c>
      <c r="U277" s="115" t="str" cm="1">
        <f t="array" ref="U277">_xlfn.IFNA(_xlfn.IFS($H277="length","m",$H277="area","m2",$H277="volume","m3",$H277="mass","kg",$H277="",""),"problem")</f>
        <v/>
      </c>
      <c r="V277" s="475"/>
      <c r="W277" s="476"/>
      <c r="X277" s="476"/>
      <c r="Y277" s="476"/>
      <c r="Z277" s="116"/>
      <c r="AA277" s="117" t="str" cm="1">
        <f t="array" ref="AA277">_xlfn.IFNA(_xlfn.IFS($H277="Length",VLOOKUP($Y277,Densities,3,FALSE),$H277="area",VLOOKUP($Y277,Densities,4,FALSE),$H277="volume",VLOOKUP($Y277,Densities,5,FALSE),$H277="mass",1,$H277="",""),"enter density manually")</f>
        <v/>
      </c>
      <c r="AB277" s="115" t="str" cm="1">
        <f t="array" ref="AB277">_xlfn.IFNA(_xlfn.IFS($H277="length","kg/m",$H277="area","kg/m2",$H277="volume","kg/m3",$H277="mass","kg/kg",$H277="",""),"problem")</f>
        <v/>
      </c>
      <c r="AC277" s="118" t="str">
        <f t="shared" si="15"/>
        <v/>
      </c>
      <c r="AD277" s="119" t="str">
        <f t="shared" si="16"/>
        <v/>
      </c>
      <c r="AE277" s="120" t="str">
        <f t="shared" si="17"/>
        <v/>
      </c>
      <c r="AF277" s="121" t="str">
        <f t="shared" si="14"/>
        <v/>
      </c>
      <c r="AG277" s="26"/>
      <c r="AH277" s="26"/>
    </row>
    <row r="278" spans="2:34" s="32" customFormat="1" ht="15.75" customHeight="1" x14ac:dyDescent="0.35">
      <c r="B278" s="903"/>
      <c r="C278" s="904"/>
      <c r="D278" s="905"/>
      <c r="E278" s="906"/>
      <c r="F278" s="907"/>
      <c r="G278" s="908"/>
      <c r="H278" s="909"/>
      <c r="I278" s="910"/>
      <c r="J278" s="911"/>
      <c r="K278" s="912"/>
      <c r="L278" s="913"/>
      <c r="M278" s="914"/>
      <c r="N278" s="915"/>
      <c r="O278" s="914"/>
      <c r="P278" s="915"/>
      <c r="Q278" s="916"/>
      <c r="R278" s="917"/>
      <c r="S278" s="918"/>
      <c r="T278" s="114" t="str" cm="1">
        <f t="array" ref="T278">_xlfn.IFS(I278="L = L",J278*K278,I278="L = RoT",J278*R278*S278,I278="A = L x H",J278*K278*L278,I278="A = CS",J278*O278,I278="A = A",J278*N278,I278="A = RoT",J278*R278*S278,I278="V = L x H x T",J278*K278*L278*M278,I278="V = L x CS",J278*K278*O278,I278="V = T x A",J278*M278*N278,I278="V = V",J278*P278,I278="V = RoT",J278*R278*S278,I278="M = M",J278*Q278,I278="M = RoT",J278*R278*S278,I278="","")</f>
        <v/>
      </c>
      <c r="U278" s="115" t="str" cm="1">
        <f t="array" ref="U278">_xlfn.IFNA(_xlfn.IFS($H278="length","m",$H278="area","m2",$H278="volume","m3",$H278="mass","kg",$H278="",""),"problem")</f>
        <v/>
      </c>
      <c r="V278" s="475"/>
      <c r="W278" s="476"/>
      <c r="X278" s="476"/>
      <c r="Y278" s="476"/>
      <c r="Z278" s="116"/>
      <c r="AA278" s="117" t="str" cm="1">
        <f t="array" ref="AA278">_xlfn.IFNA(_xlfn.IFS($H278="Length",VLOOKUP($Y278,Densities,3,FALSE),$H278="area",VLOOKUP($Y278,Densities,4,FALSE),$H278="volume",VLOOKUP($Y278,Densities,5,FALSE),$H278="mass",1,$H278="",""),"enter density manually")</f>
        <v/>
      </c>
      <c r="AB278" s="115" t="str" cm="1">
        <f t="array" ref="AB278">_xlfn.IFNA(_xlfn.IFS($H278="length","kg/m",$H278="area","kg/m2",$H278="volume","kg/m3",$H278="mass","kg/kg",$H278="",""),"problem")</f>
        <v/>
      </c>
      <c r="AC278" s="118" t="str">
        <f t="shared" si="15"/>
        <v/>
      </c>
      <c r="AD278" s="119" t="str">
        <f t="shared" si="16"/>
        <v/>
      </c>
      <c r="AE278" s="120" t="str">
        <f t="shared" si="17"/>
        <v/>
      </c>
      <c r="AF278" s="121" t="str">
        <f t="shared" si="14"/>
        <v/>
      </c>
      <c r="AG278" s="26"/>
      <c r="AH278" s="26"/>
    </row>
    <row r="279" spans="2:34" s="32" customFormat="1" x14ac:dyDescent="0.35">
      <c r="B279" s="903"/>
      <c r="C279" s="904"/>
      <c r="D279" s="905"/>
      <c r="E279" s="906"/>
      <c r="F279" s="907"/>
      <c r="G279" s="908"/>
      <c r="H279" s="909"/>
      <c r="I279" s="910"/>
      <c r="J279" s="911"/>
      <c r="K279" s="912"/>
      <c r="L279" s="913"/>
      <c r="M279" s="914"/>
      <c r="N279" s="915"/>
      <c r="O279" s="914"/>
      <c r="P279" s="915"/>
      <c r="Q279" s="916"/>
      <c r="R279" s="917"/>
      <c r="S279" s="918"/>
      <c r="T279" s="114" t="str" cm="1">
        <f t="array" ref="T279">_xlfn.IFS(I279="L = L",J279*K279,I279="L = RoT",J279*R279*S279,I279="A = L x H",J279*K279*L279,I279="A = CS",J279*O279,I279="A = A",J279*N279,I279="A = RoT",J279*R279*S279,I279="V = L x H x T",J279*K279*L279*M279,I279="V = L x CS",J279*K279*O279,I279="V = T x A",J279*M279*N279,I279="V = V",J279*P279,I279="V = RoT",J279*R279*S279,I279="M = M",J279*Q279,I279="M = RoT",J279*R279*S279,I279="","")</f>
        <v/>
      </c>
      <c r="U279" s="115" t="str" cm="1">
        <f t="array" ref="U279">_xlfn.IFNA(_xlfn.IFS($H279="length","m",$H279="area","m2",$H279="volume","m3",$H279="mass","kg",$H279="",""),"problem")</f>
        <v/>
      </c>
      <c r="V279" s="475"/>
      <c r="W279" s="476"/>
      <c r="X279" s="476"/>
      <c r="Y279" s="476"/>
      <c r="Z279" s="116"/>
      <c r="AA279" s="117" t="str" cm="1">
        <f t="array" ref="AA279">_xlfn.IFNA(_xlfn.IFS($H279="Length",VLOOKUP($Y279,Densities,3,FALSE),$H279="area",VLOOKUP($Y279,Densities,4,FALSE),$H279="volume",VLOOKUP($Y279,Densities,5,FALSE),$H279="mass",1,$H279="",""),"enter density manually")</f>
        <v/>
      </c>
      <c r="AB279" s="115" t="str" cm="1">
        <f t="array" ref="AB279">_xlfn.IFNA(_xlfn.IFS($H279="length","kg/m",$H279="area","kg/m2",$H279="volume","kg/m3",$H279="mass","kg/kg",$H279="",""),"problem")</f>
        <v/>
      </c>
      <c r="AC279" s="118" t="str">
        <f t="shared" si="15"/>
        <v/>
      </c>
      <c r="AD279" s="119" t="str">
        <f t="shared" si="16"/>
        <v/>
      </c>
      <c r="AE279" s="120" t="str">
        <f t="shared" si="17"/>
        <v/>
      </c>
      <c r="AF279" s="121" t="str">
        <f t="shared" si="14"/>
        <v/>
      </c>
      <c r="AG279" s="26"/>
      <c r="AH279" s="26"/>
    </row>
    <row r="280" spans="2:34" s="32" customFormat="1" x14ac:dyDescent="0.35">
      <c r="B280" s="903"/>
      <c r="C280" s="904"/>
      <c r="D280" s="905"/>
      <c r="E280" s="906"/>
      <c r="F280" s="907"/>
      <c r="G280" s="908"/>
      <c r="H280" s="909"/>
      <c r="I280" s="910"/>
      <c r="J280" s="911"/>
      <c r="K280" s="912"/>
      <c r="L280" s="913"/>
      <c r="M280" s="914"/>
      <c r="N280" s="915"/>
      <c r="O280" s="914"/>
      <c r="P280" s="915"/>
      <c r="Q280" s="916"/>
      <c r="R280" s="917"/>
      <c r="S280" s="918"/>
      <c r="T280" s="114" t="str" cm="1">
        <f t="array" ref="T280">_xlfn.IFS(I280="L = L",J280*K280,I280="L = RoT",J280*R280*S280,I280="A = L x H",J280*K280*L280,I280="A = CS",J280*O280,I280="A = A",J280*N280,I280="A = RoT",J280*R280*S280,I280="V = L x H x T",J280*K280*L280*M280,I280="V = L x CS",J280*K280*O280,I280="V = T x A",J280*M280*N280,I280="V = V",J280*P280,I280="V = RoT",J280*R280*S280,I280="M = M",J280*Q280,I280="M = RoT",J280*R280*S280,I280="","")</f>
        <v/>
      </c>
      <c r="U280" s="115" t="str" cm="1">
        <f t="array" ref="U280">_xlfn.IFNA(_xlfn.IFS($H280="length","m",$H280="area","m2",$H280="volume","m3",$H280="mass","kg",$H280="",""),"problem")</f>
        <v/>
      </c>
      <c r="V280" s="475"/>
      <c r="W280" s="476"/>
      <c r="X280" s="476"/>
      <c r="Y280" s="476"/>
      <c r="Z280" s="116"/>
      <c r="AA280" s="117" t="str" cm="1">
        <f t="array" ref="AA280">_xlfn.IFNA(_xlfn.IFS($H280="Length",VLOOKUP($Y280,Densities,3,FALSE),$H280="area",VLOOKUP($Y280,Densities,4,FALSE),$H280="volume",VLOOKUP($Y280,Densities,5,FALSE),$H280="mass",1,$H280="",""),"enter density manually")</f>
        <v/>
      </c>
      <c r="AB280" s="115" t="str" cm="1">
        <f t="array" ref="AB280">_xlfn.IFNA(_xlfn.IFS($H280="length","kg/m",$H280="area","kg/m2",$H280="volume","kg/m3",$H280="mass","kg/kg",$H280="",""),"problem")</f>
        <v/>
      </c>
      <c r="AC280" s="118" t="str">
        <f t="shared" si="15"/>
        <v/>
      </c>
      <c r="AD280" s="119" t="str">
        <f t="shared" si="16"/>
        <v/>
      </c>
      <c r="AE280" s="120" t="str">
        <f t="shared" si="17"/>
        <v/>
      </c>
      <c r="AF280" s="121" t="str">
        <f t="shared" si="14"/>
        <v/>
      </c>
      <c r="AG280" s="26"/>
      <c r="AH280" s="26"/>
    </row>
    <row r="281" spans="2:34" s="32" customFormat="1" x14ac:dyDescent="0.35">
      <c r="B281" s="903"/>
      <c r="C281" s="904"/>
      <c r="D281" s="905"/>
      <c r="E281" s="906"/>
      <c r="F281" s="907"/>
      <c r="G281" s="908"/>
      <c r="H281" s="909"/>
      <c r="I281" s="910"/>
      <c r="J281" s="911"/>
      <c r="K281" s="912"/>
      <c r="L281" s="913"/>
      <c r="M281" s="914"/>
      <c r="N281" s="915"/>
      <c r="O281" s="914"/>
      <c r="P281" s="915"/>
      <c r="Q281" s="916"/>
      <c r="R281" s="917"/>
      <c r="S281" s="918"/>
      <c r="T281" s="114" t="str" cm="1">
        <f t="array" ref="T281">_xlfn.IFS(I281="L = L",J281*K281,I281="L = RoT",J281*R281*S281,I281="A = L x H",J281*K281*L281,I281="A = CS",J281*O281,I281="A = A",J281*N281,I281="A = RoT",J281*R281*S281,I281="V = L x H x T",J281*K281*L281*M281,I281="V = L x CS",J281*K281*O281,I281="V = T x A",J281*M281*N281,I281="V = V",J281*P281,I281="V = RoT",J281*R281*S281,I281="M = M",J281*Q281,I281="M = RoT",J281*R281*S281,I281="","")</f>
        <v/>
      </c>
      <c r="U281" s="115" t="str" cm="1">
        <f t="array" ref="U281">_xlfn.IFNA(_xlfn.IFS($H281="length","m",$H281="area","m2",$H281="volume","m3",$H281="mass","kg",$H281="",""),"problem")</f>
        <v/>
      </c>
      <c r="V281" s="475"/>
      <c r="W281" s="476"/>
      <c r="X281" s="476"/>
      <c r="Y281" s="476"/>
      <c r="Z281" s="116"/>
      <c r="AA281" s="117" t="str" cm="1">
        <f t="array" ref="AA281">_xlfn.IFNA(_xlfn.IFS($H281="Length",VLOOKUP($Y281,Densities,3,FALSE),$H281="area",VLOOKUP($Y281,Densities,4,FALSE),$H281="volume",VLOOKUP($Y281,Densities,5,FALSE),$H281="mass",1,$H281="",""),"enter density manually")</f>
        <v/>
      </c>
      <c r="AB281" s="115" t="str" cm="1">
        <f t="array" ref="AB281">_xlfn.IFNA(_xlfn.IFS($H281="length","kg/m",$H281="area","kg/m2",$H281="volume","kg/m3",$H281="mass","kg/kg",$H281="",""),"problem")</f>
        <v/>
      </c>
      <c r="AC281" s="118" t="str">
        <f t="shared" si="15"/>
        <v/>
      </c>
      <c r="AD281" s="119" t="str">
        <f t="shared" si="16"/>
        <v/>
      </c>
      <c r="AE281" s="120" t="str">
        <f t="shared" si="17"/>
        <v/>
      </c>
      <c r="AF281" s="121" t="str">
        <f t="shared" si="14"/>
        <v/>
      </c>
      <c r="AG281" s="26"/>
      <c r="AH281" s="26"/>
    </row>
    <row r="282" spans="2:34" s="32" customFormat="1" ht="15.75" customHeight="1" x14ac:dyDescent="0.35">
      <c r="B282" s="903"/>
      <c r="C282" s="904"/>
      <c r="D282" s="905"/>
      <c r="E282" s="906"/>
      <c r="F282" s="907"/>
      <c r="G282" s="908"/>
      <c r="H282" s="909"/>
      <c r="I282" s="910"/>
      <c r="J282" s="911"/>
      <c r="K282" s="912"/>
      <c r="L282" s="913"/>
      <c r="M282" s="914"/>
      <c r="N282" s="915"/>
      <c r="O282" s="914"/>
      <c r="P282" s="915"/>
      <c r="Q282" s="916"/>
      <c r="R282" s="917"/>
      <c r="S282" s="918"/>
      <c r="T282" s="114" t="str" cm="1">
        <f t="array" ref="T282">_xlfn.IFS(I282="L = L",J282*K282,I282="L = RoT",J282*R282*S282,I282="A = L x H",J282*K282*L282,I282="A = CS",J282*O282,I282="A = A",J282*N282,I282="A = RoT",J282*R282*S282,I282="V = L x H x T",J282*K282*L282*M282,I282="V = L x CS",J282*K282*O282,I282="V = T x A",J282*M282*N282,I282="V = V",J282*P282,I282="V = RoT",J282*R282*S282,I282="M = M",J282*Q282,I282="M = RoT",J282*R282*S282,I282="","")</f>
        <v/>
      </c>
      <c r="U282" s="115" t="str" cm="1">
        <f t="array" ref="U282">_xlfn.IFNA(_xlfn.IFS($H282="length","m",$H282="area","m2",$H282="volume","m3",$H282="mass","kg",$H282="",""),"problem")</f>
        <v/>
      </c>
      <c r="V282" s="475"/>
      <c r="W282" s="476"/>
      <c r="X282" s="476"/>
      <c r="Y282" s="476"/>
      <c r="Z282" s="116"/>
      <c r="AA282" s="117" t="str" cm="1">
        <f t="array" ref="AA282">_xlfn.IFNA(_xlfn.IFS($H282="Length",VLOOKUP($Y282,Densities,3,FALSE),$H282="area",VLOOKUP($Y282,Densities,4,FALSE),$H282="volume",VLOOKUP($Y282,Densities,5,FALSE),$H282="mass",1,$H282="",""),"enter density manually")</f>
        <v/>
      </c>
      <c r="AB282" s="115" t="str" cm="1">
        <f t="array" ref="AB282">_xlfn.IFNA(_xlfn.IFS($H282="length","kg/m",$H282="area","kg/m2",$H282="volume","kg/m3",$H282="mass","kg/kg",$H282="",""),"problem")</f>
        <v/>
      </c>
      <c r="AC282" s="118" t="str">
        <f t="shared" si="15"/>
        <v/>
      </c>
      <c r="AD282" s="119" t="str">
        <f t="shared" si="16"/>
        <v/>
      </c>
      <c r="AE282" s="120" t="str">
        <f t="shared" si="17"/>
        <v/>
      </c>
      <c r="AF282" s="121" t="str">
        <f t="shared" si="14"/>
        <v/>
      </c>
      <c r="AG282" s="26"/>
      <c r="AH282" s="26"/>
    </row>
    <row r="283" spans="2:34" s="32" customFormat="1" ht="15.75" customHeight="1" x14ac:dyDescent="0.35">
      <c r="B283" s="903"/>
      <c r="C283" s="904"/>
      <c r="D283" s="905"/>
      <c r="E283" s="906"/>
      <c r="F283" s="907"/>
      <c r="G283" s="908"/>
      <c r="H283" s="909"/>
      <c r="I283" s="910"/>
      <c r="J283" s="911"/>
      <c r="K283" s="912"/>
      <c r="L283" s="913"/>
      <c r="M283" s="914"/>
      <c r="N283" s="915"/>
      <c r="O283" s="914"/>
      <c r="P283" s="915"/>
      <c r="Q283" s="916"/>
      <c r="R283" s="917"/>
      <c r="S283" s="918"/>
      <c r="T283" s="114" t="str" cm="1">
        <f t="array" ref="T283">_xlfn.IFS(I283="L = L",J283*K283,I283="L = RoT",J283*R283*S283,I283="A = L x H",J283*K283*L283,I283="A = CS",J283*O283,I283="A = A",J283*N283,I283="A = RoT",J283*R283*S283,I283="V = L x H x T",J283*K283*L283*M283,I283="V = L x CS",J283*K283*O283,I283="V = T x A",J283*M283*N283,I283="V = V",J283*P283,I283="V = RoT",J283*R283*S283,I283="M = M",J283*Q283,I283="M = RoT",J283*R283*S283,I283="","")</f>
        <v/>
      </c>
      <c r="U283" s="115" t="str" cm="1">
        <f t="array" ref="U283">_xlfn.IFNA(_xlfn.IFS($H283="length","m",$H283="area","m2",$H283="volume","m3",$H283="mass","kg",$H283="",""),"problem")</f>
        <v/>
      </c>
      <c r="V283" s="475"/>
      <c r="W283" s="476"/>
      <c r="X283" s="476"/>
      <c r="Y283" s="476"/>
      <c r="Z283" s="116"/>
      <c r="AA283" s="117" t="str" cm="1">
        <f t="array" ref="AA283">_xlfn.IFNA(_xlfn.IFS($H283="Length",VLOOKUP($Y283,Densities,3,FALSE),$H283="area",VLOOKUP($Y283,Densities,4,FALSE),$H283="volume",VLOOKUP($Y283,Densities,5,FALSE),$H283="mass",1,$H283="",""),"enter density manually")</f>
        <v/>
      </c>
      <c r="AB283" s="115" t="str" cm="1">
        <f t="array" ref="AB283">_xlfn.IFNA(_xlfn.IFS($H283="length","kg/m",$H283="area","kg/m2",$H283="volume","kg/m3",$H283="mass","kg/kg",$H283="",""),"problem")</f>
        <v/>
      </c>
      <c r="AC283" s="118" t="str">
        <f t="shared" si="15"/>
        <v/>
      </c>
      <c r="AD283" s="119" t="str">
        <f t="shared" si="16"/>
        <v/>
      </c>
      <c r="AE283" s="120" t="str">
        <f t="shared" si="17"/>
        <v/>
      </c>
      <c r="AF283" s="121" t="str">
        <f t="shared" si="14"/>
        <v/>
      </c>
      <c r="AG283" s="26"/>
      <c r="AH283" s="26"/>
    </row>
    <row r="284" spans="2:34" s="32" customFormat="1" ht="15.75" customHeight="1" x14ac:dyDescent="0.35">
      <c r="B284" s="903"/>
      <c r="C284" s="904"/>
      <c r="D284" s="905"/>
      <c r="E284" s="906"/>
      <c r="F284" s="907"/>
      <c r="G284" s="908"/>
      <c r="H284" s="909"/>
      <c r="I284" s="910"/>
      <c r="J284" s="911"/>
      <c r="K284" s="912"/>
      <c r="L284" s="913"/>
      <c r="M284" s="914"/>
      <c r="N284" s="915"/>
      <c r="O284" s="914"/>
      <c r="P284" s="915"/>
      <c r="Q284" s="916"/>
      <c r="R284" s="917"/>
      <c r="S284" s="918"/>
      <c r="T284" s="114" t="str" cm="1">
        <f t="array" ref="T284">_xlfn.IFS(I284="L = L",J284*K284,I284="L = RoT",J284*R284*S284,I284="A = L x H",J284*K284*L284,I284="A = CS",J284*O284,I284="A = A",J284*N284,I284="A = RoT",J284*R284*S284,I284="V = L x H x T",J284*K284*L284*M284,I284="V = L x CS",J284*K284*O284,I284="V = T x A",J284*M284*N284,I284="V = V",J284*P284,I284="V = RoT",J284*R284*S284,I284="M = M",J284*Q284,I284="M = RoT",J284*R284*S284,I284="","")</f>
        <v/>
      </c>
      <c r="U284" s="115" t="str" cm="1">
        <f t="array" ref="U284">_xlfn.IFNA(_xlfn.IFS($H284="length","m",$H284="area","m2",$H284="volume","m3",$H284="mass","kg",$H284="",""),"problem")</f>
        <v/>
      </c>
      <c r="V284" s="475"/>
      <c r="W284" s="476"/>
      <c r="X284" s="476"/>
      <c r="Y284" s="476"/>
      <c r="Z284" s="116"/>
      <c r="AA284" s="117" t="str" cm="1">
        <f t="array" ref="AA284">_xlfn.IFNA(_xlfn.IFS($H284="Length",VLOOKUP($Y284,Densities,3,FALSE),$H284="area",VLOOKUP($Y284,Densities,4,FALSE),$H284="volume",VLOOKUP($Y284,Densities,5,FALSE),$H284="mass",1,$H284="",""),"enter density manually")</f>
        <v/>
      </c>
      <c r="AB284" s="115" t="str" cm="1">
        <f t="array" ref="AB284">_xlfn.IFNA(_xlfn.IFS($H284="length","kg/m",$H284="area","kg/m2",$H284="volume","kg/m3",$H284="mass","kg/kg",$H284="",""),"problem")</f>
        <v/>
      </c>
      <c r="AC284" s="118" t="str">
        <f t="shared" si="15"/>
        <v/>
      </c>
      <c r="AD284" s="119" t="str">
        <f t="shared" si="16"/>
        <v/>
      </c>
      <c r="AE284" s="120" t="str">
        <f t="shared" si="17"/>
        <v/>
      </c>
      <c r="AF284" s="121" t="str">
        <f t="shared" si="14"/>
        <v/>
      </c>
      <c r="AG284" s="26"/>
      <c r="AH284" s="26"/>
    </row>
    <row r="285" spans="2:34" s="32" customFormat="1" ht="15.75" customHeight="1" x14ac:dyDescent="0.35">
      <c r="B285" s="903"/>
      <c r="C285" s="904"/>
      <c r="D285" s="905"/>
      <c r="E285" s="906"/>
      <c r="F285" s="907"/>
      <c r="G285" s="908"/>
      <c r="H285" s="909"/>
      <c r="I285" s="910"/>
      <c r="J285" s="911"/>
      <c r="K285" s="912"/>
      <c r="L285" s="913"/>
      <c r="M285" s="914"/>
      <c r="N285" s="915"/>
      <c r="O285" s="914"/>
      <c r="P285" s="915"/>
      <c r="Q285" s="916"/>
      <c r="R285" s="917"/>
      <c r="S285" s="918"/>
      <c r="T285" s="114" t="str" cm="1">
        <f t="array" ref="T285">_xlfn.IFS(I285="L = L",J285*K285,I285="L = RoT",J285*R285*S285,I285="A = L x H",J285*K285*L285,I285="A = CS",J285*O285,I285="A = A",J285*N285,I285="A = RoT",J285*R285*S285,I285="V = L x H x T",J285*K285*L285*M285,I285="V = L x CS",J285*K285*O285,I285="V = T x A",J285*M285*N285,I285="V = V",J285*P285,I285="V = RoT",J285*R285*S285,I285="M = M",J285*Q285,I285="M = RoT",J285*R285*S285,I285="","")</f>
        <v/>
      </c>
      <c r="U285" s="115" t="str" cm="1">
        <f t="array" ref="U285">_xlfn.IFNA(_xlfn.IFS($H285="length","m",$H285="area","m2",$H285="volume","m3",$H285="mass","kg",$H285="",""),"problem")</f>
        <v/>
      </c>
      <c r="V285" s="475"/>
      <c r="W285" s="476"/>
      <c r="X285" s="476"/>
      <c r="Y285" s="476"/>
      <c r="Z285" s="116"/>
      <c r="AA285" s="117" t="str" cm="1">
        <f t="array" ref="AA285">_xlfn.IFNA(_xlfn.IFS($H285="Length",VLOOKUP($Y285,Densities,3,FALSE),$H285="area",VLOOKUP($Y285,Densities,4,FALSE),$H285="volume",VLOOKUP($Y285,Densities,5,FALSE),$H285="mass",1,$H285="",""),"enter density manually")</f>
        <v/>
      </c>
      <c r="AB285" s="115" t="str" cm="1">
        <f t="array" ref="AB285">_xlfn.IFNA(_xlfn.IFS($H285="length","kg/m",$H285="area","kg/m2",$H285="volume","kg/m3",$H285="mass","kg/kg",$H285="",""),"problem")</f>
        <v/>
      </c>
      <c r="AC285" s="118" t="str">
        <f t="shared" si="15"/>
        <v/>
      </c>
      <c r="AD285" s="119" t="str">
        <f t="shared" si="16"/>
        <v/>
      </c>
      <c r="AE285" s="120" t="str">
        <f t="shared" si="17"/>
        <v/>
      </c>
      <c r="AF285" s="121" t="str">
        <f t="shared" si="14"/>
        <v/>
      </c>
      <c r="AG285" s="26"/>
      <c r="AH285" s="26"/>
    </row>
    <row r="286" spans="2:34" s="32" customFormat="1" x14ac:dyDescent="0.35">
      <c r="B286" s="903"/>
      <c r="C286" s="904"/>
      <c r="D286" s="905"/>
      <c r="E286" s="906"/>
      <c r="F286" s="907"/>
      <c r="G286" s="908"/>
      <c r="H286" s="909"/>
      <c r="I286" s="910"/>
      <c r="J286" s="911"/>
      <c r="K286" s="912"/>
      <c r="L286" s="913"/>
      <c r="M286" s="914"/>
      <c r="N286" s="915"/>
      <c r="O286" s="914"/>
      <c r="P286" s="915"/>
      <c r="Q286" s="916"/>
      <c r="R286" s="917"/>
      <c r="S286" s="918"/>
      <c r="T286" s="114" t="str" cm="1">
        <f t="array" ref="T286">_xlfn.IFS(I286="L = L",J286*K286,I286="L = RoT",J286*R286*S286,I286="A = L x H",J286*K286*L286,I286="A = CS",J286*O286,I286="A = A",J286*N286,I286="A = RoT",J286*R286*S286,I286="V = L x H x T",J286*K286*L286*M286,I286="V = L x CS",J286*K286*O286,I286="V = T x A",J286*M286*N286,I286="V = V",J286*P286,I286="V = RoT",J286*R286*S286,I286="M = M",J286*Q286,I286="M = RoT",J286*R286*S286,I286="","")</f>
        <v/>
      </c>
      <c r="U286" s="115" t="str" cm="1">
        <f t="array" ref="U286">_xlfn.IFNA(_xlfn.IFS($H286="length","m",$H286="area","m2",$H286="volume","m3",$H286="mass","kg",$H286="",""),"problem")</f>
        <v/>
      </c>
      <c r="V286" s="475"/>
      <c r="W286" s="476"/>
      <c r="X286" s="476"/>
      <c r="Y286" s="476"/>
      <c r="Z286" s="116"/>
      <c r="AA286" s="117" t="str" cm="1">
        <f t="array" ref="AA286">_xlfn.IFNA(_xlfn.IFS($H286="Length",VLOOKUP($Y286,Densities,3,FALSE),$H286="area",VLOOKUP($Y286,Densities,4,FALSE),$H286="volume",VLOOKUP($Y286,Densities,5,FALSE),$H286="mass",1,$H286="",""),"enter density manually")</f>
        <v/>
      </c>
      <c r="AB286" s="115" t="str" cm="1">
        <f t="array" ref="AB286">_xlfn.IFNA(_xlfn.IFS($H286="length","kg/m",$H286="area","kg/m2",$H286="volume","kg/m3",$H286="mass","kg/kg",$H286="",""),"problem")</f>
        <v/>
      </c>
      <c r="AC286" s="118" t="str">
        <f t="shared" si="15"/>
        <v/>
      </c>
      <c r="AD286" s="119" t="str">
        <f t="shared" si="16"/>
        <v/>
      </c>
      <c r="AE286" s="120" t="str">
        <f t="shared" si="17"/>
        <v/>
      </c>
      <c r="AF286" s="121" t="str">
        <f t="shared" si="14"/>
        <v/>
      </c>
      <c r="AG286" s="26"/>
      <c r="AH286" s="26"/>
    </row>
    <row r="287" spans="2:34" s="32" customFormat="1" x14ac:dyDescent="0.35">
      <c r="B287" s="903"/>
      <c r="C287" s="904"/>
      <c r="D287" s="905"/>
      <c r="E287" s="906"/>
      <c r="F287" s="907"/>
      <c r="G287" s="908"/>
      <c r="H287" s="909"/>
      <c r="I287" s="910"/>
      <c r="J287" s="911"/>
      <c r="K287" s="912"/>
      <c r="L287" s="913"/>
      <c r="M287" s="914"/>
      <c r="N287" s="915"/>
      <c r="O287" s="914"/>
      <c r="P287" s="915"/>
      <c r="Q287" s="916"/>
      <c r="R287" s="917"/>
      <c r="S287" s="918"/>
      <c r="T287" s="114" t="str" cm="1">
        <f t="array" ref="T287">_xlfn.IFS(I287="L = L",J287*K287,I287="L = RoT",J287*R287*S287,I287="A = L x H",J287*K287*L287,I287="A = CS",J287*O287,I287="A = A",J287*N287,I287="A = RoT",J287*R287*S287,I287="V = L x H x T",J287*K287*L287*M287,I287="V = L x CS",J287*K287*O287,I287="V = T x A",J287*M287*N287,I287="V = V",J287*P287,I287="V = RoT",J287*R287*S287,I287="M = M",J287*Q287,I287="M = RoT",J287*R287*S287,I287="","")</f>
        <v/>
      </c>
      <c r="U287" s="115" t="str" cm="1">
        <f t="array" ref="U287">_xlfn.IFNA(_xlfn.IFS($H287="length","m",$H287="area","m2",$H287="volume","m3",$H287="mass","kg",$H287="",""),"problem")</f>
        <v/>
      </c>
      <c r="V287" s="475"/>
      <c r="W287" s="476"/>
      <c r="X287" s="476"/>
      <c r="Y287" s="476"/>
      <c r="Z287" s="116"/>
      <c r="AA287" s="117" t="str" cm="1">
        <f t="array" ref="AA287">_xlfn.IFNA(_xlfn.IFS($H287="Length",VLOOKUP($Y287,Densities,3,FALSE),$H287="area",VLOOKUP($Y287,Densities,4,FALSE),$H287="volume",VLOOKUP($Y287,Densities,5,FALSE),$H287="mass",1,$H287="",""),"enter density manually")</f>
        <v/>
      </c>
      <c r="AB287" s="115" t="str" cm="1">
        <f t="array" ref="AB287">_xlfn.IFNA(_xlfn.IFS($H287="length","kg/m",$H287="area","kg/m2",$H287="volume","kg/m3",$H287="mass","kg/kg",$H287="",""),"problem")</f>
        <v/>
      </c>
      <c r="AC287" s="118" t="str">
        <f t="shared" si="15"/>
        <v/>
      </c>
      <c r="AD287" s="119" t="str">
        <f t="shared" si="16"/>
        <v/>
      </c>
      <c r="AE287" s="120" t="str">
        <f t="shared" si="17"/>
        <v/>
      </c>
      <c r="AF287" s="121" t="str">
        <f t="shared" si="14"/>
        <v/>
      </c>
      <c r="AG287" s="26"/>
      <c r="AH287" s="26"/>
    </row>
    <row r="288" spans="2:34" s="32" customFormat="1" x14ac:dyDescent="0.35">
      <c r="B288" s="903"/>
      <c r="C288" s="904"/>
      <c r="D288" s="905"/>
      <c r="E288" s="906"/>
      <c r="F288" s="907"/>
      <c r="G288" s="908"/>
      <c r="H288" s="909"/>
      <c r="I288" s="910"/>
      <c r="J288" s="911"/>
      <c r="K288" s="912"/>
      <c r="L288" s="913"/>
      <c r="M288" s="914"/>
      <c r="N288" s="915"/>
      <c r="O288" s="914"/>
      <c r="P288" s="915"/>
      <c r="Q288" s="916"/>
      <c r="R288" s="917"/>
      <c r="S288" s="918"/>
      <c r="T288" s="114" t="str" cm="1">
        <f t="array" ref="T288">_xlfn.IFS(I288="L = L",J288*K288,I288="L = RoT",J288*R288*S288,I288="A = L x H",J288*K288*L288,I288="A = CS",J288*O288,I288="A = A",J288*N288,I288="A = RoT",J288*R288*S288,I288="V = L x H x T",J288*K288*L288*M288,I288="V = L x CS",J288*K288*O288,I288="V = T x A",J288*M288*N288,I288="V = V",J288*P288,I288="V = RoT",J288*R288*S288,I288="M = M",J288*Q288,I288="M = RoT",J288*R288*S288,I288="","")</f>
        <v/>
      </c>
      <c r="U288" s="115" t="str" cm="1">
        <f t="array" ref="U288">_xlfn.IFNA(_xlfn.IFS($H288="length","m",$H288="area","m2",$H288="volume","m3",$H288="mass","kg",$H288="",""),"problem")</f>
        <v/>
      </c>
      <c r="V288" s="475"/>
      <c r="W288" s="476"/>
      <c r="X288" s="476"/>
      <c r="Y288" s="476"/>
      <c r="Z288" s="116"/>
      <c r="AA288" s="117" t="str" cm="1">
        <f t="array" ref="AA288">_xlfn.IFNA(_xlfn.IFS($H288="Length",VLOOKUP($Y288,Densities,3,FALSE),$H288="area",VLOOKUP($Y288,Densities,4,FALSE),$H288="volume",VLOOKUP($Y288,Densities,5,FALSE),$H288="mass",1,$H288="",""),"enter density manually")</f>
        <v/>
      </c>
      <c r="AB288" s="115" t="str" cm="1">
        <f t="array" ref="AB288">_xlfn.IFNA(_xlfn.IFS($H288="length","kg/m",$H288="area","kg/m2",$H288="volume","kg/m3",$H288="mass","kg/kg",$H288="",""),"problem")</f>
        <v/>
      </c>
      <c r="AC288" s="118" t="str">
        <f t="shared" si="15"/>
        <v/>
      </c>
      <c r="AD288" s="119" t="str">
        <f t="shared" si="16"/>
        <v/>
      </c>
      <c r="AE288" s="120" t="str">
        <f t="shared" si="17"/>
        <v/>
      </c>
      <c r="AF288" s="121" t="str">
        <f t="shared" si="14"/>
        <v/>
      </c>
      <c r="AG288" s="26"/>
      <c r="AH288" s="26"/>
    </row>
    <row r="289" spans="2:34" s="32" customFormat="1" x14ac:dyDescent="0.35">
      <c r="B289" s="903"/>
      <c r="C289" s="904"/>
      <c r="D289" s="905"/>
      <c r="E289" s="906"/>
      <c r="F289" s="907"/>
      <c r="G289" s="908"/>
      <c r="H289" s="909"/>
      <c r="I289" s="910"/>
      <c r="J289" s="911"/>
      <c r="K289" s="912"/>
      <c r="L289" s="913"/>
      <c r="M289" s="914"/>
      <c r="N289" s="915"/>
      <c r="O289" s="914"/>
      <c r="P289" s="915"/>
      <c r="Q289" s="916"/>
      <c r="R289" s="917"/>
      <c r="S289" s="918"/>
      <c r="T289" s="114" t="str" cm="1">
        <f t="array" ref="T289">_xlfn.IFS(I289="L = L",J289*K289,I289="L = RoT",J289*R289*S289,I289="A = L x H",J289*K289*L289,I289="A = CS",J289*O289,I289="A = A",J289*N289,I289="A = RoT",J289*R289*S289,I289="V = L x H x T",J289*K289*L289*M289,I289="V = L x CS",J289*K289*O289,I289="V = T x A",J289*M289*N289,I289="V = V",J289*P289,I289="V = RoT",J289*R289*S289,I289="M = M",J289*Q289,I289="M = RoT",J289*R289*S289,I289="","")</f>
        <v/>
      </c>
      <c r="U289" s="115" t="str" cm="1">
        <f t="array" ref="U289">_xlfn.IFNA(_xlfn.IFS($H289="length","m",$H289="area","m2",$H289="volume","m3",$H289="mass","kg",$H289="",""),"problem")</f>
        <v/>
      </c>
      <c r="V289" s="475"/>
      <c r="W289" s="476"/>
      <c r="X289" s="476"/>
      <c r="Y289" s="476"/>
      <c r="Z289" s="116"/>
      <c r="AA289" s="117" t="str" cm="1">
        <f t="array" ref="AA289">_xlfn.IFNA(_xlfn.IFS($H289="Length",VLOOKUP($Y289,Densities,3,FALSE),$H289="area",VLOOKUP($Y289,Densities,4,FALSE),$H289="volume",VLOOKUP($Y289,Densities,5,FALSE),$H289="mass",1,$H289="",""),"enter density manually")</f>
        <v/>
      </c>
      <c r="AB289" s="115" t="str" cm="1">
        <f t="array" ref="AB289">_xlfn.IFNA(_xlfn.IFS($H289="length","kg/m",$H289="area","kg/m2",$H289="volume","kg/m3",$H289="mass","kg/kg",$H289="",""),"problem")</f>
        <v/>
      </c>
      <c r="AC289" s="118" t="str">
        <f t="shared" si="15"/>
        <v/>
      </c>
      <c r="AD289" s="119" t="str">
        <f t="shared" si="16"/>
        <v/>
      </c>
      <c r="AE289" s="120" t="str">
        <f t="shared" si="17"/>
        <v/>
      </c>
      <c r="AF289" s="121" t="str">
        <f t="shared" si="14"/>
        <v/>
      </c>
      <c r="AG289" s="26"/>
      <c r="AH289" s="26"/>
    </row>
    <row r="290" spans="2:34" s="32" customFormat="1" x14ac:dyDescent="0.35">
      <c r="B290" s="903"/>
      <c r="C290" s="904"/>
      <c r="D290" s="905"/>
      <c r="E290" s="906"/>
      <c r="F290" s="907"/>
      <c r="G290" s="908"/>
      <c r="H290" s="909"/>
      <c r="I290" s="910"/>
      <c r="J290" s="911"/>
      <c r="K290" s="912"/>
      <c r="L290" s="913"/>
      <c r="M290" s="914"/>
      <c r="N290" s="915"/>
      <c r="O290" s="914"/>
      <c r="P290" s="915"/>
      <c r="Q290" s="916"/>
      <c r="R290" s="917"/>
      <c r="S290" s="918"/>
      <c r="T290" s="114" t="str" cm="1">
        <f t="array" ref="T290">_xlfn.IFS(I290="L = L",J290*K290,I290="L = RoT",J290*R290*S290,I290="A = L x H",J290*K290*L290,I290="A = CS",J290*O290,I290="A = A",J290*N290,I290="A = RoT",J290*R290*S290,I290="V = L x H x T",J290*K290*L290*M290,I290="V = L x CS",J290*K290*O290,I290="V = T x A",J290*M290*N290,I290="V = V",J290*P290,I290="V = RoT",J290*R290*S290,I290="M = M",J290*Q290,I290="M = RoT",J290*R290*S290,I290="","")</f>
        <v/>
      </c>
      <c r="U290" s="115" t="str" cm="1">
        <f t="array" ref="U290">_xlfn.IFNA(_xlfn.IFS($H290="length","m",$H290="area","m2",$H290="volume","m3",$H290="mass","kg",$H290="",""),"problem")</f>
        <v/>
      </c>
      <c r="V290" s="475"/>
      <c r="W290" s="476"/>
      <c r="X290" s="476"/>
      <c r="Y290" s="476"/>
      <c r="Z290" s="116"/>
      <c r="AA290" s="117" t="str" cm="1">
        <f t="array" ref="AA290">_xlfn.IFNA(_xlfn.IFS($H290="Length",VLOOKUP($Y290,Densities,3,FALSE),$H290="area",VLOOKUP($Y290,Densities,4,FALSE),$H290="volume",VLOOKUP($Y290,Densities,5,FALSE),$H290="mass",1,$H290="",""),"enter density manually")</f>
        <v/>
      </c>
      <c r="AB290" s="115" t="str" cm="1">
        <f t="array" ref="AB290">_xlfn.IFNA(_xlfn.IFS($H290="length","kg/m",$H290="area","kg/m2",$H290="volume","kg/m3",$H290="mass","kg/kg",$H290="",""),"problem")</f>
        <v/>
      </c>
      <c r="AC290" s="118" t="str">
        <f t="shared" si="15"/>
        <v/>
      </c>
      <c r="AD290" s="119" t="str">
        <f t="shared" si="16"/>
        <v/>
      </c>
      <c r="AE290" s="120" t="str">
        <f t="shared" si="17"/>
        <v/>
      </c>
      <c r="AF290" s="121" t="str">
        <f t="shared" si="14"/>
        <v/>
      </c>
      <c r="AG290" s="26"/>
      <c r="AH290" s="26"/>
    </row>
    <row r="291" spans="2:34" s="32" customFormat="1" x14ac:dyDescent="0.35">
      <c r="B291" s="903"/>
      <c r="C291" s="904"/>
      <c r="D291" s="905"/>
      <c r="E291" s="906"/>
      <c r="F291" s="907"/>
      <c r="G291" s="908"/>
      <c r="H291" s="909"/>
      <c r="I291" s="910"/>
      <c r="J291" s="911"/>
      <c r="K291" s="912"/>
      <c r="L291" s="913"/>
      <c r="M291" s="914"/>
      <c r="N291" s="915"/>
      <c r="O291" s="914"/>
      <c r="P291" s="915"/>
      <c r="Q291" s="916"/>
      <c r="R291" s="917"/>
      <c r="S291" s="918"/>
      <c r="T291" s="114" t="str" cm="1">
        <f t="array" ref="T291">_xlfn.IFS(I291="L = L",J291*K291,I291="L = RoT",J291*R291*S291,I291="A = L x H",J291*K291*L291,I291="A = CS",J291*O291,I291="A = A",J291*N291,I291="A = RoT",J291*R291*S291,I291="V = L x H x T",J291*K291*L291*M291,I291="V = L x CS",J291*K291*O291,I291="V = T x A",J291*M291*N291,I291="V = V",J291*P291,I291="V = RoT",J291*R291*S291,I291="M = M",J291*Q291,I291="M = RoT",J291*R291*S291,I291="","")</f>
        <v/>
      </c>
      <c r="U291" s="115" t="str" cm="1">
        <f t="array" ref="U291">_xlfn.IFNA(_xlfn.IFS($H291="length","m",$H291="area","m2",$H291="volume","m3",$H291="mass","kg",$H291="",""),"problem")</f>
        <v/>
      </c>
      <c r="V291" s="475"/>
      <c r="W291" s="476"/>
      <c r="X291" s="476"/>
      <c r="Y291" s="476"/>
      <c r="Z291" s="116"/>
      <c r="AA291" s="117" t="str" cm="1">
        <f t="array" ref="AA291">_xlfn.IFNA(_xlfn.IFS($H291="Length",VLOOKUP($Y291,Densities,3,FALSE),$H291="area",VLOOKUP($Y291,Densities,4,FALSE),$H291="volume",VLOOKUP($Y291,Densities,5,FALSE),$H291="mass",1,$H291="",""),"enter density manually")</f>
        <v/>
      </c>
      <c r="AB291" s="115" t="str" cm="1">
        <f t="array" ref="AB291">_xlfn.IFNA(_xlfn.IFS($H291="length","kg/m",$H291="area","kg/m2",$H291="volume","kg/m3",$H291="mass","kg/kg",$H291="",""),"problem")</f>
        <v/>
      </c>
      <c r="AC291" s="118" t="str">
        <f t="shared" si="15"/>
        <v/>
      </c>
      <c r="AD291" s="119" t="str">
        <f t="shared" si="16"/>
        <v/>
      </c>
      <c r="AE291" s="120" t="str">
        <f t="shared" si="17"/>
        <v/>
      </c>
      <c r="AF291" s="121" t="str">
        <f t="shared" si="14"/>
        <v/>
      </c>
      <c r="AG291" s="26"/>
      <c r="AH291" s="26"/>
    </row>
    <row r="292" spans="2:34" s="32" customFormat="1" x14ac:dyDescent="0.35">
      <c r="B292" s="903"/>
      <c r="C292" s="904"/>
      <c r="D292" s="905"/>
      <c r="E292" s="906"/>
      <c r="F292" s="907"/>
      <c r="G292" s="908"/>
      <c r="H292" s="909"/>
      <c r="I292" s="910"/>
      <c r="J292" s="911"/>
      <c r="K292" s="912"/>
      <c r="L292" s="913"/>
      <c r="M292" s="914"/>
      <c r="N292" s="915"/>
      <c r="O292" s="914"/>
      <c r="P292" s="915"/>
      <c r="Q292" s="916"/>
      <c r="R292" s="917"/>
      <c r="S292" s="918"/>
      <c r="T292" s="114" t="str" cm="1">
        <f t="array" ref="T292">_xlfn.IFS(I292="L = L",J292*K292,I292="L = RoT",J292*R292*S292,I292="A = L x H",J292*K292*L292,I292="A = CS",J292*O292,I292="A = A",J292*N292,I292="A = RoT",J292*R292*S292,I292="V = L x H x T",J292*K292*L292*M292,I292="V = L x CS",J292*K292*O292,I292="V = T x A",J292*M292*N292,I292="V = V",J292*P292,I292="V = RoT",J292*R292*S292,I292="M = M",J292*Q292,I292="M = RoT",J292*R292*S292,I292="","")</f>
        <v/>
      </c>
      <c r="U292" s="115" t="str" cm="1">
        <f t="array" ref="U292">_xlfn.IFNA(_xlfn.IFS($H292="length","m",$H292="area","m2",$H292="volume","m3",$H292="mass","kg",$H292="",""),"problem")</f>
        <v/>
      </c>
      <c r="V292" s="475"/>
      <c r="W292" s="476"/>
      <c r="X292" s="476"/>
      <c r="Y292" s="476"/>
      <c r="Z292" s="116"/>
      <c r="AA292" s="117" t="str" cm="1">
        <f t="array" ref="AA292">_xlfn.IFNA(_xlfn.IFS($H292="Length",VLOOKUP($Y292,Densities,3,FALSE),$H292="area",VLOOKUP($Y292,Densities,4,FALSE),$H292="volume",VLOOKUP($Y292,Densities,5,FALSE),$H292="mass",1,$H292="",""),"enter density manually")</f>
        <v/>
      </c>
      <c r="AB292" s="115" t="str" cm="1">
        <f t="array" ref="AB292">_xlfn.IFNA(_xlfn.IFS($H292="length","kg/m",$H292="area","kg/m2",$H292="volume","kg/m3",$H292="mass","kg/kg",$H292="",""),"problem")</f>
        <v/>
      </c>
      <c r="AC292" s="118" t="str">
        <f t="shared" si="15"/>
        <v/>
      </c>
      <c r="AD292" s="119" t="str">
        <f t="shared" si="16"/>
        <v/>
      </c>
      <c r="AE292" s="120" t="str">
        <f t="shared" si="17"/>
        <v/>
      </c>
      <c r="AF292" s="121" t="str">
        <f t="shared" si="14"/>
        <v/>
      </c>
      <c r="AG292" s="26"/>
      <c r="AH292" s="26"/>
    </row>
    <row r="293" spans="2:34" s="32" customFormat="1" x14ac:dyDescent="0.35">
      <c r="B293" s="903"/>
      <c r="C293" s="904"/>
      <c r="D293" s="905"/>
      <c r="E293" s="906"/>
      <c r="F293" s="907"/>
      <c r="G293" s="908"/>
      <c r="H293" s="909"/>
      <c r="I293" s="910"/>
      <c r="J293" s="911"/>
      <c r="K293" s="912"/>
      <c r="L293" s="913"/>
      <c r="M293" s="914"/>
      <c r="N293" s="915"/>
      <c r="O293" s="914"/>
      <c r="P293" s="915"/>
      <c r="Q293" s="916"/>
      <c r="R293" s="917"/>
      <c r="S293" s="918"/>
      <c r="T293" s="114" t="str" cm="1">
        <f t="array" ref="T293">_xlfn.IFS(I293="L = L",J293*K293,I293="L = RoT",J293*R293*S293,I293="A = L x H",J293*K293*L293,I293="A = CS",J293*O293,I293="A = A",J293*N293,I293="A = RoT",J293*R293*S293,I293="V = L x H x T",J293*K293*L293*M293,I293="V = L x CS",J293*K293*O293,I293="V = T x A",J293*M293*N293,I293="V = V",J293*P293,I293="V = RoT",J293*R293*S293,I293="M = M",J293*Q293,I293="M = RoT",J293*R293*S293,I293="","")</f>
        <v/>
      </c>
      <c r="U293" s="115" t="str" cm="1">
        <f t="array" ref="U293">_xlfn.IFNA(_xlfn.IFS($H293="length","m",$H293="area","m2",$H293="volume","m3",$H293="mass","kg",$H293="",""),"problem")</f>
        <v/>
      </c>
      <c r="V293" s="475"/>
      <c r="W293" s="476"/>
      <c r="X293" s="476"/>
      <c r="Y293" s="476"/>
      <c r="Z293" s="116"/>
      <c r="AA293" s="117" t="str" cm="1">
        <f t="array" ref="AA293">_xlfn.IFNA(_xlfn.IFS($H293="Length",VLOOKUP($Y293,Densities,3,FALSE),$H293="area",VLOOKUP($Y293,Densities,4,FALSE),$H293="volume",VLOOKUP($Y293,Densities,5,FALSE),$H293="mass",1,$H293="",""),"enter density manually")</f>
        <v/>
      </c>
      <c r="AB293" s="115" t="str" cm="1">
        <f t="array" ref="AB293">_xlfn.IFNA(_xlfn.IFS($H293="length","kg/m",$H293="area","kg/m2",$H293="volume","kg/m3",$H293="mass","kg/kg",$H293="",""),"problem")</f>
        <v/>
      </c>
      <c r="AC293" s="118" t="str">
        <f t="shared" si="15"/>
        <v/>
      </c>
      <c r="AD293" s="119" t="str">
        <f t="shared" si="16"/>
        <v/>
      </c>
      <c r="AE293" s="120" t="str">
        <f t="shared" si="17"/>
        <v/>
      </c>
      <c r="AF293" s="121" t="str">
        <f t="shared" si="14"/>
        <v/>
      </c>
      <c r="AG293" s="26"/>
      <c r="AH293" s="26"/>
    </row>
    <row r="294" spans="2:34" s="32" customFormat="1" x14ac:dyDescent="0.35">
      <c r="B294" s="903"/>
      <c r="C294" s="904"/>
      <c r="D294" s="905"/>
      <c r="E294" s="906"/>
      <c r="F294" s="907"/>
      <c r="G294" s="908"/>
      <c r="H294" s="909"/>
      <c r="I294" s="910"/>
      <c r="J294" s="911"/>
      <c r="K294" s="912"/>
      <c r="L294" s="913"/>
      <c r="M294" s="914"/>
      <c r="N294" s="915"/>
      <c r="O294" s="914"/>
      <c r="P294" s="915"/>
      <c r="Q294" s="916"/>
      <c r="R294" s="917"/>
      <c r="S294" s="918"/>
      <c r="T294" s="114" t="str" cm="1">
        <f t="array" ref="T294">_xlfn.IFS(I294="L = L",J294*K294,I294="L = RoT",J294*R294*S294,I294="A = L x H",J294*K294*L294,I294="A = CS",J294*O294,I294="A = A",J294*N294,I294="A = RoT",J294*R294*S294,I294="V = L x H x T",J294*K294*L294*M294,I294="V = L x CS",J294*K294*O294,I294="V = T x A",J294*M294*N294,I294="V = V",J294*P294,I294="V = RoT",J294*R294*S294,I294="M = M",J294*Q294,I294="M = RoT",J294*R294*S294,I294="","")</f>
        <v/>
      </c>
      <c r="U294" s="115" t="str" cm="1">
        <f t="array" ref="U294">_xlfn.IFNA(_xlfn.IFS($H294="length","m",$H294="area","m2",$H294="volume","m3",$H294="mass","kg",$H294="",""),"problem")</f>
        <v/>
      </c>
      <c r="V294" s="475"/>
      <c r="W294" s="476"/>
      <c r="X294" s="476"/>
      <c r="Y294" s="476"/>
      <c r="Z294" s="116"/>
      <c r="AA294" s="117" t="str" cm="1">
        <f t="array" ref="AA294">_xlfn.IFNA(_xlfn.IFS($H294="Length",VLOOKUP($Y294,Densities,3,FALSE),$H294="area",VLOOKUP($Y294,Densities,4,FALSE),$H294="volume",VLOOKUP($Y294,Densities,5,FALSE),$H294="mass",1,$H294="",""),"enter density manually")</f>
        <v/>
      </c>
      <c r="AB294" s="115" t="str" cm="1">
        <f t="array" ref="AB294">_xlfn.IFNA(_xlfn.IFS($H294="length","kg/m",$H294="area","kg/m2",$H294="volume","kg/m3",$H294="mass","kg/kg",$H294="",""),"problem")</f>
        <v/>
      </c>
      <c r="AC294" s="118" t="str">
        <f t="shared" si="15"/>
        <v/>
      </c>
      <c r="AD294" s="119" t="str">
        <f t="shared" si="16"/>
        <v/>
      </c>
      <c r="AE294" s="120" t="str">
        <f t="shared" si="17"/>
        <v/>
      </c>
      <c r="AF294" s="121" t="str">
        <f t="shared" si="14"/>
        <v/>
      </c>
      <c r="AG294" s="26"/>
      <c r="AH294" s="26"/>
    </row>
    <row r="295" spans="2:34" s="32" customFormat="1" x14ac:dyDescent="0.35">
      <c r="B295" s="903"/>
      <c r="C295" s="904"/>
      <c r="D295" s="905"/>
      <c r="E295" s="906"/>
      <c r="F295" s="907"/>
      <c r="G295" s="908"/>
      <c r="H295" s="909"/>
      <c r="I295" s="910"/>
      <c r="J295" s="911"/>
      <c r="K295" s="912"/>
      <c r="L295" s="913"/>
      <c r="M295" s="914"/>
      <c r="N295" s="915"/>
      <c r="O295" s="914"/>
      <c r="P295" s="915"/>
      <c r="Q295" s="916"/>
      <c r="R295" s="917"/>
      <c r="S295" s="918"/>
      <c r="T295" s="114" t="str" cm="1">
        <f t="array" ref="T295">_xlfn.IFS(I295="L = L",J295*K295,I295="L = RoT",J295*R295*S295,I295="A = L x H",J295*K295*L295,I295="A = CS",J295*O295,I295="A = A",J295*N295,I295="A = RoT",J295*R295*S295,I295="V = L x H x T",J295*K295*L295*M295,I295="V = L x CS",J295*K295*O295,I295="V = T x A",J295*M295*N295,I295="V = V",J295*P295,I295="V = RoT",J295*R295*S295,I295="M = M",J295*Q295,I295="M = RoT",J295*R295*S295,I295="","")</f>
        <v/>
      </c>
      <c r="U295" s="115" t="str" cm="1">
        <f t="array" ref="U295">_xlfn.IFNA(_xlfn.IFS($H295="length","m",$H295="area","m2",$H295="volume","m3",$H295="mass","kg",$H295="",""),"problem")</f>
        <v/>
      </c>
      <c r="V295" s="475"/>
      <c r="W295" s="476"/>
      <c r="X295" s="476"/>
      <c r="Y295" s="476"/>
      <c r="Z295" s="116"/>
      <c r="AA295" s="117" t="str" cm="1">
        <f t="array" ref="AA295">_xlfn.IFNA(_xlfn.IFS($H295="Length",VLOOKUP($Y295,Densities,3,FALSE),$H295="area",VLOOKUP($Y295,Densities,4,FALSE),$H295="volume",VLOOKUP($Y295,Densities,5,FALSE),$H295="mass",1,$H295="",""),"enter density manually")</f>
        <v/>
      </c>
      <c r="AB295" s="115" t="str" cm="1">
        <f t="array" ref="AB295">_xlfn.IFNA(_xlfn.IFS($H295="length","kg/m",$H295="area","kg/m2",$H295="volume","kg/m3",$H295="mass","kg/kg",$H295="",""),"problem")</f>
        <v/>
      </c>
      <c r="AC295" s="118" t="str">
        <f t="shared" si="15"/>
        <v/>
      </c>
      <c r="AD295" s="119" t="str">
        <f t="shared" si="16"/>
        <v/>
      </c>
      <c r="AE295" s="120" t="str">
        <f t="shared" si="17"/>
        <v/>
      </c>
      <c r="AF295" s="121" t="str">
        <f t="shared" si="14"/>
        <v/>
      </c>
      <c r="AG295" s="26"/>
      <c r="AH295" s="26"/>
    </row>
    <row r="296" spans="2:34" s="32" customFormat="1" x14ac:dyDescent="0.35">
      <c r="B296" s="903"/>
      <c r="C296" s="904"/>
      <c r="D296" s="905"/>
      <c r="E296" s="906"/>
      <c r="F296" s="907"/>
      <c r="G296" s="908"/>
      <c r="H296" s="909"/>
      <c r="I296" s="910"/>
      <c r="J296" s="911"/>
      <c r="K296" s="912"/>
      <c r="L296" s="913"/>
      <c r="M296" s="914"/>
      <c r="N296" s="915"/>
      <c r="O296" s="914"/>
      <c r="P296" s="915"/>
      <c r="Q296" s="916"/>
      <c r="R296" s="917"/>
      <c r="S296" s="918"/>
      <c r="T296" s="114" t="str" cm="1">
        <f t="array" ref="T296">_xlfn.IFS(I296="L = L",J296*K296,I296="L = RoT",J296*R296*S296,I296="A = L x H",J296*K296*L296,I296="A = CS",J296*O296,I296="A = A",J296*N296,I296="A = RoT",J296*R296*S296,I296="V = L x H x T",J296*K296*L296*M296,I296="V = L x CS",J296*K296*O296,I296="V = T x A",J296*M296*N296,I296="V = V",J296*P296,I296="V = RoT",J296*R296*S296,I296="M = M",J296*Q296,I296="M = RoT",J296*R296*S296,I296="","")</f>
        <v/>
      </c>
      <c r="U296" s="115" t="str" cm="1">
        <f t="array" ref="U296">_xlfn.IFNA(_xlfn.IFS($H296="length","m",$H296="area","m2",$H296="volume","m3",$H296="mass","kg",$H296="",""),"problem")</f>
        <v/>
      </c>
      <c r="V296" s="475"/>
      <c r="W296" s="476"/>
      <c r="X296" s="476"/>
      <c r="Y296" s="476"/>
      <c r="Z296" s="116"/>
      <c r="AA296" s="117" t="str" cm="1">
        <f t="array" ref="AA296">_xlfn.IFNA(_xlfn.IFS($H296="Length",VLOOKUP($Y296,Densities,3,FALSE),$H296="area",VLOOKUP($Y296,Densities,4,FALSE),$H296="volume",VLOOKUP($Y296,Densities,5,FALSE),$H296="mass",1,$H296="",""),"enter density manually")</f>
        <v/>
      </c>
      <c r="AB296" s="115" t="str" cm="1">
        <f t="array" ref="AB296">_xlfn.IFNA(_xlfn.IFS($H296="length","kg/m",$H296="area","kg/m2",$H296="volume","kg/m3",$H296="mass","kg/kg",$H296="",""),"problem")</f>
        <v/>
      </c>
      <c r="AC296" s="118" t="str">
        <f t="shared" si="15"/>
        <v/>
      </c>
      <c r="AD296" s="119" t="str">
        <f t="shared" si="16"/>
        <v/>
      </c>
      <c r="AE296" s="120" t="str">
        <f t="shared" si="17"/>
        <v/>
      </c>
      <c r="AF296" s="121" t="str">
        <f t="shared" si="14"/>
        <v/>
      </c>
      <c r="AG296" s="26"/>
      <c r="AH296" s="26"/>
    </row>
    <row r="297" spans="2:34" s="32" customFormat="1" x14ac:dyDescent="0.35">
      <c r="B297" s="903"/>
      <c r="C297" s="904"/>
      <c r="D297" s="905"/>
      <c r="E297" s="906"/>
      <c r="F297" s="907"/>
      <c r="G297" s="908"/>
      <c r="H297" s="909"/>
      <c r="I297" s="910"/>
      <c r="J297" s="911"/>
      <c r="K297" s="912"/>
      <c r="L297" s="913"/>
      <c r="M297" s="914"/>
      <c r="N297" s="915"/>
      <c r="O297" s="914"/>
      <c r="P297" s="915"/>
      <c r="Q297" s="916"/>
      <c r="R297" s="917"/>
      <c r="S297" s="918"/>
      <c r="T297" s="114" t="str" cm="1">
        <f t="array" ref="T297">_xlfn.IFS(I297="L = L",J297*K297,I297="L = RoT",J297*R297*S297,I297="A = L x H",J297*K297*L297,I297="A = CS",J297*O297,I297="A = A",J297*N297,I297="A = RoT",J297*R297*S297,I297="V = L x H x T",J297*K297*L297*M297,I297="V = L x CS",J297*K297*O297,I297="V = T x A",J297*M297*N297,I297="V = V",J297*P297,I297="V = RoT",J297*R297*S297,I297="M = M",J297*Q297,I297="M = RoT",J297*R297*S297,I297="","")</f>
        <v/>
      </c>
      <c r="U297" s="115" t="str" cm="1">
        <f t="array" ref="U297">_xlfn.IFNA(_xlfn.IFS($H297="length","m",$H297="area","m2",$H297="volume","m3",$H297="mass","kg",$H297="",""),"problem")</f>
        <v/>
      </c>
      <c r="V297" s="475"/>
      <c r="W297" s="476"/>
      <c r="X297" s="476"/>
      <c r="Y297" s="476"/>
      <c r="Z297" s="116"/>
      <c r="AA297" s="117" t="str" cm="1">
        <f t="array" ref="AA297">_xlfn.IFNA(_xlfn.IFS($H297="Length",VLOOKUP($Y297,Densities,3,FALSE),$H297="area",VLOOKUP($Y297,Densities,4,FALSE),$H297="volume",VLOOKUP($Y297,Densities,5,FALSE),$H297="mass",1,$H297="",""),"enter density manually")</f>
        <v/>
      </c>
      <c r="AB297" s="115" t="str" cm="1">
        <f t="array" ref="AB297">_xlfn.IFNA(_xlfn.IFS($H297="length","kg/m",$H297="area","kg/m2",$H297="volume","kg/m3",$H297="mass","kg/kg",$H297="",""),"problem")</f>
        <v/>
      </c>
      <c r="AC297" s="118" t="str">
        <f t="shared" si="15"/>
        <v/>
      </c>
      <c r="AD297" s="119" t="str">
        <f t="shared" si="16"/>
        <v/>
      </c>
      <c r="AE297" s="120" t="str">
        <f t="shared" si="17"/>
        <v/>
      </c>
      <c r="AF297" s="121" t="str">
        <f t="shared" si="14"/>
        <v/>
      </c>
      <c r="AG297" s="26"/>
      <c r="AH297" s="26"/>
    </row>
    <row r="298" spans="2:34" s="32" customFormat="1" x14ac:dyDescent="0.35">
      <c r="B298" s="903"/>
      <c r="C298" s="904"/>
      <c r="D298" s="905"/>
      <c r="E298" s="906"/>
      <c r="F298" s="907"/>
      <c r="G298" s="908"/>
      <c r="H298" s="909"/>
      <c r="I298" s="910"/>
      <c r="J298" s="911"/>
      <c r="K298" s="912"/>
      <c r="L298" s="913"/>
      <c r="M298" s="914"/>
      <c r="N298" s="915"/>
      <c r="O298" s="914"/>
      <c r="P298" s="915"/>
      <c r="Q298" s="916"/>
      <c r="R298" s="917"/>
      <c r="S298" s="918"/>
      <c r="T298" s="114" t="str" cm="1">
        <f t="array" ref="T298">_xlfn.IFS(I298="L = L",J298*K298,I298="L = RoT",J298*R298*S298,I298="A = L x H",J298*K298*L298,I298="A = CS",J298*O298,I298="A = A",J298*N298,I298="A = RoT",J298*R298*S298,I298="V = L x H x T",J298*K298*L298*M298,I298="V = L x CS",J298*K298*O298,I298="V = T x A",J298*M298*N298,I298="V = V",J298*P298,I298="V = RoT",J298*R298*S298,I298="M = M",J298*Q298,I298="M = RoT",J298*R298*S298,I298="","")</f>
        <v/>
      </c>
      <c r="U298" s="115" t="str" cm="1">
        <f t="array" ref="U298">_xlfn.IFNA(_xlfn.IFS($H298="length","m",$H298="area","m2",$H298="volume","m3",$H298="mass","kg",$H298="",""),"problem")</f>
        <v/>
      </c>
      <c r="V298" s="475"/>
      <c r="W298" s="476"/>
      <c r="X298" s="476"/>
      <c r="Y298" s="476"/>
      <c r="Z298" s="116"/>
      <c r="AA298" s="117" t="str" cm="1">
        <f t="array" ref="AA298">_xlfn.IFNA(_xlfn.IFS($H298="Length",VLOOKUP($Y298,Densities,3,FALSE),$H298="area",VLOOKUP($Y298,Densities,4,FALSE),$H298="volume",VLOOKUP($Y298,Densities,5,FALSE),$H298="mass",1,$H298="",""),"enter density manually")</f>
        <v/>
      </c>
      <c r="AB298" s="115" t="str" cm="1">
        <f t="array" ref="AB298">_xlfn.IFNA(_xlfn.IFS($H298="length","kg/m",$H298="area","kg/m2",$H298="volume","kg/m3",$H298="mass","kg/kg",$H298="",""),"problem")</f>
        <v/>
      </c>
      <c r="AC298" s="118" t="str">
        <f t="shared" si="15"/>
        <v/>
      </c>
      <c r="AD298" s="119" t="str">
        <f t="shared" si="16"/>
        <v/>
      </c>
      <c r="AE298" s="120" t="str">
        <f t="shared" si="17"/>
        <v/>
      </c>
      <c r="AF298" s="121" t="str">
        <f t="shared" si="14"/>
        <v/>
      </c>
      <c r="AG298" s="26"/>
      <c r="AH298" s="26"/>
    </row>
    <row r="299" spans="2:34" s="32" customFormat="1" x14ac:dyDescent="0.35">
      <c r="B299" s="903"/>
      <c r="C299" s="904"/>
      <c r="D299" s="905"/>
      <c r="E299" s="906"/>
      <c r="F299" s="907"/>
      <c r="G299" s="908"/>
      <c r="H299" s="909"/>
      <c r="I299" s="910"/>
      <c r="J299" s="911"/>
      <c r="K299" s="912"/>
      <c r="L299" s="913"/>
      <c r="M299" s="914"/>
      <c r="N299" s="915"/>
      <c r="O299" s="914"/>
      <c r="P299" s="915"/>
      <c r="Q299" s="916"/>
      <c r="R299" s="917"/>
      <c r="S299" s="918"/>
      <c r="T299" s="114" t="str" cm="1">
        <f t="array" ref="T299">_xlfn.IFS(I299="L = L",J299*K299,I299="L = RoT",J299*R299*S299,I299="A = L x H",J299*K299*L299,I299="A = CS",J299*O299,I299="A = A",J299*N299,I299="A = RoT",J299*R299*S299,I299="V = L x H x T",J299*K299*L299*M299,I299="V = L x CS",J299*K299*O299,I299="V = T x A",J299*M299*N299,I299="V = V",J299*P299,I299="V = RoT",J299*R299*S299,I299="M = M",J299*Q299,I299="M = RoT",J299*R299*S299,I299="","")</f>
        <v/>
      </c>
      <c r="U299" s="115" t="str" cm="1">
        <f t="array" ref="U299">_xlfn.IFNA(_xlfn.IFS($H299="length","m",$H299="area","m2",$H299="volume","m3",$H299="mass","kg",$H299="",""),"problem")</f>
        <v/>
      </c>
      <c r="V299" s="475"/>
      <c r="W299" s="476"/>
      <c r="X299" s="476"/>
      <c r="Y299" s="476"/>
      <c r="Z299" s="116"/>
      <c r="AA299" s="117" t="str" cm="1">
        <f t="array" ref="AA299">_xlfn.IFNA(_xlfn.IFS($H299="Length",VLOOKUP($Y299,Densities,3,FALSE),$H299="area",VLOOKUP($Y299,Densities,4,FALSE),$H299="volume",VLOOKUP($Y299,Densities,5,FALSE),$H299="mass",1,$H299="",""),"enter density manually")</f>
        <v/>
      </c>
      <c r="AB299" s="115" t="str" cm="1">
        <f t="array" ref="AB299">_xlfn.IFNA(_xlfn.IFS($H299="length","kg/m",$H299="area","kg/m2",$H299="volume","kg/m3",$H299="mass","kg/kg",$H299="",""),"problem")</f>
        <v/>
      </c>
      <c r="AC299" s="118" t="str">
        <f t="shared" si="15"/>
        <v/>
      </c>
      <c r="AD299" s="119" t="str">
        <f t="shared" si="16"/>
        <v/>
      </c>
      <c r="AE299" s="120" t="str">
        <f t="shared" si="17"/>
        <v/>
      </c>
      <c r="AF299" s="121" t="str">
        <f t="shared" si="14"/>
        <v/>
      </c>
      <c r="AG299" s="26"/>
      <c r="AH299" s="26"/>
    </row>
    <row r="300" spans="2:34" s="32" customFormat="1" x14ac:dyDescent="0.35">
      <c r="B300" s="903"/>
      <c r="C300" s="904"/>
      <c r="D300" s="905"/>
      <c r="E300" s="906"/>
      <c r="F300" s="907"/>
      <c r="G300" s="908"/>
      <c r="H300" s="909"/>
      <c r="I300" s="910"/>
      <c r="J300" s="911"/>
      <c r="K300" s="912"/>
      <c r="L300" s="913"/>
      <c r="M300" s="914"/>
      <c r="N300" s="915"/>
      <c r="O300" s="914"/>
      <c r="P300" s="915"/>
      <c r="Q300" s="916"/>
      <c r="R300" s="917"/>
      <c r="S300" s="918"/>
      <c r="T300" s="114" t="str" cm="1">
        <f t="array" ref="T300">_xlfn.IFS(I300="L = L",J300*K300,I300="L = RoT",J300*R300*S300,I300="A = L x H",J300*K300*L300,I300="A = CS",J300*O300,I300="A = A",J300*N300,I300="A = RoT",J300*R300*S300,I300="V = L x H x T",J300*K300*L300*M300,I300="V = L x CS",J300*K300*O300,I300="V = T x A",J300*M300*N300,I300="V = V",J300*P300,I300="V = RoT",J300*R300*S300,I300="M = M",J300*Q300,I300="M = RoT",J300*R300*S300,I300="","")</f>
        <v/>
      </c>
      <c r="U300" s="115" t="str" cm="1">
        <f t="array" ref="U300">_xlfn.IFNA(_xlfn.IFS($H300="length","m",$H300="area","m2",$H300="volume","m3",$H300="mass","kg",$H300="",""),"problem")</f>
        <v/>
      </c>
      <c r="V300" s="475"/>
      <c r="W300" s="476"/>
      <c r="X300" s="476"/>
      <c r="Y300" s="476"/>
      <c r="Z300" s="116"/>
      <c r="AA300" s="117" t="str" cm="1">
        <f t="array" ref="AA300">_xlfn.IFNA(_xlfn.IFS($H300="Length",VLOOKUP($Y300,Densities,3,FALSE),$H300="area",VLOOKUP($Y300,Densities,4,FALSE),$H300="volume",VLOOKUP($Y300,Densities,5,FALSE),$H300="mass",1,$H300="",""),"enter density manually")</f>
        <v/>
      </c>
      <c r="AB300" s="115" t="str" cm="1">
        <f t="array" ref="AB300">_xlfn.IFNA(_xlfn.IFS($H300="length","kg/m",$H300="area","kg/m2",$H300="volume","kg/m3",$H300="mass","kg/kg",$H300="",""),"problem")</f>
        <v/>
      </c>
      <c r="AC300" s="118" t="str">
        <f t="shared" si="15"/>
        <v/>
      </c>
      <c r="AD300" s="119" t="str">
        <f t="shared" si="16"/>
        <v/>
      </c>
      <c r="AE300" s="120" t="str">
        <f t="shared" si="17"/>
        <v/>
      </c>
      <c r="AF300" s="121" t="str">
        <f t="shared" si="14"/>
        <v/>
      </c>
      <c r="AG300" s="26"/>
      <c r="AH300" s="26"/>
    </row>
    <row r="301" spans="2:34" s="32" customFormat="1" x14ac:dyDescent="0.35">
      <c r="B301" s="903"/>
      <c r="C301" s="904"/>
      <c r="D301" s="905"/>
      <c r="E301" s="906"/>
      <c r="F301" s="907"/>
      <c r="G301" s="908"/>
      <c r="H301" s="909"/>
      <c r="I301" s="910"/>
      <c r="J301" s="911"/>
      <c r="K301" s="912"/>
      <c r="L301" s="913"/>
      <c r="M301" s="914"/>
      <c r="N301" s="915"/>
      <c r="O301" s="914"/>
      <c r="P301" s="915"/>
      <c r="Q301" s="916"/>
      <c r="R301" s="917"/>
      <c r="S301" s="918"/>
      <c r="T301" s="114" t="str" cm="1">
        <f t="array" ref="T301">_xlfn.IFS(I301="L = L",J301*K301,I301="L = RoT",J301*R301*S301,I301="A = L x H",J301*K301*L301,I301="A = CS",J301*O301,I301="A = A",J301*N301,I301="A = RoT",J301*R301*S301,I301="V = L x H x T",J301*K301*L301*M301,I301="V = L x CS",J301*K301*O301,I301="V = T x A",J301*M301*N301,I301="V = V",J301*P301,I301="V = RoT",J301*R301*S301,I301="M = M",J301*Q301,I301="M = RoT",J301*R301*S301,I301="","")</f>
        <v/>
      </c>
      <c r="U301" s="115" t="str" cm="1">
        <f t="array" ref="U301">_xlfn.IFNA(_xlfn.IFS($H301="length","m",$H301="area","m2",$H301="volume","m3",$H301="mass","kg",$H301="",""),"problem")</f>
        <v/>
      </c>
      <c r="V301" s="475"/>
      <c r="W301" s="476"/>
      <c r="X301" s="476"/>
      <c r="Y301" s="476"/>
      <c r="Z301" s="116"/>
      <c r="AA301" s="117" t="str" cm="1">
        <f t="array" ref="AA301">_xlfn.IFNA(_xlfn.IFS($H301="Length",VLOOKUP($Y301,Densities,3,FALSE),$H301="area",VLOOKUP($Y301,Densities,4,FALSE),$H301="volume",VLOOKUP($Y301,Densities,5,FALSE),$H301="mass",1,$H301="",""),"enter density manually")</f>
        <v/>
      </c>
      <c r="AB301" s="115" t="str" cm="1">
        <f t="array" ref="AB301">_xlfn.IFNA(_xlfn.IFS($H301="length","kg/m",$H301="area","kg/m2",$H301="volume","kg/m3",$H301="mass","kg/kg",$H301="",""),"problem")</f>
        <v/>
      </c>
      <c r="AC301" s="118" t="str">
        <f t="shared" si="15"/>
        <v/>
      </c>
      <c r="AD301" s="119" t="str">
        <f t="shared" si="16"/>
        <v/>
      </c>
      <c r="AE301" s="120" t="str">
        <f t="shared" si="17"/>
        <v/>
      </c>
      <c r="AF301" s="121" t="str">
        <f t="shared" si="14"/>
        <v/>
      </c>
      <c r="AG301" s="26"/>
      <c r="AH301" s="26"/>
    </row>
    <row r="302" spans="2:34" s="32" customFormat="1" x14ac:dyDescent="0.35">
      <c r="B302" s="903"/>
      <c r="C302" s="904"/>
      <c r="D302" s="905"/>
      <c r="E302" s="906"/>
      <c r="F302" s="907"/>
      <c r="G302" s="908"/>
      <c r="H302" s="909"/>
      <c r="I302" s="910"/>
      <c r="J302" s="911"/>
      <c r="K302" s="912"/>
      <c r="L302" s="913"/>
      <c r="M302" s="914"/>
      <c r="N302" s="915"/>
      <c r="O302" s="914"/>
      <c r="P302" s="915"/>
      <c r="Q302" s="916"/>
      <c r="R302" s="917"/>
      <c r="S302" s="918"/>
      <c r="T302" s="114" t="str" cm="1">
        <f t="array" ref="T302">_xlfn.IFS(I302="L = L",J302*K302,I302="L = RoT",J302*R302*S302,I302="A = L x H",J302*K302*L302,I302="A = CS",J302*O302,I302="A = A",J302*N302,I302="A = RoT",J302*R302*S302,I302="V = L x H x T",J302*K302*L302*M302,I302="V = L x CS",J302*K302*O302,I302="V = T x A",J302*M302*N302,I302="V = V",J302*P302,I302="V = RoT",J302*R302*S302,I302="M = M",J302*Q302,I302="M = RoT",J302*R302*S302,I302="","")</f>
        <v/>
      </c>
      <c r="U302" s="115" t="str" cm="1">
        <f t="array" ref="U302">_xlfn.IFNA(_xlfn.IFS($H302="length","m",$H302="area","m2",$H302="volume","m3",$H302="mass","kg",$H302="",""),"problem")</f>
        <v/>
      </c>
      <c r="V302" s="475"/>
      <c r="W302" s="476"/>
      <c r="X302" s="476"/>
      <c r="Y302" s="476"/>
      <c r="Z302" s="116"/>
      <c r="AA302" s="117" t="str" cm="1">
        <f t="array" ref="AA302">_xlfn.IFNA(_xlfn.IFS($H302="Length",VLOOKUP($Y302,Densities,3,FALSE),$H302="area",VLOOKUP($Y302,Densities,4,FALSE),$H302="volume",VLOOKUP($Y302,Densities,5,FALSE),$H302="mass",1,$H302="",""),"enter density manually")</f>
        <v/>
      </c>
      <c r="AB302" s="115" t="str" cm="1">
        <f t="array" ref="AB302">_xlfn.IFNA(_xlfn.IFS($H302="length","kg/m",$H302="area","kg/m2",$H302="volume","kg/m3",$H302="mass","kg/kg",$H302="",""),"problem")</f>
        <v/>
      </c>
      <c r="AC302" s="118" t="str">
        <f t="shared" si="15"/>
        <v/>
      </c>
      <c r="AD302" s="119" t="str">
        <f t="shared" si="16"/>
        <v/>
      </c>
      <c r="AE302" s="120" t="str">
        <f t="shared" si="17"/>
        <v/>
      </c>
      <c r="AF302" s="121" t="str">
        <f t="shared" si="14"/>
        <v/>
      </c>
      <c r="AG302" s="26"/>
      <c r="AH302" s="26"/>
    </row>
    <row r="303" spans="2:34" s="32" customFormat="1" x14ac:dyDescent="0.35">
      <c r="B303" s="903"/>
      <c r="C303" s="904"/>
      <c r="D303" s="905"/>
      <c r="E303" s="906"/>
      <c r="F303" s="907"/>
      <c r="G303" s="908"/>
      <c r="H303" s="909"/>
      <c r="I303" s="910"/>
      <c r="J303" s="911"/>
      <c r="K303" s="912"/>
      <c r="L303" s="913"/>
      <c r="M303" s="914"/>
      <c r="N303" s="915"/>
      <c r="O303" s="914"/>
      <c r="P303" s="915"/>
      <c r="Q303" s="916"/>
      <c r="R303" s="917"/>
      <c r="S303" s="918"/>
      <c r="T303" s="114" t="str" cm="1">
        <f t="array" ref="T303">_xlfn.IFS(I303="L = L",J303*K303,I303="L = RoT",J303*R303*S303,I303="A = L x H",J303*K303*L303,I303="A = CS",J303*O303,I303="A = A",J303*N303,I303="A = RoT",J303*R303*S303,I303="V = L x H x T",J303*K303*L303*M303,I303="V = L x CS",J303*K303*O303,I303="V = T x A",J303*M303*N303,I303="V = V",J303*P303,I303="V = RoT",J303*R303*S303,I303="M = M",J303*Q303,I303="M = RoT",J303*R303*S303,I303="","")</f>
        <v/>
      </c>
      <c r="U303" s="115" t="str" cm="1">
        <f t="array" ref="U303">_xlfn.IFNA(_xlfn.IFS($H303="length","m",$H303="area","m2",$H303="volume","m3",$H303="mass","kg",$H303="",""),"problem")</f>
        <v/>
      </c>
      <c r="V303" s="475"/>
      <c r="W303" s="476"/>
      <c r="X303" s="476"/>
      <c r="Y303" s="476"/>
      <c r="Z303" s="116"/>
      <c r="AA303" s="117" t="str" cm="1">
        <f t="array" ref="AA303">_xlfn.IFNA(_xlfn.IFS($H303="Length",VLOOKUP($Y303,Densities,3,FALSE),$H303="area",VLOOKUP($Y303,Densities,4,FALSE),$H303="volume",VLOOKUP($Y303,Densities,5,FALSE),$H303="mass",1,$H303="",""),"enter density manually")</f>
        <v/>
      </c>
      <c r="AB303" s="115" t="str" cm="1">
        <f t="array" ref="AB303">_xlfn.IFNA(_xlfn.IFS($H303="length","kg/m",$H303="area","kg/m2",$H303="volume","kg/m3",$H303="mass","kg/kg",$H303="",""),"problem")</f>
        <v/>
      </c>
      <c r="AC303" s="118" t="str">
        <f t="shared" si="15"/>
        <v/>
      </c>
      <c r="AD303" s="119" t="str">
        <f t="shared" si="16"/>
        <v/>
      </c>
      <c r="AE303" s="120" t="str">
        <f t="shared" si="17"/>
        <v/>
      </c>
      <c r="AF303" s="121" t="str">
        <f t="shared" si="14"/>
        <v/>
      </c>
      <c r="AG303" s="26"/>
      <c r="AH303" s="26"/>
    </row>
    <row r="304" spans="2:34" s="32" customFormat="1" x14ac:dyDescent="0.35">
      <c r="B304" s="903"/>
      <c r="C304" s="904"/>
      <c r="D304" s="905"/>
      <c r="E304" s="906"/>
      <c r="F304" s="907"/>
      <c r="G304" s="908"/>
      <c r="H304" s="909"/>
      <c r="I304" s="910"/>
      <c r="J304" s="911"/>
      <c r="K304" s="912"/>
      <c r="L304" s="913"/>
      <c r="M304" s="914"/>
      <c r="N304" s="915"/>
      <c r="O304" s="914"/>
      <c r="P304" s="915"/>
      <c r="Q304" s="916"/>
      <c r="R304" s="917"/>
      <c r="S304" s="918"/>
      <c r="T304" s="114" t="str" cm="1">
        <f t="array" ref="T304">_xlfn.IFS(I304="L = L",J304*K304,I304="L = RoT",J304*R304*S304,I304="A = L x H",J304*K304*L304,I304="A = CS",J304*O304,I304="A = A",J304*N304,I304="A = RoT",J304*R304*S304,I304="V = L x H x T",J304*K304*L304*M304,I304="V = L x CS",J304*K304*O304,I304="V = T x A",J304*M304*N304,I304="V = V",J304*P304,I304="V = RoT",J304*R304*S304,I304="M = M",J304*Q304,I304="M = RoT",J304*R304*S304,I304="","")</f>
        <v/>
      </c>
      <c r="U304" s="115" t="str" cm="1">
        <f t="array" ref="U304">_xlfn.IFNA(_xlfn.IFS($H304="length","m",$H304="area","m2",$H304="volume","m3",$H304="mass","kg",$H304="",""),"problem")</f>
        <v/>
      </c>
      <c r="V304" s="475"/>
      <c r="W304" s="476"/>
      <c r="X304" s="476"/>
      <c r="Y304" s="476"/>
      <c r="Z304" s="116"/>
      <c r="AA304" s="117" t="str" cm="1">
        <f t="array" ref="AA304">_xlfn.IFNA(_xlfn.IFS($H304="Length",VLOOKUP($Y304,Densities,3,FALSE),$H304="area",VLOOKUP($Y304,Densities,4,FALSE),$H304="volume",VLOOKUP($Y304,Densities,5,FALSE),$H304="mass",1,$H304="",""),"enter density manually")</f>
        <v/>
      </c>
      <c r="AB304" s="115" t="str" cm="1">
        <f t="array" ref="AB304">_xlfn.IFNA(_xlfn.IFS($H304="length","kg/m",$H304="area","kg/m2",$H304="volume","kg/m3",$H304="mass","kg/kg",$H304="",""),"problem")</f>
        <v/>
      </c>
      <c r="AC304" s="118" t="str">
        <f t="shared" si="15"/>
        <v/>
      </c>
      <c r="AD304" s="119" t="str">
        <f t="shared" si="16"/>
        <v/>
      </c>
      <c r="AE304" s="120" t="str">
        <f t="shared" si="17"/>
        <v/>
      </c>
      <c r="AF304" s="121" t="str">
        <f t="shared" si="14"/>
        <v/>
      </c>
      <c r="AG304" s="26"/>
      <c r="AH304" s="26"/>
    </row>
    <row r="305" spans="2:34" s="32" customFormat="1" x14ac:dyDescent="0.35">
      <c r="B305" s="903"/>
      <c r="C305" s="904"/>
      <c r="D305" s="905"/>
      <c r="E305" s="906"/>
      <c r="F305" s="907"/>
      <c r="G305" s="908"/>
      <c r="H305" s="909"/>
      <c r="I305" s="910"/>
      <c r="J305" s="911"/>
      <c r="K305" s="912"/>
      <c r="L305" s="913"/>
      <c r="M305" s="914"/>
      <c r="N305" s="915"/>
      <c r="O305" s="914"/>
      <c r="P305" s="915"/>
      <c r="Q305" s="916"/>
      <c r="R305" s="917"/>
      <c r="S305" s="918"/>
      <c r="T305" s="114" t="str" cm="1">
        <f t="array" ref="T305">_xlfn.IFS(I305="L = L",J305*K305,I305="L = RoT",J305*R305*S305,I305="A = L x H",J305*K305*L305,I305="A = CS",J305*O305,I305="A = A",J305*N305,I305="A = RoT",J305*R305*S305,I305="V = L x H x T",J305*K305*L305*M305,I305="V = L x CS",J305*K305*O305,I305="V = T x A",J305*M305*N305,I305="V = V",J305*P305,I305="V = RoT",J305*R305*S305,I305="M = M",J305*Q305,I305="M = RoT",J305*R305*S305,I305="","")</f>
        <v/>
      </c>
      <c r="U305" s="115" t="str" cm="1">
        <f t="array" ref="U305">_xlfn.IFNA(_xlfn.IFS($H305="length","m",$H305="area","m2",$H305="volume","m3",$H305="mass","kg",$H305="",""),"problem")</f>
        <v/>
      </c>
      <c r="V305" s="475"/>
      <c r="W305" s="476"/>
      <c r="X305" s="476"/>
      <c r="Y305" s="476"/>
      <c r="Z305" s="116"/>
      <c r="AA305" s="117" t="str" cm="1">
        <f t="array" ref="AA305">_xlfn.IFNA(_xlfn.IFS($H305="Length",VLOOKUP($Y305,Densities,3,FALSE),$H305="area",VLOOKUP($Y305,Densities,4,FALSE),$H305="volume",VLOOKUP($Y305,Densities,5,FALSE),$H305="mass",1,$H305="",""),"enter density manually")</f>
        <v/>
      </c>
      <c r="AB305" s="115" t="str" cm="1">
        <f t="array" ref="AB305">_xlfn.IFNA(_xlfn.IFS($H305="length","kg/m",$H305="area","kg/m2",$H305="volume","kg/m3",$H305="mass","kg/kg",$H305="",""),"problem")</f>
        <v/>
      </c>
      <c r="AC305" s="118" t="str">
        <f t="shared" si="15"/>
        <v/>
      </c>
      <c r="AD305" s="119" t="str">
        <f t="shared" si="16"/>
        <v/>
      </c>
      <c r="AE305" s="120" t="str">
        <f t="shared" si="17"/>
        <v/>
      </c>
      <c r="AF305" s="121" t="str">
        <f t="shared" si="14"/>
        <v/>
      </c>
      <c r="AG305" s="26"/>
      <c r="AH305" s="26"/>
    </row>
    <row r="306" spans="2:34" s="32" customFormat="1" x14ac:dyDescent="0.35">
      <c r="B306" s="903"/>
      <c r="C306" s="904"/>
      <c r="D306" s="905"/>
      <c r="E306" s="906"/>
      <c r="F306" s="907"/>
      <c r="G306" s="908"/>
      <c r="H306" s="909"/>
      <c r="I306" s="910"/>
      <c r="J306" s="911"/>
      <c r="K306" s="912"/>
      <c r="L306" s="913"/>
      <c r="M306" s="914"/>
      <c r="N306" s="915"/>
      <c r="O306" s="914"/>
      <c r="P306" s="915"/>
      <c r="Q306" s="916"/>
      <c r="R306" s="917"/>
      <c r="S306" s="918"/>
      <c r="T306" s="114" t="str" cm="1">
        <f t="array" ref="T306">_xlfn.IFS(I306="L = L",J306*K306,I306="L = RoT",J306*R306*S306,I306="A = L x H",J306*K306*L306,I306="A = CS",J306*O306,I306="A = A",J306*N306,I306="A = RoT",J306*R306*S306,I306="V = L x H x T",J306*K306*L306*M306,I306="V = L x CS",J306*K306*O306,I306="V = T x A",J306*M306*N306,I306="V = V",J306*P306,I306="V = RoT",J306*R306*S306,I306="M = M",J306*Q306,I306="M = RoT",J306*R306*S306,I306="","")</f>
        <v/>
      </c>
      <c r="U306" s="115" t="str" cm="1">
        <f t="array" ref="U306">_xlfn.IFNA(_xlfn.IFS($H306="length","m",$H306="area","m2",$H306="volume","m3",$H306="mass","kg",$H306="",""),"problem")</f>
        <v/>
      </c>
      <c r="V306" s="475"/>
      <c r="W306" s="476"/>
      <c r="X306" s="476"/>
      <c r="Y306" s="476"/>
      <c r="Z306" s="116"/>
      <c r="AA306" s="117" t="str" cm="1">
        <f t="array" ref="AA306">_xlfn.IFNA(_xlfn.IFS($H306="Length",VLOOKUP($Y306,Densities,3,FALSE),$H306="area",VLOOKUP($Y306,Densities,4,FALSE),$H306="volume",VLOOKUP($Y306,Densities,5,FALSE),$H306="mass",1,$H306="",""),"enter density manually")</f>
        <v/>
      </c>
      <c r="AB306" s="115" t="str" cm="1">
        <f t="array" ref="AB306">_xlfn.IFNA(_xlfn.IFS($H306="length","kg/m",$H306="area","kg/m2",$H306="volume","kg/m3",$H306="mass","kg/kg",$H306="",""),"problem")</f>
        <v/>
      </c>
      <c r="AC306" s="118" t="str">
        <f t="shared" si="15"/>
        <v/>
      </c>
      <c r="AD306" s="119" t="str">
        <f t="shared" si="16"/>
        <v/>
      </c>
      <c r="AE306" s="120" t="str">
        <f t="shared" si="17"/>
        <v/>
      </c>
      <c r="AF306" s="121" t="str">
        <f t="shared" si="14"/>
        <v/>
      </c>
      <c r="AG306" s="26"/>
      <c r="AH306" s="26"/>
    </row>
    <row r="307" spans="2:34" s="32" customFormat="1" x14ac:dyDescent="0.35">
      <c r="B307" s="903"/>
      <c r="C307" s="904"/>
      <c r="D307" s="905"/>
      <c r="E307" s="906"/>
      <c r="F307" s="907"/>
      <c r="G307" s="908"/>
      <c r="H307" s="909"/>
      <c r="I307" s="910"/>
      <c r="J307" s="911"/>
      <c r="K307" s="912"/>
      <c r="L307" s="913"/>
      <c r="M307" s="914"/>
      <c r="N307" s="915"/>
      <c r="O307" s="914"/>
      <c r="P307" s="915"/>
      <c r="Q307" s="916"/>
      <c r="R307" s="917"/>
      <c r="S307" s="918"/>
      <c r="T307" s="114" t="str" cm="1">
        <f t="array" ref="T307">_xlfn.IFS(I307="L = L",J307*K307,I307="L = RoT",J307*R307*S307,I307="A = L x H",J307*K307*L307,I307="A = CS",J307*O307,I307="A = A",J307*N307,I307="A = RoT",J307*R307*S307,I307="V = L x H x T",J307*K307*L307*M307,I307="V = L x CS",J307*K307*O307,I307="V = T x A",J307*M307*N307,I307="V = V",J307*P307,I307="V = RoT",J307*R307*S307,I307="M = M",J307*Q307,I307="M = RoT",J307*R307*S307,I307="","")</f>
        <v/>
      </c>
      <c r="U307" s="115" t="str" cm="1">
        <f t="array" ref="U307">_xlfn.IFNA(_xlfn.IFS($H307="length","m",$H307="area","m2",$H307="volume","m3",$H307="mass","kg",$H307="",""),"problem")</f>
        <v/>
      </c>
      <c r="V307" s="475"/>
      <c r="W307" s="476"/>
      <c r="X307" s="476"/>
      <c r="Y307" s="476"/>
      <c r="Z307" s="116"/>
      <c r="AA307" s="117" t="str" cm="1">
        <f t="array" ref="AA307">_xlfn.IFNA(_xlfn.IFS($H307="Length",VLOOKUP($Y307,Densities,3,FALSE),$H307="area",VLOOKUP($Y307,Densities,4,FALSE),$H307="volume",VLOOKUP($Y307,Densities,5,FALSE),$H307="mass",1,$H307="",""),"enter density manually")</f>
        <v/>
      </c>
      <c r="AB307" s="115" t="str" cm="1">
        <f t="array" ref="AB307">_xlfn.IFNA(_xlfn.IFS($H307="length","kg/m",$H307="area","kg/m2",$H307="volume","kg/m3",$H307="mass","kg/kg",$H307="",""),"problem")</f>
        <v/>
      </c>
      <c r="AC307" s="118" t="str">
        <f t="shared" si="15"/>
        <v/>
      </c>
      <c r="AD307" s="119" t="str">
        <f t="shared" si="16"/>
        <v/>
      </c>
      <c r="AE307" s="120" t="str">
        <f t="shared" si="17"/>
        <v/>
      </c>
      <c r="AF307" s="121" t="str">
        <f t="shared" si="14"/>
        <v/>
      </c>
      <c r="AG307" s="26"/>
      <c r="AH307" s="26"/>
    </row>
    <row r="308" spans="2:34" s="32" customFormat="1" x14ac:dyDescent="0.35">
      <c r="B308" s="903"/>
      <c r="C308" s="904"/>
      <c r="D308" s="905"/>
      <c r="E308" s="906"/>
      <c r="F308" s="907"/>
      <c r="G308" s="908"/>
      <c r="H308" s="909"/>
      <c r="I308" s="910"/>
      <c r="J308" s="911"/>
      <c r="K308" s="912"/>
      <c r="L308" s="913"/>
      <c r="M308" s="914"/>
      <c r="N308" s="915"/>
      <c r="O308" s="914"/>
      <c r="P308" s="915"/>
      <c r="Q308" s="916"/>
      <c r="R308" s="917"/>
      <c r="S308" s="918"/>
      <c r="T308" s="114" t="str" cm="1">
        <f t="array" ref="T308">_xlfn.IFS(I308="L = L",J308*K308,I308="L = RoT",J308*R308*S308,I308="A = L x H",J308*K308*L308,I308="A = CS",J308*O308,I308="A = A",J308*N308,I308="A = RoT",J308*R308*S308,I308="V = L x H x T",J308*K308*L308*M308,I308="V = L x CS",J308*K308*O308,I308="V = T x A",J308*M308*N308,I308="V = V",J308*P308,I308="V = RoT",J308*R308*S308,I308="M = M",J308*Q308,I308="M = RoT",J308*R308*S308,I308="","")</f>
        <v/>
      </c>
      <c r="U308" s="115" t="str" cm="1">
        <f t="array" ref="U308">_xlfn.IFNA(_xlfn.IFS($H308="length","m",$H308="area","m2",$H308="volume","m3",$H308="mass","kg",$H308="",""),"problem")</f>
        <v/>
      </c>
      <c r="V308" s="475"/>
      <c r="W308" s="476"/>
      <c r="X308" s="476"/>
      <c r="Y308" s="476"/>
      <c r="Z308" s="116"/>
      <c r="AA308" s="117" t="str" cm="1">
        <f t="array" ref="AA308">_xlfn.IFNA(_xlfn.IFS($H308="Length",VLOOKUP($Y308,Densities,3,FALSE),$H308="area",VLOOKUP($Y308,Densities,4,FALSE),$H308="volume",VLOOKUP($Y308,Densities,5,FALSE),$H308="mass",1,$H308="",""),"enter density manually")</f>
        <v/>
      </c>
      <c r="AB308" s="115" t="str" cm="1">
        <f t="array" ref="AB308">_xlfn.IFNA(_xlfn.IFS($H308="length","kg/m",$H308="area","kg/m2",$H308="volume","kg/m3",$H308="mass","kg/kg",$H308="",""),"problem")</f>
        <v/>
      </c>
      <c r="AC308" s="118" t="str">
        <f t="shared" si="15"/>
        <v/>
      </c>
      <c r="AD308" s="119" t="str">
        <f t="shared" si="16"/>
        <v/>
      </c>
      <c r="AE308" s="120" t="str">
        <f t="shared" si="17"/>
        <v/>
      </c>
      <c r="AF308" s="121" t="str">
        <f t="shared" si="14"/>
        <v/>
      </c>
      <c r="AG308" s="26"/>
      <c r="AH308" s="26"/>
    </row>
    <row r="309" spans="2:34" s="32" customFormat="1" x14ac:dyDescent="0.35">
      <c r="B309" s="903"/>
      <c r="C309" s="904"/>
      <c r="D309" s="905"/>
      <c r="E309" s="906"/>
      <c r="F309" s="907"/>
      <c r="G309" s="908"/>
      <c r="H309" s="909"/>
      <c r="I309" s="910"/>
      <c r="J309" s="911"/>
      <c r="K309" s="912"/>
      <c r="L309" s="913"/>
      <c r="M309" s="914"/>
      <c r="N309" s="915"/>
      <c r="O309" s="914"/>
      <c r="P309" s="915"/>
      <c r="Q309" s="916"/>
      <c r="R309" s="917"/>
      <c r="S309" s="918"/>
      <c r="T309" s="114" t="str" cm="1">
        <f t="array" ref="T309">_xlfn.IFS(I309="L = L",J309*K309,I309="L = RoT",J309*R309*S309,I309="A = L x H",J309*K309*L309,I309="A = CS",J309*O309,I309="A = A",J309*N309,I309="A = RoT",J309*R309*S309,I309="V = L x H x T",J309*K309*L309*M309,I309="V = L x CS",J309*K309*O309,I309="V = T x A",J309*M309*N309,I309="V = V",J309*P309,I309="V = RoT",J309*R309*S309,I309="M = M",J309*Q309,I309="M = RoT",J309*R309*S309,I309="","")</f>
        <v/>
      </c>
      <c r="U309" s="115" t="str" cm="1">
        <f t="array" ref="U309">_xlfn.IFNA(_xlfn.IFS($H309="length","m",$H309="area","m2",$H309="volume","m3",$H309="mass","kg",$H309="",""),"problem")</f>
        <v/>
      </c>
      <c r="V309" s="475"/>
      <c r="W309" s="476"/>
      <c r="X309" s="476"/>
      <c r="Y309" s="476"/>
      <c r="Z309" s="116"/>
      <c r="AA309" s="117" t="str" cm="1">
        <f t="array" ref="AA309">_xlfn.IFNA(_xlfn.IFS($H309="Length",VLOOKUP($Y309,Densities,3,FALSE),$H309="area",VLOOKUP($Y309,Densities,4,FALSE),$H309="volume",VLOOKUP($Y309,Densities,5,FALSE),$H309="mass",1,$H309="",""),"enter density manually")</f>
        <v/>
      </c>
      <c r="AB309" s="115" t="str" cm="1">
        <f t="array" ref="AB309">_xlfn.IFNA(_xlfn.IFS($H309="length","kg/m",$H309="area","kg/m2",$H309="volume","kg/m3",$H309="mass","kg/kg",$H309="",""),"problem")</f>
        <v/>
      </c>
      <c r="AC309" s="118" t="str">
        <f t="shared" si="15"/>
        <v/>
      </c>
      <c r="AD309" s="119" t="str">
        <f t="shared" si="16"/>
        <v/>
      </c>
      <c r="AE309" s="120" t="str">
        <f t="shared" si="17"/>
        <v/>
      </c>
      <c r="AF309" s="121" t="str">
        <f t="shared" si="14"/>
        <v/>
      </c>
      <c r="AG309" s="26"/>
      <c r="AH309" s="26"/>
    </row>
    <row r="310" spans="2:34" s="32" customFormat="1" x14ac:dyDescent="0.35">
      <c r="B310" s="903"/>
      <c r="C310" s="904"/>
      <c r="D310" s="905"/>
      <c r="E310" s="906"/>
      <c r="F310" s="907"/>
      <c r="G310" s="908"/>
      <c r="H310" s="909"/>
      <c r="I310" s="910"/>
      <c r="J310" s="911"/>
      <c r="K310" s="912"/>
      <c r="L310" s="913"/>
      <c r="M310" s="914"/>
      <c r="N310" s="915"/>
      <c r="O310" s="914"/>
      <c r="P310" s="915"/>
      <c r="Q310" s="916"/>
      <c r="R310" s="917"/>
      <c r="S310" s="918"/>
      <c r="T310" s="114" t="str" cm="1">
        <f t="array" ref="T310">_xlfn.IFS(I310="L = L",J310*K310,I310="L = RoT",J310*R310*S310,I310="A = L x H",J310*K310*L310,I310="A = CS",J310*O310,I310="A = A",J310*N310,I310="A = RoT",J310*R310*S310,I310="V = L x H x T",J310*K310*L310*M310,I310="V = L x CS",J310*K310*O310,I310="V = T x A",J310*M310*N310,I310="V = V",J310*P310,I310="V = RoT",J310*R310*S310,I310="M = M",J310*Q310,I310="M = RoT",J310*R310*S310,I310="","")</f>
        <v/>
      </c>
      <c r="U310" s="115" t="str" cm="1">
        <f t="array" ref="U310">_xlfn.IFNA(_xlfn.IFS($H310="length","m",$H310="area","m2",$H310="volume","m3",$H310="mass","kg",$H310="",""),"problem")</f>
        <v/>
      </c>
      <c r="V310" s="475"/>
      <c r="W310" s="476"/>
      <c r="X310" s="476"/>
      <c r="Y310" s="476"/>
      <c r="Z310" s="116"/>
      <c r="AA310" s="117" t="str" cm="1">
        <f t="array" ref="AA310">_xlfn.IFNA(_xlfn.IFS($H310="Length",VLOOKUP($Y310,Densities,3,FALSE),$H310="area",VLOOKUP($Y310,Densities,4,FALSE),$H310="volume",VLOOKUP($Y310,Densities,5,FALSE),$H310="mass",1,$H310="",""),"enter density manually")</f>
        <v/>
      </c>
      <c r="AB310" s="115" t="str" cm="1">
        <f t="array" ref="AB310">_xlfn.IFNA(_xlfn.IFS($H310="length","kg/m",$H310="area","kg/m2",$H310="volume","kg/m3",$H310="mass","kg/kg",$H310="",""),"problem")</f>
        <v/>
      </c>
      <c r="AC310" s="118" t="str">
        <f t="shared" si="15"/>
        <v/>
      </c>
      <c r="AD310" s="119" t="str">
        <f t="shared" si="16"/>
        <v/>
      </c>
      <c r="AE310" s="120" t="str">
        <f t="shared" si="17"/>
        <v/>
      </c>
      <c r="AF310" s="121" t="str">
        <f t="shared" si="14"/>
        <v/>
      </c>
      <c r="AG310" s="26"/>
      <c r="AH310" s="26"/>
    </row>
    <row r="311" spans="2:34" s="32" customFormat="1" x14ac:dyDescent="0.35">
      <c r="B311" s="903"/>
      <c r="C311" s="904"/>
      <c r="D311" s="905"/>
      <c r="E311" s="906"/>
      <c r="F311" s="907"/>
      <c r="G311" s="908"/>
      <c r="H311" s="909"/>
      <c r="I311" s="910"/>
      <c r="J311" s="911"/>
      <c r="K311" s="912"/>
      <c r="L311" s="913"/>
      <c r="M311" s="914"/>
      <c r="N311" s="915"/>
      <c r="O311" s="914"/>
      <c r="P311" s="915"/>
      <c r="Q311" s="916"/>
      <c r="R311" s="917"/>
      <c r="S311" s="918"/>
      <c r="T311" s="114" t="str" cm="1">
        <f t="array" ref="T311">_xlfn.IFS(I311="L = L",J311*K311,I311="L = RoT",J311*R311*S311,I311="A = L x H",J311*K311*L311,I311="A = CS",J311*O311,I311="A = A",J311*N311,I311="A = RoT",J311*R311*S311,I311="V = L x H x T",J311*K311*L311*M311,I311="V = L x CS",J311*K311*O311,I311="V = T x A",J311*M311*N311,I311="V = V",J311*P311,I311="V = RoT",J311*R311*S311,I311="M = M",J311*Q311,I311="M = RoT",J311*R311*S311,I311="","")</f>
        <v/>
      </c>
      <c r="U311" s="115" t="str" cm="1">
        <f t="array" ref="U311">_xlfn.IFNA(_xlfn.IFS($H311="length","m",$H311="area","m2",$H311="volume","m3",$H311="mass","kg",$H311="",""),"problem")</f>
        <v/>
      </c>
      <c r="V311" s="475"/>
      <c r="W311" s="476"/>
      <c r="X311" s="476"/>
      <c r="Y311" s="476"/>
      <c r="Z311" s="116"/>
      <c r="AA311" s="117" t="str" cm="1">
        <f t="array" ref="AA311">_xlfn.IFNA(_xlfn.IFS($H311="Length",VLOOKUP($Y311,Densities,3,FALSE),$H311="area",VLOOKUP($Y311,Densities,4,FALSE),$H311="volume",VLOOKUP($Y311,Densities,5,FALSE),$H311="mass",1,$H311="",""),"enter density manually")</f>
        <v/>
      </c>
      <c r="AB311" s="115" t="str" cm="1">
        <f t="array" ref="AB311">_xlfn.IFNA(_xlfn.IFS($H311="length","kg/m",$H311="area","kg/m2",$H311="volume","kg/m3",$H311="mass","kg/kg",$H311="",""),"problem")</f>
        <v/>
      </c>
      <c r="AC311" s="118" t="str">
        <f t="shared" si="15"/>
        <v/>
      </c>
      <c r="AD311" s="119" t="str">
        <f t="shared" si="16"/>
        <v/>
      </c>
      <c r="AE311" s="120" t="str">
        <f t="shared" si="17"/>
        <v/>
      </c>
      <c r="AF311" s="121" t="str">
        <f t="shared" si="14"/>
        <v/>
      </c>
      <c r="AG311" s="26"/>
      <c r="AH311" s="26"/>
    </row>
    <row r="312" spans="2:34" s="32" customFormat="1" x14ac:dyDescent="0.35">
      <c r="B312" s="903"/>
      <c r="C312" s="904"/>
      <c r="D312" s="905"/>
      <c r="E312" s="906"/>
      <c r="F312" s="907"/>
      <c r="G312" s="908"/>
      <c r="H312" s="909"/>
      <c r="I312" s="910"/>
      <c r="J312" s="911"/>
      <c r="K312" s="912"/>
      <c r="L312" s="913"/>
      <c r="M312" s="914"/>
      <c r="N312" s="915"/>
      <c r="O312" s="914"/>
      <c r="P312" s="915"/>
      <c r="Q312" s="916"/>
      <c r="R312" s="917"/>
      <c r="S312" s="918"/>
      <c r="T312" s="114" t="str" cm="1">
        <f t="array" ref="T312">_xlfn.IFS(I312="L = L",J312*K312,I312="L = RoT",J312*R312*S312,I312="A = L x H",J312*K312*L312,I312="A = CS",J312*O312,I312="A = A",J312*N312,I312="A = RoT",J312*R312*S312,I312="V = L x H x T",J312*K312*L312*M312,I312="V = L x CS",J312*K312*O312,I312="V = T x A",J312*M312*N312,I312="V = V",J312*P312,I312="V = RoT",J312*R312*S312,I312="M = M",J312*Q312,I312="M = RoT",J312*R312*S312,I312="","")</f>
        <v/>
      </c>
      <c r="U312" s="115" t="str" cm="1">
        <f t="array" ref="U312">_xlfn.IFNA(_xlfn.IFS($H312="length","m",$H312="area","m2",$H312="volume","m3",$H312="mass","kg",$H312="",""),"problem")</f>
        <v/>
      </c>
      <c r="V312" s="475"/>
      <c r="W312" s="476"/>
      <c r="X312" s="476"/>
      <c r="Y312" s="476"/>
      <c r="Z312" s="116"/>
      <c r="AA312" s="117" t="str" cm="1">
        <f t="array" ref="AA312">_xlfn.IFNA(_xlfn.IFS($H312="Length",VLOOKUP($Y312,Densities,3,FALSE),$H312="area",VLOOKUP($Y312,Densities,4,FALSE),$H312="volume",VLOOKUP($Y312,Densities,5,FALSE),$H312="mass",1,$H312="",""),"enter density manually")</f>
        <v/>
      </c>
      <c r="AB312" s="115" t="str" cm="1">
        <f t="array" ref="AB312">_xlfn.IFNA(_xlfn.IFS($H312="length","kg/m",$H312="area","kg/m2",$H312="volume","kg/m3",$H312="mass","kg/kg",$H312="",""),"problem")</f>
        <v/>
      </c>
      <c r="AC312" s="118" t="str">
        <f t="shared" si="15"/>
        <v/>
      </c>
      <c r="AD312" s="119" t="str">
        <f t="shared" si="16"/>
        <v/>
      </c>
      <c r="AE312" s="120" t="str">
        <f t="shared" si="17"/>
        <v/>
      </c>
      <c r="AF312" s="121" t="str">
        <f t="shared" si="14"/>
        <v/>
      </c>
      <c r="AG312" s="26"/>
      <c r="AH312" s="26"/>
    </row>
    <row r="313" spans="2:34" s="32" customFormat="1" x14ac:dyDescent="0.35">
      <c r="B313" s="903"/>
      <c r="C313" s="904"/>
      <c r="D313" s="905"/>
      <c r="E313" s="906"/>
      <c r="F313" s="907"/>
      <c r="G313" s="908"/>
      <c r="H313" s="909"/>
      <c r="I313" s="910"/>
      <c r="J313" s="911"/>
      <c r="K313" s="912"/>
      <c r="L313" s="913"/>
      <c r="M313" s="914"/>
      <c r="N313" s="915"/>
      <c r="O313" s="914"/>
      <c r="P313" s="915"/>
      <c r="Q313" s="916"/>
      <c r="R313" s="917"/>
      <c r="S313" s="918"/>
      <c r="T313" s="114" t="str" cm="1">
        <f t="array" ref="T313">_xlfn.IFS(I313="L = L",J313*K313,I313="L = RoT",J313*R313*S313,I313="A = L x H",J313*K313*L313,I313="A = CS",J313*O313,I313="A = A",J313*N313,I313="A = RoT",J313*R313*S313,I313="V = L x H x T",J313*K313*L313*M313,I313="V = L x CS",J313*K313*O313,I313="V = T x A",J313*M313*N313,I313="V = V",J313*P313,I313="V = RoT",J313*R313*S313,I313="M = M",J313*Q313,I313="M = RoT",J313*R313*S313,I313="","")</f>
        <v/>
      </c>
      <c r="U313" s="115" t="str" cm="1">
        <f t="array" ref="U313">_xlfn.IFNA(_xlfn.IFS($H313="length","m",$H313="area","m2",$H313="volume","m3",$H313="mass","kg",$H313="",""),"problem")</f>
        <v/>
      </c>
      <c r="V313" s="475"/>
      <c r="W313" s="476"/>
      <c r="X313" s="476"/>
      <c r="Y313" s="476"/>
      <c r="Z313" s="116"/>
      <c r="AA313" s="117" t="str" cm="1">
        <f t="array" ref="AA313">_xlfn.IFNA(_xlfn.IFS($H313="Length",VLOOKUP($Y313,Densities,3,FALSE),$H313="area",VLOOKUP($Y313,Densities,4,FALSE),$H313="volume",VLOOKUP($Y313,Densities,5,FALSE),$H313="mass",1,$H313="",""),"enter density manually")</f>
        <v/>
      </c>
      <c r="AB313" s="115" t="str" cm="1">
        <f t="array" ref="AB313">_xlfn.IFNA(_xlfn.IFS($H313="length","kg/m",$H313="area","kg/m2",$H313="volume","kg/m3",$H313="mass","kg/kg",$H313="",""),"problem")</f>
        <v/>
      </c>
      <c r="AC313" s="118" t="str">
        <f t="shared" si="15"/>
        <v/>
      </c>
      <c r="AD313" s="119" t="str">
        <f t="shared" si="16"/>
        <v/>
      </c>
      <c r="AE313" s="120" t="str">
        <f t="shared" si="17"/>
        <v/>
      </c>
      <c r="AF313" s="121" t="str">
        <f t="shared" si="14"/>
        <v/>
      </c>
      <c r="AG313" s="26"/>
      <c r="AH313" s="26"/>
    </row>
    <row r="314" spans="2:34" ht="15.75" customHeight="1" x14ac:dyDescent="0.35">
      <c r="B314" s="903"/>
      <c r="C314" s="904"/>
      <c r="D314" s="905"/>
      <c r="E314" s="906"/>
      <c r="F314" s="907"/>
      <c r="G314" s="908"/>
      <c r="H314" s="909"/>
      <c r="I314" s="910"/>
      <c r="J314" s="911"/>
      <c r="K314" s="912"/>
      <c r="L314" s="913"/>
      <c r="M314" s="914"/>
      <c r="N314" s="915"/>
      <c r="O314" s="914"/>
      <c r="P314" s="915"/>
      <c r="Q314" s="916"/>
      <c r="R314" s="917"/>
      <c r="S314" s="918"/>
      <c r="T314" s="114" t="str" cm="1">
        <f t="array" ref="T314">_xlfn.IFS(I314="L = L",J314*K314,I314="L = RoT",J314*R314*S314,I314="A = L x H",J314*K314*L314,I314="A = CS",J314*O314,I314="A = A",J314*N314,I314="A = RoT",J314*R314*S314,I314="V = L x H x T",J314*K314*L314*M314,I314="V = L x CS",J314*K314*O314,I314="V = T x A",J314*M314*N314,I314="V = V",J314*P314,I314="V = RoT",J314*R314*S314,I314="M = M",J314*Q314,I314="M = RoT",J314*R314*S314,I314="","")</f>
        <v/>
      </c>
      <c r="U314" s="115" t="str" cm="1">
        <f t="array" ref="U314">_xlfn.IFNA(_xlfn.IFS($H314="length","m",$H314="area","m2",$H314="volume","m3",$H314="mass","kg",$H314="",""),"problem")</f>
        <v/>
      </c>
      <c r="V314" s="475"/>
      <c r="W314" s="476"/>
      <c r="X314" s="476"/>
      <c r="Y314" s="476"/>
      <c r="Z314" s="116"/>
      <c r="AA314" s="117" t="str" cm="1">
        <f t="array" ref="AA314">_xlfn.IFNA(_xlfn.IFS($H314="Length",VLOOKUP($Y314,Densities,3,FALSE),$H314="area",VLOOKUP($Y314,Densities,4,FALSE),$H314="volume",VLOOKUP($Y314,Densities,5,FALSE),$H314="mass",1,$H314="",""),"enter density manually")</f>
        <v/>
      </c>
      <c r="AB314" s="115" t="str" cm="1">
        <f t="array" ref="AB314">_xlfn.IFNA(_xlfn.IFS($H314="length","kg/m",$H314="area","kg/m2",$H314="volume","kg/m3",$H314="mass","kg/kg",$H314="",""),"problem")</f>
        <v/>
      </c>
      <c r="AC314" s="118" t="str">
        <f t="shared" si="15"/>
        <v/>
      </c>
      <c r="AD314" s="119" t="str">
        <f t="shared" si="16"/>
        <v/>
      </c>
      <c r="AE314" s="120" t="str">
        <f t="shared" si="17"/>
        <v/>
      </c>
      <c r="AF314" s="121" t="str">
        <f t="shared" si="14"/>
        <v/>
      </c>
    </row>
    <row r="315" spans="2:34" ht="15.75" customHeight="1" x14ac:dyDescent="0.35">
      <c r="B315" s="903"/>
      <c r="C315" s="904"/>
      <c r="D315" s="905"/>
      <c r="E315" s="906"/>
      <c r="F315" s="907"/>
      <c r="G315" s="908"/>
      <c r="H315" s="909"/>
      <c r="I315" s="910"/>
      <c r="J315" s="911"/>
      <c r="K315" s="912"/>
      <c r="L315" s="913"/>
      <c r="M315" s="914"/>
      <c r="N315" s="915"/>
      <c r="O315" s="914"/>
      <c r="P315" s="915"/>
      <c r="Q315" s="916"/>
      <c r="R315" s="917"/>
      <c r="S315" s="918"/>
      <c r="T315" s="114" t="str" cm="1">
        <f t="array" ref="T315">_xlfn.IFS(I315="L = L",J315*K315,I315="L = RoT",J315*R315*S315,I315="A = L x H",J315*K315*L315,I315="A = CS",J315*O315,I315="A = A",J315*N315,I315="A = RoT",J315*R315*S315,I315="V = L x H x T",J315*K315*L315*M315,I315="V = L x CS",J315*K315*O315,I315="V = T x A",J315*M315*N315,I315="V = V",J315*P315,I315="V = RoT",J315*R315*S315,I315="M = M",J315*Q315,I315="M = RoT",J315*R315*S315,I315="","")</f>
        <v/>
      </c>
      <c r="U315" s="115" t="str" cm="1">
        <f t="array" ref="U315">_xlfn.IFNA(_xlfn.IFS($H315="length","m",$H315="area","m2",$H315="volume","m3",$H315="mass","kg",$H315="",""),"problem")</f>
        <v/>
      </c>
      <c r="V315" s="475"/>
      <c r="W315" s="476"/>
      <c r="X315" s="476"/>
      <c r="Y315" s="476"/>
      <c r="Z315" s="116"/>
      <c r="AA315" s="117" t="str" cm="1">
        <f t="array" ref="AA315">_xlfn.IFNA(_xlfn.IFS($H315="Length",VLOOKUP($Y315,Densities,3,FALSE),$H315="area",VLOOKUP($Y315,Densities,4,FALSE),$H315="volume",VLOOKUP($Y315,Densities,5,FALSE),$H315="mass",1,$H315="",""),"enter density manually")</f>
        <v/>
      </c>
      <c r="AB315" s="115" t="str" cm="1">
        <f t="array" ref="AB315">_xlfn.IFNA(_xlfn.IFS($H315="length","kg/m",$H315="area","kg/m2",$H315="volume","kg/m3",$H315="mass","kg/kg",$H315="",""),"problem")</f>
        <v/>
      </c>
      <c r="AC315" s="118" t="str">
        <f t="shared" si="15"/>
        <v/>
      </c>
      <c r="AD315" s="119" t="str">
        <f t="shared" si="16"/>
        <v/>
      </c>
      <c r="AE315" s="120" t="str">
        <f t="shared" si="17"/>
        <v/>
      </c>
      <c r="AF315" s="121" t="str">
        <f t="shared" si="14"/>
        <v/>
      </c>
    </row>
    <row r="316" spans="2:34" x14ac:dyDescent="0.35">
      <c r="B316" s="903"/>
      <c r="C316" s="904"/>
      <c r="D316" s="905"/>
      <c r="E316" s="906"/>
      <c r="F316" s="907"/>
      <c r="G316" s="908"/>
      <c r="H316" s="909"/>
      <c r="I316" s="910"/>
      <c r="J316" s="911"/>
      <c r="K316" s="912"/>
      <c r="L316" s="913"/>
      <c r="M316" s="914"/>
      <c r="N316" s="915"/>
      <c r="O316" s="914"/>
      <c r="P316" s="915"/>
      <c r="Q316" s="916"/>
      <c r="R316" s="917"/>
      <c r="S316" s="918"/>
      <c r="T316" s="114" t="str" cm="1">
        <f t="array" ref="T316">_xlfn.IFS(I316="L = L",J316*K316,I316="L = RoT",J316*R316*S316,I316="A = L x H",J316*K316*L316,I316="A = CS",J316*O316,I316="A = A",J316*N316,I316="A = RoT",J316*R316*S316,I316="V = L x H x T",J316*K316*L316*M316,I316="V = L x CS",J316*K316*O316,I316="V = T x A",J316*M316*N316,I316="V = V",J316*P316,I316="V = RoT",J316*R316*S316,I316="M = M",J316*Q316,I316="M = RoT",J316*R316*S316,I316="","")</f>
        <v/>
      </c>
      <c r="U316" s="115" t="str" cm="1">
        <f t="array" ref="U316">_xlfn.IFNA(_xlfn.IFS($H316="length","m",$H316="area","m2",$H316="volume","m3",$H316="mass","kg",$H316="",""),"problem")</f>
        <v/>
      </c>
      <c r="V316" s="475"/>
      <c r="W316" s="476"/>
      <c r="X316" s="476"/>
      <c r="Y316" s="476"/>
      <c r="Z316" s="116"/>
      <c r="AA316" s="117" t="str" cm="1">
        <f t="array" ref="AA316">_xlfn.IFNA(_xlfn.IFS($H316="Length",VLOOKUP($Y316,Densities,3,FALSE),$H316="area",VLOOKUP($Y316,Densities,4,FALSE),$H316="volume",VLOOKUP($Y316,Densities,5,FALSE),$H316="mass",1,$H316="",""),"enter density manually")</f>
        <v/>
      </c>
      <c r="AB316" s="115" t="str" cm="1">
        <f t="array" ref="AB316">_xlfn.IFNA(_xlfn.IFS($H316="length","kg/m",$H316="area","kg/m2",$H316="volume","kg/m3",$H316="mass","kg/kg",$H316="",""),"problem")</f>
        <v/>
      </c>
      <c r="AC316" s="118" t="str">
        <f t="shared" si="15"/>
        <v/>
      </c>
      <c r="AD316" s="119" t="str">
        <f t="shared" si="16"/>
        <v/>
      </c>
      <c r="AE316" s="120" t="str">
        <f t="shared" si="17"/>
        <v/>
      </c>
      <c r="AF316" s="121" t="str">
        <f t="shared" si="14"/>
        <v/>
      </c>
    </row>
    <row r="317" spans="2:34" x14ac:dyDescent="0.35">
      <c r="B317" s="903"/>
      <c r="C317" s="904"/>
      <c r="D317" s="905"/>
      <c r="E317" s="906"/>
      <c r="F317" s="907"/>
      <c r="G317" s="908"/>
      <c r="H317" s="909"/>
      <c r="I317" s="910"/>
      <c r="J317" s="911"/>
      <c r="K317" s="912"/>
      <c r="L317" s="913"/>
      <c r="M317" s="914"/>
      <c r="N317" s="915"/>
      <c r="O317" s="914"/>
      <c r="P317" s="915"/>
      <c r="Q317" s="916"/>
      <c r="R317" s="917"/>
      <c r="S317" s="918"/>
      <c r="T317" s="114" t="str" cm="1">
        <f t="array" ref="T317">_xlfn.IFS(I317="L = L",J317*K317,I317="L = RoT",J317*R317*S317,I317="A = L x H",J317*K317*L317,I317="A = CS",J317*O317,I317="A = A",J317*N317,I317="A = RoT",J317*R317*S317,I317="V = L x H x T",J317*K317*L317*M317,I317="V = L x CS",J317*K317*O317,I317="V = T x A",J317*M317*N317,I317="V = V",J317*P317,I317="V = RoT",J317*R317*S317,I317="M = M",J317*Q317,I317="M = RoT",J317*R317*S317,I317="","")</f>
        <v/>
      </c>
      <c r="U317" s="115" t="str" cm="1">
        <f t="array" ref="U317">_xlfn.IFNA(_xlfn.IFS($H317="length","m",$H317="area","m2",$H317="volume","m3",$H317="mass","kg",$H317="",""),"problem")</f>
        <v/>
      </c>
      <c r="V317" s="475"/>
      <c r="W317" s="476"/>
      <c r="X317" s="476"/>
      <c r="Y317" s="476"/>
      <c r="Z317" s="116"/>
      <c r="AA317" s="117" t="str" cm="1">
        <f t="array" ref="AA317">_xlfn.IFNA(_xlfn.IFS($H317="Length",VLOOKUP($Y317,Densities,3,FALSE),$H317="area",VLOOKUP($Y317,Densities,4,FALSE),$H317="volume",VLOOKUP($Y317,Densities,5,FALSE),$H317="mass",1,$H317="",""),"enter density manually")</f>
        <v/>
      </c>
      <c r="AB317" s="115" t="str" cm="1">
        <f t="array" ref="AB317">_xlfn.IFNA(_xlfn.IFS($H317="length","kg/m",$H317="area","kg/m2",$H317="volume","kg/m3",$H317="mass","kg/kg",$H317="",""),"problem")</f>
        <v/>
      </c>
      <c r="AC317" s="118" t="str">
        <f t="shared" si="15"/>
        <v/>
      </c>
      <c r="AD317" s="119" t="str">
        <f t="shared" si="16"/>
        <v/>
      </c>
      <c r="AE317" s="120" t="str">
        <f t="shared" si="17"/>
        <v/>
      </c>
      <c r="AF317" s="121" t="str">
        <f t="shared" si="14"/>
        <v/>
      </c>
    </row>
    <row r="318" spans="2:34" x14ac:dyDescent="0.35">
      <c r="B318" s="903"/>
      <c r="C318" s="904"/>
      <c r="D318" s="905"/>
      <c r="E318" s="906"/>
      <c r="F318" s="907"/>
      <c r="G318" s="908"/>
      <c r="H318" s="909"/>
      <c r="I318" s="910"/>
      <c r="J318" s="911"/>
      <c r="K318" s="912"/>
      <c r="L318" s="913"/>
      <c r="M318" s="914"/>
      <c r="N318" s="915"/>
      <c r="O318" s="914"/>
      <c r="P318" s="915"/>
      <c r="Q318" s="916"/>
      <c r="R318" s="917"/>
      <c r="S318" s="918"/>
      <c r="T318" s="114" t="str" cm="1">
        <f t="array" ref="T318">_xlfn.IFS(I318="L = L",J318*K318,I318="L = RoT",J318*R318*S318,I318="A = L x H",J318*K318*L318,I318="A = CS",J318*O318,I318="A = A",J318*N318,I318="A = RoT",J318*R318*S318,I318="V = L x H x T",J318*K318*L318*M318,I318="V = L x CS",J318*K318*O318,I318="V = T x A",J318*M318*N318,I318="V = V",J318*P318,I318="V = RoT",J318*R318*S318,I318="M = M",J318*Q318,I318="M = RoT",J318*R318*S318,I318="","")</f>
        <v/>
      </c>
      <c r="U318" s="115" t="str" cm="1">
        <f t="array" ref="U318">_xlfn.IFNA(_xlfn.IFS($H318="length","m",$H318="area","m2",$H318="volume","m3",$H318="mass","kg",$H318="",""),"problem")</f>
        <v/>
      </c>
      <c r="V318" s="475"/>
      <c r="W318" s="476"/>
      <c r="X318" s="476"/>
      <c r="Y318" s="476"/>
      <c r="Z318" s="116"/>
      <c r="AA318" s="117" t="str" cm="1">
        <f t="array" ref="AA318">_xlfn.IFNA(_xlfn.IFS($H318="Length",VLOOKUP($Y318,Densities,3,FALSE),$H318="area",VLOOKUP($Y318,Densities,4,FALSE),$H318="volume",VLOOKUP($Y318,Densities,5,FALSE),$H318="mass",1,$H318="",""),"enter density manually")</f>
        <v/>
      </c>
      <c r="AB318" s="115" t="str" cm="1">
        <f t="array" ref="AB318">_xlfn.IFNA(_xlfn.IFS($H318="length","kg/m",$H318="area","kg/m2",$H318="volume","kg/m3",$H318="mass","kg/kg",$H318="",""),"problem")</f>
        <v/>
      </c>
      <c r="AC318" s="118" t="str">
        <f t="shared" si="15"/>
        <v/>
      </c>
      <c r="AD318" s="119" t="str">
        <f t="shared" si="16"/>
        <v/>
      </c>
      <c r="AE318" s="120" t="str">
        <f t="shared" si="17"/>
        <v/>
      </c>
      <c r="AF318" s="121" t="str">
        <f t="shared" si="14"/>
        <v/>
      </c>
    </row>
    <row r="319" spans="2:34" ht="15.75" customHeight="1" x14ac:dyDescent="0.35">
      <c r="B319" s="903"/>
      <c r="C319" s="904"/>
      <c r="D319" s="905"/>
      <c r="E319" s="906"/>
      <c r="F319" s="907"/>
      <c r="G319" s="908"/>
      <c r="H319" s="909"/>
      <c r="I319" s="910"/>
      <c r="J319" s="911"/>
      <c r="K319" s="912"/>
      <c r="L319" s="913"/>
      <c r="M319" s="914"/>
      <c r="N319" s="915"/>
      <c r="O319" s="914"/>
      <c r="P319" s="915"/>
      <c r="Q319" s="916"/>
      <c r="R319" s="917"/>
      <c r="S319" s="918"/>
      <c r="T319" s="114" t="str" cm="1">
        <f t="array" ref="T319">_xlfn.IFS(I319="L = L",J319*K319,I319="L = RoT",J319*R319*S319,I319="A = L x H",J319*K319*L319,I319="A = CS",J319*O319,I319="A = A",J319*N319,I319="A = RoT",J319*R319*S319,I319="V = L x H x T",J319*K319*L319*M319,I319="V = L x CS",J319*K319*O319,I319="V = T x A",J319*M319*N319,I319="V = V",J319*P319,I319="V = RoT",J319*R319*S319,I319="M = M",J319*Q319,I319="M = RoT",J319*R319*S319,I319="","")</f>
        <v/>
      </c>
      <c r="U319" s="115" t="str" cm="1">
        <f t="array" ref="U319">_xlfn.IFNA(_xlfn.IFS($H319="length","m",$H319="area","m2",$H319="volume","m3",$H319="mass","kg",$H319="",""),"problem")</f>
        <v/>
      </c>
      <c r="V319" s="475"/>
      <c r="W319" s="476"/>
      <c r="X319" s="476"/>
      <c r="Y319" s="476"/>
      <c r="Z319" s="116"/>
      <c r="AA319" s="117" t="str" cm="1">
        <f t="array" ref="AA319">_xlfn.IFNA(_xlfn.IFS($H319="Length",VLOOKUP($Y319,Densities,3,FALSE),$H319="area",VLOOKUP($Y319,Densities,4,FALSE),$H319="volume",VLOOKUP($Y319,Densities,5,FALSE),$H319="mass",1,$H319="",""),"enter density manually")</f>
        <v/>
      </c>
      <c r="AB319" s="115" t="str" cm="1">
        <f t="array" ref="AB319">_xlfn.IFNA(_xlfn.IFS($H319="length","kg/m",$H319="area","kg/m2",$H319="volume","kg/m3",$H319="mass","kg/kg",$H319="",""),"problem")</f>
        <v/>
      </c>
      <c r="AC319" s="118" t="str">
        <f t="shared" si="15"/>
        <v/>
      </c>
      <c r="AD319" s="119" t="str">
        <f t="shared" si="16"/>
        <v/>
      </c>
      <c r="AE319" s="120" t="str">
        <f t="shared" si="17"/>
        <v/>
      </c>
      <c r="AF319" s="121" t="str">
        <f t="shared" si="14"/>
        <v/>
      </c>
    </row>
    <row r="320" spans="2:34" ht="15.75" customHeight="1" x14ac:dyDescent="0.35">
      <c r="B320" s="903"/>
      <c r="C320" s="904"/>
      <c r="D320" s="905"/>
      <c r="E320" s="906"/>
      <c r="F320" s="907"/>
      <c r="G320" s="908"/>
      <c r="H320" s="909"/>
      <c r="I320" s="910"/>
      <c r="J320" s="911"/>
      <c r="K320" s="912"/>
      <c r="L320" s="913"/>
      <c r="M320" s="914"/>
      <c r="N320" s="915"/>
      <c r="O320" s="914"/>
      <c r="P320" s="915"/>
      <c r="Q320" s="916"/>
      <c r="R320" s="917"/>
      <c r="S320" s="918"/>
      <c r="T320" s="114" t="str" cm="1">
        <f t="array" ref="T320">_xlfn.IFS(I320="L = L",J320*K320,I320="L = RoT",J320*R320*S320,I320="A = L x H",J320*K320*L320,I320="A = CS",J320*O320,I320="A = A",J320*N320,I320="A = RoT",J320*R320*S320,I320="V = L x H x T",J320*K320*L320*M320,I320="V = L x CS",J320*K320*O320,I320="V = T x A",J320*M320*N320,I320="V = V",J320*P320,I320="V = RoT",J320*R320*S320,I320="M = M",J320*Q320,I320="M = RoT",J320*R320*S320,I320="","")</f>
        <v/>
      </c>
      <c r="U320" s="115" t="str" cm="1">
        <f t="array" ref="U320">_xlfn.IFNA(_xlfn.IFS($H320="length","m",$H320="area","m2",$H320="volume","m3",$H320="mass","kg",$H320="",""),"problem")</f>
        <v/>
      </c>
      <c r="V320" s="475"/>
      <c r="W320" s="476"/>
      <c r="X320" s="476"/>
      <c r="Y320" s="476"/>
      <c r="Z320" s="116"/>
      <c r="AA320" s="117" t="str" cm="1">
        <f t="array" ref="AA320">_xlfn.IFNA(_xlfn.IFS($H320="Length",VLOOKUP($Y320,Densities,3,FALSE),$H320="area",VLOOKUP($Y320,Densities,4,FALSE),$H320="volume",VLOOKUP($Y320,Densities,5,FALSE),$H320="mass",1,$H320="",""),"enter density manually")</f>
        <v/>
      </c>
      <c r="AB320" s="115" t="str" cm="1">
        <f t="array" ref="AB320">_xlfn.IFNA(_xlfn.IFS($H320="length","kg/m",$H320="area","kg/m2",$H320="volume","kg/m3",$H320="mass","kg/kg",$H320="",""),"problem")</f>
        <v/>
      </c>
      <c r="AC320" s="118" t="str">
        <f t="shared" si="15"/>
        <v/>
      </c>
      <c r="AD320" s="119" t="str">
        <f t="shared" si="16"/>
        <v/>
      </c>
      <c r="AE320" s="120" t="str">
        <f t="shared" si="17"/>
        <v/>
      </c>
      <c r="AF320" s="121" t="str">
        <f t="shared" si="14"/>
        <v/>
      </c>
    </row>
    <row r="321" spans="2:32" ht="15.75" customHeight="1" x14ac:dyDescent="0.35">
      <c r="B321" s="903"/>
      <c r="C321" s="904"/>
      <c r="D321" s="905"/>
      <c r="E321" s="906"/>
      <c r="F321" s="907"/>
      <c r="G321" s="908"/>
      <c r="H321" s="909"/>
      <c r="I321" s="910"/>
      <c r="J321" s="911"/>
      <c r="K321" s="912"/>
      <c r="L321" s="913"/>
      <c r="M321" s="914"/>
      <c r="N321" s="915"/>
      <c r="O321" s="914"/>
      <c r="P321" s="915"/>
      <c r="Q321" s="916"/>
      <c r="R321" s="917"/>
      <c r="S321" s="918"/>
      <c r="T321" s="114" t="str" cm="1">
        <f t="array" ref="T321">_xlfn.IFS(I321="L = L",J321*K321,I321="L = RoT",J321*R321*S321,I321="A = L x H",J321*K321*L321,I321="A = CS",J321*O321,I321="A = A",J321*N321,I321="A = RoT",J321*R321*S321,I321="V = L x H x T",J321*K321*L321*M321,I321="V = L x CS",J321*K321*O321,I321="V = T x A",J321*M321*N321,I321="V = V",J321*P321,I321="V = RoT",J321*R321*S321,I321="M = M",J321*Q321,I321="M = RoT",J321*R321*S321,I321="","")</f>
        <v/>
      </c>
      <c r="U321" s="115" t="str" cm="1">
        <f t="array" ref="U321">_xlfn.IFNA(_xlfn.IFS($H321="length","m",$H321="area","m2",$H321="volume","m3",$H321="mass","kg",$H321="",""),"problem")</f>
        <v/>
      </c>
      <c r="V321" s="475"/>
      <c r="W321" s="476"/>
      <c r="X321" s="476"/>
      <c r="Y321" s="476"/>
      <c r="Z321" s="116"/>
      <c r="AA321" s="117" t="str" cm="1">
        <f t="array" ref="AA321">_xlfn.IFNA(_xlfn.IFS($H321="Length",VLOOKUP($Y321,Densities,3,FALSE),$H321="area",VLOOKUP($Y321,Densities,4,FALSE),$H321="volume",VLOOKUP($Y321,Densities,5,FALSE),$H321="mass",1,$H321="",""),"enter density manually")</f>
        <v/>
      </c>
      <c r="AB321" s="115" t="str" cm="1">
        <f t="array" ref="AB321">_xlfn.IFNA(_xlfn.IFS($H321="length","kg/m",$H321="area","kg/m2",$H321="volume","kg/m3",$H321="mass","kg/kg",$H321="",""),"problem")</f>
        <v/>
      </c>
      <c r="AC321" s="118" t="str">
        <f t="shared" si="15"/>
        <v/>
      </c>
      <c r="AD321" s="119" t="str">
        <f t="shared" si="16"/>
        <v/>
      </c>
      <c r="AE321" s="120" t="str">
        <f t="shared" si="17"/>
        <v/>
      </c>
      <c r="AF321" s="121" t="str">
        <f t="shared" si="14"/>
        <v/>
      </c>
    </row>
    <row r="322" spans="2:32" ht="15.75" customHeight="1" x14ac:dyDescent="0.35">
      <c r="B322" s="903"/>
      <c r="C322" s="904"/>
      <c r="D322" s="905"/>
      <c r="E322" s="906"/>
      <c r="F322" s="907"/>
      <c r="G322" s="908"/>
      <c r="H322" s="909"/>
      <c r="I322" s="910"/>
      <c r="J322" s="911"/>
      <c r="K322" s="912"/>
      <c r="L322" s="913"/>
      <c r="M322" s="914"/>
      <c r="N322" s="915"/>
      <c r="O322" s="914"/>
      <c r="P322" s="915"/>
      <c r="Q322" s="916"/>
      <c r="R322" s="917"/>
      <c r="S322" s="918"/>
      <c r="T322" s="114" t="str" cm="1">
        <f t="array" ref="T322">_xlfn.IFS(I322="L = L",J322*K322,I322="L = RoT",J322*R322*S322,I322="A = L x H",J322*K322*L322,I322="A = CS",J322*O322,I322="A = A",J322*N322,I322="A = RoT",J322*R322*S322,I322="V = L x H x T",J322*K322*L322*M322,I322="V = L x CS",J322*K322*O322,I322="V = T x A",J322*M322*N322,I322="V = V",J322*P322,I322="V = RoT",J322*R322*S322,I322="M = M",J322*Q322,I322="M = RoT",J322*R322*S322,I322="","")</f>
        <v/>
      </c>
      <c r="U322" s="115" t="str" cm="1">
        <f t="array" ref="U322">_xlfn.IFNA(_xlfn.IFS($H322="length","m",$H322="area","m2",$H322="volume","m3",$H322="mass","kg",$H322="",""),"problem")</f>
        <v/>
      </c>
      <c r="V322" s="475"/>
      <c r="W322" s="476"/>
      <c r="X322" s="476"/>
      <c r="Y322" s="476"/>
      <c r="Z322" s="116"/>
      <c r="AA322" s="117" t="str" cm="1">
        <f t="array" ref="AA322">_xlfn.IFNA(_xlfn.IFS($H322="Length",VLOOKUP($Y322,Densities,3,FALSE),$H322="area",VLOOKUP($Y322,Densities,4,FALSE),$H322="volume",VLOOKUP($Y322,Densities,5,FALSE),$H322="mass",1,$H322="",""),"enter density manually")</f>
        <v/>
      </c>
      <c r="AB322" s="115" t="str" cm="1">
        <f t="array" ref="AB322">_xlfn.IFNA(_xlfn.IFS($H322="length","kg/m",$H322="area","kg/m2",$H322="volume","kg/m3",$H322="mass","kg/kg",$H322="",""),"problem")</f>
        <v/>
      </c>
      <c r="AC322" s="118" t="str">
        <f t="shared" si="15"/>
        <v/>
      </c>
      <c r="AD322" s="119" t="str">
        <f t="shared" si="16"/>
        <v/>
      </c>
      <c r="AE322" s="120" t="str">
        <f t="shared" si="17"/>
        <v/>
      </c>
      <c r="AF322" s="121" t="str">
        <f t="shared" si="14"/>
        <v/>
      </c>
    </row>
    <row r="323" spans="2:32" ht="15.75" customHeight="1" x14ac:dyDescent="0.35">
      <c r="B323" s="903"/>
      <c r="C323" s="904"/>
      <c r="D323" s="905"/>
      <c r="E323" s="906"/>
      <c r="F323" s="907"/>
      <c r="G323" s="908"/>
      <c r="H323" s="909"/>
      <c r="I323" s="910"/>
      <c r="J323" s="911"/>
      <c r="K323" s="912"/>
      <c r="L323" s="913"/>
      <c r="M323" s="914"/>
      <c r="N323" s="915"/>
      <c r="O323" s="914"/>
      <c r="P323" s="915"/>
      <c r="Q323" s="916"/>
      <c r="R323" s="917"/>
      <c r="S323" s="918"/>
      <c r="T323" s="114" t="str" cm="1">
        <f t="array" ref="T323">_xlfn.IFS(I323="L = L",J323*K323,I323="L = RoT",J323*R323*S323,I323="A = L x H",J323*K323*L323,I323="A = CS",J323*O323,I323="A = A",J323*N323,I323="A = RoT",J323*R323*S323,I323="V = L x H x T",J323*K323*L323*M323,I323="V = L x CS",J323*K323*O323,I323="V = T x A",J323*M323*N323,I323="V = V",J323*P323,I323="V = RoT",J323*R323*S323,I323="M = M",J323*Q323,I323="M = RoT",J323*R323*S323,I323="","")</f>
        <v/>
      </c>
      <c r="U323" s="115" t="str" cm="1">
        <f t="array" ref="U323">_xlfn.IFNA(_xlfn.IFS($H323="length","m",$H323="area","m2",$H323="volume","m3",$H323="mass","kg",$H323="",""),"problem")</f>
        <v/>
      </c>
      <c r="V323" s="475"/>
      <c r="W323" s="476"/>
      <c r="X323" s="476"/>
      <c r="Y323" s="476"/>
      <c r="Z323" s="116"/>
      <c r="AA323" s="117" t="str" cm="1">
        <f t="array" ref="AA323">_xlfn.IFNA(_xlfn.IFS($H323="Length",VLOOKUP($Y323,Densities,3,FALSE),$H323="area",VLOOKUP($Y323,Densities,4,FALSE),$H323="volume",VLOOKUP($Y323,Densities,5,FALSE),$H323="mass",1,$H323="",""),"enter density manually")</f>
        <v/>
      </c>
      <c r="AB323" s="115" t="str" cm="1">
        <f t="array" ref="AB323">_xlfn.IFNA(_xlfn.IFS($H323="length","kg/m",$H323="area","kg/m2",$H323="volume","kg/m3",$H323="mass","kg/kg",$H323="",""),"problem")</f>
        <v/>
      </c>
      <c r="AC323" s="118" t="str">
        <f t="shared" si="15"/>
        <v/>
      </c>
      <c r="AD323" s="119" t="str">
        <f t="shared" si="16"/>
        <v/>
      </c>
      <c r="AE323" s="120" t="str">
        <f t="shared" si="17"/>
        <v/>
      </c>
      <c r="AF323" s="121" t="str">
        <f t="shared" si="14"/>
        <v/>
      </c>
    </row>
    <row r="324" spans="2:32" ht="15.75" customHeight="1" x14ac:dyDescent="0.35">
      <c r="B324" s="903"/>
      <c r="C324" s="904"/>
      <c r="D324" s="905"/>
      <c r="E324" s="906"/>
      <c r="F324" s="907"/>
      <c r="G324" s="908"/>
      <c r="H324" s="909"/>
      <c r="I324" s="910"/>
      <c r="J324" s="911"/>
      <c r="K324" s="912"/>
      <c r="L324" s="913"/>
      <c r="M324" s="914"/>
      <c r="N324" s="915"/>
      <c r="O324" s="914"/>
      <c r="P324" s="915"/>
      <c r="Q324" s="916"/>
      <c r="R324" s="917"/>
      <c r="S324" s="918"/>
      <c r="T324" s="114" t="str" cm="1">
        <f t="array" ref="T324">_xlfn.IFS(I324="L = L",J324*K324,I324="L = RoT",J324*R324*S324,I324="A = L x H",J324*K324*L324,I324="A = CS",J324*O324,I324="A = A",J324*N324,I324="A = RoT",J324*R324*S324,I324="V = L x H x T",J324*K324*L324*M324,I324="V = L x CS",J324*K324*O324,I324="V = T x A",J324*M324*N324,I324="V = V",J324*P324,I324="V = RoT",J324*R324*S324,I324="M = M",J324*Q324,I324="M = RoT",J324*R324*S324,I324="","")</f>
        <v/>
      </c>
      <c r="U324" s="115" t="str" cm="1">
        <f t="array" ref="U324">_xlfn.IFNA(_xlfn.IFS($H324="length","m",$H324="area","m2",$H324="volume","m3",$H324="mass","kg",$H324="",""),"problem")</f>
        <v/>
      </c>
      <c r="V324" s="475"/>
      <c r="W324" s="476"/>
      <c r="X324" s="476"/>
      <c r="Y324" s="476"/>
      <c r="Z324" s="116"/>
      <c r="AA324" s="117" t="str" cm="1">
        <f t="array" ref="AA324">_xlfn.IFNA(_xlfn.IFS($H324="Length",VLOOKUP($Y324,Densities,3,FALSE),$H324="area",VLOOKUP($Y324,Densities,4,FALSE),$H324="volume",VLOOKUP($Y324,Densities,5,FALSE),$H324="mass",1,$H324="",""),"enter density manually")</f>
        <v/>
      </c>
      <c r="AB324" s="115" t="str" cm="1">
        <f t="array" ref="AB324">_xlfn.IFNA(_xlfn.IFS($H324="length","kg/m",$H324="area","kg/m2",$H324="volume","kg/m3",$H324="mass","kg/kg",$H324="",""),"problem")</f>
        <v/>
      </c>
      <c r="AC324" s="118" t="str">
        <f t="shared" si="15"/>
        <v/>
      </c>
      <c r="AD324" s="119" t="str">
        <f t="shared" si="16"/>
        <v/>
      </c>
      <c r="AE324" s="120" t="str">
        <f t="shared" si="17"/>
        <v/>
      </c>
      <c r="AF324" s="121" t="str">
        <f t="shared" si="14"/>
        <v/>
      </c>
    </row>
    <row r="325" spans="2:32" ht="15.75" customHeight="1" x14ac:dyDescent="0.35">
      <c r="B325" s="903"/>
      <c r="C325" s="904"/>
      <c r="D325" s="905"/>
      <c r="E325" s="906"/>
      <c r="F325" s="907"/>
      <c r="G325" s="908"/>
      <c r="H325" s="909"/>
      <c r="I325" s="910"/>
      <c r="J325" s="911"/>
      <c r="K325" s="912"/>
      <c r="L325" s="913"/>
      <c r="M325" s="914"/>
      <c r="N325" s="915"/>
      <c r="O325" s="914"/>
      <c r="P325" s="915"/>
      <c r="Q325" s="916"/>
      <c r="R325" s="917"/>
      <c r="S325" s="918"/>
      <c r="T325" s="114" t="str" cm="1">
        <f t="array" ref="T325">_xlfn.IFS(I325="L = L",J325*K325,I325="L = RoT",J325*R325*S325,I325="A = L x H",J325*K325*L325,I325="A = CS",J325*O325,I325="A = A",J325*N325,I325="A = RoT",J325*R325*S325,I325="V = L x H x T",J325*K325*L325*M325,I325="V = L x CS",J325*K325*O325,I325="V = T x A",J325*M325*N325,I325="V = V",J325*P325,I325="V = RoT",J325*R325*S325,I325="M = M",J325*Q325,I325="M = RoT",J325*R325*S325,I325="","")</f>
        <v/>
      </c>
      <c r="U325" s="115" t="str" cm="1">
        <f t="array" ref="U325">_xlfn.IFNA(_xlfn.IFS($H325="length","m",$H325="area","m2",$H325="volume","m3",$H325="mass","kg",$H325="",""),"problem")</f>
        <v/>
      </c>
      <c r="V325" s="475"/>
      <c r="W325" s="476"/>
      <c r="X325" s="476"/>
      <c r="Y325" s="476"/>
      <c r="Z325" s="116"/>
      <c r="AA325" s="117" t="str" cm="1">
        <f t="array" ref="AA325">_xlfn.IFNA(_xlfn.IFS($H325="Length",VLOOKUP($Y325,Densities,3,FALSE),$H325="area",VLOOKUP($Y325,Densities,4,FALSE),$H325="volume",VLOOKUP($Y325,Densities,5,FALSE),$H325="mass",1,$H325="",""),"enter density manually")</f>
        <v/>
      </c>
      <c r="AB325" s="115" t="str" cm="1">
        <f t="array" ref="AB325">_xlfn.IFNA(_xlfn.IFS($H325="length","kg/m",$H325="area","kg/m2",$H325="volume","kg/m3",$H325="mass","kg/kg",$H325="",""),"problem")</f>
        <v/>
      </c>
      <c r="AC325" s="118" t="str">
        <f t="shared" si="15"/>
        <v/>
      </c>
      <c r="AD325" s="119" t="str">
        <f t="shared" si="16"/>
        <v/>
      </c>
      <c r="AE325" s="120" t="str">
        <f t="shared" si="17"/>
        <v/>
      </c>
      <c r="AF325" s="121" t="str">
        <f t="shared" si="14"/>
        <v/>
      </c>
    </row>
    <row r="326" spans="2:32" x14ac:dyDescent="0.35">
      <c r="B326" s="903"/>
      <c r="C326" s="904"/>
      <c r="D326" s="905"/>
      <c r="E326" s="906"/>
      <c r="F326" s="907"/>
      <c r="G326" s="908"/>
      <c r="H326" s="909"/>
      <c r="I326" s="910"/>
      <c r="J326" s="911"/>
      <c r="K326" s="912"/>
      <c r="L326" s="913"/>
      <c r="M326" s="914"/>
      <c r="N326" s="915"/>
      <c r="O326" s="914"/>
      <c r="P326" s="915"/>
      <c r="Q326" s="916"/>
      <c r="R326" s="917"/>
      <c r="S326" s="918"/>
      <c r="T326" s="114" t="str" cm="1">
        <f t="array" ref="T326">_xlfn.IFS(I326="L = L",J326*K326,I326="L = RoT",J326*R326*S326,I326="A = L x H",J326*K326*L326,I326="A = CS",J326*O326,I326="A = A",J326*N326,I326="A = RoT",J326*R326*S326,I326="V = L x H x T",J326*K326*L326*M326,I326="V = L x CS",J326*K326*O326,I326="V = T x A",J326*M326*N326,I326="V = V",J326*P326,I326="V = RoT",J326*R326*S326,I326="M = M",J326*Q326,I326="M = RoT",J326*R326*S326,I326="","")</f>
        <v/>
      </c>
      <c r="U326" s="115" t="str" cm="1">
        <f t="array" ref="U326">_xlfn.IFNA(_xlfn.IFS($H326="length","m",$H326="area","m2",$H326="volume","m3",$H326="mass","kg",$H326="",""),"problem")</f>
        <v/>
      </c>
      <c r="V326" s="475"/>
      <c r="W326" s="476"/>
      <c r="X326" s="476"/>
      <c r="Y326" s="476"/>
      <c r="Z326" s="116"/>
      <c r="AA326" s="117" t="str" cm="1">
        <f t="array" ref="AA326">_xlfn.IFNA(_xlfn.IFS($H326="Length",VLOOKUP($Y326,Densities,3,FALSE),$H326="area",VLOOKUP($Y326,Densities,4,FALSE),$H326="volume",VLOOKUP($Y326,Densities,5,FALSE),$H326="mass",1,$H326="",""),"enter density manually")</f>
        <v/>
      </c>
      <c r="AB326" s="115" t="str" cm="1">
        <f t="array" ref="AB326">_xlfn.IFNA(_xlfn.IFS($H326="length","kg/m",$H326="area","kg/m2",$H326="volume","kg/m3",$H326="mass","kg/kg",$H326="",""),"problem")</f>
        <v/>
      </c>
      <c r="AC326" s="118" t="str">
        <f t="shared" si="15"/>
        <v/>
      </c>
      <c r="AD326" s="119" t="str">
        <f t="shared" si="16"/>
        <v/>
      </c>
      <c r="AE326" s="120" t="str">
        <f t="shared" si="17"/>
        <v/>
      </c>
      <c r="AF326" s="121" t="str">
        <f t="shared" ref="AF326:AF389" si="18">_xlfn.IFNA(IF($Y326="","",VLOOKUP($Y326,_xlfn.CHOOSECOLS(Material_categories,4,9),2,FALSE)),"Assign material to its type in tab 'Matching of material categories'")</f>
        <v/>
      </c>
    </row>
    <row r="327" spans="2:32" x14ac:dyDescent="0.35">
      <c r="B327" s="903"/>
      <c r="C327" s="904"/>
      <c r="D327" s="905"/>
      <c r="E327" s="906"/>
      <c r="F327" s="907"/>
      <c r="G327" s="908"/>
      <c r="H327" s="909"/>
      <c r="I327" s="910"/>
      <c r="J327" s="911"/>
      <c r="K327" s="912"/>
      <c r="L327" s="913"/>
      <c r="M327" s="914"/>
      <c r="N327" s="915"/>
      <c r="O327" s="914"/>
      <c r="P327" s="915"/>
      <c r="Q327" s="916"/>
      <c r="R327" s="917"/>
      <c r="S327" s="918"/>
      <c r="T327" s="114" t="str" cm="1">
        <f t="array" ref="T327">_xlfn.IFS(I327="L = L",J327*K327,I327="L = RoT",J327*R327*S327,I327="A = L x H",J327*K327*L327,I327="A = CS",J327*O327,I327="A = A",J327*N327,I327="A = RoT",J327*R327*S327,I327="V = L x H x T",J327*K327*L327*M327,I327="V = L x CS",J327*K327*O327,I327="V = T x A",J327*M327*N327,I327="V = V",J327*P327,I327="V = RoT",J327*R327*S327,I327="M = M",J327*Q327,I327="M = RoT",J327*R327*S327,I327="","")</f>
        <v/>
      </c>
      <c r="U327" s="115" t="str" cm="1">
        <f t="array" ref="U327">_xlfn.IFNA(_xlfn.IFS($H327="length","m",$H327="area","m2",$H327="volume","m3",$H327="mass","kg",$H327="",""),"problem")</f>
        <v/>
      </c>
      <c r="V327" s="475"/>
      <c r="W327" s="476"/>
      <c r="X327" s="476"/>
      <c r="Y327" s="476"/>
      <c r="Z327" s="116"/>
      <c r="AA327" s="117" t="str" cm="1">
        <f t="array" ref="AA327">_xlfn.IFNA(_xlfn.IFS($H327="Length",VLOOKUP($Y327,Densities,3,FALSE),$H327="area",VLOOKUP($Y327,Densities,4,FALSE),$H327="volume",VLOOKUP($Y327,Densities,5,FALSE),$H327="mass",1,$H327="",""),"enter density manually")</f>
        <v/>
      </c>
      <c r="AB327" s="115" t="str" cm="1">
        <f t="array" ref="AB327">_xlfn.IFNA(_xlfn.IFS($H327="length","kg/m",$H327="area","kg/m2",$H327="volume","kg/m3",$H327="mass","kg/kg",$H327="",""),"problem")</f>
        <v/>
      </c>
      <c r="AC327" s="118" t="str">
        <f t="shared" ref="AC327:AC390" si="19">IF($T327="","",$T327*$AA327)</f>
        <v/>
      </c>
      <c r="AD327" s="119" t="str">
        <f t="shared" ref="AD327:AD390" si="20">IF($Y327="","",IFERROR(_xlfn.IFNA(IF($H327="volume",$AA327,VLOOKUP($Y327,Densities,5,FALSE)),"enter volumic density manually"),"enter volumic density manually"))</f>
        <v/>
      </c>
      <c r="AE327" s="120" t="str">
        <f t="shared" ref="AE327:AE390" si="21">IF($Y327="","",IF($AC327="","",$AC327/$AD327))</f>
        <v/>
      </c>
      <c r="AF327" s="121" t="str">
        <f t="shared" si="18"/>
        <v/>
      </c>
    </row>
    <row r="328" spans="2:32" x14ac:dyDescent="0.35">
      <c r="B328" s="903"/>
      <c r="C328" s="904"/>
      <c r="D328" s="905"/>
      <c r="E328" s="906"/>
      <c r="F328" s="907"/>
      <c r="G328" s="908"/>
      <c r="H328" s="909"/>
      <c r="I328" s="910"/>
      <c r="J328" s="911"/>
      <c r="K328" s="912"/>
      <c r="L328" s="913"/>
      <c r="M328" s="914"/>
      <c r="N328" s="915"/>
      <c r="O328" s="914"/>
      <c r="P328" s="915"/>
      <c r="Q328" s="916"/>
      <c r="R328" s="917"/>
      <c r="S328" s="918"/>
      <c r="T328" s="114" t="str" cm="1">
        <f t="array" ref="T328">_xlfn.IFS(I328="L = L",J328*K328,I328="L = RoT",J328*R328*S328,I328="A = L x H",J328*K328*L328,I328="A = CS",J328*O328,I328="A = A",J328*N328,I328="A = RoT",J328*R328*S328,I328="V = L x H x T",J328*K328*L328*M328,I328="V = L x CS",J328*K328*O328,I328="V = T x A",J328*M328*N328,I328="V = V",J328*P328,I328="V = RoT",J328*R328*S328,I328="M = M",J328*Q328,I328="M = RoT",J328*R328*S328,I328="","")</f>
        <v/>
      </c>
      <c r="U328" s="115" t="str" cm="1">
        <f t="array" ref="U328">_xlfn.IFNA(_xlfn.IFS($H328="length","m",$H328="area","m2",$H328="volume","m3",$H328="mass","kg",$H328="",""),"problem")</f>
        <v/>
      </c>
      <c r="V328" s="475"/>
      <c r="W328" s="476"/>
      <c r="X328" s="476"/>
      <c r="Y328" s="476"/>
      <c r="Z328" s="116"/>
      <c r="AA328" s="117" t="str" cm="1">
        <f t="array" ref="AA328">_xlfn.IFNA(_xlfn.IFS($H328="Length",VLOOKUP($Y328,Densities,3,FALSE),$H328="area",VLOOKUP($Y328,Densities,4,FALSE),$H328="volume",VLOOKUP($Y328,Densities,5,FALSE),$H328="mass",1,$H328="",""),"enter density manually")</f>
        <v/>
      </c>
      <c r="AB328" s="115" t="str" cm="1">
        <f t="array" ref="AB328">_xlfn.IFNA(_xlfn.IFS($H328="length","kg/m",$H328="area","kg/m2",$H328="volume","kg/m3",$H328="mass","kg/kg",$H328="",""),"problem")</f>
        <v/>
      </c>
      <c r="AC328" s="118" t="str">
        <f t="shared" si="19"/>
        <v/>
      </c>
      <c r="AD328" s="119" t="str">
        <f t="shared" si="20"/>
        <v/>
      </c>
      <c r="AE328" s="120" t="str">
        <f t="shared" si="21"/>
        <v/>
      </c>
      <c r="AF328" s="121" t="str">
        <f t="shared" si="18"/>
        <v/>
      </c>
    </row>
    <row r="329" spans="2:32" ht="15.75" customHeight="1" x14ac:dyDescent="0.35">
      <c r="B329" s="903"/>
      <c r="C329" s="904"/>
      <c r="D329" s="905"/>
      <c r="E329" s="906"/>
      <c r="F329" s="907"/>
      <c r="G329" s="908"/>
      <c r="H329" s="909"/>
      <c r="I329" s="910"/>
      <c r="J329" s="911"/>
      <c r="K329" s="912"/>
      <c r="L329" s="913"/>
      <c r="M329" s="914"/>
      <c r="N329" s="915"/>
      <c r="O329" s="914"/>
      <c r="P329" s="915"/>
      <c r="Q329" s="916"/>
      <c r="R329" s="917"/>
      <c r="S329" s="918"/>
      <c r="T329" s="114" t="str" cm="1">
        <f t="array" ref="T329">_xlfn.IFS(I329="L = L",J329*K329,I329="L = RoT",J329*R329*S329,I329="A = L x H",J329*K329*L329,I329="A = CS",J329*O329,I329="A = A",J329*N329,I329="A = RoT",J329*R329*S329,I329="V = L x H x T",J329*K329*L329*M329,I329="V = L x CS",J329*K329*O329,I329="V = T x A",J329*M329*N329,I329="V = V",J329*P329,I329="V = RoT",J329*R329*S329,I329="M = M",J329*Q329,I329="M = RoT",J329*R329*S329,I329="","")</f>
        <v/>
      </c>
      <c r="U329" s="115" t="str" cm="1">
        <f t="array" ref="U329">_xlfn.IFNA(_xlfn.IFS($H329="length","m",$H329="area","m2",$H329="volume","m3",$H329="mass","kg",$H329="",""),"problem")</f>
        <v/>
      </c>
      <c r="V329" s="475"/>
      <c r="W329" s="476"/>
      <c r="X329" s="476"/>
      <c r="Y329" s="476"/>
      <c r="Z329" s="116"/>
      <c r="AA329" s="117" t="str" cm="1">
        <f t="array" ref="AA329">_xlfn.IFNA(_xlfn.IFS($H329="Length",VLOOKUP($Y329,Densities,3,FALSE),$H329="area",VLOOKUP($Y329,Densities,4,FALSE),$H329="volume",VLOOKUP($Y329,Densities,5,FALSE),$H329="mass",1,$H329="",""),"enter density manually")</f>
        <v/>
      </c>
      <c r="AB329" s="115" t="str" cm="1">
        <f t="array" ref="AB329">_xlfn.IFNA(_xlfn.IFS($H329="length","kg/m",$H329="area","kg/m2",$H329="volume","kg/m3",$H329="mass","kg/kg",$H329="",""),"problem")</f>
        <v/>
      </c>
      <c r="AC329" s="118" t="str">
        <f t="shared" si="19"/>
        <v/>
      </c>
      <c r="AD329" s="119" t="str">
        <f t="shared" si="20"/>
        <v/>
      </c>
      <c r="AE329" s="120" t="str">
        <f t="shared" si="21"/>
        <v/>
      </c>
      <c r="AF329" s="121" t="str">
        <f t="shared" si="18"/>
        <v/>
      </c>
    </row>
    <row r="330" spans="2:32" ht="15.75" customHeight="1" x14ac:dyDescent="0.35">
      <c r="B330" s="903"/>
      <c r="C330" s="904"/>
      <c r="D330" s="905"/>
      <c r="E330" s="906"/>
      <c r="F330" s="907"/>
      <c r="G330" s="908"/>
      <c r="H330" s="909"/>
      <c r="I330" s="910"/>
      <c r="J330" s="911"/>
      <c r="K330" s="912"/>
      <c r="L330" s="913"/>
      <c r="M330" s="914"/>
      <c r="N330" s="915"/>
      <c r="O330" s="914"/>
      <c r="P330" s="915"/>
      <c r="Q330" s="916"/>
      <c r="R330" s="917"/>
      <c r="S330" s="918"/>
      <c r="T330" s="114" t="str" cm="1">
        <f t="array" ref="T330">_xlfn.IFS(I330="L = L",J330*K330,I330="L = RoT",J330*R330*S330,I330="A = L x H",J330*K330*L330,I330="A = CS",J330*O330,I330="A = A",J330*N330,I330="A = RoT",J330*R330*S330,I330="V = L x H x T",J330*K330*L330*M330,I330="V = L x CS",J330*K330*O330,I330="V = T x A",J330*M330*N330,I330="V = V",J330*P330,I330="V = RoT",J330*R330*S330,I330="M = M",J330*Q330,I330="M = RoT",J330*R330*S330,I330="","")</f>
        <v/>
      </c>
      <c r="U330" s="115" t="str" cm="1">
        <f t="array" ref="U330">_xlfn.IFNA(_xlfn.IFS($H330="length","m",$H330="area","m2",$H330="volume","m3",$H330="mass","kg",$H330="",""),"problem")</f>
        <v/>
      </c>
      <c r="V330" s="475"/>
      <c r="W330" s="476"/>
      <c r="X330" s="476"/>
      <c r="Y330" s="476"/>
      <c r="Z330" s="116"/>
      <c r="AA330" s="117" t="str" cm="1">
        <f t="array" ref="AA330">_xlfn.IFNA(_xlfn.IFS($H330="Length",VLOOKUP($Y330,Densities,3,FALSE),$H330="area",VLOOKUP($Y330,Densities,4,FALSE),$H330="volume",VLOOKUP($Y330,Densities,5,FALSE),$H330="mass",1,$H330="",""),"enter density manually")</f>
        <v/>
      </c>
      <c r="AB330" s="115" t="str" cm="1">
        <f t="array" ref="AB330">_xlfn.IFNA(_xlfn.IFS($H330="length","kg/m",$H330="area","kg/m2",$H330="volume","kg/m3",$H330="mass","kg/kg",$H330="",""),"problem")</f>
        <v/>
      </c>
      <c r="AC330" s="118" t="str">
        <f t="shared" si="19"/>
        <v/>
      </c>
      <c r="AD330" s="119" t="str">
        <f t="shared" si="20"/>
        <v/>
      </c>
      <c r="AE330" s="120" t="str">
        <f t="shared" si="21"/>
        <v/>
      </c>
      <c r="AF330" s="121" t="str">
        <f t="shared" si="18"/>
        <v/>
      </c>
    </row>
    <row r="331" spans="2:32" ht="15.75" customHeight="1" x14ac:dyDescent="0.35">
      <c r="B331" s="903"/>
      <c r="C331" s="904"/>
      <c r="D331" s="905"/>
      <c r="E331" s="906"/>
      <c r="F331" s="907"/>
      <c r="G331" s="908"/>
      <c r="H331" s="909"/>
      <c r="I331" s="910"/>
      <c r="J331" s="911"/>
      <c r="K331" s="912"/>
      <c r="L331" s="913"/>
      <c r="M331" s="914"/>
      <c r="N331" s="915"/>
      <c r="O331" s="914"/>
      <c r="P331" s="915"/>
      <c r="Q331" s="916"/>
      <c r="R331" s="917"/>
      <c r="S331" s="918"/>
      <c r="T331" s="114" t="str" cm="1">
        <f t="array" ref="T331">_xlfn.IFS(I331="L = L",J331*K331,I331="L = RoT",J331*R331*S331,I331="A = L x H",J331*K331*L331,I331="A = CS",J331*O331,I331="A = A",J331*N331,I331="A = RoT",J331*R331*S331,I331="V = L x H x T",J331*K331*L331*M331,I331="V = L x CS",J331*K331*O331,I331="V = T x A",J331*M331*N331,I331="V = V",J331*P331,I331="V = RoT",J331*R331*S331,I331="M = M",J331*Q331,I331="M = RoT",J331*R331*S331,I331="","")</f>
        <v/>
      </c>
      <c r="U331" s="115" t="str" cm="1">
        <f t="array" ref="U331">_xlfn.IFNA(_xlfn.IFS($H331="length","m",$H331="area","m2",$H331="volume","m3",$H331="mass","kg",$H331="",""),"problem")</f>
        <v/>
      </c>
      <c r="V331" s="475"/>
      <c r="W331" s="476"/>
      <c r="X331" s="476"/>
      <c r="Y331" s="476"/>
      <c r="Z331" s="116"/>
      <c r="AA331" s="117" t="str" cm="1">
        <f t="array" ref="AA331">_xlfn.IFNA(_xlfn.IFS($H331="Length",VLOOKUP($Y331,Densities,3,FALSE),$H331="area",VLOOKUP($Y331,Densities,4,FALSE),$H331="volume",VLOOKUP($Y331,Densities,5,FALSE),$H331="mass",1,$H331="",""),"enter density manually")</f>
        <v/>
      </c>
      <c r="AB331" s="115" t="str" cm="1">
        <f t="array" ref="AB331">_xlfn.IFNA(_xlfn.IFS($H331="length","kg/m",$H331="area","kg/m2",$H331="volume","kg/m3",$H331="mass","kg/kg",$H331="",""),"problem")</f>
        <v/>
      </c>
      <c r="AC331" s="118" t="str">
        <f t="shared" si="19"/>
        <v/>
      </c>
      <c r="AD331" s="119" t="str">
        <f t="shared" si="20"/>
        <v/>
      </c>
      <c r="AE331" s="120" t="str">
        <f t="shared" si="21"/>
        <v/>
      </c>
      <c r="AF331" s="121" t="str">
        <f t="shared" si="18"/>
        <v/>
      </c>
    </row>
    <row r="332" spans="2:32" ht="15.75" customHeight="1" x14ac:dyDescent="0.35">
      <c r="B332" s="903"/>
      <c r="C332" s="904"/>
      <c r="D332" s="905"/>
      <c r="E332" s="906"/>
      <c r="F332" s="907"/>
      <c r="G332" s="908"/>
      <c r="H332" s="909"/>
      <c r="I332" s="910"/>
      <c r="J332" s="911"/>
      <c r="K332" s="912"/>
      <c r="L332" s="913"/>
      <c r="M332" s="914"/>
      <c r="N332" s="915"/>
      <c r="O332" s="914"/>
      <c r="P332" s="915"/>
      <c r="Q332" s="916"/>
      <c r="R332" s="917"/>
      <c r="S332" s="918"/>
      <c r="T332" s="114" t="str" cm="1">
        <f t="array" ref="T332">_xlfn.IFS(I332="L = L",J332*K332,I332="L = RoT",J332*R332*S332,I332="A = L x H",J332*K332*L332,I332="A = CS",J332*O332,I332="A = A",J332*N332,I332="A = RoT",J332*R332*S332,I332="V = L x H x T",J332*K332*L332*M332,I332="V = L x CS",J332*K332*O332,I332="V = T x A",J332*M332*N332,I332="V = V",J332*P332,I332="V = RoT",J332*R332*S332,I332="M = M",J332*Q332,I332="M = RoT",J332*R332*S332,I332="","")</f>
        <v/>
      </c>
      <c r="U332" s="115" t="str" cm="1">
        <f t="array" ref="U332">_xlfn.IFNA(_xlfn.IFS($H332="length","m",$H332="area","m2",$H332="volume","m3",$H332="mass","kg",$H332="",""),"problem")</f>
        <v/>
      </c>
      <c r="V332" s="475"/>
      <c r="W332" s="476"/>
      <c r="X332" s="476"/>
      <c r="Y332" s="476"/>
      <c r="Z332" s="116"/>
      <c r="AA332" s="117" t="str" cm="1">
        <f t="array" ref="AA332">_xlfn.IFNA(_xlfn.IFS($H332="Length",VLOOKUP($Y332,Densities,3,FALSE),$H332="area",VLOOKUP($Y332,Densities,4,FALSE),$H332="volume",VLOOKUP($Y332,Densities,5,FALSE),$H332="mass",1,$H332="",""),"enter density manually")</f>
        <v/>
      </c>
      <c r="AB332" s="115" t="str" cm="1">
        <f t="array" ref="AB332">_xlfn.IFNA(_xlfn.IFS($H332="length","kg/m",$H332="area","kg/m2",$H332="volume","kg/m3",$H332="mass","kg/kg",$H332="",""),"problem")</f>
        <v/>
      </c>
      <c r="AC332" s="118" t="str">
        <f t="shared" si="19"/>
        <v/>
      </c>
      <c r="AD332" s="119" t="str">
        <f t="shared" si="20"/>
        <v/>
      </c>
      <c r="AE332" s="120" t="str">
        <f t="shared" si="21"/>
        <v/>
      </c>
      <c r="AF332" s="121" t="str">
        <f t="shared" si="18"/>
        <v/>
      </c>
    </row>
    <row r="333" spans="2:32" x14ac:dyDescent="0.35">
      <c r="B333" s="903"/>
      <c r="C333" s="904"/>
      <c r="D333" s="905"/>
      <c r="E333" s="906"/>
      <c r="F333" s="907"/>
      <c r="G333" s="908"/>
      <c r="H333" s="909"/>
      <c r="I333" s="910"/>
      <c r="J333" s="911"/>
      <c r="K333" s="912"/>
      <c r="L333" s="913"/>
      <c r="M333" s="914"/>
      <c r="N333" s="915"/>
      <c r="O333" s="914"/>
      <c r="P333" s="915"/>
      <c r="Q333" s="916"/>
      <c r="R333" s="917"/>
      <c r="S333" s="918"/>
      <c r="T333" s="114" t="str" cm="1">
        <f t="array" ref="T333">_xlfn.IFS(I333="L = L",J333*K333,I333="L = RoT",J333*R333*S333,I333="A = L x H",J333*K333*L333,I333="A = CS",J333*O333,I333="A = A",J333*N333,I333="A = RoT",J333*R333*S333,I333="V = L x H x T",J333*K333*L333*M333,I333="V = L x CS",J333*K333*O333,I333="V = T x A",J333*M333*N333,I333="V = V",J333*P333,I333="V = RoT",J333*R333*S333,I333="M = M",J333*Q333,I333="M = RoT",J333*R333*S333,I333="","")</f>
        <v/>
      </c>
      <c r="U333" s="115" t="str" cm="1">
        <f t="array" ref="U333">_xlfn.IFNA(_xlfn.IFS($H333="length","m",$H333="area","m2",$H333="volume","m3",$H333="mass","kg",$H333="",""),"problem")</f>
        <v/>
      </c>
      <c r="V333" s="475"/>
      <c r="W333" s="476"/>
      <c r="X333" s="476"/>
      <c r="Y333" s="476"/>
      <c r="Z333" s="116"/>
      <c r="AA333" s="117" t="str" cm="1">
        <f t="array" ref="AA333">_xlfn.IFNA(_xlfn.IFS($H333="Length",VLOOKUP($Y333,Densities,3,FALSE),$H333="area",VLOOKUP($Y333,Densities,4,FALSE),$H333="volume",VLOOKUP($Y333,Densities,5,FALSE),$H333="mass",1,$H333="",""),"enter density manually")</f>
        <v/>
      </c>
      <c r="AB333" s="115" t="str" cm="1">
        <f t="array" ref="AB333">_xlfn.IFNA(_xlfn.IFS($H333="length","kg/m",$H333="area","kg/m2",$H333="volume","kg/m3",$H333="mass","kg/kg",$H333="",""),"problem")</f>
        <v/>
      </c>
      <c r="AC333" s="118" t="str">
        <f t="shared" si="19"/>
        <v/>
      </c>
      <c r="AD333" s="119" t="str">
        <f t="shared" si="20"/>
        <v/>
      </c>
      <c r="AE333" s="120" t="str">
        <f t="shared" si="21"/>
        <v/>
      </c>
      <c r="AF333" s="121" t="str">
        <f t="shared" si="18"/>
        <v/>
      </c>
    </row>
    <row r="334" spans="2:32" x14ac:dyDescent="0.35">
      <c r="B334" s="903"/>
      <c r="C334" s="904"/>
      <c r="D334" s="905"/>
      <c r="E334" s="906"/>
      <c r="F334" s="907"/>
      <c r="G334" s="908"/>
      <c r="H334" s="909"/>
      <c r="I334" s="910"/>
      <c r="J334" s="911"/>
      <c r="K334" s="912"/>
      <c r="L334" s="913"/>
      <c r="M334" s="914"/>
      <c r="N334" s="915"/>
      <c r="O334" s="914"/>
      <c r="P334" s="915"/>
      <c r="Q334" s="916"/>
      <c r="R334" s="917"/>
      <c r="S334" s="918"/>
      <c r="T334" s="114" t="str" cm="1">
        <f t="array" ref="T334">_xlfn.IFS(I334="L = L",J334*K334,I334="L = RoT",J334*R334*S334,I334="A = L x H",J334*K334*L334,I334="A = CS",J334*O334,I334="A = A",J334*N334,I334="A = RoT",J334*R334*S334,I334="V = L x H x T",J334*K334*L334*M334,I334="V = L x CS",J334*K334*O334,I334="V = T x A",J334*M334*N334,I334="V = V",J334*P334,I334="V = RoT",J334*R334*S334,I334="M = M",J334*Q334,I334="M = RoT",J334*R334*S334,I334="","")</f>
        <v/>
      </c>
      <c r="U334" s="115" t="str" cm="1">
        <f t="array" ref="U334">_xlfn.IFNA(_xlfn.IFS($H334="length","m",$H334="area","m2",$H334="volume","m3",$H334="mass","kg",$H334="",""),"problem")</f>
        <v/>
      </c>
      <c r="V334" s="475"/>
      <c r="W334" s="476"/>
      <c r="X334" s="476"/>
      <c r="Y334" s="476"/>
      <c r="Z334" s="116"/>
      <c r="AA334" s="117" t="str" cm="1">
        <f t="array" ref="AA334">_xlfn.IFNA(_xlfn.IFS($H334="Length",VLOOKUP($Y334,Densities,3,FALSE),$H334="area",VLOOKUP($Y334,Densities,4,FALSE),$H334="volume",VLOOKUP($Y334,Densities,5,FALSE),$H334="mass",1,$H334="",""),"enter density manually")</f>
        <v/>
      </c>
      <c r="AB334" s="115" t="str" cm="1">
        <f t="array" ref="AB334">_xlfn.IFNA(_xlfn.IFS($H334="length","kg/m",$H334="area","kg/m2",$H334="volume","kg/m3",$H334="mass","kg/kg",$H334="",""),"problem")</f>
        <v/>
      </c>
      <c r="AC334" s="118" t="str">
        <f t="shared" si="19"/>
        <v/>
      </c>
      <c r="AD334" s="119" t="str">
        <f t="shared" si="20"/>
        <v/>
      </c>
      <c r="AE334" s="120" t="str">
        <f t="shared" si="21"/>
        <v/>
      </c>
      <c r="AF334" s="121" t="str">
        <f t="shared" si="18"/>
        <v/>
      </c>
    </row>
    <row r="335" spans="2:32" x14ac:dyDescent="0.35">
      <c r="B335" s="903"/>
      <c r="C335" s="904"/>
      <c r="D335" s="905"/>
      <c r="E335" s="906"/>
      <c r="F335" s="907"/>
      <c r="G335" s="908"/>
      <c r="H335" s="909"/>
      <c r="I335" s="910"/>
      <c r="J335" s="911"/>
      <c r="K335" s="912"/>
      <c r="L335" s="913"/>
      <c r="M335" s="914"/>
      <c r="N335" s="915"/>
      <c r="O335" s="914"/>
      <c r="P335" s="915"/>
      <c r="Q335" s="916"/>
      <c r="R335" s="917"/>
      <c r="S335" s="918"/>
      <c r="T335" s="114" t="str" cm="1">
        <f t="array" ref="T335">_xlfn.IFS(I335="L = L",J335*K335,I335="L = RoT",J335*R335*S335,I335="A = L x H",J335*K335*L335,I335="A = CS",J335*O335,I335="A = A",J335*N335,I335="A = RoT",J335*R335*S335,I335="V = L x H x T",J335*K335*L335*M335,I335="V = L x CS",J335*K335*O335,I335="V = T x A",J335*M335*N335,I335="V = V",J335*P335,I335="V = RoT",J335*R335*S335,I335="M = M",J335*Q335,I335="M = RoT",J335*R335*S335,I335="","")</f>
        <v/>
      </c>
      <c r="U335" s="115" t="str" cm="1">
        <f t="array" ref="U335">_xlfn.IFNA(_xlfn.IFS($H335="length","m",$H335="area","m2",$H335="volume","m3",$H335="mass","kg",$H335="",""),"problem")</f>
        <v/>
      </c>
      <c r="V335" s="475"/>
      <c r="W335" s="476"/>
      <c r="X335" s="476"/>
      <c r="Y335" s="476"/>
      <c r="Z335" s="116"/>
      <c r="AA335" s="117" t="str" cm="1">
        <f t="array" ref="AA335">_xlfn.IFNA(_xlfn.IFS($H335="Length",VLOOKUP($Y335,Densities,3,FALSE),$H335="area",VLOOKUP($Y335,Densities,4,FALSE),$H335="volume",VLOOKUP($Y335,Densities,5,FALSE),$H335="mass",1,$H335="",""),"enter density manually")</f>
        <v/>
      </c>
      <c r="AB335" s="115" t="str" cm="1">
        <f t="array" ref="AB335">_xlfn.IFNA(_xlfn.IFS($H335="length","kg/m",$H335="area","kg/m2",$H335="volume","kg/m3",$H335="mass","kg/kg",$H335="",""),"problem")</f>
        <v/>
      </c>
      <c r="AC335" s="118" t="str">
        <f t="shared" si="19"/>
        <v/>
      </c>
      <c r="AD335" s="119" t="str">
        <f t="shared" si="20"/>
        <v/>
      </c>
      <c r="AE335" s="120" t="str">
        <f t="shared" si="21"/>
        <v/>
      </c>
      <c r="AF335" s="121" t="str">
        <f t="shared" si="18"/>
        <v/>
      </c>
    </row>
    <row r="336" spans="2:32" ht="15.75" customHeight="1" x14ac:dyDescent="0.35">
      <c r="B336" s="903"/>
      <c r="C336" s="904"/>
      <c r="D336" s="905"/>
      <c r="E336" s="906"/>
      <c r="F336" s="907"/>
      <c r="G336" s="908"/>
      <c r="H336" s="909"/>
      <c r="I336" s="910"/>
      <c r="J336" s="911"/>
      <c r="K336" s="912"/>
      <c r="L336" s="913"/>
      <c r="M336" s="914"/>
      <c r="N336" s="915"/>
      <c r="O336" s="914"/>
      <c r="P336" s="915"/>
      <c r="Q336" s="916"/>
      <c r="R336" s="917"/>
      <c r="S336" s="918"/>
      <c r="T336" s="114" t="str" cm="1">
        <f t="array" ref="T336">_xlfn.IFS(I336="L = L",J336*K336,I336="L = RoT",J336*R336*S336,I336="A = L x H",J336*K336*L336,I336="A = CS",J336*O336,I336="A = A",J336*N336,I336="A = RoT",J336*R336*S336,I336="V = L x H x T",J336*K336*L336*M336,I336="V = L x CS",J336*K336*O336,I336="V = T x A",J336*M336*N336,I336="V = V",J336*P336,I336="V = RoT",J336*R336*S336,I336="M = M",J336*Q336,I336="M = RoT",J336*R336*S336,I336="","")</f>
        <v/>
      </c>
      <c r="U336" s="115" t="str" cm="1">
        <f t="array" ref="U336">_xlfn.IFNA(_xlfn.IFS($H336="length","m",$H336="area","m2",$H336="volume","m3",$H336="mass","kg",$H336="",""),"problem")</f>
        <v/>
      </c>
      <c r="V336" s="475"/>
      <c r="W336" s="476"/>
      <c r="X336" s="476"/>
      <c r="Y336" s="476"/>
      <c r="Z336" s="116"/>
      <c r="AA336" s="117" t="str" cm="1">
        <f t="array" ref="AA336">_xlfn.IFNA(_xlfn.IFS($H336="Length",VLOOKUP($Y336,Densities,3,FALSE),$H336="area",VLOOKUP($Y336,Densities,4,FALSE),$H336="volume",VLOOKUP($Y336,Densities,5,FALSE),$H336="mass",1,$H336="",""),"enter density manually")</f>
        <v/>
      </c>
      <c r="AB336" s="115" t="str" cm="1">
        <f t="array" ref="AB336">_xlfn.IFNA(_xlfn.IFS($H336="length","kg/m",$H336="area","kg/m2",$H336="volume","kg/m3",$H336="mass","kg/kg",$H336="",""),"problem")</f>
        <v/>
      </c>
      <c r="AC336" s="118" t="str">
        <f t="shared" si="19"/>
        <v/>
      </c>
      <c r="AD336" s="119" t="str">
        <f t="shared" si="20"/>
        <v/>
      </c>
      <c r="AE336" s="120" t="str">
        <f t="shared" si="21"/>
        <v/>
      </c>
      <c r="AF336" s="121" t="str">
        <f t="shared" si="18"/>
        <v/>
      </c>
    </row>
    <row r="337" spans="2:32" x14ac:dyDescent="0.35">
      <c r="B337" s="903"/>
      <c r="C337" s="904"/>
      <c r="D337" s="905"/>
      <c r="E337" s="906"/>
      <c r="F337" s="907"/>
      <c r="G337" s="908"/>
      <c r="H337" s="909"/>
      <c r="I337" s="910"/>
      <c r="J337" s="911"/>
      <c r="K337" s="912"/>
      <c r="L337" s="913"/>
      <c r="M337" s="914"/>
      <c r="N337" s="915"/>
      <c r="O337" s="914"/>
      <c r="P337" s="915"/>
      <c r="Q337" s="916"/>
      <c r="R337" s="917"/>
      <c r="S337" s="918"/>
      <c r="T337" s="114" t="str" cm="1">
        <f t="array" ref="T337">_xlfn.IFS(I337="L = L",J337*K337,I337="L = RoT",J337*R337*S337,I337="A = L x H",J337*K337*L337,I337="A = CS",J337*O337,I337="A = A",J337*N337,I337="A = RoT",J337*R337*S337,I337="V = L x H x T",J337*K337*L337*M337,I337="V = L x CS",J337*K337*O337,I337="V = T x A",J337*M337*N337,I337="V = V",J337*P337,I337="V = RoT",J337*R337*S337,I337="M = M",J337*Q337,I337="M = RoT",J337*R337*S337,I337="","")</f>
        <v/>
      </c>
      <c r="U337" s="115" t="str" cm="1">
        <f t="array" ref="U337">_xlfn.IFNA(_xlfn.IFS($H337="length","m",$H337="area","m2",$H337="volume","m3",$H337="mass","kg",$H337="",""),"problem")</f>
        <v/>
      </c>
      <c r="V337" s="475"/>
      <c r="W337" s="476"/>
      <c r="X337" s="476"/>
      <c r="Y337" s="476"/>
      <c r="Z337" s="116"/>
      <c r="AA337" s="117" t="str" cm="1">
        <f t="array" ref="AA337">_xlfn.IFNA(_xlfn.IFS($H337="Length",VLOOKUP($Y337,Densities,3,FALSE),$H337="area",VLOOKUP($Y337,Densities,4,FALSE),$H337="volume",VLOOKUP($Y337,Densities,5,FALSE),$H337="mass",1,$H337="",""),"enter density manually")</f>
        <v/>
      </c>
      <c r="AB337" s="115" t="str" cm="1">
        <f t="array" ref="AB337">_xlfn.IFNA(_xlfn.IFS($H337="length","kg/m",$H337="area","kg/m2",$H337="volume","kg/m3",$H337="mass","kg/kg",$H337="",""),"problem")</f>
        <v/>
      </c>
      <c r="AC337" s="118" t="str">
        <f t="shared" si="19"/>
        <v/>
      </c>
      <c r="AD337" s="119" t="str">
        <f t="shared" si="20"/>
        <v/>
      </c>
      <c r="AE337" s="120" t="str">
        <f t="shared" si="21"/>
        <v/>
      </c>
      <c r="AF337" s="121" t="str">
        <f t="shared" si="18"/>
        <v/>
      </c>
    </row>
    <row r="338" spans="2:32" x14ac:dyDescent="0.35">
      <c r="B338" s="903"/>
      <c r="C338" s="904"/>
      <c r="D338" s="905"/>
      <c r="E338" s="906"/>
      <c r="F338" s="907"/>
      <c r="G338" s="908"/>
      <c r="H338" s="909"/>
      <c r="I338" s="910"/>
      <c r="J338" s="911"/>
      <c r="K338" s="912"/>
      <c r="L338" s="913"/>
      <c r="M338" s="914"/>
      <c r="N338" s="915"/>
      <c r="O338" s="914"/>
      <c r="P338" s="915"/>
      <c r="Q338" s="916"/>
      <c r="R338" s="917"/>
      <c r="S338" s="918"/>
      <c r="T338" s="114" t="str" cm="1">
        <f t="array" ref="T338">_xlfn.IFS(I338="L = L",J338*K338,I338="L = RoT",J338*R338*S338,I338="A = L x H",J338*K338*L338,I338="A = CS",J338*O338,I338="A = A",J338*N338,I338="A = RoT",J338*R338*S338,I338="V = L x H x T",J338*K338*L338*M338,I338="V = L x CS",J338*K338*O338,I338="V = T x A",J338*M338*N338,I338="V = V",J338*P338,I338="V = RoT",J338*R338*S338,I338="M = M",J338*Q338,I338="M = RoT",J338*R338*S338,I338="","")</f>
        <v/>
      </c>
      <c r="U338" s="115" t="str" cm="1">
        <f t="array" ref="U338">_xlfn.IFNA(_xlfn.IFS($H338="length","m",$H338="area","m2",$H338="volume","m3",$H338="mass","kg",$H338="",""),"problem")</f>
        <v/>
      </c>
      <c r="V338" s="475"/>
      <c r="W338" s="476"/>
      <c r="X338" s="476"/>
      <c r="Y338" s="476"/>
      <c r="Z338" s="116"/>
      <c r="AA338" s="117" t="str" cm="1">
        <f t="array" ref="AA338">_xlfn.IFNA(_xlfn.IFS($H338="Length",VLOOKUP($Y338,Densities,3,FALSE),$H338="area",VLOOKUP($Y338,Densities,4,FALSE),$H338="volume",VLOOKUP($Y338,Densities,5,FALSE),$H338="mass",1,$H338="",""),"enter density manually")</f>
        <v/>
      </c>
      <c r="AB338" s="115" t="str" cm="1">
        <f t="array" ref="AB338">_xlfn.IFNA(_xlfn.IFS($H338="length","kg/m",$H338="area","kg/m2",$H338="volume","kg/m3",$H338="mass","kg/kg",$H338="",""),"problem")</f>
        <v/>
      </c>
      <c r="AC338" s="118" t="str">
        <f t="shared" si="19"/>
        <v/>
      </c>
      <c r="AD338" s="119" t="str">
        <f t="shared" si="20"/>
        <v/>
      </c>
      <c r="AE338" s="120" t="str">
        <f t="shared" si="21"/>
        <v/>
      </c>
      <c r="AF338" s="121" t="str">
        <f t="shared" si="18"/>
        <v/>
      </c>
    </row>
    <row r="339" spans="2:32" x14ac:dyDescent="0.35">
      <c r="B339" s="903"/>
      <c r="C339" s="904"/>
      <c r="D339" s="905"/>
      <c r="E339" s="906"/>
      <c r="F339" s="907"/>
      <c r="G339" s="908"/>
      <c r="H339" s="909"/>
      <c r="I339" s="910"/>
      <c r="J339" s="911"/>
      <c r="K339" s="912"/>
      <c r="L339" s="913"/>
      <c r="M339" s="914"/>
      <c r="N339" s="915"/>
      <c r="O339" s="914"/>
      <c r="P339" s="915"/>
      <c r="Q339" s="916"/>
      <c r="R339" s="917"/>
      <c r="S339" s="918"/>
      <c r="T339" s="114" t="str" cm="1">
        <f t="array" ref="T339">_xlfn.IFS(I339="L = L",J339*K339,I339="L = RoT",J339*R339*S339,I339="A = L x H",J339*K339*L339,I339="A = CS",J339*O339,I339="A = A",J339*N339,I339="A = RoT",J339*R339*S339,I339="V = L x H x T",J339*K339*L339*M339,I339="V = L x CS",J339*K339*O339,I339="V = T x A",J339*M339*N339,I339="V = V",J339*P339,I339="V = RoT",J339*R339*S339,I339="M = M",J339*Q339,I339="M = RoT",J339*R339*S339,I339="","")</f>
        <v/>
      </c>
      <c r="U339" s="115" t="str" cm="1">
        <f t="array" ref="U339">_xlfn.IFNA(_xlfn.IFS($H339="length","m",$H339="area","m2",$H339="volume","m3",$H339="mass","kg",$H339="",""),"problem")</f>
        <v/>
      </c>
      <c r="V339" s="475"/>
      <c r="W339" s="476"/>
      <c r="X339" s="476"/>
      <c r="Y339" s="476"/>
      <c r="Z339" s="116"/>
      <c r="AA339" s="117" t="str" cm="1">
        <f t="array" ref="AA339">_xlfn.IFNA(_xlfn.IFS($H339="Length",VLOOKUP($Y339,Densities,3,FALSE),$H339="area",VLOOKUP($Y339,Densities,4,FALSE),$H339="volume",VLOOKUP($Y339,Densities,5,FALSE),$H339="mass",1,$H339="",""),"enter density manually")</f>
        <v/>
      </c>
      <c r="AB339" s="115" t="str" cm="1">
        <f t="array" ref="AB339">_xlfn.IFNA(_xlfn.IFS($H339="length","kg/m",$H339="area","kg/m2",$H339="volume","kg/m3",$H339="mass","kg/kg",$H339="",""),"problem")</f>
        <v/>
      </c>
      <c r="AC339" s="118" t="str">
        <f t="shared" si="19"/>
        <v/>
      </c>
      <c r="AD339" s="119" t="str">
        <f t="shared" si="20"/>
        <v/>
      </c>
      <c r="AE339" s="120" t="str">
        <f t="shared" si="21"/>
        <v/>
      </c>
      <c r="AF339" s="121" t="str">
        <f t="shared" si="18"/>
        <v/>
      </c>
    </row>
    <row r="340" spans="2:32" ht="15.75" customHeight="1" x14ac:dyDescent="0.35">
      <c r="B340" s="903"/>
      <c r="C340" s="904"/>
      <c r="D340" s="905"/>
      <c r="E340" s="906"/>
      <c r="F340" s="907"/>
      <c r="G340" s="908"/>
      <c r="H340" s="909"/>
      <c r="I340" s="910"/>
      <c r="J340" s="911"/>
      <c r="K340" s="912"/>
      <c r="L340" s="913"/>
      <c r="M340" s="914"/>
      <c r="N340" s="915"/>
      <c r="O340" s="914"/>
      <c r="P340" s="915"/>
      <c r="Q340" s="916"/>
      <c r="R340" s="917"/>
      <c r="S340" s="918"/>
      <c r="T340" s="114" t="str" cm="1">
        <f t="array" ref="T340">_xlfn.IFS(I340="L = L",J340*K340,I340="L = RoT",J340*R340*S340,I340="A = L x H",J340*K340*L340,I340="A = CS",J340*O340,I340="A = A",J340*N340,I340="A = RoT",J340*R340*S340,I340="V = L x H x T",J340*K340*L340*M340,I340="V = L x CS",J340*K340*O340,I340="V = T x A",J340*M340*N340,I340="V = V",J340*P340,I340="V = RoT",J340*R340*S340,I340="M = M",J340*Q340,I340="M = RoT",J340*R340*S340,I340="","")</f>
        <v/>
      </c>
      <c r="U340" s="115" t="str" cm="1">
        <f t="array" ref="U340">_xlfn.IFNA(_xlfn.IFS($H340="length","m",$H340="area","m2",$H340="volume","m3",$H340="mass","kg",$H340="",""),"problem")</f>
        <v/>
      </c>
      <c r="V340" s="475"/>
      <c r="W340" s="476"/>
      <c r="X340" s="476"/>
      <c r="Y340" s="476"/>
      <c r="Z340" s="116"/>
      <c r="AA340" s="117" t="str" cm="1">
        <f t="array" ref="AA340">_xlfn.IFNA(_xlfn.IFS($H340="Length",VLOOKUP($Y340,Densities,3,FALSE),$H340="area",VLOOKUP($Y340,Densities,4,FALSE),$H340="volume",VLOOKUP($Y340,Densities,5,FALSE),$H340="mass",1,$H340="",""),"enter density manually")</f>
        <v/>
      </c>
      <c r="AB340" s="115" t="str" cm="1">
        <f t="array" ref="AB340">_xlfn.IFNA(_xlfn.IFS($H340="length","kg/m",$H340="area","kg/m2",$H340="volume","kg/m3",$H340="mass","kg/kg",$H340="",""),"problem")</f>
        <v/>
      </c>
      <c r="AC340" s="118" t="str">
        <f t="shared" si="19"/>
        <v/>
      </c>
      <c r="AD340" s="119" t="str">
        <f t="shared" si="20"/>
        <v/>
      </c>
      <c r="AE340" s="120" t="str">
        <f t="shared" si="21"/>
        <v/>
      </c>
      <c r="AF340" s="121" t="str">
        <f t="shared" si="18"/>
        <v/>
      </c>
    </row>
    <row r="341" spans="2:32" ht="15.75" customHeight="1" x14ac:dyDescent="0.35">
      <c r="B341" s="903"/>
      <c r="C341" s="904"/>
      <c r="D341" s="905"/>
      <c r="E341" s="906"/>
      <c r="F341" s="907"/>
      <c r="G341" s="908"/>
      <c r="H341" s="909"/>
      <c r="I341" s="910"/>
      <c r="J341" s="911"/>
      <c r="K341" s="912"/>
      <c r="L341" s="913"/>
      <c r="M341" s="914"/>
      <c r="N341" s="915"/>
      <c r="O341" s="914"/>
      <c r="P341" s="915"/>
      <c r="Q341" s="916"/>
      <c r="R341" s="917"/>
      <c r="S341" s="918"/>
      <c r="T341" s="114" t="str" cm="1">
        <f t="array" ref="T341">_xlfn.IFS(I341="L = L",J341*K341,I341="L = RoT",J341*R341*S341,I341="A = L x H",J341*K341*L341,I341="A = CS",J341*O341,I341="A = A",J341*N341,I341="A = RoT",J341*R341*S341,I341="V = L x H x T",J341*K341*L341*M341,I341="V = L x CS",J341*K341*O341,I341="V = T x A",J341*M341*N341,I341="V = V",J341*P341,I341="V = RoT",J341*R341*S341,I341="M = M",J341*Q341,I341="M = RoT",J341*R341*S341,I341="","")</f>
        <v/>
      </c>
      <c r="U341" s="115" t="str" cm="1">
        <f t="array" ref="U341">_xlfn.IFNA(_xlfn.IFS($H341="length","m",$H341="area","m2",$H341="volume","m3",$H341="mass","kg",$H341="",""),"problem")</f>
        <v/>
      </c>
      <c r="V341" s="475"/>
      <c r="W341" s="476"/>
      <c r="X341" s="476"/>
      <c r="Y341" s="476"/>
      <c r="Z341" s="116"/>
      <c r="AA341" s="117" t="str" cm="1">
        <f t="array" ref="AA341">_xlfn.IFNA(_xlfn.IFS($H341="Length",VLOOKUP($Y341,Densities,3,FALSE),$H341="area",VLOOKUP($Y341,Densities,4,FALSE),$H341="volume",VLOOKUP($Y341,Densities,5,FALSE),$H341="mass",1,$H341="",""),"enter density manually")</f>
        <v/>
      </c>
      <c r="AB341" s="115" t="str" cm="1">
        <f t="array" ref="AB341">_xlfn.IFNA(_xlfn.IFS($H341="length","kg/m",$H341="area","kg/m2",$H341="volume","kg/m3",$H341="mass","kg/kg",$H341="",""),"problem")</f>
        <v/>
      </c>
      <c r="AC341" s="118" t="str">
        <f t="shared" si="19"/>
        <v/>
      </c>
      <c r="AD341" s="119" t="str">
        <f t="shared" si="20"/>
        <v/>
      </c>
      <c r="AE341" s="120" t="str">
        <f t="shared" si="21"/>
        <v/>
      </c>
      <c r="AF341" s="121" t="str">
        <f t="shared" si="18"/>
        <v/>
      </c>
    </row>
    <row r="342" spans="2:32" ht="15.75" customHeight="1" x14ac:dyDescent="0.35">
      <c r="B342" s="903"/>
      <c r="C342" s="904"/>
      <c r="D342" s="905"/>
      <c r="E342" s="906"/>
      <c r="F342" s="907"/>
      <c r="G342" s="908"/>
      <c r="H342" s="909"/>
      <c r="I342" s="910"/>
      <c r="J342" s="911"/>
      <c r="K342" s="912"/>
      <c r="L342" s="913"/>
      <c r="M342" s="914"/>
      <c r="N342" s="915"/>
      <c r="O342" s="914"/>
      <c r="P342" s="915"/>
      <c r="Q342" s="916"/>
      <c r="R342" s="917"/>
      <c r="S342" s="918"/>
      <c r="T342" s="114" t="str" cm="1">
        <f t="array" ref="T342">_xlfn.IFS(I342="L = L",J342*K342,I342="L = RoT",J342*R342*S342,I342="A = L x H",J342*K342*L342,I342="A = CS",J342*O342,I342="A = A",J342*N342,I342="A = RoT",J342*R342*S342,I342="V = L x H x T",J342*K342*L342*M342,I342="V = L x CS",J342*K342*O342,I342="V = T x A",J342*M342*N342,I342="V = V",J342*P342,I342="V = RoT",J342*R342*S342,I342="M = M",J342*Q342,I342="M = RoT",J342*R342*S342,I342="","")</f>
        <v/>
      </c>
      <c r="U342" s="115" t="str" cm="1">
        <f t="array" ref="U342">_xlfn.IFNA(_xlfn.IFS($H342="length","m",$H342="area","m2",$H342="volume","m3",$H342="mass","kg",$H342="",""),"problem")</f>
        <v/>
      </c>
      <c r="V342" s="475"/>
      <c r="W342" s="476"/>
      <c r="X342" s="476"/>
      <c r="Y342" s="476"/>
      <c r="Z342" s="116"/>
      <c r="AA342" s="117" t="str" cm="1">
        <f t="array" ref="AA342">_xlfn.IFNA(_xlfn.IFS($H342="Length",VLOOKUP($Y342,Densities,3,FALSE),$H342="area",VLOOKUP($Y342,Densities,4,FALSE),$H342="volume",VLOOKUP($Y342,Densities,5,FALSE),$H342="mass",1,$H342="",""),"enter density manually")</f>
        <v/>
      </c>
      <c r="AB342" s="115" t="str" cm="1">
        <f t="array" ref="AB342">_xlfn.IFNA(_xlfn.IFS($H342="length","kg/m",$H342="area","kg/m2",$H342="volume","kg/m3",$H342="mass","kg/kg",$H342="",""),"problem")</f>
        <v/>
      </c>
      <c r="AC342" s="118" t="str">
        <f t="shared" si="19"/>
        <v/>
      </c>
      <c r="AD342" s="119" t="str">
        <f t="shared" si="20"/>
        <v/>
      </c>
      <c r="AE342" s="120" t="str">
        <f t="shared" si="21"/>
        <v/>
      </c>
      <c r="AF342" s="121" t="str">
        <f t="shared" si="18"/>
        <v/>
      </c>
    </row>
    <row r="343" spans="2:32" ht="15.75" customHeight="1" x14ac:dyDescent="0.35">
      <c r="B343" s="903"/>
      <c r="C343" s="904"/>
      <c r="D343" s="905"/>
      <c r="E343" s="906"/>
      <c r="F343" s="907"/>
      <c r="G343" s="908"/>
      <c r="H343" s="909"/>
      <c r="I343" s="910"/>
      <c r="J343" s="911"/>
      <c r="K343" s="912"/>
      <c r="L343" s="913"/>
      <c r="M343" s="914"/>
      <c r="N343" s="915"/>
      <c r="O343" s="914"/>
      <c r="P343" s="915"/>
      <c r="Q343" s="916"/>
      <c r="R343" s="917"/>
      <c r="S343" s="918"/>
      <c r="T343" s="114" t="str" cm="1">
        <f t="array" ref="T343">_xlfn.IFS(I343="L = L",J343*K343,I343="L = RoT",J343*R343*S343,I343="A = L x H",J343*K343*L343,I343="A = CS",J343*O343,I343="A = A",J343*N343,I343="A = RoT",J343*R343*S343,I343="V = L x H x T",J343*K343*L343*M343,I343="V = L x CS",J343*K343*O343,I343="V = T x A",J343*M343*N343,I343="V = V",J343*P343,I343="V = RoT",J343*R343*S343,I343="M = M",J343*Q343,I343="M = RoT",J343*R343*S343,I343="","")</f>
        <v/>
      </c>
      <c r="U343" s="115" t="str" cm="1">
        <f t="array" ref="U343">_xlfn.IFNA(_xlfn.IFS($H343="length","m",$H343="area","m2",$H343="volume","m3",$H343="mass","kg",$H343="",""),"problem")</f>
        <v/>
      </c>
      <c r="V343" s="475"/>
      <c r="W343" s="476"/>
      <c r="X343" s="476"/>
      <c r="Y343" s="476"/>
      <c r="Z343" s="116"/>
      <c r="AA343" s="117" t="str" cm="1">
        <f t="array" ref="AA343">_xlfn.IFNA(_xlfn.IFS($H343="Length",VLOOKUP($Y343,Densities,3,FALSE),$H343="area",VLOOKUP($Y343,Densities,4,FALSE),$H343="volume",VLOOKUP($Y343,Densities,5,FALSE),$H343="mass",1,$H343="",""),"enter density manually")</f>
        <v/>
      </c>
      <c r="AB343" s="115" t="str" cm="1">
        <f t="array" ref="AB343">_xlfn.IFNA(_xlfn.IFS($H343="length","kg/m",$H343="area","kg/m2",$H343="volume","kg/m3",$H343="mass","kg/kg",$H343="",""),"problem")</f>
        <v/>
      </c>
      <c r="AC343" s="118" t="str">
        <f t="shared" si="19"/>
        <v/>
      </c>
      <c r="AD343" s="119" t="str">
        <f t="shared" si="20"/>
        <v/>
      </c>
      <c r="AE343" s="120" t="str">
        <f t="shared" si="21"/>
        <v/>
      </c>
      <c r="AF343" s="121" t="str">
        <f t="shared" si="18"/>
        <v/>
      </c>
    </row>
    <row r="344" spans="2:32" x14ac:dyDescent="0.35">
      <c r="B344" s="903"/>
      <c r="C344" s="904"/>
      <c r="D344" s="905"/>
      <c r="E344" s="906"/>
      <c r="F344" s="907"/>
      <c r="G344" s="908"/>
      <c r="H344" s="909"/>
      <c r="I344" s="910"/>
      <c r="J344" s="911"/>
      <c r="K344" s="912"/>
      <c r="L344" s="913"/>
      <c r="M344" s="914"/>
      <c r="N344" s="915"/>
      <c r="O344" s="914"/>
      <c r="P344" s="915"/>
      <c r="Q344" s="916"/>
      <c r="R344" s="917"/>
      <c r="S344" s="918"/>
      <c r="T344" s="114" t="str" cm="1">
        <f t="array" ref="T344">_xlfn.IFS(I344="L = L",J344*K344,I344="L = RoT",J344*R344*S344,I344="A = L x H",J344*K344*L344,I344="A = CS",J344*O344,I344="A = A",J344*N344,I344="A = RoT",J344*R344*S344,I344="V = L x H x T",J344*K344*L344*M344,I344="V = L x CS",J344*K344*O344,I344="V = T x A",J344*M344*N344,I344="V = V",J344*P344,I344="V = RoT",J344*R344*S344,I344="M = M",J344*Q344,I344="M = RoT",J344*R344*S344,I344="","")</f>
        <v/>
      </c>
      <c r="U344" s="115" t="str" cm="1">
        <f t="array" ref="U344">_xlfn.IFNA(_xlfn.IFS($H344="length","m",$H344="area","m2",$H344="volume","m3",$H344="mass","kg",$H344="",""),"problem")</f>
        <v/>
      </c>
      <c r="V344" s="475"/>
      <c r="W344" s="476"/>
      <c r="X344" s="476"/>
      <c r="Y344" s="476"/>
      <c r="Z344" s="116"/>
      <c r="AA344" s="117" t="str" cm="1">
        <f t="array" ref="AA344">_xlfn.IFNA(_xlfn.IFS($H344="Length",VLOOKUP($Y344,Densities,3,FALSE),$H344="area",VLOOKUP($Y344,Densities,4,FALSE),$H344="volume",VLOOKUP($Y344,Densities,5,FALSE),$H344="mass",1,$H344="",""),"enter density manually")</f>
        <v/>
      </c>
      <c r="AB344" s="115" t="str" cm="1">
        <f t="array" ref="AB344">_xlfn.IFNA(_xlfn.IFS($H344="length","kg/m",$H344="area","kg/m2",$H344="volume","kg/m3",$H344="mass","kg/kg",$H344="",""),"problem")</f>
        <v/>
      </c>
      <c r="AC344" s="118" t="str">
        <f t="shared" si="19"/>
        <v/>
      </c>
      <c r="AD344" s="119" t="str">
        <f t="shared" si="20"/>
        <v/>
      </c>
      <c r="AE344" s="120" t="str">
        <f t="shared" si="21"/>
        <v/>
      </c>
      <c r="AF344" s="121" t="str">
        <f t="shared" si="18"/>
        <v/>
      </c>
    </row>
    <row r="345" spans="2:32" x14ac:dyDescent="0.35">
      <c r="B345" s="903"/>
      <c r="C345" s="904"/>
      <c r="D345" s="905"/>
      <c r="E345" s="906"/>
      <c r="F345" s="907"/>
      <c r="G345" s="908"/>
      <c r="H345" s="909"/>
      <c r="I345" s="910"/>
      <c r="J345" s="911"/>
      <c r="K345" s="912"/>
      <c r="L345" s="913"/>
      <c r="M345" s="914"/>
      <c r="N345" s="915"/>
      <c r="O345" s="914"/>
      <c r="P345" s="915"/>
      <c r="Q345" s="916"/>
      <c r="R345" s="917"/>
      <c r="S345" s="918"/>
      <c r="T345" s="114" t="str" cm="1">
        <f t="array" ref="T345">_xlfn.IFS(I345="L = L",J345*K345,I345="L = RoT",J345*R345*S345,I345="A = L x H",J345*K345*L345,I345="A = CS",J345*O345,I345="A = A",J345*N345,I345="A = RoT",J345*R345*S345,I345="V = L x H x T",J345*K345*L345*M345,I345="V = L x CS",J345*K345*O345,I345="V = T x A",J345*M345*N345,I345="V = V",J345*P345,I345="V = RoT",J345*R345*S345,I345="M = M",J345*Q345,I345="M = RoT",J345*R345*S345,I345="","")</f>
        <v/>
      </c>
      <c r="U345" s="115" t="str" cm="1">
        <f t="array" ref="U345">_xlfn.IFNA(_xlfn.IFS($H345="length","m",$H345="area","m2",$H345="volume","m3",$H345="mass","kg",$H345="",""),"problem")</f>
        <v/>
      </c>
      <c r="V345" s="475"/>
      <c r="W345" s="476"/>
      <c r="X345" s="476"/>
      <c r="Y345" s="476"/>
      <c r="Z345" s="116"/>
      <c r="AA345" s="117" t="str" cm="1">
        <f t="array" ref="AA345">_xlfn.IFNA(_xlfn.IFS($H345="Length",VLOOKUP($Y345,Densities,3,FALSE),$H345="area",VLOOKUP($Y345,Densities,4,FALSE),$H345="volume",VLOOKUP($Y345,Densities,5,FALSE),$H345="mass",1,$H345="",""),"enter density manually")</f>
        <v/>
      </c>
      <c r="AB345" s="115" t="str" cm="1">
        <f t="array" ref="AB345">_xlfn.IFNA(_xlfn.IFS($H345="length","kg/m",$H345="area","kg/m2",$H345="volume","kg/m3",$H345="mass","kg/kg",$H345="",""),"problem")</f>
        <v/>
      </c>
      <c r="AC345" s="118" t="str">
        <f t="shared" si="19"/>
        <v/>
      </c>
      <c r="AD345" s="119" t="str">
        <f t="shared" si="20"/>
        <v/>
      </c>
      <c r="AE345" s="120" t="str">
        <f t="shared" si="21"/>
        <v/>
      </c>
      <c r="AF345" s="121" t="str">
        <f t="shared" si="18"/>
        <v/>
      </c>
    </row>
    <row r="346" spans="2:32" x14ac:dyDescent="0.35">
      <c r="B346" s="903"/>
      <c r="C346" s="904"/>
      <c r="D346" s="905"/>
      <c r="E346" s="906"/>
      <c r="F346" s="907"/>
      <c r="G346" s="908"/>
      <c r="H346" s="909"/>
      <c r="I346" s="910"/>
      <c r="J346" s="911"/>
      <c r="K346" s="912"/>
      <c r="L346" s="913"/>
      <c r="M346" s="914"/>
      <c r="N346" s="915"/>
      <c r="O346" s="914"/>
      <c r="P346" s="915"/>
      <c r="Q346" s="916"/>
      <c r="R346" s="917"/>
      <c r="S346" s="918"/>
      <c r="T346" s="114" t="str" cm="1">
        <f t="array" ref="T346">_xlfn.IFS(I346="L = L",J346*K346,I346="L = RoT",J346*R346*S346,I346="A = L x H",J346*K346*L346,I346="A = CS",J346*O346,I346="A = A",J346*N346,I346="A = RoT",J346*R346*S346,I346="V = L x H x T",J346*K346*L346*M346,I346="V = L x CS",J346*K346*O346,I346="V = T x A",J346*M346*N346,I346="V = V",J346*P346,I346="V = RoT",J346*R346*S346,I346="M = M",J346*Q346,I346="M = RoT",J346*R346*S346,I346="","")</f>
        <v/>
      </c>
      <c r="U346" s="115" t="str" cm="1">
        <f t="array" ref="U346">_xlfn.IFNA(_xlfn.IFS($H346="length","m",$H346="area","m2",$H346="volume","m3",$H346="mass","kg",$H346="",""),"problem")</f>
        <v/>
      </c>
      <c r="V346" s="475"/>
      <c r="W346" s="476"/>
      <c r="X346" s="476"/>
      <c r="Y346" s="476"/>
      <c r="Z346" s="116"/>
      <c r="AA346" s="117" t="str" cm="1">
        <f t="array" ref="AA346">_xlfn.IFNA(_xlfn.IFS($H346="Length",VLOOKUP($Y346,Densities,3,FALSE),$H346="area",VLOOKUP($Y346,Densities,4,FALSE),$H346="volume",VLOOKUP($Y346,Densities,5,FALSE),$H346="mass",1,$H346="",""),"enter density manually")</f>
        <v/>
      </c>
      <c r="AB346" s="115" t="str" cm="1">
        <f t="array" ref="AB346">_xlfn.IFNA(_xlfn.IFS($H346="length","kg/m",$H346="area","kg/m2",$H346="volume","kg/m3",$H346="mass","kg/kg",$H346="",""),"problem")</f>
        <v/>
      </c>
      <c r="AC346" s="118" t="str">
        <f t="shared" si="19"/>
        <v/>
      </c>
      <c r="AD346" s="119" t="str">
        <f t="shared" si="20"/>
        <v/>
      </c>
      <c r="AE346" s="120" t="str">
        <f t="shared" si="21"/>
        <v/>
      </c>
      <c r="AF346" s="121" t="str">
        <f t="shared" si="18"/>
        <v/>
      </c>
    </row>
    <row r="347" spans="2:32" x14ac:dyDescent="0.35">
      <c r="B347" s="903"/>
      <c r="C347" s="904"/>
      <c r="D347" s="905"/>
      <c r="E347" s="906"/>
      <c r="F347" s="907"/>
      <c r="G347" s="908"/>
      <c r="H347" s="909"/>
      <c r="I347" s="910"/>
      <c r="J347" s="911"/>
      <c r="K347" s="912"/>
      <c r="L347" s="913"/>
      <c r="M347" s="914"/>
      <c r="N347" s="915"/>
      <c r="O347" s="914"/>
      <c r="P347" s="915"/>
      <c r="Q347" s="916"/>
      <c r="R347" s="917"/>
      <c r="S347" s="918"/>
      <c r="T347" s="114" t="str" cm="1">
        <f t="array" ref="T347">_xlfn.IFS(I347="L = L",J347*K347,I347="L = RoT",J347*R347*S347,I347="A = L x H",J347*K347*L347,I347="A = CS",J347*O347,I347="A = A",J347*N347,I347="A = RoT",J347*R347*S347,I347="V = L x H x T",J347*K347*L347*M347,I347="V = L x CS",J347*K347*O347,I347="V = T x A",J347*M347*N347,I347="V = V",J347*P347,I347="V = RoT",J347*R347*S347,I347="M = M",J347*Q347,I347="M = RoT",J347*R347*S347,I347="","")</f>
        <v/>
      </c>
      <c r="U347" s="115" t="str" cm="1">
        <f t="array" ref="U347">_xlfn.IFNA(_xlfn.IFS($H347="length","m",$H347="area","m2",$H347="volume","m3",$H347="mass","kg",$H347="",""),"problem")</f>
        <v/>
      </c>
      <c r="V347" s="475"/>
      <c r="W347" s="476"/>
      <c r="X347" s="476"/>
      <c r="Y347" s="476"/>
      <c r="Z347" s="116"/>
      <c r="AA347" s="117" t="str" cm="1">
        <f t="array" ref="AA347">_xlfn.IFNA(_xlfn.IFS($H347="Length",VLOOKUP($Y347,Densities,3,FALSE),$H347="area",VLOOKUP($Y347,Densities,4,FALSE),$H347="volume",VLOOKUP($Y347,Densities,5,FALSE),$H347="mass",1,$H347="",""),"enter density manually")</f>
        <v/>
      </c>
      <c r="AB347" s="115" t="str" cm="1">
        <f t="array" ref="AB347">_xlfn.IFNA(_xlfn.IFS($H347="length","kg/m",$H347="area","kg/m2",$H347="volume","kg/m3",$H347="mass","kg/kg",$H347="",""),"problem")</f>
        <v/>
      </c>
      <c r="AC347" s="118" t="str">
        <f t="shared" si="19"/>
        <v/>
      </c>
      <c r="AD347" s="119" t="str">
        <f t="shared" si="20"/>
        <v/>
      </c>
      <c r="AE347" s="120" t="str">
        <f t="shared" si="21"/>
        <v/>
      </c>
      <c r="AF347" s="121" t="str">
        <f t="shared" si="18"/>
        <v/>
      </c>
    </row>
    <row r="348" spans="2:32" x14ac:dyDescent="0.35">
      <c r="B348" s="903"/>
      <c r="C348" s="904"/>
      <c r="D348" s="905"/>
      <c r="E348" s="906"/>
      <c r="F348" s="907"/>
      <c r="G348" s="908"/>
      <c r="H348" s="909"/>
      <c r="I348" s="910"/>
      <c r="J348" s="911"/>
      <c r="K348" s="912"/>
      <c r="L348" s="913"/>
      <c r="M348" s="914"/>
      <c r="N348" s="915"/>
      <c r="O348" s="914"/>
      <c r="P348" s="915"/>
      <c r="Q348" s="916"/>
      <c r="R348" s="917"/>
      <c r="S348" s="918"/>
      <c r="T348" s="114" t="str" cm="1">
        <f t="array" ref="T348">_xlfn.IFS(I348="L = L",J348*K348,I348="L = RoT",J348*R348*S348,I348="A = L x H",J348*K348*L348,I348="A = CS",J348*O348,I348="A = A",J348*N348,I348="A = RoT",J348*R348*S348,I348="V = L x H x T",J348*K348*L348*M348,I348="V = L x CS",J348*K348*O348,I348="V = T x A",J348*M348*N348,I348="V = V",J348*P348,I348="V = RoT",J348*R348*S348,I348="M = M",J348*Q348,I348="M = RoT",J348*R348*S348,I348="","")</f>
        <v/>
      </c>
      <c r="U348" s="115" t="str" cm="1">
        <f t="array" ref="U348">_xlfn.IFNA(_xlfn.IFS($H348="length","m",$H348="area","m2",$H348="volume","m3",$H348="mass","kg",$H348="",""),"problem")</f>
        <v/>
      </c>
      <c r="V348" s="475"/>
      <c r="W348" s="476"/>
      <c r="X348" s="476"/>
      <c r="Y348" s="476"/>
      <c r="Z348" s="116"/>
      <c r="AA348" s="117" t="str" cm="1">
        <f t="array" ref="AA348">_xlfn.IFNA(_xlfn.IFS($H348="Length",VLOOKUP($Y348,Densities,3,FALSE),$H348="area",VLOOKUP($Y348,Densities,4,FALSE),$H348="volume",VLOOKUP($Y348,Densities,5,FALSE),$H348="mass",1,$H348="",""),"enter density manually")</f>
        <v/>
      </c>
      <c r="AB348" s="115" t="str" cm="1">
        <f t="array" ref="AB348">_xlfn.IFNA(_xlfn.IFS($H348="length","kg/m",$H348="area","kg/m2",$H348="volume","kg/m3",$H348="mass","kg/kg",$H348="",""),"problem")</f>
        <v/>
      </c>
      <c r="AC348" s="118" t="str">
        <f t="shared" si="19"/>
        <v/>
      </c>
      <c r="AD348" s="119" t="str">
        <f t="shared" si="20"/>
        <v/>
      </c>
      <c r="AE348" s="120" t="str">
        <f t="shared" si="21"/>
        <v/>
      </c>
      <c r="AF348" s="121" t="str">
        <f t="shared" si="18"/>
        <v/>
      </c>
    </row>
    <row r="349" spans="2:32" ht="15.75" customHeight="1" x14ac:dyDescent="0.35">
      <c r="B349" s="903"/>
      <c r="C349" s="904"/>
      <c r="D349" s="905"/>
      <c r="E349" s="906"/>
      <c r="F349" s="907"/>
      <c r="G349" s="908"/>
      <c r="H349" s="909"/>
      <c r="I349" s="910"/>
      <c r="J349" s="911"/>
      <c r="K349" s="912"/>
      <c r="L349" s="913"/>
      <c r="M349" s="914"/>
      <c r="N349" s="915"/>
      <c r="O349" s="914"/>
      <c r="P349" s="915"/>
      <c r="Q349" s="916"/>
      <c r="R349" s="917"/>
      <c r="S349" s="918"/>
      <c r="T349" s="114" t="str" cm="1">
        <f t="array" ref="T349">_xlfn.IFS(I349="L = L",J349*K349,I349="L = RoT",J349*R349*S349,I349="A = L x H",J349*K349*L349,I349="A = CS",J349*O349,I349="A = A",J349*N349,I349="A = RoT",J349*R349*S349,I349="V = L x H x T",J349*K349*L349*M349,I349="V = L x CS",J349*K349*O349,I349="V = T x A",J349*M349*N349,I349="V = V",J349*P349,I349="V = RoT",J349*R349*S349,I349="M = M",J349*Q349,I349="M = RoT",J349*R349*S349,I349="","")</f>
        <v/>
      </c>
      <c r="U349" s="115" t="str" cm="1">
        <f t="array" ref="U349">_xlfn.IFNA(_xlfn.IFS($H349="length","m",$H349="area","m2",$H349="volume","m3",$H349="mass","kg",$H349="",""),"problem")</f>
        <v/>
      </c>
      <c r="V349" s="475"/>
      <c r="W349" s="476"/>
      <c r="X349" s="476"/>
      <c r="Y349" s="476"/>
      <c r="Z349" s="116"/>
      <c r="AA349" s="117" t="str" cm="1">
        <f t="array" ref="AA349">_xlfn.IFNA(_xlfn.IFS($H349="Length",VLOOKUP($Y349,Densities,3,FALSE),$H349="area",VLOOKUP($Y349,Densities,4,FALSE),$H349="volume",VLOOKUP($Y349,Densities,5,FALSE),$H349="mass",1,$H349="",""),"enter density manually")</f>
        <v/>
      </c>
      <c r="AB349" s="115" t="str" cm="1">
        <f t="array" ref="AB349">_xlfn.IFNA(_xlfn.IFS($H349="length","kg/m",$H349="area","kg/m2",$H349="volume","kg/m3",$H349="mass","kg/kg",$H349="",""),"problem")</f>
        <v/>
      </c>
      <c r="AC349" s="118" t="str">
        <f t="shared" si="19"/>
        <v/>
      </c>
      <c r="AD349" s="119" t="str">
        <f t="shared" si="20"/>
        <v/>
      </c>
      <c r="AE349" s="120" t="str">
        <f t="shared" si="21"/>
        <v/>
      </c>
      <c r="AF349" s="121" t="str">
        <f t="shared" si="18"/>
        <v/>
      </c>
    </row>
    <row r="350" spans="2:32" x14ac:dyDescent="0.35">
      <c r="B350" s="903"/>
      <c r="C350" s="904"/>
      <c r="D350" s="905"/>
      <c r="E350" s="906"/>
      <c r="F350" s="907"/>
      <c r="G350" s="908"/>
      <c r="H350" s="909"/>
      <c r="I350" s="910"/>
      <c r="J350" s="911"/>
      <c r="K350" s="912"/>
      <c r="L350" s="913"/>
      <c r="M350" s="914"/>
      <c r="N350" s="915"/>
      <c r="O350" s="914"/>
      <c r="P350" s="915"/>
      <c r="Q350" s="916"/>
      <c r="R350" s="917"/>
      <c r="S350" s="918"/>
      <c r="T350" s="114" t="str" cm="1">
        <f t="array" ref="T350">_xlfn.IFS(I350="L = L",J350*K350,I350="L = RoT",J350*R350*S350,I350="A = L x H",J350*K350*L350,I350="A = CS",J350*O350,I350="A = A",J350*N350,I350="A = RoT",J350*R350*S350,I350="V = L x H x T",J350*K350*L350*M350,I350="V = L x CS",J350*K350*O350,I350="V = T x A",J350*M350*N350,I350="V = V",J350*P350,I350="V = RoT",J350*R350*S350,I350="M = M",J350*Q350,I350="M = RoT",J350*R350*S350,I350="","")</f>
        <v/>
      </c>
      <c r="U350" s="115" t="str" cm="1">
        <f t="array" ref="U350">_xlfn.IFNA(_xlfn.IFS($H350="length","m",$H350="area","m2",$H350="volume","m3",$H350="mass","kg",$H350="",""),"problem")</f>
        <v/>
      </c>
      <c r="V350" s="475"/>
      <c r="W350" s="476"/>
      <c r="X350" s="476"/>
      <c r="Y350" s="476"/>
      <c r="Z350" s="116"/>
      <c r="AA350" s="117" t="str" cm="1">
        <f t="array" ref="AA350">_xlfn.IFNA(_xlfn.IFS($H350="Length",VLOOKUP($Y350,Densities,3,FALSE),$H350="area",VLOOKUP($Y350,Densities,4,FALSE),$H350="volume",VLOOKUP($Y350,Densities,5,FALSE),$H350="mass",1,$H350="",""),"enter density manually")</f>
        <v/>
      </c>
      <c r="AB350" s="115" t="str" cm="1">
        <f t="array" ref="AB350">_xlfn.IFNA(_xlfn.IFS($H350="length","kg/m",$H350="area","kg/m2",$H350="volume","kg/m3",$H350="mass","kg/kg",$H350="",""),"problem")</f>
        <v/>
      </c>
      <c r="AC350" s="118" t="str">
        <f t="shared" si="19"/>
        <v/>
      </c>
      <c r="AD350" s="119" t="str">
        <f t="shared" si="20"/>
        <v/>
      </c>
      <c r="AE350" s="120" t="str">
        <f t="shared" si="21"/>
        <v/>
      </c>
      <c r="AF350" s="121" t="str">
        <f t="shared" si="18"/>
        <v/>
      </c>
    </row>
    <row r="351" spans="2:32" x14ac:dyDescent="0.35">
      <c r="B351" s="903"/>
      <c r="C351" s="904"/>
      <c r="D351" s="905"/>
      <c r="E351" s="906"/>
      <c r="F351" s="907"/>
      <c r="G351" s="908"/>
      <c r="H351" s="909"/>
      <c r="I351" s="910"/>
      <c r="J351" s="911"/>
      <c r="K351" s="912"/>
      <c r="L351" s="913"/>
      <c r="M351" s="914"/>
      <c r="N351" s="915"/>
      <c r="O351" s="914"/>
      <c r="P351" s="915"/>
      <c r="Q351" s="916"/>
      <c r="R351" s="917"/>
      <c r="S351" s="918"/>
      <c r="T351" s="114" t="str" cm="1">
        <f t="array" ref="T351">_xlfn.IFS(I351="L = L",J351*K351,I351="L = RoT",J351*R351*S351,I351="A = L x H",J351*K351*L351,I351="A = CS",J351*O351,I351="A = A",J351*N351,I351="A = RoT",J351*R351*S351,I351="V = L x H x T",J351*K351*L351*M351,I351="V = L x CS",J351*K351*O351,I351="V = T x A",J351*M351*N351,I351="V = V",J351*P351,I351="V = RoT",J351*R351*S351,I351="M = M",J351*Q351,I351="M = RoT",J351*R351*S351,I351="","")</f>
        <v/>
      </c>
      <c r="U351" s="115" t="str" cm="1">
        <f t="array" ref="U351">_xlfn.IFNA(_xlfn.IFS($H351="length","m",$H351="area","m2",$H351="volume","m3",$H351="mass","kg",$H351="",""),"problem")</f>
        <v/>
      </c>
      <c r="V351" s="475"/>
      <c r="W351" s="476"/>
      <c r="X351" s="476"/>
      <c r="Y351" s="476"/>
      <c r="Z351" s="116"/>
      <c r="AA351" s="117" t="str" cm="1">
        <f t="array" ref="AA351">_xlfn.IFNA(_xlfn.IFS($H351="Length",VLOOKUP($Y351,Densities,3,FALSE),$H351="area",VLOOKUP($Y351,Densities,4,FALSE),$H351="volume",VLOOKUP($Y351,Densities,5,FALSE),$H351="mass",1,$H351="",""),"enter density manually")</f>
        <v/>
      </c>
      <c r="AB351" s="115" t="str" cm="1">
        <f t="array" ref="AB351">_xlfn.IFNA(_xlfn.IFS($H351="length","kg/m",$H351="area","kg/m2",$H351="volume","kg/m3",$H351="mass","kg/kg",$H351="",""),"problem")</f>
        <v/>
      </c>
      <c r="AC351" s="118" t="str">
        <f t="shared" si="19"/>
        <v/>
      </c>
      <c r="AD351" s="119" t="str">
        <f t="shared" si="20"/>
        <v/>
      </c>
      <c r="AE351" s="120" t="str">
        <f t="shared" si="21"/>
        <v/>
      </c>
      <c r="AF351" s="121" t="str">
        <f t="shared" si="18"/>
        <v/>
      </c>
    </row>
    <row r="352" spans="2:32" x14ac:dyDescent="0.35">
      <c r="B352" s="903"/>
      <c r="C352" s="904"/>
      <c r="D352" s="905"/>
      <c r="E352" s="906"/>
      <c r="F352" s="907"/>
      <c r="G352" s="908"/>
      <c r="H352" s="909"/>
      <c r="I352" s="910"/>
      <c r="J352" s="911"/>
      <c r="K352" s="912"/>
      <c r="L352" s="913"/>
      <c r="M352" s="914"/>
      <c r="N352" s="915"/>
      <c r="O352" s="914"/>
      <c r="P352" s="915"/>
      <c r="Q352" s="916"/>
      <c r="R352" s="917"/>
      <c r="S352" s="918"/>
      <c r="T352" s="114" t="str" cm="1">
        <f t="array" ref="T352">_xlfn.IFS(I352="L = L",J352*K352,I352="L = RoT",J352*R352*S352,I352="A = L x H",J352*K352*L352,I352="A = CS",J352*O352,I352="A = A",J352*N352,I352="A = RoT",J352*R352*S352,I352="V = L x H x T",J352*K352*L352*M352,I352="V = L x CS",J352*K352*O352,I352="V = T x A",J352*M352*N352,I352="V = V",J352*P352,I352="V = RoT",J352*R352*S352,I352="M = M",J352*Q352,I352="M = RoT",J352*R352*S352,I352="","")</f>
        <v/>
      </c>
      <c r="U352" s="115" t="str" cm="1">
        <f t="array" ref="U352">_xlfn.IFNA(_xlfn.IFS($H352="length","m",$H352="area","m2",$H352="volume","m3",$H352="mass","kg",$H352="",""),"problem")</f>
        <v/>
      </c>
      <c r="V352" s="475"/>
      <c r="W352" s="476"/>
      <c r="X352" s="476"/>
      <c r="Y352" s="476"/>
      <c r="Z352" s="116"/>
      <c r="AA352" s="117" t="str" cm="1">
        <f t="array" ref="AA352">_xlfn.IFNA(_xlfn.IFS($H352="Length",VLOOKUP($Y352,Densities,3,FALSE),$H352="area",VLOOKUP($Y352,Densities,4,FALSE),$H352="volume",VLOOKUP($Y352,Densities,5,FALSE),$H352="mass",1,$H352="",""),"enter density manually")</f>
        <v/>
      </c>
      <c r="AB352" s="115" t="str" cm="1">
        <f t="array" ref="AB352">_xlfn.IFNA(_xlfn.IFS($H352="length","kg/m",$H352="area","kg/m2",$H352="volume","kg/m3",$H352="mass","kg/kg",$H352="",""),"problem")</f>
        <v/>
      </c>
      <c r="AC352" s="118" t="str">
        <f t="shared" si="19"/>
        <v/>
      </c>
      <c r="AD352" s="119" t="str">
        <f t="shared" si="20"/>
        <v/>
      </c>
      <c r="AE352" s="120" t="str">
        <f t="shared" si="21"/>
        <v/>
      </c>
      <c r="AF352" s="121" t="str">
        <f t="shared" si="18"/>
        <v/>
      </c>
    </row>
    <row r="353" spans="2:32" x14ac:dyDescent="0.35">
      <c r="B353" s="903"/>
      <c r="C353" s="904"/>
      <c r="D353" s="905"/>
      <c r="E353" s="906"/>
      <c r="F353" s="907"/>
      <c r="G353" s="908"/>
      <c r="H353" s="909"/>
      <c r="I353" s="910"/>
      <c r="J353" s="911"/>
      <c r="K353" s="912"/>
      <c r="L353" s="913"/>
      <c r="M353" s="914"/>
      <c r="N353" s="915"/>
      <c r="O353" s="914"/>
      <c r="P353" s="915"/>
      <c r="Q353" s="916"/>
      <c r="R353" s="917"/>
      <c r="S353" s="918"/>
      <c r="T353" s="114" t="str" cm="1">
        <f t="array" ref="T353">_xlfn.IFS(I353="L = L",J353*K353,I353="L = RoT",J353*R353*S353,I353="A = L x H",J353*K353*L353,I353="A = CS",J353*O353,I353="A = A",J353*N353,I353="A = RoT",J353*R353*S353,I353="V = L x H x T",J353*K353*L353*M353,I353="V = L x CS",J353*K353*O353,I353="V = T x A",J353*M353*N353,I353="V = V",J353*P353,I353="V = RoT",J353*R353*S353,I353="M = M",J353*Q353,I353="M = RoT",J353*R353*S353,I353="","")</f>
        <v/>
      </c>
      <c r="U353" s="115" t="str" cm="1">
        <f t="array" ref="U353">_xlfn.IFNA(_xlfn.IFS($H353="length","m",$H353="area","m2",$H353="volume","m3",$H353="mass","kg",$H353="",""),"problem")</f>
        <v/>
      </c>
      <c r="V353" s="475"/>
      <c r="W353" s="476"/>
      <c r="X353" s="476"/>
      <c r="Y353" s="476"/>
      <c r="Z353" s="116"/>
      <c r="AA353" s="117" t="str" cm="1">
        <f t="array" ref="AA353">_xlfn.IFNA(_xlfn.IFS($H353="Length",VLOOKUP($Y353,Densities,3,FALSE),$H353="area",VLOOKUP($Y353,Densities,4,FALSE),$H353="volume",VLOOKUP($Y353,Densities,5,FALSE),$H353="mass",1,$H353="",""),"enter density manually")</f>
        <v/>
      </c>
      <c r="AB353" s="115" t="str" cm="1">
        <f t="array" ref="AB353">_xlfn.IFNA(_xlfn.IFS($H353="length","kg/m",$H353="area","kg/m2",$H353="volume","kg/m3",$H353="mass","kg/kg",$H353="",""),"problem")</f>
        <v/>
      </c>
      <c r="AC353" s="118" t="str">
        <f t="shared" si="19"/>
        <v/>
      </c>
      <c r="AD353" s="119" t="str">
        <f t="shared" si="20"/>
        <v/>
      </c>
      <c r="AE353" s="120" t="str">
        <f t="shared" si="21"/>
        <v/>
      </c>
      <c r="AF353" s="121" t="str">
        <f t="shared" si="18"/>
        <v/>
      </c>
    </row>
    <row r="354" spans="2:32" x14ac:dyDescent="0.35">
      <c r="B354" s="903"/>
      <c r="C354" s="904"/>
      <c r="D354" s="905"/>
      <c r="E354" s="906"/>
      <c r="F354" s="907"/>
      <c r="G354" s="908"/>
      <c r="H354" s="909"/>
      <c r="I354" s="910"/>
      <c r="J354" s="911"/>
      <c r="K354" s="912"/>
      <c r="L354" s="913"/>
      <c r="M354" s="914"/>
      <c r="N354" s="915"/>
      <c r="O354" s="914"/>
      <c r="P354" s="915"/>
      <c r="Q354" s="916"/>
      <c r="R354" s="917"/>
      <c r="S354" s="918"/>
      <c r="T354" s="114" t="str" cm="1">
        <f t="array" ref="T354">_xlfn.IFS(I354="L = L",J354*K354,I354="L = RoT",J354*R354*S354,I354="A = L x H",J354*K354*L354,I354="A = CS",J354*O354,I354="A = A",J354*N354,I354="A = RoT",J354*R354*S354,I354="V = L x H x T",J354*K354*L354*M354,I354="V = L x CS",J354*K354*O354,I354="V = T x A",J354*M354*N354,I354="V = V",J354*P354,I354="V = RoT",J354*R354*S354,I354="M = M",J354*Q354,I354="M = RoT",J354*R354*S354,I354="","")</f>
        <v/>
      </c>
      <c r="U354" s="115" t="str" cm="1">
        <f t="array" ref="U354">_xlfn.IFNA(_xlfn.IFS($H354="length","m",$H354="area","m2",$H354="volume","m3",$H354="mass","kg",$H354="",""),"problem")</f>
        <v/>
      </c>
      <c r="V354" s="475"/>
      <c r="W354" s="476"/>
      <c r="X354" s="476"/>
      <c r="Y354" s="476"/>
      <c r="Z354" s="116"/>
      <c r="AA354" s="117" t="str" cm="1">
        <f t="array" ref="AA354">_xlfn.IFNA(_xlfn.IFS($H354="Length",VLOOKUP($Y354,Densities,3,FALSE),$H354="area",VLOOKUP($Y354,Densities,4,FALSE),$H354="volume",VLOOKUP($Y354,Densities,5,FALSE),$H354="mass",1,$H354="",""),"enter density manually")</f>
        <v/>
      </c>
      <c r="AB354" s="115" t="str" cm="1">
        <f t="array" ref="AB354">_xlfn.IFNA(_xlfn.IFS($H354="length","kg/m",$H354="area","kg/m2",$H354="volume","kg/m3",$H354="mass","kg/kg",$H354="",""),"problem")</f>
        <v/>
      </c>
      <c r="AC354" s="118" t="str">
        <f t="shared" si="19"/>
        <v/>
      </c>
      <c r="AD354" s="119" t="str">
        <f t="shared" si="20"/>
        <v/>
      </c>
      <c r="AE354" s="120" t="str">
        <f t="shared" si="21"/>
        <v/>
      </c>
      <c r="AF354" s="121" t="str">
        <f t="shared" si="18"/>
        <v/>
      </c>
    </row>
    <row r="355" spans="2:32" x14ac:dyDescent="0.35">
      <c r="B355" s="903"/>
      <c r="C355" s="904"/>
      <c r="D355" s="905"/>
      <c r="E355" s="906"/>
      <c r="F355" s="907"/>
      <c r="G355" s="908"/>
      <c r="H355" s="909"/>
      <c r="I355" s="910"/>
      <c r="J355" s="911"/>
      <c r="K355" s="912"/>
      <c r="L355" s="913"/>
      <c r="M355" s="914"/>
      <c r="N355" s="915"/>
      <c r="O355" s="914"/>
      <c r="P355" s="915"/>
      <c r="Q355" s="916"/>
      <c r="R355" s="917"/>
      <c r="S355" s="918"/>
      <c r="T355" s="114" t="str" cm="1">
        <f t="array" ref="T355">_xlfn.IFS(I355="L = L",J355*K355,I355="L = RoT",J355*R355*S355,I355="A = L x H",J355*K355*L355,I355="A = CS",J355*O355,I355="A = A",J355*N355,I355="A = RoT",J355*R355*S355,I355="V = L x H x T",J355*K355*L355*M355,I355="V = L x CS",J355*K355*O355,I355="V = T x A",J355*M355*N355,I355="V = V",J355*P355,I355="V = RoT",J355*R355*S355,I355="M = M",J355*Q355,I355="M = RoT",J355*R355*S355,I355="","")</f>
        <v/>
      </c>
      <c r="U355" s="115" t="str" cm="1">
        <f t="array" ref="U355">_xlfn.IFNA(_xlfn.IFS($H355="length","m",$H355="area","m2",$H355="volume","m3",$H355="mass","kg",$H355="",""),"problem")</f>
        <v/>
      </c>
      <c r="V355" s="475"/>
      <c r="W355" s="476"/>
      <c r="X355" s="476"/>
      <c r="Y355" s="476"/>
      <c r="Z355" s="116"/>
      <c r="AA355" s="117" t="str" cm="1">
        <f t="array" ref="AA355">_xlfn.IFNA(_xlfn.IFS($H355="Length",VLOOKUP($Y355,Densities,3,FALSE),$H355="area",VLOOKUP($Y355,Densities,4,FALSE),$H355="volume",VLOOKUP($Y355,Densities,5,FALSE),$H355="mass",1,$H355="",""),"enter density manually")</f>
        <v/>
      </c>
      <c r="AB355" s="115" t="str" cm="1">
        <f t="array" ref="AB355">_xlfn.IFNA(_xlfn.IFS($H355="length","kg/m",$H355="area","kg/m2",$H355="volume","kg/m3",$H355="mass","kg/kg",$H355="",""),"problem")</f>
        <v/>
      </c>
      <c r="AC355" s="118" t="str">
        <f t="shared" si="19"/>
        <v/>
      </c>
      <c r="AD355" s="119" t="str">
        <f t="shared" si="20"/>
        <v/>
      </c>
      <c r="AE355" s="120" t="str">
        <f t="shared" si="21"/>
        <v/>
      </c>
      <c r="AF355" s="121" t="str">
        <f t="shared" si="18"/>
        <v/>
      </c>
    </row>
    <row r="356" spans="2:32" x14ac:dyDescent="0.35">
      <c r="B356" s="903"/>
      <c r="C356" s="904"/>
      <c r="D356" s="905"/>
      <c r="E356" s="906"/>
      <c r="F356" s="907"/>
      <c r="G356" s="908"/>
      <c r="H356" s="909"/>
      <c r="I356" s="910"/>
      <c r="J356" s="911"/>
      <c r="K356" s="912"/>
      <c r="L356" s="913"/>
      <c r="M356" s="914"/>
      <c r="N356" s="915"/>
      <c r="O356" s="914"/>
      <c r="P356" s="915"/>
      <c r="Q356" s="916"/>
      <c r="R356" s="917"/>
      <c r="S356" s="918"/>
      <c r="T356" s="114" t="str" cm="1">
        <f t="array" ref="T356">_xlfn.IFS(I356="L = L",J356*K356,I356="L = RoT",J356*R356*S356,I356="A = L x H",J356*K356*L356,I356="A = CS",J356*O356,I356="A = A",J356*N356,I356="A = RoT",J356*R356*S356,I356="V = L x H x T",J356*K356*L356*M356,I356="V = L x CS",J356*K356*O356,I356="V = T x A",J356*M356*N356,I356="V = V",J356*P356,I356="V = RoT",J356*R356*S356,I356="M = M",J356*Q356,I356="M = RoT",J356*R356*S356,I356="","")</f>
        <v/>
      </c>
      <c r="U356" s="115" t="str" cm="1">
        <f t="array" ref="U356">_xlfn.IFNA(_xlfn.IFS($H356="length","m",$H356="area","m2",$H356="volume","m3",$H356="mass","kg",$H356="",""),"problem")</f>
        <v/>
      </c>
      <c r="V356" s="475"/>
      <c r="W356" s="476"/>
      <c r="X356" s="476"/>
      <c r="Y356" s="476"/>
      <c r="Z356" s="116"/>
      <c r="AA356" s="117" t="str" cm="1">
        <f t="array" ref="AA356">_xlfn.IFNA(_xlfn.IFS($H356="Length",VLOOKUP($Y356,Densities,3,FALSE),$H356="area",VLOOKUP($Y356,Densities,4,FALSE),$H356="volume",VLOOKUP($Y356,Densities,5,FALSE),$H356="mass",1,$H356="",""),"enter density manually")</f>
        <v/>
      </c>
      <c r="AB356" s="115" t="str" cm="1">
        <f t="array" ref="AB356">_xlfn.IFNA(_xlfn.IFS($H356="length","kg/m",$H356="area","kg/m2",$H356="volume","kg/m3",$H356="mass","kg/kg",$H356="",""),"problem")</f>
        <v/>
      </c>
      <c r="AC356" s="118" t="str">
        <f t="shared" si="19"/>
        <v/>
      </c>
      <c r="AD356" s="119" t="str">
        <f t="shared" si="20"/>
        <v/>
      </c>
      <c r="AE356" s="120" t="str">
        <f t="shared" si="21"/>
        <v/>
      </c>
      <c r="AF356" s="121" t="str">
        <f t="shared" si="18"/>
        <v/>
      </c>
    </row>
    <row r="357" spans="2:32" x14ac:dyDescent="0.35">
      <c r="B357" s="903"/>
      <c r="C357" s="904"/>
      <c r="D357" s="905"/>
      <c r="E357" s="906"/>
      <c r="F357" s="907"/>
      <c r="G357" s="908"/>
      <c r="H357" s="909"/>
      <c r="I357" s="910"/>
      <c r="J357" s="911"/>
      <c r="K357" s="912"/>
      <c r="L357" s="913"/>
      <c r="M357" s="914"/>
      <c r="N357" s="915"/>
      <c r="O357" s="914"/>
      <c r="P357" s="915"/>
      <c r="Q357" s="916"/>
      <c r="R357" s="917"/>
      <c r="S357" s="918"/>
      <c r="T357" s="114" t="str" cm="1">
        <f t="array" ref="T357">_xlfn.IFS(I357="L = L",J357*K357,I357="L = RoT",J357*R357*S357,I357="A = L x H",J357*K357*L357,I357="A = CS",J357*O357,I357="A = A",J357*N357,I357="A = RoT",J357*R357*S357,I357="V = L x H x T",J357*K357*L357*M357,I357="V = L x CS",J357*K357*O357,I357="V = T x A",J357*M357*N357,I357="V = V",J357*P357,I357="V = RoT",J357*R357*S357,I357="M = M",J357*Q357,I357="M = RoT",J357*R357*S357,I357="","")</f>
        <v/>
      </c>
      <c r="U357" s="115" t="str" cm="1">
        <f t="array" ref="U357">_xlfn.IFNA(_xlfn.IFS($H357="length","m",$H357="area","m2",$H357="volume","m3",$H357="mass","kg",$H357="",""),"problem")</f>
        <v/>
      </c>
      <c r="V357" s="475"/>
      <c r="W357" s="476"/>
      <c r="X357" s="476"/>
      <c r="Y357" s="476"/>
      <c r="Z357" s="116"/>
      <c r="AA357" s="117" t="str" cm="1">
        <f t="array" ref="AA357">_xlfn.IFNA(_xlfn.IFS($H357="Length",VLOOKUP($Y357,Densities,3,FALSE),$H357="area",VLOOKUP($Y357,Densities,4,FALSE),$H357="volume",VLOOKUP($Y357,Densities,5,FALSE),$H357="mass",1,$H357="",""),"enter density manually")</f>
        <v/>
      </c>
      <c r="AB357" s="115" t="str" cm="1">
        <f t="array" ref="AB357">_xlfn.IFNA(_xlfn.IFS($H357="length","kg/m",$H357="area","kg/m2",$H357="volume","kg/m3",$H357="mass","kg/kg",$H357="",""),"problem")</f>
        <v/>
      </c>
      <c r="AC357" s="118" t="str">
        <f t="shared" si="19"/>
        <v/>
      </c>
      <c r="AD357" s="119" t="str">
        <f t="shared" si="20"/>
        <v/>
      </c>
      <c r="AE357" s="120" t="str">
        <f t="shared" si="21"/>
        <v/>
      </c>
      <c r="AF357" s="121" t="str">
        <f t="shared" si="18"/>
        <v/>
      </c>
    </row>
    <row r="358" spans="2:32" x14ac:dyDescent="0.35">
      <c r="B358" s="903"/>
      <c r="C358" s="904"/>
      <c r="D358" s="905"/>
      <c r="E358" s="906"/>
      <c r="F358" s="907"/>
      <c r="G358" s="908"/>
      <c r="H358" s="909"/>
      <c r="I358" s="910"/>
      <c r="J358" s="911"/>
      <c r="K358" s="912"/>
      <c r="L358" s="913"/>
      <c r="M358" s="914"/>
      <c r="N358" s="915"/>
      <c r="O358" s="914"/>
      <c r="P358" s="915"/>
      <c r="Q358" s="916"/>
      <c r="R358" s="917"/>
      <c r="S358" s="918"/>
      <c r="T358" s="114" t="str" cm="1">
        <f t="array" ref="T358">_xlfn.IFS(I358="L = L",J358*K358,I358="L = RoT",J358*R358*S358,I358="A = L x H",J358*K358*L358,I358="A = CS",J358*O358,I358="A = A",J358*N358,I358="A = RoT",J358*R358*S358,I358="V = L x H x T",J358*K358*L358*M358,I358="V = L x CS",J358*K358*O358,I358="V = T x A",J358*M358*N358,I358="V = V",J358*P358,I358="V = RoT",J358*R358*S358,I358="M = M",J358*Q358,I358="M = RoT",J358*R358*S358,I358="","")</f>
        <v/>
      </c>
      <c r="U358" s="115" t="str" cm="1">
        <f t="array" ref="U358">_xlfn.IFNA(_xlfn.IFS($H358="length","m",$H358="area","m2",$H358="volume","m3",$H358="mass","kg",$H358="",""),"problem")</f>
        <v/>
      </c>
      <c r="V358" s="475"/>
      <c r="W358" s="476"/>
      <c r="X358" s="476"/>
      <c r="Y358" s="476"/>
      <c r="Z358" s="116"/>
      <c r="AA358" s="117" t="str" cm="1">
        <f t="array" ref="AA358">_xlfn.IFNA(_xlfn.IFS($H358="Length",VLOOKUP($Y358,Densities,3,FALSE),$H358="area",VLOOKUP($Y358,Densities,4,FALSE),$H358="volume",VLOOKUP($Y358,Densities,5,FALSE),$H358="mass",1,$H358="",""),"enter density manually")</f>
        <v/>
      </c>
      <c r="AB358" s="115" t="str" cm="1">
        <f t="array" ref="AB358">_xlfn.IFNA(_xlfn.IFS($H358="length","kg/m",$H358="area","kg/m2",$H358="volume","kg/m3",$H358="mass","kg/kg",$H358="",""),"problem")</f>
        <v/>
      </c>
      <c r="AC358" s="118" t="str">
        <f t="shared" si="19"/>
        <v/>
      </c>
      <c r="AD358" s="119" t="str">
        <f t="shared" si="20"/>
        <v/>
      </c>
      <c r="AE358" s="120" t="str">
        <f t="shared" si="21"/>
        <v/>
      </c>
      <c r="AF358" s="121" t="str">
        <f t="shared" si="18"/>
        <v/>
      </c>
    </row>
    <row r="359" spans="2:32" x14ac:dyDescent="0.35">
      <c r="B359" s="903"/>
      <c r="C359" s="904"/>
      <c r="D359" s="905"/>
      <c r="E359" s="906"/>
      <c r="F359" s="907"/>
      <c r="G359" s="908"/>
      <c r="H359" s="909"/>
      <c r="I359" s="910"/>
      <c r="J359" s="911"/>
      <c r="K359" s="912"/>
      <c r="L359" s="913"/>
      <c r="M359" s="914"/>
      <c r="N359" s="915"/>
      <c r="O359" s="914"/>
      <c r="P359" s="915"/>
      <c r="Q359" s="916"/>
      <c r="R359" s="917"/>
      <c r="S359" s="918"/>
      <c r="T359" s="114" t="str" cm="1">
        <f t="array" ref="T359">_xlfn.IFS(I359="L = L",J359*K359,I359="L = RoT",J359*R359*S359,I359="A = L x H",J359*K359*L359,I359="A = CS",J359*O359,I359="A = A",J359*N359,I359="A = RoT",J359*R359*S359,I359="V = L x H x T",J359*K359*L359*M359,I359="V = L x CS",J359*K359*O359,I359="V = T x A",J359*M359*N359,I359="V = V",J359*P359,I359="V = RoT",J359*R359*S359,I359="M = M",J359*Q359,I359="M = RoT",J359*R359*S359,I359="","")</f>
        <v/>
      </c>
      <c r="U359" s="115" t="str" cm="1">
        <f t="array" ref="U359">_xlfn.IFNA(_xlfn.IFS($H359="length","m",$H359="area","m2",$H359="volume","m3",$H359="mass","kg",$H359="",""),"problem")</f>
        <v/>
      </c>
      <c r="V359" s="475"/>
      <c r="W359" s="476"/>
      <c r="X359" s="476"/>
      <c r="Y359" s="476"/>
      <c r="Z359" s="116"/>
      <c r="AA359" s="117" t="str" cm="1">
        <f t="array" ref="AA359">_xlfn.IFNA(_xlfn.IFS($H359="Length",VLOOKUP($Y359,Densities,3,FALSE),$H359="area",VLOOKUP($Y359,Densities,4,FALSE),$H359="volume",VLOOKUP($Y359,Densities,5,FALSE),$H359="mass",1,$H359="",""),"enter density manually")</f>
        <v/>
      </c>
      <c r="AB359" s="115" t="str" cm="1">
        <f t="array" ref="AB359">_xlfn.IFNA(_xlfn.IFS($H359="length","kg/m",$H359="area","kg/m2",$H359="volume","kg/m3",$H359="mass","kg/kg",$H359="",""),"problem")</f>
        <v/>
      </c>
      <c r="AC359" s="118" t="str">
        <f t="shared" si="19"/>
        <v/>
      </c>
      <c r="AD359" s="119" t="str">
        <f t="shared" si="20"/>
        <v/>
      </c>
      <c r="AE359" s="120" t="str">
        <f t="shared" si="21"/>
        <v/>
      </c>
      <c r="AF359" s="121" t="str">
        <f t="shared" si="18"/>
        <v/>
      </c>
    </row>
    <row r="360" spans="2:32" x14ac:dyDescent="0.35">
      <c r="B360" s="903"/>
      <c r="C360" s="904"/>
      <c r="D360" s="905"/>
      <c r="E360" s="906"/>
      <c r="F360" s="907"/>
      <c r="G360" s="908"/>
      <c r="H360" s="909"/>
      <c r="I360" s="910"/>
      <c r="J360" s="911"/>
      <c r="K360" s="912"/>
      <c r="L360" s="913"/>
      <c r="M360" s="914"/>
      <c r="N360" s="915"/>
      <c r="O360" s="914"/>
      <c r="P360" s="915"/>
      <c r="Q360" s="916"/>
      <c r="R360" s="917"/>
      <c r="S360" s="918"/>
      <c r="T360" s="114" t="str" cm="1">
        <f t="array" ref="T360">_xlfn.IFS(I360="L = L",J360*K360,I360="L = RoT",J360*R360*S360,I360="A = L x H",J360*K360*L360,I360="A = CS",J360*O360,I360="A = A",J360*N360,I360="A = RoT",J360*R360*S360,I360="V = L x H x T",J360*K360*L360*M360,I360="V = L x CS",J360*K360*O360,I360="V = T x A",J360*M360*N360,I360="V = V",J360*P360,I360="V = RoT",J360*R360*S360,I360="M = M",J360*Q360,I360="M = RoT",J360*R360*S360,I360="","")</f>
        <v/>
      </c>
      <c r="U360" s="115" t="str" cm="1">
        <f t="array" ref="U360">_xlfn.IFNA(_xlfn.IFS($H360="length","m",$H360="area","m2",$H360="volume","m3",$H360="mass","kg",$H360="",""),"problem")</f>
        <v/>
      </c>
      <c r="V360" s="475"/>
      <c r="W360" s="476"/>
      <c r="X360" s="476"/>
      <c r="Y360" s="476"/>
      <c r="Z360" s="116"/>
      <c r="AA360" s="117" t="str" cm="1">
        <f t="array" ref="AA360">_xlfn.IFNA(_xlfn.IFS($H360="Length",VLOOKUP($Y360,Densities,3,FALSE),$H360="area",VLOOKUP($Y360,Densities,4,FALSE),$H360="volume",VLOOKUP($Y360,Densities,5,FALSE),$H360="mass",1,$H360="",""),"enter density manually")</f>
        <v/>
      </c>
      <c r="AB360" s="115" t="str" cm="1">
        <f t="array" ref="AB360">_xlfn.IFNA(_xlfn.IFS($H360="length","kg/m",$H360="area","kg/m2",$H360="volume","kg/m3",$H360="mass","kg/kg",$H360="",""),"problem")</f>
        <v/>
      </c>
      <c r="AC360" s="118" t="str">
        <f t="shared" si="19"/>
        <v/>
      </c>
      <c r="AD360" s="119" t="str">
        <f t="shared" si="20"/>
        <v/>
      </c>
      <c r="AE360" s="120" t="str">
        <f t="shared" si="21"/>
        <v/>
      </c>
      <c r="AF360" s="121" t="str">
        <f t="shared" si="18"/>
        <v/>
      </c>
    </row>
    <row r="361" spans="2:32" x14ac:dyDescent="0.35">
      <c r="B361" s="903"/>
      <c r="C361" s="904"/>
      <c r="D361" s="905"/>
      <c r="E361" s="906"/>
      <c r="F361" s="907"/>
      <c r="G361" s="908"/>
      <c r="H361" s="909"/>
      <c r="I361" s="910"/>
      <c r="J361" s="911"/>
      <c r="K361" s="912"/>
      <c r="L361" s="913"/>
      <c r="M361" s="914"/>
      <c r="N361" s="915"/>
      <c r="O361" s="914"/>
      <c r="P361" s="915"/>
      <c r="Q361" s="916"/>
      <c r="R361" s="917"/>
      <c r="S361" s="918"/>
      <c r="T361" s="114" t="str" cm="1">
        <f t="array" ref="T361">_xlfn.IFS(I361="L = L",J361*K361,I361="L = RoT",J361*R361*S361,I361="A = L x H",J361*K361*L361,I361="A = CS",J361*O361,I361="A = A",J361*N361,I361="A = RoT",J361*R361*S361,I361="V = L x H x T",J361*K361*L361*M361,I361="V = L x CS",J361*K361*O361,I361="V = T x A",J361*M361*N361,I361="V = V",J361*P361,I361="V = RoT",J361*R361*S361,I361="M = M",J361*Q361,I361="M = RoT",J361*R361*S361,I361="","")</f>
        <v/>
      </c>
      <c r="U361" s="115" t="str" cm="1">
        <f t="array" ref="U361">_xlfn.IFNA(_xlfn.IFS($H361="length","m",$H361="area","m2",$H361="volume","m3",$H361="mass","kg",$H361="",""),"problem")</f>
        <v/>
      </c>
      <c r="V361" s="475"/>
      <c r="W361" s="476"/>
      <c r="X361" s="476"/>
      <c r="Y361" s="476"/>
      <c r="Z361" s="116"/>
      <c r="AA361" s="117" t="str" cm="1">
        <f t="array" ref="AA361">_xlfn.IFNA(_xlfn.IFS($H361="Length",VLOOKUP($Y361,Densities,3,FALSE),$H361="area",VLOOKUP($Y361,Densities,4,FALSE),$H361="volume",VLOOKUP($Y361,Densities,5,FALSE),$H361="mass",1,$H361="",""),"enter density manually")</f>
        <v/>
      </c>
      <c r="AB361" s="115" t="str" cm="1">
        <f t="array" ref="AB361">_xlfn.IFNA(_xlfn.IFS($H361="length","kg/m",$H361="area","kg/m2",$H361="volume","kg/m3",$H361="mass","kg/kg",$H361="",""),"problem")</f>
        <v/>
      </c>
      <c r="AC361" s="118" t="str">
        <f t="shared" si="19"/>
        <v/>
      </c>
      <c r="AD361" s="119" t="str">
        <f t="shared" si="20"/>
        <v/>
      </c>
      <c r="AE361" s="120" t="str">
        <f t="shared" si="21"/>
        <v/>
      </c>
      <c r="AF361" s="121" t="str">
        <f t="shared" si="18"/>
        <v/>
      </c>
    </row>
    <row r="362" spans="2:32" x14ac:dyDescent="0.35">
      <c r="B362" s="903"/>
      <c r="C362" s="904"/>
      <c r="D362" s="905"/>
      <c r="E362" s="906"/>
      <c r="F362" s="907"/>
      <c r="G362" s="908"/>
      <c r="H362" s="909"/>
      <c r="I362" s="910"/>
      <c r="J362" s="911"/>
      <c r="K362" s="912"/>
      <c r="L362" s="913"/>
      <c r="M362" s="914"/>
      <c r="N362" s="915"/>
      <c r="O362" s="914"/>
      <c r="P362" s="915"/>
      <c r="Q362" s="916"/>
      <c r="R362" s="917"/>
      <c r="S362" s="918"/>
      <c r="T362" s="114" t="str" cm="1">
        <f t="array" ref="T362">_xlfn.IFS(I362="L = L",J362*K362,I362="L = RoT",J362*R362*S362,I362="A = L x H",J362*K362*L362,I362="A = CS",J362*O362,I362="A = A",J362*N362,I362="A = RoT",J362*R362*S362,I362="V = L x H x T",J362*K362*L362*M362,I362="V = L x CS",J362*K362*O362,I362="V = T x A",J362*M362*N362,I362="V = V",J362*P362,I362="V = RoT",J362*R362*S362,I362="M = M",J362*Q362,I362="M = RoT",J362*R362*S362,I362="","")</f>
        <v/>
      </c>
      <c r="U362" s="115" t="str" cm="1">
        <f t="array" ref="U362">_xlfn.IFNA(_xlfn.IFS($H362="length","m",$H362="area","m2",$H362="volume","m3",$H362="mass","kg",$H362="",""),"problem")</f>
        <v/>
      </c>
      <c r="V362" s="475"/>
      <c r="W362" s="476"/>
      <c r="X362" s="476"/>
      <c r="Y362" s="476"/>
      <c r="Z362" s="116"/>
      <c r="AA362" s="117" t="str" cm="1">
        <f t="array" ref="AA362">_xlfn.IFNA(_xlfn.IFS($H362="Length",VLOOKUP($Y362,Densities,3,FALSE),$H362="area",VLOOKUP($Y362,Densities,4,FALSE),$H362="volume",VLOOKUP($Y362,Densities,5,FALSE),$H362="mass",1,$H362="",""),"enter density manually")</f>
        <v/>
      </c>
      <c r="AB362" s="115" t="str" cm="1">
        <f t="array" ref="AB362">_xlfn.IFNA(_xlfn.IFS($H362="length","kg/m",$H362="area","kg/m2",$H362="volume","kg/m3",$H362="mass","kg/kg",$H362="",""),"problem")</f>
        <v/>
      </c>
      <c r="AC362" s="118" t="str">
        <f t="shared" si="19"/>
        <v/>
      </c>
      <c r="AD362" s="119" t="str">
        <f t="shared" si="20"/>
        <v/>
      </c>
      <c r="AE362" s="120" t="str">
        <f t="shared" si="21"/>
        <v/>
      </c>
      <c r="AF362" s="121" t="str">
        <f t="shared" si="18"/>
        <v/>
      </c>
    </row>
    <row r="363" spans="2:32" x14ac:dyDescent="0.35">
      <c r="B363" s="903"/>
      <c r="C363" s="904"/>
      <c r="D363" s="905"/>
      <c r="E363" s="906"/>
      <c r="F363" s="907"/>
      <c r="G363" s="908"/>
      <c r="H363" s="909"/>
      <c r="I363" s="910"/>
      <c r="J363" s="911"/>
      <c r="K363" s="912"/>
      <c r="L363" s="913"/>
      <c r="M363" s="914"/>
      <c r="N363" s="915"/>
      <c r="O363" s="914"/>
      <c r="P363" s="915"/>
      <c r="Q363" s="916"/>
      <c r="R363" s="917"/>
      <c r="S363" s="918"/>
      <c r="T363" s="114" t="str" cm="1">
        <f t="array" ref="T363">_xlfn.IFS(I363="L = L",J363*K363,I363="L = RoT",J363*R363*S363,I363="A = L x H",J363*K363*L363,I363="A = CS",J363*O363,I363="A = A",J363*N363,I363="A = RoT",J363*R363*S363,I363="V = L x H x T",J363*K363*L363*M363,I363="V = L x CS",J363*K363*O363,I363="V = T x A",J363*M363*N363,I363="V = V",J363*P363,I363="V = RoT",J363*R363*S363,I363="M = M",J363*Q363,I363="M = RoT",J363*R363*S363,I363="","")</f>
        <v/>
      </c>
      <c r="U363" s="115" t="str" cm="1">
        <f t="array" ref="U363">_xlfn.IFNA(_xlfn.IFS($H363="length","m",$H363="area","m2",$H363="volume","m3",$H363="mass","kg",$H363="",""),"problem")</f>
        <v/>
      </c>
      <c r="V363" s="475"/>
      <c r="W363" s="476"/>
      <c r="X363" s="476"/>
      <c r="Y363" s="476"/>
      <c r="Z363" s="116"/>
      <c r="AA363" s="117" t="str" cm="1">
        <f t="array" ref="AA363">_xlfn.IFNA(_xlfn.IFS($H363="Length",VLOOKUP($Y363,Densities,3,FALSE),$H363="area",VLOOKUP($Y363,Densities,4,FALSE),$H363="volume",VLOOKUP($Y363,Densities,5,FALSE),$H363="mass",1,$H363="",""),"enter density manually")</f>
        <v/>
      </c>
      <c r="AB363" s="115" t="str" cm="1">
        <f t="array" ref="AB363">_xlfn.IFNA(_xlfn.IFS($H363="length","kg/m",$H363="area","kg/m2",$H363="volume","kg/m3",$H363="mass","kg/kg",$H363="",""),"problem")</f>
        <v/>
      </c>
      <c r="AC363" s="118" t="str">
        <f t="shared" si="19"/>
        <v/>
      </c>
      <c r="AD363" s="119" t="str">
        <f t="shared" si="20"/>
        <v/>
      </c>
      <c r="AE363" s="120" t="str">
        <f t="shared" si="21"/>
        <v/>
      </c>
      <c r="AF363" s="121" t="str">
        <f t="shared" si="18"/>
        <v/>
      </c>
    </row>
    <row r="364" spans="2:32" x14ac:dyDescent="0.35">
      <c r="B364" s="903"/>
      <c r="C364" s="904"/>
      <c r="D364" s="905"/>
      <c r="E364" s="906"/>
      <c r="F364" s="907"/>
      <c r="G364" s="908"/>
      <c r="H364" s="909"/>
      <c r="I364" s="910"/>
      <c r="J364" s="911"/>
      <c r="K364" s="912"/>
      <c r="L364" s="913"/>
      <c r="M364" s="914"/>
      <c r="N364" s="915"/>
      <c r="O364" s="914"/>
      <c r="P364" s="915"/>
      <c r="Q364" s="916"/>
      <c r="R364" s="917"/>
      <c r="S364" s="918"/>
      <c r="T364" s="114" t="str" cm="1">
        <f t="array" ref="T364">_xlfn.IFS(I364="L = L",J364*K364,I364="L = RoT",J364*R364*S364,I364="A = L x H",J364*K364*L364,I364="A = CS",J364*O364,I364="A = A",J364*N364,I364="A = RoT",J364*R364*S364,I364="V = L x H x T",J364*K364*L364*M364,I364="V = L x CS",J364*K364*O364,I364="V = T x A",J364*M364*N364,I364="V = V",J364*P364,I364="V = RoT",J364*R364*S364,I364="M = M",J364*Q364,I364="M = RoT",J364*R364*S364,I364="","")</f>
        <v/>
      </c>
      <c r="U364" s="115" t="str" cm="1">
        <f t="array" ref="U364">_xlfn.IFNA(_xlfn.IFS($H364="length","m",$H364="area","m2",$H364="volume","m3",$H364="mass","kg",$H364="",""),"problem")</f>
        <v/>
      </c>
      <c r="V364" s="475"/>
      <c r="W364" s="476"/>
      <c r="X364" s="476"/>
      <c r="Y364" s="476"/>
      <c r="Z364" s="116"/>
      <c r="AA364" s="117" t="str" cm="1">
        <f t="array" ref="AA364">_xlfn.IFNA(_xlfn.IFS($H364="Length",VLOOKUP($Y364,Densities,3,FALSE),$H364="area",VLOOKUP($Y364,Densities,4,FALSE),$H364="volume",VLOOKUP($Y364,Densities,5,FALSE),$H364="mass",1,$H364="",""),"enter density manually")</f>
        <v/>
      </c>
      <c r="AB364" s="115" t="str" cm="1">
        <f t="array" ref="AB364">_xlfn.IFNA(_xlfn.IFS($H364="length","kg/m",$H364="area","kg/m2",$H364="volume","kg/m3",$H364="mass","kg/kg",$H364="",""),"problem")</f>
        <v/>
      </c>
      <c r="AC364" s="118" t="str">
        <f t="shared" si="19"/>
        <v/>
      </c>
      <c r="AD364" s="119" t="str">
        <f t="shared" si="20"/>
        <v/>
      </c>
      <c r="AE364" s="120" t="str">
        <f t="shared" si="21"/>
        <v/>
      </c>
      <c r="AF364" s="121" t="str">
        <f t="shared" si="18"/>
        <v/>
      </c>
    </row>
    <row r="365" spans="2:32" x14ac:dyDescent="0.35">
      <c r="B365" s="903"/>
      <c r="C365" s="904"/>
      <c r="D365" s="905"/>
      <c r="E365" s="906"/>
      <c r="F365" s="907"/>
      <c r="G365" s="908"/>
      <c r="H365" s="909"/>
      <c r="I365" s="910"/>
      <c r="J365" s="911"/>
      <c r="K365" s="912"/>
      <c r="L365" s="913"/>
      <c r="M365" s="914"/>
      <c r="N365" s="915"/>
      <c r="O365" s="914"/>
      <c r="P365" s="915"/>
      <c r="Q365" s="916"/>
      <c r="R365" s="917"/>
      <c r="S365" s="918"/>
      <c r="T365" s="114" t="str" cm="1">
        <f t="array" ref="T365">_xlfn.IFS(I365="L = L",J365*K365,I365="L = RoT",J365*R365*S365,I365="A = L x H",J365*K365*L365,I365="A = CS",J365*O365,I365="A = A",J365*N365,I365="A = RoT",J365*R365*S365,I365="V = L x H x T",J365*K365*L365*M365,I365="V = L x CS",J365*K365*O365,I365="V = T x A",J365*M365*N365,I365="V = V",J365*P365,I365="V = RoT",J365*R365*S365,I365="M = M",J365*Q365,I365="M = RoT",J365*R365*S365,I365="","")</f>
        <v/>
      </c>
      <c r="U365" s="115" t="str" cm="1">
        <f t="array" ref="U365">_xlfn.IFNA(_xlfn.IFS($H365="length","m",$H365="area","m2",$H365="volume","m3",$H365="mass","kg",$H365="",""),"problem")</f>
        <v/>
      </c>
      <c r="V365" s="475"/>
      <c r="W365" s="476"/>
      <c r="X365" s="476"/>
      <c r="Y365" s="476"/>
      <c r="Z365" s="116"/>
      <c r="AA365" s="117" t="str" cm="1">
        <f t="array" ref="AA365">_xlfn.IFNA(_xlfn.IFS($H365="Length",VLOOKUP($Y365,Densities,3,FALSE),$H365="area",VLOOKUP($Y365,Densities,4,FALSE),$H365="volume",VLOOKUP($Y365,Densities,5,FALSE),$H365="mass",1,$H365="",""),"enter density manually")</f>
        <v/>
      </c>
      <c r="AB365" s="115" t="str" cm="1">
        <f t="array" ref="AB365">_xlfn.IFNA(_xlfn.IFS($H365="length","kg/m",$H365="area","kg/m2",$H365="volume","kg/m3",$H365="mass","kg/kg",$H365="",""),"problem")</f>
        <v/>
      </c>
      <c r="AC365" s="118" t="str">
        <f t="shared" si="19"/>
        <v/>
      </c>
      <c r="AD365" s="119" t="str">
        <f t="shared" si="20"/>
        <v/>
      </c>
      <c r="AE365" s="120" t="str">
        <f t="shared" si="21"/>
        <v/>
      </c>
      <c r="AF365" s="121" t="str">
        <f t="shared" si="18"/>
        <v/>
      </c>
    </row>
    <row r="366" spans="2:32" x14ac:dyDescent="0.35">
      <c r="B366" s="903"/>
      <c r="C366" s="904"/>
      <c r="D366" s="905"/>
      <c r="E366" s="906"/>
      <c r="F366" s="907"/>
      <c r="G366" s="908"/>
      <c r="H366" s="909"/>
      <c r="I366" s="910"/>
      <c r="J366" s="911"/>
      <c r="K366" s="912"/>
      <c r="L366" s="913"/>
      <c r="M366" s="914"/>
      <c r="N366" s="915"/>
      <c r="O366" s="914"/>
      <c r="P366" s="915"/>
      <c r="Q366" s="916"/>
      <c r="R366" s="917"/>
      <c r="S366" s="918"/>
      <c r="T366" s="114" t="str" cm="1">
        <f t="array" ref="T366">_xlfn.IFS(I366="L = L",J366*K366,I366="L = RoT",J366*R366*S366,I366="A = L x H",J366*K366*L366,I366="A = CS",J366*O366,I366="A = A",J366*N366,I366="A = RoT",J366*R366*S366,I366="V = L x H x T",J366*K366*L366*M366,I366="V = L x CS",J366*K366*O366,I366="V = T x A",J366*M366*N366,I366="V = V",J366*P366,I366="V = RoT",J366*R366*S366,I366="M = M",J366*Q366,I366="M = RoT",J366*R366*S366,I366="","")</f>
        <v/>
      </c>
      <c r="U366" s="115" t="str" cm="1">
        <f t="array" ref="U366">_xlfn.IFNA(_xlfn.IFS($H366="length","m",$H366="area","m2",$H366="volume","m3",$H366="mass","kg",$H366="",""),"problem")</f>
        <v/>
      </c>
      <c r="V366" s="475"/>
      <c r="W366" s="476"/>
      <c r="X366" s="476"/>
      <c r="Y366" s="476"/>
      <c r="Z366" s="116"/>
      <c r="AA366" s="117" t="str" cm="1">
        <f t="array" ref="AA366">_xlfn.IFNA(_xlfn.IFS($H366="Length",VLOOKUP($Y366,Densities,3,FALSE),$H366="area",VLOOKUP($Y366,Densities,4,FALSE),$H366="volume",VLOOKUP($Y366,Densities,5,FALSE),$H366="mass",1,$H366="",""),"enter density manually")</f>
        <v/>
      </c>
      <c r="AB366" s="115" t="str" cm="1">
        <f t="array" ref="AB366">_xlfn.IFNA(_xlfn.IFS($H366="length","kg/m",$H366="area","kg/m2",$H366="volume","kg/m3",$H366="mass","kg/kg",$H366="",""),"problem")</f>
        <v/>
      </c>
      <c r="AC366" s="118" t="str">
        <f t="shared" si="19"/>
        <v/>
      </c>
      <c r="AD366" s="119" t="str">
        <f t="shared" si="20"/>
        <v/>
      </c>
      <c r="AE366" s="120" t="str">
        <f t="shared" si="21"/>
        <v/>
      </c>
      <c r="AF366" s="121" t="str">
        <f t="shared" si="18"/>
        <v/>
      </c>
    </row>
    <row r="367" spans="2:32" x14ac:dyDescent="0.35">
      <c r="B367" s="903"/>
      <c r="C367" s="904"/>
      <c r="D367" s="905"/>
      <c r="E367" s="906"/>
      <c r="F367" s="907"/>
      <c r="G367" s="908"/>
      <c r="H367" s="909"/>
      <c r="I367" s="910"/>
      <c r="J367" s="911"/>
      <c r="K367" s="912"/>
      <c r="L367" s="913"/>
      <c r="M367" s="914"/>
      <c r="N367" s="915"/>
      <c r="O367" s="914"/>
      <c r="P367" s="915"/>
      <c r="Q367" s="916"/>
      <c r="R367" s="917"/>
      <c r="S367" s="918"/>
      <c r="T367" s="114" t="str" cm="1">
        <f t="array" ref="T367">_xlfn.IFS(I367="L = L",J367*K367,I367="L = RoT",J367*R367*S367,I367="A = L x H",J367*K367*L367,I367="A = CS",J367*O367,I367="A = A",J367*N367,I367="A = RoT",J367*R367*S367,I367="V = L x H x T",J367*K367*L367*M367,I367="V = L x CS",J367*K367*O367,I367="V = T x A",J367*M367*N367,I367="V = V",J367*P367,I367="V = RoT",J367*R367*S367,I367="M = M",J367*Q367,I367="M = RoT",J367*R367*S367,I367="","")</f>
        <v/>
      </c>
      <c r="U367" s="115" t="str" cm="1">
        <f t="array" ref="U367">_xlfn.IFNA(_xlfn.IFS($H367="length","m",$H367="area","m2",$H367="volume","m3",$H367="mass","kg",$H367="",""),"problem")</f>
        <v/>
      </c>
      <c r="V367" s="475"/>
      <c r="W367" s="476"/>
      <c r="X367" s="476"/>
      <c r="Y367" s="476"/>
      <c r="Z367" s="116"/>
      <c r="AA367" s="117" t="str" cm="1">
        <f t="array" ref="AA367">_xlfn.IFNA(_xlfn.IFS($H367="Length",VLOOKUP($Y367,Densities,3,FALSE),$H367="area",VLOOKUP($Y367,Densities,4,FALSE),$H367="volume",VLOOKUP($Y367,Densities,5,FALSE),$H367="mass",1,$H367="",""),"enter density manually")</f>
        <v/>
      </c>
      <c r="AB367" s="115" t="str" cm="1">
        <f t="array" ref="AB367">_xlfn.IFNA(_xlfn.IFS($H367="length","kg/m",$H367="area","kg/m2",$H367="volume","kg/m3",$H367="mass","kg/kg",$H367="",""),"problem")</f>
        <v/>
      </c>
      <c r="AC367" s="118" t="str">
        <f t="shared" si="19"/>
        <v/>
      </c>
      <c r="AD367" s="119" t="str">
        <f t="shared" si="20"/>
        <v/>
      </c>
      <c r="AE367" s="120" t="str">
        <f t="shared" si="21"/>
        <v/>
      </c>
      <c r="AF367" s="121" t="str">
        <f t="shared" si="18"/>
        <v/>
      </c>
    </row>
    <row r="368" spans="2:32" x14ac:dyDescent="0.35">
      <c r="B368" s="903"/>
      <c r="C368" s="904"/>
      <c r="D368" s="905"/>
      <c r="E368" s="906"/>
      <c r="F368" s="907"/>
      <c r="G368" s="908"/>
      <c r="H368" s="909"/>
      <c r="I368" s="910"/>
      <c r="J368" s="911"/>
      <c r="K368" s="912"/>
      <c r="L368" s="913"/>
      <c r="M368" s="914"/>
      <c r="N368" s="915"/>
      <c r="O368" s="914"/>
      <c r="P368" s="915"/>
      <c r="Q368" s="916"/>
      <c r="R368" s="917"/>
      <c r="S368" s="918"/>
      <c r="T368" s="114" t="str" cm="1">
        <f t="array" ref="T368">_xlfn.IFS(I368="L = L",J368*K368,I368="L = RoT",J368*R368*S368,I368="A = L x H",J368*K368*L368,I368="A = CS",J368*O368,I368="A = A",J368*N368,I368="A = RoT",J368*R368*S368,I368="V = L x H x T",J368*K368*L368*M368,I368="V = L x CS",J368*K368*O368,I368="V = T x A",J368*M368*N368,I368="V = V",J368*P368,I368="V = RoT",J368*R368*S368,I368="M = M",J368*Q368,I368="M = RoT",J368*R368*S368,I368="","")</f>
        <v/>
      </c>
      <c r="U368" s="115" t="str" cm="1">
        <f t="array" ref="U368">_xlfn.IFNA(_xlfn.IFS($H368="length","m",$H368="area","m2",$H368="volume","m3",$H368="mass","kg",$H368="",""),"problem")</f>
        <v/>
      </c>
      <c r="V368" s="475"/>
      <c r="W368" s="476"/>
      <c r="X368" s="476"/>
      <c r="Y368" s="476"/>
      <c r="Z368" s="116"/>
      <c r="AA368" s="117" t="str" cm="1">
        <f t="array" ref="AA368">_xlfn.IFNA(_xlfn.IFS($H368="Length",VLOOKUP($Y368,Densities,3,FALSE),$H368="area",VLOOKUP($Y368,Densities,4,FALSE),$H368="volume",VLOOKUP($Y368,Densities,5,FALSE),$H368="mass",1,$H368="",""),"enter density manually")</f>
        <v/>
      </c>
      <c r="AB368" s="115" t="str" cm="1">
        <f t="array" ref="AB368">_xlfn.IFNA(_xlfn.IFS($H368="length","kg/m",$H368="area","kg/m2",$H368="volume","kg/m3",$H368="mass","kg/kg",$H368="",""),"problem")</f>
        <v/>
      </c>
      <c r="AC368" s="118" t="str">
        <f t="shared" si="19"/>
        <v/>
      </c>
      <c r="AD368" s="119" t="str">
        <f t="shared" si="20"/>
        <v/>
      </c>
      <c r="AE368" s="120" t="str">
        <f t="shared" si="21"/>
        <v/>
      </c>
      <c r="AF368" s="121" t="str">
        <f t="shared" si="18"/>
        <v/>
      </c>
    </row>
    <row r="369" spans="2:32" x14ac:dyDescent="0.35">
      <c r="B369" s="903"/>
      <c r="C369" s="904"/>
      <c r="D369" s="905"/>
      <c r="E369" s="906"/>
      <c r="F369" s="907"/>
      <c r="G369" s="908"/>
      <c r="H369" s="909"/>
      <c r="I369" s="910"/>
      <c r="J369" s="911"/>
      <c r="K369" s="912"/>
      <c r="L369" s="913"/>
      <c r="M369" s="914"/>
      <c r="N369" s="915"/>
      <c r="O369" s="914"/>
      <c r="P369" s="915"/>
      <c r="Q369" s="916"/>
      <c r="R369" s="917"/>
      <c r="S369" s="918"/>
      <c r="T369" s="114" t="str" cm="1">
        <f t="array" ref="T369">_xlfn.IFS(I369="L = L",J369*K369,I369="L = RoT",J369*R369*S369,I369="A = L x H",J369*K369*L369,I369="A = CS",J369*O369,I369="A = A",J369*N369,I369="A = RoT",J369*R369*S369,I369="V = L x H x T",J369*K369*L369*M369,I369="V = L x CS",J369*K369*O369,I369="V = T x A",J369*M369*N369,I369="V = V",J369*P369,I369="V = RoT",J369*R369*S369,I369="M = M",J369*Q369,I369="M = RoT",J369*R369*S369,I369="","")</f>
        <v/>
      </c>
      <c r="U369" s="115" t="str" cm="1">
        <f t="array" ref="U369">_xlfn.IFNA(_xlfn.IFS($H369="length","m",$H369="area","m2",$H369="volume","m3",$H369="mass","kg",$H369="",""),"problem")</f>
        <v/>
      </c>
      <c r="V369" s="475"/>
      <c r="W369" s="476"/>
      <c r="X369" s="476"/>
      <c r="Y369" s="476"/>
      <c r="Z369" s="116"/>
      <c r="AA369" s="117" t="str" cm="1">
        <f t="array" ref="AA369">_xlfn.IFNA(_xlfn.IFS($H369="Length",VLOOKUP($Y369,Densities,3,FALSE),$H369="area",VLOOKUP($Y369,Densities,4,FALSE),$H369="volume",VLOOKUP($Y369,Densities,5,FALSE),$H369="mass",1,$H369="",""),"enter density manually")</f>
        <v/>
      </c>
      <c r="AB369" s="115" t="str" cm="1">
        <f t="array" ref="AB369">_xlfn.IFNA(_xlfn.IFS($H369="length","kg/m",$H369="area","kg/m2",$H369="volume","kg/m3",$H369="mass","kg/kg",$H369="",""),"problem")</f>
        <v/>
      </c>
      <c r="AC369" s="118" t="str">
        <f t="shared" si="19"/>
        <v/>
      </c>
      <c r="AD369" s="119" t="str">
        <f t="shared" si="20"/>
        <v/>
      </c>
      <c r="AE369" s="120" t="str">
        <f t="shared" si="21"/>
        <v/>
      </c>
      <c r="AF369" s="121" t="str">
        <f t="shared" si="18"/>
        <v/>
      </c>
    </row>
    <row r="370" spans="2:32" x14ac:dyDescent="0.35">
      <c r="B370" s="903"/>
      <c r="C370" s="904"/>
      <c r="D370" s="905"/>
      <c r="E370" s="906"/>
      <c r="F370" s="907"/>
      <c r="G370" s="908"/>
      <c r="H370" s="909"/>
      <c r="I370" s="910"/>
      <c r="J370" s="911"/>
      <c r="K370" s="912"/>
      <c r="L370" s="913"/>
      <c r="M370" s="914"/>
      <c r="N370" s="915"/>
      <c r="O370" s="914"/>
      <c r="P370" s="915"/>
      <c r="Q370" s="916"/>
      <c r="R370" s="917"/>
      <c r="S370" s="918"/>
      <c r="T370" s="114" t="str" cm="1">
        <f t="array" ref="T370">_xlfn.IFS(I370="L = L",J370*K370,I370="L = RoT",J370*R370*S370,I370="A = L x H",J370*K370*L370,I370="A = CS",J370*O370,I370="A = A",J370*N370,I370="A = RoT",J370*R370*S370,I370="V = L x H x T",J370*K370*L370*M370,I370="V = L x CS",J370*K370*O370,I370="V = T x A",J370*M370*N370,I370="V = V",J370*P370,I370="V = RoT",J370*R370*S370,I370="M = M",J370*Q370,I370="M = RoT",J370*R370*S370,I370="","")</f>
        <v/>
      </c>
      <c r="U370" s="115" t="str" cm="1">
        <f t="array" ref="U370">_xlfn.IFNA(_xlfn.IFS($H370="length","m",$H370="area","m2",$H370="volume","m3",$H370="mass","kg",$H370="",""),"problem")</f>
        <v/>
      </c>
      <c r="V370" s="475"/>
      <c r="W370" s="476"/>
      <c r="X370" s="476"/>
      <c r="Y370" s="476"/>
      <c r="Z370" s="116"/>
      <c r="AA370" s="117" t="str" cm="1">
        <f t="array" ref="AA370">_xlfn.IFNA(_xlfn.IFS($H370="Length",VLOOKUP($Y370,Densities,3,FALSE),$H370="area",VLOOKUP($Y370,Densities,4,FALSE),$H370="volume",VLOOKUP($Y370,Densities,5,FALSE),$H370="mass",1,$H370="",""),"enter density manually")</f>
        <v/>
      </c>
      <c r="AB370" s="115" t="str" cm="1">
        <f t="array" ref="AB370">_xlfn.IFNA(_xlfn.IFS($H370="length","kg/m",$H370="area","kg/m2",$H370="volume","kg/m3",$H370="mass","kg/kg",$H370="",""),"problem")</f>
        <v/>
      </c>
      <c r="AC370" s="118" t="str">
        <f t="shared" si="19"/>
        <v/>
      </c>
      <c r="AD370" s="119" t="str">
        <f t="shared" si="20"/>
        <v/>
      </c>
      <c r="AE370" s="120" t="str">
        <f t="shared" si="21"/>
        <v/>
      </c>
      <c r="AF370" s="121" t="str">
        <f t="shared" si="18"/>
        <v/>
      </c>
    </row>
    <row r="371" spans="2:32" x14ac:dyDescent="0.35">
      <c r="B371" s="903"/>
      <c r="C371" s="904"/>
      <c r="D371" s="905"/>
      <c r="E371" s="906"/>
      <c r="F371" s="907"/>
      <c r="G371" s="908"/>
      <c r="H371" s="909"/>
      <c r="I371" s="910"/>
      <c r="J371" s="911"/>
      <c r="K371" s="912"/>
      <c r="L371" s="913"/>
      <c r="M371" s="914"/>
      <c r="N371" s="915"/>
      <c r="O371" s="914"/>
      <c r="P371" s="915"/>
      <c r="Q371" s="916"/>
      <c r="R371" s="917"/>
      <c r="S371" s="918"/>
      <c r="T371" s="114" t="str" cm="1">
        <f t="array" ref="T371">_xlfn.IFS(I371="L = L",J371*K371,I371="L = RoT",J371*R371*S371,I371="A = L x H",J371*K371*L371,I371="A = CS",J371*O371,I371="A = A",J371*N371,I371="A = RoT",J371*R371*S371,I371="V = L x H x T",J371*K371*L371*M371,I371="V = L x CS",J371*K371*O371,I371="V = T x A",J371*M371*N371,I371="V = V",J371*P371,I371="V = RoT",J371*R371*S371,I371="M = M",J371*Q371,I371="M = RoT",J371*R371*S371,I371="","")</f>
        <v/>
      </c>
      <c r="U371" s="115" t="str" cm="1">
        <f t="array" ref="U371">_xlfn.IFNA(_xlfn.IFS($H371="length","m",$H371="area","m2",$H371="volume","m3",$H371="mass","kg",$H371="",""),"problem")</f>
        <v/>
      </c>
      <c r="V371" s="475"/>
      <c r="W371" s="476"/>
      <c r="X371" s="476"/>
      <c r="Y371" s="476"/>
      <c r="Z371" s="116"/>
      <c r="AA371" s="117" t="str" cm="1">
        <f t="array" ref="AA371">_xlfn.IFNA(_xlfn.IFS($H371="Length",VLOOKUP($Y371,Densities,3,FALSE),$H371="area",VLOOKUP($Y371,Densities,4,FALSE),$H371="volume",VLOOKUP($Y371,Densities,5,FALSE),$H371="mass",1,$H371="",""),"enter density manually")</f>
        <v/>
      </c>
      <c r="AB371" s="115" t="str" cm="1">
        <f t="array" ref="AB371">_xlfn.IFNA(_xlfn.IFS($H371="length","kg/m",$H371="area","kg/m2",$H371="volume","kg/m3",$H371="mass","kg/kg",$H371="",""),"problem")</f>
        <v/>
      </c>
      <c r="AC371" s="118" t="str">
        <f t="shared" si="19"/>
        <v/>
      </c>
      <c r="AD371" s="119" t="str">
        <f t="shared" si="20"/>
        <v/>
      </c>
      <c r="AE371" s="120" t="str">
        <f t="shared" si="21"/>
        <v/>
      </c>
      <c r="AF371" s="121" t="str">
        <f t="shared" si="18"/>
        <v/>
      </c>
    </row>
    <row r="372" spans="2:32" x14ac:dyDescent="0.35">
      <c r="B372" s="903"/>
      <c r="C372" s="904"/>
      <c r="D372" s="905"/>
      <c r="E372" s="906"/>
      <c r="F372" s="907"/>
      <c r="G372" s="908"/>
      <c r="H372" s="909"/>
      <c r="I372" s="910"/>
      <c r="J372" s="911"/>
      <c r="K372" s="912"/>
      <c r="L372" s="913"/>
      <c r="M372" s="914"/>
      <c r="N372" s="915"/>
      <c r="O372" s="914"/>
      <c r="P372" s="915"/>
      <c r="Q372" s="916"/>
      <c r="R372" s="917"/>
      <c r="S372" s="918"/>
      <c r="T372" s="114" t="str" cm="1">
        <f t="array" ref="T372">_xlfn.IFS(I372="L = L",J372*K372,I372="L = RoT",J372*R372*S372,I372="A = L x H",J372*K372*L372,I372="A = CS",J372*O372,I372="A = A",J372*N372,I372="A = RoT",J372*R372*S372,I372="V = L x H x T",J372*K372*L372*M372,I372="V = L x CS",J372*K372*O372,I372="V = T x A",J372*M372*N372,I372="V = V",J372*P372,I372="V = RoT",J372*R372*S372,I372="M = M",J372*Q372,I372="M = RoT",J372*R372*S372,I372="","")</f>
        <v/>
      </c>
      <c r="U372" s="115" t="str" cm="1">
        <f t="array" ref="U372">_xlfn.IFNA(_xlfn.IFS($H372="length","m",$H372="area","m2",$H372="volume","m3",$H372="mass","kg",$H372="",""),"problem")</f>
        <v/>
      </c>
      <c r="V372" s="475"/>
      <c r="W372" s="476"/>
      <c r="X372" s="476"/>
      <c r="Y372" s="476"/>
      <c r="Z372" s="116"/>
      <c r="AA372" s="117" t="str" cm="1">
        <f t="array" ref="AA372">_xlfn.IFNA(_xlfn.IFS($H372="Length",VLOOKUP($Y372,Densities,3,FALSE),$H372="area",VLOOKUP($Y372,Densities,4,FALSE),$H372="volume",VLOOKUP($Y372,Densities,5,FALSE),$H372="mass",1,$H372="",""),"enter density manually")</f>
        <v/>
      </c>
      <c r="AB372" s="115" t="str" cm="1">
        <f t="array" ref="AB372">_xlfn.IFNA(_xlfn.IFS($H372="length","kg/m",$H372="area","kg/m2",$H372="volume","kg/m3",$H372="mass","kg/kg",$H372="",""),"problem")</f>
        <v/>
      </c>
      <c r="AC372" s="118" t="str">
        <f t="shared" si="19"/>
        <v/>
      </c>
      <c r="AD372" s="119" t="str">
        <f t="shared" si="20"/>
        <v/>
      </c>
      <c r="AE372" s="120" t="str">
        <f t="shared" si="21"/>
        <v/>
      </c>
      <c r="AF372" s="121" t="str">
        <f t="shared" si="18"/>
        <v/>
      </c>
    </row>
    <row r="373" spans="2:32" x14ac:dyDescent="0.35">
      <c r="B373" s="903"/>
      <c r="C373" s="904"/>
      <c r="D373" s="905"/>
      <c r="E373" s="906"/>
      <c r="F373" s="907"/>
      <c r="G373" s="908"/>
      <c r="H373" s="909"/>
      <c r="I373" s="910"/>
      <c r="J373" s="911"/>
      <c r="K373" s="912"/>
      <c r="L373" s="913"/>
      <c r="M373" s="914"/>
      <c r="N373" s="915"/>
      <c r="O373" s="914"/>
      <c r="P373" s="915"/>
      <c r="Q373" s="916"/>
      <c r="R373" s="917"/>
      <c r="S373" s="918"/>
      <c r="T373" s="114" t="str" cm="1">
        <f t="array" ref="T373">_xlfn.IFS(I373="L = L",J373*K373,I373="L = RoT",J373*R373*S373,I373="A = L x H",J373*K373*L373,I373="A = CS",J373*O373,I373="A = A",J373*N373,I373="A = RoT",J373*R373*S373,I373="V = L x H x T",J373*K373*L373*M373,I373="V = L x CS",J373*K373*O373,I373="V = T x A",J373*M373*N373,I373="V = V",J373*P373,I373="V = RoT",J373*R373*S373,I373="M = M",J373*Q373,I373="M = RoT",J373*R373*S373,I373="","")</f>
        <v/>
      </c>
      <c r="U373" s="115" t="str" cm="1">
        <f t="array" ref="U373">_xlfn.IFNA(_xlfn.IFS($H373="length","m",$H373="area","m2",$H373="volume","m3",$H373="mass","kg",$H373="",""),"problem")</f>
        <v/>
      </c>
      <c r="V373" s="475"/>
      <c r="W373" s="476"/>
      <c r="X373" s="476"/>
      <c r="Y373" s="476"/>
      <c r="Z373" s="116"/>
      <c r="AA373" s="117" t="str" cm="1">
        <f t="array" ref="AA373">_xlfn.IFNA(_xlfn.IFS($H373="Length",VLOOKUP($Y373,Densities,3,FALSE),$H373="area",VLOOKUP($Y373,Densities,4,FALSE),$H373="volume",VLOOKUP($Y373,Densities,5,FALSE),$H373="mass",1,$H373="",""),"enter density manually")</f>
        <v/>
      </c>
      <c r="AB373" s="115" t="str" cm="1">
        <f t="array" ref="AB373">_xlfn.IFNA(_xlfn.IFS($H373="length","kg/m",$H373="area","kg/m2",$H373="volume","kg/m3",$H373="mass","kg/kg",$H373="",""),"problem")</f>
        <v/>
      </c>
      <c r="AC373" s="118" t="str">
        <f t="shared" si="19"/>
        <v/>
      </c>
      <c r="AD373" s="119" t="str">
        <f t="shared" si="20"/>
        <v/>
      </c>
      <c r="AE373" s="120" t="str">
        <f t="shared" si="21"/>
        <v/>
      </c>
      <c r="AF373" s="121" t="str">
        <f t="shared" si="18"/>
        <v/>
      </c>
    </row>
    <row r="374" spans="2:32" x14ac:dyDescent="0.35">
      <c r="B374" s="903"/>
      <c r="C374" s="904"/>
      <c r="D374" s="905"/>
      <c r="E374" s="906"/>
      <c r="F374" s="907"/>
      <c r="G374" s="908"/>
      <c r="H374" s="909"/>
      <c r="I374" s="910"/>
      <c r="J374" s="911"/>
      <c r="K374" s="912"/>
      <c r="L374" s="913"/>
      <c r="M374" s="914"/>
      <c r="N374" s="915"/>
      <c r="O374" s="914"/>
      <c r="P374" s="915"/>
      <c r="Q374" s="916"/>
      <c r="R374" s="917"/>
      <c r="S374" s="918"/>
      <c r="T374" s="114" t="str" cm="1">
        <f t="array" ref="T374">_xlfn.IFS(I374="L = L",J374*K374,I374="L = RoT",J374*R374*S374,I374="A = L x H",J374*K374*L374,I374="A = CS",J374*O374,I374="A = A",J374*N374,I374="A = RoT",J374*R374*S374,I374="V = L x H x T",J374*K374*L374*M374,I374="V = L x CS",J374*K374*O374,I374="V = T x A",J374*M374*N374,I374="V = V",J374*P374,I374="V = RoT",J374*R374*S374,I374="M = M",J374*Q374,I374="M = RoT",J374*R374*S374,I374="","")</f>
        <v/>
      </c>
      <c r="U374" s="115" t="str" cm="1">
        <f t="array" ref="U374">_xlfn.IFNA(_xlfn.IFS($H374="length","m",$H374="area","m2",$H374="volume","m3",$H374="mass","kg",$H374="",""),"problem")</f>
        <v/>
      </c>
      <c r="V374" s="475"/>
      <c r="W374" s="476"/>
      <c r="X374" s="476"/>
      <c r="Y374" s="476"/>
      <c r="Z374" s="116"/>
      <c r="AA374" s="117" t="str" cm="1">
        <f t="array" ref="AA374">_xlfn.IFNA(_xlfn.IFS($H374="Length",VLOOKUP($Y374,Densities,3,FALSE),$H374="area",VLOOKUP($Y374,Densities,4,FALSE),$H374="volume",VLOOKUP($Y374,Densities,5,FALSE),$H374="mass",1,$H374="",""),"enter density manually")</f>
        <v/>
      </c>
      <c r="AB374" s="115" t="str" cm="1">
        <f t="array" ref="AB374">_xlfn.IFNA(_xlfn.IFS($H374="length","kg/m",$H374="area","kg/m2",$H374="volume","kg/m3",$H374="mass","kg/kg",$H374="",""),"problem")</f>
        <v/>
      </c>
      <c r="AC374" s="118" t="str">
        <f t="shared" si="19"/>
        <v/>
      </c>
      <c r="AD374" s="119" t="str">
        <f t="shared" si="20"/>
        <v/>
      </c>
      <c r="AE374" s="120" t="str">
        <f t="shared" si="21"/>
        <v/>
      </c>
      <c r="AF374" s="121" t="str">
        <f t="shared" si="18"/>
        <v/>
      </c>
    </row>
    <row r="375" spans="2:32" x14ac:dyDescent="0.35">
      <c r="B375" s="903"/>
      <c r="C375" s="904"/>
      <c r="D375" s="905"/>
      <c r="E375" s="906"/>
      <c r="F375" s="907"/>
      <c r="G375" s="908"/>
      <c r="H375" s="909"/>
      <c r="I375" s="910"/>
      <c r="J375" s="911"/>
      <c r="K375" s="912"/>
      <c r="L375" s="913"/>
      <c r="M375" s="914"/>
      <c r="N375" s="915"/>
      <c r="O375" s="914"/>
      <c r="P375" s="915"/>
      <c r="Q375" s="916"/>
      <c r="R375" s="917"/>
      <c r="S375" s="918"/>
      <c r="T375" s="114" t="str" cm="1">
        <f t="array" ref="T375">_xlfn.IFS(I375="L = L",J375*K375,I375="L = RoT",J375*R375*S375,I375="A = L x H",J375*K375*L375,I375="A = CS",J375*O375,I375="A = A",J375*N375,I375="A = RoT",J375*R375*S375,I375="V = L x H x T",J375*K375*L375*M375,I375="V = L x CS",J375*K375*O375,I375="V = T x A",J375*M375*N375,I375="V = V",J375*P375,I375="V = RoT",J375*R375*S375,I375="M = M",J375*Q375,I375="M = RoT",J375*R375*S375,I375="","")</f>
        <v/>
      </c>
      <c r="U375" s="115" t="str" cm="1">
        <f t="array" ref="U375">_xlfn.IFNA(_xlfn.IFS($H375="length","m",$H375="area","m2",$H375="volume","m3",$H375="mass","kg",$H375="",""),"problem")</f>
        <v/>
      </c>
      <c r="V375" s="475"/>
      <c r="W375" s="476"/>
      <c r="X375" s="476"/>
      <c r="Y375" s="476"/>
      <c r="Z375" s="116"/>
      <c r="AA375" s="117" t="str" cm="1">
        <f t="array" ref="AA375">_xlfn.IFNA(_xlfn.IFS($H375="Length",VLOOKUP($Y375,Densities,3,FALSE),$H375="area",VLOOKUP($Y375,Densities,4,FALSE),$H375="volume",VLOOKUP($Y375,Densities,5,FALSE),$H375="mass",1,$H375="",""),"enter density manually")</f>
        <v/>
      </c>
      <c r="AB375" s="115" t="str" cm="1">
        <f t="array" ref="AB375">_xlfn.IFNA(_xlfn.IFS($H375="length","kg/m",$H375="area","kg/m2",$H375="volume","kg/m3",$H375="mass","kg/kg",$H375="",""),"problem")</f>
        <v/>
      </c>
      <c r="AC375" s="118" t="str">
        <f t="shared" si="19"/>
        <v/>
      </c>
      <c r="AD375" s="119" t="str">
        <f t="shared" si="20"/>
        <v/>
      </c>
      <c r="AE375" s="120" t="str">
        <f t="shared" si="21"/>
        <v/>
      </c>
      <c r="AF375" s="121" t="str">
        <f t="shared" si="18"/>
        <v/>
      </c>
    </row>
    <row r="376" spans="2:32" x14ac:dyDescent="0.35">
      <c r="B376" s="903"/>
      <c r="C376" s="904"/>
      <c r="D376" s="905"/>
      <c r="E376" s="906"/>
      <c r="F376" s="907"/>
      <c r="G376" s="908"/>
      <c r="H376" s="909"/>
      <c r="I376" s="910"/>
      <c r="J376" s="911"/>
      <c r="K376" s="912"/>
      <c r="L376" s="913"/>
      <c r="M376" s="914"/>
      <c r="N376" s="915"/>
      <c r="O376" s="914"/>
      <c r="P376" s="915"/>
      <c r="Q376" s="916"/>
      <c r="R376" s="917"/>
      <c r="S376" s="918"/>
      <c r="T376" s="114" t="str" cm="1">
        <f t="array" ref="T376">_xlfn.IFS(I376="L = L",J376*K376,I376="L = RoT",J376*R376*S376,I376="A = L x H",J376*K376*L376,I376="A = CS",J376*O376,I376="A = A",J376*N376,I376="A = RoT",J376*R376*S376,I376="V = L x H x T",J376*K376*L376*M376,I376="V = L x CS",J376*K376*O376,I376="V = T x A",J376*M376*N376,I376="V = V",J376*P376,I376="V = RoT",J376*R376*S376,I376="M = M",J376*Q376,I376="M = RoT",J376*R376*S376,I376="","")</f>
        <v/>
      </c>
      <c r="U376" s="115" t="str" cm="1">
        <f t="array" ref="U376">_xlfn.IFNA(_xlfn.IFS($H376="length","m",$H376="area","m2",$H376="volume","m3",$H376="mass","kg",$H376="",""),"problem")</f>
        <v/>
      </c>
      <c r="V376" s="475"/>
      <c r="W376" s="476"/>
      <c r="X376" s="476"/>
      <c r="Y376" s="476"/>
      <c r="Z376" s="116"/>
      <c r="AA376" s="117" t="str" cm="1">
        <f t="array" ref="AA376">_xlfn.IFNA(_xlfn.IFS($H376="Length",VLOOKUP($Y376,Densities,3,FALSE),$H376="area",VLOOKUP($Y376,Densities,4,FALSE),$H376="volume",VLOOKUP($Y376,Densities,5,FALSE),$H376="mass",1,$H376="",""),"enter density manually")</f>
        <v/>
      </c>
      <c r="AB376" s="115" t="str" cm="1">
        <f t="array" ref="AB376">_xlfn.IFNA(_xlfn.IFS($H376="length","kg/m",$H376="area","kg/m2",$H376="volume","kg/m3",$H376="mass","kg/kg",$H376="",""),"problem")</f>
        <v/>
      </c>
      <c r="AC376" s="118" t="str">
        <f t="shared" si="19"/>
        <v/>
      </c>
      <c r="AD376" s="119" t="str">
        <f t="shared" si="20"/>
        <v/>
      </c>
      <c r="AE376" s="120" t="str">
        <f t="shared" si="21"/>
        <v/>
      </c>
      <c r="AF376" s="121" t="str">
        <f t="shared" si="18"/>
        <v/>
      </c>
    </row>
    <row r="377" spans="2:32" x14ac:dyDescent="0.35">
      <c r="B377" s="903"/>
      <c r="C377" s="904"/>
      <c r="D377" s="905"/>
      <c r="E377" s="906"/>
      <c r="F377" s="907"/>
      <c r="G377" s="908"/>
      <c r="H377" s="909"/>
      <c r="I377" s="910"/>
      <c r="J377" s="911"/>
      <c r="K377" s="912"/>
      <c r="L377" s="913"/>
      <c r="M377" s="914"/>
      <c r="N377" s="915"/>
      <c r="O377" s="914"/>
      <c r="P377" s="915"/>
      <c r="Q377" s="916"/>
      <c r="R377" s="917"/>
      <c r="S377" s="918"/>
      <c r="T377" s="114" t="str" cm="1">
        <f t="array" ref="T377">_xlfn.IFS(I377="L = L",J377*K377,I377="L = RoT",J377*R377*S377,I377="A = L x H",J377*K377*L377,I377="A = CS",J377*O377,I377="A = A",J377*N377,I377="A = RoT",J377*R377*S377,I377="V = L x H x T",J377*K377*L377*M377,I377="V = L x CS",J377*K377*O377,I377="V = T x A",J377*M377*N377,I377="V = V",J377*P377,I377="V = RoT",J377*R377*S377,I377="M = M",J377*Q377,I377="M = RoT",J377*R377*S377,I377="","")</f>
        <v/>
      </c>
      <c r="U377" s="115" t="str" cm="1">
        <f t="array" ref="U377">_xlfn.IFNA(_xlfn.IFS($H377="length","m",$H377="area","m2",$H377="volume","m3",$H377="mass","kg",$H377="",""),"problem")</f>
        <v/>
      </c>
      <c r="V377" s="475"/>
      <c r="W377" s="476"/>
      <c r="X377" s="476"/>
      <c r="Y377" s="476"/>
      <c r="Z377" s="116"/>
      <c r="AA377" s="117" t="str" cm="1">
        <f t="array" ref="AA377">_xlfn.IFNA(_xlfn.IFS($H377="Length",VLOOKUP($Y377,Densities,3,FALSE),$H377="area",VLOOKUP($Y377,Densities,4,FALSE),$H377="volume",VLOOKUP($Y377,Densities,5,FALSE),$H377="mass",1,$H377="",""),"enter density manually")</f>
        <v/>
      </c>
      <c r="AB377" s="115" t="str" cm="1">
        <f t="array" ref="AB377">_xlfn.IFNA(_xlfn.IFS($H377="length","kg/m",$H377="area","kg/m2",$H377="volume","kg/m3",$H377="mass","kg/kg",$H377="",""),"problem")</f>
        <v/>
      </c>
      <c r="AC377" s="118" t="str">
        <f t="shared" si="19"/>
        <v/>
      </c>
      <c r="AD377" s="119" t="str">
        <f t="shared" si="20"/>
        <v/>
      </c>
      <c r="AE377" s="120" t="str">
        <f t="shared" si="21"/>
        <v/>
      </c>
      <c r="AF377" s="121" t="str">
        <f t="shared" si="18"/>
        <v/>
      </c>
    </row>
    <row r="378" spans="2:32" x14ac:dyDescent="0.35">
      <c r="B378" s="903"/>
      <c r="C378" s="904"/>
      <c r="D378" s="905"/>
      <c r="E378" s="906"/>
      <c r="F378" s="907"/>
      <c r="G378" s="908"/>
      <c r="H378" s="909"/>
      <c r="I378" s="910"/>
      <c r="J378" s="911"/>
      <c r="K378" s="912"/>
      <c r="L378" s="913"/>
      <c r="M378" s="914"/>
      <c r="N378" s="915"/>
      <c r="O378" s="914"/>
      <c r="P378" s="915"/>
      <c r="Q378" s="916"/>
      <c r="R378" s="917"/>
      <c r="S378" s="918"/>
      <c r="T378" s="114" t="str" cm="1">
        <f t="array" ref="T378">_xlfn.IFS(I378="L = L",J378*K378,I378="L = RoT",J378*R378*S378,I378="A = L x H",J378*K378*L378,I378="A = CS",J378*O378,I378="A = A",J378*N378,I378="A = RoT",J378*R378*S378,I378="V = L x H x T",J378*K378*L378*M378,I378="V = L x CS",J378*K378*O378,I378="V = T x A",J378*M378*N378,I378="V = V",J378*P378,I378="V = RoT",J378*R378*S378,I378="M = M",J378*Q378,I378="M = RoT",J378*R378*S378,I378="","")</f>
        <v/>
      </c>
      <c r="U378" s="115" t="str" cm="1">
        <f t="array" ref="U378">_xlfn.IFNA(_xlfn.IFS($H378="length","m",$H378="area","m2",$H378="volume","m3",$H378="mass","kg",$H378="",""),"problem")</f>
        <v/>
      </c>
      <c r="V378" s="475"/>
      <c r="W378" s="476"/>
      <c r="X378" s="476"/>
      <c r="Y378" s="476"/>
      <c r="Z378" s="116"/>
      <c r="AA378" s="117" t="str" cm="1">
        <f t="array" ref="AA378">_xlfn.IFNA(_xlfn.IFS($H378="Length",VLOOKUP($Y378,Densities,3,FALSE),$H378="area",VLOOKUP($Y378,Densities,4,FALSE),$H378="volume",VLOOKUP($Y378,Densities,5,FALSE),$H378="mass",1,$H378="",""),"enter density manually")</f>
        <v/>
      </c>
      <c r="AB378" s="115" t="str" cm="1">
        <f t="array" ref="AB378">_xlfn.IFNA(_xlfn.IFS($H378="length","kg/m",$H378="area","kg/m2",$H378="volume","kg/m3",$H378="mass","kg/kg",$H378="",""),"problem")</f>
        <v/>
      </c>
      <c r="AC378" s="118" t="str">
        <f t="shared" si="19"/>
        <v/>
      </c>
      <c r="AD378" s="119" t="str">
        <f t="shared" si="20"/>
        <v/>
      </c>
      <c r="AE378" s="120" t="str">
        <f t="shared" si="21"/>
        <v/>
      </c>
      <c r="AF378" s="121" t="str">
        <f t="shared" si="18"/>
        <v/>
      </c>
    </row>
    <row r="379" spans="2:32" x14ac:dyDescent="0.35">
      <c r="B379" s="903"/>
      <c r="C379" s="904"/>
      <c r="D379" s="905"/>
      <c r="E379" s="906"/>
      <c r="F379" s="907"/>
      <c r="G379" s="908"/>
      <c r="H379" s="909"/>
      <c r="I379" s="910"/>
      <c r="J379" s="911"/>
      <c r="K379" s="912"/>
      <c r="L379" s="913"/>
      <c r="M379" s="914"/>
      <c r="N379" s="915"/>
      <c r="O379" s="914"/>
      <c r="P379" s="915"/>
      <c r="Q379" s="916"/>
      <c r="R379" s="917"/>
      <c r="S379" s="918"/>
      <c r="T379" s="114" t="str" cm="1">
        <f t="array" ref="T379">_xlfn.IFS(I379="L = L",J379*K379,I379="L = RoT",J379*R379*S379,I379="A = L x H",J379*K379*L379,I379="A = CS",J379*O379,I379="A = A",J379*N379,I379="A = RoT",J379*R379*S379,I379="V = L x H x T",J379*K379*L379*M379,I379="V = L x CS",J379*K379*O379,I379="V = T x A",J379*M379*N379,I379="V = V",J379*P379,I379="V = RoT",J379*R379*S379,I379="M = M",J379*Q379,I379="M = RoT",J379*R379*S379,I379="","")</f>
        <v/>
      </c>
      <c r="U379" s="115" t="str" cm="1">
        <f t="array" ref="U379">_xlfn.IFNA(_xlfn.IFS($H379="length","m",$H379="area","m2",$H379="volume","m3",$H379="mass","kg",$H379="",""),"problem")</f>
        <v/>
      </c>
      <c r="V379" s="475"/>
      <c r="W379" s="476"/>
      <c r="X379" s="476"/>
      <c r="Y379" s="476"/>
      <c r="Z379" s="116"/>
      <c r="AA379" s="117" t="str" cm="1">
        <f t="array" ref="AA379">_xlfn.IFNA(_xlfn.IFS($H379="Length",VLOOKUP($Y379,Densities,3,FALSE),$H379="area",VLOOKUP($Y379,Densities,4,FALSE),$H379="volume",VLOOKUP($Y379,Densities,5,FALSE),$H379="mass",1,$H379="",""),"enter density manually")</f>
        <v/>
      </c>
      <c r="AB379" s="115" t="str" cm="1">
        <f t="array" ref="AB379">_xlfn.IFNA(_xlfn.IFS($H379="length","kg/m",$H379="area","kg/m2",$H379="volume","kg/m3",$H379="mass","kg/kg",$H379="",""),"problem")</f>
        <v/>
      </c>
      <c r="AC379" s="118" t="str">
        <f t="shared" si="19"/>
        <v/>
      </c>
      <c r="AD379" s="119" t="str">
        <f t="shared" si="20"/>
        <v/>
      </c>
      <c r="AE379" s="120" t="str">
        <f t="shared" si="21"/>
        <v/>
      </c>
      <c r="AF379" s="121" t="str">
        <f t="shared" si="18"/>
        <v/>
      </c>
    </row>
    <row r="380" spans="2:32" x14ac:dyDescent="0.35">
      <c r="B380" s="903"/>
      <c r="C380" s="904"/>
      <c r="D380" s="905"/>
      <c r="E380" s="906"/>
      <c r="F380" s="907"/>
      <c r="G380" s="908"/>
      <c r="H380" s="909"/>
      <c r="I380" s="910"/>
      <c r="J380" s="911"/>
      <c r="K380" s="912"/>
      <c r="L380" s="913"/>
      <c r="M380" s="914"/>
      <c r="N380" s="915"/>
      <c r="O380" s="914"/>
      <c r="P380" s="915"/>
      <c r="Q380" s="916"/>
      <c r="R380" s="917"/>
      <c r="S380" s="918"/>
      <c r="T380" s="114" t="str" cm="1">
        <f t="array" ref="T380">_xlfn.IFS(I380="L = L",J380*K380,I380="L = RoT",J380*R380*S380,I380="A = L x H",J380*K380*L380,I380="A = CS",J380*O380,I380="A = A",J380*N380,I380="A = RoT",J380*R380*S380,I380="V = L x H x T",J380*K380*L380*M380,I380="V = L x CS",J380*K380*O380,I380="V = T x A",J380*M380*N380,I380="V = V",J380*P380,I380="V = RoT",J380*R380*S380,I380="M = M",J380*Q380,I380="M = RoT",J380*R380*S380,I380="","")</f>
        <v/>
      </c>
      <c r="U380" s="115" t="str" cm="1">
        <f t="array" ref="U380">_xlfn.IFNA(_xlfn.IFS($H380="length","m",$H380="area","m2",$H380="volume","m3",$H380="mass","kg",$H380="",""),"problem")</f>
        <v/>
      </c>
      <c r="V380" s="475"/>
      <c r="W380" s="476"/>
      <c r="X380" s="476"/>
      <c r="Y380" s="476"/>
      <c r="Z380" s="116"/>
      <c r="AA380" s="117" t="str" cm="1">
        <f t="array" ref="AA380">_xlfn.IFNA(_xlfn.IFS($H380="Length",VLOOKUP($Y380,Densities,3,FALSE),$H380="area",VLOOKUP($Y380,Densities,4,FALSE),$H380="volume",VLOOKUP($Y380,Densities,5,FALSE),$H380="mass",1,$H380="",""),"enter density manually")</f>
        <v/>
      </c>
      <c r="AB380" s="115" t="str" cm="1">
        <f t="array" ref="AB380">_xlfn.IFNA(_xlfn.IFS($H380="length","kg/m",$H380="area","kg/m2",$H380="volume","kg/m3",$H380="mass","kg/kg",$H380="",""),"problem")</f>
        <v/>
      </c>
      <c r="AC380" s="118" t="str">
        <f t="shared" si="19"/>
        <v/>
      </c>
      <c r="AD380" s="119" t="str">
        <f t="shared" si="20"/>
        <v/>
      </c>
      <c r="AE380" s="120" t="str">
        <f t="shared" si="21"/>
        <v/>
      </c>
      <c r="AF380" s="121" t="str">
        <f t="shared" si="18"/>
        <v/>
      </c>
    </row>
    <row r="381" spans="2:32" x14ac:dyDescent="0.35">
      <c r="B381" s="903"/>
      <c r="C381" s="904"/>
      <c r="D381" s="905"/>
      <c r="E381" s="906"/>
      <c r="F381" s="907"/>
      <c r="G381" s="908"/>
      <c r="H381" s="909"/>
      <c r="I381" s="910"/>
      <c r="J381" s="911"/>
      <c r="K381" s="912"/>
      <c r="L381" s="913"/>
      <c r="M381" s="914"/>
      <c r="N381" s="915"/>
      <c r="O381" s="914"/>
      <c r="P381" s="915"/>
      <c r="Q381" s="916"/>
      <c r="R381" s="917"/>
      <c r="S381" s="918"/>
      <c r="T381" s="114" t="str" cm="1">
        <f t="array" ref="T381">_xlfn.IFS(I381="L = L",J381*K381,I381="L = RoT",J381*R381*S381,I381="A = L x H",J381*K381*L381,I381="A = CS",J381*O381,I381="A = A",J381*N381,I381="A = RoT",J381*R381*S381,I381="V = L x H x T",J381*K381*L381*M381,I381="V = L x CS",J381*K381*O381,I381="V = T x A",J381*M381*N381,I381="V = V",J381*P381,I381="V = RoT",J381*R381*S381,I381="M = M",J381*Q381,I381="M = RoT",J381*R381*S381,I381="","")</f>
        <v/>
      </c>
      <c r="U381" s="115" t="str" cm="1">
        <f t="array" ref="U381">_xlfn.IFNA(_xlfn.IFS($H381="length","m",$H381="area","m2",$H381="volume","m3",$H381="mass","kg",$H381="",""),"problem")</f>
        <v/>
      </c>
      <c r="V381" s="475"/>
      <c r="W381" s="476"/>
      <c r="X381" s="476"/>
      <c r="Y381" s="476"/>
      <c r="Z381" s="116"/>
      <c r="AA381" s="117" t="str" cm="1">
        <f t="array" ref="AA381">_xlfn.IFNA(_xlfn.IFS($H381="Length",VLOOKUP($Y381,Densities,3,FALSE),$H381="area",VLOOKUP($Y381,Densities,4,FALSE),$H381="volume",VLOOKUP($Y381,Densities,5,FALSE),$H381="mass",1,$H381="",""),"enter density manually")</f>
        <v/>
      </c>
      <c r="AB381" s="115" t="str" cm="1">
        <f t="array" ref="AB381">_xlfn.IFNA(_xlfn.IFS($H381="length","kg/m",$H381="area","kg/m2",$H381="volume","kg/m3",$H381="mass","kg/kg",$H381="",""),"problem")</f>
        <v/>
      </c>
      <c r="AC381" s="118" t="str">
        <f t="shared" si="19"/>
        <v/>
      </c>
      <c r="AD381" s="119" t="str">
        <f t="shared" si="20"/>
        <v/>
      </c>
      <c r="AE381" s="120" t="str">
        <f t="shared" si="21"/>
        <v/>
      </c>
      <c r="AF381" s="121" t="str">
        <f t="shared" si="18"/>
        <v/>
      </c>
    </row>
    <row r="382" spans="2:32" x14ac:dyDescent="0.35">
      <c r="B382" s="903"/>
      <c r="C382" s="904"/>
      <c r="D382" s="905"/>
      <c r="E382" s="906"/>
      <c r="F382" s="907"/>
      <c r="G382" s="908"/>
      <c r="H382" s="909"/>
      <c r="I382" s="910"/>
      <c r="J382" s="911"/>
      <c r="K382" s="912"/>
      <c r="L382" s="913"/>
      <c r="M382" s="914"/>
      <c r="N382" s="915"/>
      <c r="O382" s="914"/>
      <c r="P382" s="915"/>
      <c r="Q382" s="916"/>
      <c r="R382" s="917"/>
      <c r="S382" s="918"/>
      <c r="T382" s="114" t="str" cm="1">
        <f t="array" ref="T382">_xlfn.IFS(I382="L = L",J382*K382,I382="L = RoT",J382*R382*S382,I382="A = L x H",J382*K382*L382,I382="A = CS",J382*O382,I382="A = A",J382*N382,I382="A = RoT",J382*R382*S382,I382="V = L x H x T",J382*K382*L382*M382,I382="V = L x CS",J382*K382*O382,I382="V = T x A",J382*M382*N382,I382="V = V",J382*P382,I382="V = RoT",J382*R382*S382,I382="M = M",J382*Q382,I382="M = RoT",J382*R382*S382,I382="","")</f>
        <v/>
      </c>
      <c r="U382" s="115" t="str" cm="1">
        <f t="array" ref="U382">_xlfn.IFNA(_xlfn.IFS($H382="length","m",$H382="area","m2",$H382="volume","m3",$H382="mass","kg",$H382="",""),"problem")</f>
        <v/>
      </c>
      <c r="V382" s="475"/>
      <c r="W382" s="476"/>
      <c r="X382" s="476"/>
      <c r="Y382" s="476"/>
      <c r="Z382" s="116"/>
      <c r="AA382" s="117" t="str" cm="1">
        <f t="array" ref="AA382">_xlfn.IFNA(_xlfn.IFS($H382="Length",VLOOKUP($Y382,Densities,3,FALSE),$H382="area",VLOOKUP($Y382,Densities,4,FALSE),$H382="volume",VLOOKUP($Y382,Densities,5,FALSE),$H382="mass",1,$H382="",""),"enter density manually")</f>
        <v/>
      </c>
      <c r="AB382" s="115" t="str" cm="1">
        <f t="array" ref="AB382">_xlfn.IFNA(_xlfn.IFS($H382="length","kg/m",$H382="area","kg/m2",$H382="volume","kg/m3",$H382="mass","kg/kg",$H382="",""),"problem")</f>
        <v/>
      </c>
      <c r="AC382" s="118" t="str">
        <f t="shared" si="19"/>
        <v/>
      </c>
      <c r="AD382" s="119" t="str">
        <f t="shared" si="20"/>
        <v/>
      </c>
      <c r="AE382" s="120" t="str">
        <f t="shared" si="21"/>
        <v/>
      </c>
      <c r="AF382" s="121" t="str">
        <f t="shared" si="18"/>
        <v/>
      </c>
    </row>
    <row r="383" spans="2:32" x14ac:dyDescent="0.35">
      <c r="B383" s="903"/>
      <c r="C383" s="904"/>
      <c r="D383" s="905"/>
      <c r="E383" s="906"/>
      <c r="F383" s="907"/>
      <c r="G383" s="908"/>
      <c r="H383" s="909"/>
      <c r="I383" s="910"/>
      <c r="J383" s="911"/>
      <c r="K383" s="912"/>
      <c r="L383" s="913"/>
      <c r="M383" s="914"/>
      <c r="N383" s="915"/>
      <c r="O383" s="914"/>
      <c r="P383" s="915"/>
      <c r="Q383" s="916"/>
      <c r="R383" s="917"/>
      <c r="S383" s="918"/>
      <c r="T383" s="114" t="str" cm="1">
        <f t="array" ref="T383">_xlfn.IFS(I383="L = L",J383*K383,I383="L = RoT",J383*R383*S383,I383="A = L x H",J383*K383*L383,I383="A = CS",J383*O383,I383="A = A",J383*N383,I383="A = RoT",J383*R383*S383,I383="V = L x H x T",J383*K383*L383*M383,I383="V = L x CS",J383*K383*O383,I383="V = T x A",J383*M383*N383,I383="V = V",J383*P383,I383="V = RoT",J383*R383*S383,I383="M = M",J383*Q383,I383="M = RoT",J383*R383*S383,I383="","")</f>
        <v/>
      </c>
      <c r="U383" s="115" t="str" cm="1">
        <f t="array" ref="U383">_xlfn.IFNA(_xlfn.IFS($H383="length","m",$H383="area","m2",$H383="volume","m3",$H383="mass","kg",$H383="",""),"problem")</f>
        <v/>
      </c>
      <c r="V383" s="475"/>
      <c r="W383" s="476"/>
      <c r="X383" s="476"/>
      <c r="Y383" s="476"/>
      <c r="Z383" s="116"/>
      <c r="AA383" s="117" t="str" cm="1">
        <f t="array" ref="AA383">_xlfn.IFNA(_xlfn.IFS($H383="Length",VLOOKUP($Y383,Densities,3,FALSE),$H383="area",VLOOKUP($Y383,Densities,4,FALSE),$H383="volume",VLOOKUP($Y383,Densities,5,FALSE),$H383="mass",1,$H383="",""),"enter density manually")</f>
        <v/>
      </c>
      <c r="AB383" s="115" t="str" cm="1">
        <f t="array" ref="AB383">_xlfn.IFNA(_xlfn.IFS($H383="length","kg/m",$H383="area","kg/m2",$H383="volume","kg/m3",$H383="mass","kg/kg",$H383="",""),"problem")</f>
        <v/>
      </c>
      <c r="AC383" s="118" t="str">
        <f t="shared" si="19"/>
        <v/>
      </c>
      <c r="AD383" s="119" t="str">
        <f t="shared" si="20"/>
        <v/>
      </c>
      <c r="AE383" s="120" t="str">
        <f t="shared" si="21"/>
        <v/>
      </c>
      <c r="AF383" s="121" t="str">
        <f t="shared" si="18"/>
        <v/>
      </c>
    </row>
    <row r="384" spans="2:32" x14ac:dyDescent="0.35">
      <c r="B384" s="903"/>
      <c r="C384" s="904"/>
      <c r="D384" s="905"/>
      <c r="E384" s="906"/>
      <c r="F384" s="907"/>
      <c r="G384" s="908"/>
      <c r="H384" s="909"/>
      <c r="I384" s="910"/>
      <c r="J384" s="911"/>
      <c r="K384" s="912"/>
      <c r="L384" s="913"/>
      <c r="M384" s="914"/>
      <c r="N384" s="915"/>
      <c r="O384" s="914"/>
      <c r="P384" s="915"/>
      <c r="Q384" s="916"/>
      <c r="R384" s="917"/>
      <c r="S384" s="918"/>
      <c r="T384" s="114" t="str" cm="1">
        <f t="array" ref="T384">_xlfn.IFS(I384="L = L",J384*K384,I384="L = RoT",J384*R384*S384,I384="A = L x H",J384*K384*L384,I384="A = CS",J384*O384,I384="A = A",J384*N384,I384="A = RoT",J384*R384*S384,I384="V = L x H x T",J384*K384*L384*M384,I384="V = L x CS",J384*K384*O384,I384="V = T x A",J384*M384*N384,I384="V = V",J384*P384,I384="V = RoT",J384*R384*S384,I384="M = M",J384*Q384,I384="M = RoT",J384*R384*S384,I384="","")</f>
        <v/>
      </c>
      <c r="U384" s="115" t="str" cm="1">
        <f t="array" ref="U384">_xlfn.IFNA(_xlfn.IFS($H384="length","m",$H384="area","m2",$H384="volume","m3",$H384="mass","kg",$H384="",""),"problem")</f>
        <v/>
      </c>
      <c r="V384" s="475"/>
      <c r="W384" s="476"/>
      <c r="X384" s="476"/>
      <c r="Y384" s="476"/>
      <c r="Z384" s="116"/>
      <c r="AA384" s="117" t="str" cm="1">
        <f t="array" ref="AA384">_xlfn.IFNA(_xlfn.IFS($H384="Length",VLOOKUP($Y384,Densities,3,FALSE),$H384="area",VLOOKUP($Y384,Densities,4,FALSE),$H384="volume",VLOOKUP($Y384,Densities,5,FALSE),$H384="mass",1,$H384="",""),"enter density manually")</f>
        <v/>
      </c>
      <c r="AB384" s="115" t="str" cm="1">
        <f t="array" ref="AB384">_xlfn.IFNA(_xlfn.IFS($H384="length","kg/m",$H384="area","kg/m2",$H384="volume","kg/m3",$H384="mass","kg/kg",$H384="",""),"problem")</f>
        <v/>
      </c>
      <c r="AC384" s="118" t="str">
        <f t="shared" si="19"/>
        <v/>
      </c>
      <c r="AD384" s="119" t="str">
        <f t="shared" si="20"/>
        <v/>
      </c>
      <c r="AE384" s="120" t="str">
        <f t="shared" si="21"/>
        <v/>
      </c>
      <c r="AF384" s="121" t="str">
        <f t="shared" si="18"/>
        <v/>
      </c>
    </row>
    <row r="385" spans="2:32" x14ac:dyDescent="0.35">
      <c r="B385" s="903"/>
      <c r="C385" s="904"/>
      <c r="D385" s="905"/>
      <c r="E385" s="906"/>
      <c r="F385" s="907"/>
      <c r="G385" s="908"/>
      <c r="H385" s="909"/>
      <c r="I385" s="910"/>
      <c r="J385" s="911"/>
      <c r="K385" s="912"/>
      <c r="L385" s="913"/>
      <c r="M385" s="914"/>
      <c r="N385" s="915"/>
      <c r="O385" s="914"/>
      <c r="P385" s="915"/>
      <c r="Q385" s="916"/>
      <c r="R385" s="917"/>
      <c r="S385" s="918"/>
      <c r="T385" s="114" t="str" cm="1">
        <f t="array" ref="T385">_xlfn.IFS(I385="L = L",J385*K385,I385="L = RoT",J385*R385*S385,I385="A = L x H",J385*K385*L385,I385="A = CS",J385*O385,I385="A = A",J385*N385,I385="A = RoT",J385*R385*S385,I385="V = L x H x T",J385*K385*L385*M385,I385="V = L x CS",J385*K385*O385,I385="V = T x A",J385*M385*N385,I385="V = V",J385*P385,I385="V = RoT",J385*R385*S385,I385="M = M",J385*Q385,I385="M = RoT",J385*R385*S385,I385="","")</f>
        <v/>
      </c>
      <c r="U385" s="115" t="str" cm="1">
        <f t="array" ref="U385">_xlfn.IFNA(_xlfn.IFS($H385="length","m",$H385="area","m2",$H385="volume","m3",$H385="mass","kg",$H385="",""),"problem")</f>
        <v/>
      </c>
      <c r="V385" s="475"/>
      <c r="W385" s="476"/>
      <c r="X385" s="476"/>
      <c r="Y385" s="476"/>
      <c r="Z385" s="116"/>
      <c r="AA385" s="117" t="str" cm="1">
        <f t="array" ref="AA385">_xlfn.IFNA(_xlfn.IFS($H385="Length",VLOOKUP($Y385,Densities,3,FALSE),$H385="area",VLOOKUP($Y385,Densities,4,FALSE),$H385="volume",VLOOKUP($Y385,Densities,5,FALSE),$H385="mass",1,$H385="",""),"enter density manually")</f>
        <v/>
      </c>
      <c r="AB385" s="115" t="str" cm="1">
        <f t="array" ref="AB385">_xlfn.IFNA(_xlfn.IFS($H385="length","kg/m",$H385="area","kg/m2",$H385="volume","kg/m3",$H385="mass","kg/kg",$H385="",""),"problem")</f>
        <v/>
      </c>
      <c r="AC385" s="118" t="str">
        <f t="shared" si="19"/>
        <v/>
      </c>
      <c r="AD385" s="119" t="str">
        <f t="shared" si="20"/>
        <v/>
      </c>
      <c r="AE385" s="120" t="str">
        <f t="shared" si="21"/>
        <v/>
      </c>
      <c r="AF385" s="121" t="str">
        <f t="shared" si="18"/>
        <v/>
      </c>
    </row>
    <row r="386" spans="2:32" x14ac:dyDescent="0.35">
      <c r="B386" s="903"/>
      <c r="C386" s="904"/>
      <c r="D386" s="905"/>
      <c r="E386" s="906"/>
      <c r="F386" s="907"/>
      <c r="G386" s="908"/>
      <c r="H386" s="909"/>
      <c r="I386" s="910"/>
      <c r="J386" s="911"/>
      <c r="K386" s="912"/>
      <c r="L386" s="913"/>
      <c r="M386" s="914"/>
      <c r="N386" s="915"/>
      <c r="O386" s="914"/>
      <c r="P386" s="915"/>
      <c r="Q386" s="916"/>
      <c r="R386" s="917"/>
      <c r="S386" s="918"/>
      <c r="T386" s="114" t="str" cm="1">
        <f t="array" ref="T386">_xlfn.IFS(I386="L = L",J386*K386,I386="L = RoT",J386*R386*S386,I386="A = L x H",J386*K386*L386,I386="A = CS",J386*O386,I386="A = A",J386*N386,I386="A = RoT",J386*R386*S386,I386="V = L x H x T",J386*K386*L386*M386,I386="V = L x CS",J386*K386*O386,I386="V = T x A",J386*M386*N386,I386="V = V",J386*P386,I386="V = RoT",J386*R386*S386,I386="M = M",J386*Q386,I386="M = RoT",J386*R386*S386,I386="","")</f>
        <v/>
      </c>
      <c r="U386" s="115" t="str" cm="1">
        <f t="array" ref="U386">_xlfn.IFNA(_xlfn.IFS($H386="length","m",$H386="area","m2",$H386="volume","m3",$H386="mass","kg",$H386="",""),"problem")</f>
        <v/>
      </c>
      <c r="V386" s="475"/>
      <c r="W386" s="476"/>
      <c r="X386" s="476"/>
      <c r="Y386" s="476"/>
      <c r="Z386" s="116"/>
      <c r="AA386" s="117" t="str" cm="1">
        <f t="array" ref="AA386">_xlfn.IFNA(_xlfn.IFS($H386="Length",VLOOKUP($Y386,Densities,3,FALSE),$H386="area",VLOOKUP($Y386,Densities,4,FALSE),$H386="volume",VLOOKUP($Y386,Densities,5,FALSE),$H386="mass",1,$H386="",""),"enter density manually")</f>
        <v/>
      </c>
      <c r="AB386" s="115" t="str" cm="1">
        <f t="array" ref="AB386">_xlfn.IFNA(_xlfn.IFS($H386="length","kg/m",$H386="area","kg/m2",$H386="volume","kg/m3",$H386="mass","kg/kg",$H386="",""),"problem")</f>
        <v/>
      </c>
      <c r="AC386" s="118" t="str">
        <f t="shared" si="19"/>
        <v/>
      </c>
      <c r="AD386" s="119" t="str">
        <f t="shared" si="20"/>
        <v/>
      </c>
      <c r="AE386" s="120" t="str">
        <f t="shared" si="21"/>
        <v/>
      </c>
      <c r="AF386" s="121" t="str">
        <f t="shared" si="18"/>
        <v/>
      </c>
    </row>
    <row r="387" spans="2:32" x14ac:dyDescent="0.35">
      <c r="B387" s="903"/>
      <c r="C387" s="904"/>
      <c r="D387" s="905"/>
      <c r="E387" s="906"/>
      <c r="F387" s="907"/>
      <c r="G387" s="908"/>
      <c r="H387" s="909"/>
      <c r="I387" s="910"/>
      <c r="J387" s="911"/>
      <c r="K387" s="912"/>
      <c r="L387" s="913"/>
      <c r="M387" s="914"/>
      <c r="N387" s="915"/>
      <c r="O387" s="914"/>
      <c r="P387" s="915"/>
      <c r="Q387" s="916"/>
      <c r="R387" s="917"/>
      <c r="S387" s="918"/>
      <c r="T387" s="114" t="str" cm="1">
        <f t="array" ref="T387">_xlfn.IFS(I387="L = L",J387*K387,I387="L = RoT",J387*R387*S387,I387="A = L x H",J387*K387*L387,I387="A = CS",J387*O387,I387="A = A",J387*N387,I387="A = RoT",J387*R387*S387,I387="V = L x H x T",J387*K387*L387*M387,I387="V = L x CS",J387*K387*O387,I387="V = T x A",J387*M387*N387,I387="V = V",J387*P387,I387="V = RoT",J387*R387*S387,I387="M = M",J387*Q387,I387="M = RoT",J387*R387*S387,I387="","")</f>
        <v/>
      </c>
      <c r="U387" s="115" t="str" cm="1">
        <f t="array" ref="U387">_xlfn.IFNA(_xlfn.IFS($H387="length","m",$H387="area","m2",$H387="volume","m3",$H387="mass","kg",$H387="",""),"problem")</f>
        <v/>
      </c>
      <c r="V387" s="475"/>
      <c r="W387" s="476"/>
      <c r="X387" s="476"/>
      <c r="Y387" s="476"/>
      <c r="Z387" s="116"/>
      <c r="AA387" s="117" t="str" cm="1">
        <f t="array" ref="AA387">_xlfn.IFNA(_xlfn.IFS($H387="Length",VLOOKUP($Y387,Densities,3,FALSE),$H387="area",VLOOKUP($Y387,Densities,4,FALSE),$H387="volume",VLOOKUP($Y387,Densities,5,FALSE),$H387="mass",1,$H387="",""),"enter density manually")</f>
        <v/>
      </c>
      <c r="AB387" s="115" t="str" cm="1">
        <f t="array" ref="AB387">_xlfn.IFNA(_xlfn.IFS($H387="length","kg/m",$H387="area","kg/m2",$H387="volume","kg/m3",$H387="mass","kg/kg",$H387="",""),"problem")</f>
        <v/>
      </c>
      <c r="AC387" s="118" t="str">
        <f t="shared" si="19"/>
        <v/>
      </c>
      <c r="AD387" s="119" t="str">
        <f t="shared" si="20"/>
        <v/>
      </c>
      <c r="AE387" s="120" t="str">
        <f t="shared" si="21"/>
        <v/>
      </c>
      <c r="AF387" s="121" t="str">
        <f t="shared" si="18"/>
        <v/>
      </c>
    </row>
    <row r="388" spans="2:32" x14ac:dyDescent="0.35">
      <c r="B388" s="903"/>
      <c r="C388" s="904"/>
      <c r="D388" s="905"/>
      <c r="E388" s="906"/>
      <c r="F388" s="907"/>
      <c r="G388" s="908"/>
      <c r="H388" s="909"/>
      <c r="I388" s="910"/>
      <c r="J388" s="911"/>
      <c r="K388" s="912"/>
      <c r="L388" s="913"/>
      <c r="M388" s="914"/>
      <c r="N388" s="915"/>
      <c r="O388" s="914"/>
      <c r="P388" s="915"/>
      <c r="Q388" s="916"/>
      <c r="R388" s="917"/>
      <c r="S388" s="918"/>
      <c r="T388" s="114" t="str" cm="1">
        <f t="array" ref="T388">_xlfn.IFS(I388="L = L",J388*K388,I388="L = RoT",J388*R388*S388,I388="A = L x H",J388*K388*L388,I388="A = CS",J388*O388,I388="A = A",J388*N388,I388="A = RoT",J388*R388*S388,I388="V = L x H x T",J388*K388*L388*M388,I388="V = L x CS",J388*K388*O388,I388="V = T x A",J388*M388*N388,I388="V = V",J388*P388,I388="V = RoT",J388*R388*S388,I388="M = M",J388*Q388,I388="M = RoT",J388*R388*S388,I388="","")</f>
        <v/>
      </c>
      <c r="U388" s="115" t="str" cm="1">
        <f t="array" ref="U388">_xlfn.IFNA(_xlfn.IFS($H388="length","m",$H388="area","m2",$H388="volume","m3",$H388="mass","kg",$H388="",""),"problem")</f>
        <v/>
      </c>
      <c r="V388" s="475"/>
      <c r="W388" s="476"/>
      <c r="X388" s="476"/>
      <c r="Y388" s="476"/>
      <c r="Z388" s="116"/>
      <c r="AA388" s="117" t="str" cm="1">
        <f t="array" ref="AA388">_xlfn.IFNA(_xlfn.IFS($H388="Length",VLOOKUP($Y388,Densities,3,FALSE),$H388="area",VLOOKUP($Y388,Densities,4,FALSE),$H388="volume",VLOOKUP($Y388,Densities,5,FALSE),$H388="mass",1,$H388="",""),"enter density manually")</f>
        <v/>
      </c>
      <c r="AB388" s="115" t="str" cm="1">
        <f t="array" ref="AB388">_xlfn.IFNA(_xlfn.IFS($H388="length","kg/m",$H388="area","kg/m2",$H388="volume","kg/m3",$H388="mass","kg/kg",$H388="",""),"problem")</f>
        <v/>
      </c>
      <c r="AC388" s="118" t="str">
        <f t="shared" si="19"/>
        <v/>
      </c>
      <c r="AD388" s="119" t="str">
        <f t="shared" si="20"/>
        <v/>
      </c>
      <c r="AE388" s="120" t="str">
        <f t="shared" si="21"/>
        <v/>
      </c>
      <c r="AF388" s="121" t="str">
        <f t="shared" si="18"/>
        <v/>
      </c>
    </row>
    <row r="389" spans="2:32" x14ac:dyDescent="0.35">
      <c r="B389" s="903"/>
      <c r="C389" s="904"/>
      <c r="D389" s="905"/>
      <c r="E389" s="906"/>
      <c r="F389" s="907"/>
      <c r="G389" s="908"/>
      <c r="H389" s="909"/>
      <c r="I389" s="910"/>
      <c r="J389" s="911"/>
      <c r="K389" s="912"/>
      <c r="L389" s="913"/>
      <c r="M389" s="914"/>
      <c r="N389" s="915"/>
      <c r="O389" s="914"/>
      <c r="P389" s="915"/>
      <c r="Q389" s="916"/>
      <c r="R389" s="917"/>
      <c r="S389" s="918"/>
      <c r="T389" s="114" t="str" cm="1">
        <f t="array" ref="T389">_xlfn.IFS(I389="L = L",J389*K389,I389="L = RoT",J389*R389*S389,I389="A = L x H",J389*K389*L389,I389="A = CS",J389*O389,I389="A = A",J389*N389,I389="A = RoT",J389*R389*S389,I389="V = L x H x T",J389*K389*L389*M389,I389="V = L x CS",J389*K389*O389,I389="V = T x A",J389*M389*N389,I389="V = V",J389*P389,I389="V = RoT",J389*R389*S389,I389="M = M",J389*Q389,I389="M = RoT",J389*R389*S389,I389="","")</f>
        <v/>
      </c>
      <c r="U389" s="115" t="str" cm="1">
        <f t="array" ref="U389">_xlfn.IFNA(_xlfn.IFS($H389="length","m",$H389="area","m2",$H389="volume","m3",$H389="mass","kg",$H389="",""),"problem")</f>
        <v/>
      </c>
      <c r="V389" s="475"/>
      <c r="W389" s="476"/>
      <c r="X389" s="476"/>
      <c r="Y389" s="476"/>
      <c r="Z389" s="116"/>
      <c r="AA389" s="117" t="str" cm="1">
        <f t="array" ref="AA389">_xlfn.IFNA(_xlfn.IFS($H389="Length",VLOOKUP($Y389,Densities,3,FALSE),$H389="area",VLOOKUP($Y389,Densities,4,FALSE),$H389="volume",VLOOKUP($Y389,Densities,5,FALSE),$H389="mass",1,$H389="",""),"enter density manually")</f>
        <v/>
      </c>
      <c r="AB389" s="115" t="str" cm="1">
        <f t="array" ref="AB389">_xlfn.IFNA(_xlfn.IFS($H389="length","kg/m",$H389="area","kg/m2",$H389="volume","kg/m3",$H389="mass","kg/kg",$H389="",""),"problem")</f>
        <v/>
      </c>
      <c r="AC389" s="118" t="str">
        <f t="shared" si="19"/>
        <v/>
      </c>
      <c r="AD389" s="119" t="str">
        <f t="shared" si="20"/>
        <v/>
      </c>
      <c r="AE389" s="120" t="str">
        <f t="shared" si="21"/>
        <v/>
      </c>
      <c r="AF389" s="121" t="str">
        <f t="shared" si="18"/>
        <v/>
      </c>
    </row>
    <row r="390" spans="2:32" x14ac:dyDescent="0.35">
      <c r="B390" s="903"/>
      <c r="C390" s="904"/>
      <c r="D390" s="905"/>
      <c r="E390" s="906"/>
      <c r="F390" s="907"/>
      <c r="G390" s="908"/>
      <c r="H390" s="909"/>
      <c r="I390" s="910"/>
      <c r="J390" s="911"/>
      <c r="K390" s="912"/>
      <c r="L390" s="913"/>
      <c r="M390" s="914"/>
      <c r="N390" s="915"/>
      <c r="O390" s="914"/>
      <c r="P390" s="915"/>
      <c r="Q390" s="916"/>
      <c r="R390" s="917"/>
      <c r="S390" s="918"/>
      <c r="T390" s="114" t="str" cm="1">
        <f t="array" ref="T390">_xlfn.IFS(I390="L = L",J390*K390,I390="L = RoT",J390*R390*S390,I390="A = L x H",J390*K390*L390,I390="A = CS",J390*O390,I390="A = A",J390*N390,I390="A = RoT",J390*R390*S390,I390="V = L x H x T",J390*K390*L390*M390,I390="V = L x CS",J390*K390*O390,I390="V = T x A",J390*M390*N390,I390="V = V",J390*P390,I390="V = RoT",J390*R390*S390,I390="M = M",J390*Q390,I390="M = RoT",J390*R390*S390,I390="","")</f>
        <v/>
      </c>
      <c r="U390" s="115" t="str" cm="1">
        <f t="array" ref="U390">_xlfn.IFNA(_xlfn.IFS($H390="length","m",$H390="area","m2",$H390="volume","m3",$H390="mass","kg",$H390="",""),"problem")</f>
        <v/>
      </c>
      <c r="V390" s="475"/>
      <c r="W390" s="476"/>
      <c r="X390" s="476"/>
      <c r="Y390" s="476"/>
      <c r="Z390" s="116"/>
      <c r="AA390" s="117" t="str" cm="1">
        <f t="array" ref="AA390">_xlfn.IFNA(_xlfn.IFS($H390="Length",VLOOKUP($Y390,Densities,3,FALSE),$H390="area",VLOOKUP($Y390,Densities,4,FALSE),$H390="volume",VLOOKUP($Y390,Densities,5,FALSE),$H390="mass",1,$H390="",""),"enter density manually")</f>
        <v/>
      </c>
      <c r="AB390" s="115" t="str" cm="1">
        <f t="array" ref="AB390">_xlfn.IFNA(_xlfn.IFS($H390="length","kg/m",$H390="area","kg/m2",$H390="volume","kg/m3",$H390="mass","kg/kg",$H390="",""),"problem")</f>
        <v/>
      </c>
      <c r="AC390" s="118" t="str">
        <f t="shared" si="19"/>
        <v/>
      </c>
      <c r="AD390" s="119" t="str">
        <f t="shared" si="20"/>
        <v/>
      </c>
      <c r="AE390" s="120" t="str">
        <f t="shared" si="21"/>
        <v/>
      </c>
      <c r="AF390" s="121" t="str">
        <f t="shared" ref="AF390:AF453" si="22">_xlfn.IFNA(IF($Y390="","",VLOOKUP($Y390,_xlfn.CHOOSECOLS(Material_categories,4,9),2,FALSE)),"Assign material to its type in tab 'Matching of material categories'")</f>
        <v/>
      </c>
    </row>
    <row r="391" spans="2:32" ht="15.75" customHeight="1" x14ac:dyDescent="0.35">
      <c r="B391" s="903"/>
      <c r="C391" s="904"/>
      <c r="D391" s="905"/>
      <c r="E391" s="906"/>
      <c r="F391" s="907"/>
      <c r="G391" s="908"/>
      <c r="H391" s="909"/>
      <c r="I391" s="910"/>
      <c r="J391" s="911"/>
      <c r="K391" s="912"/>
      <c r="L391" s="913"/>
      <c r="M391" s="914"/>
      <c r="N391" s="915"/>
      <c r="O391" s="914"/>
      <c r="P391" s="915"/>
      <c r="Q391" s="916"/>
      <c r="R391" s="917"/>
      <c r="S391" s="918"/>
      <c r="T391" s="114" t="str" cm="1">
        <f t="array" ref="T391">_xlfn.IFS(I391="L = L",J391*K391,I391="L = RoT",J391*R391*S391,I391="A = L x H",J391*K391*L391,I391="A = CS",J391*O391,I391="A = A",J391*N391,I391="A = RoT",J391*R391*S391,I391="V = L x H x T",J391*K391*L391*M391,I391="V = L x CS",J391*K391*O391,I391="V = T x A",J391*M391*N391,I391="V = V",J391*P391,I391="V = RoT",J391*R391*S391,I391="M = M",J391*Q391,I391="M = RoT",J391*R391*S391,I391="","")</f>
        <v/>
      </c>
      <c r="U391" s="115" t="str" cm="1">
        <f t="array" ref="U391">_xlfn.IFNA(_xlfn.IFS($H391="length","m",$H391="area","m2",$H391="volume","m3",$H391="mass","kg",$H391="",""),"problem")</f>
        <v/>
      </c>
      <c r="V391" s="475"/>
      <c r="W391" s="476"/>
      <c r="X391" s="476"/>
      <c r="Y391" s="476"/>
      <c r="Z391" s="116"/>
      <c r="AA391" s="117" t="str" cm="1">
        <f t="array" ref="AA391">_xlfn.IFNA(_xlfn.IFS($H391="Length",VLOOKUP($Y391,Densities,3,FALSE),$H391="area",VLOOKUP($Y391,Densities,4,FALSE),$H391="volume",VLOOKUP($Y391,Densities,5,FALSE),$H391="mass",1,$H391="",""),"enter density manually")</f>
        <v/>
      </c>
      <c r="AB391" s="115" t="str" cm="1">
        <f t="array" ref="AB391">_xlfn.IFNA(_xlfn.IFS($H391="length","kg/m",$H391="area","kg/m2",$H391="volume","kg/m3",$H391="mass","kg/kg",$H391="",""),"problem")</f>
        <v/>
      </c>
      <c r="AC391" s="118" t="str">
        <f t="shared" ref="AC391:AC454" si="23">IF($T391="","",$T391*$AA391)</f>
        <v/>
      </c>
      <c r="AD391" s="119" t="str">
        <f t="shared" ref="AD391:AD454" si="24">IF($Y391="","",IFERROR(_xlfn.IFNA(IF($H391="volume",$AA391,VLOOKUP($Y391,Densities,5,FALSE)),"enter volumic density manually"),"enter volumic density manually"))</f>
        <v/>
      </c>
      <c r="AE391" s="120" t="str">
        <f t="shared" ref="AE391:AE454" si="25">IF($Y391="","",IF($AC391="","",$AC391/$AD391))</f>
        <v/>
      </c>
      <c r="AF391" s="121" t="str">
        <f t="shared" si="22"/>
        <v/>
      </c>
    </row>
    <row r="392" spans="2:32" ht="15.75" customHeight="1" x14ac:dyDescent="0.35">
      <c r="B392" s="903"/>
      <c r="C392" s="904"/>
      <c r="D392" s="905"/>
      <c r="E392" s="906"/>
      <c r="F392" s="907"/>
      <c r="G392" s="908"/>
      <c r="H392" s="909"/>
      <c r="I392" s="910"/>
      <c r="J392" s="911"/>
      <c r="K392" s="912"/>
      <c r="L392" s="913"/>
      <c r="M392" s="914"/>
      <c r="N392" s="915"/>
      <c r="O392" s="914"/>
      <c r="P392" s="915"/>
      <c r="Q392" s="916"/>
      <c r="R392" s="917"/>
      <c r="S392" s="918"/>
      <c r="T392" s="114" t="str" cm="1">
        <f t="array" ref="T392">_xlfn.IFS(I392="L = L",J392*K392,I392="L = RoT",J392*R392*S392,I392="A = L x H",J392*K392*L392,I392="A = CS",J392*O392,I392="A = A",J392*N392,I392="A = RoT",J392*R392*S392,I392="V = L x H x T",J392*K392*L392*M392,I392="V = L x CS",J392*K392*O392,I392="V = T x A",J392*M392*N392,I392="V = V",J392*P392,I392="V = RoT",J392*R392*S392,I392="M = M",J392*Q392,I392="M = RoT",J392*R392*S392,I392="","")</f>
        <v/>
      </c>
      <c r="U392" s="115" t="str" cm="1">
        <f t="array" ref="U392">_xlfn.IFNA(_xlfn.IFS($H392="length","m",$H392="area","m2",$H392="volume","m3",$H392="mass","kg",$H392="",""),"problem")</f>
        <v/>
      </c>
      <c r="V392" s="475"/>
      <c r="W392" s="476"/>
      <c r="X392" s="476"/>
      <c r="Y392" s="476"/>
      <c r="Z392" s="116"/>
      <c r="AA392" s="117" t="str" cm="1">
        <f t="array" ref="AA392">_xlfn.IFNA(_xlfn.IFS($H392="Length",VLOOKUP($Y392,Densities,3,FALSE),$H392="area",VLOOKUP($Y392,Densities,4,FALSE),$H392="volume",VLOOKUP($Y392,Densities,5,FALSE),$H392="mass",1,$H392="",""),"enter density manually")</f>
        <v/>
      </c>
      <c r="AB392" s="115" t="str" cm="1">
        <f t="array" ref="AB392">_xlfn.IFNA(_xlfn.IFS($H392="length","kg/m",$H392="area","kg/m2",$H392="volume","kg/m3",$H392="mass","kg/kg",$H392="",""),"problem")</f>
        <v/>
      </c>
      <c r="AC392" s="118" t="str">
        <f t="shared" si="23"/>
        <v/>
      </c>
      <c r="AD392" s="119" t="str">
        <f t="shared" si="24"/>
        <v/>
      </c>
      <c r="AE392" s="120" t="str">
        <f t="shared" si="25"/>
        <v/>
      </c>
      <c r="AF392" s="121" t="str">
        <f t="shared" si="22"/>
        <v/>
      </c>
    </row>
    <row r="393" spans="2:32" ht="15.75" customHeight="1" x14ac:dyDescent="0.35">
      <c r="B393" s="903"/>
      <c r="C393" s="904"/>
      <c r="D393" s="905"/>
      <c r="E393" s="906"/>
      <c r="F393" s="907"/>
      <c r="G393" s="908"/>
      <c r="H393" s="909"/>
      <c r="I393" s="910"/>
      <c r="J393" s="911"/>
      <c r="K393" s="912"/>
      <c r="L393" s="913"/>
      <c r="M393" s="914"/>
      <c r="N393" s="915"/>
      <c r="O393" s="914"/>
      <c r="P393" s="915"/>
      <c r="Q393" s="916"/>
      <c r="R393" s="917"/>
      <c r="S393" s="918"/>
      <c r="T393" s="114" t="str" cm="1">
        <f t="array" ref="T393">_xlfn.IFS(I393="L = L",J393*K393,I393="L = RoT",J393*R393*S393,I393="A = L x H",J393*K393*L393,I393="A = CS",J393*O393,I393="A = A",J393*N393,I393="A = RoT",J393*R393*S393,I393="V = L x H x T",J393*K393*L393*M393,I393="V = L x CS",J393*K393*O393,I393="V = T x A",J393*M393*N393,I393="V = V",J393*P393,I393="V = RoT",J393*R393*S393,I393="M = M",J393*Q393,I393="M = RoT",J393*R393*S393,I393="","")</f>
        <v/>
      </c>
      <c r="U393" s="115" t="str" cm="1">
        <f t="array" ref="U393">_xlfn.IFNA(_xlfn.IFS($H393="length","m",$H393="area","m2",$H393="volume","m3",$H393="mass","kg",$H393="",""),"problem")</f>
        <v/>
      </c>
      <c r="V393" s="475"/>
      <c r="W393" s="476"/>
      <c r="X393" s="476"/>
      <c r="Y393" s="476"/>
      <c r="Z393" s="116"/>
      <c r="AA393" s="117" t="str" cm="1">
        <f t="array" ref="AA393">_xlfn.IFNA(_xlfn.IFS($H393="Length",VLOOKUP($Y393,Densities,3,FALSE),$H393="area",VLOOKUP($Y393,Densities,4,FALSE),$H393="volume",VLOOKUP($Y393,Densities,5,FALSE),$H393="mass",1,$H393="",""),"enter density manually")</f>
        <v/>
      </c>
      <c r="AB393" s="115" t="str" cm="1">
        <f t="array" ref="AB393">_xlfn.IFNA(_xlfn.IFS($H393="length","kg/m",$H393="area","kg/m2",$H393="volume","kg/m3",$H393="mass","kg/kg",$H393="",""),"problem")</f>
        <v/>
      </c>
      <c r="AC393" s="118" t="str">
        <f t="shared" si="23"/>
        <v/>
      </c>
      <c r="AD393" s="119" t="str">
        <f t="shared" si="24"/>
        <v/>
      </c>
      <c r="AE393" s="120" t="str">
        <f t="shared" si="25"/>
        <v/>
      </c>
      <c r="AF393" s="121" t="str">
        <f t="shared" si="22"/>
        <v/>
      </c>
    </row>
    <row r="394" spans="2:32" ht="15.75" customHeight="1" x14ac:dyDescent="0.35">
      <c r="B394" s="903"/>
      <c r="C394" s="904"/>
      <c r="D394" s="905"/>
      <c r="E394" s="906"/>
      <c r="F394" s="907"/>
      <c r="G394" s="908"/>
      <c r="H394" s="909"/>
      <c r="I394" s="910"/>
      <c r="J394" s="911"/>
      <c r="K394" s="912"/>
      <c r="L394" s="913"/>
      <c r="M394" s="914"/>
      <c r="N394" s="915"/>
      <c r="O394" s="914"/>
      <c r="P394" s="915"/>
      <c r="Q394" s="916"/>
      <c r="R394" s="917"/>
      <c r="S394" s="918"/>
      <c r="T394" s="114" t="str" cm="1">
        <f t="array" ref="T394">_xlfn.IFS(I394="L = L",J394*K394,I394="L = RoT",J394*R394*S394,I394="A = L x H",J394*K394*L394,I394="A = CS",J394*O394,I394="A = A",J394*N394,I394="A = RoT",J394*R394*S394,I394="V = L x H x T",J394*K394*L394*M394,I394="V = L x CS",J394*K394*O394,I394="V = T x A",J394*M394*N394,I394="V = V",J394*P394,I394="V = RoT",J394*R394*S394,I394="M = M",J394*Q394,I394="M = RoT",J394*R394*S394,I394="","")</f>
        <v/>
      </c>
      <c r="U394" s="115" t="str" cm="1">
        <f t="array" ref="U394">_xlfn.IFNA(_xlfn.IFS($H394="length","m",$H394="area","m2",$H394="volume","m3",$H394="mass","kg",$H394="",""),"problem")</f>
        <v/>
      </c>
      <c r="V394" s="475"/>
      <c r="W394" s="476"/>
      <c r="X394" s="476"/>
      <c r="Y394" s="476"/>
      <c r="Z394" s="116"/>
      <c r="AA394" s="117" t="str" cm="1">
        <f t="array" ref="AA394">_xlfn.IFNA(_xlfn.IFS($H394="Length",VLOOKUP($Y394,Densities,3,FALSE),$H394="area",VLOOKUP($Y394,Densities,4,FALSE),$H394="volume",VLOOKUP($Y394,Densities,5,FALSE),$H394="mass",1,$H394="",""),"enter density manually")</f>
        <v/>
      </c>
      <c r="AB394" s="115" t="str" cm="1">
        <f t="array" ref="AB394">_xlfn.IFNA(_xlfn.IFS($H394="length","kg/m",$H394="area","kg/m2",$H394="volume","kg/m3",$H394="mass","kg/kg",$H394="",""),"problem")</f>
        <v/>
      </c>
      <c r="AC394" s="118" t="str">
        <f t="shared" si="23"/>
        <v/>
      </c>
      <c r="AD394" s="119" t="str">
        <f t="shared" si="24"/>
        <v/>
      </c>
      <c r="AE394" s="120" t="str">
        <f t="shared" si="25"/>
        <v/>
      </c>
      <c r="AF394" s="121" t="str">
        <f t="shared" si="22"/>
        <v/>
      </c>
    </row>
    <row r="395" spans="2:32" ht="15.75" customHeight="1" x14ac:dyDescent="0.35">
      <c r="B395" s="903"/>
      <c r="C395" s="904"/>
      <c r="D395" s="905"/>
      <c r="E395" s="906"/>
      <c r="F395" s="907"/>
      <c r="G395" s="908"/>
      <c r="H395" s="909"/>
      <c r="I395" s="910"/>
      <c r="J395" s="911"/>
      <c r="K395" s="912"/>
      <c r="L395" s="913"/>
      <c r="M395" s="914"/>
      <c r="N395" s="915"/>
      <c r="O395" s="914"/>
      <c r="P395" s="915"/>
      <c r="Q395" s="916"/>
      <c r="R395" s="917"/>
      <c r="S395" s="918"/>
      <c r="T395" s="114" t="str" cm="1">
        <f t="array" ref="T395">_xlfn.IFS(I395="L = L",J395*K395,I395="L = RoT",J395*R395*S395,I395="A = L x H",J395*K395*L395,I395="A = CS",J395*O395,I395="A = A",J395*N395,I395="A = RoT",J395*R395*S395,I395="V = L x H x T",J395*K395*L395*M395,I395="V = L x CS",J395*K395*O395,I395="V = T x A",J395*M395*N395,I395="V = V",J395*P395,I395="V = RoT",J395*R395*S395,I395="M = M",J395*Q395,I395="M = RoT",J395*R395*S395,I395="","")</f>
        <v/>
      </c>
      <c r="U395" s="115" t="str" cm="1">
        <f t="array" ref="U395">_xlfn.IFNA(_xlfn.IFS($H395="length","m",$H395="area","m2",$H395="volume","m3",$H395="mass","kg",$H395="",""),"problem")</f>
        <v/>
      </c>
      <c r="V395" s="475"/>
      <c r="W395" s="476"/>
      <c r="X395" s="476"/>
      <c r="Y395" s="476"/>
      <c r="Z395" s="116"/>
      <c r="AA395" s="117" t="str" cm="1">
        <f t="array" ref="AA395">_xlfn.IFNA(_xlfn.IFS($H395="Length",VLOOKUP($Y395,Densities,3,FALSE),$H395="area",VLOOKUP($Y395,Densities,4,FALSE),$H395="volume",VLOOKUP($Y395,Densities,5,FALSE),$H395="mass",1,$H395="",""),"enter density manually")</f>
        <v/>
      </c>
      <c r="AB395" s="115" t="str" cm="1">
        <f t="array" ref="AB395">_xlfn.IFNA(_xlfn.IFS($H395="length","kg/m",$H395="area","kg/m2",$H395="volume","kg/m3",$H395="mass","kg/kg",$H395="",""),"problem")</f>
        <v/>
      </c>
      <c r="AC395" s="118" t="str">
        <f t="shared" si="23"/>
        <v/>
      </c>
      <c r="AD395" s="119" t="str">
        <f t="shared" si="24"/>
        <v/>
      </c>
      <c r="AE395" s="120" t="str">
        <f t="shared" si="25"/>
        <v/>
      </c>
      <c r="AF395" s="121" t="str">
        <f t="shared" si="22"/>
        <v/>
      </c>
    </row>
    <row r="396" spans="2:32" ht="15.75" customHeight="1" x14ac:dyDescent="0.35">
      <c r="B396" s="903"/>
      <c r="C396" s="904"/>
      <c r="D396" s="905"/>
      <c r="E396" s="906"/>
      <c r="F396" s="907"/>
      <c r="G396" s="908"/>
      <c r="H396" s="909"/>
      <c r="I396" s="910"/>
      <c r="J396" s="911"/>
      <c r="K396" s="912"/>
      <c r="L396" s="913"/>
      <c r="M396" s="914"/>
      <c r="N396" s="915"/>
      <c r="O396" s="914"/>
      <c r="P396" s="915"/>
      <c r="Q396" s="916"/>
      <c r="R396" s="917"/>
      <c r="S396" s="918"/>
      <c r="T396" s="114" t="str" cm="1">
        <f t="array" ref="T396">_xlfn.IFS(I396="L = L",J396*K396,I396="L = RoT",J396*R396*S396,I396="A = L x H",J396*K396*L396,I396="A = CS",J396*O396,I396="A = A",J396*N396,I396="A = RoT",J396*R396*S396,I396="V = L x H x T",J396*K396*L396*M396,I396="V = L x CS",J396*K396*O396,I396="V = T x A",J396*M396*N396,I396="V = V",J396*P396,I396="V = RoT",J396*R396*S396,I396="M = M",J396*Q396,I396="M = RoT",J396*R396*S396,I396="","")</f>
        <v/>
      </c>
      <c r="U396" s="115" t="str" cm="1">
        <f t="array" ref="U396">_xlfn.IFNA(_xlfn.IFS($H396="length","m",$H396="area","m2",$H396="volume","m3",$H396="mass","kg",$H396="",""),"problem")</f>
        <v/>
      </c>
      <c r="V396" s="475"/>
      <c r="W396" s="476"/>
      <c r="X396" s="476"/>
      <c r="Y396" s="476"/>
      <c r="Z396" s="116"/>
      <c r="AA396" s="117" t="str" cm="1">
        <f t="array" ref="AA396">_xlfn.IFNA(_xlfn.IFS($H396="Length",VLOOKUP($Y396,Densities,3,FALSE),$H396="area",VLOOKUP($Y396,Densities,4,FALSE),$H396="volume",VLOOKUP($Y396,Densities,5,FALSE),$H396="mass",1,$H396="",""),"enter density manually")</f>
        <v/>
      </c>
      <c r="AB396" s="115" t="str" cm="1">
        <f t="array" ref="AB396">_xlfn.IFNA(_xlfn.IFS($H396="length","kg/m",$H396="area","kg/m2",$H396="volume","kg/m3",$H396="mass","kg/kg",$H396="",""),"problem")</f>
        <v/>
      </c>
      <c r="AC396" s="118" t="str">
        <f t="shared" si="23"/>
        <v/>
      </c>
      <c r="AD396" s="119" t="str">
        <f t="shared" si="24"/>
        <v/>
      </c>
      <c r="AE396" s="120" t="str">
        <f t="shared" si="25"/>
        <v/>
      </c>
      <c r="AF396" s="121" t="str">
        <f t="shared" si="22"/>
        <v/>
      </c>
    </row>
    <row r="397" spans="2:32" ht="15.75" customHeight="1" x14ac:dyDescent="0.35">
      <c r="B397" s="903"/>
      <c r="C397" s="904"/>
      <c r="D397" s="905"/>
      <c r="E397" s="906"/>
      <c r="F397" s="907"/>
      <c r="G397" s="908"/>
      <c r="H397" s="909"/>
      <c r="I397" s="910"/>
      <c r="J397" s="911"/>
      <c r="K397" s="912"/>
      <c r="L397" s="913"/>
      <c r="M397" s="914"/>
      <c r="N397" s="915"/>
      <c r="O397" s="914"/>
      <c r="P397" s="915"/>
      <c r="Q397" s="916"/>
      <c r="R397" s="917"/>
      <c r="S397" s="918"/>
      <c r="T397" s="114" t="str" cm="1">
        <f t="array" ref="T397">_xlfn.IFS(I397="L = L",J397*K397,I397="L = RoT",J397*R397*S397,I397="A = L x H",J397*K397*L397,I397="A = CS",J397*O397,I397="A = A",J397*N397,I397="A = RoT",J397*R397*S397,I397="V = L x H x T",J397*K397*L397*M397,I397="V = L x CS",J397*K397*O397,I397="V = T x A",J397*M397*N397,I397="V = V",J397*P397,I397="V = RoT",J397*R397*S397,I397="M = M",J397*Q397,I397="M = RoT",J397*R397*S397,I397="","")</f>
        <v/>
      </c>
      <c r="U397" s="115" t="str" cm="1">
        <f t="array" ref="U397">_xlfn.IFNA(_xlfn.IFS($H397="length","m",$H397="area","m2",$H397="volume","m3",$H397="mass","kg",$H397="",""),"problem")</f>
        <v/>
      </c>
      <c r="V397" s="475"/>
      <c r="W397" s="476"/>
      <c r="X397" s="476"/>
      <c r="Y397" s="476"/>
      <c r="Z397" s="116"/>
      <c r="AA397" s="117" t="str" cm="1">
        <f t="array" ref="AA397">_xlfn.IFNA(_xlfn.IFS($H397="Length",VLOOKUP($Y397,Densities,3,FALSE),$H397="area",VLOOKUP($Y397,Densities,4,FALSE),$H397="volume",VLOOKUP($Y397,Densities,5,FALSE),$H397="mass",1,$H397="",""),"enter density manually")</f>
        <v/>
      </c>
      <c r="AB397" s="115" t="str" cm="1">
        <f t="array" ref="AB397">_xlfn.IFNA(_xlfn.IFS($H397="length","kg/m",$H397="area","kg/m2",$H397="volume","kg/m3",$H397="mass","kg/kg",$H397="",""),"problem")</f>
        <v/>
      </c>
      <c r="AC397" s="118" t="str">
        <f t="shared" si="23"/>
        <v/>
      </c>
      <c r="AD397" s="119" t="str">
        <f t="shared" si="24"/>
        <v/>
      </c>
      <c r="AE397" s="120" t="str">
        <f t="shared" si="25"/>
        <v/>
      </c>
      <c r="AF397" s="121" t="str">
        <f t="shared" si="22"/>
        <v/>
      </c>
    </row>
    <row r="398" spans="2:32" ht="15.75" customHeight="1" x14ac:dyDescent="0.35">
      <c r="B398" s="903"/>
      <c r="C398" s="904"/>
      <c r="D398" s="905"/>
      <c r="E398" s="906"/>
      <c r="F398" s="907"/>
      <c r="G398" s="908"/>
      <c r="H398" s="909"/>
      <c r="I398" s="910"/>
      <c r="J398" s="911"/>
      <c r="K398" s="912"/>
      <c r="L398" s="913"/>
      <c r="M398" s="914"/>
      <c r="N398" s="915"/>
      <c r="O398" s="914"/>
      <c r="P398" s="915"/>
      <c r="Q398" s="916"/>
      <c r="R398" s="917"/>
      <c r="S398" s="918"/>
      <c r="T398" s="114" t="str" cm="1">
        <f t="array" ref="T398">_xlfn.IFS(I398="L = L",J398*K398,I398="L = RoT",J398*R398*S398,I398="A = L x H",J398*K398*L398,I398="A = CS",J398*O398,I398="A = A",J398*N398,I398="A = RoT",J398*R398*S398,I398="V = L x H x T",J398*K398*L398*M398,I398="V = L x CS",J398*K398*O398,I398="V = T x A",J398*M398*N398,I398="V = V",J398*P398,I398="V = RoT",J398*R398*S398,I398="M = M",J398*Q398,I398="M = RoT",J398*R398*S398,I398="","")</f>
        <v/>
      </c>
      <c r="U398" s="115" t="str" cm="1">
        <f t="array" ref="U398">_xlfn.IFNA(_xlfn.IFS($H398="length","m",$H398="area","m2",$H398="volume","m3",$H398="mass","kg",$H398="",""),"problem")</f>
        <v/>
      </c>
      <c r="V398" s="475"/>
      <c r="W398" s="476"/>
      <c r="X398" s="476"/>
      <c r="Y398" s="476"/>
      <c r="Z398" s="116"/>
      <c r="AA398" s="117" t="str" cm="1">
        <f t="array" ref="AA398">_xlfn.IFNA(_xlfn.IFS($H398="Length",VLOOKUP($Y398,Densities,3,FALSE),$H398="area",VLOOKUP($Y398,Densities,4,FALSE),$H398="volume",VLOOKUP($Y398,Densities,5,FALSE),$H398="mass",1,$H398="",""),"enter density manually")</f>
        <v/>
      </c>
      <c r="AB398" s="115" t="str" cm="1">
        <f t="array" ref="AB398">_xlfn.IFNA(_xlfn.IFS($H398="length","kg/m",$H398="area","kg/m2",$H398="volume","kg/m3",$H398="mass","kg/kg",$H398="",""),"problem")</f>
        <v/>
      </c>
      <c r="AC398" s="118" t="str">
        <f t="shared" si="23"/>
        <v/>
      </c>
      <c r="AD398" s="119" t="str">
        <f t="shared" si="24"/>
        <v/>
      </c>
      <c r="AE398" s="120" t="str">
        <f t="shared" si="25"/>
        <v/>
      </c>
      <c r="AF398" s="121" t="str">
        <f t="shared" si="22"/>
        <v/>
      </c>
    </row>
    <row r="399" spans="2:32" ht="15.75" customHeight="1" x14ac:dyDescent="0.35">
      <c r="B399" s="903"/>
      <c r="C399" s="904"/>
      <c r="D399" s="905"/>
      <c r="E399" s="906"/>
      <c r="F399" s="907"/>
      <c r="G399" s="908"/>
      <c r="H399" s="909"/>
      <c r="I399" s="910"/>
      <c r="J399" s="911"/>
      <c r="K399" s="912"/>
      <c r="L399" s="913"/>
      <c r="M399" s="914"/>
      <c r="N399" s="915"/>
      <c r="O399" s="914"/>
      <c r="P399" s="915"/>
      <c r="Q399" s="916"/>
      <c r="R399" s="917"/>
      <c r="S399" s="918"/>
      <c r="T399" s="114" t="str" cm="1">
        <f t="array" ref="T399">_xlfn.IFS(I399="L = L",J399*K399,I399="L = RoT",J399*R399*S399,I399="A = L x H",J399*K399*L399,I399="A = CS",J399*O399,I399="A = A",J399*N399,I399="A = RoT",J399*R399*S399,I399="V = L x H x T",J399*K399*L399*M399,I399="V = L x CS",J399*K399*O399,I399="V = T x A",J399*M399*N399,I399="V = V",J399*P399,I399="V = RoT",J399*R399*S399,I399="M = M",J399*Q399,I399="M = RoT",J399*R399*S399,I399="","")</f>
        <v/>
      </c>
      <c r="U399" s="115" t="str" cm="1">
        <f t="array" ref="U399">_xlfn.IFNA(_xlfn.IFS($H399="length","m",$H399="area","m2",$H399="volume","m3",$H399="mass","kg",$H399="",""),"problem")</f>
        <v/>
      </c>
      <c r="V399" s="475"/>
      <c r="W399" s="476"/>
      <c r="X399" s="476"/>
      <c r="Y399" s="476"/>
      <c r="Z399" s="116"/>
      <c r="AA399" s="117" t="str" cm="1">
        <f t="array" ref="AA399">_xlfn.IFNA(_xlfn.IFS($H399="Length",VLOOKUP($Y399,Densities,3,FALSE),$H399="area",VLOOKUP($Y399,Densities,4,FALSE),$H399="volume",VLOOKUP($Y399,Densities,5,FALSE),$H399="mass",1,$H399="",""),"enter density manually")</f>
        <v/>
      </c>
      <c r="AB399" s="115" t="str" cm="1">
        <f t="array" ref="AB399">_xlfn.IFNA(_xlfn.IFS($H399="length","kg/m",$H399="area","kg/m2",$H399="volume","kg/m3",$H399="mass","kg/kg",$H399="",""),"problem")</f>
        <v/>
      </c>
      <c r="AC399" s="118" t="str">
        <f t="shared" si="23"/>
        <v/>
      </c>
      <c r="AD399" s="119" t="str">
        <f t="shared" si="24"/>
        <v/>
      </c>
      <c r="AE399" s="120" t="str">
        <f t="shared" si="25"/>
        <v/>
      </c>
      <c r="AF399" s="121" t="str">
        <f t="shared" si="22"/>
        <v/>
      </c>
    </row>
    <row r="400" spans="2:32" ht="15.75" customHeight="1" x14ac:dyDescent="0.35">
      <c r="B400" s="903"/>
      <c r="C400" s="904"/>
      <c r="D400" s="905"/>
      <c r="E400" s="906"/>
      <c r="F400" s="907"/>
      <c r="G400" s="908"/>
      <c r="H400" s="909"/>
      <c r="I400" s="910"/>
      <c r="J400" s="911"/>
      <c r="K400" s="912"/>
      <c r="L400" s="913"/>
      <c r="M400" s="914"/>
      <c r="N400" s="915"/>
      <c r="O400" s="914"/>
      <c r="P400" s="915"/>
      <c r="Q400" s="916"/>
      <c r="R400" s="917"/>
      <c r="S400" s="918"/>
      <c r="T400" s="114" t="str" cm="1">
        <f t="array" ref="T400">_xlfn.IFS(I400="L = L",J400*K400,I400="L = RoT",J400*R400*S400,I400="A = L x H",J400*K400*L400,I400="A = CS",J400*O400,I400="A = A",J400*N400,I400="A = RoT",J400*R400*S400,I400="V = L x H x T",J400*K400*L400*M400,I400="V = L x CS",J400*K400*O400,I400="V = T x A",J400*M400*N400,I400="V = V",J400*P400,I400="V = RoT",J400*R400*S400,I400="M = M",J400*Q400,I400="M = RoT",J400*R400*S400,I400="","")</f>
        <v/>
      </c>
      <c r="U400" s="115" t="str" cm="1">
        <f t="array" ref="U400">_xlfn.IFNA(_xlfn.IFS($H400="length","m",$H400="area","m2",$H400="volume","m3",$H400="mass","kg",$H400="",""),"problem")</f>
        <v/>
      </c>
      <c r="V400" s="475"/>
      <c r="W400" s="476"/>
      <c r="X400" s="476"/>
      <c r="Y400" s="476"/>
      <c r="Z400" s="116"/>
      <c r="AA400" s="117" t="str" cm="1">
        <f t="array" ref="AA400">_xlfn.IFNA(_xlfn.IFS($H400="Length",VLOOKUP($Y400,Densities,3,FALSE),$H400="area",VLOOKUP($Y400,Densities,4,FALSE),$H400="volume",VLOOKUP($Y400,Densities,5,FALSE),$H400="mass",1,$H400="",""),"enter density manually")</f>
        <v/>
      </c>
      <c r="AB400" s="115" t="str" cm="1">
        <f t="array" ref="AB400">_xlfn.IFNA(_xlfn.IFS($H400="length","kg/m",$H400="area","kg/m2",$H400="volume","kg/m3",$H400="mass","kg/kg",$H400="",""),"problem")</f>
        <v/>
      </c>
      <c r="AC400" s="118" t="str">
        <f t="shared" si="23"/>
        <v/>
      </c>
      <c r="AD400" s="119" t="str">
        <f t="shared" si="24"/>
        <v/>
      </c>
      <c r="AE400" s="120" t="str">
        <f t="shared" si="25"/>
        <v/>
      </c>
      <c r="AF400" s="121" t="str">
        <f t="shared" si="22"/>
        <v/>
      </c>
    </row>
    <row r="401" spans="2:32" ht="15.75" customHeight="1" x14ac:dyDescent="0.35">
      <c r="B401" s="903"/>
      <c r="C401" s="904"/>
      <c r="D401" s="905"/>
      <c r="E401" s="906"/>
      <c r="F401" s="907"/>
      <c r="G401" s="908"/>
      <c r="H401" s="909"/>
      <c r="I401" s="910"/>
      <c r="J401" s="911"/>
      <c r="K401" s="912"/>
      <c r="L401" s="913"/>
      <c r="M401" s="914"/>
      <c r="N401" s="915"/>
      <c r="O401" s="914"/>
      <c r="P401" s="915"/>
      <c r="Q401" s="916"/>
      <c r="R401" s="917"/>
      <c r="S401" s="918"/>
      <c r="T401" s="114" t="str" cm="1">
        <f t="array" ref="T401">_xlfn.IFS(I401="L = L",J401*K401,I401="L = RoT",J401*R401*S401,I401="A = L x H",J401*K401*L401,I401="A = CS",J401*O401,I401="A = A",J401*N401,I401="A = RoT",J401*R401*S401,I401="V = L x H x T",J401*K401*L401*M401,I401="V = L x CS",J401*K401*O401,I401="V = T x A",J401*M401*N401,I401="V = V",J401*P401,I401="V = RoT",J401*R401*S401,I401="M = M",J401*Q401,I401="M = RoT",J401*R401*S401,I401="","")</f>
        <v/>
      </c>
      <c r="U401" s="115" t="str" cm="1">
        <f t="array" ref="U401">_xlfn.IFNA(_xlfn.IFS($H401="length","m",$H401="area","m2",$H401="volume","m3",$H401="mass","kg",$H401="",""),"problem")</f>
        <v/>
      </c>
      <c r="V401" s="475"/>
      <c r="W401" s="476"/>
      <c r="X401" s="476"/>
      <c r="Y401" s="476"/>
      <c r="Z401" s="116"/>
      <c r="AA401" s="117" t="str" cm="1">
        <f t="array" ref="AA401">_xlfn.IFNA(_xlfn.IFS($H401="Length",VLOOKUP($Y401,Densities,3,FALSE),$H401="area",VLOOKUP($Y401,Densities,4,FALSE),$H401="volume",VLOOKUP($Y401,Densities,5,FALSE),$H401="mass",1,$H401="",""),"enter density manually")</f>
        <v/>
      </c>
      <c r="AB401" s="115" t="str" cm="1">
        <f t="array" ref="AB401">_xlfn.IFNA(_xlfn.IFS($H401="length","kg/m",$H401="area","kg/m2",$H401="volume","kg/m3",$H401="mass","kg/kg",$H401="",""),"problem")</f>
        <v/>
      </c>
      <c r="AC401" s="118" t="str">
        <f t="shared" si="23"/>
        <v/>
      </c>
      <c r="AD401" s="119" t="str">
        <f t="shared" si="24"/>
        <v/>
      </c>
      <c r="AE401" s="120" t="str">
        <f t="shared" si="25"/>
        <v/>
      </c>
      <c r="AF401" s="121" t="str">
        <f t="shared" si="22"/>
        <v/>
      </c>
    </row>
    <row r="402" spans="2:32" ht="15.75" customHeight="1" x14ac:dyDescent="0.35">
      <c r="B402" s="903"/>
      <c r="C402" s="904"/>
      <c r="D402" s="905"/>
      <c r="E402" s="906"/>
      <c r="F402" s="907"/>
      <c r="G402" s="908"/>
      <c r="H402" s="909"/>
      <c r="I402" s="910"/>
      <c r="J402" s="911"/>
      <c r="K402" s="912"/>
      <c r="L402" s="913"/>
      <c r="M402" s="914"/>
      <c r="N402" s="915"/>
      <c r="O402" s="914"/>
      <c r="P402" s="915"/>
      <c r="Q402" s="916"/>
      <c r="R402" s="917"/>
      <c r="S402" s="918"/>
      <c r="T402" s="114" t="str" cm="1">
        <f t="array" ref="T402">_xlfn.IFS(I402="L = L",J402*K402,I402="L = RoT",J402*R402*S402,I402="A = L x H",J402*K402*L402,I402="A = CS",J402*O402,I402="A = A",J402*N402,I402="A = RoT",J402*R402*S402,I402="V = L x H x T",J402*K402*L402*M402,I402="V = L x CS",J402*K402*O402,I402="V = T x A",J402*M402*N402,I402="V = V",J402*P402,I402="V = RoT",J402*R402*S402,I402="M = M",J402*Q402,I402="M = RoT",J402*R402*S402,I402="","")</f>
        <v/>
      </c>
      <c r="U402" s="115" t="str" cm="1">
        <f t="array" ref="U402">_xlfn.IFNA(_xlfn.IFS($H402="length","m",$H402="area","m2",$H402="volume","m3",$H402="mass","kg",$H402="",""),"problem")</f>
        <v/>
      </c>
      <c r="V402" s="475"/>
      <c r="W402" s="476"/>
      <c r="X402" s="476"/>
      <c r="Y402" s="476"/>
      <c r="Z402" s="116"/>
      <c r="AA402" s="117" t="str" cm="1">
        <f t="array" ref="AA402">_xlfn.IFNA(_xlfn.IFS($H402="Length",VLOOKUP($Y402,Densities,3,FALSE),$H402="area",VLOOKUP($Y402,Densities,4,FALSE),$H402="volume",VLOOKUP($Y402,Densities,5,FALSE),$H402="mass",1,$H402="",""),"enter density manually")</f>
        <v/>
      </c>
      <c r="AB402" s="115" t="str" cm="1">
        <f t="array" ref="AB402">_xlfn.IFNA(_xlfn.IFS($H402="length","kg/m",$H402="area","kg/m2",$H402="volume","kg/m3",$H402="mass","kg/kg",$H402="",""),"problem")</f>
        <v/>
      </c>
      <c r="AC402" s="118" t="str">
        <f t="shared" si="23"/>
        <v/>
      </c>
      <c r="AD402" s="119" t="str">
        <f t="shared" si="24"/>
        <v/>
      </c>
      <c r="AE402" s="120" t="str">
        <f t="shared" si="25"/>
        <v/>
      </c>
      <c r="AF402" s="121" t="str">
        <f t="shared" si="22"/>
        <v/>
      </c>
    </row>
    <row r="403" spans="2:32" ht="15.75" customHeight="1" x14ac:dyDescent="0.35">
      <c r="B403" s="903"/>
      <c r="C403" s="904"/>
      <c r="D403" s="905"/>
      <c r="E403" s="906"/>
      <c r="F403" s="907"/>
      <c r="G403" s="908"/>
      <c r="H403" s="909"/>
      <c r="I403" s="910"/>
      <c r="J403" s="911"/>
      <c r="K403" s="912"/>
      <c r="L403" s="913"/>
      <c r="M403" s="914"/>
      <c r="N403" s="915"/>
      <c r="O403" s="914"/>
      <c r="P403" s="915"/>
      <c r="Q403" s="916"/>
      <c r="R403" s="917"/>
      <c r="S403" s="918"/>
      <c r="T403" s="114" t="str" cm="1">
        <f t="array" ref="T403">_xlfn.IFS(I403="L = L",J403*K403,I403="L = RoT",J403*R403*S403,I403="A = L x H",J403*K403*L403,I403="A = CS",J403*O403,I403="A = A",J403*N403,I403="A = RoT",J403*R403*S403,I403="V = L x H x T",J403*K403*L403*M403,I403="V = L x CS",J403*K403*O403,I403="V = T x A",J403*M403*N403,I403="V = V",J403*P403,I403="V = RoT",J403*R403*S403,I403="M = M",J403*Q403,I403="M = RoT",J403*R403*S403,I403="","")</f>
        <v/>
      </c>
      <c r="U403" s="115" t="str" cm="1">
        <f t="array" ref="U403">_xlfn.IFNA(_xlfn.IFS($H403="length","m",$H403="area","m2",$H403="volume","m3",$H403="mass","kg",$H403="",""),"problem")</f>
        <v/>
      </c>
      <c r="V403" s="475"/>
      <c r="W403" s="476"/>
      <c r="X403" s="476"/>
      <c r="Y403" s="476"/>
      <c r="Z403" s="116"/>
      <c r="AA403" s="117" t="str" cm="1">
        <f t="array" ref="AA403">_xlfn.IFNA(_xlfn.IFS($H403="Length",VLOOKUP($Y403,Densities,3,FALSE),$H403="area",VLOOKUP($Y403,Densities,4,FALSE),$H403="volume",VLOOKUP($Y403,Densities,5,FALSE),$H403="mass",1,$H403="",""),"enter density manually")</f>
        <v/>
      </c>
      <c r="AB403" s="115" t="str" cm="1">
        <f t="array" ref="AB403">_xlfn.IFNA(_xlfn.IFS($H403="length","kg/m",$H403="area","kg/m2",$H403="volume","kg/m3",$H403="mass","kg/kg",$H403="",""),"problem")</f>
        <v/>
      </c>
      <c r="AC403" s="118" t="str">
        <f t="shared" si="23"/>
        <v/>
      </c>
      <c r="AD403" s="119" t="str">
        <f t="shared" si="24"/>
        <v/>
      </c>
      <c r="AE403" s="120" t="str">
        <f t="shared" si="25"/>
        <v/>
      </c>
      <c r="AF403" s="121" t="str">
        <f t="shared" si="22"/>
        <v/>
      </c>
    </row>
    <row r="404" spans="2:32" ht="15.75" customHeight="1" x14ac:dyDescent="0.35">
      <c r="B404" s="903"/>
      <c r="C404" s="904"/>
      <c r="D404" s="905"/>
      <c r="E404" s="906"/>
      <c r="F404" s="907"/>
      <c r="G404" s="908"/>
      <c r="H404" s="909"/>
      <c r="I404" s="910"/>
      <c r="J404" s="911"/>
      <c r="K404" s="912"/>
      <c r="L404" s="913"/>
      <c r="M404" s="914"/>
      <c r="N404" s="915"/>
      <c r="O404" s="914"/>
      <c r="P404" s="915"/>
      <c r="Q404" s="916"/>
      <c r="R404" s="917"/>
      <c r="S404" s="918"/>
      <c r="T404" s="114" t="str" cm="1">
        <f t="array" ref="T404">_xlfn.IFS(I404="L = L",J404*K404,I404="L = RoT",J404*R404*S404,I404="A = L x H",J404*K404*L404,I404="A = CS",J404*O404,I404="A = A",J404*N404,I404="A = RoT",J404*R404*S404,I404="V = L x H x T",J404*K404*L404*M404,I404="V = L x CS",J404*K404*O404,I404="V = T x A",J404*M404*N404,I404="V = V",J404*P404,I404="V = RoT",J404*R404*S404,I404="M = M",J404*Q404,I404="M = RoT",J404*R404*S404,I404="","")</f>
        <v/>
      </c>
      <c r="U404" s="115" t="str" cm="1">
        <f t="array" ref="U404">_xlfn.IFNA(_xlfn.IFS($H404="length","m",$H404="area","m2",$H404="volume","m3",$H404="mass","kg",$H404="",""),"problem")</f>
        <v/>
      </c>
      <c r="V404" s="475"/>
      <c r="W404" s="476"/>
      <c r="X404" s="476"/>
      <c r="Y404" s="476"/>
      <c r="Z404" s="116"/>
      <c r="AA404" s="117" t="str" cm="1">
        <f t="array" ref="AA404">_xlfn.IFNA(_xlfn.IFS($H404="Length",VLOOKUP($Y404,Densities,3,FALSE),$H404="area",VLOOKUP($Y404,Densities,4,FALSE),$H404="volume",VLOOKUP($Y404,Densities,5,FALSE),$H404="mass",1,$H404="",""),"enter density manually")</f>
        <v/>
      </c>
      <c r="AB404" s="115" t="str" cm="1">
        <f t="array" ref="AB404">_xlfn.IFNA(_xlfn.IFS($H404="length","kg/m",$H404="area","kg/m2",$H404="volume","kg/m3",$H404="mass","kg/kg",$H404="",""),"problem")</f>
        <v/>
      </c>
      <c r="AC404" s="118" t="str">
        <f t="shared" si="23"/>
        <v/>
      </c>
      <c r="AD404" s="119" t="str">
        <f t="shared" si="24"/>
        <v/>
      </c>
      <c r="AE404" s="120" t="str">
        <f t="shared" si="25"/>
        <v/>
      </c>
      <c r="AF404" s="121" t="str">
        <f t="shared" si="22"/>
        <v/>
      </c>
    </row>
    <row r="405" spans="2:32" ht="15.75" customHeight="1" x14ac:dyDescent="0.35">
      <c r="B405" s="903"/>
      <c r="C405" s="904"/>
      <c r="D405" s="905"/>
      <c r="E405" s="906"/>
      <c r="F405" s="907"/>
      <c r="G405" s="908"/>
      <c r="H405" s="909"/>
      <c r="I405" s="910"/>
      <c r="J405" s="911"/>
      <c r="K405" s="912"/>
      <c r="L405" s="913"/>
      <c r="M405" s="914"/>
      <c r="N405" s="915"/>
      <c r="O405" s="914"/>
      <c r="P405" s="915"/>
      <c r="Q405" s="916"/>
      <c r="R405" s="917"/>
      <c r="S405" s="918"/>
      <c r="T405" s="114" t="str" cm="1">
        <f t="array" ref="T405">_xlfn.IFS(I405="L = L",J405*K405,I405="L = RoT",J405*R405*S405,I405="A = L x H",J405*K405*L405,I405="A = CS",J405*O405,I405="A = A",J405*N405,I405="A = RoT",J405*R405*S405,I405="V = L x H x T",J405*K405*L405*M405,I405="V = L x CS",J405*K405*O405,I405="V = T x A",J405*M405*N405,I405="V = V",J405*P405,I405="V = RoT",J405*R405*S405,I405="M = M",J405*Q405,I405="M = RoT",J405*R405*S405,I405="","")</f>
        <v/>
      </c>
      <c r="U405" s="115" t="str" cm="1">
        <f t="array" ref="U405">_xlfn.IFNA(_xlfn.IFS($H405="length","m",$H405="area","m2",$H405="volume","m3",$H405="mass","kg",$H405="",""),"problem")</f>
        <v/>
      </c>
      <c r="V405" s="475"/>
      <c r="W405" s="476"/>
      <c r="X405" s="476"/>
      <c r="Y405" s="476"/>
      <c r="Z405" s="116"/>
      <c r="AA405" s="117" t="str" cm="1">
        <f t="array" ref="AA405">_xlfn.IFNA(_xlfn.IFS($H405="Length",VLOOKUP($Y405,Densities,3,FALSE),$H405="area",VLOOKUP($Y405,Densities,4,FALSE),$H405="volume",VLOOKUP($Y405,Densities,5,FALSE),$H405="mass",1,$H405="",""),"enter density manually")</f>
        <v/>
      </c>
      <c r="AB405" s="115" t="str" cm="1">
        <f t="array" ref="AB405">_xlfn.IFNA(_xlfn.IFS($H405="length","kg/m",$H405="area","kg/m2",$H405="volume","kg/m3",$H405="mass","kg/kg",$H405="",""),"problem")</f>
        <v/>
      </c>
      <c r="AC405" s="118" t="str">
        <f t="shared" si="23"/>
        <v/>
      </c>
      <c r="AD405" s="119" t="str">
        <f t="shared" si="24"/>
        <v/>
      </c>
      <c r="AE405" s="120" t="str">
        <f t="shared" si="25"/>
        <v/>
      </c>
      <c r="AF405" s="121" t="str">
        <f t="shared" si="22"/>
        <v/>
      </c>
    </row>
    <row r="406" spans="2:32" ht="15.75" customHeight="1" x14ac:dyDescent="0.35">
      <c r="B406" s="903"/>
      <c r="C406" s="904"/>
      <c r="D406" s="905"/>
      <c r="E406" s="906"/>
      <c r="F406" s="907"/>
      <c r="G406" s="908"/>
      <c r="H406" s="909"/>
      <c r="I406" s="910"/>
      <c r="J406" s="911"/>
      <c r="K406" s="912"/>
      <c r="L406" s="913"/>
      <c r="M406" s="914"/>
      <c r="N406" s="915"/>
      <c r="O406" s="914"/>
      <c r="P406" s="915"/>
      <c r="Q406" s="916"/>
      <c r="R406" s="917"/>
      <c r="S406" s="918"/>
      <c r="T406" s="114" t="str" cm="1">
        <f t="array" ref="T406">_xlfn.IFS(I406="L = L",J406*K406,I406="L = RoT",J406*R406*S406,I406="A = L x H",J406*K406*L406,I406="A = CS",J406*O406,I406="A = A",J406*N406,I406="A = RoT",J406*R406*S406,I406="V = L x H x T",J406*K406*L406*M406,I406="V = L x CS",J406*K406*O406,I406="V = T x A",J406*M406*N406,I406="V = V",J406*P406,I406="V = RoT",J406*R406*S406,I406="M = M",J406*Q406,I406="M = RoT",J406*R406*S406,I406="","")</f>
        <v/>
      </c>
      <c r="U406" s="115" t="str" cm="1">
        <f t="array" ref="U406">_xlfn.IFNA(_xlfn.IFS($H406="length","m",$H406="area","m2",$H406="volume","m3",$H406="mass","kg",$H406="",""),"problem")</f>
        <v/>
      </c>
      <c r="V406" s="475"/>
      <c r="W406" s="476"/>
      <c r="X406" s="476"/>
      <c r="Y406" s="476"/>
      <c r="Z406" s="116"/>
      <c r="AA406" s="117" t="str" cm="1">
        <f t="array" ref="AA406">_xlfn.IFNA(_xlfn.IFS($H406="Length",VLOOKUP($Y406,Densities,3,FALSE),$H406="area",VLOOKUP($Y406,Densities,4,FALSE),$H406="volume",VLOOKUP($Y406,Densities,5,FALSE),$H406="mass",1,$H406="",""),"enter density manually")</f>
        <v/>
      </c>
      <c r="AB406" s="115" t="str" cm="1">
        <f t="array" ref="AB406">_xlfn.IFNA(_xlfn.IFS($H406="length","kg/m",$H406="area","kg/m2",$H406="volume","kg/m3",$H406="mass","kg/kg",$H406="",""),"problem")</f>
        <v/>
      </c>
      <c r="AC406" s="118" t="str">
        <f t="shared" si="23"/>
        <v/>
      </c>
      <c r="AD406" s="119" t="str">
        <f t="shared" si="24"/>
        <v/>
      </c>
      <c r="AE406" s="120" t="str">
        <f t="shared" si="25"/>
        <v/>
      </c>
      <c r="AF406" s="121" t="str">
        <f t="shared" si="22"/>
        <v/>
      </c>
    </row>
    <row r="407" spans="2:32" ht="15.75" customHeight="1" x14ac:dyDescent="0.35">
      <c r="B407" s="903"/>
      <c r="C407" s="904"/>
      <c r="D407" s="905"/>
      <c r="E407" s="906"/>
      <c r="F407" s="907"/>
      <c r="G407" s="908"/>
      <c r="H407" s="909"/>
      <c r="I407" s="910"/>
      <c r="J407" s="911"/>
      <c r="K407" s="912"/>
      <c r="L407" s="913"/>
      <c r="M407" s="914"/>
      <c r="N407" s="915"/>
      <c r="O407" s="914"/>
      <c r="P407" s="915"/>
      <c r="Q407" s="916"/>
      <c r="R407" s="917"/>
      <c r="S407" s="918"/>
      <c r="T407" s="114" t="str" cm="1">
        <f t="array" ref="T407">_xlfn.IFS(I407="L = L",J407*K407,I407="L = RoT",J407*R407*S407,I407="A = L x H",J407*K407*L407,I407="A = CS",J407*O407,I407="A = A",J407*N407,I407="A = RoT",J407*R407*S407,I407="V = L x H x T",J407*K407*L407*M407,I407="V = L x CS",J407*K407*O407,I407="V = T x A",J407*M407*N407,I407="V = V",J407*P407,I407="V = RoT",J407*R407*S407,I407="M = M",J407*Q407,I407="M = RoT",J407*R407*S407,I407="","")</f>
        <v/>
      </c>
      <c r="U407" s="115" t="str" cm="1">
        <f t="array" ref="U407">_xlfn.IFNA(_xlfn.IFS($H407="length","m",$H407="area","m2",$H407="volume","m3",$H407="mass","kg",$H407="",""),"problem")</f>
        <v/>
      </c>
      <c r="V407" s="475"/>
      <c r="W407" s="476"/>
      <c r="X407" s="476"/>
      <c r="Y407" s="476"/>
      <c r="Z407" s="116"/>
      <c r="AA407" s="117" t="str" cm="1">
        <f t="array" ref="AA407">_xlfn.IFNA(_xlfn.IFS($H407="Length",VLOOKUP($Y407,Densities,3,FALSE),$H407="area",VLOOKUP($Y407,Densities,4,FALSE),$H407="volume",VLOOKUP($Y407,Densities,5,FALSE),$H407="mass",1,$H407="",""),"enter density manually")</f>
        <v/>
      </c>
      <c r="AB407" s="115" t="str" cm="1">
        <f t="array" ref="AB407">_xlfn.IFNA(_xlfn.IFS($H407="length","kg/m",$H407="area","kg/m2",$H407="volume","kg/m3",$H407="mass","kg/kg",$H407="",""),"problem")</f>
        <v/>
      </c>
      <c r="AC407" s="118" t="str">
        <f t="shared" si="23"/>
        <v/>
      </c>
      <c r="AD407" s="119" t="str">
        <f t="shared" si="24"/>
        <v/>
      </c>
      <c r="AE407" s="120" t="str">
        <f t="shared" si="25"/>
        <v/>
      </c>
      <c r="AF407" s="121" t="str">
        <f t="shared" si="22"/>
        <v/>
      </c>
    </row>
    <row r="408" spans="2:32" ht="15.75" customHeight="1" x14ac:dyDescent="0.35">
      <c r="B408" s="903"/>
      <c r="C408" s="904"/>
      <c r="D408" s="905"/>
      <c r="E408" s="906"/>
      <c r="F408" s="907"/>
      <c r="G408" s="908"/>
      <c r="H408" s="909"/>
      <c r="I408" s="910"/>
      <c r="J408" s="911"/>
      <c r="K408" s="912"/>
      <c r="L408" s="913"/>
      <c r="M408" s="914"/>
      <c r="N408" s="915"/>
      <c r="O408" s="914"/>
      <c r="P408" s="915"/>
      <c r="Q408" s="916"/>
      <c r="R408" s="917"/>
      <c r="S408" s="918"/>
      <c r="T408" s="114" t="str" cm="1">
        <f t="array" ref="T408">_xlfn.IFS(I408="L = L",J408*K408,I408="L = RoT",J408*R408*S408,I408="A = L x H",J408*K408*L408,I408="A = CS",J408*O408,I408="A = A",J408*N408,I408="A = RoT",J408*R408*S408,I408="V = L x H x T",J408*K408*L408*M408,I408="V = L x CS",J408*K408*O408,I408="V = T x A",J408*M408*N408,I408="V = V",J408*P408,I408="V = RoT",J408*R408*S408,I408="M = M",J408*Q408,I408="M = RoT",J408*R408*S408,I408="","")</f>
        <v/>
      </c>
      <c r="U408" s="115" t="str" cm="1">
        <f t="array" ref="U408">_xlfn.IFNA(_xlfn.IFS($H408="length","m",$H408="area","m2",$H408="volume","m3",$H408="mass","kg",$H408="",""),"problem")</f>
        <v/>
      </c>
      <c r="V408" s="475"/>
      <c r="W408" s="476"/>
      <c r="X408" s="476"/>
      <c r="Y408" s="476"/>
      <c r="Z408" s="116"/>
      <c r="AA408" s="117" t="str" cm="1">
        <f t="array" ref="AA408">_xlfn.IFNA(_xlfn.IFS($H408="Length",VLOOKUP($Y408,Densities,3,FALSE),$H408="area",VLOOKUP($Y408,Densities,4,FALSE),$H408="volume",VLOOKUP($Y408,Densities,5,FALSE),$H408="mass",1,$H408="",""),"enter density manually")</f>
        <v/>
      </c>
      <c r="AB408" s="115" t="str" cm="1">
        <f t="array" ref="AB408">_xlfn.IFNA(_xlfn.IFS($H408="length","kg/m",$H408="area","kg/m2",$H408="volume","kg/m3",$H408="mass","kg/kg",$H408="",""),"problem")</f>
        <v/>
      </c>
      <c r="AC408" s="118" t="str">
        <f t="shared" si="23"/>
        <v/>
      </c>
      <c r="AD408" s="119" t="str">
        <f t="shared" si="24"/>
        <v/>
      </c>
      <c r="AE408" s="120" t="str">
        <f t="shared" si="25"/>
        <v/>
      </c>
      <c r="AF408" s="121" t="str">
        <f t="shared" si="22"/>
        <v/>
      </c>
    </row>
    <row r="409" spans="2:32" ht="15.75" customHeight="1" x14ac:dyDescent="0.35">
      <c r="B409" s="903"/>
      <c r="C409" s="904"/>
      <c r="D409" s="905"/>
      <c r="E409" s="906"/>
      <c r="F409" s="907"/>
      <c r="G409" s="908"/>
      <c r="H409" s="909"/>
      <c r="I409" s="910"/>
      <c r="J409" s="911"/>
      <c r="K409" s="912"/>
      <c r="L409" s="913"/>
      <c r="M409" s="914"/>
      <c r="N409" s="915"/>
      <c r="O409" s="914"/>
      <c r="P409" s="915"/>
      <c r="Q409" s="916"/>
      <c r="R409" s="917"/>
      <c r="S409" s="918"/>
      <c r="T409" s="114" t="str" cm="1">
        <f t="array" ref="T409">_xlfn.IFS(I409="L = L",J409*K409,I409="L = RoT",J409*R409*S409,I409="A = L x H",J409*K409*L409,I409="A = CS",J409*O409,I409="A = A",J409*N409,I409="A = RoT",J409*R409*S409,I409="V = L x H x T",J409*K409*L409*M409,I409="V = L x CS",J409*K409*O409,I409="V = T x A",J409*M409*N409,I409="V = V",J409*P409,I409="V = RoT",J409*R409*S409,I409="M = M",J409*Q409,I409="M = RoT",J409*R409*S409,I409="","")</f>
        <v/>
      </c>
      <c r="U409" s="115" t="str" cm="1">
        <f t="array" ref="U409">_xlfn.IFNA(_xlfn.IFS($H409="length","m",$H409="area","m2",$H409="volume","m3",$H409="mass","kg",$H409="",""),"problem")</f>
        <v/>
      </c>
      <c r="V409" s="475"/>
      <c r="W409" s="476"/>
      <c r="X409" s="476"/>
      <c r="Y409" s="476"/>
      <c r="Z409" s="116"/>
      <c r="AA409" s="117" t="str" cm="1">
        <f t="array" ref="AA409">_xlfn.IFNA(_xlfn.IFS($H409="Length",VLOOKUP($Y409,Densities,3,FALSE),$H409="area",VLOOKUP($Y409,Densities,4,FALSE),$H409="volume",VLOOKUP($Y409,Densities,5,FALSE),$H409="mass",1,$H409="",""),"enter density manually")</f>
        <v/>
      </c>
      <c r="AB409" s="115" t="str" cm="1">
        <f t="array" ref="AB409">_xlfn.IFNA(_xlfn.IFS($H409="length","kg/m",$H409="area","kg/m2",$H409="volume","kg/m3",$H409="mass","kg/kg",$H409="",""),"problem")</f>
        <v/>
      </c>
      <c r="AC409" s="118" t="str">
        <f t="shared" si="23"/>
        <v/>
      </c>
      <c r="AD409" s="119" t="str">
        <f t="shared" si="24"/>
        <v/>
      </c>
      <c r="AE409" s="120" t="str">
        <f t="shared" si="25"/>
        <v/>
      </c>
      <c r="AF409" s="121" t="str">
        <f t="shared" si="22"/>
        <v/>
      </c>
    </row>
    <row r="410" spans="2:32" ht="15.75" customHeight="1" x14ac:dyDescent="0.35">
      <c r="B410" s="903"/>
      <c r="C410" s="904"/>
      <c r="D410" s="905"/>
      <c r="E410" s="906"/>
      <c r="F410" s="907"/>
      <c r="G410" s="908"/>
      <c r="H410" s="909"/>
      <c r="I410" s="910"/>
      <c r="J410" s="911"/>
      <c r="K410" s="912"/>
      <c r="L410" s="913"/>
      <c r="M410" s="914"/>
      <c r="N410" s="915"/>
      <c r="O410" s="914"/>
      <c r="P410" s="915"/>
      <c r="Q410" s="916"/>
      <c r="R410" s="917"/>
      <c r="S410" s="918"/>
      <c r="T410" s="114" t="str" cm="1">
        <f t="array" ref="T410">_xlfn.IFS(I410="L = L",J410*K410,I410="L = RoT",J410*R410*S410,I410="A = L x H",J410*K410*L410,I410="A = CS",J410*O410,I410="A = A",J410*N410,I410="A = RoT",J410*R410*S410,I410="V = L x H x T",J410*K410*L410*M410,I410="V = L x CS",J410*K410*O410,I410="V = T x A",J410*M410*N410,I410="V = V",J410*P410,I410="V = RoT",J410*R410*S410,I410="M = M",J410*Q410,I410="M = RoT",J410*R410*S410,I410="","")</f>
        <v/>
      </c>
      <c r="U410" s="115" t="str" cm="1">
        <f t="array" ref="U410">_xlfn.IFNA(_xlfn.IFS($H410="length","m",$H410="area","m2",$H410="volume","m3",$H410="mass","kg",$H410="",""),"problem")</f>
        <v/>
      </c>
      <c r="V410" s="475"/>
      <c r="W410" s="476"/>
      <c r="X410" s="476"/>
      <c r="Y410" s="476"/>
      <c r="Z410" s="116"/>
      <c r="AA410" s="117" t="str" cm="1">
        <f t="array" ref="AA410">_xlfn.IFNA(_xlfn.IFS($H410="Length",VLOOKUP($Y410,Densities,3,FALSE),$H410="area",VLOOKUP($Y410,Densities,4,FALSE),$H410="volume",VLOOKUP($Y410,Densities,5,FALSE),$H410="mass",1,$H410="",""),"enter density manually")</f>
        <v/>
      </c>
      <c r="AB410" s="115" t="str" cm="1">
        <f t="array" ref="AB410">_xlfn.IFNA(_xlfn.IFS($H410="length","kg/m",$H410="area","kg/m2",$H410="volume","kg/m3",$H410="mass","kg/kg",$H410="",""),"problem")</f>
        <v/>
      </c>
      <c r="AC410" s="118" t="str">
        <f t="shared" si="23"/>
        <v/>
      </c>
      <c r="AD410" s="119" t="str">
        <f t="shared" si="24"/>
        <v/>
      </c>
      <c r="AE410" s="120" t="str">
        <f t="shared" si="25"/>
        <v/>
      </c>
      <c r="AF410" s="121" t="str">
        <f t="shared" si="22"/>
        <v/>
      </c>
    </row>
    <row r="411" spans="2:32" ht="15.75" customHeight="1" x14ac:dyDescent="0.35">
      <c r="B411" s="903"/>
      <c r="C411" s="904"/>
      <c r="D411" s="905"/>
      <c r="E411" s="906"/>
      <c r="F411" s="907"/>
      <c r="G411" s="908"/>
      <c r="H411" s="909"/>
      <c r="I411" s="910"/>
      <c r="J411" s="911"/>
      <c r="K411" s="912"/>
      <c r="L411" s="913"/>
      <c r="M411" s="914"/>
      <c r="N411" s="915"/>
      <c r="O411" s="914"/>
      <c r="P411" s="915"/>
      <c r="Q411" s="916"/>
      <c r="R411" s="917"/>
      <c r="S411" s="918"/>
      <c r="T411" s="114" t="str" cm="1">
        <f t="array" ref="T411">_xlfn.IFS(I411="L = L",J411*K411,I411="L = RoT",J411*R411*S411,I411="A = L x H",J411*K411*L411,I411="A = CS",J411*O411,I411="A = A",J411*N411,I411="A = RoT",J411*R411*S411,I411="V = L x H x T",J411*K411*L411*M411,I411="V = L x CS",J411*K411*O411,I411="V = T x A",J411*M411*N411,I411="V = V",J411*P411,I411="V = RoT",J411*R411*S411,I411="M = M",J411*Q411,I411="M = RoT",J411*R411*S411,I411="","")</f>
        <v/>
      </c>
      <c r="U411" s="115" t="str" cm="1">
        <f t="array" ref="U411">_xlfn.IFNA(_xlfn.IFS($H411="length","m",$H411="area","m2",$H411="volume","m3",$H411="mass","kg",$H411="",""),"problem")</f>
        <v/>
      </c>
      <c r="V411" s="475"/>
      <c r="W411" s="476"/>
      <c r="X411" s="476"/>
      <c r="Y411" s="476"/>
      <c r="Z411" s="116"/>
      <c r="AA411" s="117" t="str" cm="1">
        <f t="array" ref="AA411">_xlfn.IFNA(_xlfn.IFS($H411="Length",VLOOKUP($Y411,Densities,3,FALSE),$H411="area",VLOOKUP($Y411,Densities,4,FALSE),$H411="volume",VLOOKUP($Y411,Densities,5,FALSE),$H411="mass",1,$H411="",""),"enter density manually")</f>
        <v/>
      </c>
      <c r="AB411" s="115" t="str" cm="1">
        <f t="array" ref="AB411">_xlfn.IFNA(_xlfn.IFS($H411="length","kg/m",$H411="area","kg/m2",$H411="volume","kg/m3",$H411="mass","kg/kg",$H411="",""),"problem")</f>
        <v/>
      </c>
      <c r="AC411" s="118" t="str">
        <f t="shared" si="23"/>
        <v/>
      </c>
      <c r="AD411" s="119" t="str">
        <f t="shared" si="24"/>
        <v/>
      </c>
      <c r="AE411" s="120" t="str">
        <f t="shared" si="25"/>
        <v/>
      </c>
      <c r="AF411" s="121" t="str">
        <f t="shared" si="22"/>
        <v/>
      </c>
    </row>
    <row r="412" spans="2:32" ht="15.75" customHeight="1" x14ac:dyDescent="0.35">
      <c r="B412" s="903"/>
      <c r="C412" s="904"/>
      <c r="D412" s="905"/>
      <c r="E412" s="906"/>
      <c r="F412" s="907"/>
      <c r="G412" s="908"/>
      <c r="H412" s="909"/>
      <c r="I412" s="910"/>
      <c r="J412" s="911"/>
      <c r="K412" s="912"/>
      <c r="L412" s="913"/>
      <c r="M412" s="914"/>
      <c r="N412" s="915"/>
      <c r="O412" s="914"/>
      <c r="P412" s="915"/>
      <c r="Q412" s="916"/>
      <c r="R412" s="917"/>
      <c r="S412" s="918"/>
      <c r="T412" s="114" t="str" cm="1">
        <f t="array" ref="T412">_xlfn.IFS(I412="L = L",J412*K412,I412="L = RoT",J412*R412*S412,I412="A = L x H",J412*K412*L412,I412="A = CS",J412*O412,I412="A = A",J412*N412,I412="A = RoT",J412*R412*S412,I412="V = L x H x T",J412*K412*L412*M412,I412="V = L x CS",J412*K412*O412,I412="V = T x A",J412*M412*N412,I412="V = V",J412*P412,I412="V = RoT",J412*R412*S412,I412="M = M",J412*Q412,I412="M = RoT",J412*R412*S412,I412="","")</f>
        <v/>
      </c>
      <c r="U412" s="115" t="str" cm="1">
        <f t="array" ref="U412">_xlfn.IFNA(_xlfn.IFS($H412="length","m",$H412="area","m2",$H412="volume","m3",$H412="mass","kg",$H412="",""),"problem")</f>
        <v/>
      </c>
      <c r="V412" s="475"/>
      <c r="W412" s="476"/>
      <c r="X412" s="476"/>
      <c r="Y412" s="476"/>
      <c r="Z412" s="116"/>
      <c r="AA412" s="117" t="str" cm="1">
        <f t="array" ref="AA412">_xlfn.IFNA(_xlfn.IFS($H412="Length",VLOOKUP($Y412,Densities,3,FALSE),$H412="area",VLOOKUP($Y412,Densities,4,FALSE),$H412="volume",VLOOKUP($Y412,Densities,5,FALSE),$H412="mass",1,$H412="",""),"enter density manually")</f>
        <v/>
      </c>
      <c r="AB412" s="115" t="str" cm="1">
        <f t="array" ref="AB412">_xlfn.IFNA(_xlfn.IFS($H412="length","kg/m",$H412="area","kg/m2",$H412="volume","kg/m3",$H412="mass","kg/kg",$H412="",""),"problem")</f>
        <v/>
      </c>
      <c r="AC412" s="118" t="str">
        <f t="shared" si="23"/>
        <v/>
      </c>
      <c r="AD412" s="119" t="str">
        <f t="shared" si="24"/>
        <v/>
      </c>
      <c r="AE412" s="120" t="str">
        <f t="shared" si="25"/>
        <v/>
      </c>
      <c r="AF412" s="121" t="str">
        <f t="shared" si="22"/>
        <v/>
      </c>
    </row>
    <row r="413" spans="2:32" ht="15.75" customHeight="1" x14ac:dyDescent="0.35">
      <c r="B413" s="903"/>
      <c r="C413" s="904"/>
      <c r="D413" s="905"/>
      <c r="E413" s="906"/>
      <c r="F413" s="907"/>
      <c r="G413" s="908"/>
      <c r="H413" s="909"/>
      <c r="I413" s="910"/>
      <c r="J413" s="911"/>
      <c r="K413" s="912"/>
      <c r="L413" s="913"/>
      <c r="M413" s="914"/>
      <c r="N413" s="915"/>
      <c r="O413" s="914"/>
      <c r="P413" s="915"/>
      <c r="Q413" s="916"/>
      <c r="R413" s="917"/>
      <c r="S413" s="918"/>
      <c r="T413" s="114" t="str" cm="1">
        <f t="array" ref="T413">_xlfn.IFS(I413="L = L",J413*K413,I413="L = RoT",J413*R413*S413,I413="A = L x H",J413*K413*L413,I413="A = CS",J413*O413,I413="A = A",J413*N413,I413="A = RoT",J413*R413*S413,I413="V = L x H x T",J413*K413*L413*M413,I413="V = L x CS",J413*K413*O413,I413="V = T x A",J413*M413*N413,I413="V = V",J413*P413,I413="V = RoT",J413*R413*S413,I413="M = M",J413*Q413,I413="M = RoT",J413*R413*S413,I413="","")</f>
        <v/>
      </c>
      <c r="U413" s="115" t="str" cm="1">
        <f t="array" ref="U413">_xlfn.IFNA(_xlfn.IFS($H413="length","m",$H413="area","m2",$H413="volume","m3",$H413="mass","kg",$H413="",""),"problem")</f>
        <v/>
      </c>
      <c r="V413" s="475"/>
      <c r="W413" s="476"/>
      <c r="X413" s="476"/>
      <c r="Y413" s="476"/>
      <c r="Z413" s="116"/>
      <c r="AA413" s="117" t="str" cm="1">
        <f t="array" ref="AA413">_xlfn.IFNA(_xlfn.IFS($H413="Length",VLOOKUP($Y413,Densities,3,FALSE),$H413="area",VLOOKUP($Y413,Densities,4,FALSE),$H413="volume",VLOOKUP($Y413,Densities,5,FALSE),$H413="mass",1,$H413="",""),"enter density manually")</f>
        <v/>
      </c>
      <c r="AB413" s="115" t="str" cm="1">
        <f t="array" ref="AB413">_xlfn.IFNA(_xlfn.IFS($H413="length","kg/m",$H413="area","kg/m2",$H413="volume","kg/m3",$H413="mass","kg/kg",$H413="",""),"problem")</f>
        <v/>
      </c>
      <c r="AC413" s="118" t="str">
        <f t="shared" si="23"/>
        <v/>
      </c>
      <c r="AD413" s="119" t="str">
        <f t="shared" si="24"/>
        <v/>
      </c>
      <c r="AE413" s="120" t="str">
        <f t="shared" si="25"/>
        <v/>
      </c>
      <c r="AF413" s="121" t="str">
        <f t="shared" si="22"/>
        <v/>
      </c>
    </row>
    <row r="414" spans="2:32" ht="15.75" customHeight="1" x14ac:dyDescent="0.35">
      <c r="B414" s="903"/>
      <c r="C414" s="904"/>
      <c r="D414" s="905"/>
      <c r="E414" s="906"/>
      <c r="F414" s="907"/>
      <c r="G414" s="908"/>
      <c r="H414" s="909"/>
      <c r="I414" s="910"/>
      <c r="J414" s="911"/>
      <c r="K414" s="912"/>
      <c r="L414" s="913"/>
      <c r="M414" s="914"/>
      <c r="N414" s="915"/>
      <c r="O414" s="914"/>
      <c r="P414" s="915"/>
      <c r="Q414" s="916"/>
      <c r="R414" s="917"/>
      <c r="S414" s="918"/>
      <c r="T414" s="114" t="str" cm="1">
        <f t="array" ref="T414">_xlfn.IFS(I414="L = L",J414*K414,I414="L = RoT",J414*R414*S414,I414="A = L x H",J414*K414*L414,I414="A = CS",J414*O414,I414="A = A",J414*N414,I414="A = RoT",J414*R414*S414,I414="V = L x H x T",J414*K414*L414*M414,I414="V = L x CS",J414*K414*O414,I414="V = T x A",J414*M414*N414,I414="V = V",J414*P414,I414="V = RoT",J414*R414*S414,I414="M = M",J414*Q414,I414="M = RoT",J414*R414*S414,I414="","")</f>
        <v/>
      </c>
      <c r="U414" s="115" t="str" cm="1">
        <f t="array" ref="U414">_xlfn.IFNA(_xlfn.IFS($H414="length","m",$H414="area","m2",$H414="volume","m3",$H414="mass","kg",$H414="",""),"problem")</f>
        <v/>
      </c>
      <c r="V414" s="475"/>
      <c r="W414" s="476"/>
      <c r="X414" s="476"/>
      <c r="Y414" s="476"/>
      <c r="Z414" s="116"/>
      <c r="AA414" s="117" t="str" cm="1">
        <f t="array" ref="AA414">_xlfn.IFNA(_xlfn.IFS($H414="Length",VLOOKUP($Y414,Densities,3,FALSE),$H414="area",VLOOKUP($Y414,Densities,4,FALSE),$H414="volume",VLOOKUP($Y414,Densities,5,FALSE),$H414="mass",1,$H414="",""),"enter density manually")</f>
        <v/>
      </c>
      <c r="AB414" s="115" t="str" cm="1">
        <f t="array" ref="AB414">_xlfn.IFNA(_xlfn.IFS($H414="length","kg/m",$H414="area","kg/m2",$H414="volume","kg/m3",$H414="mass","kg/kg",$H414="",""),"problem")</f>
        <v/>
      </c>
      <c r="AC414" s="118" t="str">
        <f t="shared" si="23"/>
        <v/>
      </c>
      <c r="AD414" s="119" t="str">
        <f t="shared" si="24"/>
        <v/>
      </c>
      <c r="AE414" s="120" t="str">
        <f t="shared" si="25"/>
        <v/>
      </c>
      <c r="AF414" s="121" t="str">
        <f t="shared" si="22"/>
        <v/>
      </c>
    </row>
    <row r="415" spans="2:32" ht="15.75" customHeight="1" x14ac:dyDescent="0.35">
      <c r="B415" s="903"/>
      <c r="C415" s="904"/>
      <c r="D415" s="905"/>
      <c r="E415" s="906"/>
      <c r="F415" s="907"/>
      <c r="G415" s="908"/>
      <c r="H415" s="909"/>
      <c r="I415" s="910"/>
      <c r="J415" s="911"/>
      <c r="K415" s="912"/>
      <c r="L415" s="913"/>
      <c r="M415" s="914"/>
      <c r="N415" s="915"/>
      <c r="O415" s="914"/>
      <c r="P415" s="915"/>
      <c r="Q415" s="916"/>
      <c r="R415" s="917"/>
      <c r="S415" s="918"/>
      <c r="T415" s="114" t="str" cm="1">
        <f t="array" ref="T415">_xlfn.IFS(I415="L = L",J415*K415,I415="L = RoT",J415*R415*S415,I415="A = L x H",J415*K415*L415,I415="A = CS",J415*O415,I415="A = A",J415*N415,I415="A = RoT",J415*R415*S415,I415="V = L x H x T",J415*K415*L415*M415,I415="V = L x CS",J415*K415*O415,I415="V = T x A",J415*M415*N415,I415="V = V",J415*P415,I415="V = RoT",J415*R415*S415,I415="M = M",J415*Q415,I415="M = RoT",J415*R415*S415,I415="","")</f>
        <v/>
      </c>
      <c r="U415" s="115" t="str" cm="1">
        <f t="array" ref="U415">_xlfn.IFNA(_xlfn.IFS($H415="length","m",$H415="area","m2",$H415="volume","m3",$H415="mass","kg",$H415="",""),"problem")</f>
        <v/>
      </c>
      <c r="V415" s="475"/>
      <c r="W415" s="476"/>
      <c r="X415" s="476"/>
      <c r="Y415" s="476"/>
      <c r="Z415" s="116"/>
      <c r="AA415" s="117" t="str" cm="1">
        <f t="array" ref="AA415">_xlfn.IFNA(_xlfn.IFS($H415="Length",VLOOKUP($Y415,Densities,3,FALSE),$H415="area",VLOOKUP($Y415,Densities,4,FALSE),$H415="volume",VLOOKUP($Y415,Densities,5,FALSE),$H415="mass",1,$H415="",""),"enter density manually")</f>
        <v/>
      </c>
      <c r="AB415" s="115" t="str" cm="1">
        <f t="array" ref="AB415">_xlfn.IFNA(_xlfn.IFS($H415="length","kg/m",$H415="area","kg/m2",$H415="volume","kg/m3",$H415="mass","kg/kg",$H415="",""),"problem")</f>
        <v/>
      </c>
      <c r="AC415" s="118" t="str">
        <f t="shared" si="23"/>
        <v/>
      </c>
      <c r="AD415" s="119" t="str">
        <f t="shared" si="24"/>
        <v/>
      </c>
      <c r="AE415" s="120" t="str">
        <f t="shared" si="25"/>
        <v/>
      </c>
      <c r="AF415" s="121" t="str">
        <f t="shared" si="22"/>
        <v/>
      </c>
    </row>
    <row r="416" spans="2:32" ht="15.75" customHeight="1" x14ac:dyDescent="0.35">
      <c r="B416" s="903"/>
      <c r="C416" s="904"/>
      <c r="D416" s="905"/>
      <c r="E416" s="906"/>
      <c r="F416" s="907"/>
      <c r="G416" s="908"/>
      <c r="H416" s="909"/>
      <c r="I416" s="910"/>
      <c r="J416" s="911"/>
      <c r="K416" s="912"/>
      <c r="L416" s="913"/>
      <c r="M416" s="914"/>
      <c r="N416" s="915"/>
      <c r="O416" s="914"/>
      <c r="P416" s="915"/>
      <c r="Q416" s="916"/>
      <c r="R416" s="917"/>
      <c r="S416" s="918"/>
      <c r="T416" s="114" t="str" cm="1">
        <f t="array" ref="T416">_xlfn.IFS(I416="L = L",J416*K416,I416="L = RoT",J416*R416*S416,I416="A = L x H",J416*K416*L416,I416="A = CS",J416*O416,I416="A = A",J416*N416,I416="A = RoT",J416*R416*S416,I416="V = L x H x T",J416*K416*L416*M416,I416="V = L x CS",J416*K416*O416,I416="V = T x A",J416*M416*N416,I416="V = V",J416*P416,I416="V = RoT",J416*R416*S416,I416="M = M",J416*Q416,I416="M = RoT",J416*R416*S416,I416="","")</f>
        <v/>
      </c>
      <c r="U416" s="115" t="str" cm="1">
        <f t="array" ref="U416">_xlfn.IFNA(_xlfn.IFS($H416="length","m",$H416="area","m2",$H416="volume","m3",$H416="mass","kg",$H416="",""),"problem")</f>
        <v/>
      </c>
      <c r="V416" s="475"/>
      <c r="W416" s="476"/>
      <c r="X416" s="476"/>
      <c r="Y416" s="476"/>
      <c r="Z416" s="116"/>
      <c r="AA416" s="117" t="str" cm="1">
        <f t="array" ref="AA416">_xlfn.IFNA(_xlfn.IFS($H416="Length",VLOOKUP($Y416,Densities,3,FALSE),$H416="area",VLOOKUP($Y416,Densities,4,FALSE),$H416="volume",VLOOKUP($Y416,Densities,5,FALSE),$H416="mass",1,$H416="",""),"enter density manually")</f>
        <v/>
      </c>
      <c r="AB416" s="115" t="str" cm="1">
        <f t="array" ref="AB416">_xlfn.IFNA(_xlfn.IFS($H416="length","kg/m",$H416="area","kg/m2",$H416="volume","kg/m3",$H416="mass","kg/kg",$H416="",""),"problem")</f>
        <v/>
      </c>
      <c r="AC416" s="118" t="str">
        <f t="shared" si="23"/>
        <v/>
      </c>
      <c r="AD416" s="119" t="str">
        <f t="shared" si="24"/>
        <v/>
      </c>
      <c r="AE416" s="120" t="str">
        <f t="shared" si="25"/>
        <v/>
      </c>
      <c r="AF416" s="121" t="str">
        <f t="shared" si="22"/>
        <v/>
      </c>
    </row>
    <row r="417" spans="2:32" ht="15.75" customHeight="1" x14ac:dyDescent="0.35">
      <c r="B417" s="903"/>
      <c r="C417" s="904"/>
      <c r="D417" s="905"/>
      <c r="E417" s="906"/>
      <c r="F417" s="907"/>
      <c r="G417" s="908"/>
      <c r="H417" s="909"/>
      <c r="I417" s="910"/>
      <c r="J417" s="911"/>
      <c r="K417" s="912"/>
      <c r="L417" s="913"/>
      <c r="M417" s="914"/>
      <c r="N417" s="915"/>
      <c r="O417" s="914"/>
      <c r="P417" s="915"/>
      <c r="Q417" s="916"/>
      <c r="R417" s="917"/>
      <c r="S417" s="918"/>
      <c r="T417" s="114" t="str" cm="1">
        <f t="array" ref="T417">_xlfn.IFS(I417="L = L",J417*K417,I417="L = RoT",J417*R417*S417,I417="A = L x H",J417*K417*L417,I417="A = CS",J417*O417,I417="A = A",J417*N417,I417="A = RoT",J417*R417*S417,I417="V = L x H x T",J417*K417*L417*M417,I417="V = L x CS",J417*K417*O417,I417="V = T x A",J417*M417*N417,I417="V = V",J417*P417,I417="V = RoT",J417*R417*S417,I417="M = M",J417*Q417,I417="M = RoT",J417*R417*S417,I417="","")</f>
        <v/>
      </c>
      <c r="U417" s="115" t="str" cm="1">
        <f t="array" ref="U417">_xlfn.IFNA(_xlfn.IFS($H417="length","m",$H417="area","m2",$H417="volume","m3",$H417="mass","kg",$H417="",""),"problem")</f>
        <v/>
      </c>
      <c r="V417" s="475"/>
      <c r="W417" s="476"/>
      <c r="X417" s="476"/>
      <c r="Y417" s="476"/>
      <c r="Z417" s="116"/>
      <c r="AA417" s="117" t="str" cm="1">
        <f t="array" ref="AA417">_xlfn.IFNA(_xlfn.IFS($H417="Length",VLOOKUP($Y417,Densities,3,FALSE),$H417="area",VLOOKUP($Y417,Densities,4,FALSE),$H417="volume",VLOOKUP($Y417,Densities,5,FALSE),$H417="mass",1,$H417="",""),"enter density manually")</f>
        <v/>
      </c>
      <c r="AB417" s="115" t="str" cm="1">
        <f t="array" ref="AB417">_xlfn.IFNA(_xlfn.IFS($H417="length","kg/m",$H417="area","kg/m2",$H417="volume","kg/m3",$H417="mass","kg/kg",$H417="",""),"problem")</f>
        <v/>
      </c>
      <c r="AC417" s="118" t="str">
        <f t="shared" si="23"/>
        <v/>
      </c>
      <c r="AD417" s="119" t="str">
        <f t="shared" si="24"/>
        <v/>
      </c>
      <c r="AE417" s="120" t="str">
        <f t="shared" si="25"/>
        <v/>
      </c>
      <c r="AF417" s="121" t="str">
        <f t="shared" si="22"/>
        <v/>
      </c>
    </row>
    <row r="418" spans="2:32" ht="15.75" customHeight="1" x14ac:dyDescent="0.35">
      <c r="B418" s="903"/>
      <c r="C418" s="904"/>
      <c r="D418" s="905"/>
      <c r="E418" s="906"/>
      <c r="F418" s="907"/>
      <c r="G418" s="908"/>
      <c r="H418" s="909"/>
      <c r="I418" s="910"/>
      <c r="J418" s="911"/>
      <c r="K418" s="912"/>
      <c r="L418" s="913"/>
      <c r="M418" s="914"/>
      <c r="N418" s="915"/>
      <c r="O418" s="914"/>
      <c r="P418" s="915"/>
      <c r="Q418" s="916"/>
      <c r="R418" s="917"/>
      <c r="S418" s="918"/>
      <c r="T418" s="114" t="str" cm="1">
        <f t="array" ref="T418">_xlfn.IFS(I418="L = L",J418*K418,I418="L = RoT",J418*R418*S418,I418="A = L x H",J418*K418*L418,I418="A = CS",J418*O418,I418="A = A",J418*N418,I418="A = RoT",J418*R418*S418,I418="V = L x H x T",J418*K418*L418*M418,I418="V = L x CS",J418*K418*O418,I418="V = T x A",J418*M418*N418,I418="V = V",J418*P418,I418="V = RoT",J418*R418*S418,I418="M = M",J418*Q418,I418="M = RoT",J418*R418*S418,I418="","")</f>
        <v/>
      </c>
      <c r="U418" s="115" t="str" cm="1">
        <f t="array" ref="U418">_xlfn.IFNA(_xlfn.IFS($H418="length","m",$H418="area","m2",$H418="volume","m3",$H418="mass","kg",$H418="",""),"problem")</f>
        <v/>
      </c>
      <c r="V418" s="475"/>
      <c r="W418" s="476"/>
      <c r="X418" s="476"/>
      <c r="Y418" s="476"/>
      <c r="Z418" s="116"/>
      <c r="AA418" s="117" t="str" cm="1">
        <f t="array" ref="AA418">_xlfn.IFNA(_xlfn.IFS($H418="Length",VLOOKUP($Y418,Densities,3,FALSE),$H418="area",VLOOKUP($Y418,Densities,4,FALSE),$H418="volume",VLOOKUP($Y418,Densities,5,FALSE),$H418="mass",1,$H418="",""),"enter density manually")</f>
        <v/>
      </c>
      <c r="AB418" s="115" t="str" cm="1">
        <f t="array" ref="AB418">_xlfn.IFNA(_xlfn.IFS($H418="length","kg/m",$H418="area","kg/m2",$H418="volume","kg/m3",$H418="mass","kg/kg",$H418="",""),"problem")</f>
        <v/>
      </c>
      <c r="AC418" s="118" t="str">
        <f t="shared" si="23"/>
        <v/>
      </c>
      <c r="AD418" s="119" t="str">
        <f t="shared" si="24"/>
        <v/>
      </c>
      <c r="AE418" s="120" t="str">
        <f t="shared" si="25"/>
        <v/>
      </c>
      <c r="AF418" s="121" t="str">
        <f t="shared" si="22"/>
        <v/>
      </c>
    </row>
    <row r="419" spans="2:32" ht="15.75" customHeight="1" x14ac:dyDescent="0.35">
      <c r="B419" s="903"/>
      <c r="C419" s="904"/>
      <c r="D419" s="905"/>
      <c r="E419" s="906"/>
      <c r="F419" s="907"/>
      <c r="G419" s="908"/>
      <c r="H419" s="909"/>
      <c r="I419" s="910"/>
      <c r="J419" s="911"/>
      <c r="K419" s="912"/>
      <c r="L419" s="913"/>
      <c r="M419" s="914"/>
      <c r="N419" s="915"/>
      <c r="O419" s="914"/>
      <c r="P419" s="915"/>
      <c r="Q419" s="916"/>
      <c r="R419" s="917"/>
      <c r="S419" s="918"/>
      <c r="T419" s="114" t="str" cm="1">
        <f t="array" ref="T419">_xlfn.IFS(I419="L = L",J419*K419,I419="L = RoT",J419*R419*S419,I419="A = L x H",J419*K419*L419,I419="A = CS",J419*O419,I419="A = A",J419*N419,I419="A = RoT",J419*R419*S419,I419="V = L x H x T",J419*K419*L419*M419,I419="V = L x CS",J419*K419*O419,I419="V = T x A",J419*M419*N419,I419="V = V",J419*P419,I419="V = RoT",J419*R419*S419,I419="M = M",J419*Q419,I419="M = RoT",J419*R419*S419,I419="","")</f>
        <v/>
      </c>
      <c r="U419" s="115" t="str" cm="1">
        <f t="array" ref="U419">_xlfn.IFNA(_xlfn.IFS($H419="length","m",$H419="area","m2",$H419="volume","m3",$H419="mass","kg",$H419="",""),"problem")</f>
        <v/>
      </c>
      <c r="V419" s="475"/>
      <c r="W419" s="476"/>
      <c r="X419" s="476"/>
      <c r="Y419" s="476"/>
      <c r="Z419" s="116"/>
      <c r="AA419" s="117" t="str" cm="1">
        <f t="array" ref="AA419">_xlfn.IFNA(_xlfn.IFS($H419="Length",VLOOKUP($Y419,Densities,3,FALSE),$H419="area",VLOOKUP($Y419,Densities,4,FALSE),$H419="volume",VLOOKUP($Y419,Densities,5,FALSE),$H419="mass",1,$H419="",""),"enter density manually")</f>
        <v/>
      </c>
      <c r="AB419" s="115" t="str" cm="1">
        <f t="array" ref="AB419">_xlfn.IFNA(_xlfn.IFS($H419="length","kg/m",$H419="area","kg/m2",$H419="volume","kg/m3",$H419="mass","kg/kg",$H419="",""),"problem")</f>
        <v/>
      </c>
      <c r="AC419" s="118" t="str">
        <f t="shared" si="23"/>
        <v/>
      </c>
      <c r="AD419" s="119" t="str">
        <f t="shared" si="24"/>
        <v/>
      </c>
      <c r="AE419" s="120" t="str">
        <f t="shared" si="25"/>
        <v/>
      </c>
      <c r="AF419" s="121" t="str">
        <f t="shared" si="22"/>
        <v/>
      </c>
    </row>
    <row r="420" spans="2:32" ht="15.75" customHeight="1" x14ac:dyDescent="0.35">
      <c r="B420" s="903"/>
      <c r="C420" s="904"/>
      <c r="D420" s="905"/>
      <c r="E420" s="906"/>
      <c r="F420" s="907"/>
      <c r="G420" s="908"/>
      <c r="H420" s="909"/>
      <c r="I420" s="910"/>
      <c r="J420" s="911"/>
      <c r="K420" s="912"/>
      <c r="L420" s="913"/>
      <c r="M420" s="914"/>
      <c r="N420" s="915"/>
      <c r="O420" s="914"/>
      <c r="P420" s="915"/>
      <c r="Q420" s="916"/>
      <c r="R420" s="917"/>
      <c r="S420" s="918"/>
      <c r="T420" s="114" t="str" cm="1">
        <f t="array" ref="T420">_xlfn.IFS(I420="L = L",J420*K420,I420="L = RoT",J420*R420*S420,I420="A = L x H",J420*K420*L420,I420="A = CS",J420*O420,I420="A = A",J420*N420,I420="A = RoT",J420*R420*S420,I420="V = L x H x T",J420*K420*L420*M420,I420="V = L x CS",J420*K420*O420,I420="V = T x A",J420*M420*N420,I420="V = V",J420*P420,I420="V = RoT",J420*R420*S420,I420="M = M",J420*Q420,I420="M = RoT",J420*R420*S420,I420="","")</f>
        <v/>
      </c>
      <c r="U420" s="115" t="str" cm="1">
        <f t="array" ref="U420">_xlfn.IFNA(_xlfn.IFS($H420="length","m",$H420="area","m2",$H420="volume","m3",$H420="mass","kg",$H420="",""),"problem")</f>
        <v/>
      </c>
      <c r="V420" s="475"/>
      <c r="W420" s="476"/>
      <c r="X420" s="476"/>
      <c r="Y420" s="476"/>
      <c r="Z420" s="116"/>
      <c r="AA420" s="117" t="str" cm="1">
        <f t="array" ref="AA420">_xlfn.IFNA(_xlfn.IFS($H420="Length",VLOOKUP($Y420,Densities,3,FALSE),$H420="area",VLOOKUP($Y420,Densities,4,FALSE),$H420="volume",VLOOKUP($Y420,Densities,5,FALSE),$H420="mass",1,$H420="",""),"enter density manually")</f>
        <v/>
      </c>
      <c r="AB420" s="115" t="str" cm="1">
        <f t="array" ref="AB420">_xlfn.IFNA(_xlfn.IFS($H420="length","kg/m",$H420="area","kg/m2",$H420="volume","kg/m3",$H420="mass","kg/kg",$H420="",""),"problem")</f>
        <v/>
      </c>
      <c r="AC420" s="118" t="str">
        <f t="shared" si="23"/>
        <v/>
      </c>
      <c r="AD420" s="119" t="str">
        <f t="shared" si="24"/>
        <v/>
      </c>
      <c r="AE420" s="120" t="str">
        <f t="shared" si="25"/>
        <v/>
      </c>
      <c r="AF420" s="121" t="str">
        <f t="shared" si="22"/>
        <v/>
      </c>
    </row>
    <row r="421" spans="2:32" ht="15.75" customHeight="1" x14ac:dyDescent="0.35">
      <c r="B421" s="903"/>
      <c r="C421" s="904"/>
      <c r="D421" s="905"/>
      <c r="E421" s="906"/>
      <c r="F421" s="907"/>
      <c r="G421" s="908"/>
      <c r="H421" s="909"/>
      <c r="I421" s="910"/>
      <c r="J421" s="911"/>
      <c r="K421" s="912"/>
      <c r="L421" s="913"/>
      <c r="M421" s="914"/>
      <c r="N421" s="915"/>
      <c r="O421" s="914"/>
      <c r="P421" s="915"/>
      <c r="Q421" s="916"/>
      <c r="R421" s="917"/>
      <c r="S421" s="918"/>
      <c r="T421" s="114" t="str" cm="1">
        <f t="array" ref="T421">_xlfn.IFS(I421="L = L",J421*K421,I421="L = RoT",J421*R421*S421,I421="A = L x H",J421*K421*L421,I421="A = CS",J421*O421,I421="A = A",J421*N421,I421="A = RoT",J421*R421*S421,I421="V = L x H x T",J421*K421*L421*M421,I421="V = L x CS",J421*K421*O421,I421="V = T x A",J421*M421*N421,I421="V = V",J421*P421,I421="V = RoT",J421*R421*S421,I421="M = M",J421*Q421,I421="M = RoT",J421*R421*S421,I421="","")</f>
        <v/>
      </c>
      <c r="U421" s="115" t="str" cm="1">
        <f t="array" ref="U421">_xlfn.IFNA(_xlfn.IFS($H421="length","m",$H421="area","m2",$H421="volume","m3",$H421="mass","kg",$H421="",""),"problem")</f>
        <v/>
      </c>
      <c r="V421" s="475"/>
      <c r="W421" s="476"/>
      <c r="X421" s="476"/>
      <c r="Y421" s="476"/>
      <c r="Z421" s="116"/>
      <c r="AA421" s="117" t="str" cm="1">
        <f t="array" ref="AA421">_xlfn.IFNA(_xlfn.IFS($H421="Length",VLOOKUP($Y421,Densities,3,FALSE),$H421="area",VLOOKUP($Y421,Densities,4,FALSE),$H421="volume",VLOOKUP($Y421,Densities,5,FALSE),$H421="mass",1,$H421="",""),"enter density manually")</f>
        <v/>
      </c>
      <c r="AB421" s="115" t="str" cm="1">
        <f t="array" ref="AB421">_xlfn.IFNA(_xlfn.IFS($H421="length","kg/m",$H421="area","kg/m2",$H421="volume","kg/m3",$H421="mass","kg/kg",$H421="",""),"problem")</f>
        <v/>
      </c>
      <c r="AC421" s="118" t="str">
        <f t="shared" si="23"/>
        <v/>
      </c>
      <c r="AD421" s="119" t="str">
        <f t="shared" si="24"/>
        <v/>
      </c>
      <c r="AE421" s="120" t="str">
        <f t="shared" si="25"/>
        <v/>
      </c>
      <c r="AF421" s="121" t="str">
        <f t="shared" si="22"/>
        <v/>
      </c>
    </row>
    <row r="422" spans="2:32" ht="15.75" customHeight="1" x14ac:dyDescent="0.35">
      <c r="B422" s="903"/>
      <c r="C422" s="904"/>
      <c r="D422" s="905"/>
      <c r="E422" s="906"/>
      <c r="F422" s="907"/>
      <c r="G422" s="908"/>
      <c r="H422" s="909"/>
      <c r="I422" s="910"/>
      <c r="J422" s="911"/>
      <c r="K422" s="912"/>
      <c r="L422" s="913"/>
      <c r="M422" s="914"/>
      <c r="N422" s="915"/>
      <c r="O422" s="914"/>
      <c r="P422" s="915"/>
      <c r="Q422" s="916"/>
      <c r="R422" s="917"/>
      <c r="S422" s="918"/>
      <c r="T422" s="114" t="str" cm="1">
        <f t="array" ref="T422">_xlfn.IFS(I422="L = L",J422*K422,I422="L = RoT",J422*R422*S422,I422="A = L x H",J422*K422*L422,I422="A = CS",J422*O422,I422="A = A",J422*N422,I422="A = RoT",J422*R422*S422,I422="V = L x H x T",J422*K422*L422*M422,I422="V = L x CS",J422*K422*O422,I422="V = T x A",J422*M422*N422,I422="V = V",J422*P422,I422="V = RoT",J422*R422*S422,I422="M = M",J422*Q422,I422="M = RoT",J422*R422*S422,I422="","")</f>
        <v/>
      </c>
      <c r="U422" s="115" t="str" cm="1">
        <f t="array" ref="U422">_xlfn.IFNA(_xlfn.IFS($H422="length","m",$H422="area","m2",$H422="volume","m3",$H422="mass","kg",$H422="",""),"problem")</f>
        <v/>
      </c>
      <c r="V422" s="475"/>
      <c r="W422" s="476"/>
      <c r="X422" s="476"/>
      <c r="Y422" s="476"/>
      <c r="Z422" s="116"/>
      <c r="AA422" s="117" t="str" cm="1">
        <f t="array" ref="AA422">_xlfn.IFNA(_xlfn.IFS($H422="Length",VLOOKUP($Y422,Densities,3,FALSE),$H422="area",VLOOKUP($Y422,Densities,4,FALSE),$H422="volume",VLOOKUP($Y422,Densities,5,FALSE),$H422="mass",1,$H422="",""),"enter density manually")</f>
        <v/>
      </c>
      <c r="AB422" s="115" t="str" cm="1">
        <f t="array" ref="AB422">_xlfn.IFNA(_xlfn.IFS($H422="length","kg/m",$H422="area","kg/m2",$H422="volume","kg/m3",$H422="mass","kg/kg",$H422="",""),"problem")</f>
        <v/>
      </c>
      <c r="AC422" s="118" t="str">
        <f t="shared" si="23"/>
        <v/>
      </c>
      <c r="AD422" s="119" t="str">
        <f t="shared" si="24"/>
        <v/>
      </c>
      <c r="AE422" s="120" t="str">
        <f t="shared" si="25"/>
        <v/>
      </c>
      <c r="AF422" s="121" t="str">
        <f t="shared" si="22"/>
        <v/>
      </c>
    </row>
    <row r="423" spans="2:32" ht="15.75" customHeight="1" x14ac:dyDescent="0.35">
      <c r="B423" s="903"/>
      <c r="C423" s="904"/>
      <c r="D423" s="905"/>
      <c r="E423" s="906"/>
      <c r="F423" s="907"/>
      <c r="G423" s="908"/>
      <c r="H423" s="909"/>
      <c r="I423" s="910"/>
      <c r="J423" s="911"/>
      <c r="K423" s="912"/>
      <c r="L423" s="913"/>
      <c r="M423" s="914"/>
      <c r="N423" s="915"/>
      <c r="O423" s="914"/>
      <c r="P423" s="915"/>
      <c r="Q423" s="916"/>
      <c r="R423" s="917"/>
      <c r="S423" s="918"/>
      <c r="T423" s="114" t="str" cm="1">
        <f t="array" ref="T423">_xlfn.IFS(I423="L = L",J423*K423,I423="L = RoT",J423*R423*S423,I423="A = L x H",J423*K423*L423,I423="A = CS",J423*O423,I423="A = A",J423*N423,I423="A = RoT",J423*R423*S423,I423="V = L x H x T",J423*K423*L423*M423,I423="V = L x CS",J423*K423*O423,I423="V = T x A",J423*M423*N423,I423="V = V",J423*P423,I423="V = RoT",J423*R423*S423,I423="M = M",J423*Q423,I423="M = RoT",J423*R423*S423,I423="","")</f>
        <v/>
      </c>
      <c r="U423" s="115" t="str" cm="1">
        <f t="array" ref="U423">_xlfn.IFNA(_xlfn.IFS($H423="length","m",$H423="area","m2",$H423="volume","m3",$H423="mass","kg",$H423="",""),"problem")</f>
        <v/>
      </c>
      <c r="V423" s="475"/>
      <c r="W423" s="476"/>
      <c r="X423" s="476"/>
      <c r="Y423" s="476"/>
      <c r="Z423" s="116"/>
      <c r="AA423" s="117" t="str" cm="1">
        <f t="array" ref="AA423">_xlfn.IFNA(_xlfn.IFS($H423="Length",VLOOKUP($Y423,Densities,3,FALSE),$H423="area",VLOOKUP($Y423,Densities,4,FALSE),$H423="volume",VLOOKUP($Y423,Densities,5,FALSE),$H423="mass",1,$H423="",""),"enter density manually")</f>
        <v/>
      </c>
      <c r="AB423" s="115" t="str" cm="1">
        <f t="array" ref="AB423">_xlfn.IFNA(_xlfn.IFS($H423="length","kg/m",$H423="area","kg/m2",$H423="volume","kg/m3",$H423="mass","kg/kg",$H423="",""),"problem")</f>
        <v/>
      </c>
      <c r="AC423" s="118" t="str">
        <f t="shared" si="23"/>
        <v/>
      </c>
      <c r="AD423" s="119" t="str">
        <f t="shared" si="24"/>
        <v/>
      </c>
      <c r="AE423" s="120" t="str">
        <f t="shared" si="25"/>
        <v/>
      </c>
      <c r="AF423" s="121" t="str">
        <f t="shared" si="22"/>
        <v/>
      </c>
    </row>
    <row r="424" spans="2:32" ht="15.75" customHeight="1" x14ac:dyDescent="0.35">
      <c r="B424" s="903"/>
      <c r="C424" s="904"/>
      <c r="D424" s="905"/>
      <c r="E424" s="906"/>
      <c r="F424" s="907"/>
      <c r="G424" s="908"/>
      <c r="H424" s="909"/>
      <c r="I424" s="910"/>
      <c r="J424" s="911"/>
      <c r="K424" s="912"/>
      <c r="L424" s="913"/>
      <c r="M424" s="914"/>
      <c r="N424" s="915"/>
      <c r="O424" s="914"/>
      <c r="P424" s="915"/>
      <c r="Q424" s="916"/>
      <c r="R424" s="917"/>
      <c r="S424" s="918"/>
      <c r="T424" s="114" t="str" cm="1">
        <f t="array" ref="T424">_xlfn.IFS(I424="L = L",J424*K424,I424="L = RoT",J424*R424*S424,I424="A = L x H",J424*K424*L424,I424="A = CS",J424*O424,I424="A = A",J424*N424,I424="A = RoT",J424*R424*S424,I424="V = L x H x T",J424*K424*L424*M424,I424="V = L x CS",J424*K424*O424,I424="V = T x A",J424*M424*N424,I424="V = V",J424*P424,I424="V = RoT",J424*R424*S424,I424="M = M",J424*Q424,I424="M = RoT",J424*R424*S424,I424="","")</f>
        <v/>
      </c>
      <c r="U424" s="115" t="str" cm="1">
        <f t="array" ref="U424">_xlfn.IFNA(_xlfn.IFS($H424="length","m",$H424="area","m2",$H424="volume","m3",$H424="mass","kg",$H424="",""),"problem")</f>
        <v/>
      </c>
      <c r="V424" s="475"/>
      <c r="W424" s="476"/>
      <c r="X424" s="476"/>
      <c r="Y424" s="476"/>
      <c r="Z424" s="116"/>
      <c r="AA424" s="117" t="str" cm="1">
        <f t="array" ref="AA424">_xlfn.IFNA(_xlfn.IFS($H424="Length",VLOOKUP($Y424,Densities,3,FALSE),$H424="area",VLOOKUP($Y424,Densities,4,FALSE),$H424="volume",VLOOKUP($Y424,Densities,5,FALSE),$H424="mass",1,$H424="",""),"enter density manually")</f>
        <v/>
      </c>
      <c r="AB424" s="115" t="str" cm="1">
        <f t="array" ref="AB424">_xlfn.IFNA(_xlfn.IFS($H424="length","kg/m",$H424="area","kg/m2",$H424="volume","kg/m3",$H424="mass","kg/kg",$H424="",""),"problem")</f>
        <v/>
      </c>
      <c r="AC424" s="118" t="str">
        <f t="shared" si="23"/>
        <v/>
      </c>
      <c r="AD424" s="119" t="str">
        <f t="shared" si="24"/>
        <v/>
      </c>
      <c r="AE424" s="120" t="str">
        <f t="shared" si="25"/>
        <v/>
      </c>
      <c r="AF424" s="121" t="str">
        <f t="shared" si="22"/>
        <v/>
      </c>
    </row>
    <row r="425" spans="2:32" ht="15.75" customHeight="1" x14ac:dyDescent="0.35">
      <c r="B425" s="903"/>
      <c r="C425" s="904"/>
      <c r="D425" s="905"/>
      <c r="E425" s="906"/>
      <c r="F425" s="907"/>
      <c r="G425" s="908"/>
      <c r="H425" s="909"/>
      <c r="I425" s="910"/>
      <c r="J425" s="911"/>
      <c r="K425" s="912"/>
      <c r="L425" s="913"/>
      <c r="M425" s="914"/>
      <c r="N425" s="915"/>
      <c r="O425" s="914"/>
      <c r="P425" s="915"/>
      <c r="Q425" s="916"/>
      <c r="R425" s="917"/>
      <c r="S425" s="918"/>
      <c r="T425" s="114" t="str" cm="1">
        <f t="array" ref="T425">_xlfn.IFS(I425="L = L",J425*K425,I425="L = RoT",J425*R425*S425,I425="A = L x H",J425*K425*L425,I425="A = CS",J425*O425,I425="A = A",J425*N425,I425="A = RoT",J425*R425*S425,I425="V = L x H x T",J425*K425*L425*M425,I425="V = L x CS",J425*K425*O425,I425="V = T x A",J425*M425*N425,I425="V = V",J425*P425,I425="V = RoT",J425*R425*S425,I425="M = M",J425*Q425,I425="M = RoT",J425*R425*S425,I425="","")</f>
        <v/>
      </c>
      <c r="U425" s="115" t="str" cm="1">
        <f t="array" ref="U425">_xlfn.IFNA(_xlfn.IFS($H425="length","m",$H425="area","m2",$H425="volume","m3",$H425="mass","kg",$H425="",""),"problem")</f>
        <v/>
      </c>
      <c r="V425" s="475"/>
      <c r="W425" s="476"/>
      <c r="X425" s="476"/>
      <c r="Y425" s="476"/>
      <c r="Z425" s="116"/>
      <c r="AA425" s="117" t="str" cm="1">
        <f t="array" ref="AA425">_xlfn.IFNA(_xlfn.IFS($H425="Length",VLOOKUP($Y425,Densities,3,FALSE),$H425="area",VLOOKUP($Y425,Densities,4,FALSE),$H425="volume",VLOOKUP($Y425,Densities,5,FALSE),$H425="mass",1,$H425="",""),"enter density manually")</f>
        <v/>
      </c>
      <c r="AB425" s="115" t="str" cm="1">
        <f t="array" ref="AB425">_xlfn.IFNA(_xlfn.IFS($H425="length","kg/m",$H425="area","kg/m2",$H425="volume","kg/m3",$H425="mass","kg/kg",$H425="",""),"problem")</f>
        <v/>
      </c>
      <c r="AC425" s="118" t="str">
        <f t="shared" si="23"/>
        <v/>
      </c>
      <c r="AD425" s="119" t="str">
        <f t="shared" si="24"/>
        <v/>
      </c>
      <c r="AE425" s="120" t="str">
        <f t="shared" si="25"/>
        <v/>
      </c>
      <c r="AF425" s="121" t="str">
        <f t="shared" si="22"/>
        <v/>
      </c>
    </row>
    <row r="426" spans="2:32" x14ac:dyDescent="0.35">
      <c r="B426" s="903"/>
      <c r="C426" s="904"/>
      <c r="D426" s="905"/>
      <c r="E426" s="906"/>
      <c r="F426" s="907"/>
      <c r="G426" s="908"/>
      <c r="H426" s="909"/>
      <c r="I426" s="910"/>
      <c r="J426" s="911"/>
      <c r="K426" s="912"/>
      <c r="L426" s="913"/>
      <c r="M426" s="914"/>
      <c r="N426" s="915"/>
      <c r="O426" s="914"/>
      <c r="P426" s="915"/>
      <c r="Q426" s="916"/>
      <c r="R426" s="917"/>
      <c r="S426" s="918"/>
      <c r="T426" s="114" t="str" cm="1">
        <f t="array" ref="T426">_xlfn.IFS(I426="L = L",J426*K426,I426="L = RoT",J426*R426*S426,I426="A = L x H",J426*K426*L426,I426="A = CS",J426*O426,I426="A = A",J426*N426,I426="A = RoT",J426*R426*S426,I426="V = L x H x T",J426*K426*L426*M426,I426="V = L x CS",J426*K426*O426,I426="V = T x A",J426*M426*N426,I426="V = V",J426*P426,I426="V = RoT",J426*R426*S426,I426="M = M",J426*Q426,I426="M = RoT",J426*R426*S426,I426="","")</f>
        <v/>
      </c>
      <c r="U426" s="115" t="str" cm="1">
        <f t="array" ref="U426">_xlfn.IFNA(_xlfn.IFS($H426="length","m",$H426="area","m2",$H426="volume","m3",$H426="mass","kg",$H426="",""),"problem")</f>
        <v/>
      </c>
      <c r="V426" s="475"/>
      <c r="W426" s="476"/>
      <c r="X426" s="476"/>
      <c r="Y426" s="476"/>
      <c r="Z426" s="116"/>
      <c r="AA426" s="117" t="str" cm="1">
        <f t="array" ref="AA426">_xlfn.IFNA(_xlfn.IFS($H426="Length",VLOOKUP($Y426,Densities,3,FALSE),$H426="area",VLOOKUP($Y426,Densities,4,FALSE),$H426="volume",VLOOKUP($Y426,Densities,5,FALSE),$H426="mass",1,$H426="",""),"enter density manually")</f>
        <v/>
      </c>
      <c r="AB426" s="115" t="str" cm="1">
        <f t="array" ref="AB426">_xlfn.IFNA(_xlfn.IFS($H426="length","kg/m",$H426="area","kg/m2",$H426="volume","kg/m3",$H426="mass","kg/kg",$H426="",""),"problem")</f>
        <v/>
      </c>
      <c r="AC426" s="118" t="str">
        <f t="shared" si="23"/>
        <v/>
      </c>
      <c r="AD426" s="119" t="str">
        <f t="shared" si="24"/>
        <v/>
      </c>
      <c r="AE426" s="120" t="str">
        <f t="shared" si="25"/>
        <v/>
      </c>
      <c r="AF426" s="121" t="str">
        <f t="shared" si="22"/>
        <v/>
      </c>
    </row>
    <row r="427" spans="2:32" ht="15.75" customHeight="1" x14ac:dyDescent="0.35">
      <c r="B427" s="903"/>
      <c r="C427" s="904"/>
      <c r="D427" s="905"/>
      <c r="E427" s="906"/>
      <c r="F427" s="907"/>
      <c r="G427" s="908"/>
      <c r="H427" s="909"/>
      <c r="I427" s="910"/>
      <c r="J427" s="911"/>
      <c r="K427" s="912"/>
      <c r="L427" s="913"/>
      <c r="M427" s="914"/>
      <c r="N427" s="915"/>
      <c r="O427" s="914"/>
      <c r="P427" s="915"/>
      <c r="Q427" s="916"/>
      <c r="R427" s="917"/>
      <c r="S427" s="918"/>
      <c r="T427" s="114" t="str" cm="1">
        <f t="array" ref="T427">_xlfn.IFS(I427="L = L",J427*K427,I427="L = RoT",J427*R427*S427,I427="A = L x H",J427*K427*L427,I427="A = CS",J427*O427,I427="A = A",J427*N427,I427="A = RoT",J427*R427*S427,I427="V = L x H x T",J427*K427*L427*M427,I427="V = L x CS",J427*K427*O427,I427="V = T x A",J427*M427*N427,I427="V = V",J427*P427,I427="V = RoT",J427*R427*S427,I427="M = M",J427*Q427,I427="M = RoT",J427*R427*S427,I427="","")</f>
        <v/>
      </c>
      <c r="U427" s="115" t="str" cm="1">
        <f t="array" ref="U427">_xlfn.IFNA(_xlfn.IFS($H427="length","m",$H427="area","m2",$H427="volume","m3",$H427="mass","kg",$H427="",""),"problem")</f>
        <v/>
      </c>
      <c r="V427" s="475"/>
      <c r="W427" s="476"/>
      <c r="X427" s="476"/>
      <c r="Y427" s="476"/>
      <c r="Z427" s="116"/>
      <c r="AA427" s="117" t="str" cm="1">
        <f t="array" ref="AA427">_xlfn.IFNA(_xlfn.IFS($H427="Length",VLOOKUP($Y427,Densities,3,FALSE),$H427="area",VLOOKUP($Y427,Densities,4,FALSE),$H427="volume",VLOOKUP($Y427,Densities,5,FALSE),$H427="mass",1,$H427="",""),"enter density manually")</f>
        <v/>
      </c>
      <c r="AB427" s="115" t="str" cm="1">
        <f t="array" ref="AB427">_xlfn.IFNA(_xlfn.IFS($H427="length","kg/m",$H427="area","kg/m2",$H427="volume","kg/m3",$H427="mass","kg/kg",$H427="",""),"problem")</f>
        <v/>
      </c>
      <c r="AC427" s="118" t="str">
        <f t="shared" si="23"/>
        <v/>
      </c>
      <c r="AD427" s="119" t="str">
        <f t="shared" si="24"/>
        <v/>
      </c>
      <c r="AE427" s="120" t="str">
        <f t="shared" si="25"/>
        <v/>
      </c>
      <c r="AF427" s="121" t="str">
        <f t="shared" si="22"/>
        <v/>
      </c>
    </row>
    <row r="428" spans="2:32" ht="15.75" customHeight="1" x14ac:dyDescent="0.35">
      <c r="B428" s="903"/>
      <c r="C428" s="904"/>
      <c r="D428" s="905"/>
      <c r="E428" s="906"/>
      <c r="F428" s="907"/>
      <c r="G428" s="908"/>
      <c r="H428" s="909"/>
      <c r="I428" s="910"/>
      <c r="J428" s="911"/>
      <c r="K428" s="912"/>
      <c r="L428" s="913"/>
      <c r="M428" s="914"/>
      <c r="N428" s="915"/>
      <c r="O428" s="914"/>
      <c r="P428" s="915"/>
      <c r="Q428" s="916"/>
      <c r="R428" s="917"/>
      <c r="S428" s="918"/>
      <c r="T428" s="114" t="str" cm="1">
        <f t="array" ref="T428">_xlfn.IFS(I428="L = L",J428*K428,I428="L = RoT",J428*R428*S428,I428="A = L x H",J428*K428*L428,I428="A = CS",J428*O428,I428="A = A",J428*N428,I428="A = RoT",J428*R428*S428,I428="V = L x H x T",J428*K428*L428*M428,I428="V = L x CS",J428*K428*O428,I428="V = T x A",J428*M428*N428,I428="V = V",J428*P428,I428="V = RoT",J428*R428*S428,I428="M = M",J428*Q428,I428="M = RoT",J428*R428*S428,I428="","")</f>
        <v/>
      </c>
      <c r="U428" s="115" t="str" cm="1">
        <f t="array" ref="U428">_xlfn.IFNA(_xlfn.IFS($H428="length","m",$H428="area","m2",$H428="volume","m3",$H428="mass","kg",$H428="",""),"problem")</f>
        <v/>
      </c>
      <c r="V428" s="475"/>
      <c r="W428" s="476"/>
      <c r="X428" s="476"/>
      <c r="Y428" s="476"/>
      <c r="Z428" s="116"/>
      <c r="AA428" s="117" t="str" cm="1">
        <f t="array" ref="AA428">_xlfn.IFNA(_xlfn.IFS($H428="Length",VLOOKUP($Y428,Densities,3,FALSE),$H428="area",VLOOKUP($Y428,Densities,4,FALSE),$H428="volume",VLOOKUP($Y428,Densities,5,FALSE),$H428="mass",1,$H428="",""),"enter density manually")</f>
        <v/>
      </c>
      <c r="AB428" s="115" t="str" cm="1">
        <f t="array" ref="AB428">_xlfn.IFNA(_xlfn.IFS($H428="length","kg/m",$H428="area","kg/m2",$H428="volume","kg/m3",$H428="mass","kg/kg",$H428="",""),"problem")</f>
        <v/>
      </c>
      <c r="AC428" s="118" t="str">
        <f t="shared" si="23"/>
        <v/>
      </c>
      <c r="AD428" s="119" t="str">
        <f t="shared" si="24"/>
        <v/>
      </c>
      <c r="AE428" s="120" t="str">
        <f t="shared" si="25"/>
        <v/>
      </c>
      <c r="AF428" s="121" t="str">
        <f t="shared" si="22"/>
        <v/>
      </c>
    </row>
    <row r="429" spans="2:32" ht="15.75" customHeight="1" x14ac:dyDescent="0.35">
      <c r="B429" s="903"/>
      <c r="C429" s="904"/>
      <c r="D429" s="905"/>
      <c r="E429" s="906"/>
      <c r="F429" s="907"/>
      <c r="G429" s="908"/>
      <c r="H429" s="909"/>
      <c r="I429" s="910"/>
      <c r="J429" s="911"/>
      <c r="K429" s="912"/>
      <c r="L429" s="913"/>
      <c r="M429" s="914"/>
      <c r="N429" s="915"/>
      <c r="O429" s="914"/>
      <c r="P429" s="915"/>
      <c r="Q429" s="916"/>
      <c r="R429" s="917"/>
      <c r="S429" s="918"/>
      <c r="T429" s="114" t="str" cm="1">
        <f t="array" ref="T429">_xlfn.IFS(I429="L = L",J429*K429,I429="L = RoT",J429*R429*S429,I429="A = L x H",J429*K429*L429,I429="A = CS",J429*O429,I429="A = A",J429*N429,I429="A = RoT",J429*R429*S429,I429="V = L x H x T",J429*K429*L429*M429,I429="V = L x CS",J429*K429*O429,I429="V = T x A",J429*M429*N429,I429="V = V",J429*P429,I429="V = RoT",J429*R429*S429,I429="M = M",J429*Q429,I429="M = RoT",J429*R429*S429,I429="","")</f>
        <v/>
      </c>
      <c r="U429" s="115" t="str" cm="1">
        <f t="array" ref="U429">_xlfn.IFNA(_xlfn.IFS($H429="length","m",$H429="area","m2",$H429="volume","m3",$H429="mass","kg",$H429="",""),"problem")</f>
        <v/>
      </c>
      <c r="V429" s="475"/>
      <c r="W429" s="476"/>
      <c r="X429" s="476"/>
      <c r="Y429" s="476"/>
      <c r="Z429" s="116"/>
      <c r="AA429" s="117" t="str" cm="1">
        <f t="array" ref="AA429">_xlfn.IFNA(_xlfn.IFS($H429="Length",VLOOKUP($Y429,Densities,3,FALSE),$H429="area",VLOOKUP($Y429,Densities,4,FALSE),$H429="volume",VLOOKUP($Y429,Densities,5,FALSE),$H429="mass",1,$H429="",""),"enter density manually")</f>
        <v/>
      </c>
      <c r="AB429" s="115" t="str" cm="1">
        <f t="array" ref="AB429">_xlfn.IFNA(_xlfn.IFS($H429="length","kg/m",$H429="area","kg/m2",$H429="volume","kg/m3",$H429="mass","kg/kg",$H429="",""),"problem")</f>
        <v/>
      </c>
      <c r="AC429" s="118" t="str">
        <f t="shared" si="23"/>
        <v/>
      </c>
      <c r="AD429" s="119" t="str">
        <f t="shared" si="24"/>
        <v/>
      </c>
      <c r="AE429" s="120" t="str">
        <f t="shared" si="25"/>
        <v/>
      </c>
      <c r="AF429" s="121" t="str">
        <f t="shared" si="22"/>
        <v/>
      </c>
    </row>
    <row r="430" spans="2:32" ht="15.75" customHeight="1" x14ac:dyDescent="0.35">
      <c r="B430" s="903"/>
      <c r="C430" s="904"/>
      <c r="D430" s="905"/>
      <c r="E430" s="906"/>
      <c r="F430" s="907"/>
      <c r="G430" s="908"/>
      <c r="H430" s="909"/>
      <c r="I430" s="910"/>
      <c r="J430" s="911"/>
      <c r="K430" s="912"/>
      <c r="L430" s="913"/>
      <c r="M430" s="914"/>
      <c r="N430" s="915"/>
      <c r="O430" s="914"/>
      <c r="P430" s="915"/>
      <c r="Q430" s="916"/>
      <c r="R430" s="917"/>
      <c r="S430" s="918"/>
      <c r="T430" s="114" t="str" cm="1">
        <f t="array" ref="T430">_xlfn.IFS(I430="L = L",J430*K430,I430="L = RoT",J430*R430*S430,I430="A = L x H",J430*K430*L430,I430="A = CS",J430*O430,I430="A = A",J430*N430,I430="A = RoT",J430*R430*S430,I430="V = L x H x T",J430*K430*L430*M430,I430="V = L x CS",J430*K430*O430,I430="V = T x A",J430*M430*N430,I430="V = V",J430*P430,I430="V = RoT",J430*R430*S430,I430="M = M",J430*Q430,I430="M = RoT",J430*R430*S430,I430="","")</f>
        <v/>
      </c>
      <c r="U430" s="115" t="str" cm="1">
        <f t="array" ref="U430">_xlfn.IFNA(_xlfn.IFS($H430="length","m",$H430="area","m2",$H430="volume","m3",$H430="mass","kg",$H430="",""),"problem")</f>
        <v/>
      </c>
      <c r="V430" s="475"/>
      <c r="W430" s="476"/>
      <c r="X430" s="476"/>
      <c r="Y430" s="476"/>
      <c r="Z430" s="116"/>
      <c r="AA430" s="117" t="str" cm="1">
        <f t="array" ref="AA430">_xlfn.IFNA(_xlfn.IFS($H430="Length",VLOOKUP($Y430,Densities,3,FALSE),$H430="area",VLOOKUP($Y430,Densities,4,FALSE),$H430="volume",VLOOKUP($Y430,Densities,5,FALSE),$H430="mass",1,$H430="",""),"enter density manually")</f>
        <v/>
      </c>
      <c r="AB430" s="115" t="str" cm="1">
        <f t="array" ref="AB430">_xlfn.IFNA(_xlfn.IFS($H430="length","kg/m",$H430="area","kg/m2",$H430="volume","kg/m3",$H430="mass","kg/kg",$H430="",""),"problem")</f>
        <v/>
      </c>
      <c r="AC430" s="118" t="str">
        <f t="shared" si="23"/>
        <v/>
      </c>
      <c r="AD430" s="119" t="str">
        <f t="shared" si="24"/>
        <v/>
      </c>
      <c r="AE430" s="120" t="str">
        <f t="shared" si="25"/>
        <v/>
      </c>
      <c r="AF430" s="121" t="str">
        <f t="shared" si="22"/>
        <v/>
      </c>
    </row>
    <row r="431" spans="2:32" ht="15.75" customHeight="1" x14ac:dyDescent="0.35">
      <c r="B431" s="903"/>
      <c r="C431" s="904"/>
      <c r="D431" s="905"/>
      <c r="E431" s="906"/>
      <c r="F431" s="907"/>
      <c r="G431" s="908"/>
      <c r="H431" s="909"/>
      <c r="I431" s="910"/>
      <c r="J431" s="911"/>
      <c r="K431" s="912"/>
      <c r="L431" s="913"/>
      <c r="M431" s="914"/>
      <c r="N431" s="915"/>
      <c r="O431" s="914"/>
      <c r="P431" s="915"/>
      <c r="Q431" s="916"/>
      <c r="R431" s="917"/>
      <c r="S431" s="918"/>
      <c r="T431" s="114" t="str" cm="1">
        <f t="array" ref="T431">_xlfn.IFS(I431="L = L",J431*K431,I431="L = RoT",J431*R431*S431,I431="A = L x H",J431*K431*L431,I431="A = CS",J431*O431,I431="A = A",J431*N431,I431="A = RoT",J431*R431*S431,I431="V = L x H x T",J431*K431*L431*M431,I431="V = L x CS",J431*K431*O431,I431="V = T x A",J431*M431*N431,I431="V = V",J431*P431,I431="V = RoT",J431*R431*S431,I431="M = M",J431*Q431,I431="M = RoT",J431*R431*S431,I431="","")</f>
        <v/>
      </c>
      <c r="U431" s="115" t="str" cm="1">
        <f t="array" ref="U431">_xlfn.IFNA(_xlfn.IFS($H431="length","m",$H431="area","m2",$H431="volume","m3",$H431="mass","kg",$H431="",""),"problem")</f>
        <v/>
      </c>
      <c r="V431" s="475"/>
      <c r="W431" s="476"/>
      <c r="X431" s="476"/>
      <c r="Y431" s="476"/>
      <c r="Z431" s="116"/>
      <c r="AA431" s="117" t="str" cm="1">
        <f t="array" ref="AA431">_xlfn.IFNA(_xlfn.IFS($H431="Length",VLOOKUP($Y431,Densities,3,FALSE),$H431="area",VLOOKUP($Y431,Densities,4,FALSE),$H431="volume",VLOOKUP($Y431,Densities,5,FALSE),$H431="mass",1,$H431="",""),"enter density manually")</f>
        <v/>
      </c>
      <c r="AB431" s="115" t="str" cm="1">
        <f t="array" ref="AB431">_xlfn.IFNA(_xlfn.IFS($H431="length","kg/m",$H431="area","kg/m2",$H431="volume","kg/m3",$H431="mass","kg/kg",$H431="",""),"problem")</f>
        <v/>
      </c>
      <c r="AC431" s="118" t="str">
        <f t="shared" si="23"/>
        <v/>
      </c>
      <c r="AD431" s="119" t="str">
        <f t="shared" si="24"/>
        <v/>
      </c>
      <c r="AE431" s="120" t="str">
        <f t="shared" si="25"/>
        <v/>
      </c>
      <c r="AF431" s="121" t="str">
        <f t="shared" si="22"/>
        <v/>
      </c>
    </row>
    <row r="432" spans="2:32" ht="15.75" customHeight="1" x14ac:dyDescent="0.35">
      <c r="B432" s="903"/>
      <c r="C432" s="904"/>
      <c r="D432" s="905"/>
      <c r="E432" s="906"/>
      <c r="F432" s="907"/>
      <c r="G432" s="908"/>
      <c r="H432" s="909"/>
      <c r="I432" s="910"/>
      <c r="J432" s="911"/>
      <c r="K432" s="912"/>
      <c r="L432" s="913"/>
      <c r="M432" s="914"/>
      <c r="N432" s="915"/>
      <c r="O432" s="914"/>
      <c r="P432" s="915"/>
      <c r="Q432" s="916"/>
      <c r="R432" s="917"/>
      <c r="S432" s="918"/>
      <c r="T432" s="114" t="str" cm="1">
        <f t="array" ref="T432">_xlfn.IFS(I432="L = L",J432*K432,I432="L = RoT",J432*R432*S432,I432="A = L x H",J432*K432*L432,I432="A = CS",J432*O432,I432="A = A",J432*N432,I432="A = RoT",J432*R432*S432,I432="V = L x H x T",J432*K432*L432*M432,I432="V = L x CS",J432*K432*O432,I432="V = T x A",J432*M432*N432,I432="V = V",J432*P432,I432="V = RoT",J432*R432*S432,I432="M = M",J432*Q432,I432="M = RoT",J432*R432*S432,I432="","")</f>
        <v/>
      </c>
      <c r="U432" s="115" t="str" cm="1">
        <f t="array" ref="U432">_xlfn.IFNA(_xlfn.IFS($H432="length","m",$H432="area","m2",$H432="volume","m3",$H432="mass","kg",$H432="",""),"problem")</f>
        <v/>
      </c>
      <c r="V432" s="475"/>
      <c r="W432" s="476"/>
      <c r="X432" s="476"/>
      <c r="Y432" s="476"/>
      <c r="Z432" s="116"/>
      <c r="AA432" s="117" t="str" cm="1">
        <f t="array" ref="AA432">_xlfn.IFNA(_xlfn.IFS($H432="Length",VLOOKUP($Y432,Densities,3,FALSE),$H432="area",VLOOKUP($Y432,Densities,4,FALSE),$H432="volume",VLOOKUP($Y432,Densities,5,FALSE),$H432="mass",1,$H432="",""),"enter density manually")</f>
        <v/>
      </c>
      <c r="AB432" s="115" t="str" cm="1">
        <f t="array" ref="AB432">_xlfn.IFNA(_xlfn.IFS($H432="length","kg/m",$H432="area","kg/m2",$H432="volume","kg/m3",$H432="mass","kg/kg",$H432="",""),"problem")</f>
        <v/>
      </c>
      <c r="AC432" s="118" t="str">
        <f t="shared" si="23"/>
        <v/>
      </c>
      <c r="AD432" s="119" t="str">
        <f t="shared" si="24"/>
        <v/>
      </c>
      <c r="AE432" s="120" t="str">
        <f t="shared" si="25"/>
        <v/>
      </c>
      <c r="AF432" s="121" t="str">
        <f t="shared" si="22"/>
        <v/>
      </c>
    </row>
    <row r="433" spans="2:32" x14ac:dyDescent="0.35">
      <c r="B433" s="903"/>
      <c r="C433" s="904"/>
      <c r="D433" s="905"/>
      <c r="E433" s="906"/>
      <c r="F433" s="907"/>
      <c r="G433" s="908"/>
      <c r="H433" s="909"/>
      <c r="I433" s="910"/>
      <c r="J433" s="911"/>
      <c r="K433" s="912"/>
      <c r="L433" s="913"/>
      <c r="M433" s="914"/>
      <c r="N433" s="915"/>
      <c r="O433" s="914"/>
      <c r="P433" s="915"/>
      <c r="Q433" s="916"/>
      <c r="R433" s="917"/>
      <c r="S433" s="918"/>
      <c r="T433" s="114" t="str" cm="1">
        <f t="array" ref="T433">_xlfn.IFS(I433="L = L",J433*K433,I433="L = RoT",J433*R433*S433,I433="A = L x H",J433*K433*L433,I433="A = CS",J433*O433,I433="A = A",J433*N433,I433="A = RoT",J433*R433*S433,I433="V = L x H x T",J433*K433*L433*M433,I433="V = L x CS",J433*K433*O433,I433="V = T x A",J433*M433*N433,I433="V = V",J433*P433,I433="V = RoT",J433*R433*S433,I433="M = M",J433*Q433,I433="M = RoT",J433*R433*S433,I433="","")</f>
        <v/>
      </c>
      <c r="U433" s="115" t="str" cm="1">
        <f t="array" ref="U433">_xlfn.IFNA(_xlfn.IFS($H433="length","m",$H433="area","m2",$H433="volume","m3",$H433="mass","kg",$H433="",""),"problem")</f>
        <v/>
      </c>
      <c r="V433" s="475"/>
      <c r="W433" s="476"/>
      <c r="X433" s="476"/>
      <c r="Y433" s="476"/>
      <c r="Z433" s="116"/>
      <c r="AA433" s="117" t="str" cm="1">
        <f t="array" ref="AA433">_xlfn.IFNA(_xlfn.IFS($H433="Length",VLOOKUP($Y433,Densities,3,FALSE),$H433="area",VLOOKUP($Y433,Densities,4,FALSE),$H433="volume",VLOOKUP($Y433,Densities,5,FALSE),$H433="mass",1,$H433="",""),"enter density manually")</f>
        <v/>
      </c>
      <c r="AB433" s="115" t="str" cm="1">
        <f t="array" ref="AB433">_xlfn.IFNA(_xlfn.IFS($H433="length","kg/m",$H433="area","kg/m2",$H433="volume","kg/m3",$H433="mass","kg/kg",$H433="",""),"problem")</f>
        <v/>
      </c>
      <c r="AC433" s="118" t="str">
        <f t="shared" si="23"/>
        <v/>
      </c>
      <c r="AD433" s="119" t="str">
        <f t="shared" si="24"/>
        <v/>
      </c>
      <c r="AE433" s="120" t="str">
        <f t="shared" si="25"/>
        <v/>
      </c>
      <c r="AF433" s="121" t="str">
        <f t="shared" si="22"/>
        <v/>
      </c>
    </row>
    <row r="434" spans="2:32" ht="15.75" customHeight="1" x14ac:dyDescent="0.35">
      <c r="B434" s="903"/>
      <c r="C434" s="904"/>
      <c r="D434" s="905"/>
      <c r="E434" s="906"/>
      <c r="F434" s="907"/>
      <c r="G434" s="908"/>
      <c r="H434" s="909"/>
      <c r="I434" s="910"/>
      <c r="J434" s="911"/>
      <c r="K434" s="912"/>
      <c r="L434" s="913"/>
      <c r="M434" s="914"/>
      <c r="N434" s="915"/>
      <c r="O434" s="914"/>
      <c r="P434" s="915"/>
      <c r="Q434" s="916"/>
      <c r="R434" s="917"/>
      <c r="S434" s="918"/>
      <c r="T434" s="114" t="str" cm="1">
        <f t="array" ref="T434">_xlfn.IFS(I434="L = L",J434*K434,I434="L = RoT",J434*R434*S434,I434="A = L x H",J434*K434*L434,I434="A = CS",J434*O434,I434="A = A",J434*N434,I434="A = RoT",J434*R434*S434,I434="V = L x H x T",J434*K434*L434*M434,I434="V = L x CS",J434*K434*O434,I434="V = T x A",J434*M434*N434,I434="V = V",J434*P434,I434="V = RoT",J434*R434*S434,I434="M = M",J434*Q434,I434="M = RoT",J434*R434*S434,I434="","")</f>
        <v/>
      </c>
      <c r="U434" s="115" t="str" cm="1">
        <f t="array" ref="U434">_xlfn.IFNA(_xlfn.IFS($H434="length","m",$H434="area","m2",$H434="volume","m3",$H434="mass","kg",$H434="",""),"problem")</f>
        <v/>
      </c>
      <c r="V434" s="475"/>
      <c r="W434" s="476"/>
      <c r="X434" s="476"/>
      <c r="Y434" s="476"/>
      <c r="Z434" s="116"/>
      <c r="AA434" s="117" t="str" cm="1">
        <f t="array" ref="AA434">_xlfn.IFNA(_xlfn.IFS($H434="Length",VLOOKUP($Y434,Densities,3,FALSE),$H434="area",VLOOKUP($Y434,Densities,4,FALSE),$H434="volume",VLOOKUP($Y434,Densities,5,FALSE),$H434="mass",1,$H434="",""),"enter density manually")</f>
        <v/>
      </c>
      <c r="AB434" s="115" t="str" cm="1">
        <f t="array" ref="AB434">_xlfn.IFNA(_xlfn.IFS($H434="length","kg/m",$H434="area","kg/m2",$H434="volume","kg/m3",$H434="mass","kg/kg",$H434="",""),"problem")</f>
        <v/>
      </c>
      <c r="AC434" s="118" t="str">
        <f t="shared" si="23"/>
        <v/>
      </c>
      <c r="AD434" s="119" t="str">
        <f t="shared" si="24"/>
        <v/>
      </c>
      <c r="AE434" s="120" t="str">
        <f t="shared" si="25"/>
        <v/>
      </c>
      <c r="AF434" s="121" t="str">
        <f t="shared" si="22"/>
        <v/>
      </c>
    </row>
    <row r="435" spans="2:32" ht="15.75" customHeight="1" x14ac:dyDescent="0.35">
      <c r="B435" s="903"/>
      <c r="C435" s="904"/>
      <c r="D435" s="905"/>
      <c r="E435" s="906"/>
      <c r="F435" s="907"/>
      <c r="G435" s="908"/>
      <c r="H435" s="909"/>
      <c r="I435" s="910"/>
      <c r="J435" s="911"/>
      <c r="K435" s="912"/>
      <c r="L435" s="913"/>
      <c r="M435" s="914"/>
      <c r="N435" s="915"/>
      <c r="O435" s="914"/>
      <c r="P435" s="915"/>
      <c r="Q435" s="916"/>
      <c r="R435" s="917"/>
      <c r="S435" s="918"/>
      <c r="T435" s="114" t="str" cm="1">
        <f t="array" ref="T435">_xlfn.IFS(I435="L = L",J435*K435,I435="L = RoT",J435*R435*S435,I435="A = L x H",J435*K435*L435,I435="A = CS",J435*O435,I435="A = A",J435*N435,I435="A = RoT",J435*R435*S435,I435="V = L x H x T",J435*K435*L435*M435,I435="V = L x CS",J435*K435*O435,I435="V = T x A",J435*M435*N435,I435="V = V",J435*P435,I435="V = RoT",J435*R435*S435,I435="M = M",J435*Q435,I435="M = RoT",J435*R435*S435,I435="","")</f>
        <v/>
      </c>
      <c r="U435" s="115" t="str" cm="1">
        <f t="array" ref="U435">_xlfn.IFNA(_xlfn.IFS($H435="length","m",$H435="area","m2",$H435="volume","m3",$H435="mass","kg",$H435="",""),"problem")</f>
        <v/>
      </c>
      <c r="V435" s="475"/>
      <c r="W435" s="476"/>
      <c r="X435" s="476"/>
      <c r="Y435" s="476"/>
      <c r="Z435" s="116"/>
      <c r="AA435" s="117" t="str" cm="1">
        <f t="array" ref="AA435">_xlfn.IFNA(_xlfn.IFS($H435="Length",VLOOKUP($Y435,Densities,3,FALSE),$H435="area",VLOOKUP($Y435,Densities,4,FALSE),$H435="volume",VLOOKUP($Y435,Densities,5,FALSE),$H435="mass",1,$H435="",""),"enter density manually")</f>
        <v/>
      </c>
      <c r="AB435" s="115" t="str" cm="1">
        <f t="array" ref="AB435">_xlfn.IFNA(_xlfn.IFS($H435="length","kg/m",$H435="area","kg/m2",$H435="volume","kg/m3",$H435="mass","kg/kg",$H435="",""),"problem")</f>
        <v/>
      </c>
      <c r="AC435" s="118" t="str">
        <f t="shared" si="23"/>
        <v/>
      </c>
      <c r="AD435" s="119" t="str">
        <f t="shared" si="24"/>
        <v/>
      </c>
      <c r="AE435" s="120" t="str">
        <f t="shared" si="25"/>
        <v/>
      </c>
      <c r="AF435" s="121" t="str">
        <f t="shared" si="22"/>
        <v/>
      </c>
    </row>
    <row r="436" spans="2:32" ht="15.75" customHeight="1" x14ac:dyDescent="0.35">
      <c r="B436" s="903"/>
      <c r="C436" s="904"/>
      <c r="D436" s="905"/>
      <c r="E436" s="906"/>
      <c r="F436" s="907"/>
      <c r="G436" s="908"/>
      <c r="H436" s="909"/>
      <c r="I436" s="910"/>
      <c r="J436" s="911"/>
      <c r="K436" s="912"/>
      <c r="L436" s="913"/>
      <c r="M436" s="914"/>
      <c r="N436" s="915"/>
      <c r="O436" s="914"/>
      <c r="P436" s="915"/>
      <c r="Q436" s="916"/>
      <c r="R436" s="917"/>
      <c r="S436" s="918"/>
      <c r="T436" s="114" t="str" cm="1">
        <f t="array" ref="T436">_xlfn.IFS(I436="L = L",J436*K436,I436="L = RoT",J436*R436*S436,I436="A = L x H",J436*K436*L436,I436="A = CS",J436*O436,I436="A = A",J436*N436,I436="A = RoT",J436*R436*S436,I436="V = L x H x T",J436*K436*L436*M436,I436="V = L x CS",J436*K436*O436,I436="V = T x A",J436*M436*N436,I436="V = V",J436*P436,I436="V = RoT",J436*R436*S436,I436="M = M",J436*Q436,I436="M = RoT",J436*R436*S436,I436="","")</f>
        <v/>
      </c>
      <c r="U436" s="115" t="str" cm="1">
        <f t="array" ref="U436">_xlfn.IFNA(_xlfn.IFS($H436="length","m",$H436="area","m2",$H436="volume","m3",$H436="mass","kg",$H436="",""),"problem")</f>
        <v/>
      </c>
      <c r="V436" s="475"/>
      <c r="W436" s="476"/>
      <c r="X436" s="476"/>
      <c r="Y436" s="476"/>
      <c r="Z436" s="116"/>
      <c r="AA436" s="117" t="str" cm="1">
        <f t="array" ref="AA436">_xlfn.IFNA(_xlfn.IFS($H436="Length",VLOOKUP($Y436,Densities,3,FALSE),$H436="area",VLOOKUP($Y436,Densities,4,FALSE),$H436="volume",VLOOKUP($Y436,Densities,5,FALSE),$H436="mass",1,$H436="",""),"enter density manually")</f>
        <v/>
      </c>
      <c r="AB436" s="115" t="str" cm="1">
        <f t="array" ref="AB436">_xlfn.IFNA(_xlfn.IFS($H436="length","kg/m",$H436="area","kg/m2",$H436="volume","kg/m3",$H436="mass","kg/kg",$H436="",""),"problem")</f>
        <v/>
      </c>
      <c r="AC436" s="118" t="str">
        <f t="shared" si="23"/>
        <v/>
      </c>
      <c r="AD436" s="119" t="str">
        <f t="shared" si="24"/>
        <v/>
      </c>
      <c r="AE436" s="120" t="str">
        <f t="shared" si="25"/>
        <v/>
      </c>
      <c r="AF436" s="121" t="str">
        <f t="shared" si="22"/>
        <v/>
      </c>
    </row>
    <row r="437" spans="2:32" ht="15.75" customHeight="1" x14ac:dyDescent="0.35">
      <c r="B437" s="903"/>
      <c r="C437" s="904"/>
      <c r="D437" s="905"/>
      <c r="E437" s="906"/>
      <c r="F437" s="907"/>
      <c r="G437" s="908"/>
      <c r="H437" s="909"/>
      <c r="I437" s="910"/>
      <c r="J437" s="911"/>
      <c r="K437" s="912"/>
      <c r="L437" s="913"/>
      <c r="M437" s="914"/>
      <c r="N437" s="915"/>
      <c r="O437" s="914"/>
      <c r="P437" s="915"/>
      <c r="Q437" s="916"/>
      <c r="R437" s="917"/>
      <c r="S437" s="918"/>
      <c r="T437" s="114" t="str" cm="1">
        <f t="array" ref="T437">_xlfn.IFS(I437="L = L",J437*K437,I437="L = RoT",J437*R437*S437,I437="A = L x H",J437*K437*L437,I437="A = CS",J437*O437,I437="A = A",J437*N437,I437="A = RoT",J437*R437*S437,I437="V = L x H x T",J437*K437*L437*M437,I437="V = L x CS",J437*K437*O437,I437="V = T x A",J437*M437*N437,I437="V = V",J437*P437,I437="V = RoT",J437*R437*S437,I437="M = M",J437*Q437,I437="M = RoT",J437*R437*S437,I437="","")</f>
        <v/>
      </c>
      <c r="U437" s="115" t="str" cm="1">
        <f t="array" ref="U437">_xlfn.IFNA(_xlfn.IFS($H437="length","m",$H437="area","m2",$H437="volume","m3",$H437="mass","kg",$H437="",""),"problem")</f>
        <v/>
      </c>
      <c r="V437" s="475"/>
      <c r="W437" s="476"/>
      <c r="X437" s="476"/>
      <c r="Y437" s="476"/>
      <c r="Z437" s="116"/>
      <c r="AA437" s="117" t="str" cm="1">
        <f t="array" ref="AA437">_xlfn.IFNA(_xlfn.IFS($H437="Length",VLOOKUP($Y437,Densities,3,FALSE),$H437="area",VLOOKUP($Y437,Densities,4,FALSE),$H437="volume",VLOOKUP($Y437,Densities,5,FALSE),$H437="mass",1,$H437="",""),"enter density manually")</f>
        <v/>
      </c>
      <c r="AB437" s="115" t="str" cm="1">
        <f t="array" ref="AB437">_xlfn.IFNA(_xlfn.IFS($H437="length","kg/m",$H437="area","kg/m2",$H437="volume","kg/m3",$H437="mass","kg/kg",$H437="",""),"problem")</f>
        <v/>
      </c>
      <c r="AC437" s="118" t="str">
        <f t="shared" si="23"/>
        <v/>
      </c>
      <c r="AD437" s="119" t="str">
        <f t="shared" si="24"/>
        <v/>
      </c>
      <c r="AE437" s="120" t="str">
        <f t="shared" si="25"/>
        <v/>
      </c>
      <c r="AF437" s="121" t="str">
        <f t="shared" si="22"/>
        <v/>
      </c>
    </row>
    <row r="438" spans="2:32" x14ac:dyDescent="0.35">
      <c r="B438" s="903"/>
      <c r="C438" s="904"/>
      <c r="D438" s="905"/>
      <c r="E438" s="906"/>
      <c r="F438" s="907"/>
      <c r="G438" s="908"/>
      <c r="H438" s="909"/>
      <c r="I438" s="910"/>
      <c r="J438" s="911"/>
      <c r="K438" s="912"/>
      <c r="L438" s="913"/>
      <c r="M438" s="914"/>
      <c r="N438" s="915"/>
      <c r="O438" s="914"/>
      <c r="P438" s="915"/>
      <c r="Q438" s="916"/>
      <c r="R438" s="917"/>
      <c r="S438" s="918"/>
      <c r="T438" s="114" t="str" cm="1">
        <f t="array" ref="T438">_xlfn.IFS(I438="L = L",J438*K438,I438="L = RoT",J438*R438*S438,I438="A = L x H",J438*K438*L438,I438="A = CS",J438*O438,I438="A = A",J438*N438,I438="A = RoT",J438*R438*S438,I438="V = L x H x T",J438*K438*L438*M438,I438="V = L x CS",J438*K438*O438,I438="V = T x A",J438*M438*N438,I438="V = V",J438*P438,I438="V = RoT",J438*R438*S438,I438="M = M",J438*Q438,I438="M = RoT",J438*R438*S438,I438="","")</f>
        <v/>
      </c>
      <c r="U438" s="115" t="str" cm="1">
        <f t="array" ref="U438">_xlfn.IFNA(_xlfn.IFS($H438="length","m",$H438="area","m2",$H438="volume","m3",$H438="mass","kg",$H438="",""),"problem")</f>
        <v/>
      </c>
      <c r="V438" s="475"/>
      <c r="W438" s="476"/>
      <c r="X438" s="476"/>
      <c r="Y438" s="476"/>
      <c r="Z438" s="116"/>
      <c r="AA438" s="117" t="str" cm="1">
        <f t="array" ref="AA438">_xlfn.IFNA(_xlfn.IFS($H438="Length",VLOOKUP($Y438,Densities,3,FALSE),$H438="area",VLOOKUP($Y438,Densities,4,FALSE),$H438="volume",VLOOKUP($Y438,Densities,5,FALSE),$H438="mass",1,$H438="",""),"enter density manually")</f>
        <v/>
      </c>
      <c r="AB438" s="115" t="str" cm="1">
        <f t="array" ref="AB438">_xlfn.IFNA(_xlfn.IFS($H438="length","kg/m",$H438="area","kg/m2",$H438="volume","kg/m3",$H438="mass","kg/kg",$H438="",""),"problem")</f>
        <v/>
      </c>
      <c r="AC438" s="118" t="str">
        <f t="shared" si="23"/>
        <v/>
      </c>
      <c r="AD438" s="119" t="str">
        <f t="shared" si="24"/>
        <v/>
      </c>
      <c r="AE438" s="120" t="str">
        <f t="shared" si="25"/>
        <v/>
      </c>
      <c r="AF438" s="121" t="str">
        <f t="shared" si="22"/>
        <v/>
      </c>
    </row>
    <row r="439" spans="2:32" x14ac:dyDescent="0.35">
      <c r="B439" s="903"/>
      <c r="C439" s="904"/>
      <c r="D439" s="905"/>
      <c r="E439" s="906"/>
      <c r="F439" s="907"/>
      <c r="G439" s="908"/>
      <c r="H439" s="909"/>
      <c r="I439" s="910"/>
      <c r="J439" s="911"/>
      <c r="K439" s="912"/>
      <c r="L439" s="913"/>
      <c r="M439" s="914"/>
      <c r="N439" s="915"/>
      <c r="O439" s="914"/>
      <c r="P439" s="915"/>
      <c r="Q439" s="916"/>
      <c r="R439" s="917"/>
      <c r="S439" s="918"/>
      <c r="T439" s="114" t="str" cm="1">
        <f t="array" ref="T439">_xlfn.IFS(I439="L = L",J439*K439,I439="L = RoT",J439*R439*S439,I439="A = L x H",J439*K439*L439,I439="A = CS",J439*O439,I439="A = A",J439*N439,I439="A = RoT",J439*R439*S439,I439="V = L x H x T",J439*K439*L439*M439,I439="V = L x CS",J439*K439*O439,I439="V = T x A",J439*M439*N439,I439="V = V",J439*P439,I439="V = RoT",J439*R439*S439,I439="M = M",J439*Q439,I439="M = RoT",J439*R439*S439,I439="","")</f>
        <v/>
      </c>
      <c r="U439" s="115" t="str" cm="1">
        <f t="array" ref="U439">_xlfn.IFNA(_xlfn.IFS($H439="length","m",$H439="area","m2",$H439="volume","m3",$H439="mass","kg",$H439="",""),"problem")</f>
        <v/>
      </c>
      <c r="V439" s="475"/>
      <c r="W439" s="476"/>
      <c r="X439" s="476"/>
      <c r="Y439" s="476"/>
      <c r="Z439" s="116"/>
      <c r="AA439" s="117" t="str" cm="1">
        <f t="array" ref="AA439">_xlfn.IFNA(_xlfn.IFS($H439="Length",VLOOKUP($Y439,Densities,3,FALSE),$H439="area",VLOOKUP($Y439,Densities,4,FALSE),$H439="volume",VLOOKUP($Y439,Densities,5,FALSE),$H439="mass",1,$H439="",""),"enter density manually")</f>
        <v/>
      </c>
      <c r="AB439" s="115" t="str" cm="1">
        <f t="array" ref="AB439">_xlfn.IFNA(_xlfn.IFS($H439="length","kg/m",$H439="area","kg/m2",$H439="volume","kg/m3",$H439="mass","kg/kg",$H439="",""),"problem")</f>
        <v/>
      </c>
      <c r="AC439" s="118" t="str">
        <f t="shared" si="23"/>
        <v/>
      </c>
      <c r="AD439" s="119" t="str">
        <f t="shared" si="24"/>
        <v/>
      </c>
      <c r="AE439" s="120" t="str">
        <f t="shared" si="25"/>
        <v/>
      </c>
      <c r="AF439" s="121" t="str">
        <f t="shared" si="22"/>
        <v/>
      </c>
    </row>
    <row r="440" spans="2:32" x14ac:dyDescent="0.35">
      <c r="B440" s="903"/>
      <c r="C440" s="904"/>
      <c r="D440" s="905"/>
      <c r="E440" s="906"/>
      <c r="F440" s="907"/>
      <c r="G440" s="908"/>
      <c r="H440" s="909"/>
      <c r="I440" s="910"/>
      <c r="J440" s="911"/>
      <c r="K440" s="912"/>
      <c r="L440" s="913"/>
      <c r="M440" s="914"/>
      <c r="N440" s="915"/>
      <c r="O440" s="914"/>
      <c r="P440" s="915"/>
      <c r="Q440" s="916"/>
      <c r="R440" s="917"/>
      <c r="S440" s="918"/>
      <c r="T440" s="114" t="str" cm="1">
        <f t="array" ref="T440">_xlfn.IFS(I440="L = L",J440*K440,I440="L = RoT",J440*R440*S440,I440="A = L x H",J440*K440*L440,I440="A = CS",J440*O440,I440="A = A",J440*N440,I440="A = RoT",J440*R440*S440,I440="V = L x H x T",J440*K440*L440*M440,I440="V = L x CS",J440*K440*O440,I440="V = T x A",J440*M440*N440,I440="V = V",J440*P440,I440="V = RoT",J440*R440*S440,I440="M = M",J440*Q440,I440="M = RoT",J440*R440*S440,I440="","")</f>
        <v/>
      </c>
      <c r="U440" s="115" t="str" cm="1">
        <f t="array" ref="U440">_xlfn.IFNA(_xlfn.IFS($H440="length","m",$H440="area","m2",$H440="volume","m3",$H440="mass","kg",$H440="",""),"problem")</f>
        <v/>
      </c>
      <c r="V440" s="475"/>
      <c r="W440" s="476"/>
      <c r="X440" s="476"/>
      <c r="Y440" s="476"/>
      <c r="Z440" s="116"/>
      <c r="AA440" s="117" t="str" cm="1">
        <f t="array" ref="AA440">_xlfn.IFNA(_xlfn.IFS($H440="Length",VLOOKUP($Y440,Densities,3,FALSE),$H440="area",VLOOKUP($Y440,Densities,4,FALSE),$H440="volume",VLOOKUP($Y440,Densities,5,FALSE),$H440="mass",1,$H440="",""),"enter density manually")</f>
        <v/>
      </c>
      <c r="AB440" s="115" t="str" cm="1">
        <f t="array" ref="AB440">_xlfn.IFNA(_xlfn.IFS($H440="length","kg/m",$H440="area","kg/m2",$H440="volume","kg/m3",$H440="mass","kg/kg",$H440="",""),"problem")</f>
        <v/>
      </c>
      <c r="AC440" s="118" t="str">
        <f t="shared" si="23"/>
        <v/>
      </c>
      <c r="AD440" s="119" t="str">
        <f t="shared" si="24"/>
        <v/>
      </c>
      <c r="AE440" s="120" t="str">
        <f t="shared" si="25"/>
        <v/>
      </c>
      <c r="AF440" s="121" t="str">
        <f t="shared" si="22"/>
        <v/>
      </c>
    </row>
    <row r="441" spans="2:32" ht="15.75" customHeight="1" x14ac:dyDescent="0.35">
      <c r="B441" s="903"/>
      <c r="C441" s="904"/>
      <c r="D441" s="905"/>
      <c r="E441" s="906"/>
      <c r="F441" s="907"/>
      <c r="G441" s="908"/>
      <c r="H441" s="909"/>
      <c r="I441" s="910"/>
      <c r="J441" s="911"/>
      <c r="K441" s="912"/>
      <c r="L441" s="913"/>
      <c r="M441" s="914"/>
      <c r="N441" s="915"/>
      <c r="O441" s="914"/>
      <c r="P441" s="915"/>
      <c r="Q441" s="916"/>
      <c r="R441" s="917"/>
      <c r="S441" s="918"/>
      <c r="T441" s="114" t="str" cm="1">
        <f t="array" ref="T441">_xlfn.IFS(I441="L = L",J441*K441,I441="L = RoT",J441*R441*S441,I441="A = L x H",J441*K441*L441,I441="A = CS",J441*O441,I441="A = A",J441*N441,I441="A = RoT",J441*R441*S441,I441="V = L x H x T",J441*K441*L441*M441,I441="V = L x CS",J441*K441*O441,I441="V = T x A",J441*M441*N441,I441="V = V",J441*P441,I441="V = RoT",J441*R441*S441,I441="M = M",J441*Q441,I441="M = RoT",J441*R441*S441,I441="","")</f>
        <v/>
      </c>
      <c r="U441" s="115" t="str" cm="1">
        <f t="array" ref="U441">_xlfn.IFNA(_xlfn.IFS($H441="length","m",$H441="area","m2",$H441="volume","m3",$H441="mass","kg",$H441="",""),"problem")</f>
        <v/>
      </c>
      <c r="V441" s="475"/>
      <c r="W441" s="476"/>
      <c r="X441" s="476"/>
      <c r="Y441" s="476"/>
      <c r="Z441" s="116"/>
      <c r="AA441" s="117" t="str" cm="1">
        <f t="array" ref="AA441">_xlfn.IFNA(_xlfn.IFS($H441="Length",VLOOKUP($Y441,Densities,3,FALSE),$H441="area",VLOOKUP($Y441,Densities,4,FALSE),$H441="volume",VLOOKUP($Y441,Densities,5,FALSE),$H441="mass",1,$H441="",""),"enter density manually")</f>
        <v/>
      </c>
      <c r="AB441" s="115" t="str" cm="1">
        <f t="array" ref="AB441">_xlfn.IFNA(_xlfn.IFS($H441="length","kg/m",$H441="area","kg/m2",$H441="volume","kg/m3",$H441="mass","kg/kg",$H441="",""),"problem")</f>
        <v/>
      </c>
      <c r="AC441" s="118" t="str">
        <f t="shared" si="23"/>
        <v/>
      </c>
      <c r="AD441" s="119" t="str">
        <f t="shared" si="24"/>
        <v/>
      </c>
      <c r="AE441" s="120" t="str">
        <f t="shared" si="25"/>
        <v/>
      </c>
      <c r="AF441" s="121" t="str">
        <f t="shared" si="22"/>
        <v/>
      </c>
    </row>
    <row r="442" spans="2:32" ht="15.75" customHeight="1" x14ac:dyDescent="0.35">
      <c r="B442" s="903"/>
      <c r="C442" s="904"/>
      <c r="D442" s="905"/>
      <c r="E442" s="906"/>
      <c r="F442" s="907"/>
      <c r="G442" s="908"/>
      <c r="H442" s="909"/>
      <c r="I442" s="910"/>
      <c r="J442" s="911"/>
      <c r="K442" s="912"/>
      <c r="L442" s="913"/>
      <c r="M442" s="914"/>
      <c r="N442" s="915"/>
      <c r="O442" s="914"/>
      <c r="P442" s="915"/>
      <c r="Q442" s="916"/>
      <c r="R442" s="917"/>
      <c r="S442" s="918"/>
      <c r="T442" s="114" t="str" cm="1">
        <f t="array" ref="T442">_xlfn.IFS(I442="L = L",J442*K442,I442="L = RoT",J442*R442*S442,I442="A = L x H",J442*K442*L442,I442="A = CS",J442*O442,I442="A = A",J442*N442,I442="A = RoT",J442*R442*S442,I442="V = L x H x T",J442*K442*L442*M442,I442="V = L x CS",J442*K442*O442,I442="V = T x A",J442*M442*N442,I442="V = V",J442*P442,I442="V = RoT",J442*R442*S442,I442="M = M",J442*Q442,I442="M = RoT",J442*R442*S442,I442="","")</f>
        <v/>
      </c>
      <c r="U442" s="115" t="str" cm="1">
        <f t="array" ref="U442">_xlfn.IFNA(_xlfn.IFS($H442="length","m",$H442="area","m2",$H442="volume","m3",$H442="mass","kg",$H442="",""),"problem")</f>
        <v/>
      </c>
      <c r="V442" s="475"/>
      <c r="W442" s="476"/>
      <c r="X442" s="476"/>
      <c r="Y442" s="476"/>
      <c r="Z442" s="116"/>
      <c r="AA442" s="117" t="str" cm="1">
        <f t="array" ref="AA442">_xlfn.IFNA(_xlfn.IFS($H442="Length",VLOOKUP($Y442,Densities,3,FALSE),$H442="area",VLOOKUP($Y442,Densities,4,FALSE),$H442="volume",VLOOKUP($Y442,Densities,5,FALSE),$H442="mass",1,$H442="",""),"enter density manually")</f>
        <v/>
      </c>
      <c r="AB442" s="115" t="str" cm="1">
        <f t="array" ref="AB442">_xlfn.IFNA(_xlfn.IFS($H442="length","kg/m",$H442="area","kg/m2",$H442="volume","kg/m3",$H442="mass","kg/kg",$H442="",""),"problem")</f>
        <v/>
      </c>
      <c r="AC442" s="118" t="str">
        <f t="shared" si="23"/>
        <v/>
      </c>
      <c r="AD442" s="119" t="str">
        <f t="shared" si="24"/>
        <v/>
      </c>
      <c r="AE442" s="120" t="str">
        <f t="shared" si="25"/>
        <v/>
      </c>
      <c r="AF442" s="121" t="str">
        <f t="shared" si="22"/>
        <v/>
      </c>
    </row>
    <row r="443" spans="2:32" ht="15.75" customHeight="1" x14ac:dyDescent="0.35">
      <c r="B443" s="903"/>
      <c r="C443" s="904"/>
      <c r="D443" s="905"/>
      <c r="E443" s="906"/>
      <c r="F443" s="907"/>
      <c r="G443" s="908"/>
      <c r="H443" s="909"/>
      <c r="I443" s="910"/>
      <c r="J443" s="911"/>
      <c r="K443" s="912"/>
      <c r="L443" s="913"/>
      <c r="M443" s="914"/>
      <c r="N443" s="915"/>
      <c r="O443" s="914"/>
      <c r="P443" s="915"/>
      <c r="Q443" s="916"/>
      <c r="R443" s="917"/>
      <c r="S443" s="918"/>
      <c r="T443" s="114" t="str" cm="1">
        <f t="array" ref="T443">_xlfn.IFS(I443="L = L",J443*K443,I443="L = RoT",J443*R443*S443,I443="A = L x H",J443*K443*L443,I443="A = CS",J443*O443,I443="A = A",J443*N443,I443="A = RoT",J443*R443*S443,I443="V = L x H x T",J443*K443*L443*M443,I443="V = L x CS",J443*K443*O443,I443="V = T x A",J443*M443*N443,I443="V = V",J443*P443,I443="V = RoT",J443*R443*S443,I443="M = M",J443*Q443,I443="M = RoT",J443*R443*S443,I443="","")</f>
        <v/>
      </c>
      <c r="U443" s="115" t="str" cm="1">
        <f t="array" ref="U443">_xlfn.IFNA(_xlfn.IFS($H443="length","m",$H443="area","m2",$H443="volume","m3",$H443="mass","kg",$H443="",""),"problem")</f>
        <v/>
      </c>
      <c r="V443" s="475"/>
      <c r="W443" s="476"/>
      <c r="X443" s="476"/>
      <c r="Y443" s="476"/>
      <c r="Z443" s="116"/>
      <c r="AA443" s="117" t="str" cm="1">
        <f t="array" ref="AA443">_xlfn.IFNA(_xlfn.IFS($H443="Length",VLOOKUP($Y443,Densities,3,FALSE),$H443="area",VLOOKUP($Y443,Densities,4,FALSE),$H443="volume",VLOOKUP($Y443,Densities,5,FALSE),$H443="mass",1,$H443="",""),"enter density manually")</f>
        <v/>
      </c>
      <c r="AB443" s="115" t="str" cm="1">
        <f t="array" ref="AB443">_xlfn.IFNA(_xlfn.IFS($H443="length","kg/m",$H443="area","kg/m2",$H443="volume","kg/m3",$H443="mass","kg/kg",$H443="",""),"problem")</f>
        <v/>
      </c>
      <c r="AC443" s="118" t="str">
        <f t="shared" si="23"/>
        <v/>
      </c>
      <c r="AD443" s="119" t="str">
        <f t="shared" si="24"/>
        <v/>
      </c>
      <c r="AE443" s="120" t="str">
        <f t="shared" si="25"/>
        <v/>
      </c>
      <c r="AF443" s="121" t="str">
        <f t="shared" si="22"/>
        <v/>
      </c>
    </row>
    <row r="444" spans="2:32" ht="15.75" customHeight="1" x14ac:dyDescent="0.35">
      <c r="B444" s="903"/>
      <c r="C444" s="904"/>
      <c r="D444" s="905"/>
      <c r="E444" s="906"/>
      <c r="F444" s="907"/>
      <c r="G444" s="908"/>
      <c r="H444" s="909"/>
      <c r="I444" s="910"/>
      <c r="J444" s="911"/>
      <c r="K444" s="912"/>
      <c r="L444" s="913"/>
      <c r="M444" s="914"/>
      <c r="N444" s="915"/>
      <c r="O444" s="914"/>
      <c r="P444" s="915"/>
      <c r="Q444" s="916"/>
      <c r="R444" s="917"/>
      <c r="S444" s="918"/>
      <c r="T444" s="114" t="str" cm="1">
        <f t="array" ref="T444">_xlfn.IFS(I444="L = L",J444*K444,I444="L = RoT",J444*R444*S444,I444="A = L x H",J444*K444*L444,I444="A = CS",J444*O444,I444="A = A",J444*N444,I444="A = RoT",J444*R444*S444,I444="V = L x H x T",J444*K444*L444*M444,I444="V = L x CS",J444*K444*O444,I444="V = T x A",J444*M444*N444,I444="V = V",J444*P444,I444="V = RoT",J444*R444*S444,I444="M = M",J444*Q444,I444="M = RoT",J444*R444*S444,I444="","")</f>
        <v/>
      </c>
      <c r="U444" s="115" t="str" cm="1">
        <f t="array" ref="U444">_xlfn.IFNA(_xlfn.IFS($H444="length","m",$H444="area","m2",$H444="volume","m3",$H444="mass","kg",$H444="",""),"problem")</f>
        <v/>
      </c>
      <c r="V444" s="475"/>
      <c r="W444" s="476"/>
      <c r="X444" s="476"/>
      <c r="Y444" s="476"/>
      <c r="Z444" s="116"/>
      <c r="AA444" s="117" t="str" cm="1">
        <f t="array" ref="AA444">_xlfn.IFNA(_xlfn.IFS($H444="Length",VLOOKUP($Y444,Densities,3,FALSE),$H444="area",VLOOKUP($Y444,Densities,4,FALSE),$H444="volume",VLOOKUP($Y444,Densities,5,FALSE),$H444="mass",1,$H444="",""),"enter density manually")</f>
        <v/>
      </c>
      <c r="AB444" s="115" t="str" cm="1">
        <f t="array" ref="AB444">_xlfn.IFNA(_xlfn.IFS($H444="length","kg/m",$H444="area","kg/m2",$H444="volume","kg/m3",$H444="mass","kg/kg",$H444="",""),"problem")</f>
        <v/>
      </c>
      <c r="AC444" s="118" t="str">
        <f t="shared" si="23"/>
        <v/>
      </c>
      <c r="AD444" s="119" t="str">
        <f t="shared" si="24"/>
        <v/>
      </c>
      <c r="AE444" s="120" t="str">
        <f t="shared" si="25"/>
        <v/>
      </c>
      <c r="AF444" s="121" t="str">
        <f t="shared" si="22"/>
        <v/>
      </c>
    </row>
    <row r="445" spans="2:32" x14ac:dyDescent="0.35">
      <c r="B445" s="903"/>
      <c r="C445" s="904"/>
      <c r="D445" s="905"/>
      <c r="E445" s="906"/>
      <c r="F445" s="907"/>
      <c r="G445" s="908"/>
      <c r="H445" s="909"/>
      <c r="I445" s="910"/>
      <c r="J445" s="911"/>
      <c r="K445" s="912"/>
      <c r="L445" s="913"/>
      <c r="M445" s="914"/>
      <c r="N445" s="915"/>
      <c r="O445" s="914"/>
      <c r="P445" s="915"/>
      <c r="Q445" s="916"/>
      <c r="R445" s="917"/>
      <c r="S445" s="918"/>
      <c r="T445" s="114" t="str" cm="1">
        <f t="array" ref="T445">_xlfn.IFS(I445="L = L",J445*K445,I445="L = RoT",J445*R445*S445,I445="A = L x H",J445*K445*L445,I445="A = CS",J445*O445,I445="A = A",J445*N445,I445="A = RoT",J445*R445*S445,I445="V = L x H x T",J445*K445*L445*M445,I445="V = L x CS",J445*K445*O445,I445="V = T x A",J445*M445*N445,I445="V = V",J445*P445,I445="V = RoT",J445*R445*S445,I445="M = M",J445*Q445,I445="M = RoT",J445*R445*S445,I445="","")</f>
        <v/>
      </c>
      <c r="U445" s="115" t="str" cm="1">
        <f t="array" ref="U445">_xlfn.IFNA(_xlfn.IFS($H445="length","m",$H445="area","m2",$H445="volume","m3",$H445="mass","kg",$H445="",""),"problem")</f>
        <v/>
      </c>
      <c r="V445" s="475"/>
      <c r="W445" s="476"/>
      <c r="X445" s="476"/>
      <c r="Y445" s="476"/>
      <c r="Z445" s="116"/>
      <c r="AA445" s="117" t="str" cm="1">
        <f t="array" ref="AA445">_xlfn.IFNA(_xlfn.IFS($H445="Length",VLOOKUP($Y445,Densities,3,FALSE),$H445="area",VLOOKUP($Y445,Densities,4,FALSE),$H445="volume",VLOOKUP($Y445,Densities,5,FALSE),$H445="mass",1,$H445="",""),"enter density manually")</f>
        <v/>
      </c>
      <c r="AB445" s="115" t="str" cm="1">
        <f t="array" ref="AB445">_xlfn.IFNA(_xlfn.IFS($H445="length","kg/m",$H445="area","kg/m2",$H445="volume","kg/m3",$H445="mass","kg/kg",$H445="",""),"problem")</f>
        <v/>
      </c>
      <c r="AC445" s="118" t="str">
        <f t="shared" si="23"/>
        <v/>
      </c>
      <c r="AD445" s="119" t="str">
        <f t="shared" si="24"/>
        <v/>
      </c>
      <c r="AE445" s="120" t="str">
        <f t="shared" si="25"/>
        <v/>
      </c>
      <c r="AF445" s="121" t="str">
        <f t="shared" si="22"/>
        <v/>
      </c>
    </row>
    <row r="446" spans="2:32" x14ac:dyDescent="0.35">
      <c r="B446" s="903"/>
      <c r="C446" s="904"/>
      <c r="D446" s="905"/>
      <c r="E446" s="906"/>
      <c r="F446" s="907"/>
      <c r="G446" s="908"/>
      <c r="H446" s="909"/>
      <c r="I446" s="910"/>
      <c r="J446" s="911"/>
      <c r="K446" s="912"/>
      <c r="L446" s="913"/>
      <c r="M446" s="914"/>
      <c r="N446" s="915"/>
      <c r="O446" s="914"/>
      <c r="P446" s="915"/>
      <c r="Q446" s="916"/>
      <c r="R446" s="917"/>
      <c r="S446" s="918"/>
      <c r="T446" s="114" t="str" cm="1">
        <f t="array" ref="T446">_xlfn.IFS(I446="L = L",J446*K446,I446="L = RoT",J446*R446*S446,I446="A = L x H",J446*K446*L446,I446="A = CS",J446*O446,I446="A = A",J446*N446,I446="A = RoT",J446*R446*S446,I446="V = L x H x T",J446*K446*L446*M446,I446="V = L x CS",J446*K446*O446,I446="V = T x A",J446*M446*N446,I446="V = V",J446*P446,I446="V = RoT",J446*R446*S446,I446="M = M",J446*Q446,I446="M = RoT",J446*R446*S446,I446="","")</f>
        <v/>
      </c>
      <c r="U446" s="115" t="str" cm="1">
        <f t="array" ref="U446">_xlfn.IFNA(_xlfn.IFS($H446="length","m",$H446="area","m2",$H446="volume","m3",$H446="mass","kg",$H446="",""),"problem")</f>
        <v/>
      </c>
      <c r="V446" s="475"/>
      <c r="W446" s="476"/>
      <c r="X446" s="476"/>
      <c r="Y446" s="476"/>
      <c r="Z446" s="116"/>
      <c r="AA446" s="117" t="str" cm="1">
        <f t="array" ref="AA446">_xlfn.IFNA(_xlfn.IFS($H446="Length",VLOOKUP($Y446,Densities,3,FALSE),$H446="area",VLOOKUP($Y446,Densities,4,FALSE),$H446="volume",VLOOKUP($Y446,Densities,5,FALSE),$H446="mass",1,$H446="",""),"enter density manually")</f>
        <v/>
      </c>
      <c r="AB446" s="115" t="str" cm="1">
        <f t="array" ref="AB446">_xlfn.IFNA(_xlfn.IFS($H446="length","kg/m",$H446="area","kg/m2",$H446="volume","kg/m3",$H446="mass","kg/kg",$H446="",""),"problem")</f>
        <v/>
      </c>
      <c r="AC446" s="118" t="str">
        <f t="shared" si="23"/>
        <v/>
      </c>
      <c r="AD446" s="119" t="str">
        <f t="shared" si="24"/>
        <v/>
      </c>
      <c r="AE446" s="120" t="str">
        <f t="shared" si="25"/>
        <v/>
      </c>
      <c r="AF446" s="121" t="str">
        <f t="shared" si="22"/>
        <v/>
      </c>
    </row>
    <row r="447" spans="2:32" x14ac:dyDescent="0.35">
      <c r="B447" s="903"/>
      <c r="C447" s="904"/>
      <c r="D447" s="905"/>
      <c r="E447" s="906"/>
      <c r="F447" s="907"/>
      <c r="G447" s="908"/>
      <c r="H447" s="909"/>
      <c r="I447" s="910"/>
      <c r="J447" s="911"/>
      <c r="K447" s="912"/>
      <c r="L447" s="913"/>
      <c r="M447" s="914"/>
      <c r="N447" s="915"/>
      <c r="O447" s="914"/>
      <c r="P447" s="915"/>
      <c r="Q447" s="916"/>
      <c r="R447" s="917"/>
      <c r="S447" s="918"/>
      <c r="T447" s="114" t="str" cm="1">
        <f t="array" ref="T447">_xlfn.IFS(I447="L = L",J447*K447,I447="L = RoT",J447*R447*S447,I447="A = L x H",J447*K447*L447,I447="A = CS",J447*O447,I447="A = A",J447*N447,I447="A = RoT",J447*R447*S447,I447="V = L x H x T",J447*K447*L447*M447,I447="V = L x CS",J447*K447*O447,I447="V = T x A",J447*M447*N447,I447="V = V",J447*P447,I447="V = RoT",J447*R447*S447,I447="M = M",J447*Q447,I447="M = RoT",J447*R447*S447,I447="","")</f>
        <v/>
      </c>
      <c r="U447" s="115" t="str" cm="1">
        <f t="array" ref="U447">_xlfn.IFNA(_xlfn.IFS($H447="length","m",$H447="area","m2",$H447="volume","m3",$H447="mass","kg",$H447="",""),"problem")</f>
        <v/>
      </c>
      <c r="V447" s="475"/>
      <c r="W447" s="476"/>
      <c r="X447" s="476"/>
      <c r="Y447" s="476"/>
      <c r="Z447" s="116"/>
      <c r="AA447" s="117" t="str" cm="1">
        <f t="array" ref="AA447">_xlfn.IFNA(_xlfn.IFS($H447="Length",VLOOKUP($Y447,Densities,3,FALSE),$H447="area",VLOOKUP($Y447,Densities,4,FALSE),$H447="volume",VLOOKUP($Y447,Densities,5,FALSE),$H447="mass",1,$H447="",""),"enter density manually")</f>
        <v/>
      </c>
      <c r="AB447" s="115" t="str" cm="1">
        <f t="array" ref="AB447">_xlfn.IFNA(_xlfn.IFS($H447="length","kg/m",$H447="area","kg/m2",$H447="volume","kg/m3",$H447="mass","kg/kg",$H447="",""),"problem")</f>
        <v/>
      </c>
      <c r="AC447" s="118" t="str">
        <f t="shared" si="23"/>
        <v/>
      </c>
      <c r="AD447" s="119" t="str">
        <f t="shared" si="24"/>
        <v/>
      </c>
      <c r="AE447" s="120" t="str">
        <f t="shared" si="25"/>
        <v/>
      </c>
      <c r="AF447" s="121" t="str">
        <f t="shared" si="22"/>
        <v/>
      </c>
    </row>
    <row r="448" spans="2:32" ht="15.75" customHeight="1" x14ac:dyDescent="0.35">
      <c r="B448" s="903"/>
      <c r="C448" s="904"/>
      <c r="D448" s="905"/>
      <c r="E448" s="906"/>
      <c r="F448" s="907"/>
      <c r="G448" s="908"/>
      <c r="H448" s="909"/>
      <c r="I448" s="910"/>
      <c r="J448" s="911"/>
      <c r="K448" s="912"/>
      <c r="L448" s="913"/>
      <c r="M448" s="914"/>
      <c r="N448" s="915"/>
      <c r="O448" s="914"/>
      <c r="P448" s="915"/>
      <c r="Q448" s="916"/>
      <c r="R448" s="917"/>
      <c r="S448" s="918"/>
      <c r="T448" s="114" t="str" cm="1">
        <f t="array" ref="T448">_xlfn.IFS(I448="L = L",J448*K448,I448="L = RoT",J448*R448*S448,I448="A = L x H",J448*K448*L448,I448="A = CS",J448*O448,I448="A = A",J448*N448,I448="A = RoT",J448*R448*S448,I448="V = L x H x T",J448*K448*L448*M448,I448="V = L x CS",J448*K448*O448,I448="V = T x A",J448*M448*N448,I448="V = V",J448*P448,I448="V = RoT",J448*R448*S448,I448="M = M",J448*Q448,I448="M = RoT",J448*R448*S448,I448="","")</f>
        <v/>
      </c>
      <c r="U448" s="115" t="str" cm="1">
        <f t="array" ref="U448">_xlfn.IFNA(_xlfn.IFS($H448="length","m",$H448="area","m2",$H448="volume","m3",$H448="mass","kg",$H448="",""),"problem")</f>
        <v/>
      </c>
      <c r="V448" s="475"/>
      <c r="W448" s="476"/>
      <c r="X448" s="476"/>
      <c r="Y448" s="476"/>
      <c r="Z448" s="116"/>
      <c r="AA448" s="117" t="str" cm="1">
        <f t="array" ref="AA448">_xlfn.IFNA(_xlfn.IFS($H448="Length",VLOOKUP($Y448,Densities,3,FALSE),$H448="area",VLOOKUP($Y448,Densities,4,FALSE),$H448="volume",VLOOKUP($Y448,Densities,5,FALSE),$H448="mass",1,$H448="",""),"enter density manually")</f>
        <v/>
      </c>
      <c r="AB448" s="115" t="str" cm="1">
        <f t="array" ref="AB448">_xlfn.IFNA(_xlfn.IFS($H448="length","kg/m",$H448="area","kg/m2",$H448="volume","kg/m3",$H448="mass","kg/kg",$H448="",""),"problem")</f>
        <v/>
      </c>
      <c r="AC448" s="118" t="str">
        <f t="shared" si="23"/>
        <v/>
      </c>
      <c r="AD448" s="119" t="str">
        <f t="shared" si="24"/>
        <v/>
      </c>
      <c r="AE448" s="120" t="str">
        <f t="shared" si="25"/>
        <v/>
      </c>
      <c r="AF448" s="121" t="str">
        <f t="shared" si="22"/>
        <v/>
      </c>
    </row>
    <row r="449" spans="2:32" ht="15.75" customHeight="1" x14ac:dyDescent="0.35">
      <c r="B449" s="903"/>
      <c r="C449" s="904"/>
      <c r="D449" s="905"/>
      <c r="E449" s="906"/>
      <c r="F449" s="907"/>
      <c r="G449" s="908"/>
      <c r="H449" s="909"/>
      <c r="I449" s="910"/>
      <c r="J449" s="911"/>
      <c r="K449" s="912"/>
      <c r="L449" s="913"/>
      <c r="M449" s="914"/>
      <c r="N449" s="915"/>
      <c r="O449" s="914"/>
      <c r="P449" s="915"/>
      <c r="Q449" s="916"/>
      <c r="R449" s="917"/>
      <c r="S449" s="918"/>
      <c r="T449" s="114" t="str" cm="1">
        <f t="array" ref="T449">_xlfn.IFS(I449="L = L",J449*K449,I449="L = RoT",J449*R449*S449,I449="A = L x H",J449*K449*L449,I449="A = CS",J449*O449,I449="A = A",J449*N449,I449="A = RoT",J449*R449*S449,I449="V = L x H x T",J449*K449*L449*M449,I449="V = L x CS",J449*K449*O449,I449="V = T x A",J449*M449*N449,I449="V = V",J449*P449,I449="V = RoT",J449*R449*S449,I449="M = M",J449*Q449,I449="M = RoT",J449*R449*S449,I449="","")</f>
        <v/>
      </c>
      <c r="U449" s="115" t="str" cm="1">
        <f t="array" ref="U449">_xlfn.IFNA(_xlfn.IFS($H449="length","m",$H449="area","m2",$H449="volume","m3",$H449="mass","kg",$H449="",""),"problem")</f>
        <v/>
      </c>
      <c r="V449" s="475"/>
      <c r="W449" s="476"/>
      <c r="X449" s="476"/>
      <c r="Y449" s="476"/>
      <c r="Z449" s="116"/>
      <c r="AA449" s="117" t="str" cm="1">
        <f t="array" ref="AA449">_xlfn.IFNA(_xlfn.IFS($H449="Length",VLOOKUP($Y449,Densities,3,FALSE),$H449="area",VLOOKUP($Y449,Densities,4,FALSE),$H449="volume",VLOOKUP($Y449,Densities,5,FALSE),$H449="mass",1,$H449="",""),"enter density manually")</f>
        <v/>
      </c>
      <c r="AB449" s="115" t="str" cm="1">
        <f t="array" ref="AB449">_xlfn.IFNA(_xlfn.IFS($H449="length","kg/m",$H449="area","kg/m2",$H449="volume","kg/m3",$H449="mass","kg/kg",$H449="",""),"problem")</f>
        <v/>
      </c>
      <c r="AC449" s="118" t="str">
        <f t="shared" si="23"/>
        <v/>
      </c>
      <c r="AD449" s="119" t="str">
        <f t="shared" si="24"/>
        <v/>
      </c>
      <c r="AE449" s="120" t="str">
        <f t="shared" si="25"/>
        <v/>
      </c>
      <c r="AF449" s="121" t="str">
        <f t="shared" si="22"/>
        <v/>
      </c>
    </row>
    <row r="450" spans="2:32" ht="15.75" customHeight="1" x14ac:dyDescent="0.35">
      <c r="B450" s="903"/>
      <c r="C450" s="904"/>
      <c r="D450" s="905"/>
      <c r="E450" s="906"/>
      <c r="F450" s="907"/>
      <c r="G450" s="908"/>
      <c r="H450" s="909"/>
      <c r="I450" s="910"/>
      <c r="J450" s="911"/>
      <c r="K450" s="912"/>
      <c r="L450" s="913"/>
      <c r="M450" s="914"/>
      <c r="N450" s="915"/>
      <c r="O450" s="914"/>
      <c r="P450" s="915"/>
      <c r="Q450" s="916"/>
      <c r="R450" s="917"/>
      <c r="S450" s="918"/>
      <c r="T450" s="114" t="str" cm="1">
        <f t="array" ref="T450">_xlfn.IFS(I450="L = L",J450*K450,I450="L = RoT",J450*R450*S450,I450="A = L x H",J450*K450*L450,I450="A = CS",J450*O450,I450="A = A",J450*N450,I450="A = RoT",J450*R450*S450,I450="V = L x H x T",J450*K450*L450*M450,I450="V = L x CS",J450*K450*O450,I450="V = T x A",J450*M450*N450,I450="V = V",J450*P450,I450="V = RoT",J450*R450*S450,I450="M = M",J450*Q450,I450="M = RoT",J450*R450*S450,I450="","")</f>
        <v/>
      </c>
      <c r="U450" s="115" t="str" cm="1">
        <f t="array" ref="U450">_xlfn.IFNA(_xlfn.IFS($H450="length","m",$H450="area","m2",$H450="volume","m3",$H450="mass","kg",$H450="",""),"problem")</f>
        <v/>
      </c>
      <c r="V450" s="475"/>
      <c r="W450" s="476"/>
      <c r="X450" s="476"/>
      <c r="Y450" s="476"/>
      <c r="Z450" s="116"/>
      <c r="AA450" s="117" t="str" cm="1">
        <f t="array" ref="AA450">_xlfn.IFNA(_xlfn.IFS($H450="Length",VLOOKUP($Y450,Densities,3,FALSE),$H450="area",VLOOKUP($Y450,Densities,4,FALSE),$H450="volume",VLOOKUP($Y450,Densities,5,FALSE),$H450="mass",1,$H450="",""),"enter density manually")</f>
        <v/>
      </c>
      <c r="AB450" s="115" t="str" cm="1">
        <f t="array" ref="AB450">_xlfn.IFNA(_xlfn.IFS($H450="length","kg/m",$H450="area","kg/m2",$H450="volume","kg/m3",$H450="mass","kg/kg",$H450="",""),"problem")</f>
        <v/>
      </c>
      <c r="AC450" s="118" t="str">
        <f t="shared" si="23"/>
        <v/>
      </c>
      <c r="AD450" s="119" t="str">
        <f t="shared" si="24"/>
        <v/>
      </c>
      <c r="AE450" s="120" t="str">
        <f t="shared" si="25"/>
        <v/>
      </c>
      <c r="AF450" s="121" t="str">
        <f t="shared" si="22"/>
        <v/>
      </c>
    </row>
    <row r="451" spans="2:32" ht="15.75" customHeight="1" x14ac:dyDescent="0.35">
      <c r="B451" s="903"/>
      <c r="C451" s="904"/>
      <c r="D451" s="905"/>
      <c r="E451" s="906"/>
      <c r="F451" s="907"/>
      <c r="G451" s="908"/>
      <c r="H451" s="909"/>
      <c r="I451" s="910"/>
      <c r="J451" s="911"/>
      <c r="K451" s="912"/>
      <c r="L451" s="913"/>
      <c r="M451" s="914"/>
      <c r="N451" s="915"/>
      <c r="O451" s="914"/>
      <c r="P451" s="915"/>
      <c r="Q451" s="916"/>
      <c r="R451" s="917"/>
      <c r="S451" s="918"/>
      <c r="T451" s="114" t="str" cm="1">
        <f t="array" ref="T451">_xlfn.IFS(I451="L = L",J451*K451,I451="L = RoT",J451*R451*S451,I451="A = L x H",J451*K451*L451,I451="A = CS",J451*O451,I451="A = A",J451*N451,I451="A = RoT",J451*R451*S451,I451="V = L x H x T",J451*K451*L451*M451,I451="V = L x CS",J451*K451*O451,I451="V = T x A",J451*M451*N451,I451="V = V",J451*P451,I451="V = RoT",J451*R451*S451,I451="M = M",J451*Q451,I451="M = RoT",J451*R451*S451,I451="","")</f>
        <v/>
      </c>
      <c r="U451" s="115" t="str" cm="1">
        <f t="array" ref="U451">_xlfn.IFNA(_xlfn.IFS($H451="length","m",$H451="area","m2",$H451="volume","m3",$H451="mass","kg",$H451="",""),"problem")</f>
        <v/>
      </c>
      <c r="V451" s="475"/>
      <c r="W451" s="476"/>
      <c r="X451" s="476"/>
      <c r="Y451" s="476"/>
      <c r="Z451" s="116"/>
      <c r="AA451" s="117" t="str" cm="1">
        <f t="array" ref="AA451">_xlfn.IFNA(_xlfn.IFS($H451="Length",VLOOKUP($Y451,Densities,3,FALSE),$H451="area",VLOOKUP($Y451,Densities,4,FALSE),$H451="volume",VLOOKUP($Y451,Densities,5,FALSE),$H451="mass",1,$H451="",""),"enter density manually")</f>
        <v/>
      </c>
      <c r="AB451" s="115" t="str" cm="1">
        <f t="array" ref="AB451">_xlfn.IFNA(_xlfn.IFS($H451="length","kg/m",$H451="area","kg/m2",$H451="volume","kg/m3",$H451="mass","kg/kg",$H451="",""),"problem")</f>
        <v/>
      </c>
      <c r="AC451" s="118" t="str">
        <f t="shared" si="23"/>
        <v/>
      </c>
      <c r="AD451" s="119" t="str">
        <f t="shared" si="24"/>
        <v/>
      </c>
      <c r="AE451" s="120" t="str">
        <f t="shared" si="25"/>
        <v/>
      </c>
      <c r="AF451" s="121" t="str">
        <f t="shared" si="22"/>
        <v/>
      </c>
    </row>
    <row r="452" spans="2:32" x14ac:dyDescent="0.35">
      <c r="B452" s="903"/>
      <c r="C452" s="904"/>
      <c r="D452" s="905"/>
      <c r="E452" s="906"/>
      <c r="F452" s="907"/>
      <c r="G452" s="908"/>
      <c r="H452" s="909"/>
      <c r="I452" s="910"/>
      <c r="J452" s="911"/>
      <c r="K452" s="912"/>
      <c r="L452" s="913"/>
      <c r="M452" s="914"/>
      <c r="N452" s="915"/>
      <c r="O452" s="914"/>
      <c r="P452" s="915"/>
      <c r="Q452" s="916"/>
      <c r="R452" s="917"/>
      <c r="S452" s="918"/>
      <c r="T452" s="114" t="str" cm="1">
        <f t="array" ref="T452">_xlfn.IFS(I452="L = L",J452*K452,I452="L = RoT",J452*R452*S452,I452="A = L x H",J452*K452*L452,I452="A = CS",J452*O452,I452="A = A",J452*N452,I452="A = RoT",J452*R452*S452,I452="V = L x H x T",J452*K452*L452*M452,I452="V = L x CS",J452*K452*O452,I452="V = T x A",J452*M452*N452,I452="V = V",J452*P452,I452="V = RoT",J452*R452*S452,I452="M = M",J452*Q452,I452="M = RoT",J452*R452*S452,I452="","")</f>
        <v/>
      </c>
      <c r="U452" s="115" t="str" cm="1">
        <f t="array" ref="U452">_xlfn.IFNA(_xlfn.IFS($H452="length","m",$H452="area","m2",$H452="volume","m3",$H452="mass","kg",$H452="",""),"problem")</f>
        <v/>
      </c>
      <c r="V452" s="475"/>
      <c r="W452" s="476"/>
      <c r="X452" s="476"/>
      <c r="Y452" s="476"/>
      <c r="Z452" s="116"/>
      <c r="AA452" s="117" t="str" cm="1">
        <f t="array" ref="AA452">_xlfn.IFNA(_xlfn.IFS($H452="Length",VLOOKUP($Y452,Densities,3,FALSE),$H452="area",VLOOKUP($Y452,Densities,4,FALSE),$H452="volume",VLOOKUP($Y452,Densities,5,FALSE),$H452="mass",1,$H452="",""),"enter density manually")</f>
        <v/>
      </c>
      <c r="AB452" s="115" t="str" cm="1">
        <f t="array" ref="AB452">_xlfn.IFNA(_xlfn.IFS($H452="length","kg/m",$H452="area","kg/m2",$H452="volume","kg/m3",$H452="mass","kg/kg",$H452="",""),"problem")</f>
        <v/>
      </c>
      <c r="AC452" s="118" t="str">
        <f t="shared" si="23"/>
        <v/>
      </c>
      <c r="AD452" s="119" t="str">
        <f t="shared" si="24"/>
        <v/>
      </c>
      <c r="AE452" s="120" t="str">
        <f t="shared" si="25"/>
        <v/>
      </c>
      <c r="AF452" s="121" t="str">
        <f t="shared" si="22"/>
        <v/>
      </c>
    </row>
    <row r="453" spans="2:32" x14ac:dyDescent="0.35">
      <c r="B453" s="903"/>
      <c r="C453" s="904"/>
      <c r="D453" s="905"/>
      <c r="E453" s="906"/>
      <c r="F453" s="907"/>
      <c r="G453" s="908"/>
      <c r="H453" s="909"/>
      <c r="I453" s="910"/>
      <c r="J453" s="911"/>
      <c r="K453" s="912"/>
      <c r="L453" s="913"/>
      <c r="M453" s="914"/>
      <c r="N453" s="915"/>
      <c r="O453" s="914"/>
      <c r="P453" s="915"/>
      <c r="Q453" s="916"/>
      <c r="R453" s="917"/>
      <c r="S453" s="918"/>
      <c r="T453" s="114" t="str" cm="1">
        <f t="array" ref="T453">_xlfn.IFS(I453="L = L",J453*K453,I453="L = RoT",J453*R453*S453,I453="A = L x H",J453*K453*L453,I453="A = CS",J453*O453,I453="A = A",J453*N453,I453="A = RoT",J453*R453*S453,I453="V = L x H x T",J453*K453*L453*M453,I453="V = L x CS",J453*K453*O453,I453="V = T x A",J453*M453*N453,I453="V = V",J453*P453,I453="V = RoT",J453*R453*S453,I453="M = M",J453*Q453,I453="M = RoT",J453*R453*S453,I453="","")</f>
        <v/>
      </c>
      <c r="U453" s="115" t="str" cm="1">
        <f t="array" ref="U453">_xlfn.IFNA(_xlfn.IFS($H453="length","m",$H453="area","m2",$H453="volume","m3",$H453="mass","kg",$H453="",""),"problem")</f>
        <v/>
      </c>
      <c r="V453" s="475"/>
      <c r="W453" s="476"/>
      <c r="X453" s="476"/>
      <c r="Y453" s="476"/>
      <c r="Z453" s="116"/>
      <c r="AA453" s="117" t="str" cm="1">
        <f t="array" ref="AA453">_xlfn.IFNA(_xlfn.IFS($H453="Length",VLOOKUP($Y453,Densities,3,FALSE),$H453="area",VLOOKUP($Y453,Densities,4,FALSE),$H453="volume",VLOOKUP($Y453,Densities,5,FALSE),$H453="mass",1,$H453="",""),"enter density manually")</f>
        <v/>
      </c>
      <c r="AB453" s="115" t="str" cm="1">
        <f t="array" ref="AB453">_xlfn.IFNA(_xlfn.IFS($H453="length","kg/m",$H453="area","kg/m2",$H453="volume","kg/m3",$H453="mass","kg/kg",$H453="",""),"problem")</f>
        <v/>
      </c>
      <c r="AC453" s="118" t="str">
        <f t="shared" si="23"/>
        <v/>
      </c>
      <c r="AD453" s="119" t="str">
        <f t="shared" si="24"/>
        <v/>
      </c>
      <c r="AE453" s="120" t="str">
        <f t="shared" si="25"/>
        <v/>
      </c>
      <c r="AF453" s="121" t="str">
        <f t="shared" si="22"/>
        <v/>
      </c>
    </row>
    <row r="454" spans="2:32" x14ac:dyDescent="0.35">
      <c r="B454" s="903"/>
      <c r="C454" s="904"/>
      <c r="D454" s="905"/>
      <c r="E454" s="906"/>
      <c r="F454" s="907"/>
      <c r="G454" s="908"/>
      <c r="H454" s="909"/>
      <c r="I454" s="910"/>
      <c r="J454" s="911"/>
      <c r="K454" s="912"/>
      <c r="L454" s="913"/>
      <c r="M454" s="914"/>
      <c r="N454" s="915"/>
      <c r="O454" s="914"/>
      <c r="P454" s="915"/>
      <c r="Q454" s="916"/>
      <c r="R454" s="917"/>
      <c r="S454" s="918"/>
      <c r="T454" s="114" t="str" cm="1">
        <f t="array" ref="T454">_xlfn.IFS(I454="L = L",J454*K454,I454="L = RoT",J454*R454*S454,I454="A = L x H",J454*K454*L454,I454="A = CS",J454*O454,I454="A = A",J454*N454,I454="A = RoT",J454*R454*S454,I454="V = L x H x T",J454*K454*L454*M454,I454="V = L x CS",J454*K454*O454,I454="V = T x A",J454*M454*N454,I454="V = V",J454*P454,I454="V = RoT",J454*R454*S454,I454="M = M",J454*Q454,I454="M = RoT",J454*R454*S454,I454="","")</f>
        <v/>
      </c>
      <c r="U454" s="115" t="str" cm="1">
        <f t="array" ref="U454">_xlfn.IFNA(_xlfn.IFS($H454="length","m",$H454="area","m2",$H454="volume","m3",$H454="mass","kg",$H454="",""),"problem")</f>
        <v/>
      </c>
      <c r="V454" s="475"/>
      <c r="W454" s="476"/>
      <c r="X454" s="476"/>
      <c r="Y454" s="476"/>
      <c r="Z454" s="116"/>
      <c r="AA454" s="117" t="str" cm="1">
        <f t="array" ref="AA454">_xlfn.IFNA(_xlfn.IFS($H454="Length",VLOOKUP($Y454,Densities,3,FALSE),$H454="area",VLOOKUP($Y454,Densities,4,FALSE),$H454="volume",VLOOKUP($Y454,Densities,5,FALSE),$H454="mass",1,$H454="",""),"enter density manually")</f>
        <v/>
      </c>
      <c r="AB454" s="115" t="str" cm="1">
        <f t="array" ref="AB454">_xlfn.IFNA(_xlfn.IFS($H454="length","kg/m",$H454="area","kg/m2",$H454="volume","kg/m3",$H454="mass","kg/kg",$H454="",""),"problem")</f>
        <v/>
      </c>
      <c r="AC454" s="118" t="str">
        <f t="shared" si="23"/>
        <v/>
      </c>
      <c r="AD454" s="119" t="str">
        <f t="shared" si="24"/>
        <v/>
      </c>
      <c r="AE454" s="120" t="str">
        <f t="shared" si="25"/>
        <v/>
      </c>
      <c r="AF454" s="121" t="str">
        <f t="shared" ref="AF454:AF517" si="26">_xlfn.IFNA(IF($Y454="","",VLOOKUP($Y454,_xlfn.CHOOSECOLS(Material_categories,4,9),2,FALSE)),"Assign material to its type in tab 'Matching of material categories'")</f>
        <v/>
      </c>
    </row>
    <row r="455" spans="2:32" ht="15.75" customHeight="1" x14ac:dyDescent="0.35">
      <c r="B455" s="903"/>
      <c r="C455" s="904"/>
      <c r="D455" s="905"/>
      <c r="E455" s="906"/>
      <c r="F455" s="907"/>
      <c r="G455" s="908"/>
      <c r="H455" s="909"/>
      <c r="I455" s="910"/>
      <c r="J455" s="911"/>
      <c r="K455" s="912"/>
      <c r="L455" s="913"/>
      <c r="M455" s="914"/>
      <c r="N455" s="915"/>
      <c r="O455" s="914"/>
      <c r="P455" s="915"/>
      <c r="Q455" s="916"/>
      <c r="R455" s="917"/>
      <c r="S455" s="918"/>
      <c r="T455" s="114" t="str" cm="1">
        <f t="array" ref="T455">_xlfn.IFS(I455="L = L",J455*K455,I455="L = RoT",J455*R455*S455,I455="A = L x H",J455*K455*L455,I455="A = CS",J455*O455,I455="A = A",J455*N455,I455="A = RoT",J455*R455*S455,I455="V = L x H x T",J455*K455*L455*M455,I455="V = L x CS",J455*K455*O455,I455="V = T x A",J455*M455*N455,I455="V = V",J455*P455,I455="V = RoT",J455*R455*S455,I455="M = M",J455*Q455,I455="M = RoT",J455*R455*S455,I455="","")</f>
        <v/>
      </c>
      <c r="U455" s="115" t="str" cm="1">
        <f t="array" ref="U455">_xlfn.IFNA(_xlfn.IFS($H455="length","m",$H455="area","m2",$H455="volume","m3",$H455="mass","kg",$H455="",""),"problem")</f>
        <v/>
      </c>
      <c r="V455" s="475"/>
      <c r="W455" s="476"/>
      <c r="X455" s="476"/>
      <c r="Y455" s="476"/>
      <c r="Z455" s="116"/>
      <c r="AA455" s="117" t="str" cm="1">
        <f t="array" ref="AA455">_xlfn.IFNA(_xlfn.IFS($H455="Length",VLOOKUP($Y455,Densities,3,FALSE),$H455="area",VLOOKUP($Y455,Densities,4,FALSE),$H455="volume",VLOOKUP($Y455,Densities,5,FALSE),$H455="mass",1,$H455="",""),"enter density manually")</f>
        <v/>
      </c>
      <c r="AB455" s="115" t="str" cm="1">
        <f t="array" ref="AB455">_xlfn.IFNA(_xlfn.IFS($H455="length","kg/m",$H455="area","kg/m2",$H455="volume","kg/m3",$H455="mass","kg/kg",$H455="",""),"problem")</f>
        <v/>
      </c>
      <c r="AC455" s="118" t="str">
        <f t="shared" ref="AC455:AC518" si="27">IF($T455="","",$T455*$AA455)</f>
        <v/>
      </c>
      <c r="AD455" s="119" t="str">
        <f t="shared" ref="AD455:AD518" si="28">IF($Y455="","",IFERROR(_xlfn.IFNA(IF($H455="volume",$AA455,VLOOKUP($Y455,Densities,5,FALSE)),"enter volumic density manually"),"enter volumic density manually"))</f>
        <v/>
      </c>
      <c r="AE455" s="120" t="str">
        <f t="shared" ref="AE455:AE518" si="29">IF($Y455="","",IF($AC455="","",$AC455/$AD455))</f>
        <v/>
      </c>
      <c r="AF455" s="121" t="str">
        <f t="shared" si="26"/>
        <v/>
      </c>
    </row>
    <row r="456" spans="2:32" ht="15.75" customHeight="1" x14ac:dyDescent="0.35">
      <c r="B456" s="903"/>
      <c r="C456" s="904"/>
      <c r="D456" s="905"/>
      <c r="E456" s="906"/>
      <c r="F456" s="907"/>
      <c r="G456" s="908"/>
      <c r="H456" s="909"/>
      <c r="I456" s="910"/>
      <c r="J456" s="911"/>
      <c r="K456" s="912"/>
      <c r="L456" s="913"/>
      <c r="M456" s="914"/>
      <c r="N456" s="915"/>
      <c r="O456" s="914"/>
      <c r="P456" s="915"/>
      <c r="Q456" s="916"/>
      <c r="R456" s="917"/>
      <c r="S456" s="918"/>
      <c r="T456" s="114" t="str" cm="1">
        <f t="array" ref="T456">_xlfn.IFS(I456="L = L",J456*K456,I456="L = RoT",J456*R456*S456,I456="A = L x H",J456*K456*L456,I456="A = CS",J456*O456,I456="A = A",J456*N456,I456="A = RoT",J456*R456*S456,I456="V = L x H x T",J456*K456*L456*M456,I456="V = L x CS",J456*K456*O456,I456="V = T x A",J456*M456*N456,I456="V = V",J456*P456,I456="V = RoT",J456*R456*S456,I456="M = M",J456*Q456,I456="M = RoT",J456*R456*S456,I456="","")</f>
        <v/>
      </c>
      <c r="U456" s="115" t="str" cm="1">
        <f t="array" ref="U456">_xlfn.IFNA(_xlfn.IFS($H456="length","m",$H456="area","m2",$H456="volume","m3",$H456="mass","kg",$H456="",""),"problem")</f>
        <v/>
      </c>
      <c r="V456" s="475"/>
      <c r="W456" s="476"/>
      <c r="X456" s="476"/>
      <c r="Y456" s="476"/>
      <c r="Z456" s="116"/>
      <c r="AA456" s="117" t="str" cm="1">
        <f t="array" ref="AA456">_xlfn.IFNA(_xlfn.IFS($H456="Length",VLOOKUP($Y456,Densities,3,FALSE),$H456="area",VLOOKUP($Y456,Densities,4,FALSE),$H456="volume",VLOOKUP($Y456,Densities,5,FALSE),$H456="mass",1,$H456="",""),"enter density manually")</f>
        <v/>
      </c>
      <c r="AB456" s="115" t="str" cm="1">
        <f t="array" ref="AB456">_xlfn.IFNA(_xlfn.IFS($H456="length","kg/m",$H456="area","kg/m2",$H456="volume","kg/m3",$H456="mass","kg/kg",$H456="",""),"problem")</f>
        <v/>
      </c>
      <c r="AC456" s="118" t="str">
        <f t="shared" si="27"/>
        <v/>
      </c>
      <c r="AD456" s="119" t="str">
        <f t="shared" si="28"/>
        <v/>
      </c>
      <c r="AE456" s="120" t="str">
        <f t="shared" si="29"/>
        <v/>
      </c>
      <c r="AF456" s="121" t="str">
        <f t="shared" si="26"/>
        <v/>
      </c>
    </row>
    <row r="457" spans="2:32" ht="15.75" customHeight="1" x14ac:dyDescent="0.35">
      <c r="B457" s="903"/>
      <c r="C457" s="904"/>
      <c r="D457" s="905"/>
      <c r="E457" s="906"/>
      <c r="F457" s="907"/>
      <c r="G457" s="908"/>
      <c r="H457" s="909"/>
      <c r="I457" s="910"/>
      <c r="J457" s="911"/>
      <c r="K457" s="912"/>
      <c r="L457" s="913"/>
      <c r="M457" s="914"/>
      <c r="N457" s="915"/>
      <c r="O457" s="914"/>
      <c r="P457" s="915"/>
      <c r="Q457" s="916"/>
      <c r="R457" s="917"/>
      <c r="S457" s="918"/>
      <c r="T457" s="114" t="str" cm="1">
        <f t="array" ref="T457">_xlfn.IFS(I457="L = L",J457*K457,I457="L = RoT",J457*R457*S457,I457="A = L x H",J457*K457*L457,I457="A = CS",J457*O457,I457="A = A",J457*N457,I457="A = RoT",J457*R457*S457,I457="V = L x H x T",J457*K457*L457*M457,I457="V = L x CS",J457*K457*O457,I457="V = T x A",J457*M457*N457,I457="V = V",J457*P457,I457="V = RoT",J457*R457*S457,I457="M = M",J457*Q457,I457="M = RoT",J457*R457*S457,I457="","")</f>
        <v/>
      </c>
      <c r="U457" s="115" t="str" cm="1">
        <f t="array" ref="U457">_xlfn.IFNA(_xlfn.IFS($H457="length","m",$H457="area","m2",$H457="volume","m3",$H457="mass","kg",$H457="",""),"problem")</f>
        <v/>
      </c>
      <c r="V457" s="475"/>
      <c r="W457" s="476"/>
      <c r="X457" s="476"/>
      <c r="Y457" s="476"/>
      <c r="Z457" s="116"/>
      <c r="AA457" s="117" t="str" cm="1">
        <f t="array" ref="AA457">_xlfn.IFNA(_xlfn.IFS($H457="Length",VLOOKUP($Y457,Densities,3,FALSE),$H457="area",VLOOKUP($Y457,Densities,4,FALSE),$H457="volume",VLOOKUP($Y457,Densities,5,FALSE),$H457="mass",1,$H457="",""),"enter density manually")</f>
        <v/>
      </c>
      <c r="AB457" s="115" t="str" cm="1">
        <f t="array" ref="AB457">_xlfn.IFNA(_xlfn.IFS($H457="length","kg/m",$H457="area","kg/m2",$H457="volume","kg/m3",$H457="mass","kg/kg",$H457="",""),"problem")</f>
        <v/>
      </c>
      <c r="AC457" s="118" t="str">
        <f t="shared" si="27"/>
        <v/>
      </c>
      <c r="AD457" s="119" t="str">
        <f t="shared" si="28"/>
        <v/>
      </c>
      <c r="AE457" s="120" t="str">
        <f t="shared" si="29"/>
        <v/>
      </c>
      <c r="AF457" s="121" t="str">
        <f t="shared" si="26"/>
        <v/>
      </c>
    </row>
    <row r="458" spans="2:32" ht="15.75" customHeight="1" x14ac:dyDescent="0.35">
      <c r="B458" s="903"/>
      <c r="C458" s="904"/>
      <c r="D458" s="905"/>
      <c r="E458" s="906"/>
      <c r="F458" s="907"/>
      <c r="G458" s="908"/>
      <c r="H458" s="909"/>
      <c r="I458" s="910"/>
      <c r="J458" s="911"/>
      <c r="K458" s="912"/>
      <c r="L458" s="913"/>
      <c r="M458" s="914"/>
      <c r="N458" s="915"/>
      <c r="O458" s="914"/>
      <c r="P458" s="915"/>
      <c r="Q458" s="916"/>
      <c r="R458" s="917"/>
      <c r="S458" s="918"/>
      <c r="T458" s="114" t="str" cm="1">
        <f t="array" ref="T458">_xlfn.IFS(I458="L = L",J458*K458,I458="L = RoT",J458*R458*S458,I458="A = L x H",J458*K458*L458,I458="A = CS",J458*O458,I458="A = A",J458*N458,I458="A = RoT",J458*R458*S458,I458="V = L x H x T",J458*K458*L458*M458,I458="V = L x CS",J458*K458*O458,I458="V = T x A",J458*M458*N458,I458="V = V",J458*P458,I458="V = RoT",J458*R458*S458,I458="M = M",J458*Q458,I458="M = RoT",J458*R458*S458,I458="","")</f>
        <v/>
      </c>
      <c r="U458" s="115" t="str" cm="1">
        <f t="array" ref="U458">_xlfn.IFNA(_xlfn.IFS($H458="length","m",$H458="area","m2",$H458="volume","m3",$H458="mass","kg",$H458="",""),"problem")</f>
        <v/>
      </c>
      <c r="V458" s="475"/>
      <c r="W458" s="476"/>
      <c r="X458" s="476"/>
      <c r="Y458" s="476"/>
      <c r="Z458" s="116"/>
      <c r="AA458" s="117" t="str" cm="1">
        <f t="array" ref="AA458">_xlfn.IFNA(_xlfn.IFS($H458="Length",VLOOKUP($Y458,Densities,3,FALSE),$H458="area",VLOOKUP($Y458,Densities,4,FALSE),$H458="volume",VLOOKUP($Y458,Densities,5,FALSE),$H458="mass",1,$H458="",""),"enter density manually")</f>
        <v/>
      </c>
      <c r="AB458" s="115" t="str" cm="1">
        <f t="array" ref="AB458">_xlfn.IFNA(_xlfn.IFS($H458="length","kg/m",$H458="area","kg/m2",$H458="volume","kg/m3",$H458="mass","kg/kg",$H458="",""),"problem")</f>
        <v/>
      </c>
      <c r="AC458" s="118" t="str">
        <f t="shared" si="27"/>
        <v/>
      </c>
      <c r="AD458" s="119" t="str">
        <f t="shared" si="28"/>
        <v/>
      </c>
      <c r="AE458" s="120" t="str">
        <f t="shared" si="29"/>
        <v/>
      </c>
      <c r="AF458" s="121" t="str">
        <f t="shared" si="26"/>
        <v/>
      </c>
    </row>
    <row r="459" spans="2:32" x14ac:dyDescent="0.35">
      <c r="B459" s="903"/>
      <c r="C459" s="904"/>
      <c r="D459" s="905"/>
      <c r="E459" s="906"/>
      <c r="F459" s="907"/>
      <c r="G459" s="908"/>
      <c r="H459" s="909"/>
      <c r="I459" s="910"/>
      <c r="J459" s="911"/>
      <c r="K459" s="912"/>
      <c r="L459" s="913"/>
      <c r="M459" s="914"/>
      <c r="N459" s="915"/>
      <c r="O459" s="914"/>
      <c r="P459" s="915"/>
      <c r="Q459" s="916"/>
      <c r="R459" s="917"/>
      <c r="S459" s="918"/>
      <c r="T459" s="114" t="str" cm="1">
        <f t="array" ref="T459">_xlfn.IFS(I459="L = L",J459*K459,I459="L = RoT",J459*R459*S459,I459="A = L x H",J459*K459*L459,I459="A = CS",J459*O459,I459="A = A",J459*N459,I459="A = RoT",J459*R459*S459,I459="V = L x H x T",J459*K459*L459*M459,I459="V = L x CS",J459*K459*O459,I459="V = T x A",J459*M459*N459,I459="V = V",J459*P459,I459="V = RoT",J459*R459*S459,I459="M = M",J459*Q459,I459="M = RoT",J459*R459*S459,I459="","")</f>
        <v/>
      </c>
      <c r="U459" s="115" t="str" cm="1">
        <f t="array" ref="U459">_xlfn.IFNA(_xlfn.IFS($H459="length","m",$H459="area","m2",$H459="volume","m3",$H459="mass","kg",$H459="",""),"problem")</f>
        <v/>
      </c>
      <c r="V459" s="475"/>
      <c r="W459" s="476"/>
      <c r="X459" s="476"/>
      <c r="Y459" s="476"/>
      <c r="Z459" s="116"/>
      <c r="AA459" s="117" t="str" cm="1">
        <f t="array" ref="AA459">_xlfn.IFNA(_xlfn.IFS($H459="Length",VLOOKUP($Y459,Densities,3,FALSE),$H459="area",VLOOKUP($Y459,Densities,4,FALSE),$H459="volume",VLOOKUP($Y459,Densities,5,FALSE),$H459="mass",1,$H459="",""),"enter density manually")</f>
        <v/>
      </c>
      <c r="AB459" s="115" t="str" cm="1">
        <f t="array" ref="AB459">_xlfn.IFNA(_xlfn.IFS($H459="length","kg/m",$H459="area","kg/m2",$H459="volume","kg/m3",$H459="mass","kg/kg",$H459="",""),"problem")</f>
        <v/>
      </c>
      <c r="AC459" s="118" t="str">
        <f t="shared" si="27"/>
        <v/>
      </c>
      <c r="AD459" s="119" t="str">
        <f t="shared" si="28"/>
        <v/>
      </c>
      <c r="AE459" s="120" t="str">
        <f t="shared" si="29"/>
        <v/>
      </c>
      <c r="AF459" s="121" t="str">
        <f t="shared" si="26"/>
        <v/>
      </c>
    </row>
    <row r="460" spans="2:32" x14ac:dyDescent="0.35">
      <c r="B460" s="903"/>
      <c r="C460" s="904"/>
      <c r="D460" s="905"/>
      <c r="E460" s="906"/>
      <c r="F460" s="907"/>
      <c r="G460" s="908"/>
      <c r="H460" s="909"/>
      <c r="I460" s="910"/>
      <c r="J460" s="911"/>
      <c r="K460" s="912"/>
      <c r="L460" s="913"/>
      <c r="M460" s="914"/>
      <c r="N460" s="915"/>
      <c r="O460" s="914"/>
      <c r="P460" s="915"/>
      <c r="Q460" s="916"/>
      <c r="R460" s="917"/>
      <c r="S460" s="918"/>
      <c r="T460" s="114" t="str" cm="1">
        <f t="array" ref="T460">_xlfn.IFS(I460="L = L",J460*K460,I460="L = RoT",J460*R460*S460,I460="A = L x H",J460*K460*L460,I460="A = CS",J460*O460,I460="A = A",J460*N460,I460="A = RoT",J460*R460*S460,I460="V = L x H x T",J460*K460*L460*M460,I460="V = L x CS",J460*K460*O460,I460="V = T x A",J460*M460*N460,I460="V = V",J460*P460,I460="V = RoT",J460*R460*S460,I460="M = M",J460*Q460,I460="M = RoT",J460*R460*S460,I460="","")</f>
        <v/>
      </c>
      <c r="U460" s="115" t="str" cm="1">
        <f t="array" ref="U460">_xlfn.IFNA(_xlfn.IFS($H460="length","m",$H460="area","m2",$H460="volume","m3",$H460="mass","kg",$H460="",""),"problem")</f>
        <v/>
      </c>
      <c r="V460" s="475"/>
      <c r="W460" s="476"/>
      <c r="X460" s="476"/>
      <c r="Y460" s="476"/>
      <c r="Z460" s="116"/>
      <c r="AA460" s="117" t="str" cm="1">
        <f t="array" ref="AA460">_xlfn.IFNA(_xlfn.IFS($H460="Length",VLOOKUP($Y460,Densities,3,FALSE),$H460="area",VLOOKUP($Y460,Densities,4,FALSE),$H460="volume",VLOOKUP($Y460,Densities,5,FALSE),$H460="mass",1,$H460="",""),"enter density manually")</f>
        <v/>
      </c>
      <c r="AB460" s="115" t="str" cm="1">
        <f t="array" ref="AB460">_xlfn.IFNA(_xlfn.IFS($H460="length","kg/m",$H460="area","kg/m2",$H460="volume","kg/m3",$H460="mass","kg/kg",$H460="",""),"problem")</f>
        <v/>
      </c>
      <c r="AC460" s="118" t="str">
        <f t="shared" si="27"/>
        <v/>
      </c>
      <c r="AD460" s="119" t="str">
        <f t="shared" si="28"/>
        <v/>
      </c>
      <c r="AE460" s="120" t="str">
        <f t="shared" si="29"/>
        <v/>
      </c>
      <c r="AF460" s="121" t="str">
        <f t="shared" si="26"/>
        <v/>
      </c>
    </row>
    <row r="461" spans="2:32" x14ac:dyDescent="0.35">
      <c r="B461" s="903"/>
      <c r="C461" s="904"/>
      <c r="D461" s="905"/>
      <c r="E461" s="906"/>
      <c r="F461" s="907"/>
      <c r="G461" s="908"/>
      <c r="H461" s="909"/>
      <c r="I461" s="910"/>
      <c r="J461" s="911"/>
      <c r="K461" s="912"/>
      <c r="L461" s="913"/>
      <c r="M461" s="914"/>
      <c r="N461" s="915"/>
      <c r="O461" s="914"/>
      <c r="P461" s="915"/>
      <c r="Q461" s="916"/>
      <c r="R461" s="917"/>
      <c r="S461" s="918"/>
      <c r="T461" s="114" t="str" cm="1">
        <f t="array" ref="T461">_xlfn.IFS(I461="L = L",J461*K461,I461="L = RoT",J461*R461*S461,I461="A = L x H",J461*K461*L461,I461="A = CS",J461*O461,I461="A = A",J461*N461,I461="A = RoT",J461*R461*S461,I461="V = L x H x T",J461*K461*L461*M461,I461="V = L x CS",J461*K461*O461,I461="V = T x A",J461*M461*N461,I461="V = V",J461*P461,I461="V = RoT",J461*R461*S461,I461="M = M",J461*Q461,I461="M = RoT",J461*R461*S461,I461="","")</f>
        <v/>
      </c>
      <c r="U461" s="115" t="str" cm="1">
        <f t="array" ref="U461">_xlfn.IFNA(_xlfn.IFS($H461="length","m",$H461="area","m2",$H461="volume","m3",$H461="mass","kg",$H461="",""),"problem")</f>
        <v/>
      </c>
      <c r="V461" s="475"/>
      <c r="W461" s="476"/>
      <c r="X461" s="476"/>
      <c r="Y461" s="476"/>
      <c r="Z461" s="116"/>
      <c r="AA461" s="117" t="str" cm="1">
        <f t="array" ref="AA461">_xlfn.IFNA(_xlfn.IFS($H461="Length",VLOOKUP($Y461,Densities,3,FALSE),$H461="area",VLOOKUP($Y461,Densities,4,FALSE),$H461="volume",VLOOKUP($Y461,Densities,5,FALSE),$H461="mass",1,$H461="",""),"enter density manually")</f>
        <v/>
      </c>
      <c r="AB461" s="115" t="str" cm="1">
        <f t="array" ref="AB461">_xlfn.IFNA(_xlfn.IFS($H461="length","kg/m",$H461="area","kg/m2",$H461="volume","kg/m3",$H461="mass","kg/kg",$H461="",""),"problem")</f>
        <v/>
      </c>
      <c r="AC461" s="118" t="str">
        <f t="shared" si="27"/>
        <v/>
      </c>
      <c r="AD461" s="119" t="str">
        <f t="shared" si="28"/>
        <v/>
      </c>
      <c r="AE461" s="120" t="str">
        <f t="shared" si="29"/>
        <v/>
      </c>
      <c r="AF461" s="121" t="str">
        <f t="shared" si="26"/>
        <v/>
      </c>
    </row>
    <row r="462" spans="2:32" ht="15.75" customHeight="1" x14ac:dyDescent="0.35">
      <c r="B462" s="903"/>
      <c r="C462" s="904"/>
      <c r="D462" s="905"/>
      <c r="E462" s="906"/>
      <c r="F462" s="907"/>
      <c r="G462" s="908"/>
      <c r="H462" s="909"/>
      <c r="I462" s="910"/>
      <c r="J462" s="911"/>
      <c r="K462" s="912"/>
      <c r="L462" s="913"/>
      <c r="M462" s="914"/>
      <c r="N462" s="915"/>
      <c r="O462" s="914"/>
      <c r="P462" s="915"/>
      <c r="Q462" s="916"/>
      <c r="R462" s="917"/>
      <c r="S462" s="918"/>
      <c r="T462" s="114" t="str" cm="1">
        <f t="array" ref="T462">_xlfn.IFS(I462="L = L",J462*K462,I462="L = RoT",J462*R462*S462,I462="A = L x H",J462*K462*L462,I462="A = CS",J462*O462,I462="A = A",J462*N462,I462="A = RoT",J462*R462*S462,I462="V = L x H x T",J462*K462*L462*M462,I462="V = L x CS",J462*K462*O462,I462="V = T x A",J462*M462*N462,I462="V = V",J462*P462,I462="V = RoT",J462*R462*S462,I462="M = M",J462*Q462,I462="M = RoT",J462*R462*S462,I462="","")</f>
        <v/>
      </c>
      <c r="U462" s="115" t="str" cm="1">
        <f t="array" ref="U462">_xlfn.IFNA(_xlfn.IFS($H462="length","m",$H462="area","m2",$H462="volume","m3",$H462="mass","kg",$H462="",""),"problem")</f>
        <v/>
      </c>
      <c r="V462" s="475"/>
      <c r="W462" s="476"/>
      <c r="X462" s="476"/>
      <c r="Y462" s="476"/>
      <c r="Z462" s="116"/>
      <c r="AA462" s="117" t="str" cm="1">
        <f t="array" ref="AA462">_xlfn.IFNA(_xlfn.IFS($H462="Length",VLOOKUP($Y462,Densities,3,FALSE),$H462="area",VLOOKUP($Y462,Densities,4,FALSE),$H462="volume",VLOOKUP($Y462,Densities,5,FALSE),$H462="mass",1,$H462="",""),"enter density manually")</f>
        <v/>
      </c>
      <c r="AB462" s="115" t="str" cm="1">
        <f t="array" ref="AB462">_xlfn.IFNA(_xlfn.IFS($H462="length","kg/m",$H462="area","kg/m2",$H462="volume","kg/m3",$H462="mass","kg/kg",$H462="",""),"problem")</f>
        <v/>
      </c>
      <c r="AC462" s="118" t="str">
        <f t="shared" si="27"/>
        <v/>
      </c>
      <c r="AD462" s="119" t="str">
        <f t="shared" si="28"/>
        <v/>
      </c>
      <c r="AE462" s="120" t="str">
        <f t="shared" si="29"/>
        <v/>
      </c>
      <c r="AF462" s="121" t="str">
        <f t="shared" si="26"/>
        <v/>
      </c>
    </row>
    <row r="463" spans="2:32" ht="15.75" customHeight="1" x14ac:dyDescent="0.35">
      <c r="B463" s="903"/>
      <c r="C463" s="904"/>
      <c r="D463" s="905"/>
      <c r="E463" s="906"/>
      <c r="F463" s="907"/>
      <c r="G463" s="908"/>
      <c r="H463" s="909"/>
      <c r="I463" s="910"/>
      <c r="J463" s="911"/>
      <c r="K463" s="912"/>
      <c r="L463" s="913"/>
      <c r="M463" s="914"/>
      <c r="N463" s="915"/>
      <c r="O463" s="914"/>
      <c r="P463" s="915"/>
      <c r="Q463" s="916"/>
      <c r="R463" s="917"/>
      <c r="S463" s="918"/>
      <c r="T463" s="114" t="str" cm="1">
        <f t="array" ref="T463">_xlfn.IFS(I463="L = L",J463*K463,I463="L = RoT",J463*R463*S463,I463="A = L x H",J463*K463*L463,I463="A = CS",J463*O463,I463="A = A",J463*N463,I463="A = RoT",J463*R463*S463,I463="V = L x H x T",J463*K463*L463*M463,I463="V = L x CS",J463*K463*O463,I463="V = T x A",J463*M463*N463,I463="V = V",J463*P463,I463="V = RoT",J463*R463*S463,I463="M = M",J463*Q463,I463="M = RoT",J463*R463*S463,I463="","")</f>
        <v/>
      </c>
      <c r="U463" s="115" t="str" cm="1">
        <f t="array" ref="U463">_xlfn.IFNA(_xlfn.IFS($H463="length","m",$H463="area","m2",$H463="volume","m3",$H463="mass","kg",$H463="",""),"problem")</f>
        <v/>
      </c>
      <c r="V463" s="475"/>
      <c r="W463" s="476"/>
      <c r="X463" s="476"/>
      <c r="Y463" s="476"/>
      <c r="Z463" s="116"/>
      <c r="AA463" s="117" t="str" cm="1">
        <f t="array" ref="AA463">_xlfn.IFNA(_xlfn.IFS($H463="Length",VLOOKUP($Y463,Densities,3,FALSE),$H463="area",VLOOKUP($Y463,Densities,4,FALSE),$H463="volume",VLOOKUP($Y463,Densities,5,FALSE),$H463="mass",1,$H463="",""),"enter density manually")</f>
        <v/>
      </c>
      <c r="AB463" s="115" t="str" cm="1">
        <f t="array" ref="AB463">_xlfn.IFNA(_xlfn.IFS($H463="length","kg/m",$H463="area","kg/m2",$H463="volume","kg/m3",$H463="mass","kg/kg",$H463="",""),"problem")</f>
        <v/>
      </c>
      <c r="AC463" s="118" t="str">
        <f t="shared" si="27"/>
        <v/>
      </c>
      <c r="AD463" s="119" t="str">
        <f t="shared" si="28"/>
        <v/>
      </c>
      <c r="AE463" s="120" t="str">
        <f t="shared" si="29"/>
        <v/>
      </c>
      <c r="AF463" s="121" t="str">
        <f t="shared" si="26"/>
        <v/>
      </c>
    </row>
    <row r="464" spans="2:32" ht="15.75" customHeight="1" x14ac:dyDescent="0.35">
      <c r="B464" s="903"/>
      <c r="C464" s="904"/>
      <c r="D464" s="905"/>
      <c r="E464" s="906"/>
      <c r="F464" s="907"/>
      <c r="G464" s="908"/>
      <c r="H464" s="909"/>
      <c r="I464" s="910"/>
      <c r="J464" s="911"/>
      <c r="K464" s="912"/>
      <c r="L464" s="913"/>
      <c r="M464" s="914"/>
      <c r="N464" s="915"/>
      <c r="O464" s="914"/>
      <c r="P464" s="915"/>
      <c r="Q464" s="916"/>
      <c r="R464" s="917"/>
      <c r="S464" s="918"/>
      <c r="T464" s="114" t="str" cm="1">
        <f t="array" ref="T464">_xlfn.IFS(I464="L = L",J464*K464,I464="L = RoT",J464*R464*S464,I464="A = L x H",J464*K464*L464,I464="A = CS",J464*O464,I464="A = A",J464*N464,I464="A = RoT",J464*R464*S464,I464="V = L x H x T",J464*K464*L464*M464,I464="V = L x CS",J464*K464*O464,I464="V = T x A",J464*M464*N464,I464="V = V",J464*P464,I464="V = RoT",J464*R464*S464,I464="M = M",J464*Q464,I464="M = RoT",J464*R464*S464,I464="","")</f>
        <v/>
      </c>
      <c r="U464" s="115" t="str" cm="1">
        <f t="array" ref="U464">_xlfn.IFNA(_xlfn.IFS($H464="length","m",$H464="area","m2",$H464="volume","m3",$H464="mass","kg",$H464="",""),"problem")</f>
        <v/>
      </c>
      <c r="V464" s="475"/>
      <c r="W464" s="476"/>
      <c r="X464" s="476"/>
      <c r="Y464" s="476"/>
      <c r="Z464" s="116"/>
      <c r="AA464" s="117" t="str" cm="1">
        <f t="array" ref="AA464">_xlfn.IFNA(_xlfn.IFS($H464="Length",VLOOKUP($Y464,Densities,3,FALSE),$H464="area",VLOOKUP($Y464,Densities,4,FALSE),$H464="volume",VLOOKUP($Y464,Densities,5,FALSE),$H464="mass",1,$H464="",""),"enter density manually")</f>
        <v/>
      </c>
      <c r="AB464" s="115" t="str" cm="1">
        <f t="array" ref="AB464">_xlfn.IFNA(_xlfn.IFS($H464="length","kg/m",$H464="area","kg/m2",$H464="volume","kg/m3",$H464="mass","kg/kg",$H464="",""),"problem")</f>
        <v/>
      </c>
      <c r="AC464" s="118" t="str">
        <f t="shared" si="27"/>
        <v/>
      </c>
      <c r="AD464" s="119" t="str">
        <f t="shared" si="28"/>
        <v/>
      </c>
      <c r="AE464" s="120" t="str">
        <f t="shared" si="29"/>
        <v/>
      </c>
      <c r="AF464" s="121" t="str">
        <f t="shared" si="26"/>
        <v/>
      </c>
    </row>
    <row r="465" spans="2:32" ht="15.75" customHeight="1" x14ac:dyDescent="0.35">
      <c r="B465" s="903"/>
      <c r="C465" s="904"/>
      <c r="D465" s="905"/>
      <c r="E465" s="906"/>
      <c r="F465" s="907"/>
      <c r="G465" s="908"/>
      <c r="H465" s="909"/>
      <c r="I465" s="910"/>
      <c r="J465" s="911"/>
      <c r="K465" s="912"/>
      <c r="L465" s="913"/>
      <c r="M465" s="914"/>
      <c r="N465" s="915"/>
      <c r="O465" s="914"/>
      <c r="P465" s="915"/>
      <c r="Q465" s="916"/>
      <c r="R465" s="917"/>
      <c r="S465" s="918"/>
      <c r="T465" s="114" t="str" cm="1">
        <f t="array" ref="T465">_xlfn.IFS(I465="L = L",J465*K465,I465="L = RoT",J465*R465*S465,I465="A = L x H",J465*K465*L465,I465="A = CS",J465*O465,I465="A = A",J465*N465,I465="A = RoT",J465*R465*S465,I465="V = L x H x T",J465*K465*L465*M465,I465="V = L x CS",J465*K465*O465,I465="V = T x A",J465*M465*N465,I465="V = V",J465*P465,I465="V = RoT",J465*R465*S465,I465="M = M",J465*Q465,I465="M = RoT",J465*R465*S465,I465="","")</f>
        <v/>
      </c>
      <c r="U465" s="115" t="str" cm="1">
        <f t="array" ref="U465">_xlfn.IFNA(_xlfn.IFS($H465="length","m",$H465="area","m2",$H465="volume","m3",$H465="mass","kg",$H465="",""),"problem")</f>
        <v/>
      </c>
      <c r="V465" s="475"/>
      <c r="W465" s="476"/>
      <c r="X465" s="476"/>
      <c r="Y465" s="476"/>
      <c r="Z465" s="116"/>
      <c r="AA465" s="117" t="str" cm="1">
        <f t="array" ref="AA465">_xlfn.IFNA(_xlfn.IFS($H465="Length",VLOOKUP($Y465,Densities,3,FALSE),$H465="area",VLOOKUP($Y465,Densities,4,FALSE),$H465="volume",VLOOKUP($Y465,Densities,5,FALSE),$H465="mass",1,$H465="",""),"enter density manually")</f>
        <v/>
      </c>
      <c r="AB465" s="115" t="str" cm="1">
        <f t="array" ref="AB465">_xlfn.IFNA(_xlfn.IFS($H465="length","kg/m",$H465="area","kg/m2",$H465="volume","kg/m3",$H465="mass","kg/kg",$H465="",""),"problem")</f>
        <v/>
      </c>
      <c r="AC465" s="118" t="str">
        <f t="shared" si="27"/>
        <v/>
      </c>
      <c r="AD465" s="119" t="str">
        <f t="shared" si="28"/>
        <v/>
      </c>
      <c r="AE465" s="120" t="str">
        <f t="shared" si="29"/>
        <v/>
      </c>
      <c r="AF465" s="121" t="str">
        <f t="shared" si="26"/>
        <v/>
      </c>
    </row>
    <row r="466" spans="2:32" x14ac:dyDescent="0.35">
      <c r="B466" s="903"/>
      <c r="C466" s="904"/>
      <c r="D466" s="905"/>
      <c r="E466" s="906"/>
      <c r="F466" s="907"/>
      <c r="G466" s="908"/>
      <c r="H466" s="909"/>
      <c r="I466" s="910"/>
      <c r="J466" s="911"/>
      <c r="K466" s="912"/>
      <c r="L466" s="913"/>
      <c r="M466" s="914"/>
      <c r="N466" s="915"/>
      <c r="O466" s="914"/>
      <c r="P466" s="915"/>
      <c r="Q466" s="916"/>
      <c r="R466" s="917"/>
      <c r="S466" s="918"/>
      <c r="T466" s="114" t="str" cm="1">
        <f t="array" ref="T466">_xlfn.IFS(I466="L = L",J466*K466,I466="L = RoT",J466*R466*S466,I466="A = L x H",J466*K466*L466,I466="A = CS",J466*O466,I466="A = A",J466*N466,I466="A = RoT",J466*R466*S466,I466="V = L x H x T",J466*K466*L466*M466,I466="V = L x CS",J466*K466*O466,I466="V = T x A",J466*M466*N466,I466="V = V",J466*P466,I466="V = RoT",J466*R466*S466,I466="M = M",J466*Q466,I466="M = RoT",J466*R466*S466,I466="","")</f>
        <v/>
      </c>
      <c r="U466" s="115" t="str" cm="1">
        <f t="array" ref="U466">_xlfn.IFNA(_xlfn.IFS($H466="length","m",$H466="area","m2",$H466="volume","m3",$H466="mass","kg",$H466="",""),"problem")</f>
        <v/>
      </c>
      <c r="V466" s="475"/>
      <c r="W466" s="476"/>
      <c r="X466" s="476"/>
      <c r="Y466" s="476"/>
      <c r="Z466" s="116"/>
      <c r="AA466" s="117" t="str" cm="1">
        <f t="array" ref="AA466">_xlfn.IFNA(_xlfn.IFS($H466="Length",VLOOKUP($Y466,Densities,3,FALSE),$H466="area",VLOOKUP($Y466,Densities,4,FALSE),$H466="volume",VLOOKUP($Y466,Densities,5,FALSE),$H466="mass",1,$H466="",""),"enter density manually")</f>
        <v/>
      </c>
      <c r="AB466" s="115" t="str" cm="1">
        <f t="array" ref="AB466">_xlfn.IFNA(_xlfn.IFS($H466="length","kg/m",$H466="area","kg/m2",$H466="volume","kg/m3",$H466="mass","kg/kg",$H466="",""),"problem")</f>
        <v/>
      </c>
      <c r="AC466" s="118" t="str">
        <f t="shared" si="27"/>
        <v/>
      </c>
      <c r="AD466" s="119" t="str">
        <f t="shared" si="28"/>
        <v/>
      </c>
      <c r="AE466" s="120" t="str">
        <f t="shared" si="29"/>
        <v/>
      </c>
      <c r="AF466" s="121" t="str">
        <f t="shared" si="26"/>
        <v/>
      </c>
    </row>
    <row r="467" spans="2:32" x14ac:dyDescent="0.35">
      <c r="B467" s="903"/>
      <c r="C467" s="904"/>
      <c r="D467" s="905"/>
      <c r="E467" s="906"/>
      <c r="F467" s="907"/>
      <c r="G467" s="908"/>
      <c r="H467" s="909"/>
      <c r="I467" s="910"/>
      <c r="J467" s="911"/>
      <c r="K467" s="912"/>
      <c r="L467" s="913"/>
      <c r="M467" s="914"/>
      <c r="N467" s="915"/>
      <c r="O467" s="914"/>
      <c r="P467" s="915"/>
      <c r="Q467" s="916"/>
      <c r="R467" s="917"/>
      <c r="S467" s="918"/>
      <c r="T467" s="114" t="str" cm="1">
        <f t="array" ref="T467">_xlfn.IFS(I467="L = L",J467*K467,I467="L = RoT",J467*R467*S467,I467="A = L x H",J467*K467*L467,I467="A = CS",J467*O467,I467="A = A",J467*N467,I467="A = RoT",J467*R467*S467,I467="V = L x H x T",J467*K467*L467*M467,I467="V = L x CS",J467*K467*O467,I467="V = T x A",J467*M467*N467,I467="V = V",J467*P467,I467="V = RoT",J467*R467*S467,I467="M = M",J467*Q467,I467="M = RoT",J467*R467*S467,I467="","")</f>
        <v/>
      </c>
      <c r="U467" s="115" t="str" cm="1">
        <f t="array" ref="U467">_xlfn.IFNA(_xlfn.IFS($H467="length","m",$H467="area","m2",$H467="volume","m3",$H467="mass","kg",$H467="",""),"problem")</f>
        <v/>
      </c>
      <c r="V467" s="475"/>
      <c r="W467" s="476"/>
      <c r="X467" s="476"/>
      <c r="Y467" s="476"/>
      <c r="Z467" s="116"/>
      <c r="AA467" s="117" t="str" cm="1">
        <f t="array" ref="AA467">_xlfn.IFNA(_xlfn.IFS($H467="Length",VLOOKUP($Y467,Densities,3,FALSE),$H467="area",VLOOKUP($Y467,Densities,4,FALSE),$H467="volume",VLOOKUP($Y467,Densities,5,FALSE),$H467="mass",1,$H467="",""),"enter density manually")</f>
        <v/>
      </c>
      <c r="AB467" s="115" t="str" cm="1">
        <f t="array" ref="AB467">_xlfn.IFNA(_xlfn.IFS($H467="length","kg/m",$H467="area","kg/m2",$H467="volume","kg/m3",$H467="mass","kg/kg",$H467="",""),"problem")</f>
        <v/>
      </c>
      <c r="AC467" s="118" t="str">
        <f t="shared" si="27"/>
        <v/>
      </c>
      <c r="AD467" s="119" t="str">
        <f t="shared" si="28"/>
        <v/>
      </c>
      <c r="AE467" s="120" t="str">
        <f t="shared" si="29"/>
        <v/>
      </c>
      <c r="AF467" s="121" t="str">
        <f t="shared" si="26"/>
        <v/>
      </c>
    </row>
    <row r="468" spans="2:32" x14ac:dyDescent="0.35">
      <c r="B468" s="903"/>
      <c r="C468" s="904"/>
      <c r="D468" s="905"/>
      <c r="E468" s="906"/>
      <c r="F468" s="907"/>
      <c r="G468" s="908"/>
      <c r="H468" s="909"/>
      <c r="I468" s="910"/>
      <c r="J468" s="911"/>
      <c r="K468" s="912"/>
      <c r="L468" s="913"/>
      <c r="M468" s="914"/>
      <c r="N468" s="915"/>
      <c r="O468" s="914"/>
      <c r="P468" s="915"/>
      <c r="Q468" s="916"/>
      <c r="R468" s="917"/>
      <c r="S468" s="918"/>
      <c r="T468" s="114" t="str" cm="1">
        <f t="array" ref="T468">_xlfn.IFS(I468="L = L",J468*K468,I468="L = RoT",J468*R468*S468,I468="A = L x H",J468*K468*L468,I468="A = CS",J468*O468,I468="A = A",J468*N468,I468="A = RoT",J468*R468*S468,I468="V = L x H x T",J468*K468*L468*M468,I468="V = L x CS",J468*K468*O468,I468="V = T x A",J468*M468*N468,I468="V = V",J468*P468,I468="V = RoT",J468*R468*S468,I468="M = M",J468*Q468,I468="M = RoT",J468*R468*S468,I468="","")</f>
        <v/>
      </c>
      <c r="U468" s="115" t="str" cm="1">
        <f t="array" ref="U468">_xlfn.IFNA(_xlfn.IFS($H468="length","m",$H468="area","m2",$H468="volume","m3",$H468="mass","kg",$H468="",""),"problem")</f>
        <v/>
      </c>
      <c r="V468" s="475"/>
      <c r="W468" s="476"/>
      <c r="X468" s="476"/>
      <c r="Y468" s="476"/>
      <c r="Z468" s="116"/>
      <c r="AA468" s="117" t="str" cm="1">
        <f t="array" ref="AA468">_xlfn.IFNA(_xlfn.IFS($H468="Length",VLOOKUP($Y468,Densities,3,FALSE),$H468="area",VLOOKUP($Y468,Densities,4,FALSE),$H468="volume",VLOOKUP($Y468,Densities,5,FALSE),$H468="mass",1,$H468="",""),"enter density manually")</f>
        <v/>
      </c>
      <c r="AB468" s="115" t="str" cm="1">
        <f t="array" ref="AB468">_xlfn.IFNA(_xlfn.IFS($H468="length","kg/m",$H468="area","kg/m2",$H468="volume","kg/m3",$H468="mass","kg/kg",$H468="",""),"problem")</f>
        <v/>
      </c>
      <c r="AC468" s="118" t="str">
        <f t="shared" si="27"/>
        <v/>
      </c>
      <c r="AD468" s="119" t="str">
        <f t="shared" si="28"/>
        <v/>
      </c>
      <c r="AE468" s="120" t="str">
        <f t="shared" si="29"/>
        <v/>
      </c>
      <c r="AF468" s="121" t="str">
        <f t="shared" si="26"/>
        <v/>
      </c>
    </row>
    <row r="469" spans="2:32" ht="15.75" customHeight="1" x14ac:dyDescent="0.35">
      <c r="B469" s="903"/>
      <c r="C469" s="904"/>
      <c r="D469" s="905"/>
      <c r="E469" s="906"/>
      <c r="F469" s="907"/>
      <c r="G469" s="908"/>
      <c r="H469" s="909"/>
      <c r="I469" s="910"/>
      <c r="J469" s="911"/>
      <c r="K469" s="912"/>
      <c r="L469" s="913"/>
      <c r="M469" s="914"/>
      <c r="N469" s="915"/>
      <c r="O469" s="914"/>
      <c r="P469" s="915"/>
      <c r="Q469" s="916"/>
      <c r="R469" s="917"/>
      <c r="S469" s="918"/>
      <c r="T469" s="114" t="str" cm="1">
        <f t="array" ref="T469">_xlfn.IFS(I469="L = L",J469*K469,I469="L = RoT",J469*R469*S469,I469="A = L x H",J469*K469*L469,I469="A = CS",J469*O469,I469="A = A",J469*N469,I469="A = RoT",J469*R469*S469,I469="V = L x H x T",J469*K469*L469*M469,I469="V = L x CS",J469*K469*O469,I469="V = T x A",J469*M469*N469,I469="V = V",J469*P469,I469="V = RoT",J469*R469*S469,I469="M = M",J469*Q469,I469="M = RoT",J469*R469*S469,I469="","")</f>
        <v/>
      </c>
      <c r="U469" s="115" t="str" cm="1">
        <f t="array" ref="U469">_xlfn.IFNA(_xlfn.IFS($H469="length","m",$H469="area","m2",$H469="volume","m3",$H469="mass","kg",$H469="",""),"problem")</f>
        <v/>
      </c>
      <c r="V469" s="475"/>
      <c r="W469" s="476"/>
      <c r="X469" s="476"/>
      <c r="Y469" s="476"/>
      <c r="Z469" s="116"/>
      <c r="AA469" s="117" t="str" cm="1">
        <f t="array" ref="AA469">_xlfn.IFNA(_xlfn.IFS($H469="Length",VLOOKUP($Y469,Densities,3,FALSE),$H469="area",VLOOKUP($Y469,Densities,4,FALSE),$H469="volume",VLOOKUP($Y469,Densities,5,FALSE),$H469="mass",1,$H469="",""),"enter density manually")</f>
        <v/>
      </c>
      <c r="AB469" s="115" t="str" cm="1">
        <f t="array" ref="AB469">_xlfn.IFNA(_xlfn.IFS($H469="length","kg/m",$H469="area","kg/m2",$H469="volume","kg/m3",$H469="mass","kg/kg",$H469="",""),"problem")</f>
        <v/>
      </c>
      <c r="AC469" s="118" t="str">
        <f t="shared" si="27"/>
        <v/>
      </c>
      <c r="AD469" s="119" t="str">
        <f t="shared" si="28"/>
        <v/>
      </c>
      <c r="AE469" s="120" t="str">
        <f t="shared" si="29"/>
        <v/>
      </c>
      <c r="AF469" s="121" t="str">
        <f t="shared" si="26"/>
        <v/>
      </c>
    </row>
    <row r="470" spans="2:32" ht="15.75" customHeight="1" x14ac:dyDescent="0.35">
      <c r="B470" s="903"/>
      <c r="C470" s="904"/>
      <c r="D470" s="905"/>
      <c r="E470" s="906"/>
      <c r="F470" s="907"/>
      <c r="G470" s="908"/>
      <c r="H470" s="909"/>
      <c r="I470" s="910"/>
      <c r="J470" s="911"/>
      <c r="K470" s="912"/>
      <c r="L470" s="913"/>
      <c r="M470" s="914"/>
      <c r="N470" s="915"/>
      <c r="O470" s="914"/>
      <c r="P470" s="915"/>
      <c r="Q470" s="916"/>
      <c r="R470" s="917"/>
      <c r="S470" s="918"/>
      <c r="T470" s="114" t="str" cm="1">
        <f t="array" ref="T470">_xlfn.IFS(I470="L = L",J470*K470,I470="L = RoT",J470*R470*S470,I470="A = L x H",J470*K470*L470,I470="A = CS",J470*O470,I470="A = A",J470*N470,I470="A = RoT",J470*R470*S470,I470="V = L x H x T",J470*K470*L470*M470,I470="V = L x CS",J470*K470*O470,I470="V = T x A",J470*M470*N470,I470="V = V",J470*P470,I470="V = RoT",J470*R470*S470,I470="M = M",J470*Q470,I470="M = RoT",J470*R470*S470,I470="","")</f>
        <v/>
      </c>
      <c r="U470" s="115" t="str" cm="1">
        <f t="array" ref="U470">_xlfn.IFNA(_xlfn.IFS($H470="length","m",$H470="area","m2",$H470="volume","m3",$H470="mass","kg",$H470="",""),"problem")</f>
        <v/>
      </c>
      <c r="V470" s="475"/>
      <c r="W470" s="476"/>
      <c r="X470" s="476"/>
      <c r="Y470" s="476"/>
      <c r="Z470" s="116"/>
      <c r="AA470" s="117" t="str" cm="1">
        <f t="array" ref="AA470">_xlfn.IFNA(_xlfn.IFS($H470="Length",VLOOKUP($Y470,Densities,3,FALSE),$H470="area",VLOOKUP($Y470,Densities,4,FALSE),$H470="volume",VLOOKUP($Y470,Densities,5,FALSE),$H470="mass",1,$H470="",""),"enter density manually")</f>
        <v/>
      </c>
      <c r="AB470" s="115" t="str" cm="1">
        <f t="array" ref="AB470">_xlfn.IFNA(_xlfn.IFS($H470="length","kg/m",$H470="area","kg/m2",$H470="volume","kg/m3",$H470="mass","kg/kg",$H470="",""),"problem")</f>
        <v/>
      </c>
      <c r="AC470" s="118" t="str">
        <f t="shared" si="27"/>
        <v/>
      </c>
      <c r="AD470" s="119" t="str">
        <f t="shared" si="28"/>
        <v/>
      </c>
      <c r="AE470" s="120" t="str">
        <f t="shared" si="29"/>
        <v/>
      </c>
      <c r="AF470" s="121" t="str">
        <f t="shared" si="26"/>
        <v/>
      </c>
    </row>
    <row r="471" spans="2:32" ht="15.75" customHeight="1" x14ac:dyDescent="0.35">
      <c r="B471" s="903"/>
      <c r="C471" s="904"/>
      <c r="D471" s="905"/>
      <c r="E471" s="906"/>
      <c r="F471" s="907"/>
      <c r="G471" s="908"/>
      <c r="H471" s="909"/>
      <c r="I471" s="910"/>
      <c r="J471" s="911"/>
      <c r="K471" s="912"/>
      <c r="L471" s="913"/>
      <c r="M471" s="914"/>
      <c r="N471" s="915"/>
      <c r="O471" s="914"/>
      <c r="P471" s="915"/>
      <c r="Q471" s="916"/>
      <c r="R471" s="917"/>
      <c r="S471" s="918"/>
      <c r="T471" s="114" t="str" cm="1">
        <f t="array" ref="T471">_xlfn.IFS(I471="L = L",J471*K471,I471="L = RoT",J471*R471*S471,I471="A = L x H",J471*K471*L471,I471="A = CS",J471*O471,I471="A = A",J471*N471,I471="A = RoT",J471*R471*S471,I471="V = L x H x T",J471*K471*L471*M471,I471="V = L x CS",J471*K471*O471,I471="V = T x A",J471*M471*N471,I471="V = V",J471*P471,I471="V = RoT",J471*R471*S471,I471="M = M",J471*Q471,I471="M = RoT",J471*R471*S471,I471="","")</f>
        <v/>
      </c>
      <c r="U471" s="115" t="str" cm="1">
        <f t="array" ref="U471">_xlfn.IFNA(_xlfn.IFS($H471="length","m",$H471="area","m2",$H471="volume","m3",$H471="mass","kg",$H471="",""),"problem")</f>
        <v/>
      </c>
      <c r="V471" s="475"/>
      <c r="W471" s="476"/>
      <c r="X471" s="476"/>
      <c r="Y471" s="476"/>
      <c r="Z471" s="116"/>
      <c r="AA471" s="117" t="str" cm="1">
        <f t="array" ref="AA471">_xlfn.IFNA(_xlfn.IFS($H471="Length",VLOOKUP($Y471,Densities,3,FALSE),$H471="area",VLOOKUP($Y471,Densities,4,FALSE),$H471="volume",VLOOKUP($Y471,Densities,5,FALSE),$H471="mass",1,$H471="",""),"enter density manually")</f>
        <v/>
      </c>
      <c r="AB471" s="115" t="str" cm="1">
        <f t="array" ref="AB471">_xlfn.IFNA(_xlfn.IFS($H471="length","kg/m",$H471="area","kg/m2",$H471="volume","kg/m3",$H471="mass","kg/kg",$H471="",""),"problem")</f>
        <v/>
      </c>
      <c r="AC471" s="118" t="str">
        <f t="shared" si="27"/>
        <v/>
      </c>
      <c r="AD471" s="119" t="str">
        <f t="shared" si="28"/>
        <v/>
      </c>
      <c r="AE471" s="120" t="str">
        <f t="shared" si="29"/>
        <v/>
      </c>
      <c r="AF471" s="121" t="str">
        <f t="shared" si="26"/>
        <v/>
      </c>
    </row>
    <row r="472" spans="2:32" ht="15.75" customHeight="1" x14ac:dyDescent="0.35">
      <c r="B472" s="903"/>
      <c r="C472" s="904"/>
      <c r="D472" s="905"/>
      <c r="E472" s="906"/>
      <c r="F472" s="907"/>
      <c r="G472" s="908"/>
      <c r="H472" s="909"/>
      <c r="I472" s="910"/>
      <c r="J472" s="911"/>
      <c r="K472" s="912"/>
      <c r="L472" s="913"/>
      <c r="M472" s="914"/>
      <c r="N472" s="915"/>
      <c r="O472" s="914"/>
      <c r="P472" s="915"/>
      <c r="Q472" s="916"/>
      <c r="R472" s="917"/>
      <c r="S472" s="918"/>
      <c r="T472" s="114" t="str" cm="1">
        <f t="array" ref="T472">_xlfn.IFS(I472="L = L",J472*K472,I472="L = RoT",J472*R472*S472,I472="A = L x H",J472*K472*L472,I472="A = CS",J472*O472,I472="A = A",J472*N472,I472="A = RoT",J472*R472*S472,I472="V = L x H x T",J472*K472*L472*M472,I472="V = L x CS",J472*K472*O472,I472="V = T x A",J472*M472*N472,I472="V = V",J472*P472,I472="V = RoT",J472*R472*S472,I472="M = M",J472*Q472,I472="M = RoT",J472*R472*S472,I472="","")</f>
        <v/>
      </c>
      <c r="U472" s="115" t="str" cm="1">
        <f t="array" ref="U472">_xlfn.IFNA(_xlfn.IFS($H472="length","m",$H472="area","m2",$H472="volume","m3",$H472="mass","kg",$H472="",""),"problem")</f>
        <v/>
      </c>
      <c r="V472" s="475"/>
      <c r="W472" s="476"/>
      <c r="X472" s="476"/>
      <c r="Y472" s="476"/>
      <c r="Z472" s="116"/>
      <c r="AA472" s="117" t="str" cm="1">
        <f t="array" ref="AA472">_xlfn.IFNA(_xlfn.IFS($H472="Length",VLOOKUP($Y472,Densities,3,FALSE),$H472="area",VLOOKUP($Y472,Densities,4,FALSE),$H472="volume",VLOOKUP($Y472,Densities,5,FALSE),$H472="mass",1,$H472="",""),"enter density manually")</f>
        <v/>
      </c>
      <c r="AB472" s="115" t="str" cm="1">
        <f t="array" ref="AB472">_xlfn.IFNA(_xlfn.IFS($H472="length","kg/m",$H472="area","kg/m2",$H472="volume","kg/m3",$H472="mass","kg/kg",$H472="",""),"problem")</f>
        <v/>
      </c>
      <c r="AC472" s="118" t="str">
        <f t="shared" si="27"/>
        <v/>
      </c>
      <c r="AD472" s="119" t="str">
        <f t="shared" si="28"/>
        <v/>
      </c>
      <c r="AE472" s="120" t="str">
        <f t="shared" si="29"/>
        <v/>
      </c>
      <c r="AF472" s="121" t="str">
        <f t="shared" si="26"/>
        <v/>
      </c>
    </row>
    <row r="473" spans="2:32" ht="15.75" customHeight="1" x14ac:dyDescent="0.35">
      <c r="B473" s="903"/>
      <c r="C473" s="904"/>
      <c r="D473" s="905"/>
      <c r="E473" s="906"/>
      <c r="F473" s="907"/>
      <c r="G473" s="908"/>
      <c r="H473" s="909"/>
      <c r="I473" s="910"/>
      <c r="J473" s="911"/>
      <c r="K473" s="912"/>
      <c r="L473" s="913"/>
      <c r="M473" s="914"/>
      <c r="N473" s="915"/>
      <c r="O473" s="914"/>
      <c r="P473" s="915"/>
      <c r="Q473" s="916"/>
      <c r="R473" s="917"/>
      <c r="S473" s="918"/>
      <c r="T473" s="114" t="str" cm="1">
        <f t="array" ref="T473">_xlfn.IFS(I473="L = L",J473*K473,I473="L = RoT",J473*R473*S473,I473="A = L x H",J473*K473*L473,I473="A = CS",J473*O473,I473="A = A",J473*N473,I473="A = RoT",J473*R473*S473,I473="V = L x H x T",J473*K473*L473*M473,I473="V = L x CS",J473*K473*O473,I473="V = T x A",J473*M473*N473,I473="V = V",J473*P473,I473="V = RoT",J473*R473*S473,I473="M = M",J473*Q473,I473="M = RoT",J473*R473*S473,I473="","")</f>
        <v/>
      </c>
      <c r="U473" s="115" t="str" cm="1">
        <f t="array" ref="U473">_xlfn.IFNA(_xlfn.IFS($H473="length","m",$H473="area","m2",$H473="volume","m3",$H473="mass","kg",$H473="",""),"problem")</f>
        <v/>
      </c>
      <c r="V473" s="475"/>
      <c r="W473" s="476"/>
      <c r="X473" s="476"/>
      <c r="Y473" s="476"/>
      <c r="Z473" s="116"/>
      <c r="AA473" s="117" t="str" cm="1">
        <f t="array" ref="AA473">_xlfn.IFNA(_xlfn.IFS($H473="Length",VLOOKUP($Y473,Densities,3,FALSE),$H473="area",VLOOKUP($Y473,Densities,4,FALSE),$H473="volume",VLOOKUP($Y473,Densities,5,FALSE),$H473="mass",1,$H473="",""),"enter density manually")</f>
        <v/>
      </c>
      <c r="AB473" s="115" t="str" cm="1">
        <f t="array" ref="AB473">_xlfn.IFNA(_xlfn.IFS($H473="length","kg/m",$H473="area","kg/m2",$H473="volume","kg/m3",$H473="mass","kg/kg",$H473="",""),"problem")</f>
        <v/>
      </c>
      <c r="AC473" s="118" t="str">
        <f t="shared" si="27"/>
        <v/>
      </c>
      <c r="AD473" s="119" t="str">
        <f t="shared" si="28"/>
        <v/>
      </c>
      <c r="AE473" s="120" t="str">
        <f t="shared" si="29"/>
        <v/>
      </c>
      <c r="AF473" s="121" t="str">
        <f t="shared" si="26"/>
        <v/>
      </c>
    </row>
    <row r="474" spans="2:32" ht="15.75" customHeight="1" x14ac:dyDescent="0.35">
      <c r="B474" s="903"/>
      <c r="C474" s="904"/>
      <c r="D474" s="905"/>
      <c r="E474" s="906"/>
      <c r="F474" s="907"/>
      <c r="G474" s="908"/>
      <c r="H474" s="909"/>
      <c r="I474" s="910"/>
      <c r="J474" s="911"/>
      <c r="K474" s="912"/>
      <c r="L474" s="913"/>
      <c r="M474" s="914"/>
      <c r="N474" s="915"/>
      <c r="O474" s="914"/>
      <c r="P474" s="915"/>
      <c r="Q474" s="916"/>
      <c r="R474" s="917"/>
      <c r="S474" s="918"/>
      <c r="T474" s="114" t="str" cm="1">
        <f t="array" ref="T474">_xlfn.IFS(I474="L = L",J474*K474,I474="L = RoT",J474*R474*S474,I474="A = L x H",J474*K474*L474,I474="A = CS",J474*O474,I474="A = A",J474*N474,I474="A = RoT",J474*R474*S474,I474="V = L x H x T",J474*K474*L474*M474,I474="V = L x CS",J474*K474*O474,I474="V = T x A",J474*M474*N474,I474="V = V",J474*P474,I474="V = RoT",J474*R474*S474,I474="M = M",J474*Q474,I474="M = RoT",J474*R474*S474,I474="","")</f>
        <v/>
      </c>
      <c r="U474" s="115" t="str" cm="1">
        <f t="array" ref="U474">_xlfn.IFNA(_xlfn.IFS($H474="length","m",$H474="area","m2",$H474="volume","m3",$H474="mass","kg",$H474="",""),"problem")</f>
        <v/>
      </c>
      <c r="V474" s="475"/>
      <c r="W474" s="476"/>
      <c r="X474" s="476"/>
      <c r="Y474" s="476"/>
      <c r="Z474" s="116"/>
      <c r="AA474" s="117" t="str" cm="1">
        <f t="array" ref="AA474">_xlfn.IFNA(_xlfn.IFS($H474="Length",VLOOKUP($Y474,Densities,3,FALSE),$H474="area",VLOOKUP($Y474,Densities,4,FALSE),$H474="volume",VLOOKUP($Y474,Densities,5,FALSE),$H474="mass",1,$H474="",""),"enter density manually")</f>
        <v/>
      </c>
      <c r="AB474" s="115" t="str" cm="1">
        <f t="array" ref="AB474">_xlfn.IFNA(_xlfn.IFS($H474="length","kg/m",$H474="area","kg/m2",$H474="volume","kg/m3",$H474="mass","kg/kg",$H474="",""),"problem")</f>
        <v/>
      </c>
      <c r="AC474" s="118" t="str">
        <f t="shared" si="27"/>
        <v/>
      </c>
      <c r="AD474" s="119" t="str">
        <f t="shared" si="28"/>
        <v/>
      </c>
      <c r="AE474" s="120" t="str">
        <f t="shared" si="29"/>
        <v/>
      </c>
      <c r="AF474" s="121" t="str">
        <f t="shared" si="26"/>
        <v/>
      </c>
    </row>
    <row r="475" spans="2:32" ht="15.75" customHeight="1" x14ac:dyDescent="0.35">
      <c r="B475" s="903"/>
      <c r="C475" s="904"/>
      <c r="D475" s="905"/>
      <c r="E475" s="906"/>
      <c r="F475" s="907"/>
      <c r="G475" s="908"/>
      <c r="H475" s="909"/>
      <c r="I475" s="910"/>
      <c r="J475" s="911"/>
      <c r="K475" s="912"/>
      <c r="L475" s="913"/>
      <c r="M475" s="914"/>
      <c r="N475" s="915"/>
      <c r="O475" s="914"/>
      <c r="P475" s="915"/>
      <c r="Q475" s="916"/>
      <c r="R475" s="917"/>
      <c r="S475" s="918"/>
      <c r="T475" s="114" t="str" cm="1">
        <f t="array" ref="T475">_xlfn.IFS(I475="L = L",J475*K475,I475="L = RoT",J475*R475*S475,I475="A = L x H",J475*K475*L475,I475="A = CS",J475*O475,I475="A = A",J475*N475,I475="A = RoT",J475*R475*S475,I475="V = L x H x T",J475*K475*L475*M475,I475="V = L x CS",J475*K475*O475,I475="V = T x A",J475*M475*N475,I475="V = V",J475*P475,I475="V = RoT",J475*R475*S475,I475="M = M",J475*Q475,I475="M = RoT",J475*R475*S475,I475="","")</f>
        <v/>
      </c>
      <c r="U475" s="115" t="str" cm="1">
        <f t="array" ref="U475">_xlfn.IFNA(_xlfn.IFS($H475="length","m",$H475="area","m2",$H475="volume","m3",$H475="mass","kg",$H475="",""),"problem")</f>
        <v/>
      </c>
      <c r="V475" s="475"/>
      <c r="W475" s="476"/>
      <c r="X475" s="476"/>
      <c r="Y475" s="476"/>
      <c r="Z475" s="116"/>
      <c r="AA475" s="117" t="str" cm="1">
        <f t="array" ref="AA475">_xlfn.IFNA(_xlfn.IFS($H475="Length",VLOOKUP($Y475,Densities,3,FALSE),$H475="area",VLOOKUP($Y475,Densities,4,FALSE),$H475="volume",VLOOKUP($Y475,Densities,5,FALSE),$H475="mass",1,$H475="",""),"enter density manually")</f>
        <v/>
      </c>
      <c r="AB475" s="115" t="str" cm="1">
        <f t="array" ref="AB475">_xlfn.IFNA(_xlfn.IFS($H475="length","kg/m",$H475="area","kg/m2",$H475="volume","kg/m3",$H475="mass","kg/kg",$H475="",""),"problem")</f>
        <v/>
      </c>
      <c r="AC475" s="118" t="str">
        <f t="shared" si="27"/>
        <v/>
      </c>
      <c r="AD475" s="119" t="str">
        <f t="shared" si="28"/>
        <v/>
      </c>
      <c r="AE475" s="120" t="str">
        <f t="shared" si="29"/>
        <v/>
      </c>
      <c r="AF475" s="121" t="str">
        <f t="shared" si="26"/>
        <v/>
      </c>
    </row>
    <row r="476" spans="2:32" x14ac:dyDescent="0.35">
      <c r="B476" s="903"/>
      <c r="C476" s="904"/>
      <c r="D476" s="905"/>
      <c r="E476" s="906"/>
      <c r="F476" s="907"/>
      <c r="G476" s="908"/>
      <c r="H476" s="909"/>
      <c r="I476" s="910"/>
      <c r="J476" s="911"/>
      <c r="K476" s="912"/>
      <c r="L476" s="913"/>
      <c r="M476" s="914"/>
      <c r="N476" s="915"/>
      <c r="O476" s="914"/>
      <c r="P476" s="915"/>
      <c r="Q476" s="916"/>
      <c r="R476" s="917"/>
      <c r="S476" s="918"/>
      <c r="T476" s="114" t="str" cm="1">
        <f t="array" ref="T476">_xlfn.IFS(I476="L = L",J476*K476,I476="L = RoT",J476*R476*S476,I476="A = L x H",J476*K476*L476,I476="A = CS",J476*O476,I476="A = A",J476*N476,I476="A = RoT",J476*R476*S476,I476="V = L x H x T",J476*K476*L476*M476,I476="V = L x CS",J476*K476*O476,I476="V = T x A",J476*M476*N476,I476="V = V",J476*P476,I476="V = RoT",J476*R476*S476,I476="M = M",J476*Q476,I476="M = RoT",J476*R476*S476,I476="","")</f>
        <v/>
      </c>
      <c r="U476" s="115" t="str" cm="1">
        <f t="array" ref="U476">_xlfn.IFNA(_xlfn.IFS($H476="length","m",$H476="area","m2",$H476="volume","m3",$H476="mass","kg",$H476="",""),"problem")</f>
        <v/>
      </c>
      <c r="V476" s="475"/>
      <c r="W476" s="476"/>
      <c r="X476" s="476"/>
      <c r="Y476" s="476"/>
      <c r="Z476" s="116"/>
      <c r="AA476" s="117" t="str" cm="1">
        <f t="array" ref="AA476">_xlfn.IFNA(_xlfn.IFS($H476="Length",VLOOKUP($Y476,Densities,3,FALSE),$H476="area",VLOOKUP($Y476,Densities,4,FALSE),$H476="volume",VLOOKUP($Y476,Densities,5,FALSE),$H476="mass",1,$H476="",""),"enter density manually")</f>
        <v/>
      </c>
      <c r="AB476" s="115" t="str" cm="1">
        <f t="array" ref="AB476">_xlfn.IFNA(_xlfn.IFS($H476="length","kg/m",$H476="area","kg/m2",$H476="volume","kg/m3",$H476="mass","kg/kg",$H476="",""),"problem")</f>
        <v/>
      </c>
      <c r="AC476" s="118" t="str">
        <f t="shared" si="27"/>
        <v/>
      </c>
      <c r="AD476" s="119" t="str">
        <f t="shared" si="28"/>
        <v/>
      </c>
      <c r="AE476" s="120" t="str">
        <f t="shared" si="29"/>
        <v/>
      </c>
      <c r="AF476" s="121" t="str">
        <f t="shared" si="26"/>
        <v/>
      </c>
    </row>
    <row r="477" spans="2:32" x14ac:dyDescent="0.35">
      <c r="B477" s="903"/>
      <c r="C477" s="904"/>
      <c r="D477" s="905"/>
      <c r="E477" s="906"/>
      <c r="F477" s="907"/>
      <c r="G477" s="908"/>
      <c r="H477" s="909"/>
      <c r="I477" s="910"/>
      <c r="J477" s="911"/>
      <c r="K477" s="912"/>
      <c r="L477" s="913"/>
      <c r="M477" s="914"/>
      <c r="N477" s="915"/>
      <c r="O477" s="914"/>
      <c r="P477" s="915"/>
      <c r="Q477" s="916"/>
      <c r="R477" s="917"/>
      <c r="S477" s="918"/>
      <c r="T477" s="114" t="str" cm="1">
        <f t="array" ref="T477">_xlfn.IFS(I477="L = L",J477*K477,I477="L = RoT",J477*R477*S477,I477="A = L x H",J477*K477*L477,I477="A = CS",J477*O477,I477="A = A",J477*N477,I477="A = RoT",J477*R477*S477,I477="V = L x H x T",J477*K477*L477*M477,I477="V = L x CS",J477*K477*O477,I477="V = T x A",J477*M477*N477,I477="V = V",J477*P477,I477="V = RoT",J477*R477*S477,I477="M = M",J477*Q477,I477="M = RoT",J477*R477*S477,I477="","")</f>
        <v/>
      </c>
      <c r="U477" s="115" t="str" cm="1">
        <f t="array" ref="U477">_xlfn.IFNA(_xlfn.IFS($H477="length","m",$H477="area","m2",$H477="volume","m3",$H477="mass","kg",$H477="",""),"problem")</f>
        <v/>
      </c>
      <c r="V477" s="475"/>
      <c r="W477" s="476"/>
      <c r="X477" s="476"/>
      <c r="Y477" s="476"/>
      <c r="Z477" s="116"/>
      <c r="AA477" s="117" t="str" cm="1">
        <f t="array" ref="AA477">_xlfn.IFNA(_xlfn.IFS($H477="Length",VLOOKUP($Y477,Densities,3,FALSE),$H477="area",VLOOKUP($Y477,Densities,4,FALSE),$H477="volume",VLOOKUP($Y477,Densities,5,FALSE),$H477="mass",1,$H477="",""),"enter density manually")</f>
        <v/>
      </c>
      <c r="AB477" s="115" t="str" cm="1">
        <f t="array" ref="AB477">_xlfn.IFNA(_xlfn.IFS($H477="length","kg/m",$H477="area","kg/m2",$H477="volume","kg/m3",$H477="mass","kg/kg",$H477="",""),"problem")</f>
        <v/>
      </c>
      <c r="AC477" s="118" t="str">
        <f t="shared" si="27"/>
        <v/>
      </c>
      <c r="AD477" s="119" t="str">
        <f t="shared" si="28"/>
        <v/>
      </c>
      <c r="AE477" s="120" t="str">
        <f t="shared" si="29"/>
        <v/>
      </c>
      <c r="AF477" s="121" t="str">
        <f t="shared" si="26"/>
        <v/>
      </c>
    </row>
    <row r="478" spans="2:32" x14ac:dyDescent="0.35">
      <c r="B478" s="903"/>
      <c r="C478" s="904"/>
      <c r="D478" s="905"/>
      <c r="E478" s="906"/>
      <c r="F478" s="907"/>
      <c r="G478" s="908"/>
      <c r="H478" s="909"/>
      <c r="I478" s="910"/>
      <c r="J478" s="911"/>
      <c r="K478" s="912"/>
      <c r="L478" s="913"/>
      <c r="M478" s="914"/>
      <c r="N478" s="915"/>
      <c r="O478" s="914"/>
      <c r="P478" s="915"/>
      <c r="Q478" s="916"/>
      <c r="R478" s="917"/>
      <c r="S478" s="918"/>
      <c r="T478" s="114" t="str" cm="1">
        <f t="array" ref="T478">_xlfn.IFS(I478="L = L",J478*K478,I478="L = RoT",J478*R478*S478,I478="A = L x H",J478*K478*L478,I478="A = CS",J478*O478,I478="A = A",J478*N478,I478="A = RoT",J478*R478*S478,I478="V = L x H x T",J478*K478*L478*M478,I478="V = L x CS",J478*K478*O478,I478="V = T x A",J478*M478*N478,I478="V = V",J478*P478,I478="V = RoT",J478*R478*S478,I478="M = M",J478*Q478,I478="M = RoT",J478*R478*S478,I478="","")</f>
        <v/>
      </c>
      <c r="U478" s="115" t="str" cm="1">
        <f t="array" ref="U478">_xlfn.IFNA(_xlfn.IFS($H478="length","m",$H478="area","m2",$H478="volume","m3",$H478="mass","kg",$H478="",""),"problem")</f>
        <v/>
      </c>
      <c r="V478" s="475"/>
      <c r="W478" s="476"/>
      <c r="X478" s="476"/>
      <c r="Y478" s="476"/>
      <c r="Z478" s="116"/>
      <c r="AA478" s="117" t="str" cm="1">
        <f t="array" ref="AA478">_xlfn.IFNA(_xlfn.IFS($H478="Length",VLOOKUP($Y478,Densities,3,FALSE),$H478="area",VLOOKUP($Y478,Densities,4,FALSE),$H478="volume",VLOOKUP($Y478,Densities,5,FALSE),$H478="mass",1,$H478="",""),"enter density manually")</f>
        <v/>
      </c>
      <c r="AB478" s="115" t="str" cm="1">
        <f t="array" ref="AB478">_xlfn.IFNA(_xlfn.IFS($H478="length","kg/m",$H478="area","kg/m2",$H478="volume","kg/m3",$H478="mass","kg/kg",$H478="",""),"problem")</f>
        <v/>
      </c>
      <c r="AC478" s="118" t="str">
        <f t="shared" si="27"/>
        <v/>
      </c>
      <c r="AD478" s="119" t="str">
        <f t="shared" si="28"/>
        <v/>
      </c>
      <c r="AE478" s="120" t="str">
        <f t="shared" si="29"/>
        <v/>
      </c>
      <c r="AF478" s="121" t="str">
        <f t="shared" si="26"/>
        <v/>
      </c>
    </row>
    <row r="479" spans="2:32" ht="15.75" customHeight="1" x14ac:dyDescent="0.35">
      <c r="B479" s="903"/>
      <c r="C479" s="904"/>
      <c r="D479" s="905"/>
      <c r="E479" s="906"/>
      <c r="F479" s="907"/>
      <c r="G479" s="908"/>
      <c r="H479" s="909"/>
      <c r="I479" s="910"/>
      <c r="J479" s="911"/>
      <c r="K479" s="912"/>
      <c r="L479" s="913"/>
      <c r="M479" s="914"/>
      <c r="N479" s="915"/>
      <c r="O479" s="914"/>
      <c r="P479" s="915"/>
      <c r="Q479" s="916"/>
      <c r="R479" s="917"/>
      <c r="S479" s="918"/>
      <c r="T479" s="114" t="str" cm="1">
        <f t="array" ref="T479">_xlfn.IFS(I479="L = L",J479*K479,I479="L = RoT",J479*R479*S479,I479="A = L x H",J479*K479*L479,I479="A = CS",J479*O479,I479="A = A",J479*N479,I479="A = RoT",J479*R479*S479,I479="V = L x H x T",J479*K479*L479*M479,I479="V = L x CS",J479*K479*O479,I479="V = T x A",J479*M479*N479,I479="V = V",J479*P479,I479="V = RoT",J479*R479*S479,I479="M = M",J479*Q479,I479="M = RoT",J479*R479*S479,I479="","")</f>
        <v/>
      </c>
      <c r="U479" s="115" t="str" cm="1">
        <f t="array" ref="U479">_xlfn.IFNA(_xlfn.IFS($H479="length","m",$H479="area","m2",$H479="volume","m3",$H479="mass","kg",$H479="",""),"problem")</f>
        <v/>
      </c>
      <c r="V479" s="475"/>
      <c r="W479" s="476"/>
      <c r="X479" s="476"/>
      <c r="Y479" s="476"/>
      <c r="Z479" s="116"/>
      <c r="AA479" s="117" t="str" cm="1">
        <f t="array" ref="AA479">_xlfn.IFNA(_xlfn.IFS($H479="Length",VLOOKUP($Y479,Densities,3,FALSE),$H479="area",VLOOKUP($Y479,Densities,4,FALSE),$H479="volume",VLOOKUP($Y479,Densities,5,FALSE),$H479="mass",1,$H479="",""),"enter density manually")</f>
        <v/>
      </c>
      <c r="AB479" s="115" t="str" cm="1">
        <f t="array" ref="AB479">_xlfn.IFNA(_xlfn.IFS($H479="length","kg/m",$H479="area","kg/m2",$H479="volume","kg/m3",$H479="mass","kg/kg",$H479="",""),"problem")</f>
        <v/>
      </c>
      <c r="AC479" s="118" t="str">
        <f t="shared" si="27"/>
        <v/>
      </c>
      <c r="AD479" s="119" t="str">
        <f t="shared" si="28"/>
        <v/>
      </c>
      <c r="AE479" s="120" t="str">
        <f t="shared" si="29"/>
        <v/>
      </c>
      <c r="AF479" s="121" t="str">
        <f t="shared" si="26"/>
        <v/>
      </c>
    </row>
    <row r="480" spans="2:32" ht="15.75" customHeight="1" x14ac:dyDescent="0.35">
      <c r="B480" s="903"/>
      <c r="C480" s="904"/>
      <c r="D480" s="905"/>
      <c r="E480" s="906"/>
      <c r="F480" s="907"/>
      <c r="G480" s="908"/>
      <c r="H480" s="909"/>
      <c r="I480" s="910"/>
      <c r="J480" s="911"/>
      <c r="K480" s="912"/>
      <c r="L480" s="913"/>
      <c r="M480" s="914"/>
      <c r="N480" s="915"/>
      <c r="O480" s="914"/>
      <c r="P480" s="915"/>
      <c r="Q480" s="916"/>
      <c r="R480" s="917"/>
      <c r="S480" s="918"/>
      <c r="T480" s="114" t="str" cm="1">
        <f t="array" ref="T480">_xlfn.IFS(I480="L = L",J480*K480,I480="L = RoT",J480*R480*S480,I480="A = L x H",J480*K480*L480,I480="A = CS",J480*O480,I480="A = A",J480*N480,I480="A = RoT",J480*R480*S480,I480="V = L x H x T",J480*K480*L480*M480,I480="V = L x CS",J480*K480*O480,I480="V = T x A",J480*M480*N480,I480="V = V",J480*P480,I480="V = RoT",J480*R480*S480,I480="M = M",J480*Q480,I480="M = RoT",J480*R480*S480,I480="","")</f>
        <v/>
      </c>
      <c r="U480" s="115" t="str" cm="1">
        <f t="array" ref="U480">_xlfn.IFNA(_xlfn.IFS($H480="length","m",$H480="area","m2",$H480="volume","m3",$H480="mass","kg",$H480="",""),"problem")</f>
        <v/>
      </c>
      <c r="V480" s="475"/>
      <c r="W480" s="476"/>
      <c r="X480" s="476"/>
      <c r="Y480" s="476"/>
      <c r="Z480" s="116"/>
      <c r="AA480" s="117" t="str" cm="1">
        <f t="array" ref="AA480">_xlfn.IFNA(_xlfn.IFS($H480="Length",VLOOKUP($Y480,Densities,3,FALSE),$H480="area",VLOOKUP($Y480,Densities,4,FALSE),$H480="volume",VLOOKUP($Y480,Densities,5,FALSE),$H480="mass",1,$H480="",""),"enter density manually")</f>
        <v/>
      </c>
      <c r="AB480" s="115" t="str" cm="1">
        <f t="array" ref="AB480">_xlfn.IFNA(_xlfn.IFS($H480="length","kg/m",$H480="area","kg/m2",$H480="volume","kg/m3",$H480="mass","kg/kg",$H480="",""),"problem")</f>
        <v/>
      </c>
      <c r="AC480" s="118" t="str">
        <f t="shared" si="27"/>
        <v/>
      </c>
      <c r="AD480" s="119" t="str">
        <f t="shared" si="28"/>
        <v/>
      </c>
      <c r="AE480" s="120" t="str">
        <f t="shared" si="29"/>
        <v/>
      </c>
      <c r="AF480" s="121" t="str">
        <f t="shared" si="26"/>
        <v/>
      </c>
    </row>
    <row r="481" spans="2:32" ht="15.75" customHeight="1" x14ac:dyDescent="0.35">
      <c r="B481" s="903"/>
      <c r="C481" s="904"/>
      <c r="D481" s="905"/>
      <c r="E481" s="906"/>
      <c r="F481" s="907"/>
      <c r="G481" s="908"/>
      <c r="H481" s="909"/>
      <c r="I481" s="910"/>
      <c r="J481" s="911"/>
      <c r="K481" s="912"/>
      <c r="L481" s="913"/>
      <c r="M481" s="914"/>
      <c r="N481" s="915"/>
      <c r="O481" s="914"/>
      <c r="P481" s="915"/>
      <c r="Q481" s="916"/>
      <c r="R481" s="917"/>
      <c r="S481" s="918"/>
      <c r="T481" s="114" t="str" cm="1">
        <f t="array" ref="T481">_xlfn.IFS(I481="L = L",J481*K481,I481="L = RoT",J481*R481*S481,I481="A = L x H",J481*K481*L481,I481="A = CS",J481*O481,I481="A = A",J481*N481,I481="A = RoT",J481*R481*S481,I481="V = L x H x T",J481*K481*L481*M481,I481="V = L x CS",J481*K481*O481,I481="V = T x A",J481*M481*N481,I481="V = V",J481*P481,I481="V = RoT",J481*R481*S481,I481="M = M",J481*Q481,I481="M = RoT",J481*R481*S481,I481="","")</f>
        <v/>
      </c>
      <c r="U481" s="115" t="str" cm="1">
        <f t="array" ref="U481">_xlfn.IFNA(_xlfn.IFS($H481="length","m",$H481="area","m2",$H481="volume","m3",$H481="mass","kg",$H481="",""),"problem")</f>
        <v/>
      </c>
      <c r="V481" s="475"/>
      <c r="W481" s="476"/>
      <c r="X481" s="476"/>
      <c r="Y481" s="476"/>
      <c r="Z481" s="116"/>
      <c r="AA481" s="117" t="str" cm="1">
        <f t="array" ref="AA481">_xlfn.IFNA(_xlfn.IFS($H481="Length",VLOOKUP($Y481,Densities,3,FALSE),$H481="area",VLOOKUP($Y481,Densities,4,FALSE),$H481="volume",VLOOKUP($Y481,Densities,5,FALSE),$H481="mass",1,$H481="",""),"enter density manually")</f>
        <v/>
      </c>
      <c r="AB481" s="115" t="str" cm="1">
        <f t="array" ref="AB481">_xlfn.IFNA(_xlfn.IFS($H481="length","kg/m",$H481="area","kg/m2",$H481="volume","kg/m3",$H481="mass","kg/kg",$H481="",""),"problem")</f>
        <v/>
      </c>
      <c r="AC481" s="118" t="str">
        <f t="shared" si="27"/>
        <v/>
      </c>
      <c r="AD481" s="119" t="str">
        <f t="shared" si="28"/>
        <v/>
      </c>
      <c r="AE481" s="120" t="str">
        <f t="shared" si="29"/>
        <v/>
      </c>
      <c r="AF481" s="121" t="str">
        <f t="shared" si="26"/>
        <v/>
      </c>
    </row>
    <row r="482" spans="2:32" ht="15.75" customHeight="1" x14ac:dyDescent="0.35">
      <c r="B482" s="903"/>
      <c r="C482" s="904"/>
      <c r="D482" s="905"/>
      <c r="E482" s="906"/>
      <c r="F482" s="907"/>
      <c r="G482" s="908"/>
      <c r="H482" s="909"/>
      <c r="I482" s="910"/>
      <c r="J482" s="911"/>
      <c r="K482" s="912"/>
      <c r="L482" s="913"/>
      <c r="M482" s="914"/>
      <c r="N482" s="915"/>
      <c r="O482" s="914"/>
      <c r="P482" s="915"/>
      <c r="Q482" s="916"/>
      <c r="R482" s="917"/>
      <c r="S482" s="918"/>
      <c r="T482" s="114" t="str" cm="1">
        <f t="array" ref="T482">_xlfn.IFS(I482="L = L",J482*K482,I482="L = RoT",J482*R482*S482,I482="A = L x H",J482*K482*L482,I482="A = CS",J482*O482,I482="A = A",J482*N482,I482="A = RoT",J482*R482*S482,I482="V = L x H x T",J482*K482*L482*M482,I482="V = L x CS",J482*K482*O482,I482="V = T x A",J482*M482*N482,I482="V = V",J482*P482,I482="V = RoT",J482*R482*S482,I482="M = M",J482*Q482,I482="M = RoT",J482*R482*S482,I482="","")</f>
        <v/>
      </c>
      <c r="U482" s="115" t="str" cm="1">
        <f t="array" ref="U482">_xlfn.IFNA(_xlfn.IFS($H482="length","m",$H482="area","m2",$H482="volume","m3",$H482="mass","kg",$H482="",""),"problem")</f>
        <v/>
      </c>
      <c r="V482" s="475"/>
      <c r="W482" s="476"/>
      <c r="X482" s="476"/>
      <c r="Y482" s="476"/>
      <c r="Z482" s="116"/>
      <c r="AA482" s="117" t="str" cm="1">
        <f t="array" ref="AA482">_xlfn.IFNA(_xlfn.IFS($H482="Length",VLOOKUP($Y482,Densities,3,FALSE),$H482="area",VLOOKUP($Y482,Densities,4,FALSE),$H482="volume",VLOOKUP($Y482,Densities,5,FALSE),$H482="mass",1,$H482="",""),"enter density manually")</f>
        <v/>
      </c>
      <c r="AB482" s="115" t="str" cm="1">
        <f t="array" ref="AB482">_xlfn.IFNA(_xlfn.IFS($H482="length","kg/m",$H482="area","kg/m2",$H482="volume","kg/m3",$H482="mass","kg/kg",$H482="",""),"problem")</f>
        <v/>
      </c>
      <c r="AC482" s="118" t="str">
        <f t="shared" si="27"/>
        <v/>
      </c>
      <c r="AD482" s="119" t="str">
        <f t="shared" si="28"/>
        <v/>
      </c>
      <c r="AE482" s="120" t="str">
        <f t="shared" si="29"/>
        <v/>
      </c>
      <c r="AF482" s="121" t="str">
        <f t="shared" si="26"/>
        <v/>
      </c>
    </row>
    <row r="483" spans="2:32" x14ac:dyDescent="0.35">
      <c r="B483" s="903"/>
      <c r="C483" s="904"/>
      <c r="D483" s="905"/>
      <c r="E483" s="906"/>
      <c r="F483" s="907"/>
      <c r="G483" s="908"/>
      <c r="H483" s="909"/>
      <c r="I483" s="910"/>
      <c r="J483" s="911"/>
      <c r="K483" s="912"/>
      <c r="L483" s="913"/>
      <c r="M483" s="914"/>
      <c r="N483" s="915"/>
      <c r="O483" s="914"/>
      <c r="P483" s="915"/>
      <c r="Q483" s="916"/>
      <c r="R483" s="917"/>
      <c r="S483" s="918"/>
      <c r="T483" s="114" t="str" cm="1">
        <f t="array" ref="T483">_xlfn.IFS(I483="L = L",J483*K483,I483="L = RoT",J483*R483*S483,I483="A = L x H",J483*K483*L483,I483="A = CS",J483*O483,I483="A = A",J483*N483,I483="A = RoT",J483*R483*S483,I483="V = L x H x T",J483*K483*L483*M483,I483="V = L x CS",J483*K483*O483,I483="V = T x A",J483*M483*N483,I483="V = V",J483*P483,I483="V = RoT",J483*R483*S483,I483="M = M",J483*Q483,I483="M = RoT",J483*R483*S483,I483="","")</f>
        <v/>
      </c>
      <c r="U483" s="115" t="str" cm="1">
        <f t="array" ref="U483">_xlfn.IFNA(_xlfn.IFS($H483="length","m",$H483="area","m2",$H483="volume","m3",$H483="mass","kg",$H483="",""),"problem")</f>
        <v/>
      </c>
      <c r="V483" s="475"/>
      <c r="W483" s="476"/>
      <c r="X483" s="476"/>
      <c r="Y483" s="476"/>
      <c r="Z483" s="116"/>
      <c r="AA483" s="117" t="str" cm="1">
        <f t="array" ref="AA483">_xlfn.IFNA(_xlfn.IFS($H483="Length",VLOOKUP($Y483,Densities,3,FALSE),$H483="area",VLOOKUP($Y483,Densities,4,FALSE),$H483="volume",VLOOKUP($Y483,Densities,5,FALSE),$H483="mass",1,$H483="",""),"enter density manually")</f>
        <v/>
      </c>
      <c r="AB483" s="115" t="str" cm="1">
        <f t="array" ref="AB483">_xlfn.IFNA(_xlfn.IFS($H483="length","kg/m",$H483="area","kg/m2",$H483="volume","kg/m3",$H483="mass","kg/kg",$H483="",""),"problem")</f>
        <v/>
      </c>
      <c r="AC483" s="118" t="str">
        <f t="shared" si="27"/>
        <v/>
      </c>
      <c r="AD483" s="119" t="str">
        <f t="shared" si="28"/>
        <v/>
      </c>
      <c r="AE483" s="120" t="str">
        <f t="shared" si="29"/>
        <v/>
      </c>
      <c r="AF483" s="121" t="str">
        <f t="shared" si="26"/>
        <v/>
      </c>
    </row>
    <row r="484" spans="2:32" x14ac:dyDescent="0.35">
      <c r="B484" s="903"/>
      <c r="C484" s="904"/>
      <c r="D484" s="905"/>
      <c r="E484" s="906"/>
      <c r="F484" s="907"/>
      <c r="G484" s="908"/>
      <c r="H484" s="909"/>
      <c r="I484" s="910"/>
      <c r="J484" s="911"/>
      <c r="K484" s="912"/>
      <c r="L484" s="913"/>
      <c r="M484" s="914"/>
      <c r="N484" s="915"/>
      <c r="O484" s="914"/>
      <c r="P484" s="915"/>
      <c r="Q484" s="916"/>
      <c r="R484" s="917"/>
      <c r="S484" s="918"/>
      <c r="T484" s="114" t="str" cm="1">
        <f t="array" ref="T484">_xlfn.IFS(I484="L = L",J484*K484,I484="L = RoT",J484*R484*S484,I484="A = L x H",J484*K484*L484,I484="A = CS",J484*O484,I484="A = A",J484*N484,I484="A = RoT",J484*R484*S484,I484="V = L x H x T",J484*K484*L484*M484,I484="V = L x CS",J484*K484*O484,I484="V = T x A",J484*M484*N484,I484="V = V",J484*P484,I484="V = RoT",J484*R484*S484,I484="M = M",J484*Q484,I484="M = RoT",J484*R484*S484,I484="","")</f>
        <v/>
      </c>
      <c r="U484" s="115" t="str" cm="1">
        <f t="array" ref="U484">_xlfn.IFNA(_xlfn.IFS($H484="length","m",$H484="area","m2",$H484="volume","m3",$H484="mass","kg",$H484="",""),"problem")</f>
        <v/>
      </c>
      <c r="V484" s="475"/>
      <c r="W484" s="476"/>
      <c r="X484" s="476"/>
      <c r="Y484" s="476"/>
      <c r="Z484" s="116"/>
      <c r="AA484" s="117" t="str" cm="1">
        <f t="array" ref="AA484">_xlfn.IFNA(_xlfn.IFS($H484="Length",VLOOKUP($Y484,Densities,3,FALSE),$H484="area",VLOOKUP($Y484,Densities,4,FALSE),$H484="volume",VLOOKUP($Y484,Densities,5,FALSE),$H484="mass",1,$H484="",""),"enter density manually")</f>
        <v/>
      </c>
      <c r="AB484" s="115" t="str" cm="1">
        <f t="array" ref="AB484">_xlfn.IFNA(_xlfn.IFS($H484="length","kg/m",$H484="area","kg/m2",$H484="volume","kg/m3",$H484="mass","kg/kg",$H484="",""),"problem")</f>
        <v/>
      </c>
      <c r="AC484" s="118" t="str">
        <f t="shared" si="27"/>
        <v/>
      </c>
      <c r="AD484" s="119" t="str">
        <f t="shared" si="28"/>
        <v/>
      </c>
      <c r="AE484" s="120" t="str">
        <f t="shared" si="29"/>
        <v/>
      </c>
      <c r="AF484" s="121" t="str">
        <f t="shared" si="26"/>
        <v/>
      </c>
    </row>
    <row r="485" spans="2:32" x14ac:dyDescent="0.35">
      <c r="B485" s="903"/>
      <c r="C485" s="904"/>
      <c r="D485" s="905"/>
      <c r="E485" s="906"/>
      <c r="F485" s="907"/>
      <c r="G485" s="908"/>
      <c r="H485" s="909"/>
      <c r="I485" s="910"/>
      <c r="J485" s="911"/>
      <c r="K485" s="912"/>
      <c r="L485" s="913"/>
      <c r="M485" s="914"/>
      <c r="N485" s="915"/>
      <c r="O485" s="914"/>
      <c r="P485" s="915"/>
      <c r="Q485" s="916"/>
      <c r="R485" s="917"/>
      <c r="S485" s="918"/>
      <c r="T485" s="114" t="str" cm="1">
        <f t="array" ref="T485">_xlfn.IFS(I485="L = L",J485*K485,I485="L = RoT",J485*R485*S485,I485="A = L x H",J485*K485*L485,I485="A = CS",J485*O485,I485="A = A",J485*N485,I485="A = RoT",J485*R485*S485,I485="V = L x H x T",J485*K485*L485*M485,I485="V = L x CS",J485*K485*O485,I485="V = T x A",J485*M485*N485,I485="V = V",J485*P485,I485="V = RoT",J485*R485*S485,I485="M = M",J485*Q485,I485="M = RoT",J485*R485*S485,I485="","")</f>
        <v/>
      </c>
      <c r="U485" s="115" t="str" cm="1">
        <f t="array" ref="U485">_xlfn.IFNA(_xlfn.IFS($H485="length","m",$H485="area","m2",$H485="volume","m3",$H485="mass","kg",$H485="",""),"problem")</f>
        <v/>
      </c>
      <c r="V485" s="475"/>
      <c r="W485" s="476"/>
      <c r="X485" s="476"/>
      <c r="Y485" s="476"/>
      <c r="Z485" s="116"/>
      <c r="AA485" s="117" t="str" cm="1">
        <f t="array" ref="AA485">_xlfn.IFNA(_xlfn.IFS($H485="Length",VLOOKUP($Y485,Densities,3,FALSE),$H485="area",VLOOKUP($Y485,Densities,4,FALSE),$H485="volume",VLOOKUP($Y485,Densities,5,FALSE),$H485="mass",1,$H485="",""),"enter density manually")</f>
        <v/>
      </c>
      <c r="AB485" s="115" t="str" cm="1">
        <f t="array" ref="AB485">_xlfn.IFNA(_xlfn.IFS($H485="length","kg/m",$H485="area","kg/m2",$H485="volume","kg/m3",$H485="mass","kg/kg",$H485="",""),"problem")</f>
        <v/>
      </c>
      <c r="AC485" s="118" t="str">
        <f t="shared" si="27"/>
        <v/>
      </c>
      <c r="AD485" s="119" t="str">
        <f t="shared" si="28"/>
        <v/>
      </c>
      <c r="AE485" s="120" t="str">
        <f t="shared" si="29"/>
        <v/>
      </c>
      <c r="AF485" s="121" t="str">
        <f t="shared" si="26"/>
        <v/>
      </c>
    </row>
    <row r="486" spans="2:32" ht="15.75" customHeight="1" x14ac:dyDescent="0.35">
      <c r="B486" s="903"/>
      <c r="C486" s="904"/>
      <c r="D486" s="905"/>
      <c r="E486" s="906"/>
      <c r="F486" s="907"/>
      <c r="G486" s="908"/>
      <c r="H486" s="909"/>
      <c r="I486" s="910"/>
      <c r="J486" s="911"/>
      <c r="K486" s="912"/>
      <c r="L486" s="913"/>
      <c r="M486" s="914"/>
      <c r="N486" s="915"/>
      <c r="O486" s="914"/>
      <c r="P486" s="915"/>
      <c r="Q486" s="916"/>
      <c r="R486" s="917"/>
      <c r="S486" s="918"/>
      <c r="T486" s="114" t="str" cm="1">
        <f t="array" ref="T486">_xlfn.IFS(I486="L = L",J486*K486,I486="L = RoT",J486*R486*S486,I486="A = L x H",J486*K486*L486,I486="A = CS",J486*O486,I486="A = A",J486*N486,I486="A = RoT",J486*R486*S486,I486="V = L x H x T",J486*K486*L486*M486,I486="V = L x CS",J486*K486*O486,I486="V = T x A",J486*M486*N486,I486="V = V",J486*P486,I486="V = RoT",J486*R486*S486,I486="M = M",J486*Q486,I486="M = RoT",J486*R486*S486,I486="","")</f>
        <v/>
      </c>
      <c r="U486" s="115" t="str" cm="1">
        <f t="array" ref="U486">_xlfn.IFNA(_xlfn.IFS($H486="length","m",$H486="area","m2",$H486="volume","m3",$H486="mass","kg",$H486="",""),"problem")</f>
        <v/>
      </c>
      <c r="V486" s="475"/>
      <c r="W486" s="476"/>
      <c r="X486" s="476"/>
      <c r="Y486" s="476"/>
      <c r="Z486" s="116"/>
      <c r="AA486" s="117" t="str" cm="1">
        <f t="array" ref="AA486">_xlfn.IFNA(_xlfn.IFS($H486="Length",VLOOKUP($Y486,Densities,3,FALSE),$H486="area",VLOOKUP($Y486,Densities,4,FALSE),$H486="volume",VLOOKUP($Y486,Densities,5,FALSE),$H486="mass",1,$H486="",""),"enter density manually")</f>
        <v/>
      </c>
      <c r="AB486" s="115" t="str" cm="1">
        <f t="array" ref="AB486">_xlfn.IFNA(_xlfn.IFS($H486="length","kg/m",$H486="area","kg/m2",$H486="volume","kg/m3",$H486="mass","kg/kg",$H486="",""),"problem")</f>
        <v/>
      </c>
      <c r="AC486" s="118" t="str">
        <f t="shared" si="27"/>
        <v/>
      </c>
      <c r="AD486" s="119" t="str">
        <f t="shared" si="28"/>
        <v/>
      </c>
      <c r="AE486" s="120" t="str">
        <f t="shared" si="29"/>
        <v/>
      </c>
      <c r="AF486" s="121" t="str">
        <f t="shared" si="26"/>
        <v/>
      </c>
    </row>
    <row r="487" spans="2:32" x14ac:dyDescent="0.35">
      <c r="B487" s="903"/>
      <c r="C487" s="904"/>
      <c r="D487" s="905"/>
      <c r="E487" s="906"/>
      <c r="F487" s="907"/>
      <c r="G487" s="908"/>
      <c r="H487" s="909"/>
      <c r="I487" s="910"/>
      <c r="J487" s="911"/>
      <c r="K487" s="912"/>
      <c r="L487" s="913"/>
      <c r="M487" s="914"/>
      <c r="N487" s="915"/>
      <c r="O487" s="914"/>
      <c r="P487" s="915"/>
      <c r="Q487" s="916"/>
      <c r="R487" s="917"/>
      <c r="S487" s="918"/>
      <c r="T487" s="114" t="str" cm="1">
        <f t="array" ref="T487">_xlfn.IFS(I487="L = L",J487*K487,I487="L = RoT",J487*R487*S487,I487="A = L x H",J487*K487*L487,I487="A = CS",J487*O487,I487="A = A",J487*N487,I487="A = RoT",J487*R487*S487,I487="V = L x H x T",J487*K487*L487*M487,I487="V = L x CS",J487*K487*O487,I487="V = T x A",J487*M487*N487,I487="V = V",J487*P487,I487="V = RoT",J487*R487*S487,I487="M = M",J487*Q487,I487="M = RoT",J487*R487*S487,I487="","")</f>
        <v/>
      </c>
      <c r="U487" s="115" t="str" cm="1">
        <f t="array" ref="U487">_xlfn.IFNA(_xlfn.IFS($H487="length","m",$H487="area","m2",$H487="volume","m3",$H487="mass","kg",$H487="",""),"problem")</f>
        <v/>
      </c>
      <c r="V487" s="475"/>
      <c r="W487" s="476"/>
      <c r="X487" s="476"/>
      <c r="Y487" s="476"/>
      <c r="Z487" s="116"/>
      <c r="AA487" s="117" t="str" cm="1">
        <f t="array" ref="AA487">_xlfn.IFNA(_xlfn.IFS($H487="Length",VLOOKUP($Y487,Densities,3,FALSE),$H487="area",VLOOKUP($Y487,Densities,4,FALSE),$H487="volume",VLOOKUP($Y487,Densities,5,FALSE),$H487="mass",1,$H487="",""),"enter density manually")</f>
        <v/>
      </c>
      <c r="AB487" s="115" t="str" cm="1">
        <f t="array" ref="AB487">_xlfn.IFNA(_xlfn.IFS($H487="length","kg/m",$H487="area","kg/m2",$H487="volume","kg/m3",$H487="mass","kg/kg",$H487="",""),"problem")</f>
        <v/>
      </c>
      <c r="AC487" s="118" t="str">
        <f t="shared" si="27"/>
        <v/>
      </c>
      <c r="AD487" s="119" t="str">
        <f t="shared" si="28"/>
        <v/>
      </c>
      <c r="AE487" s="120" t="str">
        <f t="shared" si="29"/>
        <v/>
      </c>
      <c r="AF487" s="121" t="str">
        <f t="shared" si="26"/>
        <v/>
      </c>
    </row>
    <row r="488" spans="2:32" x14ac:dyDescent="0.35">
      <c r="B488" s="903"/>
      <c r="C488" s="904"/>
      <c r="D488" s="905"/>
      <c r="E488" s="906"/>
      <c r="F488" s="907"/>
      <c r="G488" s="908"/>
      <c r="H488" s="909"/>
      <c r="I488" s="910"/>
      <c r="J488" s="911"/>
      <c r="K488" s="912"/>
      <c r="L488" s="913"/>
      <c r="M488" s="914"/>
      <c r="N488" s="915"/>
      <c r="O488" s="914"/>
      <c r="P488" s="915"/>
      <c r="Q488" s="916"/>
      <c r="R488" s="917"/>
      <c r="S488" s="918"/>
      <c r="T488" s="114" t="str" cm="1">
        <f t="array" ref="T488">_xlfn.IFS(I488="L = L",J488*K488,I488="L = RoT",J488*R488*S488,I488="A = L x H",J488*K488*L488,I488="A = CS",J488*O488,I488="A = A",J488*N488,I488="A = RoT",J488*R488*S488,I488="V = L x H x T",J488*K488*L488*M488,I488="V = L x CS",J488*K488*O488,I488="V = T x A",J488*M488*N488,I488="V = V",J488*P488,I488="V = RoT",J488*R488*S488,I488="M = M",J488*Q488,I488="M = RoT",J488*R488*S488,I488="","")</f>
        <v/>
      </c>
      <c r="U488" s="115" t="str" cm="1">
        <f t="array" ref="U488">_xlfn.IFNA(_xlfn.IFS($H488="length","m",$H488="area","m2",$H488="volume","m3",$H488="mass","kg",$H488="",""),"problem")</f>
        <v/>
      </c>
      <c r="V488" s="475"/>
      <c r="W488" s="476"/>
      <c r="X488" s="476"/>
      <c r="Y488" s="476"/>
      <c r="Z488" s="116"/>
      <c r="AA488" s="117" t="str" cm="1">
        <f t="array" ref="AA488">_xlfn.IFNA(_xlfn.IFS($H488="Length",VLOOKUP($Y488,Densities,3,FALSE),$H488="area",VLOOKUP($Y488,Densities,4,FALSE),$H488="volume",VLOOKUP($Y488,Densities,5,FALSE),$H488="mass",1,$H488="",""),"enter density manually")</f>
        <v/>
      </c>
      <c r="AB488" s="115" t="str" cm="1">
        <f t="array" ref="AB488">_xlfn.IFNA(_xlfn.IFS($H488="length","kg/m",$H488="area","kg/m2",$H488="volume","kg/m3",$H488="mass","kg/kg",$H488="",""),"problem")</f>
        <v/>
      </c>
      <c r="AC488" s="118" t="str">
        <f t="shared" si="27"/>
        <v/>
      </c>
      <c r="AD488" s="119" t="str">
        <f t="shared" si="28"/>
        <v/>
      </c>
      <c r="AE488" s="120" t="str">
        <f t="shared" si="29"/>
        <v/>
      </c>
      <c r="AF488" s="121" t="str">
        <f t="shared" si="26"/>
        <v/>
      </c>
    </row>
    <row r="489" spans="2:32" x14ac:dyDescent="0.35">
      <c r="B489" s="903"/>
      <c r="C489" s="904"/>
      <c r="D489" s="905"/>
      <c r="E489" s="906"/>
      <c r="F489" s="907"/>
      <c r="G489" s="908"/>
      <c r="H489" s="909"/>
      <c r="I489" s="910"/>
      <c r="J489" s="911"/>
      <c r="K489" s="912"/>
      <c r="L489" s="913"/>
      <c r="M489" s="914"/>
      <c r="N489" s="915"/>
      <c r="O489" s="914"/>
      <c r="P489" s="915"/>
      <c r="Q489" s="916"/>
      <c r="R489" s="917"/>
      <c r="S489" s="918"/>
      <c r="T489" s="114" t="str" cm="1">
        <f t="array" ref="T489">_xlfn.IFS(I489="L = L",J489*K489,I489="L = RoT",J489*R489*S489,I489="A = L x H",J489*K489*L489,I489="A = CS",J489*O489,I489="A = A",J489*N489,I489="A = RoT",J489*R489*S489,I489="V = L x H x T",J489*K489*L489*M489,I489="V = L x CS",J489*K489*O489,I489="V = T x A",J489*M489*N489,I489="V = V",J489*P489,I489="V = RoT",J489*R489*S489,I489="M = M",J489*Q489,I489="M = RoT",J489*R489*S489,I489="","")</f>
        <v/>
      </c>
      <c r="U489" s="115" t="str" cm="1">
        <f t="array" ref="U489">_xlfn.IFNA(_xlfn.IFS($H489="length","m",$H489="area","m2",$H489="volume","m3",$H489="mass","kg",$H489="",""),"problem")</f>
        <v/>
      </c>
      <c r="V489" s="475"/>
      <c r="W489" s="476"/>
      <c r="X489" s="476"/>
      <c r="Y489" s="476"/>
      <c r="Z489" s="116"/>
      <c r="AA489" s="117" t="str" cm="1">
        <f t="array" ref="AA489">_xlfn.IFNA(_xlfn.IFS($H489="Length",VLOOKUP($Y489,Densities,3,FALSE),$H489="area",VLOOKUP($Y489,Densities,4,FALSE),$H489="volume",VLOOKUP($Y489,Densities,5,FALSE),$H489="mass",1,$H489="",""),"enter density manually")</f>
        <v/>
      </c>
      <c r="AB489" s="115" t="str" cm="1">
        <f t="array" ref="AB489">_xlfn.IFNA(_xlfn.IFS($H489="length","kg/m",$H489="area","kg/m2",$H489="volume","kg/m3",$H489="mass","kg/kg",$H489="",""),"problem")</f>
        <v/>
      </c>
      <c r="AC489" s="118" t="str">
        <f t="shared" si="27"/>
        <v/>
      </c>
      <c r="AD489" s="119" t="str">
        <f t="shared" si="28"/>
        <v/>
      </c>
      <c r="AE489" s="120" t="str">
        <f t="shared" si="29"/>
        <v/>
      </c>
      <c r="AF489" s="121" t="str">
        <f t="shared" si="26"/>
        <v/>
      </c>
    </row>
    <row r="490" spans="2:32" ht="15.75" customHeight="1" x14ac:dyDescent="0.35">
      <c r="B490" s="903"/>
      <c r="C490" s="904"/>
      <c r="D490" s="905"/>
      <c r="E490" s="906"/>
      <c r="F490" s="907"/>
      <c r="G490" s="908"/>
      <c r="H490" s="909"/>
      <c r="I490" s="910"/>
      <c r="J490" s="911"/>
      <c r="K490" s="912"/>
      <c r="L490" s="913"/>
      <c r="M490" s="914"/>
      <c r="N490" s="915"/>
      <c r="O490" s="914"/>
      <c r="P490" s="915"/>
      <c r="Q490" s="916"/>
      <c r="R490" s="917"/>
      <c r="S490" s="918"/>
      <c r="T490" s="114" t="str" cm="1">
        <f t="array" ref="T490">_xlfn.IFS(I490="L = L",J490*K490,I490="L = RoT",J490*R490*S490,I490="A = L x H",J490*K490*L490,I490="A = CS",J490*O490,I490="A = A",J490*N490,I490="A = RoT",J490*R490*S490,I490="V = L x H x T",J490*K490*L490*M490,I490="V = L x CS",J490*K490*O490,I490="V = T x A",J490*M490*N490,I490="V = V",J490*P490,I490="V = RoT",J490*R490*S490,I490="M = M",J490*Q490,I490="M = RoT",J490*R490*S490,I490="","")</f>
        <v/>
      </c>
      <c r="U490" s="115" t="str" cm="1">
        <f t="array" ref="U490">_xlfn.IFNA(_xlfn.IFS($H490="length","m",$H490="area","m2",$H490="volume","m3",$H490="mass","kg",$H490="",""),"problem")</f>
        <v/>
      </c>
      <c r="V490" s="475"/>
      <c r="W490" s="476"/>
      <c r="X490" s="476"/>
      <c r="Y490" s="476"/>
      <c r="Z490" s="116"/>
      <c r="AA490" s="117" t="str" cm="1">
        <f t="array" ref="AA490">_xlfn.IFNA(_xlfn.IFS($H490="Length",VLOOKUP($Y490,Densities,3,FALSE),$H490="area",VLOOKUP($Y490,Densities,4,FALSE),$H490="volume",VLOOKUP($Y490,Densities,5,FALSE),$H490="mass",1,$H490="",""),"enter density manually")</f>
        <v/>
      </c>
      <c r="AB490" s="115" t="str" cm="1">
        <f t="array" ref="AB490">_xlfn.IFNA(_xlfn.IFS($H490="length","kg/m",$H490="area","kg/m2",$H490="volume","kg/m3",$H490="mass","kg/kg",$H490="",""),"problem")</f>
        <v/>
      </c>
      <c r="AC490" s="118" t="str">
        <f t="shared" si="27"/>
        <v/>
      </c>
      <c r="AD490" s="119" t="str">
        <f t="shared" si="28"/>
        <v/>
      </c>
      <c r="AE490" s="120" t="str">
        <f t="shared" si="29"/>
        <v/>
      </c>
      <c r="AF490" s="121" t="str">
        <f t="shared" si="26"/>
        <v/>
      </c>
    </row>
    <row r="491" spans="2:32" ht="15.75" customHeight="1" x14ac:dyDescent="0.35">
      <c r="B491" s="903"/>
      <c r="C491" s="904"/>
      <c r="D491" s="905"/>
      <c r="E491" s="906"/>
      <c r="F491" s="907"/>
      <c r="G491" s="908"/>
      <c r="H491" s="909"/>
      <c r="I491" s="910"/>
      <c r="J491" s="911"/>
      <c r="K491" s="912"/>
      <c r="L491" s="913"/>
      <c r="M491" s="914"/>
      <c r="N491" s="915"/>
      <c r="O491" s="914"/>
      <c r="P491" s="915"/>
      <c r="Q491" s="916"/>
      <c r="R491" s="917"/>
      <c r="S491" s="918"/>
      <c r="T491" s="114" t="str" cm="1">
        <f t="array" ref="T491">_xlfn.IFS(I491="L = L",J491*K491,I491="L = RoT",J491*R491*S491,I491="A = L x H",J491*K491*L491,I491="A = CS",J491*O491,I491="A = A",J491*N491,I491="A = RoT",J491*R491*S491,I491="V = L x H x T",J491*K491*L491*M491,I491="V = L x CS",J491*K491*O491,I491="V = T x A",J491*M491*N491,I491="V = V",J491*P491,I491="V = RoT",J491*R491*S491,I491="M = M",J491*Q491,I491="M = RoT",J491*R491*S491,I491="","")</f>
        <v/>
      </c>
      <c r="U491" s="115" t="str" cm="1">
        <f t="array" ref="U491">_xlfn.IFNA(_xlfn.IFS($H491="length","m",$H491="area","m2",$H491="volume","m3",$H491="mass","kg",$H491="",""),"problem")</f>
        <v/>
      </c>
      <c r="V491" s="475"/>
      <c r="W491" s="476"/>
      <c r="X491" s="476"/>
      <c r="Y491" s="476"/>
      <c r="Z491" s="116"/>
      <c r="AA491" s="117" t="str" cm="1">
        <f t="array" ref="AA491">_xlfn.IFNA(_xlfn.IFS($H491="Length",VLOOKUP($Y491,Densities,3,FALSE),$H491="area",VLOOKUP($Y491,Densities,4,FALSE),$H491="volume",VLOOKUP($Y491,Densities,5,FALSE),$H491="mass",1,$H491="",""),"enter density manually")</f>
        <v/>
      </c>
      <c r="AB491" s="115" t="str" cm="1">
        <f t="array" ref="AB491">_xlfn.IFNA(_xlfn.IFS($H491="length","kg/m",$H491="area","kg/m2",$H491="volume","kg/m3",$H491="mass","kg/kg",$H491="",""),"problem")</f>
        <v/>
      </c>
      <c r="AC491" s="118" t="str">
        <f t="shared" si="27"/>
        <v/>
      </c>
      <c r="AD491" s="119" t="str">
        <f t="shared" si="28"/>
        <v/>
      </c>
      <c r="AE491" s="120" t="str">
        <f t="shared" si="29"/>
        <v/>
      </c>
      <c r="AF491" s="121" t="str">
        <f t="shared" si="26"/>
        <v/>
      </c>
    </row>
    <row r="492" spans="2:32" ht="15.75" customHeight="1" x14ac:dyDescent="0.35">
      <c r="B492" s="903"/>
      <c r="C492" s="904"/>
      <c r="D492" s="905"/>
      <c r="E492" s="906"/>
      <c r="F492" s="907"/>
      <c r="G492" s="908"/>
      <c r="H492" s="909"/>
      <c r="I492" s="910"/>
      <c r="J492" s="911"/>
      <c r="K492" s="912"/>
      <c r="L492" s="913"/>
      <c r="M492" s="914"/>
      <c r="N492" s="915"/>
      <c r="O492" s="914"/>
      <c r="P492" s="915"/>
      <c r="Q492" s="916"/>
      <c r="R492" s="917"/>
      <c r="S492" s="918"/>
      <c r="T492" s="114" t="str" cm="1">
        <f t="array" ref="T492">_xlfn.IFS(I492="L = L",J492*K492,I492="L = RoT",J492*R492*S492,I492="A = L x H",J492*K492*L492,I492="A = CS",J492*O492,I492="A = A",J492*N492,I492="A = RoT",J492*R492*S492,I492="V = L x H x T",J492*K492*L492*M492,I492="V = L x CS",J492*K492*O492,I492="V = T x A",J492*M492*N492,I492="V = V",J492*P492,I492="V = RoT",J492*R492*S492,I492="M = M",J492*Q492,I492="M = RoT",J492*R492*S492,I492="","")</f>
        <v/>
      </c>
      <c r="U492" s="115" t="str" cm="1">
        <f t="array" ref="U492">_xlfn.IFNA(_xlfn.IFS($H492="length","m",$H492="area","m2",$H492="volume","m3",$H492="mass","kg",$H492="",""),"problem")</f>
        <v/>
      </c>
      <c r="V492" s="475"/>
      <c r="W492" s="476"/>
      <c r="X492" s="476"/>
      <c r="Y492" s="476"/>
      <c r="Z492" s="116"/>
      <c r="AA492" s="117" t="str" cm="1">
        <f t="array" ref="AA492">_xlfn.IFNA(_xlfn.IFS($H492="Length",VLOOKUP($Y492,Densities,3,FALSE),$H492="area",VLOOKUP($Y492,Densities,4,FALSE),$H492="volume",VLOOKUP($Y492,Densities,5,FALSE),$H492="mass",1,$H492="",""),"enter density manually")</f>
        <v/>
      </c>
      <c r="AB492" s="115" t="str" cm="1">
        <f t="array" ref="AB492">_xlfn.IFNA(_xlfn.IFS($H492="length","kg/m",$H492="area","kg/m2",$H492="volume","kg/m3",$H492="mass","kg/kg",$H492="",""),"problem")</f>
        <v/>
      </c>
      <c r="AC492" s="118" t="str">
        <f t="shared" si="27"/>
        <v/>
      </c>
      <c r="AD492" s="119" t="str">
        <f t="shared" si="28"/>
        <v/>
      </c>
      <c r="AE492" s="120" t="str">
        <f t="shared" si="29"/>
        <v/>
      </c>
      <c r="AF492" s="121" t="str">
        <f t="shared" si="26"/>
        <v/>
      </c>
    </row>
    <row r="493" spans="2:32" ht="15.75" customHeight="1" x14ac:dyDescent="0.35">
      <c r="B493" s="903"/>
      <c r="C493" s="904"/>
      <c r="D493" s="905"/>
      <c r="E493" s="906"/>
      <c r="F493" s="907"/>
      <c r="G493" s="908"/>
      <c r="H493" s="909"/>
      <c r="I493" s="910"/>
      <c r="J493" s="911"/>
      <c r="K493" s="912"/>
      <c r="L493" s="913"/>
      <c r="M493" s="914"/>
      <c r="N493" s="915"/>
      <c r="O493" s="914"/>
      <c r="P493" s="915"/>
      <c r="Q493" s="916"/>
      <c r="R493" s="917"/>
      <c r="S493" s="918"/>
      <c r="T493" s="114" t="str" cm="1">
        <f t="array" ref="T493">_xlfn.IFS(I493="L = L",J493*K493,I493="L = RoT",J493*R493*S493,I493="A = L x H",J493*K493*L493,I493="A = CS",J493*O493,I493="A = A",J493*N493,I493="A = RoT",J493*R493*S493,I493="V = L x H x T",J493*K493*L493*M493,I493="V = L x CS",J493*K493*O493,I493="V = T x A",J493*M493*N493,I493="V = V",J493*P493,I493="V = RoT",J493*R493*S493,I493="M = M",J493*Q493,I493="M = RoT",J493*R493*S493,I493="","")</f>
        <v/>
      </c>
      <c r="U493" s="115" t="str" cm="1">
        <f t="array" ref="U493">_xlfn.IFNA(_xlfn.IFS($H493="length","m",$H493="area","m2",$H493="volume","m3",$H493="mass","kg",$H493="",""),"problem")</f>
        <v/>
      </c>
      <c r="V493" s="475"/>
      <c r="W493" s="476"/>
      <c r="X493" s="476"/>
      <c r="Y493" s="476"/>
      <c r="Z493" s="116"/>
      <c r="AA493" s="117" t="str" cm="1">
        <f t="array" ref="AA493">_xlfn.IFNA(_xlfn.IFS($H493="Length",VLOOKUP($Y493,Densities,3,FALSE),$H493="area",VLOOKUP($Y493,Densities,4,FALSE),$H493="volume",VLOOKUP($Y493,Densities,5,FALSE),$H493="mass",1,$H493="",""),"enter density manually")</f>
        <v/>
      </c>
      <c r="AB493" s="115" t="str" cm="1">
        <f t="array" ref="AB493">_xlfn.IFNA(_xlfn.IFS($H493="length","kg/m",$H493="area","kg/m2",$H493="volume","kg/m3",$H493="mass","kg/kg",$H493="",""),"problem")</f>
        <v/>
      </c>
      <c r="AC493" s="118" t="str">
        <f t="shared" si="27"/>
        <v/>
      </c>
      <c r="AD493" s="119" t="str">
        <f t="shared" si="28"/>
        <v/>
      </c>
      <c r="AE493" s="120" t="str">
        <f t="shared" si="29"/>
        <v/>
      </c>
      <c r="AF493" s="121" t="str">
        <f t="shared" si="26"/>
        <v/>
      </c>
    </row>
    <row r="494" spans="2:32" x14ac:dyDescent="0.35">
      <c r="B494" s="903"/>
      <c r="C494" s="904"/>
      <c r="D494" s="905"/>
      <c r="E494" s="906"/>
      <c r="F494" s="907"/>
      <c r="G494" s="908"/>
      <c r="H494" s="909"/>
      <c r="I494" s="910"/>
      <c r="J494" s="911"/>
      <c r="K494" s="912"/>
      <c r="L494" s="913"/>
      <c r="M494" s="914"/>
      <c r="N494" s="915"/>
      <c r="O494" s="914"/>
      <c r="P494" s="915"/>
      <c r="Q494" s="916"/>
      <c r="R494" s="917"/>
      <c r="S494" s="918"/>
      <c r="T494" s="114" t="str" cm="1">
        <f t="array" ref="T494">_xlfn.IFS(I494="L = L",J494*K494,I494="L = RoT",J494*R494*S494,I494="A = L x H",J494*K494*L494,I494="A = CS",J494*O494,I494="A = A",J494*N494,I494="A = RoT",J494*R494*S494,I494="V = L x H x T",J494*K494*L494*M494,I494="V = L x CS",J494*K494*O494,I494="V = T x A",J494*M494*N494,I494="V = V",J494*P494,I494="V = RoT",J494*R494*S494,I494="M = M",J494*Q494,I494="M = RoT",J494*R494*S494,I494="","")</f>
        <v/>
      </c>
      <c r="U494" s="115" t="str" cm="1">
        <f t="array" ref="U494">_xlfn.IFNA(_xlfn.IFS($H494="length","m",$H494="area","m2",$H494="volume","m3",$H494="mass","kg",$H494="",""),"problem")</f>
        <v/>
      </c>
      <c r="V494" s="475"/>
      <c r="W494" s="476"/>
      <c r="X494" s="476"/>
      <c r="Y494" s="476"/>
      <c r="Z494" s="116"/>
      <c r="AA494" s="117" t="str" cm="1">
        <f t="array" ref="AA494">_xlfn.IFNA(_xlfn.IFS($H494="Length",VLOOKUP($Y494,Densities,3,FALSE),$H494="area",VLOOKUP($Y494,Densities,4,FALSE),$H494="volume",VLOOKUP($Y494,Densities,5,FALSE),$H494="mass",1,$H494="",""),"enter density manually")</f>
        <v/>
      </c>
      <c r="AB494" s="115" t="str" cm="1">
        <f t="array" ref="AB494">_xlfn.IFNA(_xlfn.IFS($H494="length","kg/m",$H494="area","kg/m2",$H494="volume","kg/m3",$H494="mass","kg/kg",$H494="",""),"problem")</f>
        <v/>
      </c>
      <c r="AC494" s="118" t="str">
        <f t="shared" si="27"/>
        <v/>
      </c>
      <c r="AD494" s="119" t="str">
        <f t="shared" si="28"/>
        <v/>
      </c>
      <c r="AE494" s="120" t="str">
        <f t="shared" si="29"/>
        <v/>
      </c>
      <c r="AF494" s="121" t="str">
        <f t="shared" si="26"/>
        <v/>
      </c>
    </row>
    <row r="495" spans="2:32" x14ac:dyDescent="0.35">
      <c r="B495" s="903"/>
      <c r="C495" s="904"/>
      <c r="D495" s="905"/>
      <c r="E495" s="906"/>
      <c r="F495" s="907"/>
      <c r="G495" s="908"/>
      <c r="H495" s="909"/>
      <c r="I495" s="910"/>
      <c r="J495" s="911"/>
      <c r="K495" s="912"/>
      <c r="L495" s="913"/>
      <c r="M495" s="914"/>
      <c r="N495" s="915"/>
      <c r="O495" s="914"/>
      <c r="P495" s="915"/>
      <c r="Q495" s="916"/>
      <c r="R495" s="917"/>
      <c r="S495" s="918"/>
      <c r="T495" s="114" t="str" cm="1">
        <f t="array" ref="T495">_xlfn.IFS(I495="L = L",J495*K495,I495="L = RoT",J495*R495*S495,I495="A = L x H",J495*K495*L495,I495="A = CS",J495*O495,I495="A = A",J495*N495,I495="A = RoT",J495*R495*S495,I495="V = L x H x T",J495*K495*L495*M495,I495="V = L x CS",J495*K495*O495,I495="V = T x A",J495*M495*N495,I495="V = V",J495*P495,I495="V = RoT",J495*R495*S495,I495="M = M",J495*Q495,I495="M = RoT",J495*R495*S495,I495="","")</f>
        <v/>
      </c>
      <c r="U495" s="115" t="str" cm="1">
        <f t="array" ref="U495">_xlfn.IFNA(_xlfn.IFS($H495="length","m",$H495="area","m2",$H495="volume","m3",$H495="mass","kg",$H495="",""),"problem")</f>
        <v/>
      </c>
      <c r="V495" s="475"/>
      <c r="W495" s="476"/>
      <c r="X495" s="476"/>
      <c r="Y495" s="476"/>
      <c r="Z495" s="116"/>
      <c r="AA495" s="117" t="str" cm="1">
        <f t="array" ref="AA495">_xlfn.IFNA(_xlfn.IFS($H495="Length",VLOOKUP($Y495,Densities,3,FALSE),$H495="area",VLOOKUP($Y495,Densities,4,FALSE),$H495="volume",VLOOKUP($Y495,Densities,5,FALSE),$H495="mass",1,$H495="",""),"enter density manually")</f>
        <v/>
      </c>
      <c r="AB495" s="115" t="str" cm="1">
        <f t="array" ref="AB495">_xlfn.IFNA(_xlfn.IFS($H495="length","kg/m",$H495="area","kg/m2",$H495="volume","kg/m3",$H495="mass","kg/kg",$H495="",""),"problem")</f>
        <v/>
      </c>
      <c r="AC495" s="118" t="str">
        <f t="shared" si="27"/>
        <v/>
      </c>
      <c r="AD495" s="119" t="str">
        <f t="shared" si="28"/>
        <v/>
      </c>
      <c r="AE495" s="120" t="str">
        <f t="shared" si="29"/>
        <v/>
      </c>
      <c r="AF495" s="121" t="str">
        <f t="shared" si="26"/>
        <v/>
      </c>
    </row>
    <row r="496" spans="2:32" x14ac:dyDescent="0.35">
      <c r="B496" s="903"/>
      <c r="C496" s="904"/>
      <c r="D496" s="905"/>
      <c r="E496" s="906"/>
      <c r="F496" s="907"/>
      <c r="G496" s="908"/>
      <c r="H496" s="909"/>
      <c r="I496" s="910"/>
      <c r="J496" s="911"/>
      <c r="K496" s="912"/>
      <c r="L496" s="913"/>
      <c r="M496" s="914"/>
      <c r="N496" s="915"/>
      <c r="O496" s="914"/>
      <c r="P496" s="915"/>
      <c r="Q496" s="916"/>
      <c r="R496" s="917"/>
      <c r="S496" s="918"/>
      <c r="T496" s="114" t="str" cm="1">
        <f t="array" ref="T496">_xlfn.IFS(I496="L = L",J496*K496,I496="L = RoT",J496*R496*S496,I496="A = L x H",J496*K496*L496,I496="A = CS",J496*O496,I496="A = A",J496*N496,I496="A = RoT",J496*R496*S496,I496="V = L x H x T",J496*K496*L496*M496,I496="V = L x CS",J496*K496*O496,I496="V = T x A",J496*M496*N496,I496="V = V",J496*P496,I496="V = RoT",J496*R496*S496,I496="M = M",J496*Q496,I496="M = RoT",J496*R496*S496,I496="","")</f>
        <v/>
      </c>
      <c r="U496" s="115" t="str" cm="1">
        <f t="array" ref="U496">_xlfn.IFNA(_xlfn.IFS($H496="length","m",$H496="area","m2",$H496="volume","m3",$H496="mass","kg",$H496="",""),"problem")</f>
        <v/>
      </c>
      <c r="V496" s="475"/>
      <c r="W496" s="476"/>
      <c r="X496" s="476"/>
      <c r="Y496" s="476"/>
      <c r="Z496" s="116"/>
      <c r="AA496" s="117" t="str" cm="1">
        <f t="array" ref="AA496">_xlfn.IFNA(_xlfn.IFS($H496="Length",VLOOKUP($Y496,Densities,3,FALSE),$H496="area",VLOOKUP($Y496,Densities,4,FALSE),$H496="volume",VLOOKUP($Y496,Densities,5,FALSE),$H496="mass",1,$H496="",""),"enter density manually")</f>
        <v/>
      </c>
      <c r="AB496" s="115" t="str" cm="1">
        <f t="array" ref="AB496">_xlfn.IFNA(_xlfn.IFS($H496="length","kg/m",$H496="area","kg/m2",$H496="volume","kg/m3",$H496="mass","kg/kg",$H496="",""),"problem")</f>
        <v/>
      </c>
      <c r="AC496" s="118" t="str">
        <f t="shared" si="27"/>
        <v/>
      </c>
      <c r="AD496" s="119" t="str">
        <f t="shared" si="28"/>
        <v/>
      </c>
      <c r="AE496" s="120" t="str">
        <f t="shared" si="29"/>
        <v/>
      </c>
      <c r="AF496" s="121" t="str">
        <f t="shared" si="26"/>
        <v/>
      </c>
    </row>
    <row r="497" spans="2:32" x14ac:dyDescent="0.35">
      <c r="B497" s="903"/>
      <c r="C497" s="904"/>
      <c r="D497" s="905"/>
      <c r="E497" s="906"/>
      <c r="F497" s="907"/>
      <c r="G497" s="908"/>
      <c r="H497" s="909"/>
      <c r="I497" s="910"/>
      <c r="J497" s="911"/>
      <c r="K497" s="912"/>
      <c r="L497" s="913"/>
      <c r="M497" s="914"/>
      <c r="N497" s="915"/>
      <c r="O497" s="914"/>
      <c r="P497" s="915"/>
      <c r="Q497" s="916"/>
      <c r="R497" s="917"/>
      <c r="S497" s="918"/>
      <c r="T497" s="114" t="str" cm="1">
        <f t="array" ref="T497">_xlfn.IFS(I497="L = L",J497*K497,I497="L = RoT",J497*R497*S497,I497="A = L x H",J497*K497*L497,I497="A = CS",J497*O497,I497="A = A",J497*N497,I497="A = RoT",J497*R497*S497,I497="V = L x H x T",J497*K497*L497*M497,I497="V = L x CS",J497*K497*O497,I497="V = T x A",J497*M497*N497,I497="V = V",J497*P497,I497="V = RoT",J497*R497*S497,I497="M = M",J497*Q497,I497="M = RoT",J497*R497*S497,I497="","")</f>
        <v/>
      </c>
      <c r="U497" s="115" t="str" cm="1">
        <f t="array" ref="U497">_xlfn.IFNA(_xlfn.IFS($H497="length","m",$H497="area","m2",$H497="volume","m3",$H497="mass","kg",$H497="",""),"problem")</f>
        <v/>
      </c>
      <c r="V497" s="475"/>
      <c r="W497" s="476"/>
      <c r="X497" s="476"/>
      <c r="Y497" s="476"/>
      <c r="Z497" s="116"/>
      <c r="AA497" s="117" t="str" cm="1">
        <f t="array" ref="AA497">_xlfn.IFNA(_xlfn.IFS($H497="Length",VLOOKUP($Y497,Densities,3,FALSE),$H497="area",VLOOKUP($Y497,Densities,4,FALSE),$H497="volume",VLOOKUP($Y497,Densities,5,FALSE),$H497="mass",1,$H497="",""),"enter density manually")</f>
        <v/>
      </c>
      <c r="AB497" s="115" t="str" cm="1">
        <f t="array" ref="AB497">_xlfn.IFNA(_xlfn.IFS($H497="length","kg/m",$H497="area","kg/m2",$H497="volume","kg/m3",$H497="mass","kg/kg",$H497="",""),"problem")</f>
        <v/>
      </c>
      <c r="AC497" s="118" t="str">
        <f t="shared" si="27"/>
        <v/>
      </c>
      <c r="AD497" s="119" t="str">
        <f t="shared" si="28"/>
        <v/>
      </c>
      <c r="AE497" s="120" t="str">
        <f t="shared" si="29"/>
        <v/>
      </c>
      <c r="AF497" s="121" t="str">
        <f t="shared" si="26"/>
        <v/>
      </c>
    </row>
    <row r="498" spans="2:32" x14ac:dyDescent="0.35">
      <c r="B498" s="903"/>
      <c r="C498" s="904"/>
      <c r="D498" s="905"/>
      <c r="E498" s="906"/>
      <c r="F498" s="907"/>
      <c r="G498" s="908"/>
      <c r="H498" s="909"/>
      <c r="I498" s="910"/>
      <c r="J498" s="911"/>
      <c r="K498" s="912"/>
      <c r="L498" s="913"/>
      <c r="M498" s="914"/>
      <c r="N498" s="915"/>
      <c r="O498" s="914"/>
      <c r="P498" s="915"/>
      <c r="Q498" s="916"/>
      <c r="R498" s="917"/>
      <c r="S498" s="918"/>
      <c r="T498" s="114" t="str" cm="1">
        <f t="array" ref="T498">_xlfn.IFS(I498="L = L",J498*K498,I498="L = RoT",J498*R498*S498,I498="A = L x H",J498*K498*L498,I498="A = CS",J498*O498,I498="A = A",J498*N498,I498="A = RoT",J498*R498*S498,I498="V = L x H x T",J498*K498*L498*M498,I498="V = L x CS",J498*K498*O498,I498="V = T x A",J498*M498*N498,I498="V = V",J498*P498,I498="V = RoT",J498*R498*S498,I498="M = M",J498*Q498,I498="M = RoT",J498*R498*S498,I498="","")</f>
        <v/>
      </c>
      <c r="U498" s="115" t="str" cm="1">
        <f t="array" ref="U498">_xlfn.IFNA(_xlfn.IFS($H498="length","m",$H498="area","m2",$H498="volume","m3",$H498="mass","kg",$H498="",""),"problem")</f>
        <v/>
      </c>
      <c r="V498" s="475"/>
      <c r="W498" s="476"/>
      <c r="X498" s="476"/>
      <c r="Y498" s="476"/>
      <c r="Z498" s="116"/>
      <c r="AA498" s="117" t="str" cm="1">
        <f t="array" ref="AA498">_xlfn.IFNA(_xlfn.IFS($H498="Length",VLOOKUP($Y498,Densities,3,FALSE),$H498="area",VLOOKUP($Y498,Densities,4,FALSE),$H498="volume",VLOOKUP($Y498,Densities,5,FALSE),$H498="mass",1,$H498="",""),"enter density manually")</f>
        <v/>
      </c>
      <c r="AB498" s="115" t="str" cm="1">
        <f t="array" ref="AB498">_xlfn.IFNA(_xlfn.IFS($H498="length","kg/m",$H498="area","kg/m2",$H498="volume","kg/m3",$H498="mass","kg/kg",$H498="",""),"problem")</f>
        <v/>
      </c>
      <c r="AC498" s="118" t="str">
        <f t="shared" si="27"/>
        <v/>
      </c>
      <c r="AD498" s="119" t="str">
        <f t="shared" si="28"/>
        <v/>
      </c>
      <c r="AE498" s="120" t="str">
        <f t="shared" si="29"/>
        <v/>
      </c>
      <c r="AF498" s="121" t="str">
        <f t="shared" si="26"/>
        <v/>
      </c>
    </row>
    <row r="499" spans="2:32" x14ac:dyDescent="0.35">
      <c r="B499" s="903"/>
      <c r="C499" s="904"/>
      <c r="D499" s="905"/>
      <c r="E499" s="906"/>
      <c r="F499" s="907"/>
      <c r="G499" s="908"/>
      <c r="H499" s="909"/>
      <c r="I499" s="910"/>
      <c r="J499" s="911"/>
      <c r="K499" s="912"/>
      <c r="L499" s="913"/>
      <c r="M499" s="914"/>
      <c r="N499" s="915"/>
      <c r="O499" s="914"/>
      <c r="P499" s="915"/>
      <c r="Q499" s="916"/>
      <c r="R499" s="917"/>
      <c r="S499" s="918"/>
      <c r="T499" s="114" t="str" cm="1">
        <f t="array" ref="T499">_xlfn.IFS(I499="L = L",J499*K499,I499="L = RoT",J499*R499*S499,I499="A = L x H",J499*K499*L499,I499="A = CS",J499*O499,I499="A = A",J499*N499,I499="A = RoT",J499*R499*S499,I499="V = L x H x T",J499*K499*L499*M499,I499="V = L x CS",J499*K499*O499,I499="V = T x A",J499*M499*N499,I499="V = V",J499*P499,I499="V = RoT",J499*R499*S499,I499="M = M",J499*Q499,I499="M = RoT",J499*R499*S499,I499="","")</f>
        <v/>
      </c>
      <c r="U499" s="115" t="str" cm="1">
        <f t="array" ref="U499">_xlfn.IFNA(_xlfn.IFS($H499="length","m",$H499="area","m2",$H499="volume","m3",$H499="mass","kg",$H499="",""),"problem")</f>
        <v/>
      </c>
      <c r="V499" s="475"/>
      <c r="W499" s="476"/>
      <c r="X499" s="476"/>
      <c r="Y499" s="476"/>
      <c r="Z499" s="116"/>
      <c r="AA499" s="117" t="str" cm="1">
        <f t="array" ref="AA499">_xlfn.IFNA(_xlfn.IFS($H499="Length",VLOOKUP($Y499,Densities,3,FALSE),$H499="area",VLOOKUP($Y499,Densities,4,FALSE),$H499="volume",VLOOKUP($Y499,Densities,5,FALSE),$H499="mass",1,$H499="",""),"enter density manually")</f>
        <v/>
      </c>
      <c r="AB499" s="115" t="str" cm="1">
        <f t="array" ref="AB499">_xlfn.IFNA(_xlfn.IFS($H499="length","kg/m",$H499="area","kg/m2",$H499="volume","kg/m3",$H499="mass","kg/kg",$H499="",""),"problem")</f>
        <v/>
      </c>
      <c r="AC499" s="118" t="str">
        <f t="shared" si="27"/>
        <v/>
      </c>
      <c r="AD499" s="119" t="str">
        <f t="shared" si="28"/>
        <v/>
      </c>
      <c r="AE499" s="120" t="str">
        <f t="shared" si="29"/>
        <v/>
      </c>
      <c r="AF499" s="121" t="str">
        <f t="shared" si="26"/>
        <v/>
      </c>
    </row>
    <row r="500" spans="2:32" x14ac:dyDescent="0.35">
      <c r="B500" s="903"/>
      <c r="C500" s="904"/>
      <c r="D500" s="905"/>
      <c r="E500" s="906"/>
      <c r="F500" s="907"/>
      <c r="G500" s="908"/>
      <c r="H500" s="909"/>
      <c r="I500" s="910"/>
      <c r="J500" s="911"/>
      <c r="K500" s="912"/>
      <c r="L500" s="913"/>
      <c r="M500" s="914"/>
      <c r="N500" s="915"/>
      <c r="O500" s="914"/>
      <c r="P500" s="915"/>
      <c r="Q500" s="916"/>
      <c r="R500" s="917"/>
      <c r="S500" s="918"/>
      <c r="T500" s="114" t="str" cm="1">
        <f t="array" ref="T500">_xlfn.IFS(I500="L = L",J500*K500,I500="L = RoT",J500*R500*S500,I500="A = L x H",J500*K500*L500,I500="A = CS",J500*O500,I500="A = A",J500*N500,I500="A = RoT",J500*R500*S500,I500="V = L x H x T",J500*K500*L500*M500,I500="V = L x CS",J500*K500*O500,I500="V = T x A",J500*M500*N500,I500="V = V",J500*P500,I500="V = RoT",J500*R500*S500,I500="M = M",J500*Q500,I500="M = RoT",J500*R500*S500,I500="","")</f>
        <v/>
      </c>
      <c r="U500" s="115" t="str" cm="1">
        <f t="array" ref="U500">_xlfn.IFNA(_xlfn.IFS($H500="length","m",$H500="area","m2",$H500="volume","m3",$H500="mass","kg",$H500="",""),"problem")</f>
        <v/>
      </c>
      <c r="V500" s="475"/>
      <c r="W500" s="476"/>
      <c r="X500" s="476"/>
      <c r="Y500" s="476"/>
      <c r="Z500" s="116"/>
      <c r="AA500" s="117" t="str" cm="1">
        <f t="array" ref="AA500">_xlfn.IFNA(_xlfn.IFS($H500="Length",VLOOKUP($Y500,Densities,3,FALSE),$H500="area",VLOOKUP($Y500,Densities,4,FALSE),$H500="volume",VLOOKUP($Y500,Densities,5,FALSE),$H500="mass",1,$H500="",""),"enter density manually")</f>
        <v/>
      </c>
      <c r="AB500" s="115" t="str" cm="1">
        <f t="array" ref="AB500">_xlfn.IFNA(_xlfn.IFS($H500="length","kg/m",$H500="area","kg/m2",$H500="volume","kg/m3",$H500="mass","kg/kg",$H500="",""),"problem")</f>
        <v/>
      </c>
      <c r="AC500" s="118" t="str">
        <f t="shared" si="27"/>
        <v/>
      </c>
      <c r="AD500" s="119" t="str">
        <f t="shared" si="28"/>
        <v/>
      </c>
      <c r="AE500" s="120" t="str">
        <f t="shared" si="29"/>
        <v/>
      </c>
      <c r="AF500" s="121" t="str">
        <f t="shared" si="26"/>
        <v/>
      </c>
    </row>
    <row r="501" spans="2:32" x14ac:dyDescent="0.35">
      <c r="B501" s="903"/>
      <c r="C501" s="904"/>
      <c r="D501" s="905"/>
      <c r="E501" s="906"/>
      <c r="F501" s="907"/>
      <c r="G501" s="908"/>
      <c r="H501" s="909"/>
      <c r="I501" s="910"/>
      <c r="J501" s="911"/>
      <c r="K501" s="912"/>
      <c r="L501" s="913"/>
      <c r="M501" s="914"/>
      <c r="N501" s="915"/>
      <c r="O501" s="914"/>
      <c r="P501" s="915"/>
      <c r="Q501" s="916"/>
      <c r="R501" s="917"/>
      <c r="S501" s="918"/>
      <c r="T501" s="114" t="str" cm="1">
        <f t="array" ref="T501">_xlfn.IFS(I501="L = L",J501*K501,I501="L = RoT",J501*R501*S501,I501="A = L x H",J501*K501*L501,I501="A = CS",J501*O501,I501="A = A",J501*N501,I501="A = RoT",J501*R501*S501,I501="V = L x H x T",J501*K501*L501*M501,I501="V = L x CS",J501*K501*O501,I501="V = T x A",J501*M501*N501,I501="V = V",J501*P501,I501="V = RoT",J501*R501*S501,I501="M = M",J501*Q501,I501="M = RoT",J501*R501*S501,I501="","")</f>
        <v/>
      </c>
      <c r="U501" s="115" t="str" cm="1">
        <f t="array" ref="U501">_xlfn.IFNA(_xlfn.IFS($H501="length","m",$H501="area","m2",$H501="volume","m3",$H501="mass","kg",$H501="",""),"problem")</f>
        <v/>
      </c>
      <c r="V501" s="475"/>
      <c r="W501" s="476"/>
      <c r="X501" s="476"/>
      <c r="Y501" s="476"/>
      <c r="Z501" s="116"/>
      <c r="AA501" s="117" t="str" cm="1">
        <f t="array" ref="AA501">_xlfn.IFNA(_xlfn.IFS($H501="Length",VLOOKUP($Y501,Densities,3,FALSE),$H501="area",VLOOKUP($Y501,Densities,4,FALSE),$H501="volume",VLOOKUP($Y501,Densities,5,FALSE),$H501="mass",1,$H501="",""),"enter density manually")</f>
        <v/>
      </c>
      <c r="AB501" s="115" t="str" cm="1">
        <f t="array" ref="AB501">_xlfn.IFNA(_xlfn.IFS($H501="length","kg/m",$H501="area","kg/m2",$H501="volume","kg/m3",$H501="mass","kg/kg",$H501="",""),"problem")</f>
        <v/>
      </c>
      <c r="AC501" s="118" t="str">
        <f t="shared" si="27"/>
        <v/>
      </c>
      <c r="AD501" s="119" t="str">
        <f t="shared" si="28"/>
        <v/>
      </c>
      <c r="AE501" s="120" t="str">
        <f t="shared" si="29"/>
        <v/>
      </c>
      <c r="AF501" s="121" t="str">
        <f t="shared" si="26"/>
        <v/>
      </c>
    </row>
    <row r="502" spans="2:32" x14ac:dyDescent="0.35">
      <c r="B502" s="903"/>
      <c r="C502" s="904"/>
      <c r="D502" s="905"/>
      <c r="E502" s="906"/>
      <c r="F502" s="907"/>
      <c r="G502" s="908"/>
      <c r="H502" s="909"/>
      <c r="I502" s="910"/>
      <c r="J502" s="911"/>
      <c r="K502" s="912"/>
      <c r="L502" s="913"/>
      <c r="M502" s="914"/>
      <c r="N502" s="915"/>
      <c r="O502" s="914"/>
      <c r="P502" s="915"/>
      <c r="Q502" s="916"/>
      <c r="R502" s="917"/>
      <c r="S502" s="918"/>
      <c r="T502" s="114" t="str" cm="1">
        <f t="array" ref="T502">_xlfn.IFS(I502="L = L",J502*K502,I502="L = RoT",J502*R502*S502,I502="A = L x H",J502*K502*L502,I502="A = CS",J502*O502,I502="A = A",J502*N502,I502="A = RoT",J502*R502*S502,I502="V = L x H x T",J502*K502*L502*M502,I502="V = L x CS",J502*K502*O502,I502="V = T x A",J502*M502*N502,I502="V = V",J502*P502,I502="V = RoT",J502*R502*S502,I502="M = M",J502*Q502,I502="M = RoT",J502*R502*S502,I502="","")</f>
        <v/>
      </c>
      <c r="U502" s="115" t="str" cm="1">
        <f t="array" ref="U502">_xlfn.IFNA(_xlfn.IFS($H502="length","m",$H502="area","m2",$H502="volume","m3",$H502="mass","kg",$H502="",""),"problem")</f>
        <v/>
      </c>
      <c r="V502" s="475"/>
      <c r="W502" s="476"/>
      <c r="X502" s="476"/>
      <c r="Y502" s="476"/>
      <c r="Z502" s="116"/>
      <c r="AA502" s="117" t="str" cm="1">
        <f t="array" ref="AA502">_xlfn.IFNA(_xlfn.IFS($H502="Length",VLOOKUP($Y502,Densities,3,FALSE),$H502="area",VLOOKUP($Y502,Densities,4,FALSE),$H502="volume",VLOOKUP($Y502,Densities,5,FALSE),$H502="mass",1,$H502="",""),"enter density manually")</f>
        <v/>
      </c>
      <c r="AB502" s="115" t="str" cm="1">
        <f t="array" ref="AB502">_xlfn.IFNA(_xlfn.IFS($H502="length","kg/m",$H502="area","kg/m2",$H502="volume","kg/m3",$H502="mass","kg/kg",$H502="",""),"problem")</f>
        <v/>
      </c>
      <c r="AC502" s="118" t="str">
        <f t="shared" si="27"/>
        <v/>
      </c>
      <c r="AD502" s="119" t="str">
        <f t="shared" si="28"/>
        <v/>
      </c>
      <c r="AE502" s="120" t="str">
        <f t="shared" si="29"/>
        <v/>
      </c>
      <c r="AF502" s="121" t="str">
        <f t="shared" si="26"/>
        <v/>
      </c>
    </row>
    <row r="503" spans="2:32" x14ac:dyDescent="0.35">
      <c r="B503" s="903"/>
      <c r="C503" s="904"/>
      <c r="D503" s="905"/>
      <c r="E503" s="906"/>
      <c r="F503" s="907"/>
      <c r="G503" s="908"/>
      <c r="H503" s="909"/>
      <c r="I503" s="910"/>
      <c r="J503" s="911"/>
      <c r="K503" s="912"/>
      <c r="L503" s="913"/>
      <c r="M503" s="914"/>
      <c r="N503" s="915"/>
      <c r="O503" s="914"/>
      <c r="P503" s="915"/>
      <c r="Q503" s="916"/>
      <c r="R503" s="917"/>
      <c r="S503" s="918"/>
      <c r="T503" s="114" t="str" cm="1">
        <f t="array" ref="T503">_xlfn.IFS(I503="L = L",J503*K503,I503="L = RoT",J503*R503*S503,I503="A = L x H",J503*K503*L503,I503="A = CS",J503*O503,I503="A = A",J503*N503,I503="A = RoT",J503*R503*S503,I503="V = L x H x T",J503*K503*L503*M503,I503="V = L x CS",J503*K503*O503,I503="V = T x A",J503*M503*N503,I503="V = V",J503*P503,I503="V = RoT",J503*R503*S503,I503="M = M",J503*Q503,I503="M = RoT",J503*R503*S503,I503="","")</f>
        <v/>
      </c>
      <c r="U503" s="115" t="str" cm="1">
        <f t="array" ref="U503">_xlfn.IFNA(_xlfn.IFS($H503="length","m",$H503="area","m2",$H503="volume","m3",$H503="mass","kg",$H503="",""),"problem")</f>
        <v/>
      </c>
      <c r="V503" s="475"/>
      <c r="W503" s="476"/>
      <c r="X503" s="476"/>
      <c r="Y503" s="476"/>
      <c r="Z503" s="116"/>
      <c r="AA503" s="117" t="str" cm="1">
        <f t="array" ref="AA503">_xlfn.IFNA(_xlfn.IFS($H503="Length",VLOOKUP($Y503,Densities,3,FALSE),$H503="area",VLOOKUP($Y503,Densities,4,FALSE),$H503="volume",VLOOKUP($Y503,Densities,5,FALSE),$H503="mass",1,$H503="",""),"enter density manually")</f>
        <v/>
      </c>
      <c r="AB503" s="115" t="str" cm="1">
        <f t="array" ref="AB503">_xlfn.IFNA(_xlfn.IFS($H503="length","kg/m",$H503="area","kg/m2",$H503="volume","kg/m3",$H503="mass","kg/kg",$H503="",""),"problem")</f>
        <v/>
      </c>
      <c r="AC503" s="118" t="str">
        <f t="shared" si="27"/>
        <v/>
      </c>
      <c r="AD503" s="119" t="str">
        <f t="shared" si="28"/>
        <v/>
      </c>
      <c r="AE503" s="120" t="str">
        <f t="shared" si="29"/>
        <v/>
      </c>
      <c r="AF503" s="121" t="str">
        <f t="shared" si="26"/>
        <v/>
      </c>
    </row>
    <row r="504" spans="2:32" x14ac:dyDescent="0.35">
      <c r="B504" s="903"/>
      <c r="C504" s="904"/>
      <c r="D504" s="905"/>
      <c r="E504" s="906"/>
      <c r="F504" s="907"/>
      <c r="G504" s="908"/>
      <c r="H504" s="909"/>
      <c r="I504" s="910"/>
      <c r="J504" s="911"/>
      <c r="K504" s="912"/>
      <c r="L504" s="913"/>
      <c r="M504" s="914"/>
      <c r="N504" s="915"/>
      <c r="O504" s="914"/>
      <c r="P504" s="915"/>
      <c r="Q504" s="916"/>
      <c r="R504" s="917"/>
      <c r="S504" s="918"/>
      <c r="T504" s="114" t="str" cm="1">
        <f t="array" ref="T504">_xlfn.IFS(I504="L = L",J504*K504,I504="L = RoT",J504*R504*S504,I504="A = L x H",J504*K504*L504,I504="A = CS",J504*O504,I504="A = A",J504*N504,I504="A = RoT",J504*R504*S504,I504="V = L x H x T",J504*K504*L504*M504,I504="V = L x CS",J504*K504*O504,I504="V = T x A",J504*M504*N504,I504="V = V",J504*P504,I504="V = RoT",J504*R504*S504,I504="M = M",J504*Q504,I504="M = RoT",J504*R504*S504,I504="","")</f>
        <v/>
      </c>
      <c r="U504" s="115" t="str" cm="1">
        <f t="array" ref="U504">_xlfn.IFNA(_xlfn.IFS($H504="length","m",$H504="area","m2",$H504="volume","m3",$H504="mass","kg",$H504="",""),"problem")</f>
        <v/>
      </c>
      <c r="V504" s="475"/>
      <c r="W504" s="476"/>
      <c r="X504" s="476"/>
      <c r="Y504" s="476"/>
      <c r="Z504" s="116"/>
      <c r="AA504" s="117" t="str" cm="1">
        <f t="array" ref="AA504">_xlfn.IFNA(_xlfn.IFS($H504="Length",VLOOKUP($Y504,Densities,3,FALSE),$H504="area",VLOOKUP($Y504,Densities,4,FALSE),$H504="volume",VLOOKUP($Y504,Densities,5,FALSE),$H504="mass",1,$H504="",""),"enter density manually")</f>
        <v/>
      </c>
      <c r="AB504" s="115" t="str" cm="1">
        <f t="array" ref="AB504">_xlfn.IFNA(_xlfn.IFS($H504="length","kg/m",$H504="area","kg/m2",$H504="volume","kg/m3",$H504="mass","kg/kg",$H504="",""),"problem")</f>
        <v/>
      </c>
      <c r="AC504" s="118" t="str">
        <f t="shared" si="27"/>
        <v/>
      </c>
      <c r="AD504" s="119" t="str">
        <f t="shared" si="28"/>
        <v/>
      </c>
      <c r="AE504" s="120" t="str">
        <f t="shared" si="29"/>
        <v/>
      </c>
      <c r="AF504" s="121" t="str">
        <f t="shared" si="26"/>
        <v/>
      </c>
    </row>
    <row r="505" spans="2:32" x14ac:dyDescent="0.35">
      <c r="B505" s="903"/>
      <c r="C505" s="904"/>
      <c r="D505" s="905"/>
      <c r="E505" s="906"/>
      <c r="F505" s="907"/>
      <c r="G505" s="908"/>
      <c r="H505" s="909"/>
      <c r="I505" s="910"/>
      <c r="J505" s="911"/>
      <c r="K505" s="912"/>
      <c r="L505" s="913"/>
      <c r="M505" s="914"/>
      <c r="N505" s="915"/>
      <c r="O505" s="914"/>
      <c r="P505" s="915"/>
      <c r="Q505" s="916"/>
      <c r="R505" s="917"/>
      <c r="S505" s="918"/>
      <c r="T505" s="114" t="str" cm="1">
        <f t="array" ref="T505">_xlfn.IFS(I505="L = L",J505*K505,I505="L = RoT",J505*R505*S505,I505="A = L x H",J505*K505*L505,I505="A = CS",J505*O505,I505="A = A",J505*N505,I505="A = RoT",J505*R505*S505,I505="V = L x H x T",J505*K505*L505*M505,I505="V = L x CS",J505*K505*O505,I505="V = T x A",J505*M505*N505,I505="V = V",J505*P505,I505="V = RoT",J505*R505*S505,I505="M = M",J505*Q505,I505="M = RoT",J505*R505*S505,I505="","")</f>
        <v/>
      </c>
      <c r="U505" s="115" t="str" cm="1">
        <f t="array" ref="U505">_xlfn.IFNA(_xlfn.IFS($H505="length","m",$H505="area","m2",$H505="volume","m3",$H505="mass","kg",$H505="",""),"problem")</f>
        <v/>
      </c>
      <c r="V505" s="475"/>
      <c r="W505" s="476"/>
      <c r="X505" s="476"/>
      <c r="Y505" s="476"/>
      <c r="Z505" s="116"/>
      <c r="AA505" s="117" t="str" cm="1">
        <f t="array" ref="AA505">_xlfn.IFNA(_xlfn.IFS($H505="Length",VLOOKUP($Y505,Densities,3,FALSE),$H505="area",VLOOKUP($Y505,Densities,4,FALSE),$H505="volume",VLOOKUP($Y505,Densities,5,FALSE),$H505="mass",1,$H505="",""),"enter density manually")</f>
        <v/>
      </c>
      <c r="AB505" s="115" t="str" cm="1">
        <f t="array" ref="AB505">_xlfn.IFNA(_xlfn.IFS($H505="length","kg/m",$H505="area","kg/m2",$H505="volume","kg/m3",$H505="mass","kg/kg",$H505="",""),"problem")</f>
        <v/>
      </c>
      <c r="AC505" s="118" t="str">
        <f t="shared" si="27"/>
        <v/>
      </c>
      <c r="AD505" s="119" t="str">
        <f t="shared" si="28"/>
        <v/>
      </c>
      <c r="AE505" s="120" t="str">
        <f t="shared" si="29"/>
        <v/>
      </c>
      <c r="AF505" s="121" t="str">
        <f t="shared" si="26"/>
        <v/>
      </c>
    </row>
    <row r="506" spans="2:32" x14ac:dyDescent="0.35">
      <c r="B506" s="903"/>
      <c r="C506" s="904"/>
      <c r="D506" s="905"/>
      <c r="E506" s="906"/>
      <c r="F506" s="907"/>
      <c r="G506" s="908"/>
      <c r="H506" s="909"/>
      <c r="I506" s="910"/>
      <c r="J506" s="911"/>
      <c r="K506" s="912"/>
      <c r="L506" s="913"/>
      <c r="M506" s="914"/>
      <c r="N506" s="915"/>
      <c r="O506" s="914"/>
      <c r="P506" s="915"/>
      <c r="Q506" s="916"/>
      <c r="R506" s="917"/>
      <c r="S506" s="918"/>
      <c r="T506" s="114" t="str" cm="1">
        <f t="array" ref="T506">_xlfn.IFS(I506="L = L",J506*K506,I506="L = RoT",J506*R506*S506,I506="A = L x H",J506*K506*L506,I506="A = CS",J506*O506,I506="A = A",J506*N506,I506="A = RoT",J506*R506*S506,I506="V = L x H x T",J506*K506*L506*M506,I506="V = L x CS",J506*K506*O506,I506="V = T x A",J506*M506*N506,I506="V = V",J506*P506,I506="V = RoT",J506*R506*S506,I506="M = M",J506*Q506,I506="M = RoT",J506*R506*S506,I506="","")</f>
        <v/>
      </c>
      <c r="U506" s="115" t="str" cm="1">
        <f t="array" ref="U506">_xlfn.IFNA(_xlfn.IFS($H506="length","m",$H506="area","m2",$H506="volume","m3",$H506="mass","kg",$H506="",""),"problem")</f>
        <v/>
      </c>
      <c r="V506" s="475"/>
      <c r="W506" s="476"/>
      <c r="X506" s="476"/>
      <c r="Y506" s="476"/>
      <c r="Z506" s="116"/>
      <c r="AA506" s="117" t="str" cm="1">
        <f t="array" ref="AA506">_xlfn.IFNA(_xlfn.IFS($H506="Length",VLOOKUP($Y506,Densities,3,FALSE),$H506="area",VLOOKUP($Y506,Densities,4,FALSE),$H506="volume",VLOOKUP($Y506,Densities,5,FALSE),$H506="mass",1,$H506="",""),"enter density manually")</f>
        <v/>
      </c>
      <c r="AB506" s="115" t="str" cm="1">
        <f t="array" ref="AB506">_xlfn.IFNA(_xlfn.IFS($H506="length","kg/m",$H506="area","kg/m2",$H506="volume","kg/m3",$H506="mass","kg/kg",$H506="",""),"problem")</f>
        <v/>
      </c>
      <c r="AC506" s="118" t="str">
        <f t="shared" si="27"/>
        <v/>
      </c>
      <c r="AD506" s="119" t="str">
        <f t="shared" si="28"/>
        <v/>
      </c>
      <c r="AE506" s="120" t="str">
        <f t="shared" si="29"/>
        <v/>
      </c>
      <c r="AF506" s="121" t="str">
        <f t="shared" si="26"/>
        <v/>
      </c>
    </row>
    <row r="507" spans="2:32" x14ac:dyDescent="0.35">
      <c r="B507" s="903"/>
      <c r="C507" s="904"/>
      <c r="D507" s="905"/>
      <c r="E507" s="906"/>
      <c r="F507" s="907"/>
      <c r="G507" s="908"/>
      <c r="H507" s="909"/>
      <c r="I507" s="910"/>
      <c r="J507" s="911"/>
      <c r="K507" s="912"/>
      <c r="L507" s="913"/>
      <c r="M507" s="914"/>
      <c r="N507" s="915"/>
      <c r="O507" s="914"/>
      <c r="P507" s="915"/>
      <c r="Q507" s="916"/>
      <c r="R507" s="917"/>
      <c r="S507" s="918"/>
      <c r="T507" s="114" t="str" cm="1">
        <f t="array" ref="T507">_xlfn.IFS(I507="L = L",J507*K507,I507="L = RoT",J507*R507*S507,I507="A = L x H",J507*K507*L507,I507="A = CS",J507*O507,I507="A = A",J507*N507,I507="A = RoT",J507*R507*S507,I507="V = L x H x T",J507*K507*L507*M507,I507="V = L x CS",J507*K507*O507,I507="V = T x A",J507*M507*N507,I507="V = V",J507*P507,I507="V = RoT",J507*R507*S507,I507="M = M",J507*Q507,I507="M = RoT",J507*R507*S507,I507="","")</f>
        <v/>
      </c>
      <c r="U507" s="115" t="str" cm="1">
        <f t="array" ref="U507">_xlfn.IFNA(_xlfn.IFS($H507="length","m",$H507="area","m2",$H507="volume","m3",$H507="mass","kg",$H507="",""),"problem")</f>
        <v/>
      </c>
      <c r="V507" s="475"/>
      <c r="W507" s="476"/>
      <c r="X507" s="476"/>
      <c r="Y507" s="476"/>
      <c r="Z507" s="116"/>
      <c r="AA507" s="117" t="str" cm="1">
        <f t="array" ref="AA507">_xlfn.IFNA(_xlfn.IFS($H507="Length",VLOOKUP($Y507,Densities,3,FALSE),$H507="area",VLOOKUP($Y507,Densities,4,FALSE),$H507="volume",VLOOKUP($Y507,Densities,5,FALSE),$H507="mass",1,$H507="",""),"enter density manually")</f>
        <v/>
      </c>
      <c r="AB507" s="115" t="str" cm="1">
        <f t="array" ref="AB507">_xlfn.IFNA(_xlfn.IFS($H507="length","kg/m",$H507="area","kg/m2",$H507="volume","kg/m3",$H507="mass","kg/kg",$H507="",""),"problem")</f>
        <v/>
      </c>
      <c r="AC507" s="118" t="str">
        <f t="shared" si="27"/>
        <v/>
      </c>
      <c r="AD507" s="119" t="str">
        <f t="shared" si="28"/>
        <v/>
      </c>
      <c r="AE507" s="120" t="str">
        <f t="shared" si="29"/>
        <v/>
      </c>
      <c r="AF507" s="121" t="str">
        <f t="shared" si="26"/>
        <v/>
      </c>
    </row>
    <row r="508" spans="2:32" x14ac:dyDescent="0.35">
      <c r="B508" s="903"/>
      <c r="C508" s="904"/>
      <c r="D508" s="905"/>
      <c r="E508" s="906"/>
      <c r="F508" s="907"/>
      <c r="G508" s="908"/>
      <c r="H508" s="909"/>
      <c r="I508" s="910"/>
      <c r="J508" s="911"/>
      <c r="K508" s="912"/>
      <c r="L508" s="913"/>
      <c r="M508" s="914"/>
      <c r="N508" s="915"/>
      <c r="O508" s="914"/>
      <c r="P508" s="915"/>
      <c r="Q508" s="916"/>
      <c r="R508" s="917"/>
      <c r="S508" s="918"/>
      <c r="T508" s="114" t="str" cm="1">
        <f t="array" ref="T508">_xlfn.IFS(I508="L = L",J508*K508,I508="L = RoT",J508*R508*S508,I508="A = L x H",J508*K508*L508,I508="A = CS",J508*O508,I508="A = A",J508*N508,I508="A = RoT",J508*R508*S508,I508="V = L x H x T",J508*K508*L508*M508,I508="V = L x CS",J508*K508*O508,I508="V = T x A",J508*M508*N508,I508="V = V",J508*P508,I508="V = RoT",J508*R508*S508,I508="M = M",J508*Q508,I508="M = RoT",J508*R508*S508,I508="","")</f>
        <v/>
      </c>
      <c r="U508" s="115" t="str" cm="1">
        <f t="array" ref="U508">_xlfn.IFNA(_xlfn.IFS($H508="length","m",$H508="area","m2",$H508="volume","m3",$H508="mass","kg",$H508="",""),"problem")</f>
        <v/>
      </c>
      <c r="V508" s="475"/>
      <c r="W508" s="476"/>
      <c r="X508" s="476"/>
      <c r="Y508" s="476"/>
      <c r="Z508" s="116"/>
      <c r="AA508" s="117" t="str" cm="1">
        <f t="array" ref="AA508">_xlfn.IFNA(_xlfn.IFS($H508="Length",VLOOKUP($Y508,Densities,3,FALSE),$H508="area",VLOOKUP($Y508,Densities,4,FALSE),$H508="volume",VLOOKUP($Y508,Densities,5,FALSE),$H508="mass",1,$H508="",""),"enter density manually")</f>
        <v/>
      </c>
      <c r="AB508" s="115" t="str" cm="1">
        <f t="array" ref="AB508">_xlfn.IFNA(_xlfn.IFS($H508="length","kg/m",$H508="area","kg/m2",$H508="volume","kg/m3",$H508="mass","kg/kg",$H508="",""),"problem")</f>
        <v/>
      </c>
      <c r="AC508" s="118" t="str">
        <f t="shared" si="27"/>
        <v/>
      </c>
      <c r="AD508" s="119" t="str">
        <f t="shared" si="28"/>
        <v/>
      </c>
      <c r="AE508" s="120" t="str">
        <f t="shared" si="29"/>
        <v/>
      </c>
      <c r="AF508" s="121" t="str">
        <f t="shared" si="26"/>
        <v/>
      </c>
    </row>
    <row r="509" spans="2:32" x14ac:dyDescent="0.35">
      <c r="B509" s="903"/>
      <c r="C509" s="904"/>
      <c r="D509" s="905"/>
      <c r="E509" s="906"/>
      <c r="F509" s="907"/>
      <c r="G509" s="908"/>
      <c r="H509" s="909"/>
      <c r="I509" s="910"/>
      <c r="J509" s="911"/>
      <c r="K509" s="912"/>
      <c r="L509" s="913"/>
      <c r="M509" s="914"/>
      <c r="N509" s="915"/>
      <c r="O509" s="914"/>
      <c r="P509" s="915"/>
      <c r="Q509" s="916"/>
      <c r="R509" s="917"/>
      <c r="S509" s="918"/>
      <c r="T509" s="114" t="str" cm="1">
        <f t="array" ref="T509">_xlfn.IFS(I509="L = L",J509*K509,I509="L = RoT",J509*R509*S509,I509="A = L x H",J509*K509*L509,I509="A = CS",J509*O509,I509="A = A",J509*N509,I509="A = RoT",J509*R509*S509,I509="V = L x H x T",J509*K509*L509*M509,I509="V = L x CS",J509*K509*O509,I509="V = T x A",J509*M509*N509,I509="V = V",J509*P509,I509="V = RoT",J509*R509*S509,I509="M = M",J509*Q509,I509="M = RoT",J509*R509*S509,I509="","")</f>
        <v/>
      </c>
      <c r="U509" s="115" t="str" cm="1">
        <f t="array" ref="U509">_xlfn.IFNA(_xlfn.IFS($H509="length","m",$H509="area","m2",$H509="volume","m3",$H509="mass","kg",$H509="",""),"problem")</f>
        <v/>
      </c>
      <c r="V509" s="475"/>
      <c r="W509" s="476"/>
      <c r="X509" s="476"/>
      <c r="Y509" s="476"/>
      <c r="Z509" s="116"/>
      <c r="AA509" s="117" t="str" cm="1">
        <f t="array" ref="AA509">_xlfn.IFNA(_xlfn.IFS($H509="Length",VLOOKUP($Y509,Densities,3,FALSE),$H509="area",VLOOKUP($Y509,Densities,4,FALSE),$H509="volume",VLOOKUP($Y509,Densities,5,FALSE),$H509="mass",1,$H509="",""),"enter density manually")</f>
        <v/>
      </c>
      <c r="AB509" s="115" t="str" cm="1">
        <f t="array" ref="AB509">_xlfn.IFNA(_xlfn.IFS($H509="length","kg/m",$H509="area","kg/m2",$H509="volume","kg/m3",$H509="mass","kg/kg",$H509="",""),"problem")</f>
        <v/>
      </c>
      <c r="AC509" s="118" t="str">
        <f t="shared" si="27"/>
        <v/>
      </c>
      <c r="AD509" s="119" t="str">
        <f t="shared" si="28"/>
        <v/>
      </c>
      <c r="AE509" s="120" t="str">
        <f t="shared" si="29"/>
        <v/>
      </c>
      <c r="AF509" s="121" t="str">
        <f t="shared" si="26"/>
        <v/>
      </c>
    </row>
    <row r="510" spans="2:32" x14ac:dyDescent="0.35">
      <c r="B510" s="903"/>
      <c r="C510" s="904"/>
      <c r="D510" s="905"/>
      <c r="E510" s="906"/>
      <c r="F510" s="907"/>
      <c r="G510" s="908"/>
      <c r="H510" s="909"/>
      <c r="I510" s="910"/>
      <c r="J510" s="911"/>
      <c r="K510" s="912"/>
      <c r="L510" s="913"/>
      <c r="M510" s="914"/>
      <c r="N510" s="915"/>
      <c r="O510" s="914"/>
      <c r="P510" s="915"/>
      <c r="Q510" s="916"/>
      <c r="R510" s="917"/>
      <c r="S510" s="918"/>
      <c r="T510" s="114" t="str" cm="1">
        <f t="array" ref="T510">_xlfn.IFS(I510="L = L",J510*K510,I510="L = RoT",J510*R510*S510,I510="A = L x H",J510*K510*L510,I510="A = CS",J510*O510,I510="A = A",J510*N510,I510="A = RoT",J510*R510*S510,I510="V = L x H x T",J510*K510*L510*M510,I510="V = L x CS",J510*K510*O510,I510="V = T x A",J510*M510*N510,I510="V = V",J510*P510,I510="V = RoT",J510*R510*S510,I510="M = M",J510*Q510,I510="M = RoT",J510*R510*S510,I510="","")</f>
        <v/>
      </c>
      <c r="U510" s="115" t="str" cm="1">
        <f t="array" ref="U510">_xlfn.IFNA(_xlfn.IFS($H510="length","m",$H510="area","m2",$H510="volume","m3",$H510="mass","kg",$H510="",""),"problem")</f>
        <v/>
      </c>
      <c r="V510" s="475"/>
      <c r="W510" s="476"/>
      <c r="X510" s="476"/>
      <c r="Y510" s="476"/>
      <c r="Z510" s="116"/>
      <c r="AA510" s="117" t="str" cm="1">
        <f t="array" ref="AA510">_xlfn.IFNA(_xlfn.IFS($H510="Length",VLOOKUP($Y510,Densities,3,FALSE),$H510="area",VLOOKUP($Y510,Densities,4,FALSE),$H510="volume",VLOOKUP($Y510,Densities,5,FALSE),$H510="mass",1,$H510="",""),"enter density manually")</f>
        <v/>
      </c>
      <c r="AB510" s="115" t="str" cm="1">
        <f t="array" ref="AB510">_xlfn.IFNA(_xlfn.IFS($H510="length","kg/m",$H510="area","kg/m2",$H510="volume","kg/m3",$H510="mass","kg/kg",$H510="",""),"problem")</f>
        <v/>
      </c>
      <c r="AC510" s="118" t="str">
        <f t="shared" si="27"/>
        <v/>
      </c>
      <c r="AD510" s="119" t="str">
        <f t="shared" si="28"/>
        <v/>
      </c>
      <c r="AE510" s="120" t="str">
        <f t="shared" si="29"/>
        <v/>
      </c>
      <c r="AF510" s="121" t="str">
        <f t="shared" si="26"/>
        <v/>
      </c>
    </row>
    <row r="511" spans="2:32" x14ac:dyDescent="0.35">
      <c r="B511" s="903"/>
      <c r="C511" s="904"/>
      <c r="D511" s="905"/>
      <c r="E511" s="906"/>
      <c r="F511" s="907"/>
      <c r="G511" s="908"/>
      <c r="H511" s="909"/>
      <c r="I511" s="910"/>
      <c r="J511" s="911"/>
      <c r="K511" s="912"/>
      <c r="L511" s="913"/>
      <c r="M511" s="914"/>
      <c r="N511" s="915"/>
      <c r="O511" s="914"/>
      <c r="P511" s="915"/>
      <c r="Q511" s="916"/>
      <c r="R511" s="917"/>
      <c r="S511" s="918"/>
      <c r="T511" s="114" t="str" cm="1">
        <f t="array" ref="T511">_xlfn.IFS(I511="L = L",J511*K511,I511="L = RoT",J511*R511*S511,I511="A = L x H",J511*K511*L511,I511="A = CS",J511*O511,I511="A = A",J511*N511,I511="A = RoT",J511*R511*S511,I511="V = L x H x T",J511*K511*L511*M511,I511="V = L x CS",J511*K511*O511,I511="V = T x A",J511*M511*N511,I511="V = V",J511*P511,I511="V = RoT",J511*R511*S511,I511="M = M",J511*Q511,I511="M = RoT",J511*R511*S511,I511="","")</f>
        <v/>
      </c>
      <c r="U511" s="115" t="str" cm="1">
        <f t="array" ref="U511">_xlfn.IFNA(_xlfn.IFS($H511="length","m",$H511="area","m2",$H511="volume","m3",$H511="mass","kg",$H511="",""),"problem")</f>
        <v/>
      </c>
      <c r="V511" s="475"/>
      <c r="W511" s="476"/>
      <c r="X511" s="476"/>
      <c r="Y511" s="476"/>
      <c r="Z511" s="116"/>
      <c r="AA511" s="117" t="str" cm="1">
        <f t="array" ref="AA511">_xlfn.IFNA(_xlfn.IFS($H511="Length",VLOOKUP($Y511,Densities,3,FALSE),$H511="area",VLOOKUP($Y511,Densities,4,FALSE),$H511="volume",VLOOKUP($Y511,Densities,5,FALSE),$H511="mass",1,$H511="",""),"enter density manually")</f>
        <v/>
      </c>
      <c r="AB511" s="115" t="str" cm="1">
        <f t="array" ref="AB511">_xlfn.IFNA(_xlfn.IFS($H511="length","kg/m",$H511="area","kg/m2",$H511="volume","kg/m3",$H511="mass","kg/kg",$H511="",""),"problem")</f>
        <v/>
      </c>
      <c r="AC511" s="118" t="str">
        <f t="shared" si="27"/>
        <v/>
      </c>
      <c r="AD511" s="119" t="str">
        <f t="shared" si="28"/>
        <v/>
      </c>
      <c r="AE511" s="120" t="str">
        <f t="shared" si="29"/>
        <v/>
      </c>
      <c r="AF511" s="121" t="str">
        <f t="shared" si="26"/>
        <v/>
      </c>
    </row>
    <row r="512" spans="2:32" x14ac:dyDescent="0.35">
      <c r="B512" s="903"/>
      <c r="C512" s="904"/>
      <c r="D512" s="905"/>
      <c r="E512" s="906"/>
      <c r="F512" s="907"/>
      <c r="G512" s="908"/>
      <c r="H512" s="909"/>
      <c r="I512" s="910"/>
      <c r="J512" s="911"/>
      <c r="K512" s="912"/>
      <c r="L512" s="913"/>
      <c r="M512" s="914"/>
      <c r="N512" s="915"/>
      <c r="O512" s="914"/>
      <c r="P512" s="915"/>
      <c r="Q512" s="916"/>
      <c r="R512" s="917"/>
      <c r="S512" s="918"/>
      <c r="T512" s="114" t="str" cm="1">
        <f t="array" ref="T512">_xlfn.IFS(I512="L = L",J512*K512,I512="L = RoT",J512*R512*S512,I512="A = L x H",J512*K512*L512,I512="A = CS",J512*O512,I512="A = A",J512*N512,I512="A = RoT",J512*R512*S512,I512="V = L x H x T",J512*K512*L512*M512,I512="V = L x CS",J512*K512*O512,I512="V = T x A",J512*M512*N512,I512="V = V",J512*P512,I512="V = RoT",J512*R512*S512,I512="M = M",J512*Q512,I512="M = RoT",J512*R512*S512,I512="","")</f>
        <v/>
      </c>
      <c r="U512" s="115" t="str" cm="1">
        <f t="array" ref="U512">_xlfn.IFNA(_xlfn.IFS($H512="length","m",$H512="area","m2",$H512="volume","m3",$H512="mass","kg",$H512="",""),"problem")</f>
        <v/>
      </c>
      <c r="V512" s="475"/>
      <c r="W512" s="476"/>
      <c r="X512" s="476"/>
      <c r="Y512" s="476"/>
      <c r="Z512" s="116"/>
      <c r="AA512" s="117" t="str" cm="1">
        <f t="array" ref="AA512">_xlfn.IFNA(_xlfn.IFS($H512="Length",VLOOKUP($Y512,Densities,3,FALSE),$H512="area",VLOOKUP($Y512,Densities,4,FALSE),$H512="volume",VLOOKUP($Y512,Densities,5,FALSE),$H512="mass",1,$H512="",""),"enter density manually")</f>
        <v/>
      </c>
      <c r="AB512" s="115" t="str" cm="1">
        <f t="array" ref="AB512">_xlfn.IFNA(_xlfn.IFS($H512="length","kg/m",$H512="area","kg/m2",$H512="volume","kg/m3",$H512="mass","kg/kg",$H512="",""),"problem")</f>
        <v/>
      </c>
      <c r="AC512" s="118" t="str">
        <f t="shared" si="27"/>
        <v/>
      </c>
      <c r="AD512" s="119" t="str">
        <f t="shared" si="28"/>
        <v/>
      </c>
      <c r="AE512" s="120" t="str">
        <f t="shared" si="29"/>
        <v/>
      </c>
      <c r="AF512" s="121" t="str">
        <f t="shared" si="26"/>
        <v/>
      </c>
    </row>
    <row r="513" spans="2:32" x14ac:dyDescent="0.35">
      <c r="B513" s="903"/>
      <c r="C513" s="904"/>
      <c r="D513" s="905"/>
      <c r="E513" s="906"/>
      <c r="F513" s="907"/>
      <c r="G513" s="908"/>
      <c r="H513" s="909"/>
      <c r="I513" s="910"/>
      <c r="J513" s="911"/>
      <c r="K513" s="912"/>
      <c r="L513" s="913"/>
      <c r="M513" s="914"/>
      <c r="N513" s="915"/>
      <c r="O513" s="914"/>
      <c r="P513" s="915"/>
      <c r="Q513" s="916"/>
      <c r="R513" s="917"/>
      <c r="S513" s="918"/>
      <c r="T513" s="114" t="str" cm="1">
        <f t="array" ref="T513">_xlfn.IFS(I513="L = L",J513*K513,I513="L = RoT",J513*R513*S513,I513="A = L x H",J513*K513*L513,I513="A = CS",J513*O513,I513="A = A",J513*N513,I513="A = RoT",J513*R513*S513,I513="V = L x H x T",J513*K513*L513*M513,I513="V = L x CS",J513*K513*O513,I513="V = T x A",J513*M513*N513,I513="V = V",J513*P513,I513="V = RoT",J513*R513*S513,I513="M = M",J513*Q513,I513="M = RoT",J513*R513*S513,I513="","")</f>
        <v/>
      </c>
      <c r="U513" s="115" t="str" cm="1">
        <f t="array" ref="U513">_xlfn.IFNA(_xlfn.IFS($H513="length","m",$H513="area","m2",$H513="volume","m3",$H513="mass","kg",$H513="",""),"problem")</f>
        <v/>
      </c>
      <c r="V513" s="475"/>
      <c r="W513" s="476"/>
      <c r="X513" s="476"/>
      <c r="Y513" s="476"/>
      <c r="Z513" s="116"/>
      <c r="AA513" s="117" t="str" cm="1">
        <f t="array" ref="AA513">_xlfn.IFNA(_xlfn.IFS($H513="Length",VLOOKUP($Y513,Densities,3,FALSE),$H513="area",VLOOKUP($Y513,Densities,4,FALSE),$H513="volume",VLOOKUP($Y513,Densities,5,FALSE),$H513="mass",1,$H513="",""),"enter density manually")</f>
        <v/>
      </c>
      <c r="AB513" s="115" t="str" cm="1">
        <f t="array" ref="AB513">_xlfn.IFNA(_xlfn.IFS($H513="length","kg/m",$H513="area","kg/m2",$H513="volume","kg/m3",$H513="mass","kg/kg",$H513="",""),"problem")</f>
        <v/>
      </c>
      <c r="AC513" s="118" t="str">
        <f t="shared" si="27"/>
        <v/>
      </c>
      <c r="AD513" s="119" t="str">
        <f t="shared" si="28"/>
        <v/>
      </c>
      <c r="AE513" s="120" t="str">
        <f t="shared" si="29"/>
        <v/>
      </c>
      <c r="AF513" s="121" t="str">
        <f t="shared" si="26"/>
        <v/>
      </c>
    </row>
    <row r="514" spans="2:32" x14ac:dyDescent="0.35">
      <c r="B514" s="903"/>
      <c r="C514" s="904"/>
      <c r="D514" s="905"/>
      <c r="E514" s="906"/>
      <c r="F514" s="907"/>
      <c r="G514" s="908"/>
      <c r="H514" s="909"/>
      <c r="I514" s="910"/>
      <c r="J514" s="911"/>
      <c r="K514" s="912"/>
      <c r="L514" s="913"/>
      <c r="M514" s="914"/>
      <c r="N514" s="915"/>
      <c r="O514" s="914"/>
      <c r="P514" s="915"/>
      <c r="Q514" s="916"/>
      <c r="R514" s="917"/>
      <c r="S514" s="918"/>
      <c r="T514" s="114" t="str" cm="1">
        <f t="array" ref="T514">_xlfn.IFS(I514="L = L",J514*K514,I514="L = RoT",J514*R514*S514,I514="A = L x H",J514*K514*L514,I514="A = CS",J514*O514,I514="A = A",J514*N514,I514="A = RoT",J514*R514*S514,I514="V = L x H x T",J514*K514*L514*M514,I514="V = L x CS",J514*K514*O514,I514="V = T x A",J514*M514*N514,I514="V = V",J514*P514,I514="V = RoT",J514*R514*S514,I514="M = M",J514*Q514,I514="M = RoT",J514*R514*S514,I514="","")</f>
        <v/>
      </c>
      <c r="U514" s="115" t="str" cm="1">
        <f t="array" ref="U514">_xlfn.IFNA(_xlfn.IFS($H514="length","m",$H514="area","m2",$H514="volume","m3",$H514="mass","kg",$H514="",""),"problem")</f>
        <v/>
      </c>
      <c r="V514" s="475"/>
      <c r="W514" s="476"/>
      <c r="X514" s="476"/>
      <c r="Y514" s="476"/>
      <c r="Z514" s="116"/>
      <c r="AA514" s="117" t="str" cm="1">
        <f t="array" ref="AA514">_xlfn.IFNA(_xlfn.IFS($H514="Length",VLOOKUP($Y514,Densities,3,FALSE),$H514="area",VLOOKUP($Y514,Densities,4,FALSE),$H514="volume",VLOOKUP($Y514,Densities,5,FALSE),$H514="mass",1,$H514="",""),"enter density manually")</f>
        <v/>
      </c>
      <c r="AB514" s="115" t="str" cm="1">
        <f t="array" ref="AB514">_xlfn.IFNA(_xlfn.IFS($H514="length","kg/m",$H514="area","kg/m2",$H514="volume","kg/m3",$H514="mass","kg/kg",$H514="",""),"problem")</f>
        <v/>
      </c>
      <c r="AC514" s="118" t="str">
        <f t="shared" si="27"/>
        <v/>
      </c>
      <c r="AD514" s="119" t="str">
        <f t="shared" si="28"/>
        <v/>
      </c>
      <c r="AE514" s="120" t="str">
        <f t="shared" si="29"/>
        <v/>
      </c>
      <c r="AF514" s="121" t="str">
        <f t="shared" si="26"/>
        <v/>
      </c>
    </row>
    <row r="515" spans="2:32" x14ac:dyDescent="0.35">
      <c r="B515" s="903"/>
      <c r="C515" s="904"/>
      <c r="D515" s="905"/>
      <c r="E515" s="906"/>
      <c r="F515" s="907"/>
      <c r="G515" s="908"/>
      <c r="H515" s="909"/>
      <c r="I515" s="910"/>
      <c r="J515" s="911"/>
      <c r="K515" s="912"/>
      <c r="L515" s="913"/>
      <c r="M515" s="914"/>
      <c r="N515" s="915"/>
      <c r="O515" s="914"/>
      <c r="P515" s="915"/>
      <c r="Q515" s="916"/>
      <c r="R515" s="917"/>
      <c r="S515" s="918"/>
      <c r="T515" s="114" t="str" cm="1">
        <f t="array" ref="T515">_xlfn.IFS(I515="L = L",J515*K515,I515="L = RoT",J515*R515*S515,I515="A = L x H",J515*K515*L515,I515="A = CS",J515*O515,I515="A = A",J515*N515,I515="A = RoT",J515*R515*S515,I515="V = L x H x T",J515*K515*L515*M515,I515="V = L x CS",J515*K515*O515,I515="V = T x A",J515*M515*N515,I515="V = V",J515*P515,I515="V = RoT",J515*R515*S515,I515="M = M",J515*Q515,I515="M = RoT",J515*R515*S515,I515="","")</f>
        <v/>
      </c>
      <c r="U515" s="115" t="str" cm="1">
        <f t="array" ref="U515">_xlfn.IFNA(_xlfn.IFS($H515="length","m",$H515="area","m2",$H515="volume","m3",$H515="mass","kg",$H515="",""),"problem")</f>
        <v/>
      </c>
      <c r="V515" s="475"/>
      <c r="W515" s="476"/>
      <c r="X515" s="476"/>
      <c r="Y515" s="476"/>
      <c r="Z515" s="116"/>
      <c r="AA515" s="117" t="str" cm="1">
        <f t="array" ref="AA515">_xlfn.IFNA(_xlfn.IFS($H515="Length",VLOOKUP($Y515,Densities,3,FALSE),$H515="area",VLOOKUP($Y515,Densities,4,FALSE),$H515="volume",VLOOKUP($Y515,Densities,5,FALSE),$H515="mass",1,$H515="",""),"enter density manually")</f>
        <v/>
      </c>
      <c r="AB515" s="115" t="str" cm="1">
        <f t="array" ref="AB515">_xlfn.IFNA(_xlfn.IFS($H515="length","kg/m",$H515="area","kg/m2",$H515="volume","kg/m3",$H515="mass","kg/kg",$H515="",""),"problem")</f>
        <v/>
      </c>
      <c r="AC515" s="118" t="str">
        <f t="shared" si="27"/>
        <v/>
      </c>
      <c r="AD515" s="119" t="str">
        <f t="shared" si="28"/>
        <v/>
      </c>
      <c r="AE515" s="120" t="str">
        <f t="shared" si="29"/>
        <v/>
      </c>
      <c r="AF515" s="121" t="str">
        <f t="shared" si="26"/>
        <v/>
      </c>
    </row>
    <row r="516" spans="2:32" x14ac:dyDescent="0.35">
      <c r="B516" s="903"/>
      <c r="C516" s="904"/>
      <c r="D516" s="905"/>
      <c r="E516" s="906"/>
      <c r="F516" s="907"/>
      <c r="G516" s="908"/>
      <c r="H516" s="909"/>
      <c r="I516" s="910"/>
      <c r="J516" s="911"/>
      <c r="K516" s="912"/>
      <c r="L516" s="913"/>
      <c r="M516" s="914"/>
      <c r="N516" s="915"/>
      <c r="O516" s="914"/>
      <c r="P516" s="915"/>
      <c r="Q516" s="916"/>
      <c r="R516" s="917"/>
      <c r="S516" s="918"/>
      <c r="T516" s="114" t="str" cm="1">
        <f t="array" ref="T516">_xlfn.IFS(I516="L = L",J516*K516,I516="L = RoT",J516*R516*S516,I516="A = L x H",J516*K516*L516,I516="A = CS",J516*O516,I516="A = A",J516*N516,I516="A = RoT",J516*R516*S516,I516="V = L x H x T",J516*K516*L516*M516,I516="V = L x CS",J516*K516*O516,I516="V = T x A",J516*M516*N516,I516="V = V",J516*P516,I516="V = RoT",J516*R516*S516,I516="M = M",J516*Q516,I516="M = RoT",J516*R516*S516,I516="","")</f>
        <v/>
      </c>
      <c r="U516" s="115" t="str" cm="1">
        <f t="array" ref="U516">_xlfn.IFNA(_xlfn.IFS($H516="length","m",$H516="area","m2",$H516="volume","m3",$H516="mass","kg",$H516="",""),"problem")</f>
        <v/>
      </c>
      <c r="V516" s="475"/>
      <c r="W516" s="476"/>
      <c r="X516" s="476"/>
      <c r="Y516" s="476"/>
      <c r="Z516" s="116"/>
      <c r="AA516" s="117" t="str" cm="1">
        <f t="array" ref="AA516">_xlfn.IFNA(_xlfn.IFS($H516="Length",VLOOKUP($Y516,Densities,3,FALSE),$H516="area",VLOOKUP($Y516,Densities,4,FALSE),$H516="volume",VLOOKUP($Y516,Densities,5,FALSE),$H516="mass",1,$H516="",""),"enter density manually")</f>
        <v/>
      </c>
      <c r="AB516" s="115" t="str" cm="1">
        <f t="array" ref="AB516">_xlfn.IFNA(_xlfn.IFS($H516="length","kg/m",$H516="area","kg/m2",$H516="volume","kg/m3",$H516="mass","kg/kg",$H516="",""),"problem")</f>
        <v/>
      </c>
      <c r="AC516" s="118" t="str">
        <f t="shared" si="27"/>
        <v/>
      </c>
      <c r="AD516" s="119" t="str">
        <f t="shared" si="28"/>
        <v/>
      </c>
      <c r="AE516" s="120" t="str">
        <f t="shared" si="29"/>
        <v/>
      </c>
      <c r="AF516" s="121" t="str">
        <f t="shared" si="26"/>
        <v/>
      </c>
    </row>
    <row r="517" spans="2:32" x14ac:dyDescent="0.35">
      <c r="B517" s="903"/>
      <c r="C517" s="904"/>
      <c r="D517" s="905"/>
      <c r="E517" s="906"/>
      <c r="F517" s="907"/>
      <c r="G517" s="908"/>
      <c r="H517" s="909"/>
      <c r="I517" s="910"/>
      <c r="J517" s="911"/>
      <c r="K517" s="912"/>
      <c r="L517" s="913"/>
      <c r="M517" s="914"/>
      <c r="N517" s="915"/>
      <c r="O517" s="914"/>
      <c r="P517" s="915"/>
      <c r="Q517" s="916"/>
      <c r="R517" s="917"/>
      <c r="S517" s="918"/>
      <c r="T517" s="114" t="str" cm="1">
        <f t="array" ref="T517">_xlfn.IFS(I517="L = L",J517*K517,I517="L = RoT",J517*R517*S517,I517="A = L x H",J517*K517*L517,I517="A = CS",J517*O517,I517="A = A",J517*N517,I517="A = RoT",J517*R517*S517,I517="V = L x H x T",J517*K517*L517*M517,I517="V = L x CS",J517*K517*O517,I517="V = T x A",J517*M517*N517,I517="V = V",J517*P517,I517="V = RoT",J517*R517*S517,I517="M = M",J517*Q517,I517="M = RoT",J517*R517*S517,I517="","")</f>
        <v/>
      </c>
      <c r="U517" s="115" t="str" cm="1">
        <f t="array" ref="U517">_xlfn.IFNA(_xlfn.IFS($H517="length","m",$H517="area","m2",$H517="volume","m3",$H517="mass","kg",$H517="",""),"problem")</f>
        <v/>
      </c>
      <c r="V517" s="475"/>
      <c r="W517" s="476"/>
      <c r="X517" s="476"/>
      <c r="Y517" s="476"/>
      <c r="Z517" s="116"/>
      <c r="AA517" s="117" t="str" cm="1">
        <f t="array" ref="AA517">_xlfn.IFNA(_xlfn.IFS($H517="Length",VLOOKUP($Y517,Densities,3,FALSE),$H517="area",VLOOKUP($Y517,Densities,4,FALSE),$H517="volume",VLOOKUP($Y517,Densities,5,FALSE),$H517="mass",1,$H517="",""),"enter density manually")</f>
        <v/>
      </c>
      <c r="AB517" s="115" t="str" cm="1">
        <f t="array" ref="AB517">_xlfn.IFNA(_xlfn.IFS($H517="length","kg/m",$H517="area","kg/m2",$H517="volume","kg/m3",$H517="mass","kg/kg",$H517="",""),"problem")</f>
        <v/>
      </c>
      <c r="AC517" s="118" t="str">
        <f t="shared" si="27"/>
        <v/>
      </c>
      <c r="AD517" s="119" t="str">
        <f t="shared" si="28"/>
        <v/>
      </c>
      <c r="AE517" s="120" t="str">
        <f t="shared" si="29"/>
        <v/>
      </c>
      <c r="AF517" s="121" t="str">
        <f t="shared" si="26"/>
        <v/>
      </c>
    </row>
    <row r="518" spans="2:32" x14ac:dyDescent="0.35">
      <c r="B518" s="903"/>
      <c r="C518" s="904"/>
      <c r="D518" s="905"/>
      <c r="E518" s="906"/>
      <c r="F518" s="907"/>
      <c r="G518" s="908"/>
      <c r="H518" s="909"/>
      <c r="I518" s="910"/>
      <c r="J518" s="911"/>
      <c r="K518" s="912"/>
      <c r="L518" s="913"/>
      <c r="M518" s="914"/>
      <c r="N518" s="915"/>
      <c r="O518" s="914"/>
      <c r="P518" s="915"/>
      <c r="Q518" s="916"/>
      <c r="R518" s="917"/>
      <c r="S518" s="918"/>
      <c r="T518" s="114" t="str" cm="1">
        <f t="array" ref="T518">_xlfn.IFS(I518="L = L",J518*K518,I518="L = RoT",J518*R518*S518,I518="A = L x H",J518*K518*L518,I518="A = CS",J518*O518,I518="A = A",J518*N518,I518="A = RoT",J518*R518*S518,I518="V = L x H x T",J518*K518*L518*M518,I518="V = L x CS",J518*K518*O518,I518="V = T x A",J518*M518*N518,I518="V = V",J518*P518,I518="V = RoT",J518*R518*S518,I518="M = M",J518*Q518,I518="M = RoT",J518*R518*S518,I518="","")</f>
        <v/>
      </c>
      <c r="U518" s="115" t="str" cm="1">
        <f t="array" ref="U518">_xlfn.IFNA(_xlfn.IFS($H518="length","m",$H518="area","m2",$H518="volume","m3",$H518="mass","kg",$H518="",""),"problem")</f>
        <v/>
      </c>
      <c r="V518" s="475"/>
      <c r="W518" s="476"/>
      <c r="X518" s="476"/>
      <c r="Y518" s="476"/>
      <c r="Z518" s="116"/>
      <c r="AA518" s="117" t="str" cm="1">
        <f t="array" ref="AA518">_xlfn.IFNA(_xlfn.IFS($H518="Length",VLOOKUP($Y518,Densities,3,FALSE),$H518="area",VLOOKUP($Y518,Densities,4,FALSE),$H518="volume",VLOOKUP($Y518,Densities,5,FALSE),$H518="mass",1,$H518="",""),"enter density manually")</f>
        <v/>
      </c>
      <c r="AB518" s="115" t="str" cm="1">
        <f t="array" ref="AB518">_xlfn.IFNA(_xlfn.IFS($H518="length","kg/m",$H518="area","kg/m2",$H518="volume","kg/m3",$H518="mass","kg/kg",$H518="",""),"problem")</f>
        <v/>
      </c>
      <c r="AC518" s="118" t="str">
        <f t="shared" si="27"/>
        <v/>
      </c>
      <c r="AD518" s="119" t="str">
        <f t="shared" si="28"/>
        <v/>
      </c>
      <c r="AE518" s="120" t="str">
        <f t="shared" si="29"/>
        <v/>
      </c>
      <c r="AF518" s="121" t="str">
        <f t="shared" ref="AF518:AF581" si="30">_xlfn.IFNA(IF($Y518="","",VLOOKUP($Y518,_xlfn.CHOOSECOLS(Material_categories,4,9),2,FALSE)),"Assign material to its type in tab 'Matching of material categories'")</f>
        <v/>
      </c>
    </row>
    <row r="519" spans="2:32" x14ac:dyDescent="0.35">
      <c r="B519" s="903"/>
      <c r="C519" s="904"/>
      <c r="D519" s="905"/>
      <c r="E519" s="906"/>
      <c r="F519" s="907"/>
      <c r="G519" s="908"/>
      <c r="H519" s="909"/>
      <c r="I519" s="910"/>
      <c r="J519" s="911"/>
      <c r="K519" s="912"/>
      <c r="L519" s="913"/>
      <c r="M519" s="914"/>
      <c r="N519" s="915"/>
      <c r="O519" s="914"/>
      <c r="P519" s="915"/>
      <c r="Q519" s="916"/>
      <c r="R519" s="917"/>
      <c r="S519" s="918"/>
      <c r="T519" s="114" t="str" cm="1">
        <f t="array" ref="T519">_xlfn.IFS(I519="L = L",J519*K519,I519="L = RoT",J519*R519*S519,I519="A = L x H",J519*K519*L519,I519="A = CS",J519*O519,I519="A = A",J519*N519,I519="A = RoT",J519*R519*S519,I519="V = L x H x T",J519*K519*L519*M519,I519="V = L x CS",J519*K519*O519,I519="V = T x A",J519*M519*N519,I519="V = V",J519*P519,I519="V = RoT",J519*R519*S519,I519="M = M",J519*Q519,I519="M = RoT",J519*R519*S519,I519="","")</f>
        <v/>
      </c>
      <c r="U519" s="115" t="str" cm="1">
        <f t="array" ref="U519">_xlfn.IFNA(_xlfn.IFS($H519="length","m",$H519="area","m2",$H519="volume","m3",$H519="mass","kg",$H519="",""),"problem")</f>
        <v/>
      </c>
      <c r="V519" s="475"/>
      <c r="W519" s="476"/>
      <c r="X519" s="476"/>
      <c r="Y519" s="476"/>
      <c r="Z519" s="116"/>
      <c r="AA519" s="117" t="str" cm="1">
        <f t="array" ref="AA519">_xlfn.IFNA(_xlfn.IFS($H519="Length",VLOOKUP($Y519,Densities,3,FALSE),$H519="area",VLOOKUP($Y519,Densities,4,FALSE),$H519="volume",VLOOKUP($Y519,Densities,5,FALSE),$H519="mass",1,$H519="",""),"enter density manually")</f>
        <v/>
      </c>
      <c r="AB519" s="115" t="str" cm="1">
        <f t="array" ref="AB519">_xlfn.IFNA(_xlfn.IFS($H519="length","kg/m",$H519="area","kg/m2",$H519="volume","kg/m3",$H519="mass","kg/kg",$H519="",""),"problem")</f>
        <v/>
      </c>
      <c r="AC519" s="118" t="str">
        <f t="shared" ref="AC519:AC582" si="31">IF($T519="","",$T519*$AA519)</f>
        <v/>
      </c>
      <c r="AD519" s="119" t="str">
        <f t="shared" ref="AD519:AD582" si="32">IF($Y519="","",IFERROR(_xlfn.IFNA(IF($H519="volume",$AA519,VLOOKUP($Y519,Densities,5,FALSE)),"enter volumic density manually"),"enter volumic density manually"))</f>
        <v/>
      </c>
      <c r="AE519" s="120" t="str">
        <f t="shared" ref="AE519:AE582" si="33">IF($Y519="","",IF($AC519="","",$AC519/$AD519))</f>
        <v/>
      </c>
      <c r="AF519" s="121" t="str">
        <f t="shared" si="30"/>
        <v/>
      </c>
    </row>
    <row r="520" spans="2:32" x14ac:dyDescent="0.35">
      <c r="B520" s="903"/>
      <c r="C520" s="904"/>
      <c r="D520" s="905"/>
      <c r="E520" s="906"/>
      <c r="F520" s="907"/>
      <c r="G520" s="908"/>
      <c r="H520" s="909"/>
      <c r="I520" s="910"/>
      <c r="J520" s="911"/>
      <c r="K520" s="912"/>
      <c r="L520" s="913"/>
      <c r="M520" s="914"/>
      <c r="N520" s="915"/>
      <c r="O520" s="914"/>
      <c r="P520" s="915"/>
      <c r="Q520" s="916"/>
      <c r="R520" s="917"/>
      <c r="S520" s="918"/>
      <c r="T520" s="114" t="str" cm="1">
        <f t="array" ref="T520">_xlfn.IFS(I520="L = L",J520*K520,I520="L = RoT",J520*R520*S520,I520="A = L x H",J520*K520*L520,I520="A = CS",J520*O520,I520="A = A",J520*N520,I520="A = RoT",J520*R520*S520,I520="V = L x H x T",J520*K520*L520*M520,I520="V = L x CS",J520*K520*O520,I520="V = T x A",J520*M520*N520,I520="V = V",J520*P520,I520="V = RoT",J520*R520*S520,I520="M = M",J520*Q520,I520="M = RoT",J520*R520*S520,I520="","")</f>
        <v/>
      </c>
      <c r="U520" s="115" t="str" cm="1">
        <f t="array" ref="U520">_xlfn.IFNA(_xlfn.IFS($H520="length","m",$H520="area","m2",$H520="volume","m3",$H520="mass","kg",$H520="",""),"problem")</f>
        <v/>
      </c>
      <c r="V520" s="475"/>
      <c r="W520" s="476"/>
      <c r="X520" s="476"/>
      <c r="Y520" s="476"/>
      <c r="Z520" s="116"/>
      <c r="AA520" s="117" t="str" cm="1">
        <f t="array" ref="AA520">_xlfn.IFNA(_xlfn.IFS($H520="Length",VLOOKUP($Y520,Densities,3,FALSE),$H520="area",VLOOKUP($Y520,Densities,4,FALSE),$H520="volume",VLOOKUP($Y520,Densities,5,FALSE),$H520="mass",1,$H520="",""),"enter density manually")</f>
        <v/>
      </c>
      <c r="AB520" s="115" t="str" cm="1">
        <f t="array" ref="AB520">_xlfn.IFNA(_xlfn.IFS($H520="length","kg/m",$H520="area","kg/m2",$H520="volume","kg/m3",$H520="mass","kg/kg",$H520="",""),"problem")</f>
        <v/>
      </c>
      <c r="AC520" s="118" t="str">
        <f t="shared" si="31"/>
        <v/>
      </c>
      <c r="AD520" s="119" t="str">
        <f t="shared" si="32"/>
        <v/>
      </c>
      <c r="AE520" s="120" t="str">
        <f t="shared" si="33"/>
        <v/>
      </c>
      <c r="AF520" s="121" t="str">
        <f t="shared" si="30"/>
        <v/>
      </c>
    </row>
    <row r="521" spans="2:32" x14ac:dyDescent="0.35">
      <c r="B521" s="903"/>
      <c r="C521" s="904"/>
      <c r="D521" s="905"/>
      <c r="E521" s="906"/>
      <c r="F521" s="907"/>
      <c r="G521" s="908"/>
      <c r="H521" s="909"/>
      <c r="I521" s="910"/>
      <c r="J521" s="911"/>
      <c r="K521" s="912"/>
      <c r="L521" s="913"/>
      <c r="M521" s="914"/>
      <c r="N521" s="915"/>
      <c r="O521" s="914"/>
      <c r="P521" s="915"/>
      <c r="Q521" s="916"/>
      <c r="R521" s="917"/>
      <c r="S521" s="918"/>
      <c r="T521" s="114" t="str" cm="1">
        <f t="array" ref="T521">_xlfn.IFS(I521="L = L",J521*K521,I521="L = RoT",J521*R521*S521,I521="A = L x H",J521*K521*L521,I521="A = CS",J521*O521,I521="A = A",J521*N521,I521="A = RoT",J521*R521*S521,I521="V = L x H x T",J521*K521*L521*M521,I521="V = L x CS",J521*K521*O521,I521="V = T x A",J521*M521*N521,I521="V = V",J521*P521,I521="V = RoT",J521*R521*S521,I521="M = M",J521*Q521,I521="M = RoT",J521*R521*S521,I521="","")</f>
        <v/>
      </c>
      <c r="U521" s="115" t="str" cm="1">
        <f t="array" ref="U521">_xlfn.IFNA(_xlfn.IFS($H521="length","m",$H521="area","m2",$H521="volume","m3",$H521="mass","kg",$H521="",""),"problem")</f>
        <v/>
      </c>
      <c r="V521" s="475"/>
      <c r="W521" s="476"/>
      <c r="X521" s="476"/>
      <c r="Y521" s="476"/>
      <c r="Z521" s="116"/>
      <c r="AA521" s="117" t="str" cm="1">
        <f t="array" ref="AA521">_xlfn.IFNA(_xlfn.IFS($H521="Length",VLOOKUP($Y521,Densities,3,FALSE),$H521="area",VLOOKUP($Y521,Densities,4,FALSE),$H521="volume",VLOOKUP($Y521,Densities,5,FALSE),$H521="mass",1,$H521="",""),"enter density manually")</f>
        <v/>
      </c>
      <c r="AB521" s="115" t="str" cm="1">
        <f t="array" ref="AB521">_xlfn.IFNA(_xlfn.IFS($H521="length","kg/m",$H521="area","kg/m2",$H521="volume","kg/m3",$H521="mass","kg/kg",$H521="",""),"problem")</f>
        <v/>
      </c>
      <c r="AC521" s="118" t="str">
        <f t="shared" si="31"/>
        <v/>
      </c>
      <c r="AD521" s="119" t="str">
        <f t="shared" si="32"/>
        <v/>
      </c>
      <c r="AE521" s="120" t="str">
        <f t="shared" si="33"/>
        <v/>
      </c>
      <c r="AF521" s="121" t="str">
        <f t="shared" si="30"/>
        <v/>
      </c>
    </row>
    <row r="522" spans="2:32" x14ac:dyDescent="0.35">
      <c r="B522" s="903"/>
      <c r="C522" s="904"/>
      <c r="D522" s="905"/>
      <c r="E522" s="906"/>
      <c r="F522" s="907"/>
      <c r="G522" s="908"/>
      <c r="H522" s="909"/>
      <c r="I522" s="910"/>
      <c r="J522" s="911"/>
      <c r="K522" s="912"/>
      <c r="L522" s="913"/>
      <c r="M522" s="914"/>
      <c r="N522" s="915"/>
      <c r="O522" s="914"/>
      <c r="P522" s="915"/>
      <c r="Q522" s="916"/>
      <c r="R522" s="917"/>
      <c r="S522" s="918"/>
      <c r="T522" s="114" t="str" cm="1">
        <f t="array" ref="T522">_xlfn.IFS(I522="L = L",J522*K522,I522="L = RoT",J522*R522*S522,I522="A = L x H",J522*K522*L522,I522="A = CS",J522*O522,I522="A = A",J522*N522,I522="A = RoT",J522*R522*S522,I522="V = L x H x T",J522*K522*L522*M522,I522="V = L x CS",J522*K522*O522,I522="V = T x A",J522*M522*N522,I522="V = V",J522*P522,I522="V = RoT",J522*R522*S522,I522="M = M",J522*Q522,I522="M = RoT",J522*R522*S522,I522="","")</f>
        <v/>
      </c>
      <c r="U522" s="115" t="str" cm="1">
        <f t="array" ref="U522">_xlfn.IFNA(_xlfn.IFS($H522="length","m",$H522="area","m2",$H522="volume","m3",$H522="mass","kg",$H522="",""),"problem")</f>
        <v/>
      </c>
      <c r="V522" s="475"/>
      <c r="W522" s="476"/>
      <c r="X522" s="476"/>
      <c r="Y522" s="476"/>
      <c r="Z522" s="116"/>
      <c r="AA522" s="117" t="str" cm="1">
        <f t="array" ref="AA522">_xlfn.IFNA(_xlfn.IFS($H522="Length",VLOOKUP($Y522,Densities,3,FALSE),$H522="area",VLOOKUP($Y522,Densities,4,FALSE),$H522="volume",VLOOKUP($Y522,Densities,5,FALSE),$H522="mass",1,$H522="",""),"enter density manually")</f>
        <v/>
      </c>
      <c r="AB522" s="115" t="str" cm="1">
        <f t="array" ref="AB522">_xlfn.IFNA(_xlfn.IFS($H522="length","kg/m",$H522="area","kg/m2",$H522="volume","kg/m3",$H522="mass","kg/kg",$H522="",""),"problem")</f>
        <v/>
      </c>
      <c r="AC522" s="118" t="str">
        <f t="shared" si="31"/>
        <v/>
      </c>
      <c r="AD522" s="119" t="str">
        <f t="shared" si="32"/>
        <v/>
      </c>
      <c r="AE522" s="120" t="str">
        <f t="shared" si="33"/>
        <v/>
      </c>
      <c r="AF522" s="121" t="str">
        <f t="shared" si="30"/>
        <v/>
      </c>
    </row>
    <row r="523" spans="2:32" x14ac:dyDescent="0.35">
      <c r="B523" s="903"/>
      <c r="C523" s="904"/>
      <c r="D523" s="905"/>
      <c r="E523" s="906"/>
      <c r="F523" s="907"/>
      <c r="G523" s="908"/>
      <c r="H523" s="909"/>
      <c r="I523" s="910"/>
      <c r="J523" s="911"/>
      <c r="K523" s="912"/>
      <c r="L523" s="913"/>
      <c r="M523" s="914"/>
      <c r="N523" s="915"/>
      <c r="O523" s="914"/>
      <c r="P523" s="915"/>
      <c r="Q523" s="916"/>
      <c r="R523" s="917"/>
      <c r="S523" s="918"/>
      <c r="T523" s="114" t="str" cm="1">
        <f t="array" ref="T523">_xlfn.IFS(I523="L = L",J523*K523,I523="L = RoT",J523*R523*S523,I523="A = L x H",J523*K523*L523,I523="A = CS",J523*O523,I523="A = A",J523*N523,I523="A = RoT",J523*R523*S523,I523="V = L x H x T",J523*K523*L523*M523,I523="V = L x CS",J523*K523*O523,I523="V = T x A",J523*M523*N523,I523="V = V",J523*P523,I523="V = RoT",J523*R523*S523,I523="M = M",J523*Q523,I523="M = RoT",J523*R523*S523,I523="","")</f>
        <v/>
      </c>
      <c r="U523" s="115" t="str" cm="1">
        <f t="array" ref="U523">_xlfn.IFNA(_xlfn.IFS($H523="length","m",$H523="area","m2",$H523="volume","m3",$H523="mass","kg",$H523="",""),"problem")</f>
        <v/>
      </c>
      <c r="V523" s="475"/>
      <c r="W523" s="476"/>
      <c r="X523" s="476"/>
      <c r="Y523" s="476"/>
      <c r="Z523" s="116"/>
      <c r="AA523" s="117" t="str" cm="1">
        <f t="array" ref="AA523">_xlfn.IFNA(_xlfn.IFS($H523="Length",VLOOKUP($Y523,Densities,3,FALSE),$H523="area",VLOOKUP($Y523,Densities,4,FALSE),$H523="volume",VLOOKUP($Y523,Densities,5,FALSE),$H523="mass",1,$H523="",""),"enter density manually")</f>
        <v/>
      </c>
      <c r="AB523" s="115" t="str" cm="1">
        <f t="array" ref="AB523">_xlfn.IFNA(_xlfn.IFS($H523="length","kg/m",$H523="area","kg/m2",$H523="volume","kg/m3",$H523="mass","kg/kg",$H523="",""),"problem")</f>
        <v/>
      </c>
      <c r="AC523" s="118" t="str">
        <f t="shared" si="31"/>
        <v/>
      </c>
      <c r="AD523" s="119" t="str">
        <f t="shared" si="32"/>
        <v/>
      </c>
      <c r="AE523" s="120" t="str">
        <f t="shared" si="33"/>
        <v/>
      </c>
      <c r="AF523" s="121" t="str">
        <f t="shared" si="30"/>
        <v/>
      </c>
    </row>
    <row r="524" spans="2:32" x14ac:dyDescent="0.35">
      <c r="B524" s="903"/>
      <c r="C524" s="904"/>
      <c r="D524" s="905"/>
      <c r="E524" s="906"/>
      <c r="F524" s="907"/>
      <c r="G524" s="908"/>
      <c r="H524" s="909"/>
      <c r="I524" s="910"/>
      <c r="J524" s="911"/>
      <c r="K524" s="912"/>
      <c r="L524" s="913"/>
      <c r="M524" s="914"/>
      <c r="N524" s="915"/>
      <c r="O524" s="914"/>
      <c r="P524" s="915"/>
      <c r="Q524" s="916"/>
      <c r="R524" s="917"/>
      <c r="S524" s="918"/>
      <c r="T524" s="114" t="str" cm="1">
        <f t="array" ref="T524">_xlfn.IFS(I524="L = L",J524*K524,I524="L = RoT",J524*R524*S524,I524="A = L x H",J524*K524*L524,I524="A = CS",J524*O524,I524="A = A",J524*N524,I524="A = RoT",J524*R524*S524,I524="V = L x H x T",J524*K524*L524*M524,I524="V = L x CS",J524*K524*O524,I524="V = T x A",J524*M524*N524,I524="V = V",J524*P524,I524="V = RoT",J524*R524*S524,I524="M = M",J524*Q524,I524="M = RoT",J524*R524*S524,I524="","")</f>
        <v/>
      </c>
      <c r="U524" s="115" t="str" cm="1">
        <f t="array" ref="U524">_xlfn.IFNA(_xlfn.IFS($H524="length","m",$H524="area","m2",$H524="volume","m3",$H524="mass","kg",$H524="",""),"problem")</f>
        <v/>
      </c>
      <c r="V524" s="475"/>
      <c r="W524" s="476"/>
      <c r="X524" s="476"/>
      <c r="Y524" s="476"/>
      <c r="Z524" s="116"/>
      <c r="AA524" s="117" t="str" cm="1">
        <f t="array" ref="AA524">_xlfn.IFNA(_xlfn.IFS($H524="Length",VLOOKUP($Y524,Densities,3,FALSE),$H524="area",VLOOKUP($Y524,Densities,4,FALSE),$H524="volume",VLOOKUP($Y524,Densities,5,FALSE),$H524="mass",1,$H524="",""),"enter density manually")</f>
        <v/>
      </c>
      <c r="AB524" s="115" t="str" cm="1">
        <f t="array" ref="AB524">_xlfn.IFNA(_xlfn.IFS($H524="length","kg/m",$H524="area","kg/m2",$H524="volume","kg/m3",$H524="mass","kg/kg",$H524="",""),"problem")</f>
        <v/>
      </c>
      <c r="AC524" s="118" t="str">
        <f t="shared" si="31"/>
        <v/>
      </c>
      <c r="AD524" s="119" t="str">
        <f t="shared" si="32"/>
        <v/>
      </c>
      <c r="AE524" s="120" t="str">
        <f t="shared" si="33"/>
        <v/>
      </c>
      <c r="AF524" s="121" t="str">
        <f t="shared" si="30"/>
        <v/>
      </c>
    </row>
    <row r="525" spans="2:32" x14ac:dyDescent="0.35">
      <c r="B525" s="903"/>
      <c r="C525" s="904"/>
      <c r="D525" s="905"/>
      <c r="E525" s="906"/>
      <c r="F525" s="907"/>
      <c r="G525" s="908"/>
      <c r="H525" s="909"/>
      <c r="I525" s="910"/>
      <c r="J525" s="911"/>
      <c r="K525" s="912"/>
      <c r="L525" s="913"/>
      <c r="M525" s="914"/>
      <c r="N525" s="915"/>
      <c r="O525" s="914"/>
      <c r="P525" s="915"/>
      <c r="Q525" s="916"/>
      <c r="R525" s="917"/>
      <c r="S525" s="918"/>
      <c r="T525" s="114" t="str" cm="1">
        <f t="array" ref="T525">_xlfn.IFS(I525="L = L",J525*K525,I525="L = RoT",J525*R525*S525,I525="A = L x H",J525*K525*L525,I525="A = CS",J525*O525,I525="A = A",J525*N525,I525="A = RoT",J525*R525*S525,I525="V = L x H x T",J525*K525*L525*M525,I525="V = L x CS",J525*K525*O525,I525="V = T x A",J525*M525*N525,I525="V = V",J525*P525,I525="V = RoT",J525*R525*S525,I525="M = M",J525*Q525,I525="M = RoT",J525*R525*S525,I525="","")</f>
        <v/>
      </c>
      <c r="U525" s="115" t="str" cm="1">
        <f t="array" ref="U525">_xlfn.IFNA(_xlfn.IFS($H525="length","m",$H525="area","m2",$H525="volume","m3",$H525="mass","kg",$H525="",""),"problem")</f>
        <v/>
      </c>
      <c r="V525" s="475"/>
      <c r="W525" s="476"/>
      <c r="X525" s="476"/>
      <c r="Y525" s="476"/>
      <c r="Z525" s="116"/>
      <c r="AA525" s="117" t="str" cm="1">
        <f t="array" ref="AA525">_xlfn.IFNA(_xlfn.IFS($H525="Length",VLOOKUP($Y525,Densities,3,FALSE),$H525="area",VLOOKUP($Y525,Densities,4,FALSE),$H525="volume",VLOOKUP($Y525,Densities,5,FALSE),$H525="mass",1,$H525="",""),"enter density manually")</f>
        <v/>
      </c>
      <c r="AB525" s="115" t="str" cm="1">
        <f t="array" ref="AB525">_xlfn.IFNA(_xlfn.IFS($H525="length","kg/m",$H525="area","kg/m2",$H525="volume","kg/m3",$H525="mass","kg/kg",$H525="",""),"problem")</f>
        <v/>
      </c>
      <c r="AC525" s="118" t="str">
        <f t="shared" si="31"/>
        <v/>
      </c>
      <c r="AD525" s="119" t="str">
        <f t="shared" si="32"/>
        <v/>
      </c>
      <c r="AE525" s="120" t="str">
        <f t="shared" si="33"/>
        <v/>
      </c>
      <c r="AF525" s="121" t="str">
        <f t="shared" si="30"/>
        <v/>
      </c>
    </row>
    <row r="526" spans="2:32" x14ac:dyDescent="0.35">
      <c r="B526" s="903"/>
      <c r="C526" s="904"/>
      <c r="D526" s="905"/>
      <c r="E526" s="906"/>
      <c r="F526" s="907"/>
      <c r="G526" s="908"/>
      <c r="H526" s="909"/>
      <c r="I526" s="910"/>
      <c r="J526" s="911"/>
      <c r="K526" s="912"/>
      <c r="L526" s="913"/>
      <c r="M526" s="914"/>
      <c r="N526" s="915"/>
      <c r="O526" s="914"/>
      <c r="P526" s="915"/>
      <c r="Q526" s="916"/>
      <c r="R526" s="917"/>
      <c r="S526" s="918"/>
      <c r="T526" s="114" t="str" cm="1">
        <f t="array" ref="T526">_xlfn.IFS(I526="L = L",J526*K526,I526="L = RoT",J526*R526*S526,I526="A = L x H",J526*K526*L526,I526="A = CS",J526*O526,I526="A = A",J526*N526,I526="A = RoT",J526*R526*S526,I526="V = L x H x T",J526*K526*L526*M526,I526="V = L x CS",J526*K526*O526,I526="V = T x A",J526*M526*N526,I526="V = V",J526*P526,I526="V = RoT",J526*R526*S526,I526="M = M",J526*Q526,I526="M = RoT",J526*R526*S526,I526="","")</f>
        <v/>
      </c>
      <c r="U526" s="115" t="str" cm="1">
        <f t="array" ref="U526">_xlfn.IFNA(_xlfn.IFS($H526="length","m",$H526="area","m2",$H526="volume","m3",$H526="mass","kg",$H526="",""),"problem")</f>
        <v/>
      </c>
      <c r="V526" s="475"/>
      <c r="W526" s="476"/>
      <c r="X526" s="476"/>
      <c r="Y526" s="476"/>
      <c r="Z526" s="116"/>
      <c r="AA526" s="117" t="str" cm="1">
        <f t="array" ref="AA526">_xlfn.IFNA(_xlfn.IFS($H526="Length",VLOOKUP($Y526,Densities,3,FALSE),$H526="area",VLOOKUP($Y526,Densities,4,FALSE),$H526="volume",VLOOKUP($Y526,Densities,5,FALSE),$H526="mass",1,$H526="",""),"enter density manually")</f>
        <v/>
      </c>
      <c r="AB526" s="115" t="str" cm="1">
        <f t="array" ref="AB526">_xlfn.IFNA(_xlfn.IFS($H526="length","kg/m",$H526="area","kg/m2",$H526="volume","kg/m3",$H526="mass","kg/kg",$H526="",""),"problem")</f>
        <v/>
      </c>
      <c r="AC526" s="118" t="str">
        <f t="shared" si="31"/>
        <v/>
      </c>
      <c r="AD526" s="119" t="str">
        <f t="shared" si="32"/>
        <v/>
      </c>
      <c r="AE526" s="120" t="str">
        <f t="shared" si="33"/>
        <v/>
      </c>
      <c r="AF526" s="121" t="str">
        <f t="shared" si="30"/>
        <v/>
      </c>
    </row>
    <row r="527" spans="2:32" x14ac:dyDescent="0.35">
      <c r="B527" s="903"/>
      <c r="C527" s="904"/>
      <c r="D527" s="905"/>
      <c r="E527" s="906"/>
      <c r="F527" s="907"/>
      <c r="G527" s="908"/>
      <c r="H527" s="909"/>
      <c r="I527" s="910"/>
      <c r="J527" s="911"/>
      <c r="K527" s="912"/>
      <c r="L527" s="913"/>
      <c r="M527" s="914"/>
      <c r="N527" s="915"/>
      <c r="O527" s="914"/>
      <c r="P527" s="915"/>
      <c r="Q527" s="916"/>
      <c r="R527" s="917"/>
      <c r="S527" s="918"/>
      <c r="T527" s="114" t="str" cm="1">
        <f t="array" ref="T527">_xlfn.IFS(I527="L = L",J527*K527,I527="L = RoT",J527*R527*S527,I527="A = L x H",J527*K527*L527,I527="A = CS",J527*O527,I527="A = A",J527*N527,I527="A = RoT",J527*R527*S527,I527="V = L x H x T",J527*K527*L527*M527,I527="V = L x CS",J527*K527*O527,I527="V = T x A",J527*M527*N527,I527="V = V",J527*P527,I527="V = RoT",J527*R527*S527,I527="M = M",J527*Q527,I527="M = RoT",J527*R527*S527,I527="","")</f>
        <v/>
      </c>
      <c r="U527" s="115" t="str" cm="1">
        <f t="array" ref="U527">_xlfn.IFNA(_xlfn.IFS($H527="length","m",$H527="area","m2",$H527="volume","m3",$H527="mass","kg",$H527="",""),"problem")</f>
        <v/>
      </c>
      <c r="V527" s="475"/>
      <c r="W527" s="476"/>
      <c r="X527" s="476"/>
      <c r="Y527" s="476"/>
      <c r="Z527" s="116"/>
      <c r="AA527" s="117" t="str" cm="1">
        <f t="array" ref="AA527">_xlfn.IFNA(_xlfn.IFS($H527="Length",VLOOKUP($Y527,Densities,3,FALSE),$H527="area",VLOOKUP($Y527,Densities,4,FALSE),$H527="volume",VLOOKUP($Y527,Densities,5,FALSE),$H527="mass",1,$H527="",""),"enter density manually")</f>
        <v/>
      </c>
      <c r="AB527" s="115" t="str" cm="1">
        <f t="array" ref="AB527">_xlfn.IFNA(_xlfn.IFS($H527="length","kg/m",$H527="area","kg/m2",$H527="volume","kg/m3",$H527="mass","kg/kg",$H527="",""),"problem")</f>
        <v/>
      </c>
      <c r="AC527" s="118" t="str">
        <f t="shared" si="31"/>
        <v/>
      </c>
      <c r="AD527" s="119" t="str">
        <f t="shared" si="32"/>
        <v/>
      </c>
      <c r="AE527" s="120" t="str">
        <f t="shared" si="33"/>
        <v/>
      </c>
      <c r="AF527" s="121" t="str">
        <f t="shared" si="30"/>
        <v/>
      </c>
    </row>
    <row r="528" spans="2:32" x14ac:dyDescent="0.35">
      <c r="B528" s="903"/>
      <c r="C528" s="904"/>
      <c r="D528" s="905"/>
      <c r="E528" s="906"/>
      <c r="F528" s="907"/>
      <c r="G528" s="908"/>
      <c r="H528" s="909"/>
      <c r="I528" s="910"/>
      <c r="J528" s="911"/>
      <c r="K528" s="912"/>
      <c r="L528" s="913"/>
      <c r="M528" s="914"/>
      <c r="N528" s="915"/>
      <c r="O528" s="914"/>
      <c r="P528" s="915"/>
      <c r="Q528" s="916"/>
      <c r="R528" s="917"/>
      <c r="S528" s="918"/>
      <c r="T528" s="114" t="str" cm="1">
        <f t="array" ref="T528">_xlfn.IFS(I528="L = L",J528*K528,I528="L = RoT",J528*R528*S528,I528="A = L x H",J528*K528*L528,I528="A = CS",J528*O528,I528="A = A",J528*N528,I528="A = RoT",J528*R528*S528,I528="V = L x H x T",J528*K528*L528*M528,I528="V = L x CS",J528*K528*O528,I528="V = T x A",J528*M528*N528,I528="V = V",J528*P528,I528="V = RoT",J528*R528*S528,I528="M = M",J528*Q528,I528="M = RoT",J528*R528*S528,I528="","")</f>
        <v/>
      </c>
      <c r="U528" s="115" t="str" cm="1">
        <f t="array" ref="U528">_xlfn.IFNA(_xlfn.IFS($H528="length","m",$H528="area","m2",$H528="volume","m3",$H528="mass","kg",$H528="",""),"problem")</f>
        <v/>
      </c>
      <c r="V528" s="475"/>
      <c r="W528" s="476"/>
      <c r="X528" s="476"/>
      <c r="Y528" s="476"/>
      <c r="Z528" s="116"/>
      <c r="AA528" s="117" t="str" cm="1">
        <f t="array" ref="AA528">_xlfn.IFNA(_xlfn.IFS($H528="Length",VLOOKUP($Y528,Densities,3,FALSE),$H528="area",VLOOKUP($Y528,Densities,4,FALSE),$H528="volume",VLOOKUP($Y528,Densities,5,FALSE),$H528="mass",1,$H528="",""),"enter density manually")</f>
        <v/>
      </c>
      <c r="AB528" s="115" t="str" cm="1">
        <f t="array" ref="AB528">_xlfn.IFNA(_xlfn.IFS($H528="length","kg/m",$H528="area","kg/m2",$H528="volume","kg/m3",$H528="mass","kg/kg",$H528="",""),"problem")</f>
        <v/>
      </c>
      <c r="AC528" s="118" t="str">
        <f t="shared" si="31"/>
        <v/>
      </c>
      <c r="AD528" s="119" t="str">
        <f t="shared" si="32"/>
        <v/>
      </c>
      <c r="AE528" s="120" t="str">
        <f t="shared" si="33"/>
        <v/>
      </c>
      <c r="AF528" s="121" t="str">
        <f t="shared" si="30"/>
        <v/>
      </c>
    </row>
    <row r="529" spans="2:32" x14ac:dyDescent="0.35">
      <c r="B529" s="903"/>
      <c r="C529" s="904"/>
      <c r="D529" s="905"/>
      <c r="E529" s="906"/>
      <c r="F529" s="907"/>
      <c r="G529" s="908"/>
      <c r="H529" s="909"/>
      <c r="I529" s="910"/>
      <c r="J529" s="911"/>
      <c r="K529" s="912"/>
      <c r="L529" s="913"/>
      <c r="M529" s="914"/>
      <c r="N529" s="915"/>
      <c r="O529" s="914"/>
      <c r="P529" s="915"/>
      <c r="Q529" s="916"/>
      <c r="R529" s="917"/>
      <c r="S529" s="918"/>
      <c r="T529" s="114" t="str" cm="1">
        <f t="array" ref="T529">_xlfn.IFS(I529="L = L",J529*K529,I529="L = RoT",J529*R529*S529,I529="A = L x H",J529*K529*L529,I529="A = CS",J529*O529,I529="A = A",J529*N529,I529="A = RoT",J529*R529*S529,I529="V = L x H x T",J529*K529*L529*M529,I529="V = L x CS",J529*K529*O529,I529="V = T x A",J529*M529*N529,I529="V = V",J529*P529,I529="V = RoT",J529*R529*S529,I529="M = M",J529*Q529,I529="M = RoT",J529*R529*S529,I529="","")</f>
        <v/>
      </c>
      <c r="U529" s="115" t="str" cm="1">
        <f t="array" ref="U529">_xlfn.IFNA(_xlfn.IFS($H529="length","m",$H529="area","m2",$H529="volume","m3",$H529="mass","kg",$H529="",""),"problem")</f>
        <v/>
      </c>
      <c r="V529" s="475"/>
      <c r="W529" s="476"/>
      <c r="X529" s="476"/>
      <c r="Y529" s="476"/>
      <c r="Z529" s="116"/>
      <c r="AA529" s="117" t="str" cm="1">
        <f t="array" ref="AA529">_xlfn.IFNA(_xlfn.IFS($H529="Length",VLOOKUP($Y529,Densities,3,FALSE),$H529="area",VLOOKUP($Y529,Densities,4,FALSE),$H529="volume",VLOOKUP($Y529,Densities,5,FALSE),$H529="mass",1,$H529="",""),"enter density manually")</f>
        <v/>
      </c>
      <c r="AB529" s="115" t="str" cm="1">
        <f t="array" ref="AB529">_xlfn.IFNA(_xlfn.IFS($H529="length","kg/m",$H529="area","kg/m2",$H529="volume","kg/m3",$H529="mass","kg/kg",$H529="",""),"problem")</f>
        <v/>
      </c>
      <c r="AC529" s="118" t="str">
        <f t="shared" si="31"/>
        <v/>
      </c>
      <c r="AD529" s="119" t="str">
        <f t="shared" si="32"/>
        <v/>
      </c>
      <c r="AE529" s="120" t="str">
        <f t="shared" si="33"/>
        <v/>
      </c>
      <c r="AF529" s="121" t="str">
        <f t="shared" si="30"/>
        <v/>
      </c>
    </row>
    <row r="530" spans="2:32" x14ac:dyDescent="0.35">
      <c r="B530" s="903"/>
      <c r="C530" s="904"/>
      <c r="D530" s="905"/>
      <c r="E530" s="906"/>
      <c r="F530" s="907"/>
      <c r="G530" s="908"/>
      <c r="H530" s="909"/>
      <c r="I530" s="910"/>
      <c r="J530" s="911"/>
      <c r="K530" s="912"/>
      <c r="L530" s="913"/>
      <c r="M530" s="914"/>
      <c r="N530" s="915"/>
      <c r="O530" s="914"/>
      <c r="P530" s="915"/>
      <c r="Q530" s="916"/>
      <c r="R530" s="917"/>
      <c r="S530" s="918"/>
      <c r="T530" s="114" t="str" cm="1">
        <f t="array" ref="T530">_xlfn.IFS(I530="L = L",J530*K530,I530="L = RoT",J530*R530*S530,I530="A = L x H",J530*K530*L530,I530="A = CS",J530*O530,I530="A = A",J530*N530,I530="A = RoT",J530*R530*S530,I530="V = L x H x T",J530*K530*L530*M530,I530="V = L x CS",J530*K530*O530,I530="V = T x A",J530*M530*N530,I530="V = V",J530*P530,I530="V = RoT",J530*R530*S530,I530="M = M",J530*Q530,I530="M = RoT",J530*R530*S530,I530="","")</f>
        <v/>
      </c>
      <c r="U530" s="115" t="str" cm="1">
        <f t="array" ref="U530">_xlfn.IFNA(_xlfn.IFS($H530="length","m",$H530="area","m2",$H530="volume","m3",$H530="mass","kg",$H530="",""),"problem")</f>
        <v/>
      </c>
      <c r="V530" s="475"/>
      <c r="W530" s="476"/>
      <c r="X530" s="476"/>
      <c r="Y530" s="476"/>
      <c r="Z530" s="116"/>
      <c r="AA530" s="117" t="str" cm="1">
        <f t="array" ref="AA530">_xlfn.IFNA(_xlfn.IFS($H530="Length",VLOOKUP($Y530,Densities,3,FALSE),$H530="area",VLOOKUP($Y530,Densities,4,FALSE),$H530="volume",VLOOKUP($Y530,Densities,5,FALSE),$H530="mass",1,$H530="",""),"enter density manually")</f>
        <v/>
      </c>
      <c r="AB530" s="115" t="str" cm="1">
        <f t="array" ref="AB530">_xlfn.IFNA(_xlfn.IFS($H530="length","kg/m",$H530="area","kg/m2",$H530="volume","kg/m3",$H530="mass","kg/kg",$H530="",""),"problem")</f>
        <v/>
      </c>
      <c r="AC530" s="118" t="str">
        <f t="shared" si="31"/>
        <v/>
      </c>
      <c r="AD530" s="119" t="str">
        <f t="shared" si="32"/>
        <v/>
      </c>
      <c r="AE530" s="120" t="str">
        <f t="shared" si="33"/>
        <v/>
      </c>
      <c r="AF530" s="121" t="str">
        <f t="shared" si="30"/>
        <v/>
      </c>
    </row>
    <row r="531" spans="2:32" x14ac:dyDescent="0.35">
      <c r="B531" s="903"/>
      <c r="C531" s="904"/>
      <c r="D531" s="905"/>
      <c r="E531" s="906"/>
      <c r="F531" s="907"/>
      <c r="G531" s="908"/>
      <c r="H531" s="909"/>
      <c r="I531" s="910"/>
      <c r="J531" s="911"/>
      <c r="K531" s="912"/>
      <c r="L531" s="913"/>
      <c r="M531" s="914"/>
      <c r="N531" s="915"/>
      <c r="O531" s="914"/>
      <c r="P531" s="915"/>
      <c r="Q531" s="916"/>
      <c r="R531" s="917"/>
      <c r="S531" s="918"/>
      <c r="T531" s="114" t="str" cm="1">
        <f t="array" ref="T531">_xlfn.IFS(I531="L = L",J531*K531,I531="L = RoT",J531*R531*S531,I531="A = L x H",J531*K531*L531,I531="A = CS",J531*O531,I531="A = A",J531*N531,I531="A = RoT",J531*R531*S531,I531="V = L x H x T",J531*K531*L531*M531,I531="V = L x CS",J531*K531*O531,I531="V = T x A",J531*M531*N531,I531="V = V",J531*P531,I531="V = RoT",J531*R531*S531,I531="M = M",J531*Q531,I531="M = RoT",J531*R531*S531,I531="","")</f>
        <v/>
      </c>
      <c r="U531" s="115" t="str" cm="1">
        <f t="array" ref="U531">_xlfn.IFNA(_xlfn.IFS($H531="length","m",$H531="area","m2",$H531="volume","m3",$H531="mass","kg",$H531="",""),"problem")</f>
        <v/>
      </c>
      <c r="V531" s="475"/>
      <c r="W531" s="476"/>
      <c r="X531" s="476"/>
      <c r="Y531" s="476"/>
      <c r="Z531" s="116"/>
      <c r="AA531" s="117" t="str" cm="1">
        <f t="array" ref="AA531">_xlfn.IFNA(_xlfn.IFS($H531="Length",VLOOKUP($Y531,Densities,3,FALSE),$H531="area",VLOOKUP($Y531,Densities,4,FALSE),$H531="volume",VLOOKUP($Y531,Densities,5,FALSE),$H531="mass",1,$H531="",""),"enter density manually")</f>
        <v/>
      </c>
      <c r="AB531" s="115" t="str" cm="1">
        <f t="array" ref="AB531">_xlfn.IFNA(_xlfn.IFS($H531="length","kg/m",$H531="area","kg/m2",$H531="volume","kg/m3",$H531="mass","kg/kg",$H531="",""),"problem")</f>
        <v/>
      </c>
      <c r="AC531" s="118" t="str">
        <f t="shared" si="31"/>
        <v/>
      </c>
      <c r="AD531" s="119" t="str">
        <f t="shared" si="32"/>
        <v/>
      </c>
      <c r="AE531" s="120" t="str">
        <f t="shared" si="33"/>
        <v/>
      </c>
      <c r="AF531" s="121" t="str">
        <f t="shared" si="30"/>
        <v/>
      </c>
    </row>
    <row r="532" spans="2:32" x14ac:dyDescent="0.35">
      <c r="B532" s="903"/>
      <c r="C532" s="904"/>
      <c r="D532" s="905"/>
      <c r="E532" s="906"/>
      <c r="F532" s="907"/>
      <c r="G532" s="908"/>
      <c r="H532" s="909"/>
      <c r="I532" s="910"/>
      <c r="J532" s="911"/>
      <c r="K532" s="912"/>
      <c r="L532" s="913"/>
      <c r="M532" s="914"/>
      <c r="N532" s="915"/>
      <c r="O532" s="914"/>
      <c r="P532" s="915"/>
      <c r="Q532" s="916"/>
      <c r="R532" s="917"/>
      <c r="S532" s="918"/>
      <c r="T532" s="114" t="str" cm="1">
        <f t="array" ref="T532">_xlfn.IFS(I532="L = L",J532*K532,I532="L = RoT",J532*R532*S532,I532="A = L x H",J532*K532*L532,I532="A = CS",J532*O532,I532="A = A",J532*N532,I532="A = RoT",J532*R532*S532,I532="V = L x H x T",J532*K532*L532*M532,I532="V = L x CS",J532*K532*O532,I532="V = T x A",J532*M532*N532,I532="V = V",J532*P532,I532="V = RoT",J532*R532*S532,I532="M = M",J532*Q532,I532="M = RoT",J532*R532*S532,I532="","")</f>
        <v/>
      </c>
      <c r="U532" s="115" t="str" cm="1">
        <f t="array" ref="U532">_xlfn.IFNA(_xlfn.IFS($H532="length","m",$H532="area","m2",$H532="volume","m3",$H532="mass","kg",$H532="",""),"problem")</f>
        <v/>
      </c>
      <c r="V532" s="475"/>
      <c r="W532" s="476"/>
      <c r="X532" s="476"/>
      <c r="Y532" s="476"/>
      <c r="Z532" s="116"/>
      <c r="AA532" s="117" t="str" cm="1">
        <f t="array" ref="AA532">_xlfn.IFNA(_xlfn.IFS($H532="Length",VLOOKUP($Y532,Densities,3,FALSE),$H532="area",VLOOKUP($Y532,Densities,4,FALSE),$H532="volume",VLOOKUP($Y532,Densities,5,FALSE),$H532="mass",1,$H532="",""),"enter density manually")</f>
        <v/>
      </c>
      <c r="AB532" s="115" t="str" cm="1">
        <f t="array" ref="AB532">_xlfn.IFNA(_xlfn.IFS($H532="length","kg/m",$H532="area","kg/m2",$H532="volume","kg/m3",$H532="mass","kg/kg",$H532="",""),"problem")</f>
        <v/>
      </c>
      <c r="AC532" s="118" t="str">
        <f t="shared" si="31"/>
        <v/>
      </c>
      <c r="AD532" s="119" t="str">
        <f t="shared" si="32"/>
        <v/>
      </c>
      <c r="AE532" s="120" t="str">
        <f t="shared" si="33"/>
        <v/>
      </c>
      <c r="AF532" s="121" t="str">
        <f t="shared" si="30"/>
        <v/>
      </c>
    </row>
    <row r="533" spans="2:32" x14ac:dyDescent="0.35">
      <c r="B533" s="903"/>
      <c r="C533" s="904"/>
      <c r="D533" s="905"/>
      <c r="E533" s="906"/>
      <c r="F533" s="907"/>
      <c r="G533" s="908"/>
      <c r="H533" s="909"/>
      <c r="I533" s="910"/>
      <c r="J533" s="911"/>
      <c r="K533" s="912"/>
      <c r="L533" s="913"/>
      <c r="M533" s="914"/>
      <c r="N533" s="915"/>
      <c r="O533" s="914"/>
      <c r="P533" s="915"/>
      <c r="Q533" s="916"/>
      <c r="R533" s="917"/>
      <c r="S533" s="918"/>
      <c r="T533" s="114" t="str" cm="1">
        <f t="array" ref="T533">_xlfn.IFS(I533="L = L",J533*K533,I533="L = RoT",J533*R533*S533,I533="A = L x H",J533*K533*L533,I533="A = CS",J533*O533,I533="A = A",J533*N533,I533="A = RoT",J533*R533*S533,I533="V = L x H x T",J533*K533*L533*M533,I533="V = L x CS",J533*K533*O533,I533="V = T x A",J533*M533*N533,I533="V = V",J533*P533,I533="V = RoT",J533*R533*S533,I533="M = M",J533*Q533,I533="M = RoT",J533*R533*S533,I533="","")</f>
        <v/>
      </c>
      <c r="U533" s="115" t="str" cm="1">
        <f t="array" ref="U533">_xlfn.IFNA(_xlfn.IFS($H533="length","m",$H533="area","m2",$H533="volume","m3",$H533="mass","kg",$H533="",""),"problem")</f>
        <v/>
      </c>
      <c r="V533" s="475"/>
      <c r="W533" s="476"/>
      <c r="X533" s="476"/>
      <c r="Y533" s="476"/>
      <c r="Z533" s="116"/>
      <c r="AA533" s="117" t="str" cm="1">
        <f t="array" ref="AA533">_xlfn.IFNA(_xlfn.IFS($H533="Length",VLOOKUP($Y533,Densities,3,FALSE),$H533="area",VLOOKUP($Y533,Densities,4,FALSE),$H533="volume",VLOOKUP($Y533,Densities,5,FALSE),$H533="mass",1,$H533="",""),"enter density manually")</f>
        <v/>
      </c>
      <c r="AB533" s="115" t="str" cm="1">
        <f t="array" ref="AB533">_xlfn.IFNA(_xlfn.IFS($H533="length","kg/m",$H533="area","kg/m2",$H533="volume","kg/m3",$H533="mass","kg/kg",$H533="",""),"problem")</f>
        <v/>
      </c>
      <c r="AC533" s="118" t="str">
        <f t="shared" si="31"/>
        <v/>
      </c>
      <c r="AD533" s="119" t="str">
        <f t="shared" si="32"/>
        <v/>
      </c>
      <c r="AE533" s="120" t="str">
        <f t="shared" si="33"/>
        <v/>
      </c>
      <c r="AF533" s="121" t="str">
        <f t="shared" si="30"/>
        <v/>
      </c>
    </row>
    <row r="534" spans="2:32" x14ac:dyDescent="0.35">
      <c r="B534" s="903"/>
      <c r="C534" s="904"/>
      <c r="D534" s="905"/>
      <c r="E534" s="906"/>
      <c r="F534" s="907"/>
      <c r="G534" s="908"/>
      <c r="H534" s="909"/>
      <c r="I534" s="910"/>
      <c r="J534" s="911"/>
      <c r="K534" s="912"/>
      <c r="L534" s="913"/>
      <c r="M534" s="914"/>
      <c r="N534" s="915"/>
      <c r="O534" s="914"/>
      <c r="P534" s="915"/>
      <c r="Q534" s="916"/>
      <c r="R534" s="917"/>
      <c r="S534" s="918"/>
      <c r="T534" s="114" t="str" cm="1">
        <f t="array" ref="T534">_xlfn.IFS(I534="L = L",J534*K534,I534="L = RoT",J534*R534*S534,I534="A = L x H",J534*K534*L534,I534="A = CS",J534*O534,I534="A = A",J534*N534,I534="A = RoT",J534*R534*S534,I534="V = L x H x T",J534*K534*L534*M534,I534="V = L x CS",J534*K534*O534,I534="V = T x A",J534*M534*N534,I534="V = V",J534*P534,I534="V = RoT",J534*R534*S534,I534="M = M",J534*Q534,I534="M = RoT",J534*R534*S534,I534="","")</f>
        <v/>
      </c>
      <c r="U534" s="115" t="str" cm="1">
        <f t="array" ref="U534">_xlfn.IFNA(_xlfn.IFS($H534="length","m",$H534="area","m2",$H534="volume","m3",$H534="mass","kg",$H534="",""),"problem")</f>
        <v/>
      </c>
      <c r="V534" s="475"/>
      <c r="W534" s="476"/>
      <c r="X534" s="476"/>
      <c r="Y534" s="476"/>
      <c r="Z534" s="116"/>
      <c r="AA534" s="117" t="str" cm="1">
        <f t="array" ref="AA534">_xlfn.IFNA(_xlfn.IFS($H534="Length",VLOOKUP($Y534,Densities,3,FALSE),$H534="area",VLOOKUP($Y534,Densities,4,FALSE),$H534="volume",VLOOKUP($Y534,Densities,5,FALSE),$H534="mass",1,$H534="",""),"enter density manually")</f>
        <v/>
      </c>
      <c r="AB534" s="115" t="str" cm="1">
        <f t="array" ref="AB534">_xlfn.IFNA(_xlfn.IFS($H534="length","kg/m",$H534="area","kg/m2",$H534="volume","kg/m3",$H534="mass","kg/kg",$H534="",""),"problem")</f>
        <v/>
      </c>
      <c r="AC534" s="118" t="str">
        <f t="shared" si="31"/>
        <v/>
      </c>
      <c r="AD534" s="119" t="str">
        <f t="shared" si="32"/>
        <v/>
      </c>
      <c r="AE534" s="120" t="str">
        <f t="shared" si="33"/>
        <v/>
      </c>
      <c r="AF534" s="121" t="str">
        <f t="shared" si="30"/>
        <v/>
      </c>
    </row>
    <row r="535" spans="2:32" x14ac:dyDescent="0.35">
      <c r="B535" s="903"/>
      <c r="C535" s="904"/>
      <c r="D535" s="905"/>
      <c r="E535" s="906"/>
      <c r="F535" s="907"/>
      <c r="G535" s="908"/>
      <c r="H535" s="909"/>
      <c r="I535" s="910"/>
      <c r="J535" s="911"/>
      <c r="K535" s="912"/>
      <c r="L535" s="913"/>
      <c r="M535" s="914"/>
      <c r="N535" s="915"/>
      <c r="O535" s="914"/>
      <c r="P535" s="915"/>
      <c r="Q535" s="916"/>
      <c r="R535" s="917"/>
      <c r="S535" s="918"/>
      <c r="T535" s="114" t="str" cm="1">
        <f t="array" ref="T535">_xlfn.IFS(I535="L = L",J535*K535,I535="L = RoT",J535*R535*S535,I535="A = L x H",J535*K535*L535,I535="A = CS",J535*O535,I535="A = A",J535*N535,I535="A = RoT",J535*R535*S535,I535="V = L x H x T",J535*K535*L535*M535,I535="V = L x CS",J535*K535*O535,I535="V = T x A",J535*M535*N535,I535="V = V",J535*P535,I535="V = RoT",J535*R535*S535,I535="M = M",J535*Q535,I535="M = RoT",J535*R535*S535,I535="","")</f>
        <v/>
      </c>
      <c r="U535" s="115" t="str" cm="1">
        <f t="array" ref="U535">_xlfn.IFNA(_xlfn.IFS($H535="length","m",$H535="area","m2",$H535="volume","m3",$H535="mass","kg",$H535="",""),"problem")</f>
        <v/>
      </c>
      <c r="V535" s="475"/>
      <c r="W535" s="476"/>
      <c r="X535" s="476"/>
      <c r="Y535" s="476"/>
      <c r="Z535" s="116"/>
      <c r="AA535" s="117" t="str" cm="1">
        <f t="array" ref="AA535">_xlfn.IFNA(_xlfn.IFS($H535="Length",VLOOKUP($Y535,Densities,3,FALSE),$H535="area",VLOOKUP($Y535,Densities,4,FALSE),$H535="volume",VLOOKUP($Y535,Densities,5,FALSE),$H535="mass",1,$H535="",""),"enter density manually")</f>
        <v/>
      </c>
      <c r="AB535" s="115" t="str" cm="1">
        <f t="array" ref="AB535">_xlfn.IFNA(_xlfn.IFS($H535="length","kg/m",$H535="area","kg/m2",$H535="volume","kg/m3",$H535="mass","kg/kg",$H535="",""),"problem")</f>
        <v/>
      </c>
      <c r="AC535" s="118" t="str">
        <f t="shared" si="31"/>
        <v/>
      </c>
      <c r="AD535" s="119" t="str">
        <f t="shared" si="32"/>
        <v/>
      </c>
      <c r="AE535" s="120" t="str">
        <f t="shared" si="33"/>
        <v/>
      </c>
      <c r="AF535" s="121" t="str">
        <f t="shared" si="30"/>
        <v/>
      </c>
    </row>
    <row r="536" spans="2:32" x14ac:dyDescent="0.35">
      <c r="B536" s="903"/>
      <c r="C536" s="904"/>
      <c r="D536" s="905"/>
      <c r="E536" s="906"/>
      <c r="F536" s="907"/>
      <c r="G536" s="908"/>
      <c r="H536" s="909"/>
      <c r="I536" s="910"/>
      <c r="J536" s="911"/>
      <c r="K536" s="912"/>
      <c r="L536" s="913"/>
      <c r="M536" s="914"/>
      <c r="N536" s="915"/>
      <c r="O536" s="914"/>
      <c r="P536" s="915"/>
      <c r="Q536" s="916"/>
      <c r="R536" s="917"/>
      <c r="S536" s="918"/>
      <c r="T536" s="114" t="str" cm="1">
        <f t="array" ref="T536">_xlfn.IFS(I536="L = L",J536*K536,I536="L = RoT",J536*R536*S536,I536="A = L x H",J536*K536*L536,I536="A = CS",J536*O536,I536="A = A",J536*N536,I536="A = RoT",J536*R536*S536,I536="V = L x H x T",J536*K536*L536*M536,I536="V = L x CS",J536*K536*O536,I536="V = T x A",J536*M536*N536,I536="V = V",J536*P536,I536="V = RoT",J536*R536*S536,I536="M = M",J536*Q536,I536="M = RoT",J536*R536*S536,I536="","")</f>
        <v/>
      </c>
      <c r="U536" s="115" t="str" cm="1">
        <f t="array" ref="U536">_xlfn.IFNA(_xlfn.IFS($H536="length","m",$H536="area","m2",$H536="volume","m3",$H536="mass","kg",$H536="",""),"problem")</f>
        <v/>
      </c>
      <c r="V536" s="475"/>
      <c r="W536" s="476"/>
      <c r="X536" s="476"/>
      <c r="Y536" s="476"/>
      <c r="Z536" s="116"/>
      <c r="AA536" s="117" t="str" cm="1">
        <f t="array" ref="AA536">_xlfn.IFNA(_xlfn.IFS($H536="Length",VLOOKUP($Y536,Densities,3,FALSE),$H536="area",VLOOKUP($Y536,Densities,4,FALSE),$H536="volume",VLOOKUP($Y536,Densities,5,FALSE),$H536="mass",1,$H536="",""),"enter density manually")</f>
        <v/>
      </c>
      <c r="AB536" s="115" t="str" cm="1">
        <f t="array" ref="AB536">_xlfn.IFNA(_xlfn.IFS($H536="length","kg/m",$H536="area","kg/m2",$H536="volume","kg/m3",$H536="mass","kg/kg",$H536="",""),"problem")</f>
        <v/>
      </c>
      <c r="AC536" s="118" t="str">
        <f t="shared" si="31"/>
        <v/>
      </c>
      <c r="AD536" s="119" t="str">
        <f t="shared" si="32"/>
        <v/>
      </c>
      <c r="AE536" s="120" t="str">
        <f t="shared" si="33"/>
        <v/>
      </c>
      <c r="AF536" s="121" t="str">
        <f t="shared" si="30"/>
        <v/>
      </c>
    </row>
    <row r="537" spans="2:32" x14ac:dyDescent="0.35">
      <c r="B537" s="903"/>
      <c r="C537" s="904"/>
      <c r="D537" s="905"/>
      <c r="E537" s="906"/>
      <c r="F537" s="907"/>
      <c r="G537" s="908"/>
      <c r="H537" s="909"/>
      <c r="I537" s="910"/>
      <c r="J537" s="911"/>
      <c r="K537" s="912"/>
      <c r="L537" s="913"/>
      <c r="M537" s="914"/>
      <c r="N537" s="915"/>
      <c r="O537" s="914"/>
      <c r="P537" s="915"/>
      <c r="Q537" s="916"/>
      <c r="R537" s="917"/>
      <c r="S537" s="918"/>
      <c r="T537" s="114" t="str" cm="1">
        <f t="array" ref="T537">_xlfn.IFS(I537="L = L",J537*K537,I537="L = RoT",J537*R537*S537,I537="A = L x H",J537*K537*L537,I537="A = CS",J537*O537,I537="A = A",J537*N537,I537="A = RoT",J537*R537*S537,I537="V = L x H x T",J537*K537*L537*M537,I537="V = L x CS",J537*K537*O537,I537="V = T x A",J537*M537*N537,I537="V = V",J537*P537,I537="V = RoT",J537*R537*S537,I537="M = M",J537*Q537,I537="M = RoT",J537*R537*S537,I537="","")</f>
        <v/>
      </c>
      <c r="U537" s="115" t="str" cm="1">
        <f t="array" ref="U537">_xlfn.IFNA(_xlfn.IFS($H537="length","m",$H537="area","m2",$H537="volume","m3",$H537="mass","kg",$H537="",""),"problem")</f>
        <v/>
      </c>
      <c r="V537" s="475"/>
      <c r="W537" s="476"/>
      <c r="X537" s="476"/>
      <c r="Y537" s="476"/>
      <c r="Z537" s="116"/>
      <c r="AA537" s="117" t="str" cm="1">
        <f t="array" ref="AA537">_xlfn.IFNA(_xlfn.IFS($H537="Length",VLOOKUP($Y537,Densities,3,FALSE),$H537="area",VLOOKUP($Y537,Densities,4,FALSE),$H537="volume",VLOOKUP($Y537,Densities,5,FALSE),$H537="mass",1,$H537="",""),"enter density manually")</f>
        <v/>
      </c>
      <c r="AB537" s="115" t="str" cm="1">
        <f t="array" ref="AB537">_xlfn.IFNA(_xlfn.IFS($H537="length","kg/m",$H537="area","kg/m2",$H537="volume","kg/m3",$H537="mass","kg/kg",$H537="",""),"problem")</f>
        <v/>
      </c>
      <c r="AC537" s="118" t="str">
        <f t="shared" si="31"/>
        <v/>
      </c>
      <c r="AD537" s="119" t="str">
        <f t="shared" si="32"/>
        <v/>
      </c>
      <c r="AE537" s="120" t="str">
        <f t="shared" si="33"/>
        <v/>
      </c>
      <c r="AF537" s="121" t="str">
        <f t="shared" si="30"/>
        <v/>
      </c>
    </row>
    <row r="538" spans="2:32" x14ac:dyDescent="0.35">
      <c r="B538" s="903"/>
      <c r="C538" s="904"/>
      <c r="D538" s="905"/>
      <c r="E538" s="906"/>
      <c r="F538" s="907"/>
      <c r="G538" s="908"/>
      <c r="H538" s="909"/>
      <c r="I538" s="910"/>
      <c r="J538" s="911"/>
      <c r="K538" s="912"/>
      <c r="L538" s="913"/>
      <c r="M538" s="914"/>
      <c r="N538" s="915"/>
      <c r="O538" s="914"/>
      <c r="P538" s="915"/>
      <c r="Q538" s="916"/>
      <c r="R538" s="917"/>
      <c r="S538" s="918"/>
      <c r="T538" s="114" t="str" cm="1">
        <f t="array" ref="T538">_xlfn.IFS(I538="L = L",J538*K538,I538="L = RoT",J538*R538*S538,I538="A = L x H",J538*K538*L538,I538="A = CS",J538*O538,I538="A = A",J538*N538,I538="A = RoT",J538*R538*S538,I538="V = L x H x T",J538*K538*L538*M538,I538="V = L x CS",J538*K538*O538,I538="V = T x A",J538*M538*N538,I538="V = V",J538*P538,I538="V = RoT",J538*R538*S538,I538="M = M",J538*Q538,I538="M = RoT",J538*R538*S538,I538="","")</f>
        <v/>
      </c>
      <c r="U538" s="115" t="str" cm="1">
        <f t="array" ref="U538">_xlfn.IFNA(_xlfn.IFS($H538="length","m",$H538="area","m2",$H538="volume","m3",$H538="mass","kg",$H538="",""),"problem")</f>
        <v/>
      </c>
      <c r="V538" s="475"/>
      <c r="W538" s="476"/>
      <c r="X538" s="476"/>
      <c r="Y538" s="476"/>
      <c r="Z538" s="116"/>
      <c r="AA538" s="117" t="str" cm="1">
        <f t="array" ref="AA538">_xlfn.IFNA(_xlfn.IFS($H538="Length",VLOOKUP($Y538,Densities,3,FALSE),$H538="area",VLOOKUP($Y538,Densities,4,FALSE),$H538="volume",VLOOKUP($Y538,Densities,5,FALSE),$H538="mass",1,$H538="",""),"enter density manually")</f>
        <v/>
      </c>
      <c r="AB538" s="115" t="str" cm="1">
        <f t="array" ref="AB538">_xlfn.IFNA(_xlfn.IFS($H538="length","kg/m",$H538="area","kg/m2",$H538="volume","kg/m3",$H538="mass","kg/kg",$H538="",""),"problem")</f>
        <v/>
      </c>
      <c r="AC538" s="118" t="str">
        <f t="shared" si="31"/>
        <v/>
      </c>
      <c r="AD538" s="119" t="str">
        <f t="shared" si="32"/>
        <v/>
      </c>
      <c r="AE538" s="120" t="str">
        <f t="shared" si="33"/>
        <v/>
      </c>
      <c r="AF538" s="121" t="str">
        <f t="shared" si="30"/>
        <v/>
      </c>
    </row>
    <row r="539" spans="2:32" x14ac:dyDescent="0.35">
      <c r="B539" s="903"/>
      <c r="C539" s="904"/>
      <c r="D539" s="905"/>
      <c r="E539" s="906"/>
      <c r="F539" s="907"/>
      <c r="G539" s="908"/>
      <c r="H539" s="909"/>
      <c r="I539" s="910"/>
      <c r="J539" s="911"/>
      <c r="K539" s="912"/>
      <c r="L539" s="913"/>
      <c r="M539" s="914"/>
      <c r="N539" s="915"/>
      <c r="O539" s="914"/>
      <c r="P539" s="915"/>
      <c r="Q539" s="916"/>
      <c r="R539" s="917"/>
      <c r="S539" s="918"/>
      <c r="T539" s="114" t="str" cm="1">
        <f t="array" ref="T539">_xlfn.IFS(I539="L = L",J539*K539,I539="L = RoT",J539*R539*S539,I539="A = L x H",J539*K539*L539,I539="A = CS",J539*O539,I539="A = A",J539*N539,I539="A = RoT",J539*R539*S539,I539="V = L x H x T",J539*K539*L539*M539,I539="V = L x CS",J539*K539*O539,I539="V = T x A",J539*M539*N539,I539="V = V",J539*P539,I539="V = RoT",J539*R539*S539,I539="M = M",J539*Q539,I539="M = RoT",J539*R539*S539,I539="","")</f>
        <v/>
      </c>
      <c r="U539" s="115" t="str" cm="1">
        <f t="array" ref="U539">_xlfn.IFNA(_xlfn.IFS($H539="length","m",$H539="area","m2",$H539="volume","m3",$H539="mass","kg",$H539="",""),"problem")</f>
        <v/>
      </c>
      <c r="V539" s="475"/>
      <c r="W539" s="476"/>
      <c r="X539" s="476"/>
      <c r="Y539" s="476"/>
      <c r="Z539" s="116"/>
      <c r="AA539" s="117" t="str" cm="1">
        <f t="array" ref="AA539">_xlfn.IFNA(_xlfn.IFS($H539="Length",VLOOKUP($Y539,Densities,3,FALSE),$H539="area",VLOOKUP($Y539,Densities,4,FALSE),$H539="volume",VLOOKUP($Y539,Densities,5,FALSE),$H539="mass",1,$H539="",""),"enter density manually")</f>
        <v/>
      </c>
      <c r="AB539" s="115" t="str" cm="1">
        <f t="array" ref="AB539">_xlfn.IFNA(_xlfn.IFS($H539="length","kg/m",$H539="area","kg/m2",$H539="volume","kg/m3",$H539="mass","kg/kg",$H539="",""),"problem")</f>
        <v/>
      </c>
      <c r="AC539" s="118" t="str">
        <f t="shared" si="31"/>
        <v/>
      </c>
      <c r="AD539" s="119" t="str">
        <f t="shared" si="32"/>
        <v/>
      </c>
      <c r="AE539" s="120" t="str">
        <f t="shared" si="33"/>
        <v/>
      </c>
      <c r="AF539" s="121" t="str">
        <f t="shared" si="30"/>
        <v/>
      </c>
    </row>
    <row r="540" spans="2:32" x14ac:dyDescent="0.35">
      <c r="B540" s="903"/>
      <c r="C540" s="904"/>
      <c r="D540" s="905"/>
      <c r="E540" s="906"/>
      <c r="F540" s="907"/>
      <c r="G540" s="908"/>
      <c r="H540" s="909"/>
      <c r="I540" s="910"/>
      <c r="J540" s="911"/>
      <c r="K540" s="912"/>
      <c r="L540" s="913"/>
      <c r="M540" s="914"/>
      <c r="N540" s="915"/>
      <c r="O540" s="914"/>
      <c r="P540" s="915"/>
      <c r="Q540" s="916"/>
      <c r="R540" s="917"/>
      <c r="S540" s="918"/>
      <c r="T540" s="114" t="str" cm="1">
        <f t="array" ref="T540">_xlfn.IFS(I540="L = L",J540*K540,I540="L = RoT",J540*R540*S540,I540="A = L x H",J540*K540*L540,I540="A = CS",J540*O540,I540="A = A",J540*N540,I540="A = RoT",J540*R540*S540,I540="V = L x H x T",J540*K540*L540*M540,I540="V = L x CS",J540*K540*O540,I540="V = T x A",J540*M540*N540,I540="V = V",J540*P540,I540="V = RoT",J540*R540*S540,I540="M = M",J540*Q540,I540="M = RoT",J540*R540*S540,I540="","")</f>
        <v/>
      </c>
      <c r="U540" s="115" t="str" cm="1">
        <f t="array" ref="U540">_xlfn.IFNA(_xlfn.IFS($H540="length","m",$H540="area","m2",$H540="volume","m3",$H540="mass","kg",$H540="",""),"problem")</f>
        <v/>
      </c>
      <c r="V540" s="475"/>
      <c r="W540" s="476"/>
      <c r="X540" s="476"/>
      <c r="Y540" s="476"/>
      <c r="Z540" s="116"/>
      <c r="AA540" s="117" t="str" cm="1">
        <f t="array" ref="AA540">_xlfn.IFNA(_xlfn.IFS($H540="Length",VLOOKUP($Y540,Densities,3,FALSE),$H540="area",VLOOKUP($Y540,Densities,4,FALSE),$H540="volume",VLOOKUP($Y540,Densities,5,FALSE),$H540="mass",1,$H540="",""),"enter density manually")</f>
        <v/>
      </c>
      <c r="AB540" s="115" t="str" cm="1">
        <f t="array" ref="AB540">_xlfn.IFNA(_xlfn.IFS($H540="length","kg/m",$H540="area","kg/m2",$H540="volume","kg/m3",$H540="mass","kg/kg",$H540="",""),"problem")</f>
        <v/>
      </c>
      <c r="AC540" s="118" t="str">
        <f t="shared" si="31"/>
        <v/>
      </c>
      <c r="AD540" s="119" t="str">
        <f t="shared" si="32"/>
        <v/>
      </c>
      <c r="AE540" s="120" t="str">
        <f t="shared" si="33"/>
        <v/>
      </c>
      <c r="AF540" s="121" t="str">
        <f t="shared" si="30"/>
        <v/>
      </c>
    </row>
    <row r="541" spans="2:32" x14ac:dyDescent="0.35">
      <c r="B541" s="903"/>
      <c r="C541" s="904"/>
      <c r="D541" s="905"/>
      <c r="E541" s="906"/>
      <c r="F541" s="907"/>
      <c r="G541" s="908"/>
      <c r="H541" s="909"/>
      <c r="I541" s="910"/>
      <c r="J541" s="911"/>
      <c r="K541" s="912"/>
      <c r="L541" s="913"/>
      <c r="M541" s="914"/>
      <c r="N541" s="915"/>
      <c r="O541" s="914"/>
      <c r="P541" s="915"/>
      <c r="Q541" s="916"/>
      <c r="R541" s="917"/>
      <c r="S541" s="918"/>
      <c r="T541" s="114" t="str" cm="1">
        <f t="array" ref="T541">_xlfn.IFS(I541="L = L",J541*K541,I541="L = RoT",J541*R541*S541,I541="A = L x H",J541*K541*L541,I541="A = CS",J541*O541,I541="A = A",J541*N541,I541="A = RoT",J541*R541*S541,I541="V = L x H x T",J541*K541*L541*M541,I541="V = L x CS",J541*K541*O541,I541="V = T x A",J541*M541*N541,I541="V = V",J541*P541,I541="V = RoT",J541*R541*S541,I541="M = M",J541*Q541,I541="M = RoT",J541*R541*S541,I541="","")</f>
        <v/>
      </c>
      <c r="U541" s="115" t="str" cm="1">
        <f t="array" ref="U541">_xlfn.IFNA(_xlfn.IFS($H541="length","m",$H541="area","m2",$H541="volume","m3",$H541="mass","kg",$H541="",""),"problem")</f>
        <v/>
      </c>
      <c r="V541" s="475"/>
      <c r="W541" s="476"/>
      <c r="X541" s="476"/>
      <c r="Y541" s="476"/>
      <c r="Z541" s="116"/>
      <c r="AA541" s="117" t="str" cm="1">
        <f t="array" ref="AA541">_xlfn.IFNA(_xlfn.IFS($H541="Length",VLOOKUP($Y541,Densities,3,FALSE),$H541="area",VLOOKUP($Y541,Densities,4,FALSE),$H541="volume",VLOOKUP($Y541,Densities,5,FALSE),$H541="mass",1,$H541="",""),"enter density manually")</f>
        <v/>
      </c>
      <c r="AB541" s="115" t="str" cm="1">
        <f t="array" ref="AB541">_xlfn.IFNA(_xlfn.IFS($H541="length","kg/m",$H541="area","kg/m2",$H541="volume","kg/m3",$H541="mass","kg/kg",$H541="",""),"problem")</f>
        <v/>
      </c>
      <c r="AC541" s="118" t="str">
        <f t="shared" si="31"/>
        <v/>
      </c>
      <c r="AD541" s="119" t="str">
        <f t="shared" si="32"/>
        <v/>
      </c>
      <c r="AE541" s="120" t="str">
        <f t="shared" si="33"/>
        <v/>
      </c>
      <c r="AF541" s="121" t="str">
        <f t="shared" si="30"/>
        <v/>
      </c>
    </row>
    <row r="542" spans="2:32" ht="15.75" customHeight="1" x14ac:dyDescent="0.35">
      <c r="B542" s="903"/>
      <c r="C542" s="904"/>
      <c r="D542" s="905"/>
      <c r="E542" s="906"/>
      <c r="F542" s="907"/>
      <c r="G542" s="908"/>
      <c r="H542" s="909"/>
      <c r="I542" s="910"/>
      <c r="J542" s="911"/>
      <c r="K542" s="912"/>
      <c r="L542" s="913"/>
      <c r="M542" s="914"/>
      <c r="N542" s="915"/>
      <c r="O542" s="914"/>
      <c r="P542" s="915"/>
      <c r="Q542" s="916"/>
      <c r="R542" s="917"/>
      <c r="S542" s="918"/>
      <c r="T542" s="114" t="str" cm="1">
        <f t="array" ref="T542">_xlfn.IFS(I542="L = L",J542*K542,I542="L = RoT",J542*R542*S542,I542="A = L x H",J542*K542*L542,I542="A = CS",J542*O542,I542="A = A",J542*N542,I542="A = RoT",J542*R542*S542,I542="V = L x H x T",J542*K542*L542*M542,I542="V = L x CS",J542*K542*O542,I542="V = T x A",J542*M542*N542,I542="V = V",J542*P542,I542="V = RoT",J542*R542*S542,I542="M = M",J542*Q542,I542="M = RoT",J542*R542*S542,I542="","")</f>
        <v/>
      </c>
      <c r="U542" s="115" t="str" cm="1">
        <f t="array" ref="U542">_xlfn.IFNA(_xlfn.IFS($H542="length","m",$H542="area","m2",$H542="volume","m3",$H542="mass","kg",$H542="",""),"problem")</f>
        <v/>
      </c>
      <c r="V542" s="475"/>
      <c r="W542" s="476"/>
      <c r="X542" s="476"/>
      <c r="Y542" s="476"/>
      <c r="Z542" s="116"/>
      <c r="AA542" s="117" t="str" cm="1">
        <f t="array" ref="AA542">_xlfn.IFNA(_xlfn.IFS($H542="Length",VLOOKUP($Y542,Densities,3,FALSE),$H542="area",VLOOKUP($Y542,Densities,4,FALSE),$H542="volume",VLOOKUP($Y542,Densities,5,FALSE),$H542="mass",1,$H542="",""),"enter density manually")</f>
        <v/>
      </c>
      <c r="AB542" s="115" t="str" cm="1">
        <f t="array" ref="AB542">_xlfn.IFNA(_xlfn.IFS($H542="length","kg/m",$H542="area","kg/m2",$H542="volume","kg/m3",$H542="mass","kg/kg",$H542="",""),"problem")</f>
        <v/>
      </c>
      <c r="AC542" s="118" t="str">
        <f t="shared" si="31"/>
        <v/>
      </c>
      <c r="AD542" s="119" t="str">
        <f t="shared" si="32"/>
        <v/>
      </c>
      <c r="AE542" s="120" t="str">
        <f t="shared" si="33"/>
        <v/>
      </c>
      <c r="AF542" s="121" t="str">
        <f t="shared" si="30"/>
        <v/>
      </c>
    </row>
    <row r="543" spans="2:32" ht="15.75" customHeight="1" x14ac:dyDescent="0.35">
      <c r="B543" s="903"/>
      <c r="C543" s="904"/>
      <c r="D543" s="905"/>
      <c r="E543" s="906"/>
      <c r="F543" s="907"/>
      <c r="G543" s="908"/>
      <c r="H543" s="909"/>
      <c r="I543" s="910"/>
      <c r="J543" s="911"/>
      <c r="K543" s="912"/>
      <c r="L543" s="913"/>
      <c r="M543" s="914"/>
      <c r="N543" s="915"/>
      <c r="O543" s="914"/>
      <c r="P543" s="915"/>
      <c r="Q543" s="916"/>
      <c r="R543" s="917"/>
      <c r="S543" s="918"/>
      <c r="T543" s="114" t="str" cm="1">
        <f t="array" ref="T543">_xlfn.IFS(I543="L = L",J543*K543,I543="L = RoT",J543*R543*S543,I543="A = L x H",J543*K543*L543,I543="A = CS",J543*O543,I543="A = A",J543*N543,I543="A = RoT",J543*R543*S543,I543="V = L x H x T",J543*K543*L543*M543,I543="V = L x CS",J543*K543*O543,I543="V = T x A",J543*M543*N543,I543="V = V",J543*P543,I543="V = RoT",J543*R543*S543,I543="M = M",J543*Q543,I543="M = RoT",J543*R543*S543,I543="","")</f>
        <v/>
      </c>
      <c r="U543" s="115" t="str" cm="1">
        <f t="array" ref="U543">_xlfn.IFNA(_xlfn.IFS($H543="length","m",$H543="area","m2",$H543="volume","m3",$H543="mass","kg",$H543="",""),"problem")</f>
        <v/>
      </c>
      <c r="V543" s="475"/>
      <c r="W543" s="476"/>
      <c r="X543" s="476"/>
      <c r="Y543" s="476"/>
      <c r="Z543" s="116"/>
      <c r="AA543" s="117" t="str" cm="1">
        <f t="array" ref="AA543">_xlfn.IFNA(_xlfn.IFS($H543="Length",VLOOKUP($Y543,Densities,3,FALSE),$H543="area",VLOOKUP($Y543,Densities,4,FALSE),$H543="volume",VLOOKUP($Y543,Densities,5,FALSE),$H543="mass",1,$H543="",""),"enter density manually")</f>
        <v/>
      </c>
      <c r="AB543" s="115" t="str" cm="1">
        <f t="array" ref="AB543">_xlfn.IFNA(_xlfn.IFS($H543="length","kg/m",$H543="area","kg/m2",$H543="volume","kg/m3",$H543="mass","kg/kg",$H543="",""),"problem")</f>
        <v/>
      </c>
      <c r="AC543" s="118" t="str">
        <f t="shared" si="31"/>
        <v/>
      </c>
      <c r="AD543" s="119" t="str">
        <f t="shared" si="32"/>
        <v/>
      </c>
      <c r="AE543" s="120" t="str">
        <f t="shared" si="33"/>
        <v/>
      </c>
      <c r="AF543" s="121" t="str">
        <f t="shared" si="30"/>
        <v/>
      </c>
    </row>
    <row r="544" spans="2:32" ht="15.75" customHeight="1" x14ac:dyDescent="0.35">
      <c r="B544" s="903"/>
      <c r="C544" s="904"/>
      <c r="D544" s="905"/>
      <c r="E544" s="906"/>
      <c r="F544" s="907"/>
      <c r="G544" s="908"/>
      <c r="H544" s="909"/>
      <c r="I544" s="910"/>
      <c r="J544" s="911"/>
      <c r="K544" s="912"/>
      <c r="L544" s="913"/>
      <c r="M544" s="914"/>
      <c r="N544" s="915"/>
      <c r="O544" s="914"/>
      <c r="P544" s="915"/>
      <c r="Q544" s="916"/>
      <c r="R544" s="917"/>
      <c r="S544" s="918"/>
      <c r="T544" s="114" t="str" cm="1">
        <f t="array" ref="T544">_xlfn.IFS(I544="L = L",J544*K544,I544="L = RoT",J544*R544*S544,I544="A = L x H",J544*K544*L544,I544="A = CS",J544*O544,I544="A = A",J544*N544,I544="A = RoT",J544*R544*S544,I544="V = L x H x T",J544*K544*L544*M544,I544="V = L x CS",J544*K544*O544,I544="V = T x A",J544*M544*N544,I544="V = V",J544*P544,I544="V = RoT",J544*R544*S544,I544="M = M",J544*Q544,I544="M = RoT",J544*R544*S544,I544="","")</f>
        <v/>
      </c>
      <c r="U544" s="115" t="str" cm="1">
        <f t="array" ref="U544">_xlfn.IFNA(_xlfn.IFS($H544="length","m",$H544="area","m2",$H544="volume","m3",$H544="mass","kg",$H544="",""),"problem")</f>
        <v/>
      </c>
      <c r="V544" s="475"/>
      <c r="W544" s="476"/>
      <c r="X544" s="476"/>
      <c r="Y544" s="476"/>
      <c r="Z544" s="116"/>
      <c r="AA544" s="117" t="str" cm="1">
        <f t="array" ref="AA544">_xlfn.IFNA(_xlfn.IFS($H544="Length",VLOOKUP($Y544,Densities,3,FALSE),$H544="area",VLOOKUP($Y544,Densities,4,FALSE),$H544="volume",VLOOKUP($Y544,Densities,5,FALSE),$H544="mass",1,$H544="",""),"enter density manually")</f>
        <v/>
      </c>
      <c r="AB544" s="115" t="str" cm="1">
        <f t="array" ref="AB544">_xlfn.IFNA(_xlfn.IFS($H544="length","kg/m",$H544="area","kg/m2",$H544="volume","kg/m3",$H544="mass","kg/kg",$H544="",""),"problem")</f>
        <v/>
      </c>
      <c r="AC544" s="118" t="str">
        <f t="shared" si="31"/>
        <v/>
      </c>
      <c r="AD544" s="119" t="str">
        <f t="shared" si="32"/>
        <v/>
      </c>
      <c r="AE544" s="120" t="str">
        <f t="shared" si="33"/>
        <v/>
      </c>
      <c r="AF544" s="121" t="str">
        <f t="shared" si="30"/>
        <v/>
      </c>
    </row>
    <row r="545" spans="2:32" ht="15.75" customHeight="1" x14ac:dyDescent="0.35">
      <c r="B545" s="903"/>
      <c r="C545" s="904"/>
      <c r="D545" s="905"/>
      <c r="E545" s="906"/>
      <c r="F545" s="907"/>
      <c r="G545" s="908"/>
      <c r="H545" s="909"/>
      <c r="I545" s="910"/>
      <c r="J545" s="911"/>
      <c r="K545" s="912"/>
      <c r="L545" s="913"/>
      <c r="M545" s="914"/>
      <c r="N545" s="915"/>
      <c r="O545" s="914"/>
      <c r="P545" s="915"/>
      <c r="Q545" s="916"/>
      <c r="R545" s="917"/>
      <c r="S545" s="918"/>
      <c r="T545" s="114" t="str" cm="1">
        <f t="array" ref="T545">_xlfn.IFS(I545="L = L",J545*K545,I545="L = RoT",J545*R545*S545,I545="A = L x H",J545*K545*L545,I545="A = CS",J545*O545,I545="A = A",J545*N545,I545="A = RoT",J545*R545*S545,I545="V = L x H x T",J545*K545*L545*M545,I545="V = L x CS",J545*K545*O545,I545="V = T x A",J545*M545*N545,I545="V = V",J545*P545,I545="V = RoT",J545*R545*S545,I545="M = M",J545*Q545,I545="M = RoT",J545*R545*S545,I545="","")</f>
        <v/>
      </c>
      <c r="U545" s="115" t="str" cm="1">
        <f t="array" ref="U545">_xlfn.IFNA(_xlfn.IFS($H545="length","m",$H545="area","m2",$H545="volume","m3",$H545="mass","kg",$H545="",""),"problem")</f>
        <v/>
      </c>
      <c r="V545" s="475"/>
      <c r="W545" s="476"/>
      <c r="X545" s="476"/>
      <c r="Y545" s="476"/>
      <c r="Z545" s="116"/>
      <c r="AA545" s="117" t="str" cm="1">
        <f t="array" ref="AA545">_xlfn.IFNA(_xlfn.IFS($H545="Length",VLOOKUP($Y545,Densities,3,FALSE),$H545="area",VLOOKUP($Y545,Densities,4,FALSE),$H545="volume",VLOOKUP($Y545,Densities,5,FALSE),$H545="mass",1,$H545="",""),"enter density manually")</f>
        <v/>
      </c>
      <c r="AB545" s="115" t="str" cm="1">
        <f t="array" ref="AB545">_xlfn.IFNA(_xlfn.IFS($H545="length","kg/m",$H545="area","kg/m2",$H545="volume","kg/m3",$H545="mass","kg/kg",$H545="",""),"problem")</f>
        <v/>
      </c>
      <c r="AC545" s="118" t="str">
        <f t="shared" si="31"/>
        <v/>
      </c>
      <c r="AD545" s="119" t="str">
        <f t="shared" si="32"/>
        <v/>
      </c>
      <c r="AE545" s="120" t="str">
        <f t="shared" si="33"/>
        <v/>
      </c>
      <c r="AF545" s="121" t="str">
        <f t="shared" si="30"/>
        <v/>
      </c>
    </row>
    <row r="546" spans="2:32" ht="15.75" customHeight="1" x14ac:dyDescent="0.35">
      <c r="B546" s="903"/>
      <c r="C546" s="904"/>
      <c r="D546" s="905"/>
      <c r="E546" s="906"/>
      <c r="F546" s="907"/>
      <c r="G546" s="908"/>
      <c r="H546" s="909"/>
      <c r="I546" s="910"/>
      <c r="J546" s="911"/>
      <c r="K546" s="912"/>
      <c r="L546" s="913"/>
      <c r="M546" s="914"/>
      <c r="N546" s="915"/>
      <c r="O546" s="914"/>
      <c r="P546" s="915"/>
      <c r="Q546" s="916"/>
      <c r="R546" s="917"/>
      <c r="S546" s="918"/>
      <c r="T546" s="114" t="str" cm="1">
        <f t="array" ref="T546">_xlfn.IFS(I546="L = L",J546*K546,I546="L = RoT",J546*R546*S546,I546="A = L x H",J546*K546*L546,I546="A = CS",J546*O546,I546="A = A",J546*N546,I546="A = RoT",J546*R546*S546,I546="V = L x H x T",J546*K546*L546*M546,I546="V = L x CS",J546*K546*O546,I546="V = T x A",J546*M546*N546,I546="V = V",J546*P546,I546="V = RoT",J546*R546*S546,I546="M = M",J546*Q546,I546="M = RoT",J546*R546*S546,I546="","")</f>
        <v/>
      </c>
      <c r="U546" s="115" t="str" cm="1">
        <f t="array" ref="U546">_xlfn.IFNA(_xlfn.IFS($H546="length","m",$H546="area","m2",$H546="volume","m3",$H546="mass","kg",$H546="",""),"problem")</f>
        <v/>
      </c>
      <c r="V546" s="475"/>
      <c r="W546" s="476"/>
      <c r="X546" s="476"/>
      <c r="Y546" s="476"/>
      <c r="Z546" s="116"/>
      <c r="AA546" s="117" t="str" cm="1">
        <f t="array" ref="AA546">_xlfn.IFNA(_xlfn.IFS($H546="Length",VLOOKUP($Y546,Densities,3,FALSE),$H546="area",VLOOKUP($Y546,Densities,4,FALSE),$H546="volume",VLOOKUP($Y546,Densities,5,FALSE),$H546="mass",1,$H546="",""),"enter density manually")</f>
        <v/>
      </c>
      <c r="AB546" s="115" t="str" cm="1">
        <f t="array" ref="AB546">_xlfn.IFNA(_xlfn.IFS($H546="length","kg/m",$H546="area","kg/m2",$H546="volume","kg/m3",$H546="mass","kg/kg",$H546="",""),"problem")</f>
        <v/>
      </c>
      <c r="AC546" s="118" t="str">
        <f t="shared" si="31"/>
        <v/>
      </c>
      <c r="AD546" s="119" t="str">
        <f t="shared" si="32"/>
        <v/>
      </c>
      <c r="AE546" s="120" t="str">
        <f t="shared" si="33"/>
        <v/>
      </c>
      <c r="AF546" s="121" t="str">
        <f t="shared" si="30"/>
        <v/>
      </c>
    </row>
    <row r="547" spans="2:32" ht="15.75" customHeight="1" x14ac:dyDescent="0.35">
      <c r="B547" s="903"/>
      <c r="C547" s="904"/>
      <c r="D547" s="905"/>
      <c r="E547" s="906"/>
      <c r="F547" s="907"/>
      <c r="G547" s="908"/>
      <c r="H547" s="909"/>
      <c r="I547" s="910"/>
      <c r="J547" s="911"/>
      <c r="K547" s="912"/>
      <c r="L547" s="913"/>
      <c r="M547" s="914"/>
      <c r="N547" s="915"/>
      <c r="O547" s="914"/>
      <c r="P547" s="915"/>
      <c r="Q547" s="916"/>
      <c r="R547" s="917"/>
      <c r="S547" s="918"/>
      <c r="T547" s="114" t="str" cm="1">
        <f t="array" ref="T547">_xlfn.IFS(I547="L = L",J547*K547,I547="L = RoT",J547*R547*S547,I547="A = L x H",J547*K547*L547,I547="A = CS",J547*O547,I547="A = A",J547*N547,I547="A = RoT",J547*R547*S547,I547="V = L x H x T",J547*K547*L547*M547,I547="V = L x CS",J547*K547*O547,I547="V = T x A",J547*M547*N547,I547="V = V",J547*P547,I547="V = RoT",J547*R547*S547,I547="M = M",J547*Q547,I547="M = RoT",J547*R547*S547,I547="","")</f>
        <v/>
      </c>
      <c r="U547" s="115" t="str" cm="1">
        <f t="array" ref="U547">_xlfn.IFNA(_xlfn.IFS($H547="length","m",$H547="area","m2",$H547="volume","m3",$H547="mass","kg",$H547="",""),"problem")</f>
        <v/>
      </c>
      <c r="V547" s="475"/>
      <c r="W547" s="476"/>
      <c r="X547" s="476"/>
      <c r="Y547" s="476"/>
      <c r="Z547" s="116"/>
      <c r="AA547" s="117" t="str" cm="1">
        <f t="array" ref="AA547">_xlfn.IFNA(_xlfn.IFS($H547="Length",VLOOKUP($Y547,Densities,3,FALSE),$H547="area",VLOOKUP($Y547,Densities,4,FALSE),$H547="volume",VLOOKUP($Y547,Densities,5,FALSE),$H547="mass",1,$H547="",""),"enter density manually")</f>
        <v/>
      </c>
      <c r="AB547" s="115" t="str" cm="1">
        <f t="array" ref="AB547">_xlfn.IFNA(_xlfn.IFS($H547="length","kg/m",$H547="area","kg/m2",$H547="volume","kg/m3",$H547="mass","kg/kg",$H547="",""),"problem")</f>
        <v/>
      </c>
      <c r="AC547" s="118" t="str">
        <f t="shared" si="31"/>
        <v/>
      </c>
      <c r="AD547" s="119" t="str">
        <f t="shared" si="32"/>
        <v/>
      </c>
      <c r="AE547" s="120" t="str">
        <f t="shared" si="33"/>
        <v/>
      </c>
      <c r="AF547" s="121" t="str">
        <f t="shared" si="30"/>
        <v/>
      </c>
    </row>
    <row r="548" spans="2:32" ht="15.75" customHeight="1" x14ac:dyDescent="0.35">
      <c r="B548" s="903"/>
      <c r="C548" s="904"/>
      <c r="D548" s="905"/>
      <c r="E548" s="906"/>
      <c r="F548" s="907"/>
      <c r="G548" s="908"/>
      <c r="H548" s="909"/>
      <c r="I548" s="910"/>
      <c r="J548" s="911"/>
      <c r="K548" s="912"/>
      <c r="L548" s="913"/>
      <c r="M548" s="914"/>
      <c r="N548" s="915"/>
      <c r="O548" s="914"/>
      <c r="P548" s="915"/>
      <c r="Q548" s="916"/>
      <c r="R548" s="917"/>
      <c r="S548" s="918"/>
      <c r="T548" s="114" t="str" cm="1">
        <f t="array" ref="T548">_xlfn.IFS(I548="L = L",J548*K548,I548="L = RoT",J548*R548*S548,I548="A = L x H",J548*K548*L548,I548="A = CS",J548*O548,I548="A = A",J548*N548,I548="A = RoT",J548*R548*S548,I548="V = L x H x T",J548*K548*L548*M548,I548="V = L x CS",J548*K548*O548,I548="V = T x A",J548*M548*N548,I548="V = V",J548*P548,I548="V = RoT",J548*R548*S548,I548="M = M",J548*Q548,I548="M = RoT",J548*R548*S548,I548="","")</f>
        <v/>
      </c>
      <c r="U548" s="115" t="str" cm="1">
        <f t="array" ref="U548">_xlfn.IFNA(_xlfn.IFS($H548="length","m",$H548="area","m2",$H548="volume","m3",$H548="mass","kg",$H548="",""),"problem")</f>
        <v/>
      </c>
      <c r="V548" s="475"/>
      <c r="W548" s="476"/>
      <c r="X548" s="476"/>
      <c r="Y548" s="476"/>
      <c r="Z548" s="116"/>
      <c r="AA548" s="117" t="str" cm="1">
        <f t="array" ref="AA548">_xlfn.IFNA(_xlfn.IFS($H548="Length",VLOOKUP($Y548,Densities,3,FALSE),$H548="area",VLOOKUP($Y548,Densities,4,FALSE),$H548="volume",VLOOKUP($Y548,Densities,5,FALSE),$H548="mass",1,$H548="",""),"enter density manually")</f>
        <v/>
      </c>
      <c r="AB548" s="115" t="str" cm="1">
        <f t="array" ref="AB548">_xlfn.IFNA(_xlfn.IFS($H548="length","kg/m",$H548="area","kg/m2",$H548="volume","kg/m3",$H548="mass","kg/kg",$H548="",""),"problem")</f>
        <v/>
      </c>
      <c r="AC548" s="118" t="str">
        <f t="shared" si="31"/>
        <v/>
      </c>
      <c r="AD548" s="119" t="str">
        <f t="shared" si="32"/>
        <v/>
      </c>
      <c r="AE548" s="120" t="str">
        <f t="shared" si="33"/>
        <v/>
      </c>
      <c r="AF548" s="121" t="str">
        <f t="shared" si="30"/>
        <v/>
      </c>
    </row>
    <row r="549" spans="2:32" ht="15.75" customHeight="1" x14ac:dyDescent="0.35">
      <c r="B549" s="903"/>
      <c r="C549" s="904"/>
      <c r="D549" s="905"/>
      <c r="E549" s="906"/>
      <c r="F549" s="907"/>
      <c r="G549" s="908"/>
      <c r="H549" s="909"/>
      <c r="I549" s="910"/>
      <c r="J549" s="911"/>
      <c r="K549" s="912"/>
      <c r="L549" s="913"/>
      <c r="M549" s="914"/>
      <c r="N549" s="915"/>
      <c r="O549" s="914"/>
      <c r="P549" s="915"/>
      <c r="Q549" s="916"/>
      <c r="R549" s="917"/>
      <c r="S549" s="918"/>
      <c r="T549" s="114" t="str" cm="1">
        <f t="array" ref="T549">_xlfn.IFS(I549="L = L",J549*K549,I549="L = RoT",J549*R549*S549,I549="A = L x H",J549*K549*L549,I549="A = CS",J549*O549,I549="A = A",J549*N549,I549="A = RoT",J549*R549*S549,I549="V = L x H x T",J549*K549*L549*M549,I549="V = L x CS",J549*K549*O549,I549="V = T x A",J549*M549*N549,I549="V = V",J549*P549,I549="V = RoT",J549*R549*S549,I549="M = M",J549*Q549,I549="M = RoT",J549*R549*S549,I549="","")</f>
        <v/>
      </c>
      <c r="U549" s="115" t="str" cm="1">
        <f t="array" ref="U549">_xlfn.IFNA(_xlfn.IFS($H549="length","m",$H549="area","m2",$H549="volume","m3",$H549="mass","kg",$H549="",""),"problem")</f>
        <v/>
      </c>
      <c r="V549" s="475"/>
      <c r="W549" s="476"/>
      <c r="X549" s="476"/>
      <c r="Y549" s="476"/>
      <c r="Z549" s="116"/>
      <c r="AA549" s="117" t="str" cm="1">
        <f t="array" ref="AA549">_xlfn.IFNA(_xlfn.IFS($H549="Length",VLOOKUP($Y549,Densities,3,FALSE),$H549="area",VLOOKUP($Y549,Densities,4,FALSE),$H549="volume",VLOOKUP($Y549,Densities,5,FALSE),$H549="mass",1,$H549="",""),"enter density manually")</f>
        <v/>
      </c>
      <c r="AB549" s="115" t="str" cm="1">
        <f t="array" ref="AB549">_xlfn.IFNA(_xlfn.IFS($H549="length","kg/m",$H549="area","kg/m2",$H549="volume","kg/m3",$H549="mass","kg/kg",$H549="",""),"problem")</f>
        <v/>
      </c>
      <c r="AC549" s="118" t="str">
        <f t="shared" si="31"/>
        <v/>
      </c>
      <c r="AD549" s="119" t="str">
        <f t="shared" si="32"/>
        <v/>
      </c>
      <c r="AE549" s="120" t="str">
        <f t="shared" si="33"/>
        <v/>
      </c>
      <c r="AF549" s="121" t="str">
        <f t="shared" si="30"/>
        <v/>
      </c>
    </row>
    <row r="550" spans="2:32" ht="15.75" customHeight="1" x14ac:dyDescent="0.35">
      <c r="B550" s="903"/>
      <c r="C550" s="904"/>
      <c r="D550" s="905"/>
      <c r="E550" s="906"/>
      <c r="F550" s="907"/>
      <c r="G550" s="908"/>
      <c r="H550" s="909"/>
      <c r="I550" s="910"/>
      <c r="J550" s="911"/>
      <c r="K550" s="912"/>
      <c r="L550" s="913"/>
      <c r="M550" s="914"/>
      <c r="N550" s="915"/>
      <c r="O550" s="914"/>
      <c r="P550" s="915"/>
      <c r="Q550" s="916"/>
      <c r="R550" s="917"/>
      <c r="S550" s="918"/>
      <c r="T550" s="114" t="str" cm="1">
        <f t="array" ref="T550">_xlfn.IFS(I550="L = L",J550*K550,I550="L = RoT",J550*R550*S550,I550="A = L x H",J550*K550*L550,I550="A = CS",J550*O550,I550="A = A",J550*N550,I550="A = RoT",J550*R550*S550,I550="V = L x H x T",J550*K550*L550*M550,I550="V = L x CS",J550*K550*O550,I550="V = T x A",J550*M550*N550,I550="V = V",J550*P550,I550="V = RoT",J550*R550*S550,I550="M = M",J550*Q550,I550="M = RoT",J550*R550*S550,I550="","")</f>
        <v/>
      </c>
      <c r="U550" s="115" t="str" cm="1">
        <f t="array" ref="U550">_xlfn.IFNA(_xlfn.IFS($H550="length","m",$H550="area","m2",$H550="volume","m3",$H550="mass","kg",$H550="",""),"problem")</f>
        <v/>
      </c>
      <c r="V550" s="475"/>
      <c r="W550" s="476"/>
      <c r="X550" s="476"/>
      <c r="Y550" s="476"/>
      <c r="Z550" s="116"/>
      <c r="AA550" s="117" t="str" cm="1">
        <f t="array" ref="AA550">_xlfn.IFNA(_xlfn.IFS($H550="Length",VLOOKUP($Y550,Densities,3,FALSE),$H550="area",VLOOKUP($Y550,Densities,4,FALSE),$H550="volume",VLOOKUP($Y550,Densities,5,FALSE),$H550="mass",1,$H550="",""),"enter density manually")</f>
        <v/>
      </c>
      <c r="AB550" s="115" t="str" cm="1">
        <f t="array" ref="AB550">_xlfn.IFNA(_xlfn.IFS($H550="length","kg/m",$H550="area","kg/m2",$H550="volume","kg/m3",$H550="mass","kg/kg",$H550="",""),"problem")</f>
        <v/>
      </c>
      <c r="AC550" s="118" t="str">
        <f t="shared" si="31"/>
        <v/>
      </c>
      <c r="AD550" s="119" t="str">
        <f t="shared" si="32"/>
        <v/>
      </c>
      <c r="AE550" s="120" t="str">
        <f t="shared" si="33"/>
        <v/>
      </c>
      <c r="AF550" s="121" t="str">
        <f t="shared" si="30"/>
        <v/>
      </c>
    </row>
    <row r="551" spans="2:32" ht="15.75" customHeight="1" x14ac:dyDescent="0.35">
      <c r="B551" s="903"/>
      <c r="C551" s="904"/>
      <c r="D551" s="905"/>
      <c r="E551" s="906"/>
      <c r="F551" s="907"/>
      <c r="G551" s="908"/>
      <c r="H551" s="909"/>
      <c r="I551" s="910"/>
      <c r="J551" s="911"/>
      <c r="K551" s="912"/>
      <c r="L551" s="913"/>
      <c r="M551" s="914"/>
      <c r="N551" s="915"/>
      <c r="O551" s="914"/>
      <c r="P551" s="915"/>
      <c r="Q551" s="916"/>
      <c r="R551" s="917"/>
      <c r="S551" s="918"/>
      <c r="T551" s="114" t="str" cm="1">
        <f t="array" ref="T551">_xlfn.IFS(I551="L = L",J551*K551,I551="L = RoT",J551*R551*S551,I551="A = L x H",J551*K551*L551,I551="A = CS",J551*O551,I551="A = A",J551*N551,I551="A = RoT",J551*R551*S551,I551="V = L x H x T",J551*K551*L551*M551,I551="V = L x CS",J551*K551*O551,I551="V = T x A",J551*M551*N551,I551="V = V",J551*P551,I551="V = RoT",J551*R551*S551,I551="M = M",J551*Q551,I551="M = RoT",J551*R551*S551,I551="","")</f>
        <v/>
      </c>
      <c r="U551" s="115" t="str" cm="1">
        <f t="array" ref="U551">_xlfn.IFNA(_xlfn.IFS($H551="length","m",$H551="area","m2",$H551="volume","m3",$H551="mass","kg",$H551="",""),"problem")</f>
        <v/>
      </c>
      <c r="V551" s="475"/>
      <c r="W551" s="476"/>
      <c r="X551" s="476"/>
      <c r="Y551" s="476"/>
      <c r="Z551" s="116"/>
      <c r="AA551" s="117" t="str" cm="1">
        <f t="array" ref="AA551">_xlfn.IFNA(_xlfn.IFS($H551="Length",VLOOKUP($Y551,Densities,3,FALSE),$H551="area",VLOOKUP($Y551,Densities,4,FALSE),$H551="volume",VLOOKUP($Y551,Densities,5,FALSE),$H551="mass",1,$H551="",""),"enter density manually")</f>
        <v/>
      </c>
      <c r="AB551" s="115" t="str" cm="1">
        <f t="array" ref="AB551">_xlfn.IFNA(_xlfn.IFS($H551="length","kg/m",$H551="area","kg/m2",$H551="volume","kg/m3",$H551="mass","kg/kg",$H551="",""),"problem")</f>
        <v/>
      </c>
      <c r="AC551" s="118" t="str">
        <f t="shared" si="31"/>
        <v/>
      </c>
      <c r="AD551" s="119" t="str">
        <f t="shared" si="32"/>
        <v/>
      </c>
      <c r="AE551" s="120" t="str">
        <f t="shared" si="33"/>
        <v/>
      </c>
      <c r="AF551" s="121" t="str">
        <f t="shared" si="30"/>
        <v/>
      </c>
    </row>
    <row r="552" spans="2:32" ht="15.75" customHeight="1" x14ac:dyDescent="0.35">
      <c r="B552" s="903"/>
      <c r="C552" s="904"/>
      <c r="D552" s="905"/>
      <c r="E552" s="906"/>
      <c r="F552" s="907"/>
      <c r="G552" s="908"/>
      <c r="H552" s="909"/>
      <c r="I552" s="910"/>
      <c r="J552" s="911"/>
      <c r="K552" s="912"/>
      <c r="L552" s="913"/>
      <c r="M552" s="914"/>
      <c r="N552" s="915"/>
      <c r="O552" s="914"/>
      <c r="P552" s="915"/>
      <c r="Q552" s="916"/>
      <c r="R552" s="917"/>
      <c r="S552" s="918"/>
      <c r="T552" s="114" t="str" cm="1">
        <f t="array" ref="T552">_xlfn.IFS(I552="L = L",J552*K552,I552="L = RoT",J552*R552*S552,I552="A = L x H",J552*K552*L552,I552="A = CS",J552*O552,I552="A = A",J552*N552,I552="A = RoT",J552*R552*S552,I552="V = L x H x T",J552*K552*L552*M552,I552="V = L x CS",J552*K552*O552,I552="V = T x A",J552*M552*N552,I552="V = V",J552*P552,I552="V = RoT",J552*R552*S552,I552="M = M",J552*Q552,I552="M = RoT",J552*R552*S552,I552="","")</f>
        <v/>
      </c>
      <c r="U552" s="115" t="str" cm="1">
        <f t="array" ref="U552">_xlfn.IFNA(_xlfn.IFS($H552="length","m",$H552="area","m2",$H552="volume","m3",$H552="mass","kg",$H552="",""),"problem")</f>
        <v/>
      </c>
      <c r="V552" s="475"/>
      <c r="W552" s="476"/>
      <c r="X552" s="476"/>
      <c r="Y552" s="476"/>
      <c r="Z552" s="116"/>
      <c r="AA552" s="117" t="str" cm="1">
        <f t="array" ref="AA552">_xlfn.IFNA(_xlfn.IFS($H552="Length",VLOOKUP($Y552,Densities,3,FALSE),$H552="area",VLOOKUP($Y552,Densities,4,FALSE),$H552="volume",VLOOKUP($Y552,Densities,5,FALSE),$H552="mass",1,$H552="",""),"enter density manually")</f>
        <v/>
      </c>
      <c r="AB552" s="115" t="str" cm="1">
        <f t="array" ref="AB552">_xlfn.IFNA(_xlfn.IFS($H552="length","kg/m",$H552="area","kg/m2",$H552="volume","kg/m3",$H552="mass","kg/kg",$H552="",""),"problem")</f>
        <v/>
      </c>
      <c r="AC552" s="118" t="str">
        <f t="shared" si="31"/>
        <v/>
      </c>
      <c r="AD552" s="119" t="str">
        <f t="shared" si="32"/>
        <v/>
      </c>
      <c r="AE552" s="120" t="str">
        <f t="shared" si="33"/>
        <v/>
      </c>
      <c r="AF552" s="121" t="str">
        <f t="shared" si="30"/>
        <v/>
      </c>
    </row>
    <row r="553" spans="2:32" ht="15.75" customHeight="1" x14ac:dyDescent="0.35">
      <c r="B553" s="903"/>
      <c r="C553" s="904"/>
      <c r="D553" s="905"/>
      <c r="E553" s="906"/>
      <c r="F553" s="907"/>
      <c r="G553" s="908"/>
      <c r="H553" s="909"/>
      <c r="I553" s="910"/>
      <c r="J553" s="911"/>
      <c r="K553" s="912"/>
      <c r="L553" s="913"/>
      <c r="M553" s="914"/>
      <c r="N553" s="915"/>
      <c r="O553" s="914"/>
      <c r="P553" s="915"/>
      <c r="Q553" s="916"/>
      <c r="R553" s="917"/>
      <c r="S553" s="918"/>
      <c r="T553" s="114" t="str" cm="1">
        <f t="array" ref="T553">_xlfn.IFS(I553="L = L",J553*K553,I553="L = RoT",J553*R553*S553,I553="A = L x H",J553*K553*L553,I553="A = CS",J553*O553,I553="A = A",J553*N553,I553="A = RoT",J553*R553*S553,I553="V = L x H x T",J553*K553*L553*M553,I553="V = L x CS",J553*K553*O553,I553="V = T x A",J553*M553*N553,I553="V = V",J553*P553,I553="V = RoT",J553*R553*S553,I553="M = M",J553*Q553,I553="M = RoT",J553*R553*S553,I553="","")</f>
        <v/>
      </c>
      <c r="U553" s="115" t="str" cm="1">
        <f t="array" ref="U553">_xlfn.IFNA(_xlfn.IFS($H553="length","m",$H553="area","m2",$H553="volume","m3",$H553="mass","kg",$H553="",""),"problem")</f>
        <v/>
      </c>
      <c r="V553" s="475"/>
      <c r="W553" s="476"/>
      <c r="X553" s="476"/>
      <c r="Y553" s="476"/>
      <c r="Z553" s="116"/>
      <c r="AA553" s="117" t="str" cm="1">
        <f t="array" ref="AA553">_xlfn.IFNA(_xlfn.IFS($H553="Length",VLOOKUP($Y553,Densities,3,FALSE),$H553="area",VLOOKUP($Y553,Densities,4,FALSE),$H553="volume",VLOOKUP($Y553,Densities,5,FALSE),$H553="mass",1,$H553="",""),"enter density manually")</f>
        <v/>
      </c>
      <c r="AB553" s="115" t="str" cm="1">
        <f t="array" ref="AB553">_xlfn.IFNA(_xlfn.IFS($H553="length","kg/m",$H553="area","kg/m2",$H553="volume","kg/m3",$H553="mass","kg/kg",$H553="",""),"problem")</f>
        <v/>
      </c>
      <c r="AC553" s="118" t="str">
        <f t="shared" si="31"/>
        <v/>
      </c>
      <c r="AD553" s="119" t="str">
        <f t="shared" si="32"/>
        <v/>
      </c>
      <c r="AE553" s="120" t="str">
        <f t="shared" si="33"/>
        <v/>
      </c>
      <c r="AF553" s="121" t="str">
        <f t="shared" si="30"/>
        <v/>
      </c>
    </row>
    <row r="554" spans="2:32" ht="15.75" customHeight="1" x14ac:dyDescent="0.35">
      <c r="B554" s="903"/>
      <c r="C554" s="904"/>
      <c r="D554" s="905"/>
      <c r="E554" s="906"/>
      <c r="F554" s="907"/>
      <c r="G554" s="908"/>
      <c r="H554" s="909"/>
      <c r="I554" s="910"/>
      <c r="J554" s="911"/>
      <c r="K554" s="912"/>
      <c r="L554" s="913"/>
      <c r="M554" s="914"/>
      <c r="N554" s="915"/>
      <c r="O554" s="914"/>
      <c r="P554" s="915"/>
      <c r="Q554" s="916"/>
      <c r="R554" s="917"/>
      <c r="S554" s="918"/>
      <c r="T554" s="114" t="str" cm="1">
        <f t="array" ref="T554">_xlfn.IFS(I554="L = L",J554*K554,I554="L = RoT",J554*R554*S554,I554="A = L x H",J554*K554*L554,I554="A = CS",J554*O554,I554="A = A",J554*N554,I554="A = RoT",J554*R554*S554,I554="V = L x H x T",J554*K554*L554*M554,I554="V = L x CS",J554*K554*O554,I554="V = T x A",J554*M554*N554,I554="V = V",J554*P554,I554="V = RoT",J554*R554*S554,I554="M = M",J554*Q554,I554="M = RoT",J554*R554*S554,I554="","")</f>
        <v/>
      </c>
      <c r="U554" s="115" t="str" cm="1">
        <f t="array" ref="U554">_xlfn.IFNA(_xlfn.IFS($H554="length","m",$H554="area","m2",$H554="volume","m3",$H554="mass","kg",$H554="",""),"problem")</f>
        <v/>
      </c>
      <c r="V554" s="475"/>
      <c r="W554" s="476"/>
      <c r="X554" s="476"/>
      <c r="Y554" s="476"/>
      <c r="Z554" s="116"/>
      <c r="AA554" s="117" t="str" cm="1">
        <f t="array" ref="AA554">_xlfn.IFNA(_xlfn.IFS($H554="Length",VLOOKUP($Y554,Densities,3,FALSE),$H554="area",VLOOKUP($Y554,Densities,4,FALSE),$H554="volume",VLOOKUP($Y554,Densities,5,FALSE),$H554="mass",1,$H554="",""),"enter density manually")</f>
        <v/>
      </c>
      <c r="AB554" s="115" t="str" cm="1">
        <f t="array" ref="AB554">_xlfn.IFNA(_xlfn.IFS($H554="length","kg/m",$H554="area","kg/m2",$H554="volume","kg/m3",$H554="mass","kg/kg",$H554="",""),"problem")</f>
        <v/>
      </c>
      <c r="AC554" s="118" t="str">
        <f t="shared" si="31"/>
        <v/>
      </c>
      <c r="AD554" s="119" t="str">
        <f t="shared" si="32"/>
        <v/>
      </c>
      <c r="AE554" s="120" t="str">
        <f t="shared" si="33"/>
        <v/>
      </c>
      <c r="AF554" s="121" t="str">
        <f t="shared" si="30"/>
        <v/>
      </c>
    </row>
    <row r="555" spans="2:32" ht="15.75" customHeight="1" x14ac:dyDescent="0.35">
      <c r="B555" s="903"/>
      <c r="C555" s="904"/>
      <c r="D555" s="905"/>
      <c r="E555" s="906"/>
      <c r="F555" s="907"/>
      <c r="G555" s="908"/>
      <c r="H555" s="909"/>
      <c r="I555" s="910"/>
      <c r="J555" s="911"/>
      <c r="K555" s="912"/>
      <c r="L555" s="913"/>
      <c r="M555" s="914"/>
      <c r="N555" s="915"/>
      <c r="O555" s="914"/>
      <c r="P555" s="915"/>
      <c r="Q555" s="916"/>
      <c r="R555" s="917"/>
      <c r="S555" s="918"/>
      <c r="T555" s="114" t="str" cm="1">
        <f t="array" ref="T555">_xlfn.IFS(I555="L = L",J555*K555,I555="L = RoT",J555*R555*S555,I555="A = L x H",J555*K555*L555,I555="A = CS",J555*O555,I555="A = A",J555*N555,I555="A = RoT",J555*R555*S555,I555="V = L x H x T",J555*K555*L555*M555,I555="V = L x CS",J555*K555*O555,I555="V = T x A",J555*M555*N555,I555="V = V",J555*P555,I555="V = RoT",J555*R555*S555,I555="M = M",J555*Q555,I555="M = RoT",J555*R555*S555,I555="","")</f>
        <v/>
      </c>
      <c r="U555" s="115" t="str" cm="1">
        <f t="array" ref="U555">_xlfn.IFNA(_xlfn.IFS($H555="length","m",$H555="area","m2",$H555="volume","m3",$H555="mass","kg",$H555="",""),"problem")</f>
        <v/>
      </c>
      <c r="V555" s="475"/>
      <c r="W555" s="476"/>
      <c r="X555" s="476"/>
      <c r="Y555" s="476"/>
      <c r="Z555" s="116"/>
      <c r="AA555" s="117" t="str" cm="1">
        <f t="array" ref="AA555">_xlfn.IFNA(_xlfn.IFS($H555="Length",VLOOKUP($Y555,Densities,3,FALSE),$H555="area",VLOOKUP($Y555,Densities,4,FALSE),$H555="volume",VLOOKUP($Y555,Densities,5,FALSE),$H555="mass",1,$H555="",""),"enter density manually")</f>
        <v/>
      </c>
      <c r="AB555" s="115" t="str" cm="1">
        <f t="array" ref="AB555">_xlfn.IFNA(_xlfn.IFS($H555="length","kg/m",$H555="area","kg/m2",$H555="volume","kg/m3",$H555="mass","kg/kg",$H555="",""),"problem")</f>
        <v/>
      </c>
      <c r="AC555" s="118" t="str">
        <f t="shared" si="31"/>
        <v/>
      </c>
      <c r="AD555" s="119" t="str">
        <f t="shared" si="32"/>
        <v/>
      </c>
      <c r="AE555" s="120" t="str">
        <f t="shared" si="33"/>
        <v/>
      </c>
      <c r="AF555" s="121" t="str">
        <f t="shared" si="30"/>
        <v/>
      </c>
    </row>
    <row r="556" spans="2:32" ht="15.75" customHeight="1" x14ac:dyDescent="0.35">
      <c r="B556" s="903"/>
      <c r="C556" s="904"/>
      <c r="D556" s="905"/>
      <c r="E556" s="906"/>
      <c r="F556" s="907"/>
      <c r="G556" s="908"/>
      <c r="H556" s="909"/>
      <c r="I556" s="910"/>
      <c r="J556" s="911"/>
      <c r="K556" s="912"/>
      <c r="L556" s="913"/>
      <c r="M556" s="914"/>
      <c r="N556" s="915"/>
      <c r="O556" s="914"/>
      <c r="P556" s="915"/>
      <c r="Q556" s="916"/>
      <c r="R556" s="917"/>
      <c r="S556" s="918"/>
      <c r="T556" s="114" t="str" cm="1">
        <f t="array" ref="T556">_xlfn.IFS(I556="L = L",J556*K556,I556="L = RoT",J556*R556*S556,I556="A = L x H",J556*K556*L556,I556="A = CS",J556*O556,I556="A = A",J556*N556,I556="A = RoT",J556*R556*S556,I556="V = L x H x T",J556*K556*L556*M556,I556="V = L x CS",J556*K556*O556,I556="V = T x A",J556*M556*N556,I556="V = V",J556*P556,I556="V = RoT",J556*R556*S556,I556="M = M",J556*Q556,I556="M = RoT",J556*R556*S556,I556="","")</f>
        <v/>
      </c>
      <c r="U556" s="115" t="str" cm="1">
        <f t="array" ref="U556">_xlfn.IFNA(_xlfn.IFS($H556="length","m",$H556="area","m2",$H556="volume","m3",$H556="mass","kg",$H556="",""),"problem")</f>
        <v/>
      </c>
      <c r="V556" s="475"/>
      <c r="W556" s="476"/>
      <c r="X556" s="476"/>
      <c r="Y556" s="476"/>
      <c r="Z556" s="116"/>
      <c r="AA556" s="117" t="str" cm="1">
        <f t="array" ref="AA556">_xlfn.IFNA(_xlfn.IFS($H556="Length",VLOOKUP($Y556,Densities,3,FALSE),$H556="area",VLOOKUP($Y556,Densities,4,FALSE),$H556="volume",VLOOKUP($Y556,Densities,5,FALSE),$H556="mass",1,$H556="",""),"enter density manually")</f>
        <v/>
      </c>
      <c r="AB556" s="115" t="str" cm="1">
        <f t="array" ref="AB556">_xlfn.IFNA(_xlfn.IFS($H556="length","kg/m",$H556="area","kg/m2",$H556="volume","kg/m3",$H556="mass","kg/kg",$H556="",""),"problem")</f>
        <v/>
      </c>
      <c r="AC556" s="118" t="str">
        <f t="shared" si="31"/>
        <v/>
      </c>
      <c r="AD556" s="119" t="str">
        <f t="shared" si="32"/>
        <v/>
      </c>
      <c r="AE556" s="120" t="str">
        <f t="shared" si="33"/>
        <v/>
      </c>
      <c r="AF556" s="121" t="str">
        <f t="shared" si="30"/>
        <v/>
      </c>
    </row>
    <row r="557" spans="2:32" ht="15.75" customHeight="1" x14ac:dyDescent="0.35">
      <c r="B557" s="903"/>
      <c r="C557" s="904"/>
      <c r="D557" s="905"/>
      <c r="E557" s="906"/>
      <c r="F557" s="907"/>
      <c r="G557" s="908"/>
      <c r="H557" s="909"/>
      <c r="I557" s="910"/>
      <c r="J557" s="911"/>
      <c r="K557" s="912"/>
      <c r="L557" s="913"/>
      <c r="M557" s="914"/>
      <c r="N557" s="915"/>
      <c r="O557" s="914"/>
      <c r="P557" s="915"/>
      <c r="Q557" s="916"/>
      <c r="R557" s="917"/>
      <c r="S557" s="918"/>
      <c r="T557" s="114" t="str" cm="1">
        <f t="array" ref="T557">_xlfn.IFS(I557="L = L",J557*K557,I557="L = RoT",J557*R557*S557,I557="A = L x H",J557*K557*L557,I557="A = CS",J557*O557,I557="A = A",J557*N557,I557="A = RoT",J557*R557*S557,I557="V = L x H x T",J557*K557*L557*M557,I557="V = L x CS",J557*K557*O557,I557="V = T x A",J557*M557*N557,I557="V = V",J557*P557,I557="V = RoT",J557*R557*S557,I557="M = M",J557*Q557,I557="M = RoT",J557*R557*S557,I557="","")</f>
        <v/>
      </c>
      <c r="U557" s="115" t="str" cm="1">
        <f t="array" ref="U557">_xlfn.IFNA(_xlfn.IFS($H557="length","m",$H557="area","m2",$H557="volume","m3",$H557="mass","kg",$H557="",""),"problem")</f>
        <v/>
      </c>
      <c r="V557" s="475"/>
      <c r="W557" s="476"/>
      <c r="X557" s="476"/>
      <c r="Y557" s="476"/>
      <c r="Z557" s="116"/>
      <c r="AA557" s="117" t="str" cm="1">
        <f t="array" ref="AA557">_xlfn.IFNA(_xlfn.IFS($H557="Length",VLOOKUP($Y557,Densities,3,FALSE),$H557="area",VLOOKUP($Y557,Densities,4,FALSE),$H557="volume",VLOOKUP($Y557,Densities,5,FALSE),$H557="mass",1,$H557="",""),"enter density manually")</f>
        <v/>
      </c>
      <c r="AB557" s="115" t="str" cm="1">
        <f t="array" ref="AB557">_xlfn.IFNA(_xlfn.IFS($H557="length","kg/m",$H557="area","kg/m2",$H557="volume","kg/m3",$H557="mass","kg/kg",$H557="",""),"problem")</f>
        <v/>
      </c>
      <c r="AC557" s="118" t="str">
        <f t="shared" si="31"/>
        <v/>
      </c>
      <c r="AD557" s="119" t="str">
        <f t="shared" si="32"/>
        <v/>
      </c>
      <c r="AE557" s="120" t="str">
        <f t="shared" si="33"/>
        <v/>
      </c>
      <c r="AF557" s="121" t="str">
        <f t="shared" si="30"/>
        <v/>
      </c>
    </row>
    <row r="558" spans="2:32" ht="15.75" customHeight="1" x14ac:dyDescent="0.35">
      <c r="B558" s="903"/>
      <c r="C558" s="904"/>
      <c r="D558" s="905"/>
      <c r="E558" s="906"/>
      <c r="F558" s="907"/>
      <c r="G558" s="908"/>
      <c r="H558" s="909"/>
      <c r="I558" s="910"/>
      <c r="J558" s="911"/>
      <c r="K558" s="912"/>
      <c r="L558" s="913"/>
      <c r="M558" s="914"/>
      <c r="N558" s="915"/>
      <c r="O558" s="914"/>
      <c r="P558" s="915"/>
      <c r="Q558" s="916"/>
      <c r="R558" s="917"/>
      <c r="S558" s="918"/>
      <c r="T558" s="114" t="str" cm="1">
        <f t="array" ref="T558">_xlfn.IFS(I558="L = L",J558*K558,I558="L = RoT",J558*R558*S558,I558="A = L x H",J558*K558*L558,I558="A = CS",J558*O558,I558="A = A",J558*N558,I558="A = RoT",J558*R558*S558,I558="V = L x H x T",J558*K558*L558*M558,I558="V = L x CS",J558*K558*O558,I558="V = T x A",J558*M558*N558,I558="V = V",J558*P558,I558="V = RoT",J558*R558*S558,I558="M = M",J558*Q558,I558="M = RoT",J558*R558*S558,I558="","")</f>
        <v/>
      </c>
      <c r="U558" s="115" t="str" cm="1">
        <f t="array" ref="U558">_xlfn.IFNA(_xlfn.IFS($H558="length","m",$H558="area","m2",$H558="volume","m3",$H558="mass","kg",$H558="",""),"problem")</f>
        <v/>
      </c>
      <c r="V558" s="475"/>
      <c r="W558" s="476"/>
      <c r="X558" s="476"/>
      <c r="Y558" s="476"/>
      <c r="Z558" s="116"/>
      <c r="AA558" s="117" t="str" cm="1">
        <f t="array" ref="AA558">_xlfn.IFNA(_xlfn.IFS($H558="Length",VLOOKUP($Y558,Densities,3,FALSE),$H558="area",VLOOKUP($Y558,Densities,4,FALSE),$H558="volume",VLOOKUP($Y558,Densities,5,FALSE),$H558="mass",1,$H558="",""),"enter density manually")</f>
        <v/>
      </c>
      <c r="AB558" s="115" t="str" cm="1">
        <f t="array" ref="AB558">_xlfn.IFNA(_xlfn.IFS($H558="length","kg/m",$H558="area","kg/m2",$H558="volume","kg/m3",$H558="mass","kg/kg",$H558="",""),"problem")</f>
        <v/>
      </c>
      <c r="AC558" s="118" t="str">
        <f t="shared" si="31"/>
        <v/>
      </c>
      <c r="AD558" s="119" t="str">
        <f t="shared" si="32"/>
        <v/>
      </c>
      <c r="AE558" s="120" t="str">
        <f t="shared" si="33"/>
        <v/>
      </c>
      <c r="AF558" s="121" t="str">
        <f t="shared" si="30"/>
        <v/>
      </c>
    </row>
    <row r="559" spans="2:32" ht="15.75" customHeight="1" x14ac:dyDescent="0.35">
      <c r="B559" s="903"/>
      <c r="C559" s="904"/>
      <c r="D559" s="905"/>
      <c r="E559" s="906"/>
      <c r="F559" s="907"/>
      <c r="G559" s="908"/>
      <c r="H559" s="909"/>
      <c r="I559" s="910"/>
      <c r="J559" s="911"/>
      <c r="K559" s="912"/>
      <c r="L559" s="913"/>
      <c r="M559" s="914"/>
      <c r="N559" s="915"/>
      <c r="O559" s="914"/>
      <c r="P559" s="915"/>
      <c r="Q559" s="916"/>
      <c r="R559" s="917"/>
      <c r="S559" s="918"/>
      <c r="T559" s="114" t="str" cm="1">
        <f t="array" ref="T559">_xlfn.IFS(I559="L = L",J559*K559,I559="L = RoT",J559*R559*S559,I559="A = L x H",J559*K559*L559,I559="A = CS",J559*O559,I559="A = A",J559*N559,I559="A = RoT",J559*R559*S559,I559="V = L x H x T",J559*K559*L559*M559,I559="V = L x CS",J559*K559*O559,I559="V = T x A",J559*M559*N559,I559="V = V",J559*P559,I559="V = RoT",J559*R559*S559,I559="M = M",J559*Q559,I559="M = RoT",J559*R559*S559,I559="","")</f>
        <v/>
      </c>
      <c r="U559" s="115" t="str" cm="1">
        <f t="array" ref="U559">_xlfn.IFNA(_xlfn.IFS($H559="length","m",$H559="area","m2",$H559="volume","m3",$H559="mass","kg",$H559="",""),"problem")</f>
        <v/>
      </c>
      <c r="V559" s="475"/>
      <c r="W559" s="476"/>
      <c r="X559" s="476"/>
      <c r="Y559" s="476"/>
      <c r="Z559" s="116"/>
      <c r="AA559" s="117" t="str" cm="1">
        <f t="array" ref="AA559">_xlfn.IFNA(_xlfn.IFS($H559="Length",VLOOKUP($Y559,Densities,3,FALSE),$H559="area",VLOOKUP($Y559,Densities,4,FALSE),$H559="volume",VLOOKUP($Y559,Densities,5,FALSE),$H559="mass",1,$H559="",""),"enter density manually")</f>
        <v/>
      </c>
      <c r="AB559" s="115" t="str" cm="1">
        <f t="array" ref="AB559">_xlfn.IFNA(_xlfn.IFS($H559="length","kg/m",$H559="area","kg/m2",$H559="volume","kg/m3",$H559="mass","kg/kg",$H559="",""),"problem")</f>
        <v/>
      </c>
      <c r="AC559" s="118" t="str">
        <f t="shared" si="31"/>
        <v/>
      </c>
      <c r="AD559" s="119" t="str">
        <f t="shared" si="32"/>
        <v/>
      </c>
      <c r="AE559" s="120" t="str">
        <f t="shared" si="33"/>
        <v/>
      </c>
      <c r="AF559" s="121" t="str">
        <f t="shared" si="30"/>
        <v/>
      </c>
    </row>
    <row r="560" spans="2:32" ht="15.75" customHeight="1" x14ac:dyDescent="0.35">
      <c r="B560" s="903"/>
      <c r="C560" s="904"/>
      <c r="D560" s="905"/>
      <c r="E560" s="906"/>
      <c r="F560" s="907"/>
      <c r="G560" s="908"/>
      <c r="H560" s="909"/>
      <c r="I560" s="910"/>
      <c r="J560" s="911"/>
      <c r="K560" s="912"/>
      <c r="L560" s="913"/>
      <c r="M560" s="914"/>
      <c r="N560" s="915"/>
      <c r="O560" s="914"/>
      <c r="P560" s="915"/>
      <c r="Q560" s="916"/>
      <c r="R560" s="917"/>
      <c r="S560" s="918"/>
      <c r="T560" s="114" t="str" cm="1">
        <f t="array" ref="T560">_xlfn.IFS(I560="L = L",J560*K560,I560="L = RoT",J560*R560*S560,I560="A = L x H",J560*K560*L560,I560="A = CS",J560*O560,I560="A = A",J560*N560,I560="A = RoT",J560*R560*S560,I560="V = L x H x T",J560*K560*L560*M560,I560="V = L x CS",J560*K560*O560,I560="V = T x A",J560*M560*N560,I560="V = V",J560*P560,I560="V = RoT",J560*R560*S560,I560="M = M",J560*Q560,I560="M = RoT",J560*R560*S560,I560="","")</f>
        <v/>
      </c>
      <c r="U560" s="115" t="str" cm="1">
        <f t="array" ref="U560">_xlfn.IFNA(_xlfn.IFS($H560="length","m",$H560="area","m2",$H560="volume","m3",$H560="mass","kg",$H560="",""),"problem")</f>
        <v/>
      </c>
      <c r="V560" s="475"/>
      <c r="W560" s="476"/>
      <c r="X560" s="476"/>
      <c r="Y560" s="476"/>
      <c r="Z560" s="116"/>
      <c r="AA560" s="117" t="str" cm="1">
        <f t="array" ref="AA560">_xlfn.IFNA(_xlfn.IFS($H560="Length",VLOOKUP($Y560,Densities,3,FALSE),$H560="area",VLOOKUP($Y560,Densities,4,FALSE),$H560="volume",VLOOKUP($Y560,Densities,5,FALSE),$H560="mass",1,$H560="",""),"enter density manually")</f>
        <v/>
      </c>
      <c r="AB560" s="115" t="str" cm="1">
        <f t="array" ref="AB560">_xlfn.IFNA(_xlfn.IFS($H560="length","kg/m",$H560="area","kg/m2",$H560="volume","kg/m3",$H560="mass","kg/kg",$H560="",""),"problem")</f>
        <v/>
      </c>
      <c r="AC560" s="118" t="str">
        <f t="shared" si="31"/>
        <v/>
      </c>
      <c r="AD560" s="119" t="str">
        <f t="shared" si="32"/>
        <v/>
      </c>
      <c r="AE560" s="120" t="str">
        <f t="shared" si="33"/>
        <v/>
      </c>
      <c r="AF560" s="121" t="str">
        <f t="shared" si="30"/>
        <v/>
      </c>
    </row>
    <row r="561" spans="2:32" ht="15.75" customHeight="1" x14ac:dyDescent="0.35">
      <c r="B561" s="903"/>
      <c r="C561" s="904"/>
      <c r="D561" s="905"/>
      <c r="E561" s="906"/>
      <c r="F561" s="907"/>
      <c r="G561" s="908"/>
      <c r="H561" s="909"/>
      <c r="I561" s="910"/>
      <c r="J561" s="911"/>
      <c r="K561" s="912"/>
      <c r="L561" s="913"/>
      <c r="M561" s="914"/>
      <c r="N561" s="915"/>
      <c r="O561" s="914"/>
      <c r="P561" s="915"/>
      <c r="Q561" s="916"/>
      <c r="R561" s="917"/>
      <c r="S561" s="918"/>
      <c r="T561" s="114" t="str" cm="1">
        <f t="array" ref="T561">_xlfn.IFS(I561="L = L",J561*K561,I561="L = RoT",J561*R561*S561,I561="A = L x H",J561*K561*L561,I561="A = CS",J561*O561,I561="A = A",J561*N561,I561="A = RoT",J561*R561*S561,I561="V = L x H x T",J561*K561*L561*M561,I561="V = L x CS",J561*K561*O561,I561="V = T x A",J561*M561*N561,I561="V = V",J561*P561,I561="V = RoT",J561*R561*S561,I561="M = M",J561*Q561,I561="M = RoT",J561*R561*S561,I561="","")</f>
        <v/>
      </c>
      <c r="U561" s="115" t="str" cm="1">
        <f t="array" ref="U561">_xlfn.IFNA(_xlfn.IFS($H561="length","m",$H561="area","m2",$H561="volume","m3",$H561="mass","kg",$H561="",""),"problem")</f>
        <v/>
      </c>
      <c r="V561" s="475"/>
      <c r="W561" s="476"/>
      <c r="X561" s="476"/>
      <c r="Y561" s="476"/>
      <c r="Z561" s="116"/>
      <c r="AA561" s="117" t="str" cm="1">
        <f t="array" ref="AA561">_xlfn.IFNA(_xlfn.IFS($H561="Length",VLOOKUP($Y561,Densities,3,FALSE),$H561="area",VLOOKUP($Y561,Densities,4,FALSE),$H561="volume",VLOOKUP($Y561,Densities,5,FALSE),$H561="mass",1,$H561="",""),"enter density manually")</f>
        <v/>
      </c>
      <c r="AB561" s="115" t="str" cm="1">
        <f t="array" ref="AB561">_xlfn.IFNA(_xlfn.IFS($H561="length","kg/m",$H561="area","kg/m2",$H561="volume","kg/m3",$H561="mass","kg/kg",$H561="",""),"problem")</f>
        <v/>
      </c>
      <c r="AC561" s="118" t="str">
        <f t="shared" si="31"/>
        <v/>
      </c>
      <c r="AD561" s="119" t="str">
        <f t="shared" si="32"/>
        <v/>
      </c>
      <c r="AE561" s="120" t="str">
        <f t="shared" si="33"/>
        <v/>
      </c>
      <c r="AF561" s="121" t="str">
        <f t="shared" si="30"/>
        <v/>
      </c>
    </row>
    <row r="562" spans="2:32" ht="15.75" customHeight="1" x14ac:dyDescent="0.35">
      <c r="B562" s="903"/>
      <c r="C562" s="904"/>
      <c r="D562" s="905"/>
      <c r="E562" s="906"/>
      <c r="F562" s="907"/>
      <c r="G562" s="908"/>
      <c r="H562" s="909"/>
      <c r="I562" s="910"/>
      <c r="J562" s="911"/>
      <c r="K562" s="912"/>
      <c r="L562" s="913"/>
      <c r="M562" s="914"/>
      <c r="N562" s="915"/>
      <c r="O562" s="914"/>
      <c r="P562" s="915"/>
      <c r="Q562" s="916"/>
      <c r="R562" s="917"/>
      <c r="S562" s="918"/>
      <c r="T562" s="114" t="str" cm="1">
        <f t="array" ref="T562">_xlfn.IFS(I562="L = L",J562*K562,I562="L = RoT",J562*R562*S562,I562="A = L x H",J562*K562*L562,I562="A = CS",J562*O562,I562="A = A",J562*N562,I562="A = RoT",J562*R562*S562,I562="V = L x H x T",J562*K562*L562*M562,I562="V = L x CS",J562*K562*O562,I562="V = T x A",J562*M562*N562,I562="V = V",J562*P562,I562="V = RoT",J562*R562*S562,I562="M = M",J562*Q562,I562="M = RoT",J562*R562*S562,I562="","")</f>
        <v/>
      </c>
      <c r="U562" s="115" t="str" cm="1">
        <f t="array" ref="U562">_xlfn.IFNA(_xlfn.IFS($H562="length","m",$H562="area","m2",$H562="volume","m3",$H562="mass","kg",$H562="",""),"problem")</f>
        <v/>
      </c>
      <c r="V562" s="475"/>
      <c r="W562" s="476"/>
      <c r="X562" s="476"/>
      <c r="Y562" s="476"/>
      <c r="Z562" s="116"/>
      <c r="AA562" s="117" t="str" cm="1">
        <f t="array" ref="AA562">_xlfn.IFNA(_xlfn.IFS($H562="Length",VLOOKUP($Y562,Densities,3,FALSE),$H562="area",VLOOKUP($Y562,Densities,4,FALSE),$H562="volume",VLOOKUP($Y562,Densities,5,FALSE),$H562="mass",1,$H562="",""),"enter density manually")</f>
        <v/>
      </c>
      <c r="AB562" s="115" t="str" cm="1">
        <f t="array" ref="AB562">_xlfn.IFNA(_xlfn.IFS($H562="length","kg/m",$H562="area","kg/m2",$H562="volume","kg/m3",$H562="mass","kg/kg",$H562="",""),"problem")</f>
        <v/>
      </c>
      <c r="AC562" s="118" t="str">
        <f t="shared" si="31"/>
        <v/>
      </c>
      <c r="AD562" s="119" t="str">
        <f t="shared" si="32"/>
        <v/>
      </c>
      <c r="AE562" s="120" t="str">
        <f t="shared" si="33"/>
        <v/>
      </c>
      <c r="AF562" s="121" t="str">
        <f t="shared" si="30"/>
        <v/>
      </c>
    </row>
    <row r="563" spans="2:32" ht="15.75" customHeight="1" x14ac:dyDescent="0.35">
      <c r="B563" s="903"/>
      <c r="C563" s="904"/>
      <c r="D563" s="905"/>
      <c r="E563" s="906"/>
      <c r="F563" s="907"/>
      <c r="G563" s="908"/>
      <c r="H563" s="909"/>
      <c r="I563" s="910"/>
      <c r="J563" s="911"/>
      <c r="K563" s="912"/>
      <c r="L563" s="913"/>
      <c r="M563" s="914"/>
      <c r="N563" s="915"/>
      <c r="O563" s="914"/>
      <c r="P563" s="915"/>
      <c r="Q563" s="916"/>
      <c r="R563" s="917"/>
      <c r="S563" s="918"/>
      <c r="T563" s="114" t="str" cm="1">
        <f t="array" ref="T563">_xlfn.IFS(I563="L = L",J563*K563,I563="L = RoT",J563*R563*S563,I563="A = L x H",J563*K563*L563,I563="A = CS",J563*O563,I563="A = A",J563*N563,I563="A = RoT",J563*R563*S563,I563="V = L x H x T",J563*K563*L563*M563,I563="V = L x CS",J563*K563*O563,I563="V = T x A",J563*M563*N563,I563="V = V",J563*P563,I563="V = RoT",J563*R563*S563,I563="M = M",J563*Q563,I563="M = RoT",J563*R563*S563,I563="","")</f>
        <v/>
      </c>
      <c r="U563" s="115" t="str" cm="1">
        <f t="array" ref="U563">_xlfn.IFNA(_xlfn.IFS($H563="length","m",$H563="area","m2",$H563="volume","m3",$H563="mass","kg",$H563="",""),"problem")</f>
        <v/>
      </c>
      <c r="V563" s="475"/>
      <c r="W563" s="476"/>
      <c r="X563" s="476"/>
      <c r="Y563" s="476"/>
      <c r="Z563" s="116"/>
      <c r="AA563" s="117" t="str" cm="1">
        <f t="array" ref="AA563">_xlfn.IFNA(_xlfn.IFS($H563="Length",VLOOKUP($Y563,Densities,3,FALSE),$H563="area",VLOOKUP($Y563,Densities,4,FALSE),$H563="volume",VLOOKUP($Y563,Densities,5,FALSE),$H563="mass",1,$H563="",""),"enter density manually")</f>
        <v/>
      </c>
      <c r="AB563" s="115" t="str" cm="1">
        <f t="array" ref="AB563">_xlfn.IFNA(_xlfn.IFS($H563="length","kg/m",$H563="area","kg/m2",$H563="volume","kg/m3",$H563="mass","kg/kg",$H563="",""),"problem")</f>
        <v/>
      </c>
      <c r="AC563" s="118" t="str">
        <f t="shared" si="31"/>
        <v/>
      </c>
      <c r="AD563" s="119" t="str">
        <f t="shared" si="32"/>
        <v/>
      </c>
      <c r="AE563" s="120" t="str">
        <f t="shared" si="33"/>
        <v/>
      </c>
      <c r="AF563" s="121" t="str">
        <f t="shared" si="30"/>
        <v/>
      </c>
    </row>
    <row r="564" spans="2:32" ht="15.75" customHeight="1" x14ac:dyDescent="0.35">
      <c r="B564" s="903"/>
      <c r="C564" s="904"/>
      <c r="D564" s="905"/>
      <c r="E564" s="906"/>
      <c r="F564" s="907"/>
      <c r="G564" s="908"/>
      <c r="H564" s="909"/>
      <c r="I564" s="910"/>
      <c r="J564" s="911"/>
      <c r="K564" s="912"/>
      <c r="L564" s="913"/>
      <c r="M564" s="914"/>
      <c r="N564" s="915"/>
      <c r="O564" s="914"/>
      <c r="P564" s="915"/>
      <c r="Q564" s="916"/>
      <c r="R564" s="917"/>
      <c r="S564" s="918"/>
      <c r="T564" s="114" t="str" cm="1">
        <f t="array" ref="T564">_xlfn.IFS(I564="L = L",J564*K564,I564="L = RoT",J564*R564*S564,I564="A = L x H",J564*K564*L564,I564="A = CS",J564*O564,I564="A = A",J564*N564,I564="A = RoT",J564*R564*S564,I564="V = L x H x T",J564*K564*L564*M564,I564="V = L x CS",J564*K564*O564,I564="V = T x A",J564*M564*N564,I564="V = V",J564*P564,I564="V = RoT",J564*R564*S564,I564="M = M",J564*Q564,I564="M = RoT",J564*R564*S564,I564="","")</f>
        <v/>
      </c>
      <c r="U564" s="115" t="str" cm="1">
        <f t="array" ref="U564">_xlfn.IFNA(_xlfn.IFS($H564="length","m",$H564="area","m2",$H564="volume","m3",$H564="mass","kg",$H564="",""),"problem")</f>
        <v/>
      </c>
      <c r="V564" s="475"/>
      <c r="W564" s="476"/>
      <c r="X564" s="476"/>
      <c r="Y564" s="476"/>
      <c r="Z564" s="116"/>
      <c r="AA564" s="117" t="str" cm="1">
        <f t="array" ref="AA564">_xlfn.IFNA(_xlfn.IFS($H564="Length",VLOOKUP($Y564,Densities,3,FALSE),$H564="area",VLOOKUP($Y564,Densities,4,FALSE),$H564="volume",VLOOKUP($Y564,Densities,5,FALSE),$H564="mass",1,$H564="",""),"enter density manually")</f>
        <v/>
      </c>
      <c r="AB564" s="115" t="str" cm="1">
        <f t="array" ref="AB564">_xlfn.IFNA(_xlfn.IFS($H564="length","kg/m",$H564="area","kg/m2",$H564="volume","kg/m3",$H564="mass","kg/kg",$H564="",""),"problem")</f>
        <v/>
      </c>
      <c r="AC564" s="118" t="str">
        <f t="shared" si="31"/>
        <v/>
      </c>
      <c r="AD564" s="119" t="str">
        <f t="shared" si="32"/>
        <v/>
      </c>
      <c r="AE564" s="120" t="str">
        <f t="shared" si="33"/>
        <v/>
      </c>
      <c r="AF564" s="121" t="str">
        <f t="shared" si="30"/>
        <v/>
      </c>
    </row>
    <row r="565" spans="2:32" ht="15.75" customHeight="1" x14ac:dyDescent="0.35">
      <c r="B565" s="903"/>
      <c r="C565" s="904"/>
      <c r="D565" s="905"/>
      <c r="E565" s="906"/>
      <c r="F565" s="907"/>
      <c r="G565" s="908"/>
      <c r="H565" s="909"/>
      <c r="I565" s="910"/>
      <c r="J565" s="911"/>
      <c r="K565" s="912"/>
      <c r="L565" s="913"/>
      <c r="M565" s="914"/>
      <c r="N565" s="915"/>
      <c r="O565" s="914"/>
      <c r="P565" s="915"/>
      <c r="Q565" s="916"/>
      <c r="R565" s="917"/>
      <c r="S565" s="918"/>
      <c r="T565" s="114" t="str" cm="1">
        <f t="array" ref="T565">_xlfn.IFS(I565="L = L",J565*K565,I565="L = RoT",J565*R565*S565,I565="A = L x H",J565*K565*L565,I565="A = CS",J565*O565,I565="A = A",J565*N565,I565="A = RoT",J565*R565*S565,I565="V = L x H x T",J565*K565*L565*M565,I565="V = L x CS",J565*K565*O565,I565="V = T x A",J565*M565*N565,I565="V = V",J565*P565,I565="V = RoT",J565*R565*S565,I565="M = M",J565*Q565,I565="M = RoT",J565*R565*S565,I565="","")</f>
        <v/>
      </c>
      <c r="U565" s="115" t="str" cm="1">
        <f t="array" ref="U565">_xlfn.IFNA(_xlfn.IFS($H565="length","m",$H565="area","m2",$H565="volume","m3",$H565="mass","kg",$H565="",""),"problem")</f>
        <v/>
      </c>
      <c r="V565" s="475"/>
      <c r="W565" s="476"/>
      <c r="X565" s="476"/>
      <c r="Y565" s="476"/>
      <c r="Z565" s="116"/>
      <c r="AA565" s="117" t="str" cm="1">
        <f t="array" ref="AA565">_xlfn.IFNA(_xlfn.IFS($H565="Length",VLOOKUP($Y565,Densities,3,FALSE),$H565="area",VLOOKUP($Y565,Densities,4,FALSE),$H565="volume",VLOOKUP($Y565,Densities,5,FALSE),$H565="mass",1,$H565="",""),"enter density manually")</f>
        <v/>
      </c>
      <c r="AB565" s="115" t="str" cm="1">
        <f t="array" ref="AB565">_xlfn.IFNA(_xlfn.IFS($H565="length","kg/m",$H565="area","kg/m2",$H565="volume","kg/m3",$H565="mass","kg/kg",$H565="",""),"problem")</f>
        <v/>
      </c>
      <c r="AC565" s="118" t="str">
        <f t="shared" si="31"/>
        <v/>
      </c>
      <c r="AD565" s="119" t="str">
        <f t="shared" si="32"/>
        <v/>
      </c>
      <c r="AE565" s="120" t="str">
        <f t="shared" si="33"/>
        <v/>
      </c>
      <c r="AF565" s="121" t="str">
        <f t="shared" si="30"/>
        <v/>
      </c>
    </row>
    <row r="566" spans="2:32" ht="15.75" customHeight="1" x14ac:dyDescent="0.35">
      <c r="B566" s="903"/>
      <c r="C566" s="904"/>
      <c r="D566" s="905"/>
      <c r="E566" s="906"/>
      <c r="F566" s="907"/>
      <c r="G566" s="908"/>
      <c r="H566" s="909"/>
      <c r="I566" s="910"/>
      <c r="J566" s="911"/>
      <c r="K566" s="912"/>
      <c r="L566" s="913"/>
      <c r="M566" s="914"/>
      <c r="N566" s="915"/>
      <c r="O566" s="914"/>
      <c r="P566" s="915"/>
      <c r="Q566" s="916"/>
      <c r="R566" s="917"/>
      <c r="S566" s="918"/>
      <c r="T566" s="114" t="str" cm="1">
        <f t="array" ref="T566">_xlfn.IFS(I566="L = L",J566*K566,I566="L = RoT",J566*R566*S566,I566="A = L x H",J566*K566*L566,I566="A = CS",J566*O566,I566="A = A",J566*N566,I566="A = RoT",J566*R566*S566,I566="V = L x H x T",J566*K566*L566*M566,I566="V = L x CS",J566*K566*O566,I566="V = T x A",J566*M566*N566,I566="V = V",J566*P566,I566="V = RoT",J566*R566*S566,I566="M = M",J566*Q566,I566="M = RoT",J566*R566*S566,I566="","")</f>
        <v/>
      </c>
      <c r="U566" s="115" t="str" cm="1">
        <f t="array" ref="U566">_xlfn.IFNA(_xlfn.IFS($H566="length","m",$H566="area","m2",$H566="volume","m3",$H566="mass","kg",$H566="",""),"problem")</f>
        <v/>
      </c>
      <c r="V566" s="475"/>
      <c r="W566" s="476"/>
      <c r="X566" s="476"/>
      <c r="Y566" s="476"/>
      <c r="Z566" s="116"/>
      <c r="AA566" s="117" t="str" cm="1">
        <f t="array" ref="AA566">_xlfn.IFNA(_xlfn.IFS($H566="Length",VLOOKUP($Y566,Densities,3,FALSE),$H566="area",VLOOKUP($Y566,Densities,4,FALSE),$H566="volume",VLOOKUP($Y566,Densities,5,FALSE),$H566="mass",1,$H566="",""),"enter density manually")</f>
        <v/>
      </c>
      <c r="AB566" s="115" t="str" cm="1">
        <f t="array" ref="AB566">_xlfn.IFNA(_xlfn.IFS($H566="length","kg/m",$H566="area","kg/m2",$H566="volume","kg/m3",$H566="mass","kg/kg",$H566="",""),"problem")</f>
        <v/>
      </c>
      <c r="AC566" s="118" t="str">
        <f t="shared" si="31"/>
        <v/>
      </c>
      <c r="AD566" s="119" t="str">
        <f t="shared" si="32"/>
        <v/>
      </c>
      <c r="AE566" s="120" t="str">
        <f t="shared" si="33"/>
        <v/>
      </c>
      <c r="AF566" s="121" t="str">
        <f t="shared" si="30"/>
        <v/>
      </c>
    </row>
    <row r="567" spans="2:32" ht="15.75" customHeight="1" x14ac:dyDescent="0.35">
      <c r="B567" s="903"/>
      <c r="C567" s="904"/>
      <c r="D567" s="905"/>
      <c r="E567" s="906"/>
      <c r="F567" s="907"/>
      <c r="G567" s="908"/>
      <c r="H567" s="909"/>
      <c r="I567" s="910"/>
      <c r="J567" s="911"/>
      <c r="K567" s="912"/>
      <c r="L567" s="913"/>
      <c r="M567" s="914"/>
      <c r="N567" s="915"/>
      <c r="O567" s="914"/>
      <c r="P567" s="915"/>
      <c r="Q567" s="916"/>
      <c r="R567" s="917"/>
      <c r="S567" s="918"/>
      <c r="T567" s="114" t="str" cm="1">
        <f t="array" ref="T567">_xlfn.IFS(I567="L = L",J567*K567,I567="L = RoT",J567*R567*S567,I567="A = L x H",J567*K567*L567,I567="A = CS",J567*O567,I567="A = A",J567*N567,I567="A = RoT",J567*R567*S567,I567="V = L x H x T",J567*K567*L567*M567,I567="V = L x CS",J567*K567*O567,I567="V = T x A",J567*M567*N567,I567="V = V",J567*P567,I567="V = RoT",J567*R567*S567,I567="M = M",J567*Q567,I567="M = RoT",J567*R567*S567,I567="","")</f>
        <v/>
      </c>
      <c r="U567" s="115" t="str" cm="1">
        <f t="array" ref="U567">_xlfn.IFNA(_xlfn.IFS($H567="length","m",$H567="area","m2",$H567="volume","m3",$H567="mass","kg",$H567="",""),"problem")</f>
        <v/>
      </c>
      <c r="V567" s="475"/>
      <c r="W567" s="476"/>
      <c r="X567" s="476"/>
      <c r="Y567" s="476"/>
      <c r="Z567" s="116"/>
      <c r="AA567" s="117" t="str" cm="1">
        <f t="array" ref="AA567">_xlfn.IFNA(_xlfn.IFS($H567="Length",VLOOKUP($Y567,Densities,3,FALSE),$H567="area",VLOOKUP($Y567,Densities,4,FALSE),$H567="volume",VLOOKUP($Y567,Densities,5,FALSE),$H567="mass",1,$H567="",""),"enter density manually")</f>
        <v/>
      </c>
      <c r="AB567" s="115" t="str" cm="1">
        <f t="array" ref="AB567">_xlfn.IFNA(_xlfn.IFS($H567="length","kg/m",$H567="area","kg/m2",$H567="volume","kg/m3",$H567="mass","kg/kg",$H567="",""),"problem")</f>
        <v/>
      </c>
      <c r="AC567" s="118" t="str">
        <f t="shared" si="31"/>
        <v/>
      </c>
      <c r="AD567" s="119" t="str">
        <f t="shared" si="32"/>
        <v/>
      </c>
      <c r="AE567" s="120" t="str">
        <f t="shared" si="33"/>
        <v/>
      </c>
      <c r="AF567" s="121" t="str">
        <f t="shared" si="30"/>
        <v/>
      </c>
    </row>
    <row r="568" spans="2:32" ht="15.75" customHeight="1" x14ac:dyDescent="0.35">
      <c r="B568" s="903"/>
      <c r="C568" s="904"/>
      <c r="D568" s="905"/>
      <c r="E568" s="906"/>
      <c r="F568" s="907"/>
      <c r="G568" s="908"/>
      <c r="H568" s="909"/>
      <c r="I568" s="910"/>
      <c r="J568" s="911"/>
      <c r="K568" s="912"/>
      <c r="L568" s="913"/>
      <c r="M568" s="914"/>
      <c r="N568" s="915"/>
      <c r="O568" s="914"/>
      <c r="P568" s="915"/>
      <c r="Q568" s="916"/>
      <c r="R568" s="917"/>
      <c r="S568" s="918"/>
      <c r="T568" s="114" t="str" cm="1">
        <f t="array" ref="T568">_xlfn.IFS(I568="L = L",J568*K568,I568="L = RoT",J568*R568*S568,I568="A = L x H",J568*K568*L568,I568="A = CS",J568*O568,I568="A = A",J568*N568,I568="A = RoT",J568*R568*S568,I568="V = L x H x T",J568*K568*L568*M568,I568="V = L x CS",J568*K568*O568,I568="V = T x A",J568*M568*N568,I568="V = V",J568*P568,I568="V = RoT",J568*R568*S568,I568="M = M",J568*Q568,I568="M = RoT",J568*R568*S568,I568="","")</f>
        <v/>
      </c>
      <c r="U568" s="115" t="str" cm="1">
        <f t="array" ref="U568">_xlfn.IFNA(_xlfn.IFS($H568="length","m",$H568="area","m2",$H568="volume","m3",$H568="mass","kg",$H568="",""),"problem")</f>
        <v/>
      </c>
      <c r="V568" s="475"/>
      <c r="W568" s="476"/>
      <c r="X568" s="476"/>
      <c r="Y568" s="476"/>
      <c r="Z568" s="116"/>
      <c r="AA568" s="117" t="str" cm="1">
        <f t="array" ref="AA568">_xlfn.IFNA(_xlfn.IFS($H568="Length",VLOOKUP($Y568,Densities,3,FALSE),$H568="area",VLOOKUP($Y568,Densities,4,FALSE),$H568="volume",VLOOKUP($Y568,Densities,5,FALSE),$H568="mass",1,$H568="",""),"enter density manually")</f>
        <v/>
      </c>
      <c r="AB568" s="115" t="str" cm="1">
        <f t="array" ref="AB568">_xlfn.IFNA(_xlfn.IFS($H568="length","kg/m",$H568="area","kg/m2",$H568="volume","kg/m3",$H568="mass","kg/kg",$H568="",""),"problem")</f>
        <v/>
      </c>
      <c r="AC568" s="118" t="str">
        <f t="shared" si="31"/>
        <v/>
      </c>
      <c r="AD568" s="119" t="str">
        <f t="shared" si="32"/>
        <v/>
      </c>
      <c r="AE568" s="120" t="str">
        <f t="shared" si="33"/>
        <v/>
      </c>
      <c r="AF568" s="121" t="str">
        <f t="shared" si="30"/>
        <v/>
      </c>
    </row>
    <row r="569" spans="2:32" ht="15.75" customHeight="1" x14ac:dyDescent="0.35">
      <c r="B569" s="903"/>
      <c r="C569" s="904"/>
      <c r="D569" s="905"/>
      <c r="E569" s="906"/>
      <c r="F569" s="907"/>
      <c r="G569" s="908"/>
      <c r="H569" s="909"/>
      <c r="I569" s="910"/>
      <c r="J569" s="911"/>
      <c r="K569" s="912"/>
      <c r="L569" s="913"/>
      <c r="M569" s="914"/>
      <c r="N569" s="915"/>
      <c r="O569" s="914"/>
      <c r="P569" s="915"/>
      <c r="Q569" s="916"/>
      <c r="R569" s="917"/>
      <c r="S569" s="918"/>
      <c r="T569" s="114" t="str" cm="1">
        <f t="array" ref="T569">_xlfn.IFS(I569="L = L",J569*K569,I569="L = RoT",J569*R569*S569,I569="A = L x H",J569*K569*L569,I569="A = CS",J569*O569,I569="A = A",J569*N569,I569="A = RoT",J569*R569*S569,I569="V = L x H x T",J569*K569*L569*M569,I569="V = L x CS",J569*K569*O569,I569="V = T x A",J569*M569*N569,I569="V = V",J569*P569,I569="V = RoT",J569*R569*S569,I569="M = M",J569*Q569,I569="M = RoT",J569*R569*S569,I569="","")</f>
        <v/>
      </c>
      <c r="U569" s="115" t="str" cm="1">
        <f t="array" ref="U569">_xlfn.IFNA(_xlfn.IFS($H569="length","m",$H569="area","m2",$H569="volume","m3",$H569="mass","kg",$H569="",""),"problem")</f>
        <v/>
      </c>
      <c r="V569" s="475"/>
      <c r="W569" s="476"/>
      <c r="X569" s="476"/>
      <c r="Y569" s="476"/>
      <c r="Z569" s="116"/>
      <c r="AA569" s="117" t="str" cm="1">
        <f t="array" ref="AA569">_xlfn.IFNA(_xlfn.IFS($H569="Length",VLOOKUP($Y569,Densities,3,FALSE),$H569="area",VLOOKUP($Y569,Densities,4,FALSE),$H569="volume",VLOOKUP($Y569,Densities,5,FALSE),$H569="mass",1,$H569="",""),"enter density manually")</f>
        <v/>
      </c>
      <c r="AB569" s="115" t="str" cm="1">
        <f t="array" ref="AB569">_xlfn.IFNA(_xlfn.IFS($H569="length","kg/m",$H569="area","kg/m2",$H569="volume","kg/m3",$H569="mass","kg/kg",$H569="",""),"problem")</f>
        <v/>
      </c>
      <c r="AC569" s="118" t="str">
        <f t="shared" si="31"/>
        <v/>
      </c>
      <c r="AD569" s="119" t="str">
        <f t="shared" si="32"/>
        <v/>
      </c>
      <c r="AE569" s="120" t="str">
        <f t="shared" si="33"/>
        <v/>
      </c>
      <c r="AF569" s="121" t="str">
        <f t="shared" si="30"/>
        <v/>
      </c>
    </row>
    <row r="570" spans="2:32" ht="15.75" customHeight="1" x14ac:dyDescent="0.35">
      <c r="B570" s="903"/>
      <c r="C570" s="904"/>
      <c r="D570" s="905"/>
      <c r="E570" s="906"/>
      <c r="F570" s="907"/>
      <c r="G570" s="908"/>
      <c r="H570" s="909"/>
      <c r="I570" s="910"/>
      <c r="J570" s="911"/>
      <c r="K570" s="912"/>
      <c r="L570" s="913"/>
      <c r="M570" s="914"/>
      <c r="N570" s="915"/>
      <c r="O570" s="914"/>
      <c r="P570" s="915"/>
      <c r="Q570" s="916"/>
      <c r="R570" s="917"/>
      <c r="S570" s="918"/>
      <c r="T570" s="114" t="str" cm="1">
        <f t="array" ref="T570">_xlfn.IFS(I570="L = L",J570*K570,I570="L = RoT",J570*R570*S570,I570="A = L x H",J570*K570*L570,I570="A = CS",J570*O570,I570="A = A",J570*N570,I570="A = RoT",J570*R570*S570,I570="V = L x H x T",J570*K570*L570*M570,I570="V = L x CS",J570*K570*O570,I570="V = T x A",J570*M570*N570,I570="V = V",J570*P570,I570="V = RoT",J570*R570*S570,I570="M = M",J570*Q570,I570="M = RoT",J570*R570*S570,I570="","")</f>
        <v/>
      </c>
      <c r="U570" s="115" t="str" cm="1">
        <f t="array" ref="U570">_xlfn.IFNA(_xlfn.IFS($H570="length","m",$H570="area","m2",$H570="volume","m3",$H570="mass","kg",$H570="",""),"problem")</f>
        <v/>
      </c>
      <c r="V570" s="475"/>
      <c r="W570" s="476"/>
      <c r="X570" s="476"/>
      <c r="Y570" s="476"/>
      <c r="Z570" s="116"/>
      <c r="AA570" s="117" t="str" cm="1">
        <f t="array" ref="AA570">_xlfn.IFNA(_xlfn.IFS($H570="Length",VLOOKUP($Y570,Densities,3,FALSE),$H570="area",VLOOKUP($Y570,Densities,4,FALSE),$H570="volume",VLOOKUP($Y570,Densities,5,FALSE),$H570="mass",1,$H570="",""),"enter density manually")</f>
        <v/>
      </c>
      <c r="AB570" s="115" t="str" cm="1">
        <f t="array" ref="AB570">_xlfn.IFNA(_xlfn.IFS($H570="length","kg/m",$H570="area","kg/m2",$H570="volume","kg/m3",$H570="mass","kg/kg",$H570="",""),"problem")</f>
        <v/>
      </c>
      <c r="AC570" s="118" t="str">
        <f t="shared" si="31"/>
        <v/>
      </c>
      <c r="AD570" s="119" t="str">
        <f t="shared" si="32"/>
        <v/>
      </c>
      <c r="AE570" s="120" t="str">
        <f t="shared" si="33"/>
        <v/>
      </c>
      <c r="AF570" s="121" t="str">
        <f t="shared" si="30"/>
        <v/>
      </c>
    </row>
    <row r="571" spans="2:32" ht="15.75" customHeight="1" x14ac:dyDescent="0.35">
      <c r="B571" s="903"/>
      <c r="C571" s="904"/>
      <c r="D571" s="905"/>
      <c r="E571" s="906"/>
      <c r="F571" s="907"/>
      <c r="G571" s="908"/>
      <c r="H571" s="909"/>
      <c r="I571" s="910"/>
      <c r="J571" s="911"/>
      <c r="K571" s="912"/>
      <c r="L571" s="913"/>
      <c r="M571" s="914"/>
      <c r="N571" s="915"/>
      <c r="O571" s="914"/>
      <c r="P571" s="915"/>
      <c r="Q571" s="916"/>
      <c r="R571" s="917"/>
      <c r="S571" s="918"/>
      <c r="T571" s="114" t="str" cm="1">
        <f t="array" ref="T571">_xlfn.IFS(I571="L = L",J571*K571,I571="L = RoT",J571*R571*S571,I571="A = L x H",J571*K571*L571,I571="A = CS",J571*O571,I571="A = A",J571*N571,I571="A = RoT",J571*R571*S571,I571="V = L x H x T",J571*K571*L571*M571,I571="V = L x CS",J571*K571*O571,I571="V = T x A",J571*M571*N571,I571="V = V",J571*P571,I571="V = RoT",J571*R571*S571,I571="M = M",J571*Q571,I571="M = RoT",J571*R571*S571,I571="","")</f>
        <v/>
      </c>
      <c r="U571" s="115" t="str" cm="1">
        <f t="array" ref="U571">_xlfn.IFNA(_xlfn.IFS($H571="length","m",$H571="area","m2",$H571="volume","m3",$H571="mass","kg",$H571="",""),"problem")</f>
        <v/>
      </c>
      <c r="V571" s="475"/>
      <c r="W571" s="476"/>
      <c r="X571" s="476"/>
      <c r="Y571" s="476"/>
      <c r="Z571" s="116"/>
      <c r="AA571" s="117" t="str" cm="1">
        <f t="array" ref="AA571">_xlfn.IFNA(_xlfn.IFS($H571="Length",VLOOKUP($Y571,Densities,3,FALSE),$H571="area",VLOOKUP($Y571,Densities,4,FALSE),$H571="volume",VLOOKUP($Y571,Densities,5,FALSE),$H571="mass",1,$H571="",""),"enter density manually")</f>
        <v/>
      </c>
      <c r="AB571" s="115" t="str" cm="1">
        <f t="array" ref="AB571">_xlfn.IFNA(_xlfn.IFS($H571="length","kg/m",$H571="area","kg/m2",$H571="volume","kg/m3",$H571="mass","kg/kg",$H571="",""),"problem")</f>
        <v/>
      </c>
      <c r="AC571" s="118" t="str">
        <f t="shared" si="31"/>
        <v/>
      </c>
      <c r="AD571" s="119" t="str">
        <f t="shared" si="32"/>
        <v/>
      </c>
      <c r="AE571" s="120" t="str">
        <f t="shared" si="33"/>
        <v/>
      </c>
      <c r="AF571" s="121" t="str">
        <f t="shared" si="30"/>
        <v/>
      </c>
    </row>
    <row r="572" spans="2:32" ht="15.75" customHeight="1" x14ac:dyDescent="0.35">
      <c r="B572" s="903"/>
      <c r="C572" s="904"/>
      <c r="D572" s="905"/>
      <c r="E572" s="906"/>
      <c r="F572" s="907"/>
      <c r="G572" s="908"/>
      <c r="H572" s="909"/>
      <c r="I572" s="910"/>
      <c r="J572" s="911"/>
      <c r="K572" s="912"/>
      <c r="L572" s="913"/>
      <c r="M572" s="914"/>
      <c r="N572" s="915"/>
      <c r="O572" s="914"/>
      <c r="P572" s="915"/>
      <c r="Q572" s="916"/>
      <c r="R572" s="917"/>
      <c r="S572" s="918"/>
      <c r="T572" s="114" t="str" cm="1">
        <f t="array" ref="T572">_xlfn.IFS(I572="L = L",J572*K572,I572="L = RoT",J572*R572*S572,I572="A = L x H",J572*K572*L572,I572="A = CS",J572*O572,I572="A = A",J572*N572,I572="A = RoT",J572*R572*S572,I572="V = L x H x T",J572*K572*L572*M572,I572="V = L x CS",J572*K572*O572,I572="V = T x A",J572*M572*N572,I572="V = V",J572*P572,I572="V = RoT",J572*R572*S572,I572="M = M",J572*Q572,I572="M = RoT",J572*R572*S572,I572="","")</f>
        <v/>
      </c>
      <c r="U572" s="115" t="str" cm="1">
        <f t="array" ref="U572">_xlfn.IFNA(_xlfn.IFS($H572="length","m",$H572="area","m2",$H572="volume","m3",$H572="mass","kg",$H572="",""),"problem")</f>
        <v/>
      </c>
      <c r="V572" s="475"/>
      <c r="W572" s="476"/>
      <c r="X572" s="476"/>
      <c r="Y572" s="476"/>
      <c r="Z572" s="116"/>
      <c r="AA572" s="117" t="str" cm="1">
        <f t="array" ref="AA572">_xlfn.IFNA(_xlfn.IFS($H572="Length",VLOOKUP($Y572,Densities,3,FALSE),$H572="area",VLOOKUP($Y572,Densities,4,FALSE),$H572="volume",VLOOKUP($Y572,Densities,5,FALSE),$H572="mass",1,$H572="",""),"enter density manually")</f>
        <v/>
      </c>
      <c r="AB572" s="115" t="str" cm="1">
        <f t="array" ref="AB572">_xlfn.IFNA(_xlfn.IFS($H572="length","kg/m",$H572="area","kg/m2",$H572="volume","kg/m3",$H572="mass","kg/kg",$H572="",""),"problem")</f>
        <v/>
      </c>
      <c r="AC572" s="118" t="str">
        <f t="shared" si="31"/>
        <v/>
      </c>
      <c r="AD572" s="119" t="str">
        <f t="shared" si="32"/>
        <v/>
      </c>
      <c r="AE572" s="120" t="str">
        <f t="shared" si="33"/>
        <v/>
      </c>
      <c r="AF572" s="121" t="str">
        <f t="shared" si="30"/>
        <v/>
      </c>
    </row>
    <row r="573" spans="2:32" ht="15.75" customHeight="1" x14ac:dyDescent="0.35">
      <c r="B573" s="903"/>
      <c r="C573" s="904"/>
      <c r="D573" s="905"/>
      <c r="E573" s="906"/>
      <c r="F573" s="907"/>
      <c r="G573" s="908"/>
      <c r="H573" s="909"/>
      <c r="I573" s="910"/>
      <c r="J573" s="911"/>
      <c r="K573" s="912"/>
      <c r="L573" s="913"/>
      <c r="M573" s="914"/>
      <c r="N573" s="915"/>
      <c r="O573" s="914"/>
      <c r="P573" s="915"/>
      <c r="Q573" s="916"/>
      <c r="R573" s="917"/>
      <c r="S573" s="918"/>
      <c r="T573" s="114" t="str" cm="1">
        <f t="array" ref="T573">_xlfn.IFS(I573="L = L",J573*K573,I573="L = RoT",J573*R573*S573,I573="A = L x H",J573*K573*L573,I573="A = CS",J573*O573,I573="A = A",J573*N573,I573="A = RoT",J573*R573*S573,I573="V = L x H x T",J573*K573*L573*M573,I573="V = L x CS",J573*K573*O573,I573="V = T x A",J573*M573*N573,I573="V = V",J573*P573,I573="V = RoT",J573*R573*S573,I573="M = M",J573*Q573,I573="M = RoT",J573*R573*S573,I573="","")</f>
        <v/>
      </c>
      <c r="U573" s="115" t="str" cm="1">
        <f t="array" ref="U573">_xlfn.IFNA(_xlfn.IFS($H573="length","m",$H573="area","m2",$H573="volume","m3",$H573="mass","kg",$H573="",""),"problem")</f>
        <v/>
      </c>
      <c r="V573" s="475"/>
      <c r="W573" s="476"/>
      <c r="X573" s="476"/>
      <c r="Y573" s="476"/>
      <c r="Z573" s="116"/>
      <c r="AA573" s="117" t="str" cm="1">
        <f t="array" ref="AA573">_xlfn.IFNA(_xlfn.IFS($H573="Length",VLOOKUP($Y573,Densities,3,FALSE),$H573="area",VLOOKUP($Y573,Densities,4,FALSE),$H573="volume",VLOOKUP($Y573,Densities,5,FALSE),$H573="mass",1,$H573="",""),"enter density manually")</f>
        <v/>
      </c>
      <c r="AB573" s="115" t="str" cm="1">
        <f t="array" ref="AB573">_xlfn.IFNA(_xlfn.IFS($H573="length","kg/m",$H573="area","kg/m2",$H573="volume","kg/m3",$H573="mass","kg/kg",$H573="",""),"problem")</f>
        <v/>
      </c>
      <c r="AC573" s="118" t="str">
        <f t="shared" si="31"/>
        <v/>
      </c>
      <c r="AD573" s="119" t="str">
        <f t="shared" si="32"/>
        <v/>
      </c>
      <c r="AE573" s="120" t="str">
        <f t="shared" si="33"/>
        <v/>
      </c>
      <c r="AF573" s="121" t="str">
        <f t="shared" si="30"/>
        <v/>
      </c>
    </row>
    <row r="574" spans="2:32" ht="15.75" customHeight="1" x14ac:dyDescent="0.35">
      <c r="B574" s="903"/>
      <c r="C574" s="904"/>
      <c r="D574" s="905"/>
      <c r="E574" s="906"/>
      <c r="F574" s="907"/>
      <c r="G574" s="908"/>
      <c r="H574" s="909"/>
      <c r="I574" s="910"/>
      <c r="J574" s="911"/>
      <c r="K574" s="912"/>
      <c r="L574" s="913"/>
      <c r="M574" s="914"/>
      <c r="N574" s="915"/>
      <c r="O574" s="914"/>
      <c r="P574" s="915"/>
      <c r="Q574" s="916"/>
      <c r="R574" s="917"/>
      <c r="S574" s="918"/>
      <c r="T574" s="114" t="str" cm="1">
        <f t="array" ref="T574">_xlfn.IFS(I574="L = L",J574*K574,I574="L = RoT",J574*R574*S574,I574="A = L x H",J574*K574*L574,I574="A = CS",J574*O574,I574="A = A",J574*N574,I574="A = RoT",J574*R574*S574,I574="V = L x H x T",J574*K574*L574*M574,I574="V = L x CS",J574*K574*O574,I574="V = T x A",J574*M574*N574,I574="V = V",J574*P574,I574="V = RoT",J574*R574*S574,I574="M = M",J574*Q574,I574="M = RoT",J574*R574*S574,I574="","")</f>
        <v/>
      </c>
      <c r="U574" s="115" t="str" cm="1">
        <f t="array" ref="U574">_xlfn.IFNA(_xlfn.IFS($H574="length","m",$H574="area","m2",$H574="volume","m3",$H574="mass","kg",$H574="",""),"problem")</f>
        <v/>
      </c>
      <c r="V574" s="475"/>
      <c r="W574" s="476"/>
      <c r="X574" s="476"/>
      <c r="Y574" s="476"/>
      <c r="Z574" s="116"/>
      <c r="AA574" s="117" t="str" cm="1">
        <f t="array" ref="AA574">_xlfn.IFNA(_xlfn.IFS($H574="Length",VLOOKUP($Y574,Densities,3,FALSE),$H574="area",VLOOKUP($Y574,Densities,4,FALSE),$H574="volume",VLOOKUP($Y574,Densities,5,FALSE),$H574="mass",1,$H574="",""),"enter density manually")</f>
        <v/>
      </c>
      <c r="AB574" s="115" t="str" cm="1">
        <f t="array" ref="AB574">_xlfn.IFNA(_xlfn.IFS($H574="length","kg/m",$H574="area","kg/m2",$H574="volume","kg/m3",$H574="mass","kg/kg",$H574="",""),"problem")</f>
        <v/>
      </c>
      <c r="AC574" s="118" t="str">
        <f t="shared" si="31"/>
        <v/>
      </c>
      <c r="AD574" s="119" t="str">
        <f t="shared" si="32"/>
        <v/>
      </c>
      <c r="AE574" s="120" t="str">
        <f t="shared" si="33"/>
        <v/>
      </c>
      <c r="AF574" s="121" t="str">
        <f t="shared" si="30"/>
        <v/>
      </c>
    </row>
    <row r="575" spans="2:32" ht="15.75" customHeight="1" x14ac:dyDescent="0.35">
      <c r="B575" s="903"/>
      <c r="C575" s="904"/>
      <c r="D575" s="905"/>
      <c r="E575" s="906"/>
      <c r="F575" s="907"/>
      <c r="G575" s="908"/>
      <c r="H575" s="909"/>
      <c r="I575" s="910"/>
      <c r="J575" s="911"/>
      <c r="K575" s="912"/>
      <c r="L575" s="913"/>
      <c r="M575" s="914"/>
      <c r="N575" s="915"/>
      <c r="O575" s="914"/>
      <c r="P575" s="915"/>
      <c r="Q575" s="916"/>
      <c r="R575" s="917"/>
      <c r="S575" s="918"/>
      <c r="T575" s="114" t="str" cm="1">
        <f t="array" ref="T575">_xlfn.IFS(I575="L = L",J575*K575,I575="L = RoT",J575*R575*S575,I575="A = L x H",J575*K575*L575,I575="A = CS",J575*O575,I575="A = A",J575*N575,I575="A = RoT",J575*R575*S575,I575="V = L x H x T",J575*K575*L575*M575,I575="V = L x CS",J575*K575*O575,I575="V = T x A",J575*M575*N575,I575="V = V",J575*P575,I575="V = RoT",J575*R575*S575,I575="M = M",J575*Q575,I575="M = RoT",J575*R575*S575,I575="","")</f>
        <v/>
      </c>
      <c r="U575" s="115" t="str" cm="1">
        <f t="array" ref="U575">_xlfn.IFNA(_xlfn.IFS($H575="length","m",$H575="area","m2",$H575="volume","m3",$H575="mass","kg",$H575="",""),"problem")</f>
        <v/>
      </c>
      <c r="V575" s="475"/>
      <c r="W575" s="476"/>
      <c r="X575" s="476"/>
      <c r="Y575" s="476"/>
      <c r="Z575" s="116"/>
      <c r="AA575" s="117" t="str" cm="1">
        <f t="array" ref="AA575">_xlfn.IFNA(_xlfn.IFS($H575="Length",VLOOKUP($Y575,Densities,3,FALSE),$H575="area",VLOOKUP($Y575,Densities,4,FALSE),$H575="volume",VLOOKUP($Y575,Densities,5,FALSE),$H575="mass",1,$H575="",""),"enter density manually")</f>
        <v/>
      </c>
      <c r="AB575" s="115" t="str" cm="1">
        <f t="array" ref="AB575">_xlfn.IFNA(_xlfn.IFS($H575="length","kg/m",$H575="area","kg/m2",$H575="volume","kg/m3",$H575="mass","kg/kg",$H575="",""),"problem")</f>
        <v/>
      </c>
      <c r="AC575" s="118" t="str">
        <f t="shared" si="31"/>
        <v/>
      </c>
      <c r="AD575" s="119" t="str">
        <f t="shared" si="32"/>
        <v/>
      </c>
      <c r="AE575" s="120" t="str">
        <f t="shared" si="33"/>
        <v/>
      </c>
      <c r="AF575" s="121" t="str">
        <f t="shared" si="30"/>
        <v/>
      </c>
    </row>
    <row r="576" spans="2:32" ht="15.75" customHeight="1" x14ac:dyDescent="0.35">
      <c r="B576" s="903"/>
      <c r="C576" s="904"/>
      <c r="D576" s="905"/>
      <c r="E576" s="906"/>
      <c r="F576" s="907"/>
      <c r="G576" s="908"/>
      <c r="H576" s="909"/>
      <c r="I576" s="910"/>
      <c r="J576" s="911"/>
      <c r="K576" s="912"/>
      <c r="L576" s="913"/>
      <c r="M576" s="914"/>
      <c r="N576" s="915"/>
      <c r="O576" s="914"/>
      <c r="P576" s="915"/>
      <c r="Q576" s="916"/>
      <c r="R576" s="917"/>
      <c r="S576" s="918"/>
      <c r="T576" s="114" t="str" cm="1">
        <f t="array" ref="T576">_xlfn.IFS(I576="L = L",J576*K576,I576="L = RoT",J576*R576*S576,I576="A = L x H",J576*K576*L576,I576="A = CS",J576*O576,I576="A = A",J576*N576,I576="A = RoT",J576*R576*S576,I576="V = L x H x T",J576*K576*L576*M576,I576="V = L x CS",J576*K576*O576,I576="V = T x A",J576*M576*N576,I576="V = V",J576*P576,I576="V = RoT",J576*R576*S576,I576="M = M",J576*Q576,I576="M = RoT",J576*R576*S576,I576="","")</f>
        <v/>
      </c>
      <c r="U576" s="115" t="str" cm="1">
        <f t="array" ref="U576">_xlfn.IFNA(_xlfn.IFS($H576="length","m",$H576="area","m2",$H576="volume","m3",$H576="mass","kg",$H576="",""),"problem")</f>
        <v/>
      </c>
      <c r="V576" s="475"/>
      <c r="W576" s="476"/>
      <c r="X576" s="476"/>
      <c r="Y576" s="476"/>
      <c r="Z576" s="116"/>
      <c r="AA576" s="117" t="str" cm="1">
        <f t="array" ref="AA576">_xlfn.IFNA(_xlfn.IFS($H576="Length",VLOOKUP($Y576,Densities,3,FALSE),$H576="area",VLOOKUP($Y576,Densities,4,FALSE),$H576="volume",VLOOKUP($Y576,Densities,5,FALSE),$H576="mass",1,$H576="",""),"enter density manually")</f>
        <v/>
      </c>
      <c r="AB576" s="115" t="str" cm="1">
        <f t="array" ref="AB576">_xlfn.IFNA(_xlfn.IFS($H576="length","kg/m",$H576="area","kg/m2",$H576="volume","kg/m3",$H576="mass","kg/kg",$H576="",""),"problem")</f>
        <v/>
      </c>
      <c r="AC576" s="118" t="str">
        <f t="shared" si="31"/>
        <v/>
      </c>
      <c r="AD576" s="119" t="str">
        <f t="shared" si="32"/>
        <v/>
      </c>
      <c r="AE576" s="120" t="str">
        <f t="shared" si="33"/>
        <v/>
      </c>
      <c r="AF576" s="121" t="str">
        <f t="shared" si="30"/>
        <v/>
      </c>
    </row>
    <row r="577" spans="2:32" ht="15.75" customHeight="1" x14ac:dyDescent="0.35">
      <c r="B577" s="903"/>
      <c r="C577" s="904"/>
      <c r="D577" s="905"/>
      <c r="E577" s="906"/>
      <c r="F577" s="907"/>
      <c r="G577" s="908"/>
      <c r="H577" s="909"/>
      <c r="I577" s="910"/>
      <c r="J577" s="911"/>
      <c r="K577" s="912"/>
      <c r="L577" s="913"/>
      <c r="M577" s="914"/>
      <c r="N577" s="915"/>
      <c r="O577" s="914"/>
      <c r="P577" s="915"/>
      <c r="Q577" s="916"/>
      <c r="R577" s="917"/>
      <c r="S577" s="918"/>
      <c r="T577" s="114" t="str" cm="1">
        <f t="array" ref="T577">_xlfn.IFS(I577="L = L",J577*K577,I577="L = RoT",J577*R577*S577,I577="A = L x H",J577*K577*L577,I577="A = CS",J577*O577,I577="A = A",J577*N577,I577="A = RoT",J577*R577*S577,I577="V = L x H x T",J577*K577*L577*M577,I577="V = L x CS",J577*K577*O577,I577="V = T x A",J577*M577*N577,I577="V = V",J577*P577,I577="V = RoT",J577*R577*S577,I577="M = M",J577*Q577,I577="M = RoT",J577*R577*S577,I577="","")</f>
        <v/>
      </c>
      <c r="U577" s="115" t="str" cm="1">
        <f t="array" ref="U577">_xlfn.IFNA(_xlfn.IFS($H577="length","m",$H577="area","m2",$H577="volume","m3",$H577="mass","kg",$H577="",""),"problem")</f>
        <v/>
      </c>
      <c r="V577" s="475"/>
      <c r="W577" s="476"/>
      <c r="X577" s="476"/>
      <c r="Y577" s="476"/>
      <c r="Z577" s="116"/>
      <c r="AA577" s="117" t="str" cm="1">
        <f t="array" ref="AA577">_xlfn.IFNA(_xlfn.IFS($H577="Length",VLOOKUP($Y577,Densities,3,FALSE),$H577="area",VLOOKUP($Y577,Densities,4,FALSE),$H577="volume",VLOOKUP($Y577,Densities,5,FALSE),$H577="mass",1,$H577="",""),"enter density manually")</f>
        <v/>
      </c>
      <c r="AB577" s="115" t="str" cm="1">
        <f t="array" ref="AB577">_xlfn.IFNA(_xlfn.IFS($H577="length","kg/m",$H577="area","kg/m2",$H577="volume","kg/m3",$H577="mass","kg/kg",$H577="",""),"problem")</f>
        <v/>
      </c>
      <c r="AC577" s="118" t="str">
        <f t="shared" si="31"/>
        <v/>
      </c>
      <c r="AD577" s="119" t="str">
        <f t="shared" si="32"/>
        <v/>
      </c>
      <c r="AE577" s="120" t="str">
        <f t="shared" si="33"/>
        <v/>
      </c>
      <c r="AF577" s="121" t="str">
        <f t="shared" si="30"/>
        <v/>
      </c>
    </row>
    <row r="578" spans="2:32" ht="15.75" customHeight="1" x14ac:dyDescent="0.35">
      <c r="B578" s="903"/>
      <c r="C578" s="904"/>
      <c r="D578" s="905"/>
      <c r="E578" s="906"/>
      <c r="F578" s="907"/>
      <c r="G578" s="908"/>
      <c r="H578" s="909"/>
      <c r="I578" s="910"/>
      <c r="J578" s="911"/>
      <c r="K578" s="912"/>
      <c r="L578" s="913"/>
      <c r="M578" s="914"/>
      <c r="N578" s="915"/>
      <c r="O578" s="914"/>
      <c r="P578" s="915"/>
      <c r="Q578" s="916"/>
      <c r="R578" s="917"/>
      <c r="S578" s="918"/>
      <c r="T578" s="114" t="str" cm="1">
        <f t="array" ref="T578">_xlfn.IFS(I578="L = L",J578*K578,I578="L = RoT",J578*R578*S578,I578="A = L x H",J578*K578*L578,I578="A = CS",J578*O578,I578="A = A",J578*N578,I578="A = RoT",J578*R578*S578,I578="V = L x H x T",J578*K578*L578*M578,I578="V = L x CS",J578*K578*O578,I578="V = T x A",J578*M578*N578,I578="V = V",J578*P578,I578="V = RoT",J578*R578*S578,I578="M = M",J578*Q578,I578="M = RoT",J578*R578*S578,I578="","")</f>
        <v/>
      </c>
      <c r="U578" s="115" t="str" cm="1">
        <f t="array" ref="U578">_xlfn.IFNA(_xlfn.IFS($H578="length","m",$H578="area","m2",$H578="volume","m3",$H578="mass","kg",$H578="",""),"problem")</f>
        <v/>
      </c>
      <c r="V578" s="475"/>
      <c r="W578" s="476"/>
      <c r="X578" s="476"/>
      <c r="Y578" s="476"/>
      <c r="Z578" s="116"/>
      <c r="AA578" s="117" t="str" cm="1">
        <f t="array" ref="AA578">_xlfn.IFNA(_xlfn.IFS($H578="Length",VLOOKUP($Y578,Densities,3,FALSE),$H578="area",VLOOKUP($Y578,Densities,4,FALSE),$H578="volume",VLOOKUP($Y578,Densities,5,FALSE),$H578="mass",1,$H578="",""),"enter density manually")</f>
        <v/>
      </c>
      <c r="AB578" s="115" t="str" cm="1">
        <f t="array" ref="AB578">_xlfn.IFNA(_xlfn.IFS($H578="length","kg/m",$H578="area","kg/m2",$H578="volume","kg/m3",$H578="mass","kg/kg",$H578="",""),"problem")</f>
        <v/>
      </c>
      <c r="AC578" s="118" t="str">
        <f t="shared" si="31"/>
        <v/>
      </c>
      <c r="AD578" s="119" t="str">
        <f t="shared" si="32"/>
        <v/>
      </c>
      <c r="AE578" s="120" t="str">
        <f t="shared" si="33"/>
        <v/>
      </c>
      <c r="AF578" s="121" t="str">
        <f t="shared" si="30"/>
        <v/>
      </c>
    </row>
    <row r="579" spans="2:32" ht="15.75" customHeight="1" x14ac:dyDescent="0.35">
      <c r="B579" s="903"/>
      <c r="C579" s="904"/>
      <c r="D579" s="905"/>
      <c r="E579" s="906"/>
      <c r="F579" s="907"/>
      <c r="G579" s="908"/>
      <c r="H579" s="909"/>
      <c r="I579" s="910"/>
      <c r="J579" s="911"/>
      <c r="K579" s="912"/>
      <c r="L579" s="913"/>
      <c r="M579" s="914"/>
      <c r="N579" s="915"/>
      <c r="O579" s="914"/>
      <c r="P579" s="915"/>
      <c r="Q579" s="916"/>
      <c r="R579" s="917"/>
      <c r="S579" s="918"/>
      <c r="T579" s="114" t="str" cm="1">
        <f t="array" ref="T579">_xlfn.IFS(I579="L = L",J579*K579,I579="L = RoT",J579*R579*S579,I579="A = L x H",J579*K579*L579,I579="A = CS",J579*O579,I579="A = A",J579*N579,I579="A = RoT",J579*R579*S579,I579="V = L x H x T",J579*K579*L579*M579,I579="V = L x CS",J579*K579*O579,I579="V = T x A",J579*M579*N579,I579="V = V",J579*P579,I579="V = RoT",J579*R579*S579,I579="M = M",J579*Q579,I579="M = RoT",J579*R579*S579,I579="","")</f>
        <v/>
      </c>
      <c r="U579" s="115" t="str" cm="1">
        <f t="array" ref="U579">_xlfn.IFNA(_xlfn.IFS($H579="length","m",$H579="area","m2",$H579="volume","m3",$H579="mass","kg",$H579="",""),"problem")</f>
        <v/>
      </c>
      <c r="V579" s="475"/>
      <c r="W579" s="476"/>
      <c r="X579" s="476"/>
      <c r="Y579" s="476"/>
      <c r="Z579" s="116"/>
      <c r="AA579" s="117" t="str" cm="1">
        <f t="array" ref="AA579">_xlfn.IFNA(_xlfn.IFS($H579="Length",VLOOKUP($Y579,Densities,3,FALSE),$H579="area",VLOOKUP($Y579,Densities,4,FALSE),$H579="volume",VLOOKUP($Y579,Densities,5,FALSE),$H579="mass",1,$H579="",""),"enter density manually")</f>
        <v/>
      </c>
      <c r="AB579" s="115" t="str" cm="1">
        <f t="array" ref="AB579">_xlfn.IFNA(_xlfn.IFS($H579="length","kg/m",$H579="area","kg/m2",$H579="volume","kg/m3",$H579="mass","kg/kg",$H579="",""),"problem")</f>
        <v/>
      </c>
      <c r="AC579" s="118" t="str">
        <f t="shared" si="31"/>
        <v/>
      </c>
      <c r="AD579" s="119" t="str">
        <f t="shared" si="32"/>
        <v/>
      </c>
      <c r="AE579" s="120" t="str">
        <f t="shared" si="33"/>
        <v/>
      </c>
      <c r="AF579" s="121" t="str">
        <f t="shared" si="30"/>
        <v/>
      </c>
    </row>
    <row r="580" spans="2:32" ht="15.75" customHeight="1" x14ac:dyDescent="0.35">
      <c r="B580" s="903"/>
      <c r="C580" s="904"/>
      <c r="D580" s="905"/>
      <c r="E580" s="906"/>
      <c r="F580" s="907"/>
      <c r="G580" s="908"/>
      <c r="H580" s="909"/>
      <c r="I580" s="910"/>
      <c r="J580" s="911"/>
      <c r="K580" s="912"/>
      <c r="L580" s="913"/>
      <c r="M580" s="914"/>
      <c r="N580" s="915"/>
      <c r="O580" s="914"/>
      <c r="P580" s="915"/>
      <c r="Q580" s="916"/>
      <c r="R580" s="917"/>
      <c r="S580" s="918"/>
      <c r="T580" s="114" t="str" cm="1">
        <f t="array" ref="T580">_xlfn.IFS(I580="L = L",J580*K580,I580="L = RoT",J580*R580*S580,I580="A = L x H",J580*K580*L580,I580="A = CS",J580*O580,I580="A = A",J580*N580,I580="A = RoT",J580*R580*S580,I580="V = L x H x T",J580*K580*L580*M580,I580="V = L x CS",J580*K580*O580,I580="V = T x A",J580*M580*N580,I580="V = V",J580*P580,I580="V = RoT",J580*R580*S580,I580="M = M",J580*Q580,I580="M = RoT",J580*R580*S580,I580="","")</f>
        <v/>
      </c>
      <c r="U580" s="115" t="str" cm="1">
        <f t="array" ref="U580">_xlfn.IFNA(_xlfn.IFS($H580="length","m",$H580="area","m2",$H580="volume","m3",$H580="mass","kg",$H580="",""),"problem")</f>
        <v/>
      </c>
      <c r="V580" s="475"/>
      <c r="W580" s="476"/>
      <c r="X580" s="476"/>
      <c r="Y580" s="476"/>
      <c r="Z580" s="116"/>
      <c r="AA580" s="117" t="str" cm="1">
        <f t="array" ref="AA580">_xlfn.IFNA(_xlfn.IFS($H580="Length",VLOOKUP($Y580,Densities,3,FALSE),$H580="area",VLOOKUP($Y580,Densities,4,FALSE),$H580="volume",VLOOKUP($Y580,Densities,5,FALSE),$H580="mass",1,$H580="",""),"enter density manually")</f>
        <v/>
      </c>
      <c r="AB580" s="115" t="str" cm="1">
        <f t="array" ref="AB580">_xlfn.IFNA(_xlfn.IFS($H580="length","kg/m",$H580="area","kg/m2",$H580="volume","kg/m3",$H580="mass","kg/kg",$H580="",""),"problem")</f>
        <v/>
      </c>
      <c r="AC580" s="118" t="str">
        <f t="shared" si="31"/>
        <v/>
      </c>
      <c r="AD580" s="119" t="str">
        <f t="shared" si="32"/>
        <v/>
      </c>
      <c r="AE580" s="120" t="str">
        <f t="shared" si="33"/>
        <v/>
      </c>
      <c r="AF580" s="121" t="str">
        <f t="shared" si="30"/>
        <v/>
      </c>
    </row>
    <row r="581" spans="2:32" ht="15.75" customHeight="1" x14ac:dyDescent="0.35">
      <c r="B581" s="903"/>
      <c r="C581" s="904"/>
      <c r="D581" s="905"/>
      <c r="E581" s="906"/>
      <c r="F581" s="907"/>
      <c r="G581" s="908"/>
      <c r="H581" s="909"/>
      <c r="I581" s="910"/>
      <c r="J581" s="911"/>
      <c r="K581" s="912"/>
      <c r="L581" s="913"/>
      <c r="M581" s="914"/>
      <c r="N581" s="915"/>
      <c r="O581" s="914"/>
      <c r="P581" s="915"/>
      <c r="Q581" s="916"/>
      <c r="R581" s="917"/>
      <c r="S581" s="918"/>
      <c r="T581" s="114" t="str" cm="1">
        <f t="array" ref="T581">_xlfn.IFS(I581="L = L",J581*K581,I581="L = RoT",J581*R581*S581,I581="A = L x H",J581*K581*L581,I581="A = CS",J581*O581,I581="A = A",J581*N581,I581="A = RoT",J581*R581*S581,I581="V = L x H x T",J581*K581*L581*M581,I581="V = L x CS",J581*K581*O581,I581="V = T x A",J581*M581*N581,I581="V = V",J581*P581,I581="V = RoT",J581*R581*S581,I581="M = M",J581*Q581,I581="M = RoT",J581*R581*S581,I581="","")</f>
        <v/>
      </c>
      <c r="U581" s="115" t="str" cm="1">
        <f t="array" ref="U581">_xlfn.IFNA(_xlfn.IFS($H581="length","m",$H581="area","m2",$H581="volume","m3",$H581="mass","kg",$H581="",""),"problem")</f>
        <v/>
      </c>
      <c r="V581" s="475"/>
      <c r="W581" s="476"/>
      <c r="X581" s="476"/>
      <c r="Y581" s="476"/>
      <c r="Z581" s="116"/>
      <c r="AA581" s="117" t="str" cm="1">
        <f t="array" ref="AA581">_xlfn.IFNA(_xlfn.IFS($H581="Length",VLOOKUP($Y581,Densities,3,FALSE),$H581="area",VLOOKUP($Y581,Densities,4,FALSE),$H581="volume",VLOOKUP($Y581,Densities,5,FALSE),$H581="mass",1,$H581="",""),"enter density manually")</f>
        <v/>
      </c>
      <c r="AB581" s="115" t="str" cm="1">
        <f t="array" ref="AB581">_xlfn.IFNA(_xlfn.IFS($H581="length","kg/m",$H581="area","kg/m2",$H581="volume","kg/m3",$H581="mass","kg/kg",$H581="",""),"problem")</f>
        <v/>
      </c>
      <c r="AC581" s="118" t="str">
        <f t="shared" si="31"/>
        <v/>
      </c>
      <c r="AD581" s="119" t="str">
        <f t="shared" si="32"/>
        <v/>
      </c>
      <c r="AE581" s="120" t="str">
        <f t="shared" si="33"/>
        <v/>
      </c>
      <c r="AF581" s="121" t="str">
        <f t="shared" si="30"/>
        <v/>
      </c>
    </row>
    <row r="582" spans="2:32" ht="15.75" customHeight="1" x14ac:dyDescent="0.35">
      <c r="B582" s="903"/>
      <c r="C582" s="904"/>
      <c r="D582" s="905"/>
      <c r="E582" s="906"/>
      <c r="F582" s="907"/>
      <c r="G582" s="908"/>
      <c r="H582" s="909"/>
      <c r="I582" s="910"/>
      <c r="J582" s="911"/>
      <c r="K582" s="912"/>
      <c r="L582" s="913"/>
      <c r="M582" s="914"/>
      <c r="N582" s="915"/>
      <c r="O582" s="914"/>
      <c r="P582" s="915"/>
      <c r="Q582" s="916"/>
      <c r="R582" s="917"/>
      <c r="S582" s="918"/>
      <c r="T582" s="114" t="str" cm="1">
        <f t="array" ref="T582">_xlfn.IFS(I582="L = L",J582*K582,I582="L = RoT",J582*R582*S582,I582="A = L x H",J582*K582*L582,I582="A = CS",J582*O582,I582="A = A",J582*N582,I582="A = RoT",J582*R582*S582,I582="V = L x H x T",J582*K582*L582*M582,I582="V = L x CS",J582*K582*O582,I582="V = T x A",J582*M582*N582,I582="V = V",J582*P582,I582="V = RoT",J582*R582*S582,I582="M = M",J582*Q582,I582="M = RoT",J582*R582*S582,I582="","")</f>
        <v/>
      </c>
      <c r="U582" s="115" t="str" cm="1">
        <f t="array" ref="U582">_xlfn.IFNA(_xlfn.IFS($H582="length","m",$H582="area","m2",$H582="volume","m3",$H582="mass","kg",$H582="",""),"problem")</f>
        <v/>
      </c>
      <c r="V582" s="475"/>
      <c r="W582" s="476"/>
      <c r="X582" s="476"/>
      <c r="Y582" s="476"/>
      <c r="Z582" s="116"/>
      <c r="AA582" s="117" t="str" cm="1">
        <f t="array" ref="AA582">_xlfn.IFNA(_xlfn.IFS($H582="Length",VLOOKUP($Y582,Densities,3,FALSE),$H582="area",VLOOKUP($Y582,Densities,4,FALSE),$H582="volume",VLOOKUP($Y582,Densities,5,FALSE),$H582="mass",1,$H582="",""),"enter density manually")</f>
        <v/>
      </c>
      <c r="AB582" s="115" t="str" cm="1">
        <f t="array" ref="AB582">_xlfn.IFNA(_xlfn.IFS($H582="length","kg/m",$H582="area","kg/m2",$H582="volume","kg/m3",$H582="mass","kg/kg",$H582="",""),"problem")</f>
        <v/>
      </c>
      <c r="AC582" s="118" t="str">
        <f t="shared" si="31"/>
        <v/>
      </c>
      <c r="AD582" s="119" t="str">
        <f t="shared" si="32"/>
        <v/>
      </c>
      <c r="AE582" s="120" t="str">
        <f t="shared" si="33"/>
        <v/>
      </c>
      <c r="AF582" s="121" t="str">
        <f t="shared" ref="AF582:AF645" si="34">_xlfn.IFNA(IF($Y582="","",VLOOKUP($Y582,_xlfn.CHOOSECOLS(Material_categories,4,9),2,FALSE)),"Assign material to its type in tab 'Matching of material categories'")</f>
        <v/>
      </c>
    </row>
    <row r="583" spans="2:32" ht="15.75" customHeight="1" x14ac:dyDescent="0.35">
      <c r="B583" s="903"/>
      <c r="C583" s="904"/>
      <c r="D583" s="905"/>
      <c r="E583" s="906"/>
      <c r="F583" s="907"/>
      <c r="G583" s="908"/>
      <c r="H583" s="909"/>
      <c r="I583" s="910"/>
      <c r="J583" s="911"/>
      <c r="K583" s="912"/>
      <c r="L583" s="913"/>
      <c r="M583" s="914"/>
      <c r="N583" s="915"/>
      <c r="O583" s="914"/>
      <c r="P583" s="915"/>
      <c r="Q583" s="916"/>
      <c r="R583" s="917"/>
      <c r="S583" s="918"/>
      <c r="T583" s="114" t="str" cm="1">
        <f t="array" ref="T583">_xlfn.IFS(I583="L = L",J583*K583,I583="L = RoT",J583*R583*S583,I583="A = L x H",J583*K583*L583,I583="A = CS",J583*O583,I583="A = A",J583*N583,I583="A = RoT",J583*R583*S583,I583="V = L x H x T",J583*K583*L583*M583,I583="V = L x CS",J583*K583*O583,I583="V = T x A",J583*M583*N583,I583="V = V",J583*P583,I583="V = RoT",J583*R583*S583,I583="M = M",J583*Q583,I583="M = RoT",J583*R583*S583,I583="","")</f>
        <v/>
      </c>
      <c r="U583" s="115" t="str" cm="1">
        <f t="array" ref="U583">_xlfn.IFNA(_xlfn.IFS($H583="length","m",$H583="area","m2",$H583="volume","m3",$H583="mass","kg",$H583="",""),"problem")</f>
        <v/>
      </c>
      <c r="V583" s="475"/>
      <c r="W583" s="476"/>
      <c r="X583" s="476"/>
      <c r="Y583" s="476"/>
      <c r="Z583" s="116"/>
      <c r="AA583" s="117" t="str" cm="1">
        <f t="array" ref="AA583">_xlfn.IFNA(_xlfn.IFS($H583="Length",VLOOKUP($Y583,Densities,3,FALSE),$H583="area",VLOOKUP($Y583,Densities,4,FALSE),$H583="volume",VLOOKUP($Y583,Densities,5,FALSE),$H583="mass",1,$H583="",""),"enter density manually")</f>
        <v/>
      </c>
      <c r="AB583" s="115" t="str" cm="1">
        <f t="array" ref="AB583">_xlfn.IFNA(_xlfn.IFS($H583="length","kg/m",$H583="area","kg/m2",$H583="volume","kg/m3",$H583="mass","kg/kg",$H583="",""),"problem")</f>
        <v/>
      </c>
      <c r="AC583" s="118" t="str">
        <f t="shared" ref="AC583:AC646" si="35">IF($T583="","",$T583*$AA583)</f>
        <v/>
      </c>
      <c r="AD583" s="119" t="str">
        <f t="shared" ref="AD583:AD646" si="36">IF($Y583="","",IFERROR(_xlfn.IFNA(IF($H583="volume",$AA583,VLOOKUP($Y583,Densities,5,FALSE)),"enter volumic density manually"),"enter volumic density manually"))</f>
        <v/>
      </c>
      <c r="AE583" s="120" t="str">
        <f t="shared" ref="AE583:AE646" si="37">IF($Y583="","",IF($AC583="","",$AC583/$AD583))</f>
        <v/>
      </c>
      <c r="AF583" s="121" t="str">
        <f t="shared" si="34"/>
        <v/>
      </c>
    </row>
    <row r="584" spans="2:32" ht="15.75" customHeight="1" x14ac:dyDescent="0.35">
      <c r="B584" s="903"/>
      <c r="C584" s="904"/>
      <c r="D584" s="905"/>
      <c r="E584" s="906"/>
      <c r="F584" s="907"/>
      <c r="G584" s="908"/>
      <c r="H584" s="909"/>
      <c r="I584" s="910"/>
      <c r="J584" s="911"/>
      <c r="K584" s="912"/>
      <c r="L584" s="913"/>
      <c r="M584" s="914"/>
      <c r="N584" s="915"/>
      <c r="O584" s="914"/>
      <c r="P584" s="915"/>
      <c r="Q584" s="916"/>
      <c r="R584" s="917"/>
      <c r="S584" s="918"/>
      <c r="T584" s="114" t="str" cm="1">
        <f t="array" ref="T584">_xlfn.IFS(I584="L = L",J584*K584,I584="L = RoT",J584*R584*S584,I584="A = L x H",J584*K584*L584,I584="A = CS",J584*O584,I584="A = A",J584*N584,I584="A = RoT",J584*R584*S584,I584="V = L x H x T",J584*K584*L584*M584,I584="V = L x CS",J584*K584*O584,I584="V = T x A",J584*M584*N584,I584="V = V",J584*P584,I584="V = RoT",J584*R584*S584,I584="M = M",J584*Q584,I584="M = RoT",J584*R584*S584,I584="","")</f>
        <v/>
      </c>
      <c r="U584" s="115" t="str" cm="1">
        <f t="array" ref="U584">_xlfn.IFNA(_xlfn.IFS($H584="length","m",$H584="area","m2",$H584="volume","m3",$H584="mass","kg",$H584="",""),"problem")</f>
        <v/>
      </c>
      <c r="V584" s="475"/>
      <c r="W584" s="476"/>
      <c r="X584" s="476"/>
      <c r="Y584" s="476"/>
      <c r="Z584" s="116"/>
      <c r="AA584" s="117" t="str" cm="1">
        <f t="array" ref="AA584">_xlfn.IFNA(_xlfn.IFS($H584="Length",VLOOKUP($Y584,Densities,3,FALSE),$H584="area",VLOOKUP($Y584,Densities,4,FALSE),$H584="volume",VLOOKUP($Y584,Densities,5,FALSE),$H584="mass",1,$H584="",""),"enter density manually")</f>
        <v/>
      </c>
      <c r="AB584" s="115" t="str" cm="1">
        <f t="array" ref="AB584">_xlfn.IFNA(_xlfn.IFS($H584="length","kg/m",$H584="area","kg/m2",$H584="volume","kg/m3",$H584="mass","kg/kg",$H584="",""),"problem")</f>
        <v/>
      </c>
      <c r="AC584" s="118" t="str">
        <f t="shared" si="35"/>
        <v/>
      </c>
      <c r="AD584" s="119" t="str">
        <f t="shared" si="36"/>
        <v/>
      </c>
      <c r="AE584" s="120" t="str">
        <f t="shared" si="37"/>
        <v/>
      </c>
      <c r="AF584" s="121" t="str">
        <f t="shared" si="34"/>
        <v/>
      </c>
    </row>
    <row r="585" spans="2:32" ht="15.75" customHeight="1" x14ac:dyDescent="0.35">
      <c r="B585" s="903"/>
      <c r="C585" s="904"/>
      <c r="D585" s="905"/>
      <c r="E585" s="906"/>
      <c r="F585" s="907"/>
      <c r="G585" s="908"/>
      <c r="H585" s="909"/>
      <c r="I585" s="910"/>
      <c r="J585" s="911"/>
      <c r="K585" s="912"/>
      <c r="L585" s="913"/>
      <c r="M585" s="914"/>
      <c r="N585" s="915"/>
      <c r="O585" s="914"/>
      <c r="P585" s="915"/>
      <c r="Q585" s="916"/>
      <c r="R585" s="917"/>
      <c r="S585" s="918"/>
      <c r="T585" s="114" t="str" cm="1">
        <f t="array" ref="T585">_xlfn.IFS(I585="L = L",J585*K585,I585="L = RoT",J585*R585*S585,I585="A = L x H",J585*K585*L585,I585="A = CS",J585*O585,I585="A = A",J585*N585,I585="A = RoT",J585*R585*S585,I585="V = L x H x T",J585*K585*L585*M585,I585="V = L x CS",J585*K585*O585,I585="V = T x A",J585*M585*N585,I585="V = V",J585*P585,I585="V = RoT",J585*R585*S585,I585="M = M",J585*Q585,I585="M = RoT",J585*R585*S585,I585="","")</f>
        <v/>
      </c>
      <c r="U585" s="115" t="str" cm="1">
        <f t="array" ref="U585">_xlfn.IFNA(_xlfn.IFS($H585="length","m",$H585="area","m2",$H585="volume","m3",$H585="mass","kg",$H585="",""),"problem")</f>
        <v/>
      </c>
      <c r="V585" s="475"/>
      <c r="W585" s="476"/>
      <c r="X585" s="476"/>
      <c r="Y585" s="476"/>
      <c r="Z585" s="116"/>
      <c r="AA585" s="117" t="str" cm="1">
        <f t="array" ref="AA585">_xlfn.IFNA(_xlfn.IFS($H585="Length",VLOOKUP($Y585,Densities,3,FALSE),$H585="area",VLOOKUP($Y585,Densities,4,FALSE),$H585="volume",VLOOKUP($Y585,Densities,5,FALSE),$H585="mass",1,$H585="",""),"enter density manually")</f>
        <v/>
      </c>
      <c r="AB585" s="115" t="str" cm="1">
        <f t="array" ref="AB585">_xlfn.IFNA(_xlfn.IFS($H585="length","kg/m",$H585="area","kg/m2",$H585="volume","kg/m3",$H585="mass","kg/kg",$H585="",""),"problem")</f>
        <v/>
      </c>
      <c r="AC585" s="118" t="str">
        <f t="shared" si="35"/>
        <v/>
      </c>
      <c r="AD585" s="119" t="str">
        <f t="shared" si="36"/>
        <v/>
      </c>
      <c r="AE585" s="120" t="str">
        <f t="shared" si="37"/>
        <v/>
      </c>
      <c r="AF585" s="121" t="str">
        <f t="shared" si="34"/>
        <v/>
      </c>
    </row>
    <row r="586" spans="2:32" ht="15.75" customHeight="1" x14ac:dyDescent="0.35">
      <c r="B586" s="903"/>
      <c r="C586" s="904"/>
      <c r="D586" s="905"/>
      <c r="E586" s="906"/>
      <c r="F586" s="907"/>
      <c r="G586" s="908"/>
      <c r="H586" s="909"/>
      <c r="I586" s="910"/>
      <c r="J586" s="911"/>
      <c r="K586" s="912"/>
      <c r="L586" s="913"/>
      <c r="M586" s="914"/>
      <c r="N586" s="915"/>
      <c r="O586" s="914"/>
      <c r="P586" s="915"/>
      <c r="Q586" s="916"/>
      <c r="R586" s="917"/>
      <c r="S586" s="918"/>
      <c r="T586" s="114" t="str" cm="1">
        <f t="array" ref="T586">_xlfn.IFS(I586="L = L",J586*K586,I586="L = RoT",J586*R586*S586,I586="A = L x H",J586*K586*L586,I586="A = CS",J586*O586,I586="A = A",J586*N586,I586="A = RoT",J586*R586*S586,I586="V = L x H x T",J586*K586*L586*M586,I586="V = L x CS",J586*K586*O586,I586="V = T x A",J586*M586*N586,I586="V = V",J586*P586,I586="V = RoT",J586*R586*S586,I586="M = M",J586*Q586,I586="M = RoT",J586*R586*S586,I586="","")</f>
        <v/>
      </c>
      <c r="U586" s="115" t="str" cm="1">
        <f t="array" ref="U586">_xlfn.IFNA(_xlfn.IFS($H586="length","m",$H586="area","m2",$H586="volume","m3",$H586="mass","kg",$H586="",""),"problem")</f>
        <v/>
      </c>
      <c r="V586" s="475"/>
      <c r="W586" s="476"/>
      <c r="X586" s="476"/>
      <c r="Y586" s="476"/>
      <c r="Z586" s="116"/>
      <c r="AA586" s="117" t="str" cm="1">
        <f t="array" ref="AA586">_xlfn.IFNA(_xlfn.IFS($H586="Length",VLOOKUP($Y586,Densities,3,FALSE),$H586="area",VLOOKUP($Y586,Densities,4,FALSE),$H586="volume",VLOOKUP($Y586,Densities,5,FALSE),$H586="mass",1,$H586="",""),"enter density manually")</f>
        <v/>
      </c>
      <c r="AB586" s="115" t="str" cm="1">
        <f t="array" ref="AB586">_xlfn.IFNA(_xlfn.IFS($H586="length","kg/m",$H586="area","kg/m2",$H586="volume","kg/m3",$H586="mass","kg/kg",$H586="",""),"problem")</f>
        <v/>
      </c>
      <c r="AC586" s="118" t="str">
        <f t="shared" si="35"/>
        <v/>
      </c>
      <c r="AD586" s="119" t="str">
        <f t="shared" si="36"/>
        <v/>
      </c>
      <c r="AE586" s="120" t="str">
        <f t="shared" si="37"/>
        <v/>
      </c>
      <c r="AF586" s="121" t="str">
        <f t="shared" si="34"/>
        <v/>
      </c>
    </row>
    <row r="587" spans="2:32" ht="15.75" customHeight="1" x14ac:dyDescent="0.35">
      <c r="B587" s="903"/>
      <c r="C587" s="904"/>
      <c r="D587" s="905"/>
      <c r="E587" s="906"/>
      <c r="F587" s="907"/>
      <c r="G587" s="908"/>
      <c r="H587" s="909"/>
      <c r="I587" s="910"/>
      <c r="J587" s="911"/>
      <c r="K587" s="912"/>
      <c r="L587" s="913"/>
      <c r="M587" s="914"/>
      <c r="N587" s="915"/>
      <c r="O587" s="914"/>
      <c r="P587" s="915"/>
      <c r="Q587" s="916"/>
      <c r="R587" s="917"/>
      <c r="S587" s="918"/>
      <c r="T587" s="114" t="str" cm="1">
        <f t="array" ref="T587">_xlfn.IFS(I587="L = L",J587*K587,I587="L = RoT",J587*R587*S587,I587="A = L x H",J587*K587*L587,I587="A = CS",J587*O587,I587="A = A",J587*N587,I587="A = RoT",J587*R587*S587,I587="V = L x H x T",J587*K587*L587*M587,I587="V = L x CS",J587*K587*O587,I587="V = T x A",J587*M587*N587,I587="V = V",J587*P587,I587="V = RoT",J587*R587*S587,I587="M = M",J587*Q587,I587="M = RoT",J587*R587*S587,I587="","")</f>
        <v/>
      </c>
      <c r="U587" s="115" t="str" cm="1">
        <f t="array" ref="U587">_xlfn.IFNA(_xlfn.IFS($H587="length","m",$H587="area","m2",$H587="volume","m3",$H587="mass","kg",$H587="",""),"problem")</f>
        <v/>
      </c>
      <c r="V587" s="475"/>
      <c r="W587" s="476"/>
      <c r="X587" s="476"/>
      <c r="Y587" s="476"/>
      <c r="Z587" s="116"/>
      <c r="AA587" s="117" t="str" cm="1">
        <f t="array" ref="AA587">_xlfn.IFNA(_xlfn.IFS($H587="Length",VLOOKUP($Y587,Densities,3,FALSE),$H587="area",VLOOKUP($Y587,Densities,4,FALSE),$H587="volume",VLOOKUP($Y587,Densities,5,FALSE),$H587="mass",1,$H587="",""),"enter density manually")</f>
        <v/>
      </c>
      <c r="AB587" s="115" t="str" cm="1">
        <f t="array" ref="AB587">_xlfn.IFNA(_xlfn.IFS($H587="length","kg/m",$H587="area","kg/m2",$H587="volume","kg/m3",$H587="mass","kg/kg",$H587="",""),"problem")</f>
        <v/>
      </c>
      <c r="AC587" s="118" t="str">
        <f t="shared" si="35"/>
        <v/>
      </c>
      <c r="AD587" s="119" t="str">
        <f t="shared" si="36"/>
        <v/>
      </c>
      <c r="AE587" s="120" t="str">
        <f t="shared" si="37"/>
        <v/>
      </c>
      <c r="AF587" s="121" t="str">
        <f t="shared" si="34"/>
        <v/>
      </c>
    </row>
    <row r="588" spans="2:32" ht="15.75" customHeight="1" x14ac:dyDescent="0.35">
      <c r="B588" s="903"/>
      <c r="C588" s="904"/>
      <c r="D588" s="905"/>
      <c r="E588" s="906"/>
      <c r="F588" s="907"/>
      <c r="G588" s="908"/>
      <c r="H588" s="909"/>
      <c r="I588" s="910"/>
      <c r="J588" s="911"/>
      <c r="K588" s="912"/>
      <c r="L588" s="913"/>
      <c r="M588" s="914"/>
      <c r="N588" s="915"/>
      <c r="O588" s="914"/>
      <c r="P588" s="915"/>
      <c r="Q588" s="916"/>
      <c r="R588" s="917"/>
      <c r="S588" s="918"/>
      <c r="T588" s="114" t="str" cm="1">
        <f t="array" ref="T588">_xlfn.IFS(I588="L = L",J588*K588,I588="L = RoT",J588*R588*S588,I588="A = L x H",J588*K588*L588,I588="A = CS",J588*O588,I588="A = A",J588*N588,I588="A = RoT",J588*R588*S588,I588="V = L x H x T",J588*K588*L588*M588,I588="V = L x CS",J588*K588*O588,I588="V = T x A",J588*M588*N588,I588="V = V",J588*P588,I588="V = RoT",J588*R588*S588,I588="M = M",J588*Q588,I588="M = RoT",J588*R588*S588,I588="","")</f>
        <v/>
      </c>
      <c r="U588" s="115" t="str" cm="1">
        <f t="array" ref="U588">_xlfn.IFNA(_xlfn.IFS($H588="length","m",$H588="area","m2",$H588="volume","m3",$H588="mass","kg",$H588="",""),"problem")</f>
        <v/>
      </c>
      <c r="V588" s="475"/>
      <c r="W588" s="476"/>
      <c r="X588" s="476"/>
      <c r="Y588" s="476"/>
      <c r="Z588" s="116"/>
      <c r="AA588" s="117" t="str" cm="1">
        <f t="array" ref="AA588">_xlfn.IFNA(_xlfn.IFS($H588="Length",VLOOKUP($Y588,Densities,3,FALSE),$H588="area",VLOOKUP($Y588,Densities,4,FALSE),$H588="volume",VLOOKUP($Y588,Densities,5,FALSE),$H588="mass",1,$H588="",""),"enter density manually")</f>
        <v/>
      </c>
      <c r="AB588" s="115" t="str" cm="1">
        <f t="array" ref="AB588">_xlfn.IFNA(_xlfn.IFS($H588="length","kg/m",$H588="area","kg/m2",$H588="volume","kg/m3",$H588="mass","kg/kg",$H588="",""),"problem")</f>
        <v/>
      </c>
      <c r="AC588" s="118" t="str">
        <f t="shared" si="35"/>
        <v/>
      </c>
      <c r="AD588" s="119" t="str">
        <f t="shared" si="36"/>
        <v/>
      </c>
      <c r="AE588" s="120" t="str">
        <f t="shared" si="37"/>
        <v/>
      </c>
      <c r="AF588" s="121" t="str">
        <f t="shared" si="34"/>
        <v/>
      </c>
    </row>
    <row r="589" spans="2:32" ht="15.75" customHeight="1" x14ac:dyDescent="0.35">
      <c r="B589" s="903"/>
      <c r="C589" s="904"/>
      <c r="D589" s="905"/>
      <c r="E589" s="906"/>
      <c r="F589" s="907"/>
      <c r="G589" s="908"/>
      <c r="H589" s="909"/>
      <c r="I589" s="910"/>
      <c r="J589" s="911"/>
      <c r="K589" s="912"/>
      <c r="L589" s="913"/>
      <c r="M589" s="914"/>
      <c r="N589" s="915"/>
      <c r="O589" s="914"/>
      <c r="P589" s="915"/>
      <c r="Q589" s="916"/>
      <c r="R589" s="917"/>
      <c r="S589" s="918"/>
      <c r="T589" s="114" t="str" cm="1">
        <f t="array" ref="T589">_xlfn.IFS(I589="L = L",J589*K589,I589="L = RoT",J589*R589*S589,I589="A = L x H",J589*K589*L589,I589="A = CS",J589*O589,I589="A = A",J589*N589,I589="A = RoT",J589*R589*S589,I589="V = L x H x T",J589*K589*L589*M589,I589="V = L x CS",J589*K589*O589,I589="V = T x A",J589*M589*N589,I589="V = V",J589*P589,I589="V = RoT",J589*R589*S589,I589="M = M",J589*Q589,I589="M = RoT",J589*R589*S589,I589="","")</f>
        <v/>
      </c>
      <c r="U589" s="115" t="str" cm="1">
        <f t="array" ref="U589">_xlfn.IFNA(_xlfn.IFS($H589="length","m",$H589="area","m2",$H589="volume","m3",$H589="mass","kg",$H589="",""),"problem")</f>
        <v/>
      </c>
      <c r="V589" s="475"/>
      <c r="W589" s="476"/>
      <c r="X589" s="476"/>
      <c r="Y589" s="476"/>
      <c r="Z589" s="116"/>
      <c r="AA589" s="117" t="str" cm="1">
        <f t="array" ref="AA589">_xlfn.IFNA(_xlfn.IFS($H589="Length",VLOOKUP($Y589,Densities,3,FALSE),$H589="area",VLOOKUP($Y589,Densities,4,FALSE),$H589="volume",VLOOKUP($Y589,Densities,5,FALSE),$H589="mass",1,$H589="",""),"enter density manually")</f>
        <v/>
      </c>
      <c r="AB589" s="115" t="str" cm="1">
        <f t="array" ref="AB589">_xlfn.IFNA(_xlfn.IFS($H589="length","kg/m",$H589="area","kg/m2",$H589="volume","kg/m3",$H589="mass","kg/kg",$H589="",""),"problem")</f>
        <v/>
      </c>
      <c r="AC589" s="118" t="str">
        <f t="shared" si="35"/>
        <v/>
      </c>
      <c r="AD589" s="119" t="str">
        <f t="shared" si="36"/>
        <v/>
      </c>
      <c r="AE589" s="120" t="str">
        <f t="shared" si="37"/>
        <v/>
      </c>
      <c r="AF589" s="121" t="str">
        <f t="shared" si="34"/>
        <v/>
      </c>
    </row>
    <row r="590" spans="2:32" ht="15.75" customHeight="1" x14ac:dyDescent="0.35">
      <c r="B590" s="903"/>
      <c r="C590" s="904"/>
      <c r="D590" s="905"/>
      <c r="E590" s="906"/>
      <c r="F590" s="907"/>
      <c r="G590" s="908"/>
      <c r="H590" s="909"/>
      <c r="I590" s="910"/>
      <c r="J590" s="911"/>
      <c r="K590" s="912"/>
      <c r="L590" s="913"/>
      <c r="M590" s="914"/>
      <c r="N590" s="915"/>
      <c r="O590" s="914"/>
      <c r="P590" s="915"/>
      <c r="Q590" s="916"/>
      <c r="R590" s="917"/>
      <c r="S590" s="918"/>
      <c r="T590" s="114" t="str" cm="1">
        <f t="array" ref="T590">_xlfn.IFS(I590="L = L",J590*K590,I590="L = RoT",J590*R590*S590,I590="A = L x H",J590*K590*L590,I590="A = CS",J590*O590,I590="A = A",J590*N590,I590="A = RoT",J590*R590*S590,I590="V = L x H x T",J590*K590*L590*M590,I590="V = L x CS",J590*K590*O590,I590="V = T x A",J590*M590*N590,I590="V = V",J590*P590,I590="V = RoT",J590*R590*S590,I590="M = M",J590*Q590,I590="M = RoT",J590*R590*S590,I590="","")</f>
        <v/>
      </c>
      <c r="U590" s="115" t="str" cm="1">
        <f t="array" ref="U590">_xlfn.IFNA(_xlfn.IFS($H590="length","m",$H590="area","m2",$H590="volume","m3",$H590="mass","kg",$H590="",""),"problem")</f>
        <v/>
      </c>
      <c r="V590" s="475"/>
      <c r="W590" s="476"/>
      <c r="X590" s="476"/>
      <c r="Y590" s="476"/>
      <c r="Z590" s="116"/>
      <c r="AA590" s="117" t="str" cm="1">
        <f t="array" ref="AA590">_xlfn.IFNA(_xlfn.IFS($H590="Length",VLOOKUP($Y590,Densities,3,FALSE),$H590="area",VLOOKUP($Y590,Densities,4,FALSE),$H590="volume",VLOOKUP($Y590,Densities,5,FALSE),$H590="mass",1,$H590="",""),"enter density manually")</f>
        <v/>
      </c>
      <c r="AB590" s="115" t="str" cm="1">
        <f t="array" ref="AB590">_xlfn.IFNA(_xlfn.IFS($H590="length","kg/m",$H590="area","kg/m2",$H590="volume","kg/m3",$H590="mass","kg/kg",$H590="",""),"problem")</f>
        <v/>
      </c>
      <c r="AC590" s="118" t="str">
        <f t="shared" si="35"/>
        <v/>
      </c>
      <c r="AD590" s="119" t="str">
        <f t="shared" si="36"/>
        <v/>
      </c>
      <c r="AE590" s="120" t="str">
        <f t="shared" si="37"/>
        <v/>
      </c>
      <c r="AF590" s="121" t="str">
        <f t="shared" si="34"/>
        <v/>
      </c>
    </row>
    <row r="591" spans="2:32" ht="15.75" customHeight="1" x14ac:dyDescent="0.35">
      <c r="B591" s="903"/>
      <c r="C591" s="904"/>
      <c r="D591" s="905"/>
      <c r="E591" s="906"/>
      <c r="F591" s="907"/>
      <c r="G591" s="908"/>
      <c r="H591" s="909"/>
      <c r="I591" s="910"/>
      <c r="J591" s="911"/>
      <c r="K591" s="912"/>
      <c r="L591" s="913"/>
      <c r="M591" s="914"/>
      <c r="N591" s="915"/>
      <c r="O591" s="914"/>
      <c r="P591" s="915"/>
      <c r="Q591" s="916"/>
      <c r="R591" s="917"/>
      <c r="S591" s="918"/>
      <c r="T591" s="114" t="str" cm="1">
        <f t="array" ref="T591">_xlfn.IFS(I591="L = L",J591*K591,I591="L = RoT",J591*R591*S591,I591="A = L x H",J591*K591*L591,I591="A = CS",J591*O591,I591="A = A",J591*N591,I591="A = RoT",J591*R591*S591,I591="V = L x H x T",J591*K591*L591*M591,I591="V = L x CS",J591*K591*O591,I591="V = T x A",J591*M591*N591,I591="V = V",J591*P591,I591="V = RoT",J591*R591*S591,I591="M = M",J591*Q591,I591="M = RoT",J591*R591*S591,I591="","")</f>
        <v/>
      </c>
      <c r="U591" s="115" t="str" cm="1">
        <f t="array" ref="U591">_xlfn.IFNA(_xlfn.IFS($H591="length","m",$H591="area","m2",$H591="volume","m3",$H591="mass","kg",$H591="",""),"problem")</f>
        <v/>
      </c>
      <c r="V591" s="475"/>
      <c r="W591" s="476"/>
      <c r="X591" s="476"/>
      <c r="Y591" s="476"/>
      <c r="Z591" s="116"/>
      <c r="AA591" s="117" t="str" cm="1">
        <f t="array" ref="AA591">_xlfn.IFNA(_xlfn.IFS($H591="Length",VLOOKUP($Y591,Densities,3,FALSE),$H591="area",VLOOKUP($Y591,Densities,4,FALSE),$H591="volume",VLOOKUP($Y591,Densities,5,FALSE),$H591="mass",1,$H591="",""),"enter density manually")</f>
        <v/>
      </c>
      <c r="AB591" s="115" t="str" cm="1">
        <f t="array" ref="AB591">_xlfn.IFNA(_xlfn.IFS($H591="length","kg/m",$H591="area","kg/m2",$H591="volume","kg/m3",$H591="mass","kg/kg",$H591="",""),"problem")</f>
        <v/>
      </c>
      <c r="AC591" s="118" t="str">
        <f t="shared" si="35"/>
        <v/>
      </c>
      <c r="AD591" s="119" t="str">
        <f t="shared" si="36"/>
        <v/>
      </c>
      <c r="AE591" s="120" t="str">
        <f t="shared" si="37"/>
        <v/>
      </c>
      <c r="AF591" s="121" t="str">
        <f t="shared" si="34"/>
        <v/>
      </c>
    </row>
    <row r="592" spans="2:32" ht="15.75" customHeight="1" x14ac:dyDescent="0.35">
      <c r="B592" s="903"/>
      <c r="C592" s="904"/>
      <c r="D592" s="905"/>
      <c r="E592" s="906"/>
      <c r="F592" s="907"/>
      <c r="G592" s="908"/>
      <c r="H592" s="909"/>
      <c r="I592" s="910"/>
      <c r="J592" s="911"/>
      <c r="K592" s="912"/>
      <c r="L592" s="913"/>
      <c r="M592" s="914"/>
      <c r="N592" s="915"/>
      <c r="O592" s="914"/>
      <c r="P592" s="915"/>
      <c r="Q592" s="916"/>
      <c r="R592" s="917"/>
      <c r="S592" s="918"/>
      <c r="T592" s="114" t="str" cm="1">
        <f t="array" ref="T592">_xlfn.IFS(I592="L = L",J592*K592,I592="L = RoT",J592*R592*S592,I592="A = L x H",J592*K592*L592,I592="A = CS",J592*O592,I592="A = A",J592*N592,I592="A = RoT",J592*R592*S592,I592="V = L x H x T",J592*K592*L592*M592,I592="V = L x CS",J592*K592*O592,I592="V = T x A",J592*M592*N592,I592="V = V",J592*P592,I592="V = RoT",J592*R592*S592,I592="M = M",J592*Q592,I592="M = RoT",J592*R592*S592,I592="","")</f>
        <v/>
      </c>
      <c r="U592" s="115" t="str" cm="1">
        <f t="array" ref="U592">_xlfn.IFNA(_xlfn.IFS($H592="length","m",$H592="area","m2",$H592="volume","m3",$H592="mass","kg",$H592="",""),"problem")</f>
        <v/>
      </c>
      <c r="V592" s="475"/>
      <c r="W592" s="476"/>
      <c r="X592" s="476"/>
      <c r="Y592" s="476"/>
      <c r="Z592" s="116"/>
      <c r="AA592" s="117" t="str" cm="1">
        <f t="array" ref="AA592">_xlfn.IFNA(_xlfn.IFS($H592="Length",VLOOKUP($Y592,Densities,3,FALSE),$H592="area",VLOOKUP($Y592,Densities,4,FALSE),$H592="volume",VLOOKUP($Y592,Densities,5,FALSE),$H592="mass",1,$H592="",""),"enter density manually")</f>
        <v/>
      </c>
      <c r="AB592" s="115" t="str" cm="1">
        <f t="array" ref="AB592">_xlfn.IFNA(_xlfn.IFS($H592="length","kg/m",$H592="area","kg/m2",$H592="volume","kg/m3",$H592="mass","kg/kg",$H592="",""),"problem")</f>
        <v/>
      </c>
      <c r="AC592" s="118" t="str">
        <f t="shared" si="35"/>
        <v/>
      </c>
      <c r="AD592" s="119" t="str">
        <f t="shared" si="36"/>
        <v/>
      </c>
      <c r="AE592" s="120" t="str">
        <f t="shared" si="37"/>
        <v/>
      </c>
      <c r="AF592" s="121" t="str">
        <f t="shared" si="34"/>
        <v/>
      </c>
    </row>
    <row r="593" spans="2:32" ht="15.75" customHeight="1" x14ac:dyDescent="0.35">
      <c r="B593" s="903"/>
      <c r="C593" s="904"/>
      <c r="D593" s="905"/>
      <c r="E593" s="906"/>
      <c r="F593" s="907"/>
      <c r="G593" s="908"/>
      <c r="H593" s="909"/>
      <c r="I593" s="910"/>
      <c r="J593" s="911"/>
      <c r="K593" s="912"/>
      <c r="L593" s="913"/>
      <c r="M593" s="914"/>
      <c r="N593" s="915"/>
      <c r="O593" s="914"/>
      <c r="P593" s="915"/>
      <c r="Q593" s="916"/>
      <c r="R593" s="917"/>
      <c r="S593" s="918"/>
      <c r="T593" s="114" t="str" cm="1">
        <f t="array" ref="T593">_xlfn.IFS(I593="L = L",J593*K593,I593="L = RoT",J593*R593*S593,I593="A = L x H",J593*K593*L593,I593="A = CS",J593*O593,I593="A = A",J593*N593,I593="A = RoT",J593*R593*S593,I593="V = L x H x T",J593*K593*L593*M593,I593="V = L x CS",J593*K593*O593,I593="V = T x A",J593*M593*N593,I593="V = V",J593*P593,I593="V = RoT",J593*R593*S593,I593="M = M",J593*Q593,I593="M = RoT",J593*R593*S593,I593="","")</f>
        <v/>
      </c>
      <c r="U593" s="115" t="str" cm="1">
        <f t="array" ref="U593">_xlfn.IFNA(_xlfn.IFS($H593="length","m",$H593="area","m2",$H593="volume","m3",$H593="mass","kg",$H593="",""),"problem")</f>
        <v/>
      </c>
      <c r="V593" s="475"/>
      <c r="W593" s="476"/>
      <c r="X593" s="476"/>
      <c r="Y593" s="476"/>
      <c r="Z593" s="116"/>
      <c r="AA593" s="117" t="str" cm="1">
        <f t="array" ref="AA593">_xlfn.IFNA(_xlfn.IFS($H593="Length",VLOOKUP($Y593,Densities,3,FALSE),$H593="area",VLOOKUP($Y593,Densities,4,FALSE),$H593="volume",VLOOKUP($Y593,Densities,5,FALSE),$H593="mass",1,$H593="",""),"enter density manually")</f>
        <v/>
      </c>
      <c r="AB593" s="115" t="str" cm="1">
        <f t="array" ref="AB593">_xlfn.IFNA(_xlfn.IFS($H593="length","kg/m",$H593="area","kg/m2",$H593="volume","kg/m3",$H593="mass","kg/kg",$H593="",""),"problem")</f>
        <v/>
      </c>
      <c r="AC593" s="118" t="str">
        <f t="shared" si="35"/>
        <v/>
      </c>
      <c r="AD593" s="119" t="str">
        <f t="shared" si="36"/>
        <v/>
      </c>
      <c r="AE593" s="120" t="str">
        <f t="shared" si="37"/>
        <v/>
      </c>
      <c r="AF593" s="121" t="str">
        <f t="shared" si="34"/>
        <v/>
      </c>
    </row>
    <row r="594" spans="2:32" ht="15.75" customHeight="1" x14ac:dyDescent="0.35">
      <c r="B594" s="903"/>
      <c r="C594" s="904"/>
      <c r="D594" s="905"/>
      <c r="E594" s="906"/>
      <c r="F594" s="907"/>
      <c r="G594" s="908"/>
      <c r="H594" s="909"/>
      <c r="I594" s="910"/>
      <c r="J594" s="911"/>
      <c r="K594" s="912"/>
      <c r="L594" s="913"/>
      <c r="M594" s="914"/>
      <c r="N594" s="915"/>
      <c r="O594" s="914"/>
      <c r="P594" s="915"/>
      <c r="Q594" s="916"/>
      <c r="R594" s="917"/>
      <c r="S594" s="918"/>
      <c r="T594" s="114" t="str" cm="1">
        <f t="array" ref="T594">_xlfn.IFS(I594="L = L",J594*K594,I594="L = RoT",J594*R594*S594,I594="A = L x H",J594*K594*L594,I594="A = CS",J594*O594,I594="A = A",J594*N594,I594="A = RoT",J594*R594*S594,I594="V = L x H x T",J594*K594*L594*M594,I594="V = L x CS",J594*K594*O594,I594="V = T x A",J594*M594*N594,I594="V = V",J594*P594,I594="V = RoT",J594*R594*S594,I594="M = M",J594*Q594,I594="M = RoT",J594*R594*S594,I594="","")</f>
        <v/>
      </c>
      <c r="U594" s="115" t="str" cm="1">
        <f t="array" ref="U594">_xlfn.IFNA(_xlfn.IFS($H594="length","m",$H594="area","m2",$H594="volume","m3",$H594="mass","kg",$H594="",""),"problem")</f>
        <v/>
      </c>
      <c r="V594" s="475"/>
      <c r="W594" s="476"/>
      <c r="X594" s="476"/>
      <c r="Y594" s="476"/>
      <c r="Z594" s="116"/>
      <c r="AA594" s="117" t="str" cm="1">
        <f t="array" ref="AA594">_xlfn.IFNA(_xlfn.IFS($H594="Length",VLOOKUP($Y594,Densities,3,FALSE),$H594="area",VLOOKUP($Y594,Densities,4,FALSE),$H594="volume",VLOOKUP($Y594,Densities,5,FALSE),$H594="mass",1,$H594="",""),"enter density manually")</f>
        <v/>
      </c>
      <c r="AB594" s="115" t="str" cm="1">
        <f t="array" ref="AB594">_xlfn.IFNA(_xlfn.IFS($H594="length","kg/m",$H594="area","kg/m2",$H594="volume","kg/m3",$H594="mass","kg/kg",$H594="",""),"problem")</f>
        <v/>
      </c>
      <c r="AC594" s="118" t="str">
        <f t="shared" si="35"/>
        <v/>
      </c>
      <c r="AD594" s="119" t="str">
        <f t="shared" si="36"/>
        <v/>
      </c>
      <c r="AE594" s="120" t="str">
        <f t="shared" si="37"/>
        <v/>
      </c>
      <c r="AF594" s="121" t="str">
        <f t="shared" si="34"/>
        <v/>
      </c>
    </row>
    <row r="595" spans="2:32" ht="15.75" customHeight="1" x14ac:dyDescent="0.35">
      <c r="B595" s="903"/>
      <c r="C595" s="904"/>
      <c r="D595" s="905"/>
      <c r="E595" s="906"/>
      <c r="F595" s="907"/>
      <c r="G595" s="908"/>
      <c r="H595" s="909"/>
      <c r="I595" s="910"/>
      <c r="J595" s="911"/>
      <c r="K595" s="912"/>
      <c r="L595" s="913"/>
      <c r="M595" s="914"/>
      <c r="N595" s="915"/>
      <c r="O595" s="914"/>
      <c r="P595" s="915"/>
      <c r="Q595" s="916"/>
      <c r="R595" s="917"/>
      <c r="S595" s="918"/>
      <c r="T595" s="114" t="str" cm="1">
        <f t="array" ref="T595">_xlfn.IFS(I595="L = L",J595*K595,I595="L = RoT",J595*R595*S595,I595="A = L x H",J595*K595*L595,I595="A = CS",J595*O595,I595="A = A",J595*N595,I595="A = RoT",J595*R595*S595,I595="V = L x H x T",J595*K595*L595*M595,I595="V = L x CS",J595*K595*O595,I595="V = T x A",J595*M595*N595,I595="V = V",J595*P595,I595="V = RoT",J595*R595*S595,I595="M = M",J595*Q595,I595="M = RoT",J595*R595*S595,I595="","")</f>
        <v/>
      </c>
      <c r="U595" s="115" t="str" cm="1">
        <f t="array" ref="U595">_xlfn.IFNA(_xlfn.IFS($H595="length","m",$H595="area","m2",$H595="volume","m3",$H595="mass","kg",$H595="",""),"problem")</f>
        <v/>
      </c>
      <c r="V595" s="475"/>
      <c r="W595" s="476"/>
      <c r="X595" s="476"/>
      <c r="Y595" s="476"/>
      <c r="Z595" s="116"/>
      <c r="AA595" s="117" t="str" cm="1">
        <f t="array" ref="AA595">_xlfn.IFNA(_xlfn.IFS($H595="Length",VLOOKUP($Y595,Densities,3,FALSE),$H595="area",VLOOKUP($Y595,Densities,4,FALSE),$H595="volume",VLOOKUP($Y595,Densities,5,FALSE),$H595="mass",1,$H595="",""),"enter density manually")</f>
        <v/>
      </c>
      <c r="AB595" s="115" t="str" cm="1">
        <f t="array" ref="AB595">_xlfn.IFNA(_xlfn.IFS($H595="length","kg/m",$H595="area","kg/m2",$H595="volume","kg/m3",$H595="mass","kg/kg",$H595="",""),"problem")</f>
        <v/>
      </c>
      <c r="AC595" s="118" t="str">
        <f t="shared" si="35"/>
        <v/>
      </c>
      <c r="AD595" s="119" t="str">
        <f t="shared" si="36"/>
        <v/>
      </c>
      <c r="AE595" s="120" t="str">
        <f t="shared" si="37"/>
        <v/>
      </c>
      <c r="AF595" s="121" t="str">
        <f t="shared" si="34"/>
        <v/>
      </c>
    </row>
    <row r="596" spans="2:32" ht="15.75" customHeight="1" x14ac:dyDescent="0.35">
      <c r="B596" s="903"/>
      <c r="C596" s="904"/>
      <c r="D596" s="905"/>
      <c r="E596" s="906"/>
      <c r="F596" s="907"/>
      <c r="G596" s="908"/>
      <c r="H596" s="909"/>
      <c r="I596" s="910"/>
      <c r="J596" s="911"/>
      <c r="K596" s="912"/>
      <c r="L596" s="913"/>
      <c r="M596" s="914"/>
      <c r="N596" s="915"/>
      <c r="O596" s="914"/>
      <c r="P596" s="915"/>
      <c r="Q596" s="916"/>
      <c r="R596" s="917"/>
      <c r="S596" s="918"/>
      <c r="T596" s="114" t="str" cm="1">
        <f t="array" ref="T596">_xlfn.IFS(I596="L = L",J596*K596,I596="L = RoT",J596*R596*S596,I596="A = L x H",J596*K596*L596,I596="A = CS",J596*O596,I596="A = A",J596*N596,I596="A = RoT",J596*R596*S596,I596="V = L x H x T",J596*K596*L596*M596,I596="V = L x CS",J596*K596*O596,I596="V = T x A",J596*M596*N596,I596="V = V",J596*P596,I596="V = RoT",J596*R596*S596,I596="M = M",J596*Q596,I596="M = RoT",J596*R596*S596,I596="","")</f>
        <v/>
      </c>
      <c r="U596" s="115" t="str" cm="1">
        <f t="array" ref="U596">_xlfn.IFNA(_xlfn.IFS($H596="length","m",$H596="area","m2",$H596="volume","m3",$H596="mass","kg",$H596="",""),"problem")</f>
        <v/>
      </c>
      <c r="V596" s="475"/>
      <c r="W596" s="476"/>
      <c r="X596" s="476"/>
      <c r="Y596" s="476"/>
      <c r="Z596" s="116"/>
      <c r="AA596" s="117" t="str" cm="1">
        <f t="array" ref="AA596">_xlfn.IFNA(_xlfn.IFS($H596="Length",VLOOKUP($Y596,Densities,3,FALSE),$H596="area",VLOOKUP($Y596,Densities,4,FALSE),$H596="volume",VLOOKUP($Y596,Densities,5,FALSE),$H596="mass",1,$H596="",""),"enter density manually")</f>
        <v/>
      </c>
      <c r="AB596" s="115" t="str" cm="1">
        <f t="array" ref="AB596">_xlfn.IFNA(_xlfn.IFS($H596="length","kg/m",$H596="area","kg/m2",$H596="volume","kg/m3",$H596="mass","kg/kg",$H596="",""),"problem")</f>
        <v/>
      </c>
      <c r="AC596" s="118" t="str">
        <f t="shared" si="35"/>
        <v/>
      </c>
      <c r="AD596" s="119" t="str">
        <f t="shared" si="36"/>
        <v/>
      </c>
      <c r="AE596" s="120" t="str">
        <f t="shared" si="37"/>
        <v/>
      </c>
      <c r="AF596" s="121" t="str">
        <f t="shared" si="34"/>
        <v/>
      </c>
    </row>
    <row r="597" spans="2:32" ht="15.75" customHeight="1" x14ac:dyDescent="0.35">
      <c r="B597" s="903"/>
      <c r="C597" s="904"/>
      <c r="D597" s="905"/>
      <c r="E597" s="906"/>
      <c r="F597" s="907"/>
      <c r="G597" s="908"/>
      <c r="H597" s="909"/>
      <c r="I597" s="910"/>
      <c r="J597" s="911"/>
      <c r="K597" s="912"/>
      <c r="L597" s="913"/>
      <c r="M597" s="914"/>
      <c r="N597" s="915"/>
      <c r="O597" s="914"/>
      <c r="P597" s="915"/>
      <c r="Q597" s="916"/>
      <c r="R597" s="917"/>
      <c r="S597" s="918"/>
      <c r="T597" s="114" t="str" cm="1">
        <f t="array" ref="T597">_xlfn.IFS(I597="L = L",J597*K597,I597="L = RoT",J597*R597*S597,I597="A = L x H",J597*K597*L597,I597="A = CS",J597*O597,I597="A = A",J597*N597,I597="A = RoT",J597*R597*S597,I597="V = L x H x T",J597*K597*L597*M597,I597="V = L x CS",J597*K597*O597,I597="V = T x A",J597*M597*N597,I597="V = V",J597*P597,I597="V = RoT",J597*R597*S597,I597="M = M",J597*Q597,I597="M = RoT",J597*R597*S597,I597="","")</f>
        <v/>
      </c>
      <c r="U597" s="115" t="str" cm="1">
        <f t="array" ref="U597">_xlfn.IFNA(_xlfn.IFS($H597="length","m",$H597="area","m2",$H597="volume","m3",$H597="mass","kg",$H597="",""),"problem")</f>
        <v/>
      </c>
      <c r="V597" s="475"/>
      <c r="W597" s="476"/>
      <c r="X597" s="476"/>
      <c r="Y597" s="476"/>
      <c r="Z597" s="116"/>
      <c r="AA597" s="117" t="str" cm="1">
        <f t="array" ref="AA597">_xlfn.IFNA(_xlfn.IFS($H597="Length",VLOOKUP($Y597,Densities,3,FALSE),$H597="area",VLOOKUP($Y597,Densities,4,FALSE),$H597="volume",VLOOKUP($Y597,Densities,5,FALSE),$H597="mass",1,$H597="",""),"enter density manually")</f>
        <v/>
      </c>
      <c r="AB597" s="115" t="str" cm="1">
        <f t="array" ref="AB597">_xlfn.IFNA(_xlfn.IFS($H597="length","kg/m",$H597="area","kg/m2",$H597="volume","kg/m3",$H597="mass","kg/kg",$H597="",""),"problem")</f>
        <v/>
      </c>
      <c r="AC597" s="118" t="str">
        <f t="shared" si="35"/>
        <v/>
      </c>
      <c r="AD597" s="119" t="str">
        <f t="shared" si="36"/>
        <v/>
      </c>
      <c r="AE597" s="120" t="str">
        <f t="shared" si="37"/>
        <v/>
      </c>
      <c r="AF597" s="121" t="str">
        <f t="shared" si="34"/>
        <v/>
      </c>
    </row>
    <row r="598" spans="2:32" ht="15.75" customHeight="1" x14ac:dyDescent="0.35">
      <c r="B598" s="903"/>
      <c r="C598" s="904"/>
      <c r="D598" s="905"/>
      <c r="E598" s="906"/>
      <c r="F598" s="907"/>
      <c r="G598" s="908"/>
      <c r="H598" s="909"/>
      <c r="I598" s="910"/>
      <c r="J598" s="911"/>
      <c r="K598" s="912"/>
      <c r="L598" s="913"/>
      <c r="M598" s="914"/>
      <c r="N598" s="915"/>
      <c r="O598" s="914"/>
      <c r="P598" s="915"/>
      <c r="Q598" s="916"/>
      <c r="R598" s="917"/>
      <c r="S598" s="918"/>
      <c r="T598" s="114" t="str" cm="1">
        <f t="array" ref="T598">_xlfn.IFS(I598="L = L",J598*K598,I598="L = RoT",J598*R598*S598,I598="A = L x H",J598*K598*L598,I598="A = CS",J598*O598,I598="A = A",J598*N598,I598="A = RoT",J598*R598*S598,I598="V = L x H x T",J598*K598*L598*M598,I598="V = L x CS",J598*K598*O598,I598="V = T x A",J598*M598*N598,I598="V = V",J598*P598,I598="V = RoT",J598*R598*S598,I598="M = M",J598*Q598,I598="M = RoT",J598*R598*S598,I598="","")</f>
        <v/>
      </c>
      <c r="U598" s="115" t="str" cm="1">
        <f t="array" ref="U598">_xlfn.IFNA(_xlfn.IFS($H598="length","m",$H598="area","m2",$H598="volume","m3",$H598="mass","kg",$H598="",""),"problem")</f>
        <v/>
      </c>
      <c r="V598" s="475"/>
      <c r="W598" s="476"/>
      <c r="X598" s="476"/>
      <c r="Y598" s="476"/>
      <c r="Z598" s="116"/>
      <c r="AA598" s="117" t="str" cm="1">
        <f t="array" ref="AA598">_xlfn.IFNA(_xlfn.IFS($H598="Length",VLOOKUP($Y598,Densities,3,FALSE),$H598="area",VLOOKUP($Y598,Densities,4,FALSE),$H598="volume",VLOOKUP($Y598,Densities,5,FALSE),$H598="mass",1,$H598="",""),"enter density manually")</f>
        <v/>
      </c>
      <c r="AB598" s="115" t="str" cm="1">
        <f t="array" ref="AB598">_xlfn.IFNA(_xlfn.IFS($H598="length","kg/m",$H598="area","kg/m2",$H598="volume","kg/m3",$H598="mass","kg/kg",$H598="",""),"problem")</f>
        <v/>
      </c>
      <c r="AC598" s="118" t="str">
        <f t="shared" si="35"/>
        <v/>
      </c>
      <c r="AD598" s="119" t="str">
        <f t="shared" si="36"/>
        <v/>
      </c>
      <c r="AE598" s="120" t="str">
        <f t="shared" si="37"/>
        <v/>
      </c>
      <c r="AF598" s="121" t="str">
        <f t="shared" si="34"/>
        <v/>
      </c>
    </row>
    <row r="599" spans="2:32" ht="15.75" customHeight="1" x14ac:dyDescent="0.35">
      <c r="B599" s="903"/>
      <c r="C599" s="904"/>
      <c r="D599" s="905"/>
      <c r="E599" s="906"/>
      <c r="F599" s="907"/>
      <c r="G599" s="908"/>
      <c r="H599" s="909"/>
      <c r="I599" s="910"/>
      <c r="J599" s="911"/>
      <c r="K599" s="912"/>
      <c r="L599" s="913"/>
      <c r="M599" s="914"/>
      <c r="N599" s="915"/>
      <c r="O599" s="914"/>
      <c r="P599" s="915"/>
      <c r="Q599" s="916"/>
      <c r="R599" s="917"/>
      <c r="S599" s="918"/>
      <c r="T599" s="114" t="str" cm="1">
        <f t="array" ref="T599">_xlfn.IFS(I599="L = L",J599*K599,I599="L = RoT",J599*R599*S599,I599="A = L x H",J599*K599*L599,I599="A = CS",J599*O599,I599="A = A",J599*N599,I599="A = RoT",J599*R599*S599,I599="V = L x H x T",J599*K599*L599*M599,I599="V = L x CS",J599*K599*O599,I599="V = T x A",J599*M599*N599,I599="V = V",J599*P599,I599="V = RoT",J599*R599*S599,I599="M = M",J599*Q599,I599="M = RoT",J599*R599*S599,I599="","")</f>
        <v/>
      </c>
      <c r="U599" s="115" t="str" cm="1">
        <f t="array" ref="U599">_xlfn.IFNA(_xlfn.IFS($H599="length","m",$H599="area","m2",$H599="volume","m3",$H599="mass","kg",$H599="",""),"problem")</f>
        <v/>
      </c>
      <c r="V599" s="475"/>
      <c r="W599" s="476"/>
      <c r="X599" s="476"/>
      <c r="Y599" s="476"/>
      <c r="Z599" s="116"/>
      <c r="AA599" s="117" t="str" cm="1">
        <f t="array" ref="AA599">_xlfn.IFNA(_xlfn.IFS($H599="Length",VLOOKUP($Y599,Densities,3,FALSE),$H599="area",VLOOKUP($Y599,Densities,4,FALSE),$H599="volume",VLOOKUP($Y599,Densities,5,FALSE),$H599="mass",1,$H599="",""),"enter density manually")</f>
        <v/>
      </c>
      <c r="AB599" s="115" t="str" cm="1">
        <f t="array" ref="AB599">_xlfn.IFNA(_xlfn.IFS($H599="length","kg/m",$H599="area","kg/m2",$H599="volume","kg/m3",$H599="mass","kg/kg",$H599="",""),"problem")</f>
        <v/>
      </c>
      <c r="AC599" s="118" t="str">
        <f t="shared" si="35"/>
        <v/>
      </c>
      <c r="AD599" s="119" t="str">
        <f t="shared" si="36"/>
        <v/>
      </c>
      <c r="AE599" s="120" t="str">
        <f t="shared" si="37"/>
        <v/>
      </c>
      <c r="AF599" s="121" t="str">
        <f t="shared" si="34"/>
        <v/>
      </c>
    </row>
    <row r="600" spans="2:32" ht="15.75" customHeight="1" x14ac:dyDescent="0.35">
      <c r="B600" s="903"/>
      <c r="C600" s="904"/>
      <c r="D600" s="905"/>
      <c r="E600" s="906"/>
      <c r="F600" s="907"/>
      <c r="G600" s="908"/>
      <c r="H600" s="909"/>
      <c r="I600" s="910"/>
      <c r="J600" s="911"/>
      <c r="K600" s="912"/>
      <c r="L600" s="913"/>
      <c r="M600" s="914"/>
      <c r="N600" s="915"/>
      <c r="O600" s="914"/>
      <c r="P600" s="915"/>
      <c r="Q600" s="916"/>
      <c r="R600" s="917"/>
      <c r="S600" s="918"/>
      <c r="T600" s="114" t="str" cm="1">
        <f t="array" ref="T600">_xlfn.IFS(I600="L = L",J600*K600,I600="L = RoT",J600*R600*S600,I600="A = L x H",J600*K600*L600,I600="A = CS",J600*O600,I600="A = A",J600*N600,I600="A = RoT",J600*R600*S600,I600="V = L x H x T",J600*K600*L600*M600,I600="V = L x CS",J600*K600*O600,I600="V = T x A",J600*M600*N600,I600="V = V",J600*P600,I600="V = RoT",J600*R600*S600,I600="M = M",J600*Q600,I600="M = RoT",J600*R600*S600,I600="","")</f>
        <v/>
      </c>
      <c r="U600" s="115" t="str" cm="1">
        <f t="array" ref="U600">_xlfn.IFNA(_xlfn.IFS($H600="length","m",$H600="area","m2",$H600="volume","m3",$H600="mass","kg",$H600="",""),"problem")</f>
        <v/>
      </c>
      <c r="V600" s="475"/>
      <c r="W600" s="476"/>
      <c r="X600" s="476"/>
      <c r="Y600" s="476"/>
      <c r="Z600" s="116"/>
      <c r="AA600" s="117" t="str" cm="1">
        <f t="array" ref="AA600">_xlfn.IFNA(_xlfn.IFS($H600="Length",VLOOKUP($Y600,Densities,3,FALSE),$H600="area",VLOOKUP($Y600,Densities,4,FALSE),$H600="volume",VLOOKUP($Y600,Densities,5,FALSE),$H600="mass",1,$H600="",""),"enter density manually")</f>
        <v/>
      </c>
      <c r="AB600" s="115" t="str" cm="1">
        <f t="array" ref="AB600">_xlfn.IFNA(_xlfn.IFS($H600="length","kg/m",$H600="area","kg/m2",$H600="volume","kg/m3",$H600="mass","kg/kg",$H600="",""),"problem")</f>
        <v/>
      </c>
      <c r="AC600" s="118" t="str">
        <f t="shared" si="35"/>
        <v/>
      </c>
      <c r="AD600" s="119" t="str">
        <f t="shared" si="36"/>
        <v/>
      </c>
      <c r="AE600" s="120" t="str">
        <f t="shared" si="37"/>
        <v/>
      </c>
      <c r="AF600" s="121" t="str">
        <f t="shared" si="34"/>
        <v/>
      </c>
    </row>
    <row r="601" spans="2:32" ht="15.75" customHeight="1" x14ac:dyDescent="0.35">
      <c r="B601" s="903"/>
      <c r="C601" s="904"/>
      <c r="D601" s="905"/>
      <c r="E601" s="906"/>
      <c r="F601" s="907"/>
      <c r="G601" s="908"/>
      <c r="H601" s="909"/>
      <c r="I601" s="910"/>
      <c r="J601" s="911"/>
      <c r="K601" s="912"/>
      <c r="L601" s="913"/>
      <c r="M601" s="914"/>
      <c r="N601" s="915"/>
      <c r="O601" s="914"/>
      <c r="P601" s="915"/>
      <c r="Q601" s="916"/>
      <c r="R601" s="917"/>
      <c r="S601" s="918"/>
      <c r="T601" s="114" t="str" cm="1">
        <f t="array" ref="T601">_xlfn.IFS(I601="L = L",J601*K601,I601="L = RoT",J601*R601*S601,I601="A = L x H",J601*K601*L601,I601="A = CS",J601*O601,I601="A = A",J601*N601,I601="A = RoT",J601*R601*S601,I601="V = L x H x T",J601*K601*L601*M601,I601="V = L x CS",J601*K601*O601,I601="V = T x A",J601*M601*N601,I601="V = V",J601*P601,I601="V = RoT",J601*R601*S601,I601="M = M",J601*Q601,I601="M = RoT",J601*R601*S601,I601="","")</f>
        <v/>
      </c>
      <c r="U601" s="115" t="str" cm="1">
        <f t="array" ref="U601">_xlfn.IFNA(_xlfn.IFS($H601="length","m",$H601="area","m2",$H601="volume","m3",$H601="mass","kg",$H601="",""),"problem")</f>
        <v/>
      </c>
      <c r="V601" s="475"/>
      <c r="W601" s="476"/>
      <c r="X601" s="476"/>
      <c r="Y601" s="476"/>
      <c r="Z601" s="116"/>
      <c r="AA601" s="117" t="str" cm="1">
        <f t="array" ref="AA601">_xlfn.IFNA(_xlfn.IFS($H601="Length",VLOOKUP($Y601,Densities,3,FALSE),$H601="area",VLOOKUP($Y601,Densities,4,FALSE),$H601="volume",VLOOKUP($Y601,Densities,5,FALSE),$H601="mass",1,$H601="",""),"enter density manually")</f>
        <v/>
      </c>
      <c r="AB601" s="115" t="str" cm="1">
        <f t="array" ref="AB601">_xlfn.IFNA(_xlfn.IFS($H601="length","kg/m",$H601="area","kg/m2",$H601="volume","kg/m3",$H601="mass","kg/kg",$H601="",""),"problem")</f>
        <v/>
      </c>
      <c r="AC601" s="118" t="str">
        <f t="shared" si="35"/>
        <v/>
      </c>
      <c r="AD601" s="119" t="str">
        <f t="shared" si="36"/>
        <v/>
      </c>
      <c r="AE601" s="120" t="str">
        <f t="shared" si="37"/>
        <v/>
      </c>
      <c r="AF601" s="121" t="str">
        <f t="shared" si="34"/>
        <v/>
      </c>
    </row>
    <row r="602" spans="2:32" ht="15.75" customHeight="1" x14ac:dyDescent="0.35">
      <c r="B602" s="903"/>
      <c r="C602" s="904"/>
      <c r="D602" s="905"/>
      <c r="E602" s="906"/>
      <c r="F602" s="907"/>
      <c r="G602" s="908"/>
      <c r="H602" s="909"/>
      <c r="I602" s="910"/>
      <c r="J602" s="911"/>
      <c r="K602" s="912"/>
      <c r="L602" s="913"/>
      <c r="M602" s="914"/>
      <c r="N602" s="915"/>
      <c r="O602" s="914"/>
      <c r="P602" s="915"/>
      <c r="Q602" s="916"/>
      <c r="R602" s="917"/>
      <c r="S602" s="918"/>
      <c r="T602" s="114" t="str" cm="1">
        <f t="array" ref="T602">_xlfn.IFS(I602="L = L",J602*K602,I602="L = RoT",J602*R602*S602,I602="A = L x H",J602*K602*L602,I602="A = CS",J602*O602,I602="A = A",J602*N602,I602="A = RoT",J602*R602*S602,I602="V = L x H x T",J602*K602*L602*M602,I602="V = L x CS",J602*K602*O602,I602="V = T x A",J602*M602*N602,I602="V = V",J602*P602,I602="V = RoT",J602*R602*S602,I602="M = M",J602*Q602,I602="M = RoT",J602*R602*S602,I602="","")</f>
        <v/>
      </c>
      <c r="U602" s="115" t="str" cm="1">
        <f t="array" ref="U602">_xlfn.IFNA(_xlfn.IFS($H602="length","m",$H602="area","m2",$H602="volume","m3",$H602="mass","kg",$H602="",""),"problem")</f>
        <v/>
      </c>
      <c r="V602" s="475"/>
      <c r="W602" s="476"/>
      <c r="X602" s="476"/>
      <c r="Y602" s="476"/>
      <c r="Z602" s="116"/>
      <c r="AA602" s="117" t="str" cm="1">
        <f t="array" ref="AA602">_xlfn.IFNA(_xlfn.IFS($H602="Length",VLOOKUP($Y602,Densities,3,FALSE),$H602="area",VLOOKUP($Y602,Densities,4,FALSE),$H602="volume",VLOOKUP($Y602,Densities,5,FALSE),$H602="mass",1,$H602="",""),"enter density manually")</f>
        <v/>
      </c>
      <c r="AB602" s="115" t="str" cm="1">
        <f t="array" ref="AB602">_xlfn.IFNA(_xlfn.IFS($H602="length","kg/m",$H602="area","kg/m2",$H602="volume","kg/m3",$H602="mass","kg/kg",$H602="",""),"problem")</f>
        <v/>
      </c>
      <c r="AC602" s="118" t="str">
        <f t="shared" si="35"/>
        <v/>
      </c>
      <c r="AD602" s="119" t="str">
        <f t="shared" si="36"/>
        <v/>
      </c>
      <c r="AE602" s="120" t="str">
        <f t="shared" si="37"/>
        <v/>
      </c>
      <c r="AF602" s="121" t="str">
        <f t="shared" si="34"/>
        <v/>
      </c>
    </row>
    <row r="603" spans="2:32" ht="15.75" customHeight="1" x14ac:dyDescent="0.35">
      <c r="B603" s="903"/>
      <c r="C603" s="904"/>
      <c r="D603" s="905"/>
      <c r="E603" s="906"/>
      <c r="F603" s="907"/>
      <c r="G603" s="908"/>
      <c r="H603" s="909"/>
      <c r="I603" s="910"/>
      <c r="J603" s="911"/>
      <c r="K603" s="912"/>
      <c r="L603" s="913"/>
      <c r="M603" s="914"/>
      <c r="N603" s="915"/>
      <c r="O603" s="914"/>
      <c r="P603" s="915"/>
      <c r="Q603" s="916"/>
      <c r="R603" s="917"/>
      <c r="S603" s="918"/>
      <c r="T603" s="114" t="str" cm="1">
        <f t="array" ref="T603">_xlfn.IFS(I603="L = L",J603*K603,I603="L = RoT",J603*R603*S603,I603="A = L x H",J603*K603*L603,I603="A = CS",J603*O603,I603="A = A",J603*N603,I603="A = RoT",J603*R603*S603,I603="V = L x H x T",J603*K603*L603*M603,I603="V = L x CS",J603*K603*O603,I603="V = T x A",J603*M603*N603,I603="V = V",J603*P603,I603="V = RoT",J603*R603*S603,I603="M = M",J603*Q603,I603="M = RoT",J603*R603*S603,I603="","")</f>
        <v/>
      </c>
      <c r="U603" s="115" t="str" cm="1">
        <f t="array" ref="U603">_xlfn.IFNA(_xlfn.IFS($H603="length","m",$H603="area","m2",$H603="volume","m3",$H603="mass","kg",$H603="",""),"problem")</f>
        <v/>
      </c>
      <c r="V603" s="475"/>
      <c r="W603" s="476"/>
      <c r="X603" s="476"/>
      <c r="Y603" s="476"/>
      <c r="Z603" s="116"/>
      <c r="AA603" s="117" t="str" cm="1">
        <f t="array" ref="AA603">_xlfn.IFNA(_xlfn.IFS($H603="Length",VLOOKUP($Y603,Densities,3,FALSE),$H603="area",VLOOKUP($Y603,Densities,4,FALSE),$H603="volume",VLOOKUP($Y603,Densities,5,FALSE),$H603="mass",1,$H603="",""),"enter density manually")</f>
        <v/>
      </c>
      <c r="AB603" s="115" t="str" cm="1">
        <f t="array" ref="AB603">_xlfn.IFNA(_xlfn.IFS($H603="length","kg/m",$H603="area","kg/m2",$H603="volume","kg/m3",$H603="mass","kg/kg",$H603="",""),"problem")</f>
        <v/>
      </c>
      <c r="AC603" s="118" t="str">
        <f t="shared" si="35"/>
        <v/>
      </c>
      <c r="AD603" s="119" t="str">
        <f t="shared" si="36"/>
        <v/>
      </c>
      <c r="AE603" s="120" t="str">
        <f t="shared" si="37"/>
        <v/>
      </c>
      <c r="AF603" s="121" t="str">
        <f t="shared" si="34"/>
        <v/>
      </c>
    </row>
    <row r="604" spans="2:32" ht="15.75" customHeight="1" x14ac:dyDescent="0.35">
      <c r="B604" s="903"/>
      <c r="C604" s="904"/>
      <c r="D604" s="905"/>
      <c r="E604" s="906"/>
      <c r="F604" s="907"/>
      <c r="G604" s="908"/>
      <c r="H604" s="909"/>
      <c r="I604" s="910"/>
      <c r="J604" s="911"/>
      <c r="K604" s="912"/>
      <c r="L604" s="913"/>
      <c r="M604" s="914"/>
      <c r="N604" s="915"/>
      <c r="O604" s="914"/>
      <c r="P604" s="915"/>
      <c r="Q604" s="916"/>
      <c r="R604" s="917"/>
      <c r="S604" s="918"/>
      <c r="T604" s="114" t="str" cm="1">
        <f t="array" ref="T604">_xlfn.IFS(I604="L = L",J604*K604,I604="L = RoT",J604*R604*S604,I604="A = L x H",J604*K604*L604,I604="A = CS",J604*O604,I604="A = A",J604*N604,I604="A = RoT",J604*R604*S604,I604="V = L x H x T",J604*K604*L604*M604,I604="V = L x CS",J604*K604*O604,I604="V = T x A",J604*M604*N604,I604="V = V",J604*P604,I604="V = RoT",J604*R604*S604,I604="M = M",J604*Q604,I604="M = RoT",J604*R604*S604,I604="","")</f>
        <v/>
      </c>
      <c r="U604" s="115" t="str" cm="1">
        <f t="array" ref="U604">_xlfn.IFNA(_xlfn.IFS($H604="length","m",$H604="area","m2",$H604="volume","m3",$H604="mass","kg",$H604="",""),"problem")</f>
        <v/>
      </c>
      <c r="V604" s="475"/>
      <c r="W604" s="476"/>
      <c r="X604" s="476"/>
      <c r="Y604" s="476"/>
      <c r="Z604" s="116"/>
      <c r="AA604" s="117" t="str" cm="1">
        <f t="array" ref="AA604">_xlfn.IFNA(_xlfn.IFS($H604="Length",VLOOKUP($Y604,Densities,3,FALSE),$H604="area",VLOOKUP($Y604,Densities,4,FALSE),$H604="volume",VLOOKUP($Y604,Densities,5,FALSE),$H604="mass",1,$H604="",""),"enter density manually")</f>
        <v/>
      </c>
      <c r="AB604" s="115" t="str" cm="1">
        <f t="array" ref="AB604">_xlfn.IFNA(_xlfn.IFS($H604="length","kg/m",$H604="area","kg/m2",$H604="volume","kg/m3",$H604="mass","kg/kg",$H604="",""),"problem")</f>
        <v/>
      </c>
      <c r="AC604" s="118" t="str">
        <f t="shared" si="35"/>
        <v/>
      </c>
      <c r="AD604" s="119" t="str">
        <f t="shared" si="36"/>
        <v/>
      </c>
      <c r="AE604" s="120" t="str">
        <f t="shared" si="37"/>
        <v/>
      </c>
      <c r="AF604" s="121" t="str">
        <f t="shared" si="34"/>
        <v/>
      </c>
    </row>
    <row r="605" spans="2:32" ht="15.75" customHeight="1" x14ac:dyDescent="0.35">
      <c r="B605" s="903"/>
      <c r="C605" s="904"/>
      <c r="D605" s="905"/>
      <c r="E605" s="906"/>
      <c r="F605" s="907"/>
      <c r="G605" s="908"/>
      <c r="H605" s="909"/>
      <c r="I605" s="910"/>
      <c r="J605" s="911"/>
      <c r="K605" s="912"/>
      <c r="L605" s="913"/>
      <c r="M605" s="914"/>
      <c r="N605" s="915"/>
      <c r="O605" s="914"/>
      <c r="P605" s="915"/>
      <c r="Q605" s="916"/>
      <c r="R605" s="917"/>
      <c r="S605" s="918"/>
      <c r="T605" s="114" t="str" cm="1">
        <f t="array" ref="T605">_xlfn.IFS(I605="L = L",J605*K605,I605="L = RoT",J605*R605*S605,I605="A = L x H",J605*K605*L605,I605="A = CS",J605*O605,I605="A = A",J605*N605,I605="A = RoT",J605*R605*S605,I605="V = L x H x T",J605*K605*L605*M605,I605="V = L x CS",J605*K605*O605,I605="V = T x A",J605*M605*N605,I605="V = V",J605*P605,I605="V = RoT",J605*R605*S605,I605="M = M",J605*Q605,I605="M = RoT",J605*R605*S605,I605="","")</f>
        <v/>
      </c>
      <c r="U605" s="115" t="str" cm="1">
        <f t="array" ref="U605">_xlfn.IFNA(_xlfn.IFS($H605="length","m",$H605="area","m2",$H605="volume","m3",$H605="mass","kg",$H605="",""),"problem")</f>
        <v/>
      </c>
      <c r="V605" s="475"/>
      <c r="W605" s="476"/>
      <c r="X605" s="476"/>
      <c r="Y605" s="476"/>
      <c r="Z605" s="116"/>
      <c r="AA605" s="117" t="str" cm="1">
        <f t="array" ref="AA605">_xlfn.IFNA(_xlfn.IFS($H605="Length",VLOOKUP($Y605,Densities,3,FALSE),$H605="area",VLOOKUP($Y605,Densities,4,FALSE),$H605="volume",VLOOKUP($Y605,Densities,5,FALSE),$H605="mass",1,$H605="",""),"enter density manually")</f>
        <v/>
      </c>
      <c r="AB605" s="115" t="str" cm="1">
        <f t="array" ref="AB605">_xlfn.IFNA(_xlfn.IFS($H605="length","kg/m",$H605="area","kg/m2",$H605="volume","kg/m3",$H605="mass","kg/kg",$H605="",""),"problem")</f>
        <v/>
      </c>
      <c r="AC605" s="118" t="str">
        <f t="shared" si="35"/>
        <v/>
      </c>
      <c r="AD605" s="119" t="str">
        <f t="shared" si="36"/>
        <v/>
      </c>
      <c r="AE605" s="120" t="str">
        <f t="shared" si="37"/>
        <v/>
      </c>
      <c r="AF605" s="121" t="str">
        <f t="shared" si="34"/>
        <v/>
      </c>
    </row>
    <row r="606" spans="2:32" ht="15.75" customHeight="1" x14ac:dyDescent="0.35">
      <c r="B606" s="903"/>
      <c r="C606" s="904"/>
      <c r="D606" s="905"/>
      <c r="E606" s="906"/>
      <c r="F606" s="907"/>
      <c r="G606" s="908"/>
      <c r="H606" s="909"/>
      <c r="I606" s="910"/>
      <c r="J606" s="911"/>
      <c r="K606" s="912"/>
      <c r="L606" s="913"/>
      <c r="M606" s="914"/>
      <c r="N606" s="915"/>
      <c r="O606" s="914"/>
      <c r="P606" s="915"/>
      <c r="Q606" s="916"/>
      <c r="R606" s="917"/>
      <c r="S606" s="918"/>
      <c r="T606" s="114" t="str" cm="1">
        <f t="array" ref="T606">_xlfn.IFS(I606="L = L",J606*K606,I606="L = RoT",J606*R606*S606,I606="A = L x H",J606*K606*L606,I606="A = CS",J606*O606,I606="A = A",J606*N606,I606="A = RoT",J606*R606*S606,I606="V = L x H x T",J606*K606*L606*M606,I606="V = L x CS",J606*K606*O606,I606="V = T x A",J606*M606*N606,I606="V = V",J606*P606,I606="V = RoT",J606*R606*S606,I606="M = M",J606*Q606,I606="M = RoT",J606*R606*S606,I606="","")</f>
        <v/>
      </c>
      <c r="U606" s="115" t="str" cm="1">
        <f t="array" ref="U606">_xlfn.IFNA(_xlfn.IFS($H606="length","m",$H606="area","m2",$H606="volume","m3",$H606="mass","kg",$H606="",""),"problem")</f>
        <v/>
      </c>
      <c r="V606" s="475"/>
      <c r="W606" s="476"/>
      <c r="X606" s="476"/>
      <c r="Y606" s="476"/>
      <c r="Z606" s="116"/>
      <c r="AA606" s="117" t="str" cm="1">
        <f t="array" ref="AA606">_xlfn.IFNA(_xlfn.IFS($H606="Length",VLOOKUP($Y606,Densities,3,FALSE),$H606="area",VLOOKUP($Y606,Densities,4,FALSE),$H606="volume",VLOOKUP($Y606,Densities,5,FALSE),$H606="mass",1,$H606="",""),"enter density manually")</f>
        <v/>
      </c>
      <c r="AB606" s="115" t="str" cm="1">
        <f t="array" ref="AB606">_xlfn.IFNA(_xlfn.IFS($H606="length","kg/m",$H606="area","kg/m2",$H606="volume","kg/m3",$H606="mass","kg/kg",$H606="",""),"problem")</f>
        <v/>
      </c>
      <c r="AC606" s="118" t="str">
        <f t="shared" si="35"/>
        <v/>
      </c>
      <c r="AD606" s="119" t="str">
        <f t="shared" si="36"/>
        <v/>
      </c>
      <c r="AE606" s="120" t="str">
        <f t="shared" si="37"/>
        <v/>
      </c>
      <c r="AF606" s="121" t="str">
        <f t="shared" si="34"/>
        <v/>
      </c>
    </row>
    <row r="607" spans="2:32" ht="15.75" customHeight="1" x14ac:dyDescent="0.35">
      <c r="B607" s="903"/>
      <c r="C607" s="904"/>
      <c r="D607" s="905"/>
      <c r="E607" s="906"/>
      <c r="F607" s="907"/>
      <c r="G607" s="908"/>
      <c r="H607" s="909"/>
      <c r="I607" s="910"/>
      <c r="J607" s="911"/>
      <c r="K607" s="912"/>
      <c r="L607" s="913"/>
      <c r="M607" s="914"/>
      <c r="N607" s="915"/>
      <c r="O607" s="914"/>
      <c r="P607" s="915"/>
      <c r="Q607" s="916"/>
      <c r="R607" s="917"/>
      <c r="S607" s="918"/>
      <c r="T607" s="114" t="str" cm="1">
        <f t="array" ref="T607">_xlfn.IFS(I607="L = L",J607*K607,I607="L = RoT",J607*R607*S607,I607="A = L x H",J607*K607*L607,I607="A = CS",J607*O607,I607="A = A",J607*N607,I607="A = RoT",J607*R607*S607,I607="V = L x H x T",J607*K607*L607*M607,I607="V = L x CS",J607*K607*O607,I607="V = T x A",J607*M607*N607,I607="V = V",J607*P607,I607="V = RoT",J607*R607*S607,I607="M = M",J607*Q607,I607="M = RoT",J607*R607*S607,I607="","")</f>
        <v/>
      </c>
      <c r="U607" s="115" t="str" cm="1">
        <f t="array" ref="U607">_xlfn.IFNA(_xlfn.IFS($H607="length","m",$H607="area","m2",$H607="volume","m3",$H607="mass","kg",$H607="",""),"problem")</f>
        <v/>
      </c>
      <c r="V607" s="475"/>
      <c r="W607" s="476"/>
      <c r="X607" s="476"/>
      <c r="Y607" s="476"/>
      <c r="Z607" s="116"/>
      <c r="AA607" s="117" t="str" cm="1">
        <f t="array" ref="AA607">_xlfn.IFNA(_xlfn.IFS($H607="Length",VLOOKUP($Y607,Densities,3,FALSE),$H607="area",VLOOKUP($Y607,Densities,4,FALSE),$H607="volume",VLOOKUP($Y607,Densities,5,FALSE),$H607="mass",1,$H607="",""),"enter density manually")</f>
        <v/>
      </c>
      <c r="AB607" s="115" t="str" cm="1">
        <f t="array" ref="AB607">_xlfn.IFNA(_xlfn.IFS($H607="length","kg/m",$H607="area","kg/m2",$H607="volume","kg/m3",$H607="mass","kg/kg",$H607="",""),"problem")</f>
        <v/>
      </c>
      <c r="AC607" s="118" t="str">
        <f t="shared" si="35"/>
        <v/>
      </c>
      <c r="AD607" s="119" t="str">
        <f t="shared" si="36"/>
        <v/>
      </c>
      <c r="AE607" s="120" t="str">
        <f t="shared" si="37"/>
        <v/>
      </c>
      <c r="AF607" s="121" t="str">
        <f t="shared" si="34"/>
        <v/>
      </c>
    </row>
    <row r="608" spans="2:32" ht="15.75" customHeight="1" x14ac:dyDescent="0.35">
      <c r="B608" s="903"/>
      <c r="C608" s="904"/>
      <c r="D608" s="905"/>
      <c r="E608" s="906"/>
      <c r="F608" s="907"/>
      <c r="G608" s="908"/>
      <c r="H608" s="909"/>
      <c r="I608" s="910"/>
      <c r="J608" s="911"/>
      <c r="K608" s="912"/>
      <c r="L608" s="913"/>
      <c r="M608" s="914"/>
      <c r="N608" s="915"/>
      <c r="O608" s="914"/>
      <c r="P608" s="915"/>
      <c r="Q608" s="916"/>
      <c r="R608" s="917"/>
      <c r="S608" s="918"/>
      <c r="T608" s="114" t="str" cm="1">
        <f t="array" ref="T608">_xlfn.IFS(I608="L = L",J608*K608,I608="L = RoT",J608*R608*S608,I608="A = L x H",J608*K608*L608,I608="A = CS",J608*O608,I608="A = A",J608*N608,I608="A = RoT",J608*R608*S608,I608="V = L x H x T",J608*K608*L608*M608,I608="V = L x CS",J608*K608*O608,I608="V = T x A",J608*M608*N608,I608="V = V",J608*P608,I608="V = RoT",J608*R608*S608,I608="M = M",J608*Q608,I608="M = RoT",J608*R608*S608,I608="","")</f>
        <v/>
      </c>
      <c r="U608" s="115" t="str" cm="1">
        <f t="array" ref="U608">_xlfn.IFNA(_xlfn.IFS($H608="length","m",$H608="area","m2",$H608="volume","m3",$H608="mass","kg",$H608="",""),"problem")</f>
        <v/>
      </c>
      <c r="V608" s="475"/>
      <c r="W608" s="476"/>
      <c r="X608" s="476"/>
      <c r="Y608" s="476"/>
      <c r="Z608" s="116"/>
      <c r="AA608" s="117" t="str" cm="1">
        <f t="array" ref="AA608">_xlfn.IFNA(_xlfn.IFS($H608="Length",VLOOKUP($Y608,Densities,3,FALSE),$H608="area",VLOOKUP($Y608,Densities,4,FALSE),$H608="volume",VLOOKUP($Y608,Densities,5,FALSE),$H608="mass",1,$H608="",""),"enter density manually")</f>
        <v/>
      </c>
      <c r="AB608" s="115" t="str" cm="1">
        <f t="array" ref="AB608">_xlfn.IFNA(_xlfn.IFS($H608="length","kg/m",$H608="area","kg/m2",$H608="volume","kg/m3",$H608="mass","kg/kg",$H608="",""),"problem")</f>
        <v/>
      </c>
      <c r="AC608" s="118" t="str">
        <f t="shared" si="35"/>
        <v/>
      </c>
      <c r="AD608" s="119" t="str">
        <f t="shared" si="36"/>
        <v/>
      </c>
      <c r="AE608" s="120" t="str">
        <f t="shared" si="37"/>
        <v/>
      </c>
      <c r="AF608" s="121" t="str">
        <f t="shared" si="34"/>
        <v/>
      </c>
    </row>
    <row r="609" spans="2:32" ht="15.75" customHeight="1" x14ac:dyDescent="0.35">
      <c r="B609" s="903"/>
      <c r="C609" s="904"/>
      <c r="D609" s="905"/>
      <c r="E609" s="906"/>
      <c r="F609" s="907"/>
      <c r="G609" s="908"/>
      <c r="H609" s="909"/>
      <c r="I609" s="910"/>
      <c r="J609" s="911"/>
      <c r="K609" s="912"/>
      <c r="L609" s="913"/>
      <c r="M609" s="914"/>
      <c r="N609" s="915"/>
      <c r="O609" s="914"/>
      <c r="P609" s="915"/>
      <c r="Q609" s="916"/>
      <c r="R609" s="917"/>
      <c r="S609" s="918"/>
      <c r="T609" s="114" t="str" cm="1">
        <f t="array" ref="T609">_xlfn.IFS(I609="L = L",J609*K609,I609="L = RoT",J609*R609*S609,I609="A = L x H",J609*K609*L609,I609="A = CS",J609*O609,I609="A = A",J609*N609,I609="A = RoT",J609*R609*S609,I609="V = L x H x T",J609*K609*L609*M609,I609="V = L x CS",J609*K609*O609,I609="V = T x A",J609*M609*N609,I609="V = V",J609*P609,I609="V = RoT",J609*R609*S609,I609="M = M",J609*Q609,I609="M = RoT",J609*R609*S609,I609="","")</f>
        <v/>
      </c>
      <c r="U609" s="115" t="str" cm="1">
        <f t="array" ref="U609">_xlfn.IFNA(_xlfn.IFS($H609="length","m",$H609="area","m2",$H609="volume","m3",$H609="mass","kg",$H609="",""),"problem")</f>
        <v/>
      </c>
      <c r="V609" s="475"/>
      <c r="W609" s="476"/>
      <c r="X609" s="476"/>
      <c r="Y609" s="476"/>
      <c r="Z609" s="116"/>
      <c r="AA609" s="117" t="str" cm="1">
        <f t="array" ref="AA609">_xlfn.IFNA(_xlfn.IFS($H609="Length",VLOOKUP($Y609,Densities,3,FALSE),$H609="area",VLOOKUP($Y609,Densities,4,FALSE),$H609="volume",VLOOKUP($Y609,Densities,5,FALSE),$H609="mass",1,$H609="",""),"enter density manually")</f>
        <v/>
      </c>
      <c r="AB609" s="115" t="str" cm="1">
        <f t="array" ref="AB609">_xlfn.IFNA(_xlfn.IFS($H609="length","kg/m",$H609="area","kg/m2",$H609="volume","kg/m3",$H609="mass","kg/kg",$H609="",""),"problem")</f>
        <v/>
      </c>
      <c r="AC609" s="118" t="str">
        <f t="shared" si="35"/>
        <v/>
      </c>
      <c r="AD609" s="119" t="str">
        <f t="shared" si="36"/>
        <v/>
      </c>
      <c r="AE609" s="120" t="str">
        <f t="shared" si="37"/>
        <v/>
      </c>
      <c r="AF609" s="121" t="str">
        <f t="shared" si="34"/>
        <v/>
      </c>
    </row>
    <row r="610" spans="2:32" ht="15.75" customHeight="1" x14ac:dyDescent="0.35">
      <c r="B610" s="903"/>
      <c r="C610" s="904"/>
      <c r="D610" s="905"/>
      <c r="E610" s="906"/>
      <c r="F610" s="907"/>
      <c r="G610" s="908"/>
      <c r="H610" s="909"/>
      <c r="I610" s="910"/>
      <c r="J610" s="911"/>
      <c r="K610" s="912"/>
      <c r="L610" s="913"/>
      <c r="M610" s="914"/>
      <c r="N610" s="915"/>
      <c r="O610" s="914"/>
      <c r="P610" s="915"/>
      <c r="Q610" s="916"/>
      <c r="R610" s="917"/>
      <c r="S610" s="918"/>
      <c r="T610" s="114" t="str" cm="1">
        <f t="array" ref="T610">_xlfn.IFS(I610="L = L",J610*K610,I610="L = RoT",J610*R610*S610,I610="A = L x H",J610*K610*L610,I610="A = CS",J610*O610,I610="A = A",J610*N610,I610="A = RoT",J610*R610*S610,I610="V = L x H x T",J610*K610*L610*M610,I610="V = L x CS",J610*K610*O610,I610="V = T x A",J610*M610*N610,I610="V = V",J610*P610,I610="V = RoT",J610*R610*S610,I610="M = M",J610*Q610,I610="M = RoT",J610*R610*S610,I610="","")</f>
        <v/>
      </c>
      <c r="U610" s="115" t="str" cm="1">
        <f t="array" ref="U610">_xlfn.IFNA(_xlfn.IFS($H610="length","m",$H610="area","m2",$H610="volume","m3",$H610="mass","kg",$H610="",""),"problem")</f>
        <v/>
      </c>
      <c r="V610" s="475"/>
      <c r="W610" s="476"/>
      <c r="X610" s="476"/>
      <c r="Y610" s="476"/>
      <c r="Z610" s="116"/>
      <c r="AA610" s="117" t="str" cm="1">
        <f t="array" ref="AA610">_xlfn.IFNA(_xlfn.IFS($H610="Length",VLOOKUP($Y610,Densities,3,FALSE),$H610="area",VLOOKUP($Y610,Densities,4,FALSE),$H610="volume",VLOOKUP($Y610,Densities,5,FALSE),$H610="mass",1,$H610="",""),"enter density manually")</f>
        <v/>
      </c>
      <c r="AB610" s="115" t="str" cm="1">
        <f t="array" ref="AB610">_xlfn.IFNA(_xlfn.IFS($H610="length","kg/m",$H610="area","kg/m2",$H610="volume","kg/m3",$H610="mass","kg/kg",$H610="",""),"problem")</f>
        <v/>
      </c>
      <c r="AC610" s="118" t="str">
        <f t="shared" si="35"/>
        <v/>
      </c>
      <c r="AD610" s="119" t="str">
        <f t="shared" si="36"/>
        <v/>
      </c>
      <c r="AE610" s="120" t="str">
        <f t="shared" si="37"/>
        <v/>
      </c>
      <c r="AF610" s="121" t="str">
        <f t="shared" si="34"/>
        <v/>
      </c>
    </row>
    <row r="611" spans="2:32" ht="15.75" customHeight="1" x14ac:dyDescent="0.35">
      <c r="B611" s="903"/>
      <c r="C611" s="904"/>
      <c r="D611" s="905"/>
      <c r="E611" s="906"/>
      <c r="F611" s="907"/>
      <c r="G611" s="908"/>
      <c r="H611" s="909"/>
      <c r="I611" s="910"/>
      <c r="J611" s="911"/>
      <c r="K611" s="912"/>
      <c r="L611" s="913"/>
      <c r="M611" s="914"/>
      <c r="N611" s="915"/>
      <c r="O611" s="914"/>
      <c r="P611" s="915"/>
      <c r="Q611" s="916"/>
      <c r="R611" s="917"/>
      <c r="S611" s="918"/>
      <c r="T611" s="114" t="str" cm="1">
        <f t="array" ref="T611">_xlfn.IFS(I611="L = L",J611*K611,I611="L = RoT",J611*R611*S611,I611="A = L x H",J611*K611*L611,I611="A = CS",J611*O611,I611="A = A",J611*N611,I611="A = RoT",J611*R611*S611,I611="V = L x H x T",J611*K611*L611*M611,I611="V = L x CS",J611*K611*O611,I611="V = T x A",J611*M611*N611,I611="V = V",J611*P611,I611="V = RoT",J611*R611*S611,I611="M = M",J611*Q611,I611="M = RoT",J611*R611*S611,I611="","")</f>
        <v/>
      </c>
      <c r="U611" s="115" t="str" cm="1">
        <f t="array" ref="U611">_xlfn.IFNA(_xlfn.IFS($H611="length","m",$H611="area","m2",$H611="volume","m3",$H611="mass","kg",$H611="",""),"problem")</f>
        <v/>
      </c>
      <c r="V611" s="475"/>
      <c r="W611" s="476"/>
      <c r="X611" s="476"/>
      <c r="Y611" s="476"/>
      <c r="Z611" s="116"/>
      <c r="AA611" s="117" t="str" cm="1">
        <f t="array" ref="AA611">_xlfn.IFNA(_xlfn.IFS($H611="Length",VLOOKUP($Y611,Densities,3,FALSE),$H611="area",VLOOKUP($Y611,Densities,4,FALSE),$H611="volume",VLOOKUP($Y611,Densities,5,FALSE),$H611="mass",1,$H611="",""),"enter density manually")</f>
        <v/>
      </c>
      <c r="AB611" s="115" t="str" cm="1">
        <f t="array" ref="AB611">_xlfn.IFNA(_xlfn.IFS($H611="length","kg/m",$H611="area","kg/m2",$H611="volume","kg/m3",$H611="mass","kg/kg",$H611="",""),"problem")</f>
        <v/>
      </c>
      <c r="AC611" s="118" t="str">
        <f t="shared" si="35"/>
        <v/>
      </c>
      <c r="AD611" s="119" t="str">
        <f t="shared" si="36"/>
        <v/>
      </c>
      <c r="AE611" s="120" t="str">
        <f t="shared" si="37"/>
        <v/>
      </c>
      <c r="AF611" s="121" t="str">
        <f t="shared" si="34"/>
        <v/>
      </c>
    </row>
    <row r="612" spans="2:32" ht="15.75" customHeight="1" x14ac:dyDescent="0.35">
      <c r="B612" s="903"/>
      <c r="C612" s="904"/>
      <c r="D612" s="905"/>
      <c r="E612" s="906"/>
      <c r="F612" s="907"/>
      <c r="G612" s="908"/>
      <c r="H612" s="909"/>
      <c r="I612" s="910"/>
      <c r="J612" s="911"/>
      <c r="K612" s="912"/>
      <c r="L612" s="913"/>
      <c r="M612" s="914"/>
      <c r="N612" s="915"/>
      <c r="O612" s="914"/>
      <c r="P612" s="915"/>
      <c r="Q612" s="916"/>
      <c r="R612" s="917"/>
      <c r="S612" s="918"/>
      <c r="T612" s="114" t="str" cm="1">
        <f t="array" ref="T612">_xlfn.IFS(I612="L = L",J612*K612,I612="L = RoT",J612*R612*S612,I612="A = L x H",J612*K612*L612,I612="A = CS",J612*O612,I612="A = A",J612*N612,I612="A = RoT",J612*R612*S612,I612="V = L x H x T",J612*K612*L612*M612,I612="V = L x CS",J612*K612*O612,I612="V = T x A",J612*M612*N612,I612="V = V",J612*P612,I612="V = RoT",J612*R612*S612,I612="M = M",J612*Q612,I612="M = RoT",J612*R612*S612,I612="","")</f>
        <v/>
      </c>
      <c r="U612" s="115" t="str" cm="1">
        <f t="array" ref="U612">_xlfn.IFNA(_xlfn.IFS($H612="length","m",$H612="area","m2",$H612="volume","m3",$H612="mass","kg",$H612="",""),"problem")</f>
        <v/>
      </c>
      <c r="V612" s="475"/>
      <c r="W612" s="476"/>
      <c r="X612" s="476"/>
      <c r="Y612" s="476"/>
      <c r="Z612" s="116"/>
      <c r="AA612" s="117" t="str" cm="1">
        <f t="array" ref="AA612">_xlfn.IFNA(_xlfn.IFS($H612="Length",VLOOKUP($Y612,Densities,3,FALSE),$H612="area",VLOOKUP($Y612,Densities,4,FALSE),$H612="volume",VLOOKUP($Y612,Densities,5,FALSE),$H612="mass",1,$H612="",""),"enter density manually")</f>
        <v/>
      </c>
      <c r="AB612" s="115" t="str" cm="1">
        <f t="array" ref="AB612">_xlfn.IFNA(_xlfn.IFS($H612="length","kg/m",$H612="area","kg/m2",$H612="volume","kg/m3",$H612="mass","kg/kg",$H612="",""),"problem")</f>
        <v/>
      </c>
      <c r="AC612" s="118" t="str">
        <f t="shared" si="35"/>
        <v/>
      </c>
      <c r="AD612" s="119" t="str">
        <f t="shared" si="36"/>
        <v/>
      </c>
      <c r="AE612" s="120" t="str">
        <f t="shared" si="37"/>
        <v/>
      </c>
      <c r="AF612" s="121" t="str">
        <f t="shared" si="34"/>
        <v/>
      </c>
    </row>
    <row r="613" spans="2:32" ht="15.75" customHeight="1" x14ac:dyDescent="0.35">
      <c r="B613" s="903"/>
      <c r="C613" s="904"/>
      <c r="D613" s="905"/>
      <c r="E613" s="906"/>
      <c r="F613" s="907"/>
      <c r="G613" s="908"/>
      <c r="H613" s="909"/>
      <c r="I613" s="910"/>
      <c r="J613" s="911"/>
      <c r="K613" s="912"/>
      <c r="L613" s="913"/>
      <c r="M613" s="914"/>
      <c r="N613" s="915"/>
      <c r="O613" s="914"/>
      <c r="P613" s="915"/>
      <c r="Q613" s="916"/>
      <c r="R613" s="917"/>
      <c r="S613" s="918"/>
      <c r="T613" s="114" t="str" cm="1">
        <f t="array" ref="T613">_xlfn.IFS(I613="L = L",J613*K613,I613="L = RoT",J613*R613*S613,I613="A = L x H",J613*K613*L613,I613="A = CS",J613*O613,I613="A = A",J613*N613,I613="A = RoT",J613*R613*S613,I613="V = L x H x T",J613*K613*L613*M613,I613="V = L x CS",J613*K613*O613,I613="V = T x A",J613*M613*N613,I613="V = V",J613*P613,I613="V = RoT",J613*R613*S613,I613="M = M",J613*Q613,I613="M = RoT",J613*R613*S613,I613="","")</f>
        <v/>
      </c>
      <c r="U613" s="115" t="str" cm="1">
        <f t="array" ref="U613">_xlfn.IFNA(_xlfn.IFS($H613="length","m",$H613="area","m2",$H613="volume","m3",$H613="mass","kg",$H613="",""),"problem")</f>
        <v/>
      </c>
      <c r="V613" s="475"/>
      <c r="W613" s="476"/>
      <c r="X613" s="476"/>
      <c r="Y613" s="476"/>
      <c r="Z613" s="116"/>
      <c r="AA613" s="117" t="str" cm="1">
        <f t="array" ref="AA613">_xlfn.IFNA(_xlfn.IFS($H613="Length",VLOOKUP($Y613,Densities,3,FALSE),$H613="area",VLOOKUP($Y613,Densities,4,FALSE),$H613="volume",VLOOKUP($Y613,Densities,5,FALSE),$H613="mass",1,$H613="",""),"enter density manually")</f>
        <v/>
      </c>
      <c r="AB613" s="115" t="str" cm="1">
        <f t="array" ref="AB613">_xlfn.IFNA(_xlfn.IFS($H613="length","kg/m",$H613="area","kg/m2",$H613="volume","kg/m3",$H613="mass","kg/kg",$H613="",""),"problem")</f>
        <v/>
      </c>
      <c r="AC613" s="118" t="str">
        <f t="shared" si="35"/>
        <v/>
      </c>
      <c r="AD613" s="119" t="str">
        <f t="shared" si="36"/>
        <v/>
      </c>
      <c r="AE613" s="120" t="str">
        <f t="shared" si="37"/>
        <v/>
      </c>
      <c r="AF613" s="121" t="str">
        <f t="shared" si="34"/>
        <v/>
      </c>
    </row>
    <row r="614" spans="2:32" ht="15.75" customHeight="1" x14ac:dyDescent="0.35">
      <c r="B614" s="903"/>
      <c r="C614" s="904"/>
      <c r="D614" s="905"/>
      <c r="E614" s="906"/>
      <c r="F614" s="907"/>
      <c r="G614" s="908"/>
      <c r="H614" s="909"/>
      <c r="I614" s="910"/>
      <c r="J614" s="911"/>
      <c r="K614" s="912"/>
      <c r="L614" s="913"/>
      <c r="M614" s="914"/>
      <c r="N614" s="915"/>
      <c r="O614" s="914"/>
      <c r="P614" s="915"/>
      <c r="Q614" s="916"/>
      <c r="R614" s="917"/>
      <c r="S614" s="918"/>
      <c r="T614" s="114" t="str" cm="1">
        <f t="array" ref="T614">_xlfn.IFS(I614="L = L",J614*K614,I614="L = RoT",J614*R614*S614,I614="A = L x H",J614*K614*L614,I614="A = CS",J614*O614,I614="A = A",J614*N614,I614="A = RoT",J614*R614*S614,I614="V = L x H x T",J614*K614*L614*M614,I614="V = L x CS",J614*K614*O614,I614="V = T x A",J614*M614*N614,I614="V = V",J614*P614,I614="V = RoT",J614*R614*S614,I614="M = M",J614*Q614,I614="M = RoT",J614*R614*S614,I614="","")</f>
        <v/>
      </c>
      <c r="U614" s="115" t="str" cm="1">
        <f t="array" ref="U614">_xlfn.IFNA(_xlfn.IFS($H614="length","m",$H614="area","m2",$H614="volume","m3",$H614="mass","kg",$H614="",""),"problem")</f>
        <v/>
      </c>
      <c r="V614" s="475"/>
      <c r="W614" s="476"/>
      <c r="X614" s="476"/>
      <c r="Y614" s="476"/>
      <c r="Z614" s="116"/>
      <c r="AA614" s="117" t="str" cm="1">
        <f t="array" ref="AA614">_xlfn.IFNA(_xlfn.IFS($H614="Length",VLOOKUP($Y614,Densities,3,FALSE),$H614="area",VLOOKUP($Y614,Densities,4,FALSE),$H614="volume",VLOOKUP($Y614,Densities,5,FALSE),$H614="mass",1,$H614="",""),"enter density manually")</f>
        <v/>
      </c>
      <c r="AB614" s="115" t="str" cm="1">
        <f t="array" ref="AB614">_xlfn.IFNA(_xlfn.IFS($H614="length","kg/m",$H614="area","kg/m2",$H614="volume","kg/m3",$H614="mass","kg/kg",$H614="",""),"problem")</f>
        <v/>
      </c>
      <c r="AC614" s="118" t="str">
        <f t="shared" si="35"/>
        <v/>
      </c>
      <c r="AD614" s="119" t="str">
        <f t="shared" si="36"/>
        <v/>
      </c>
      <c r="AE614" s="120" t="str">
        <f t="shared" si="37"/>
        <v/>
      </c>
      <c r="AF614" s="121" t="str">
        <f t="shared" si="34"/>
        <v/>
      </c>
    </row>
    <row r="615" spans="2:32" ht="15.75" customHeight="1" x14ac:dyDescent="0.35">
      <c r="B615" s="903"/>
      <c r="C615" s="904"/>
      <c r="D615" s="905"/>
      <c r="E615" s="906"/>
      <c r="F615" s="907"/>
      <c r="G615" s="908"/>
      <c r="H615" s="909"/>
      <c r="I615" s="910"/>
      <c r="J615" s="911"/>
      <c r="K615" s="912"/>
      <c r="L615" s="913"/>
      <c r="M615" s="914"/>
      <c r="N615" s="915"/>
      <c r="O615" s="914"/>
      <c r="P615" s="915"/>
      <c r="Q615" s="916"/>
      <c r="R615" s="917"/>
      <c r="S615" s="918"/>
      <c r="T615" s="114" t="str" cm="1">
        <f t="array" ref="T615">_xlfn.IFS(I615="L = L",J615*K615,I615="L = RoT",J615*R615*S615,I615="A = L x H",J615*K615*L615,I615="A = CS",J615*O615,I615="A = A",J615*N615,I615="A = RoT",J615*R615*S615,I615="V = L x H x T",J615*K615*L615*M615,I615="V = L x CS",J615*K615*O615,I615="V = T x A",J615*M615*N615,I615="V = V",J615*P615,I615="V = RoT",J615*R615*S615,I615="M = M",J615*Q615,I615="M = RoT",J615*R615*S615,I615="","")</f>
        <v/>
      </c>
      <c r="U615" s="115" t="str" cm="1">
        <f t="array" ref="U615">_xlfn.IFNA(_xlfn.IFS($H615="length","m",$H615="area","m2",$H615="volume","m3",$H615="mass","kg",$H615="",""),"problem")</f>
        <v/>
      </c>
      <c r="V615" s="475"/>
      <c r="W615" s="476"/>
      <c r="X615" s="476"/>
      <c r="Y615" s="476"/>
      <c r="Z615" s="116"/>
      <c r="AA615" s="117" t="str" cm="1">
        <f t="array" ref="AA615">_xlfn.IFNA(_xlfn.IFS($H615="Length",VLOOKUP($Y615,Densities,3,FALSE),$H615="area",VLOOKUP($Y615,Densities,4,FALSE),$H615="volume",VLOOKUP($Y615,Densities,5,FALSE),$H615="mass",1,$H615="",""),"enter density manually")</f>
        <v/>
      </c>
      <c r="AB615" s="115" t="str" cm="1">
        <f t="array" ref="AB615">_xlfn.IFNA(_xlfn.IFS($H615="length","kg/m",$H615="area","kg/m2",$H615="volume","kg/m3",$H615="mass","kg/kg",$H615="",""),"problem")</f>
        <v/>
      </c>
      <c r="AC615" s="118" t="str">
        <f t="shared" si="35"/>
        <v/>
      </c>
      <c r="AD615" s="119" t="str">
        <f t="shared" si="36"/>
        <v/>
      </c>
      <c r="AE615" s="120" t="str">
        <f t="shared" si="37"/>
        <v/>
      </c>
      <c r="AF615" s="121" t="str">
        <f t="shared" si="34"/>
        <v/>
      </c>
    </row>
    <row r="616" spans="2:32" ht="15.75" customHeight="1" x14ac:dyDescent="0.35">
      <c r="B616" s="903"/>
      <c r="C616" s="904"/>
      <c r="D616" s="905"/>
      <c r="E616" s="906"/>
      <c r="F616" s="907"/>
      <c r="G616" s="908"/>
      <c r="H616" s="909"/>
      <c r="I616" s="910"/>
      <c r="J616" s="911"/>
      <c r="K616" s="912"/>
      <c r="L616" s="913"/>
      <c r="M616" s="914"/>
      <c r="N616" s="915"/>
      <c r="O616" s="914"/>
      <c r="P616" s="915"/>
      <c r="Q616" s="916"/>
      <c r="R616" s="917"/>
      <c r="S616" s="918"/>
      <c r="T616" s="114" t="str" cm="1">
        <f t="array" ref="T616">_xlfn.IFS(I616="L = L",J616*K616,I616="L = RoT",J616*R616*S616,I616="A = L x H",J616*K616*L616,I616="A = CS",J616*O616,I616="A = A",J616*N616,I616="A = RoT",J616*R616*S616,I616="V = L x H x T",J616*K616*L616*M616,I616="V = L x CS",J616*K616*O616,I616="V = T x A",J616*M616*N616,I616="V = V",J616*P616,I616="V = RoT",J616*R616*S616,I616="M = M",J616*Q616,I616="M = RoT",J616*R616*S616,I616="","")</f>
        <v/>
      </c>
      <c r="U616" s="115" t="str" cm="1">
        <f t="array" ref="U616">_xlfn.IFNA(_xlfn.IFS($H616="length","m",$H616="area","m2",$H616="volume","m3",$H616="mass","kg",$H616="",""),"problem")</f>
        <v/>
      </c>
      <c r="V616" s="475"/>
      <c r="W616" s="476"/>
      <c r="X616" s="476"/>
      <c r="Y616" s="476"/>
      <c r="Z616" s="116"/>
      <c r="AA616" s="117" t="str" cm="1">
        <f t="array" ref="AA616">_xlfn.IFNA(_xlfn.IFS($H616="Length",VLOOKUP($Y616,Densities,3,FALSE),$H616="area",VLOOKUP($Y616,Densities,4,FALSE),$H616="volume",VLOOKUP($Y616,Densities,5,FALSE),$H616="mass",1,$H616="",""),"enter density manually")</f>
        <v/>
      </c>
      <c r="AB616" s="115" t="str" cm="1">
        <f t="array" ref="AB616">_xlfn.IFNA(_xlfn.IFS($H616="length","kg/m",$H616="area","kg/m2",$H616="volume","kg/m3",$H616="mass","kg/kg",$H616="",""),"problem")</f>
        <v/>
      </c>
      <c r="AC616" s="118" t="str">
        <f t="shared" si="35"/>
        <v/>
      </c>
      <c r="AD616" s="119" t="str">
        <f t="shared" si="36"/>
        <v/>
      </c>
      <c r="AE616" s="120" t="str">
        <f t="shared" si="37"/>
        <v/>
      </c>
      <c r="AF616" s="121" t="str">
        <f t="shared" si="34"/>
        <v/>
      </c>
    </row>
    <row r="617" spans="2:32" ht="15.75" customHeight="1" x14ac:dyDescent="0.35">
      <c r="B617" s="903"/>
      <c r="C617" s="904"/>
      <c r="D617" s="905"/>
      <c r="E617" s="906"/>
      <c r="F617" s="907"/>
      <c r="G617" s="908"/>
      <c r="H617" s="909"/>
      <c r="I617" s="910"/>
      <c r="J617" s="911"/>
      <c r="K617" s="912"/>
      <c r="L617" s="913"/>
      <c r="M617" s="914"/>
      <c r="N617" s="915"/>
      <c r="O617" s="914"/>
      <c r="P617" s="915"/>
      <c r="Q617" s="916"/>
      <c r="R617" s="917"/>
      <c r="S617" s="918"/>
      <c r="T617" s="114" t="str" cm="1">
        <f t="array" ref="T617">_xlfn.IFS(I617="L = L",J617*K617,I617="L = RoT",J617*R617*S617,I617="A = L x H",J617*K617*L617,I617="A = CS",J617*O617,I617="A = A",J617*N617,I617="A = RoT",J617*R617*S617,I617="V = L x H x T",J617*K617*L617*M617,I617="V = L x CS",J617*K617*O617,I617="V = T x A",J617*M617*N617,I617="V = V",J617*P617,I617="V = RoT",J617*R617*S617,I617="M = M",J617*Q617,I617="M = RoT",J617*R617*S617,I617="","")</f>
        <v/>
      </c>
      <c r="U617" s="115" t="str" cm="1">
        <f t="array" ref="U617">_xlfn.IFNA(_xlfn.IFS($H617="length","m",$H617="area","m2",$H617="volume","m3",$H617="mass","kg",$H617="",""),"problem")</f>
        <v/>
      </c>
      <c r="V617" s="475"/>
      <c r="W617" s="476"/>
      <c r="X617" s="476"/>
      <c r="Y617" s="476"/>
      <c r="Z617" s="116"/>
      <c r="AA617" s="117" t="str" cm="1">
        <f t="array" ref="AA617">_xlfn.IFNA(_xlfn.IFS($H617="Length",VLOOKUP($Y617,Densities,3,FALSE),$H617="area",VLOOKUP($Y617,Densities,4,FALSE),$H617="volume",VLOOKUP($Y617,Densities,5,FALSE),$H617="mass",1,$H617="",""),"enter density manually")</f>
        <v/>
      </c>
      <c r="AB617" s="115" t="str" cm="1">
        <f t="array" ref="AB617">_xlfn.IFNA(_xlfn.IFS($H617="length","kg/m",$H617="area","kg/m2",$H617="volume","kg/m3",$H617="mass","kg/kg",$H617="",""),"problem")</f>
        <v/>
      </c>
      <c r="AC617" s="118" t="str">
        <f t="shared" si="35"/>
        <v/>
      </c>
      <c r="AD617" s="119" t="str">
        <f t="shared" si="36"/>
        <v/>
      </c>
      <c r="AE617" s="120" t="str">
        <f t="shared" si="37"/>
        <v/>
      </c>
      <c r="AF617" s="121" t="str">
        <f t="shared" si="34"/>
        <v/>
      </c>
    </row>
    <row r="618" spans="2:32" ht="15.75" customHeight="1" x14ac:dyDescent="0.35">
      <c r="B618" s="903"/>
      <c r="C618" s="904"/>
      <c r="D618" s="905"/>
      <c r="E618" s="906"/>
      <c r="F618" s="907"/>
      <c r="G618" s="908"/>
      <c r="H618" s="909"/>
      <c r="I618" s="910"/>
      <c r="J618" s="911"/>
      <c r="K618" s="912"/>
      <c r="L618" s="913"/>
      <c r="M618" s="914"/>
      <c r="N618" s="915"/>
      <c r="O618" s="914"/>
      <c r="P618" s="915"/>
      <c r="Q618" s="916"/>
      <c r="R618" s="917"/>
      <c r="S618" s="918"/>
      <c r="T618" s="114" t="str" cm="1">
        <f t="array" ref="T618">_xlfn.IFS(I618="L = L",J618*K618,I618="L = RoT",J618*R618*S618,I618="A = L x H",J618*K618*L618,I618="A = CS",J618*O618,I618="A = A",J618*N618,I618="A = RoT",J618*R618*S618,I618="V = L x H x T",J618*K618*L618*M618,I618="V = L x CS",J618*K618*O618,I618="V = T x A",J618*M618*N618,I618="V = V",J618*P618,I618="V = RoT",J618*R618*S618,I618="M = M",J618*Q618,I618="M = RoT",J618*R618*S618,I618="","")</f>
        <v/>
      </c>
      <c r="U618" s="115" t="str" cm="1">
        <f t="array" ref="U618">_xlfn.IFNA(_xlfn.IFS($H618="length","m",$H618="area","m2",$H618="volume","m3",$H618="mass","kg",$H618="",""),"problem")</f>
        <v/>
      </c>
      <c r="V618" s="475"/>
      <c r="W618" s="476"/>
      <c r="X618" s="476"/>
      <c r="Y618" s="476"/>
      <c r="Z618" s="116"/>
      <c r="AA618" s="117" t="str" cm="1">
        <f t="array" ref="AA618">_xlfn.IFNA(_xlfn.IFS($H618="Length",VLOOKUP($Y618,Densities,3,FALSE),$H618="area",VLOOKUP($Y618,Densities,4,FALSE),$H618="volume",VLOOKUP($Y618,Densities,5,FALSE),$H618="mass",1,$H618="",""),"enter density manually")</f>
        <v/>
      </c>
      <c r="AB618" s="115" t="str" cm="1">
        <f t="array" ref="AB618">_xlfn.IFNA(_xlfn.IFS($H618="length","kg/m",$H618="area","kg/m2",$H618="volume","kg/m3",$H618="mass","kg/kg",$H618="",""),"problem")</f>
        <v/>
      </c>
      <c r="AC618" s="118" t="str">
        <f t="shared" si="35"/>
        <v/>
      </c>
      <c r="AD618" s="119" t="str">
        <f t="shared" si="36"/>
        <v/>
      </c>
      <c r="AE618" s="120" t="str">
        <f t="shared" si="37"/>
        <v/>
      </c>
      <c r="AF618" s="121" t="str">
        <f t="shared" si="34"/>
        <v/>
      </c>
    </row>
    <row r="619" spans="2:32" ht="15.75" customHeight="1" x14ac:dyDescent="0.35">
      <c r="B619" s="903"/>
      <c r="C619" s="904"/>
      <c r="D619" s="905"/>
      <c r="E619" s="906"/>
      <c r="F619" s="907"/>
      <c r="G619" s="908"/>
      <c r="H619" s="909"/>
      <c r="I619" s="910"/>
      <c r="J619" s="911"/>
      <c r="K619" s="912"/>
      <c r="L619" s="913"/>
      <c r="M619" s="914"/>
      <c r="N619" s="915"/>
      <c r="O619" s="914"/>
      <c r="P619" s="915"/>
      <c r="Q619" s="916"/>
      <c r="R619" s="917"/>
      <c r="S619" s="918"/>
      <c r="T619" s="114" t="str" cm="1">
        <f t="array" ref="T619">_xlfn.IFS(I619="L = L",J619*K619,I619="L = RoT",J619*R619*S619,I619="A = L x H",J619*K619*L619,I619="A = CS",J619*O619,I619="A = A",J619*N619,I619="A = RoT",J619*R619*S619,I619="V = L x H x T",J619*K619*L619*M619,I619="V = L x CS",J619*K619*O619,I619="V = T x A",J619*M619*N619,I619="V = V",J619*P619,I619="V = RoT",J619*R619*S619,I619="M = M",J619*Q619,I619="M = RoT",J619*R619*S619,I619="","")</f>
        <v/>
      </c>
      <c r="U619" s="115" t="str" cm="1">
        <f t="array" ref="U619">_xlfn.IFNA(_xlfn.IFS($H619="length","m",$H619="area","m2",$H619="volume","m3",$H619="mass","kg",$H619="",""),"problem")</f>
        <v/>
      </c>
      <c r="V619" s="475"/>
      <c r="W619" s="476"/>
      <c r="X619" s="476"/>
      <c r="Y619" s="476"/>
      <c r="Z619" s="116"/>
      <c r="AA619" s="117" t="str" cm="1">
        <f t="array" ref="AA619">_xlfn.IFNA(_xlfn.IFS($H619="Length",VLOOKUP($Y619,Densities,3,FALSE),$H619="area",VLOOKUP($Y619,Densities,4,FALSE),$H619="volume",VLOOKUP($Y619,Densities,5,FALSE),$H619="mass",1,$H619="",""),"enter density manually")</f>
        <v/>
      </c>
      <c r="AB619" s="115" t="str" cm="1">
        <f t="array" ref="AB619">_xlfn.IFNA(_xlfn.IFS($H619="length","kg/m",$H619="area","kg/m2",$H619="volume","kg/m3",$H619="mass","kg/kg",$H619="",""),"problem")</f>
        <v/>
      </c>
      <c r="AC619" s="118" t="str">
        <f t="shared" si="35"/>
        <v/>
      </c>
      <c r="AD619" s="119" t="str">
        <f t="shared" si="36"/>
        <v/>
      </c>
      <c r="AE619" s="120" t="str">
        <f t="shared" si="37"/>
        <v/>
      </c>
      <c r="AF619" s="121" t="str">
        <f t="shared" si="34"/>
        <v/>
      </c>
    </row>
    <row r="620" spans="2:32" ht="15.75" customHeight="1" x14ac:dyDescent="0.35">
      <c r="B620" s="903"/>
      <c r="C620" s="904"/>
      <c r="D620" s="905"/>
      <c r="E620" s="906"/>
      <c r="F620" s="907"/>
      <c r="G620" s="908"/>
      <c r="H620" s="909"/>
      <c r="I620" s="910"/>
      <c r="J620" s="911"/>
      <c r="K620" s="912"/>
      <c r="L620" s="913"/>
      <c r="M620" s="914"/>
      <c r="N620" s="915"/>
      <c r="O620" s="914"/>
      <c r="P620" s="915"/>
      <c r="Q620" s="916"/>
      <c r="R620" s="917"/>
      <c r="S620" s="918"/>
      <c r="T620" s="114" t="str" cm="1">
        <f t="array" ref="T620">_xlfn.IFS(I620="L = L",J620*K620,I620="L = RoT",J620*R620*S620,I620="A = L x H",J620*K620*L620,I620="A = CS",J620*O620,I620="A = A",J620*N620,I620="A = RoT",J620*R620*S620,I620="V = L x H x T",J620*K620*L620*M620,I620="V = L x CS",J620*K620*O620,I620="V = T x A",J620*M620*N620,I620="V = V",J620*P620,I620="V = RoT",J620*R620*S620,I620="M = M",J620*Q620,I620="M = RoT",J620*R620*S620,I620="","")</f>
        <v/>
      </c>
      <c r="U620" s="115" t="str" cm="1">
        <f t="array" ref="U620">_xlfn.IFNA(_xlfn.IFS($H620="length","m",$H620="area","m2",$H620="volume","m3",$H620="mass","kg",$H620="",""),"problem")</f>
        <v/>
      </c>
      <c r="V620" s="475"/>
      <c r="W620" s="476"/>
      <c r="X620" s="476"/>
      <c r="Y620" s="476"/>
      <c r="Z620" s="116"/>
      <c r="AA620" s="117" t="str" cm="1">
        <f t="array" ref="AA620">_xlfn.IFNA(_xlfn.IFS($H620="Length",VLOOKUP($Y620,Densities,3,FALSE),$H620="area",VLOOKUP($Y620,Densities,4,FALSE),$H620="volume",VLOOKUP($Y620,Densities,5,FALSE),$H620="mass",1,$H620="",""),"enter density manually")</f>
        <v/>
      </c>
      <c r="AB620" s="115" t="str" cm="1">
        <f t="array" ref="AB620">_xlfn.IFNA(_xlfn.IFS($H620="length","kg/m",$H620="area","kg/m2",$H620="volume","kg/m3",$H620="mass","kg/kg",$H620="",""),"problem")</f>
        <v/>
      </c>
      <c r="AC620" s="118" t="str">
        <f t="shared" si="35"/>
        <v/>
      </c>
      <c r="AD620" s="119" t="str">
        <f t="shared" si="36"/>
        <v/>
      </c>
      <c r="AE620" s="120" t="str">
        <f t="shared" si="37"/>
        <v/>
      </c>
      <c r="AF620" s="121" t="str">
        <f t="shared" si="34"/>
        <v/>
      </c>
    </row>
    <row r="621" spans="2:32" ht="15.75" customHeight="1" x14ac:dyDescent="0.35">
      <c r="B621" s="903"/>
      <c r="C621" s="904"/>
      <c r="D621" s="905"/>
      <c r="E621" s="906"/>
      <c r="F621" s="907"/>
      <c r="G621" s="908"/>
      <c r="H621" s="909"/>
      <c r="I621" s="910"/>
      <c r="J621" s="911"/>
      <c r="K621" s="912"/>
      <c r="L621" s="913"/>
      <c r="M621" s="914"/>
      <c r="N621" s="915"/>
      <c r="O621" s="914"/>
      <c r="P621" s="915"/>
      <c r="Q621" s="916"/>
      <c r="R621" s="917"/>
      <c r="S621" s="918"/>
      <c r="T621" s="114" t="str" cm="1">
        <f t="array" ref="T621">_xlfn.IFS(I621="L = L",J621*K621,I621="L = RoT",J621*R621*S621,I621="A = L x H",J621*K621*L621,I621="A = CS",J621*O621,I621="A = A",J621*N621,I621="A = RoT",J621*R621*S621,I621="V = L x H x T",J621*K621*L621*M621,I621="V = L x CS",J621*K621*O621,I621="V = T x A",J621*M621*N621,I621="V = V",J621*P621,I621="V = RoT",J621*R621*S621,I621="M = M",J621*Q621,I621="M = RoT",J621*R621*S621,I621="","")</f>
        <v/>
      </c>
      <c r="U621" s="115" t="str" cm="1">
        <f t="array" ref="U621">_xlfn.IFNA(_xlfn.IFS($H621="length","m",$H621="area","m2",$H621="volume","m3",$H621="mass","kg",$H621="",""),"problem")</f>
        <v/>
      </c>
      <c r="V621" s="475"/>
      <c r="W621" s="476"/>
      <c r="X621" s="476"/>
      <c r="Y621" s="476"/>
      <c r="Z621" s="116"/>
      <c r="AA621" s="117" t="str" cm="1">
        <f t="array" ref="AA621">_xlfn.IFNA(_xlfn.IFS($H621="Length",VLOOKUP($Y621,Densities,3,FALSE),$H621="area",VLOOKUP($Y621,Densities,4,FALSE),$H621="volume",VLOOKUP($Y621,Densities,5,FALSE),$H621="mass",1,$H621="",""),"enter density manually")</f>
        <v/>
      </c>
      <c r="AB621" s="115" t="str" cm="1">
        <f t="array" ref="AB621">_xlfn.IFNA(_xlfn.IFS($H621="length","kg/m",$H621="area","kg/m2",$H621="volume","kg/m3",$H621="mass","kg/kg",$H621="",""),"problem")</f>
        <v/>
      </c>
      <c r="AC621" s="118" t="str">
        <f t="shared" si="35"/>
        <v/>
      </c>
      <c r="AD621" s="119" t="str">
        <f t="shared" si="36"/>
        <v/>
      </c>
      <c r="AE621" s="120" t="str">
        <f t="shared" si="37"/>
        <v/>
      </c>
      <c r="AF621" s="121" t="str">
        <f t="shared" si="34"/>
        <v/>
      </c>
    </row>
    <row r="622" spans="2:32" ht="15.75" customHeight="1" x14ac:dyDescent="0.35">
      <c r="B622" s="903"/>
      <c r="C622" s="904"/>
      <c r="D622" s="905"/>
      <c r="E622" s="906"/>
      <c r="F622" s="907"/>
      <c r="G622" s="908"/>
      <c r="H622" s="909"/>
      <c r="I622" s="910"/>
      <c r="J622" s="911"/>
      <c r="K622" s="912"/>
      <c r="L622" s="913"/>
      <c r="M622" s="914"/>
      <c r="N622" s="915"/>
      <c r="O622" s="914"/>
      <c r="P622" s="915"/>
      <c r="Q622" s="916"/>
      <c r="R622" s="917"/>
      <c r="S622" s="918"/>
      <c r="T622" s="114" t="str" cm="1">
        <f t="array" ref="T622">_xlfn.IFS(I622="L = L",J622*K622,I622="L = RoT",J622*R622*S622,I622="A = L x H",J622*K622*L622,I622="A = CS",J622*O622,I622="A = A",J622*N622,I622="A = RoT",J622*R622*S622,I622="V = L x H x T",J622*K622*L622*M622,I622="V = L x CS",J622*K622*O622,I622="V = T x A",J622*M622*N622,I622="V = V",J622*P622,I622="V = RoT",J622*R622*S622,I622="M = M",J622*Q622,I622="M = RoT",J622*R622*S622,I622="","")</f>
        <v/>
      </c>
      <c r="U622" s="115" t="str" cm="1">
        <f t="array" ref="U622">_xlfn.IFNA(_xlfn.IFS($H622="length","m",$H622="area","m2",$H622="volume","m3",$H622="mass","kg",$H622="",""),"problem")</f>
        <v/>
      </c>
      <c r="V622" s="475"/>
      <c r="W622" s="476"/>
      <c r="X622" s="476"/>
      <c r="Y622" s="476"/>
      <c r="Z622" s="116"/>
      <c r="AA622" s="117" t="str" cm="1">
        <f t="array" ref="AA622">_xlfn.IFNA(_xlfn.IFS($H622="Length",VLOOKUP($Y622,Densities,3,FALSE),$H622="area",VLOOKUP($Y622,Densities,4,FALSE),$H622="volume",VLOOKUP($Y622,Densities,5,FALSE),$H622="mass",1,$H622="",""),"enter density manually")</f>
        <v/>
      </c>
      <c r="AB622" s="115" t="str" cm="1">
        <f t="array" ref="AB622">_xlfn.IFNA(_xlfn.IFS($H622="length","kg/m",$H622="area","kg/m2",$H622="volume","kg/m3",$H622="mass","kg/kg",$H622="",""),"problem")</f>
        <v/>
      </c>
      <c r="AC622" s="118" t="str">
        <f t="shared" si="35"/>
        <v/>
      </c>
      <c r="AD622" s="119" t="str">
        <f t="shared" si="36"/>
        <v/>
      </c>
      <c r="AE622" s="120" t="str">
        <f t="shared" si="37"/>
        <v/>
      </c>
      <c r="AF622" s="121" t="str">
        <f t="shared" si="34"/>
        <v/>
      </c>
    </row>
    <row r="623" spans="2:32" ht="15.75" customHeight="1" x14ac:dyDescent="0.35">
      <c r="B623" s="903"/>
      <c r="C623" s="904"/>
      <c r="D623" s="905"/>
      <c r="E623" s="906"/>
      <c r="F623" s="907"/>
      <c r="G623" s="908"/>
      <c r="H623" s="909"/>
      <c r="I623" s="910"/>
      <c r="J623" s="911"/>
      <c r="K623" s="912"/>
      <c r="L623" s="913"/>
      <c r="M623" s="914"/>
      <c r="N623" s="915"/>
      <c r="O623" s="914"/>
      <c r="P623" s="915"/>
      <c r="Q623" s="916"/>
      <c r="R623" s="917"/>
      <c r="S623" s="918"/>
      <c r="T623" s="114" t="str" cm="1">
        <f t="array" ref="T623">_xlfn.IFS(I623="L = L",J623*K623,I623="L = RoT",J623*R623*S623,I623="A = L x H",J623*K623*L623,I623="A = CS",J623*O623,I623="A = A",J623*N623,I623="A = RoT",J623*R623*S623,I623="V = L x H x T",J623*K623*L623*M623,I623="V = L x CS",J623*K623*O623,I623="V = T x A",J623*M623*N623,I623="V = V",J623*P623,I623="V = RoT",J623*R623*S623,I623="M = M",J623*Q623,I623="M = RoT",J623*R623*S623,I623="","")</f>
        <v/>
      </c>
      <c r="U623" s="115" t="str" cm="1">
        <f t="array" ref="U623">_xlfn.IFNA(_xlfn.IFS($H623="length","m",$H623="area","m2",$H623="volume","m3",$H623="mass","kg",$H623="",""),"problem")</f>
        <v/>
      </c>
      <c r="V623" s="475"/>
      <c r="W623" s="476"/>
      <c r="X623" s="476"/>
      <c r="Y623" s="476"/>
      <c r="Z623" s="116"/>
      <c r="AA623" s="117" t="str" cm="1">
        <f t="array" ref="AA623">_xlfn.IFNA(_xlfn.IFS($H623="Length",VLOOKUP($Y623,Densities,3,FALSE),$H623="area",VLOOKUP($Y623,Densities,4,FALSE),$H623="volume",VLOOKUP($Y623,Densities,5,FALSE),$H623="mass",1,$H623="",""),"enter density manually")</f>
        <v/>
      </c>
      <c r="AB623" s="115" t="str" cm="1">
        <f t="array" ref="AB623">_xlfn.IFNA(_xlfn.IFS($H623="length","kg/m",$H623="area","kg/m2",$H623="volume","kg/m3",$H623="mass","kg/kg",$H623="",""),"problem")</f>
        <v/>
      </c>
      <c r="AC623" s="118" t="str">
        <f t="shared" si="35"/>
        <v/>
      </c>
      <c r="AD623" s="119" t="str">
        <f t="shared" si="36"/>
        <v/>
      </c>
      <c r="AE623" s="120" t="str">
        <f t="shared" si="37"/>
        <v/>
      </c>
      <c r="AF623" s="121" t="str">
        <f t="shared" si="34"/>
        <v/>
      </c>
    </row>
    <row r="624" spans="2:32" ht="15.75" customHeight="1" x14ac:dyDescent="0.35">
      <c r="B624" s="903"/>
      <c r="C624" s="904"/>
      <c r="D624" s="905"/>
      <c r="E624" s="906"/>
      <c r="F624" s="907"/>
      <c r="G624" s="908"/>
      <c r="H624" s="909"/>
      <c r="I624" s="910"/>
      <c r="J624" s="911"/>
      <c r="K624" s="912"/>
      <c r="L624" s="913"/>
      <c r="M624" s="914"/>
      <c r="N624" s="915"/>
      <c r="O624" s="914"/>
      <c r="P624" s="915"/>
      <c r="Q624" s="916"/>
      <c r="R624" s="917"/>
      <c r="S624" s="918"/>
      <c r="T624" s="114" t="str" cm="1">
        <f t="array" ref="T624">_xlfn.IFS(I624="L = L",J624*K624,I624="L = RoT",J624*R624*S624,I624="A = L x H",J624*K624*L624,I624="A = CS",J624*O624,I624="A = A",J624*N624,I624="A = RoT",J624*R624*S624,I624="V = L x H x T",J624*K624*L624*M624,I624="V = L x CS",J624*K624*O624,I624="V = T x A",J624*M624*N624,I624="V = V",J624*P624,I624="V = RoT",J624*R624*S624,I624="M = M",J624*Q624,I624="M = RoT",J624*R624*S624,I624="","")</f>
        <v/>
      </c>
      <c r="U624" s="115" t="str" cm="1">
        <f t="array" ref="U624">_xlfn.IFNA(_xlfn.IFS($H624="length","m",$H624="area","m2",$H624="volume","m3",$H624="mass","kg",$H624="",""),"problem")</f>
        <v/>
      </c>
      <c r="V624" s="475"/>
      <c r="W624" s="476"/>
      <c r="X624" s="476"/>
      <c r="Y624" s="476"/>
      <c r="Z624" s="116"/>
      <c r="AA624" s="117" t="str" cm="1">
        <f t="array" ref="AA624">_xlfn.IFNA(_xlfn.IFS($H624="Length",VLOOKUP($Y624,Densities,3,FALSE),$H624="area",VLOOKUP($Y624,Densities,4,FALSE),$H624="volume",VLOOKUP($Y624,Densities,5,FALSE),$H624="mass",1,$H624="",""),"enter density manually")</f>
        <v/>
      </c>
      <c r="AB624" s="115" t="str" cm="1">
        <f t="array" ref="AB624">_xlfn.IFNA(_xlfn.IFS($H624="length","kg/m",$H624="area","kg/m2",$H624="volume","kg/m3",$H624="mass","kg/kg",$H624="",""),"problem")</f>
        <v/>
      </c>
      <c r="AC624" s="118" t="str">
        <f t="shared" si="35"/>
        <v/>
      </c>
      <c r="AD624" s="119" t="str">
        <f t="shared" si="36"/>
        <v/>
      </c>
      <c r="AE624" s="120" t="str">
        <f t="shared" si="37"/>
        <v/>
      </c>
      <c r="AF624" s="121" t="str">
        <f t="shared" si="34"/>
        <v/>
      </c>
    </row>
    <row r="625" spans="2:32" ht="15.75" customHeight="1" x14ac:dyDescent="0.35">
      <c r="B625" s="903"/>
      <c r="C625" s="904"/>
      <c r="D625" s="905"/>
      <c r="E625" s="906"/>
      <c r="F625" s="907"/>
      <c r="G625" s="908"/>
      <c r="H625" s="909"/>
      <c r="I625" s="910"/>
      <c r="J625" s="911"/>
      <c r="K625" s="912"/>
      <c r="L625" s="913"/>
      <c r="M625" s="914"/>
      <c r="N625" s="915"/>
      <c r="O625" s="914"/>
      <c r="P625" s="915"/>
      <c r="Q625" s="916"/>
      <c r="R625" s="917"/>
      <c r="S625" s="918"/>
      <c r="T625" s="114" t="str" cm="1">
        <f t="array" ref="T625">_xlfn.IFS(I625="L = L",J625*K625,I625="L = RoT",J625*R625*S625,I625="A = L x H",J625*K625*L625,I625="A = CS",J625*O625,I625="A = A",J625*N625,I625="A = RoT",J625*R625*S625,I625="V = L x H x T",J625*K625*L625*M625,I625="V = L x CS",J625*K625*O625,I625="V = T x A",J625*M625*N625,I625="V = V",J625*P625,I625="V = RoT",J625*R625*S625,I625="M = M",J625*Q625,I625="M = RoT",J625*R625*S625,I625="","")</f>
        <v/>
      </c>
      <c r="U625" s="115" t="str" cm="1">
        <f t="array" ref="U625">_xlfn.IFNA(_xlfn.IFS($H625="length","m",$H625="area","m2",$H625="volume","m3",$H625="mass","kg",$H625="",""),"problem")</f>
        <v/>
      </c>
      <c r="V625" s="475"/>
      <c r="W625" s="476"/>
      <c r="X625" s="476"/>
      <c r="Y625" s="476"/>
      <c r="Z625" s="116"/>
      <c r="AA625" s="117" t="str" cm="1">
        <f t="array" ref="AA625">_xlfn.IFNA(_xlfn.IFS($H625="Length",VLOOKUP($Y625,Densities,3,FALSE),$H625="area",VLOOKUP($Y625,Densities,4,FALSE),$H625="volume",VLOOKUP($Y625,Densities,5,FALSE),$H625="mass",1,$H625="",""),"enter density manually")</f>
        <v/>
      </c>
      <c r="AB625" s="115" t="str" cm="1">
        <f t="array" ref="AB625">_xlfn.IFNA(_xlfn.IFS($H625="length","kg/m",$H625="area","kg/m2",$H625="volume","kg/m3",$H625="mass","kg/kg",$H625="",""),"problem")</f>
        <v/>
      </c>
      <c r="AC625" s="118" t="str">
        <f t="shared" si="35"/>
        <v/>
      </c>
      <c r="AD625" s="119" t="str">
        <f t="shared" si="36"/>
        <v/>
      </c>
      <c r="AE625" s="120" t="str">
        <f t="shared" si="37"/>
        <v/>
      </c>
      <c r="AF625" s="121" t="str">
        <f t="shared" si="34"/>
        <v/>
      </c>
    </row>
    <row r="626" spans="2:32" ht="15.75" customHeight="1" x14ac:dyDescent="0.35">
      <c r="B626" s="903"/>
      <c r="C626" s="904"/>
      <c r="D626" s="905"/>
      <c r="E626" s="906"/>
      <c r="F626" s="907"/>
      <c r="G626" s="908"/>
      <c r="H626" s="909"/>
      <c r="I626" s="910"/>
      <c r="J626" s="911"/>
      <c r="K626" s="912"/>
      <c r="L626" s="913"/>
      <c r="M626" s="914"/>
      <c r="N626" s="915"/>
      <c r="O626" s="914"/>
      <c r="P626" s="915"/>
      <c r="Q626" s="916"/>
      <c r="R626" s="917"/>
      <c r="S626" s="918"/>
      <c r="T626" s="114" t="str" cm="1">
        <f t="array" ref="T626">_xlfn.IFS(I626="L = L",J626*K626,I626="L = RoT",J626*R626*S626,I626="A = L x H",J626*K626*L626,I626="A = CS",J626*O626,I626="A = A",J626*N626,I626="A = RoT",J626*R626*S626,I626="V = L x H x T",J626*K626*L626*M626,I626="V = L x CS",J626*K626*O626,I626="V = T x A",J626*M626*N626,I626="V = V",J626*P626,I626="V = RoT",J626*R626*S626,I626="M = M",J626*Q626,I626="M = RoT",J626*R626*S626,I626="","")</f>
        <v/>
      </c>
      <c r="U626" s="115" t="str" cm="1">
        <f t="array" ref="U626">_xlfn.IFNA(_xlfn.IFS($H626="length","m",$H626="area","m2",$H626="volume","m3",$H626="mass","kg",$H626="",""),"problem")</f>
        <v/>
      </c>
      <c r="V626" s="475"/>
      <c r="W626" s="476"/>
      <c r="X626" s="476"/>
      <c r="Y626" s="476"/>
      <c r="Z626" s="116"/>
      <c r="AA626" s="117" t="str" cm="1">
        <f t="array" ref="AA626">_xlfn.IFNA(_xlfn.IFS($H626="Length",VLOOKUP($Y626,Densities,3,FALSE),$H626="area",VLOOKUP($Y626,Densities,4,FALSE),$H626="volume",VLOOKUP($Y626,Densities,5,FALSE),$H626="mass",1,$H626="",""),"enter density manually")</f>
        <v/>
      </c>
      <c r="AB626" s="115" t="str" cm="1">
        <f t="array" ref="AB626">_xlfn.IFNA(_xlfn.IFS($H626="length","kg/m",$H626="area","kg/m2",$H626="volume","kg/m3",$H626="mass","kg/kg",$H626="",""),"problem")</f>
        <v/>
      </c>
      <c r="AC626" s="118" t="str">
        <f t="shared" si="35"/>
        <v/>
      </c>
      <c r="AD626" s="119" t="str">
        <f t="shared" si="36"/>
        <v/>
      </c>
      <c r="AE626" s="120" t="str">
        <f t="shared" si="37"/>
        <v/>
      </c>
      <c r="AF626" s="121" t="str">
        <f t="shared" si="34"/>
        <v/>
      </c>
    </row>
    <row r="627" spans="2:32" ht="15.75" customHeight="1" x14ac:dyDescent="0.35">
      <c r="B627" s="903"/>
      <c r="C627" s="904"/>
      <c r="D627" s="905"/>
      <c r="E627" s="906"/>
      <c r="F627" s="907"/>
      <c r="G627" s="908"/>
      <c r="H627" s="909"/>
      <c r="I627" s="910"/>
      <c r="J627" s="911"/>
      <c r="K627" s="912"/>
      <c r="L627" s="913"/>
      <c r="M627" s="914"/>
      <c r="N627" s="915"/>
      <c r="O627" s="914"/>
      <c r="P627" s="915"/>
      <c r="Q627" s="916"/>
      <c r="R627" s="917"/>
      <c r="S627" s="918"/>
      <c r="T627" s="114" t="str" cm="1">
        <f t="array" ref="T627">_xlfn.IFS(I627="L = L",J627*K627,I627="L = RoT",J627*R627*S627,I627="A = L x H",J627*K627*L627,I627="A = CS",J627*O627,I627="A = A",J627*N627,I627="A = RoT",J627*R627*S627,I627="V = L x H x T",J627*K627*L627*M627,I627="V = L x CS",J627*K627*O627,I627="V = T x A",J627*M627*N627,I627="V = V",J627*P627,I627="V = RoT",J627*R627*S627,I627="M = M",J627*Q627,I627="M = RoT",J627*R627*S627,I627="","")</f>
        <v/>
      </c>
      <c r="U627" s="115" t="str" cm="1">
        <f t="array" ref="U627">_xlfn.IFNA(_xlfn.IFS($H627="length","m",$H627="area","m2",$H627="volume","m3",$H627="mass","kg",$H627="",""),"problem")</f>
        <v/>
      </c>
      <c r="V627" s="475"/>
      <c r="W627" s="476"/>
      <c r="X627" s="476"/>
      <c r="Y627" s="476"/>
      <c r="Z627" s="116"/>
      <c r="AA627" s="117" t="str" cm="1">
        <f t="array" ref="AA627">_xlfn.IFNA(_xlfn.IFS($H627="Length",VLOOKUP($Y627,Densities,3,FALSE),$H627="area",VLOOKUP($Y627,Densities,4,FALSE),$H627="volume",VLOOKUP($Y627,Densities,5,FALSE),$H627="mass",1,$H627="",""),"enter density manually")</f>
        <v/>
      </c>
      <c r="AB627" s="115" t="str" cm="1">
        <f t="array" ref="AB627">_xlfn.IFNA(_xlfn.IFS($H627="length","kg/m",$H627="area","kg/m2",$H627="volume","kg/m3",$H627="mass","kg/kg",$H627="",""),"problem")</f>
        <v/>
      </c>
      <c r="AC627" s="118" t="str">
        <f t="shared" si="35"/>
        <v/>
      </c>
      <c r="AD627" s="119" t="str">
        <f t="shared" si="36"/>
        <v/>
      </c>
      <c r="AE627" s="120" t="str">
        <f t="shared" si="37"/>
        <v/>
      </c>
      <c r="AF627" s="121" t="str">
        <f t="shared" si="34"/>
        <v/>
      </c>
    </row>
    <row r="628" spans="2:32" ht="15.75" customHeight="1" x14ac:dyDescent="0.35">
      <c r="B628" s="903"/>
      <c r="C628" s="904"/>
      <c r="D628" s="905"/>
      <c r="E628" s="906"/>
      <c r="F628" s="907"/>
      <c r="G628" s="908"/>
      <c r="H628" s="909"/>
      <c r="I628" s="910"/>
      <c r="J628" s="911"/>
      <c r="K628" s="912"/>
      <c r="L628" s="913"/>
      <c r="M628" s="914"/>
      <c r="N628" s="915"/>
      <c r="O628" s="914"/>
      <c r="P628" s="915"/>
      <c r="Q628" s="916"/>
      <c r="R628" s="917"/>
      <c r="S628" s="918"/>
      <c r="T628" s="114" t="str" cm="1">
        <f t="array" ref="T628">_xlfn.IFS(I628="L = L",J628*K628,I628="L = RoT",J628*R628*S628,I628="A = L x H",J628*K628*L628,I628="A = CS",J628*O628,I628="A = A",J628*N628,I628="A = RoT",J628*R628*S628,I628="V = L x H x T",J628*K628*L628*M628,I628="V = L x CS",J628*K628*O628,I628="V = T x A",J628*M628*N628,I628="V = V",J628*P628,I628="V = RoT",J628*R628*S628,I628="M = M",J628*Q628,I628="M = RoT",J628*R628*S628,I628="","")</f>
        <v/>
      </c>
      <c r="U628" s="115" t="str" cm="1">
        <f t="array" ref="U628">_xlfn.IFNA(_xlfn.IFS($H628="length","m",$H628="area","m2",$H628="volume","m3",$H628="mass","kg",$H628="",""),"problem")</f>
        <v/>
      </c>
      <c r="V628" s="475"/>
      <c r="W628" s="476"/>
      <c r="X628" s="476"/>
      <c r="Y628" s="476"/>
      <c r="Z628" s="116"/>
      <c r="AA628" s="117" t="str" cm="1">
        <f t="array" ref="AA628">_xlfn.IFNA(_xlfn.IFS($H628="Length",VLOOKUP($Y628,Densities,3,FALSE),$H628="area",VLOOKUP($Y628,Densities,4,FALSE),$H628="volume",VLOOKUP($Y628,Densities,5,FALSE),$H628="mass",1,$H628="",""),"enter density manually")</f>
        <v/>
      </c>
      <c r="AB628" s="115" t="str" cm="1">
        <f t="array" ref="AB628">_xlfn.IFNA(_xlfn.IFS($H628="length","kg/m",$H628="area","kg/m2",$H628="volume","kg/m3",$H628="mass","kg/kg",$H628="",""),"problem")</f>
        <v/>
      </c>
      <c r="AC628" s="118" t="str">
        <f t="shared" si="35"/>
        <v/>
      </c>
      <c r="AD628" s="119" t="str">
        <f t="shared" si="36"/>
        <v/>
      </c>
      <c r="AE628" s="120" t="str">
        <f t="shared" si="37"/>
        <v/>
      </c>
      <c r="AF628" s="121" t="str">
        <f t="shared" si="34"/>
        <v/>
      </c>
    </row>
    <row r="629" spans="2:32" ht="15.75" customHeight="1" x14ac:dyDescent="0.35">
      <c r="B629" s="903"/>
      <c r="C629" s="904"/>
      <c r="D629" s="905"/>
      <c r="E629" s="906"/>
      <c r="F629" s="907"/>
      <c r="G629" s="908"/>
      <c r="H629" s="909"/>
      <c r="I629" s="910"/>
      <c r="J629" s="911"/>
      <c r="K629" s="912"/>
      <c r="L629" s="913"/>
      <c r="M629" s="914"/>
      <c r="N629" s="915"/>
      <c r="O629" s="914"/>
      <c r="P629" s="915"/>
      <c r="Q629" s="916"/>
      <c r="R629" s="917"/>
      <c r="S629" s="918"/>
      <c r="T629" s="114" t="str" cm="1">
        <f t="array" ref="T629">_xlfn.IFS(I629="L = L",J629*K629,I629="L = RoT",J629*R629*S629,I629="A = L x H",J629*K629*L629,I629="A = CS",J629*O629,I629="A = A",J629*N629,I629="A = RoT",J629*R629*S629,I629="V = L x H x T",J629*K629*L629*M629,I629="V = L x CS",J629*K629*O629,I629="V = T x A",J629*M629*N629,I629="V = V",J629*P629,I629="V = RoT",J629*R629*S629,I629="M = M",J629*Q629,I629="M = RoT",J629*R629*S629,I629="","")</f>
        <v/>
      </c>
      <c r="U629" s="115" t="str" cm="1">
        <f t="array" ref="U629">_xlfn.IFNA(_xlfn.IFS($H629="length","m",$H629="area","m2",$H629="volume","m3",$H629="mass","kg",$H629="",""),"problem")</f>
        <v/>
      </c>
      <c r="V629" s="475"/>
      <c r="W629" s="476"/>
      <c r="X629" s="476"/>
      <c r="Y629" s="476"/>
      <c r="Z629" s="116"/>
      <c r="AA629" s="117" t="str" cm="1">
        <f t="array" ref="AA629">_xlfn.IFNA(_xlfn.IFS($H629="Length",VLOOKUP($Y629,Densities,3,FALSE),$H629="area",VLOOKUP($Y629,Densities,4,FALSE),$H629="volume",VLOOKUP($Y629,Densities,5,FALSE),$H629="mass",1,$H629="",""),"enter density manually")</f>
        <v/>
      </c>
      <c r="AB629" s="115" t="str" cm="1">
        <f t="array" ref="AB629">_xlfn.IFNA(_xlfn.IFS($H629="length","kg/m",$H629="area","kg/m2",$H629="volume","kg/m3",$H629="mass","kg/kg",$H629="",""),"problem")</f>
        <v/>
      </c>
      <c r="AC629" s="118" t="str">
        <f t="shared" si="35"/>
        <v/>
      </c>
      <c r="AD629" s="119" t="str">
        <f t="shared" si="36"/>
        <v/>
      </c>
      <c r="AE629" s="120" t="str">
        <f t="shared" si="37"/>
        <v/>
      </c>
      <c r="AF629" s="121" t="str">
        <f t="shared" si="34"/>
        <v/>
      </c>
    </row>
    <row r="630" spans="2:32" ht="15.75" customHeight="1" x14ac:dyDescent="0.35">
      <c r="B630" s="903"/>
      <c r="C630" s="904"/>
      <c r="D630" s="905"/>
      <c r="E630" s="906"/>
      <c r="F630" s="907"/>
      <c r="G630" s="908"/>
      <c r="H630" s="909"/>
      <c r="I630" s="910"/>
      <c r="J630" s="911"/>
      <c r="K630" s="912"/>
      <c r="L630" s="913"/>
      <c r="M630" s="914"/>
      <c r="N630" s="915"/>
      <c r="O630" s="914"/>
      <c r="P630" s="915"/>
      <c r="Q630" s="916"/>
      <c r="R630" s="917"/>
      <c r="S630" s="918"/>
      <c r="T630" s="114" t="str" cm="1">
        <f t="array" ref="T630">_xlfn.IFS(I630="L = L",J630*K630,I630="L = RoT",J630*R630*S630,I630="A = L x H",J630*K630*L630,I630="A = CS",J630*O630,I630="A = A",J630*N630,I630="A = RoT",J630*R630*S630,I630="V = L x H x T",J630*K630*L630*M630,I630="V = L x CS",J630*K630*O630,I630="V = T x A",J630*M630*N630,I630="V = V",J630*P630,I630="V = RoT",J630*R630*S630,I630="M = M",J630*Q630,I630="M = RoT",J630*R630*S630,I630="","")</f>
        <v/>
      </c>
      <c r="U630" s="115" t="str" cm="1">
        <f t="array" ref="U630">_xlfn.IFNA(_xlfn.IFS($H630="length","m",$H630="area","m2",$H630="volume","m3",$H630="mass","kg",$H630="",""),"problem")</f>
        <v/>
      </c>
      <c r="V630" s="475"/>
      <c r="W630" s="476"/>
      <c r="X630" s="476"/>
      <c r="Y630" s="476"/>
      <c r="Z630" s="116"/>
      <c r="AA630" s="117" t="str" cm="1">
        <f t="array" ref="AA630">_xlfn.IFNA(_xlfn.IFS($H630="Length",VLOOKUP($Y630,Densities,3,FALSE),$H630="area",VLOOKUP($Y630,Densities,4,FALSE),$H630="volume",VLOOKUP($Y630,Densities,5,FALSE),$H630="mass",1,$H630="",""),"enter density manually")</f>
        <v/>
      </c>
      <c r="AB630" s="115" t="str" cm="1">
        <f t="array" ref="AB630">_xlfn.IFNA(_xlfn.IFS($H630="length","kg/m",$H630="area","kg/m2",$H630="volume","kg/m3",$H630="mass","kg/kg",$H630="",""),"problem")</f>
        <v/>
      </c>
      <c r="AC630" s="118" t="str">
        <f t="shared" si="35"/>
        <v/>
      </c>
      <c r="AD630" s="119" t="str">
        <f t="shared" si="36"/>
        <v/>
      </c>
      <c r="AE630" s="120" t="str">
        <f t="shared" si="37"/>
        <v/>
      </c>
      <c r="AF630" s="121" t="str">
        <f t="shared" si="34"/>
        <v/>
      </c>
    </row>
    <row r="631" spans="2:32" ht="15.75" customHeight="1" x14ac:dyDescent="0.35">
      <c r="B631" s="903"/>
      <c r="C631" s="904"/>
      <c r="D631" s="905"/>
      <c r="E631" s="906"/>
      <c r="F631" s="907"/>
      <c r="G631" s="908"/>
      <c r="H631" s="909"/>
      <c r="I631" s="910"/>
      <c r="J631" s="911"/>
      <c r="K631" s="912"/>
      <c r="L631" s="913"/>
      <c r="M631" s="914"/>
      <c r="N631" s="915"/>
      <c r="O631" s="914"/>
      <c r="P631" s="915"/>
      <c r="Q631" s="916"/>
      <c r="R631" s="917"/>
      <c r="S631" s="918"/>
      <c r="T631" s="114" t="str" cm="1">
        <f t="array" ref="T631">_xlfn.IFS(I631="L = L",J631*K631,I631="L = RoT",J631*R631*S631,I631="A = L x H",J631*K631*L631,I631="A = CS",J631*O631,I631="A = A",J631*N631,I631="A = RoT",J631*R631*S631,I631="V = L x H x T",J631*K631*L631*M631,I631="V = L x CS",J631*K631*O631,I631="V = T x A",J631*M631*N631,I631="V = V",J631*P631,I631="V = RoT",J631*R631*S631,I631="M = M",J631*Q631,I631="M = RoT",J631*R631*S631,I631="","")</f>
        <v/>
      </c>
      <c r="U631" s="115" t="str" cm="1">
        <f t="array" ref="U631">_xlfn.IFNA(_xlfn.IFS($H631="length","m",$H631="area","m2",$H631="volume","m3",$H631="mass","kg",$H631="",""),"problem")</f>
        <v/>
      </c>
      <c r="V631" s="475"/>
      <c r="W631" s="476"/>
      <c r="X631" s="476"/>
      <c r="Y631" s="476"/>
      <c r="Z631" s="116"/>
      <c r="AA631" s="117" t="str" cm="1">
        <f t="array" ref="AA631">_xlfn.IFNA(_xlfn.IFS($H631="Length",VLOOKUP($Y631,Densities,3,FALSE),$H631="area",VLOOKUP($Y631,Densities,4,FALSE),$H631="volume",VLOOKUP($Y631,Densities,5,FALSE),$H631="mass",1,$H631="",""),"enter density manually")</f>
        <v/>
      </c>
      <c r="AB631" s="115" t="str" cm="1">
        <f t="array" ref="AB631">_xlfn.IFNA(_xlfn.IFS($H631="length","kg/m",$H631="area","kg/m2",$H631="volume","kg/m3",$H631="mass","kg/kg",$H631="",""),"problem")</f>
        <v/>
      </c>
      <c r="AC631" s="118" t="str">
        <f t="shared" si="35"/>
        <v/>
      </c>
      <c r="AD631" s="119" t="str">
        <f t="shared" si="36"/>
        <v/>
      </c>
      <c r="AE631" s="120" t="str">
        <f t="shared" si="37"/>
        <v/>
      </c>
      <c r="AF631" s="121" t="str">
        <f t="shared" si="34"/>
        <v/>
      </c>
    </row>
    <row r="632" spans="2:32" ht="15.75" customHeight="1" x14ac:dyDescent="0.35">
      <c r="B632" s="903"/>
      <c r="C632" s="904"/>
      <c r="D632" s="905"/>
      <c r="E632" s="906"/>
      <c r="F632" s="907"/>
      <c r="G632" s="908"/>
      <c r="H632" s="909"/>
      <c r="I632" s="910"/>
      <c r="J632" s="911"/>
      <c r="K632" s="912"/>
      <c r="L632" s="913"/>
      <c r="M632" s="914"/>
      <c r="N632" s="915"/>
      <c r="O632" s="914"/>
      <c r="P632" s="915"/>
      <c r="Q632" s="916"/>
      <c r="R632" s="917"/>
      <c r="S632" s="918"/>
      <c r="T632" s="114" t="str" cm="1">
        <f t="array" ref="T632">_xlfn.IFS(I632="L = L",J632*K632,I632="L = RoT",J632*R632*S632,I632="A = L x H",J632*K632*L632,I632="A = CS",J632*O632,I632="A = A",J632*N632,I632="A = RoT",J632*R632*S632,I632="V = L x H x T",J632*K632*L632*M632,I632="V = L x CS",J632*K632*O632,I632="V = T x A",J632*M632*N632,I632="V = V",J632*P632,I632="V = RoT",J632*R632*S632,I632="M = M",J632*Q632,I632="M = RoT",J632*R632*S632,I632="","")</f>
        <v/>
      </c>
      <c r="U632" s="115" t="str" cm="1">
        <f t="array" ref="U632">_xlfn.IFNA(_xlfn.IFS($H632="length","m",$H632="area","m2",$H632="volume","m3",$H632="mass","kg",$H632="",""),"problem")</f>
        <v/>
      </c>
      <c r="V632" s="475"/>
      <c r="W632" s="476"/>
      <c r="X632" s="476"/>
      <c r="Y632" s="476"/>
      <c r="Z632" s="116"/>
      <c r="AA632" s="117" t="str" cm="1">
        <f t="array" ref="AA632">_xlfn.IFNA(_xlfn.IFS($H632="Length",VLOOKUP($Y632,Densities,3,FALSE),$H632="area",VLOOKUP($Y632,Densities,4,FALSE),$H632="volume",VLOOKUP($Y632,Densities,5,FALSE),$H632="mass",1,$H632="",""),"enter density manually")</f>
        <v/>
      </c>
      <c r="AB632" s="115" t="str" cm="1">
        <f t="array" ref="AB632">_xlfn.IFNA(_xlfn.IFS($H632="length","kg/m",$H632="area","kg/m2",$H632="volume","kg/m3",$H632="mass","kg/kg",$H632="",""),"problem")</f>
        <v/>
      </c>
      <c r="AC632" s="118" t="str">
        <f t="shared" si="35"/>
        <v/>
      </c>
      <c r="AD632" s="119" t="str">
        <f t="shared" si="36"/>
        <v/>
      </c>
      <c r="AE632" s="120" t="str">
        <f t="shared" si="37"/>
        <v/>
      </c>
      <c r="AF632" s="121" t="str">
        <f t="shared" si="34"/>
        <v/>
      </c>
    </row>
    <row r="633" spans="2:32" ht="15.75" customHeight="1" x14ac:dyDescent="0.35">
      <c r="B633" s="903"/>
      <c r="C633" s="904"/>
      <c r="D633" s="905"/>
      <c r="E633" s="906"/>
      <c r="F633" s="907"/>
      <c r="G633" s="908"/>
      <c r="H633" s="909"/>
      <c r="I633" s="910"/>
      <c r="J633" s="911"/>
      <c r="K633" s="912"/>
      <c r="L633" s="913"/>
      <c r="M633" s="914"/>
      <c r="N633" s="915"/>
      <c r="O633" s="914"/>
      <c r="P633" s="915"/>
      <c r="Q633" s="916"/>
      <c r="R633" s="917"/>
      <c r="S633" s="918"/>
      <c r="T633" s="114" t="str" cm="1">
        <f t="array" ref="T633">_xlfn.IFS(I633="L = L",J633*K633,I633="L = RoT",J633*R633*S633,I633="A = L x H",J633*K633*L633,I633="A = CS",J633*O633,I633="A = A",J633*N633,I633="A = RoT",J633*R633*S633,I633="V = L x H x T",J633*K633*L633*M633,I633="V = L x CS",J633*K633*O633,I633="V = T x A",J633*M633*N633,I633="V = V",J633*P633,I633="V = RoT",J633*R633*S633,I633="M = M",J633*Q633,I633="M = RoT",J633*R633*S633,I633="","")</f>
        <v/>
      </c>
      <c r="U633" s="115" t="str" cm="1">
        <f t="array" ref="U633">_xlfn.IFNA(_xlfn.IFS($H633="length","m",$H633="area","m2",$H633="volume","m3",$H633="mass","kg",$H633="",""),"problem")</f>
        <v/>
      </c>
      <c r="V633" s="475"/>
      <c r="W633" s="476"/>
      <c r="X633" s="476"/>
      <c r="Y633" s="476"/>
      <c r="Z633" s="116"/>
      <c r="AA633" s="117" t="str" cm="1">
        <f t="array" ref="AA633">_xlfn.IFNA(_xlfn.IFS($H633="Length",VLOOKUP($Y633,Densities,3,FALSE),$H633="area",VLOOKUP($Y633,Densities,4,FALSE),$H633="volume",VLOOKUP($Y633,Densities,5,FALSE),$H633="mass",1,$H633="",""),"enter density manually")</f>
        <v/>
      </c>
      <c r="AB633" s="115" t="str" cm="1">
        <f t="array" ref="AB633">_xlfn.IFNA(_xlfn.IFS($H633="length","kg/m",$H633="area","kg/m2",$H633="volume","kg/m3",$H633="mass","kg/kg",$H633="",""),"problem")</f>
        <v/>
      </c>
      <c r="AC633" s="118" t="str">
        <f t="shared" si="35"/>
        <v/>
      </c>
      <c r="AD633" s="119" t="str">
        <f t="shared" si="36"/>
        <v/>
      </c>
      <c r="AE633" s="120" t="str">
        <f t="shared" si="37"/>
        <v/>
      </c>
      <c r="AF633" s="121" t="str">
        <f t="shared" si="34"/>
        <v/>
      </c>
    </row>
    <row r="634" spans="2:32" ht="15.75" customHeight="1" x14ac:dyDescent="0.35">
      <c r="B634" s="903"/>
      <c r="C634" s="904"/>
      <c r="D634" s="905"/>
      <c r="E634" s="906"/>
      <c r="F634" s="907"/>
      <c r="G634" s="908"/>
      <c r="H634" s="909"/>
      <c r="I634" s="910"/>
      <c r="J634" s="911"/>
      <c r="K634" s="912"/>
      <c r="L634" s="913"/>
      <c r="M634" s="914"/>
      <c r="N634" s="915"/>
      <c r="O634" s="914"/>
      <c r="P634" s="915"/>
      <c r="Q634" s="916"/>
      <c r="R634" s="917"/>
      <c r="S634" s="918"/>
      <c r="T634" s="114" t="str" cm="1">
        <f t="array" ref="T634">_xlfn.IFS(I634="L = L",J634*K634,I634="L = RoT",J634*R634*S634,I634="A = L x H",J634*K634*L634,I634="A = CS",J634*O634,I634="A = A",J634*N634,I634="A = RoT",J634*R634*S634,I634="V = L x H x T",J634*K634*L634*M634,I634="V = L x CS",J634*K634*O634,I634="V = T x A",J634*M634*N634,I634="V = V",J634*P634,I634="V = RoT",J634*R634*S634,I634="M = M",J634*Q634,I634="M = RoT",J634*R634*S634,I634="","")</f>
        <v/>
      </c>
      <c r="U634" s="115" t="str" cm="1">
        <f t="array" ref="U634">_xlfn.IFNA(_xlfn.IFS($H634="length","m",$H634="area","m2",$H634="volume","m3",$H634="mass","kg",$H634="",""),"problem")</f>
        <v/>
      </c>
      <c r="V634" s="475"/>
      <c r="W634" s="476"/>
      <c r="X634" s="476"/>
      <c r="Y634" s="476"/>
      <c r="Z634" s="116"/>
      <c r="AA634" s="117" t="str" cm="1">
        <f t="array" ref="AA634">_xlfn.IFNA(_xlfn.IFS($H634="Length",VLOOKUP($Y634,Densities,3,FALSE),$H634="area",VLOOKUP($Y634,Densities,4,FALSE),$H634="volume",VLOOKUP($Y634,Densities,5,FALSE),$H634="mass",1,$H634="",""),"enter density manually")</f>
        <v/>
      </c>
      <c r="AB634" s="115" t="str" cm="1">
        <f t="array" ref="AB634">_xlfn.IFNA(_xlfn.IFS($H634="length","kg/m",$H634="area","kg/m2",$H634="volume","kg/m3",$H634="mass","kg/kg",$H634="",""),"problem")</f>
        <v/>
      </c>
      <c r="AC634" s="118" t="str">
        <f t="shared" si="35"/>
        <v/>
      </c>
      <c r="AD634" s="119" t="str">
        <f t="shared" si="36"/>
        <v/>
      </c>
      <c r="AE634" s="120" t="str">
        <f t="shared" si="37"/>
        <v/>
      </c>
      <c r="AF634" s="121" t="str">
        <f t="shared" si="34"/>
        <v/>
      </c>
    </row>
    <row r="635" spans="2:32" ht="15.75" customHeight="1" x14ac:dyDescent="0.35">
      <c r="B635" s="903"/>
      <c r="C635" s="904"/>
      <c r="D635" s="905"/>
      <c r="E635" s="906"/>
      <c r="F635" s="907"/>
      <c r="G635" s="908"/>
      <c r="H635" s="909"/>
      <c r="I635" s="910"/>
      <c r="J635" s="911"/>
      <c r="K635" s="912"/>
      <c r="L635" s="913"/>
      <c r="M635" s="914"/>
      <c r="N635" s="915"/>
      <c r="O635" s="914"/>
      <c r="P635" s="915"/>
      <c r="Q635" s="916"/>
      <c r="R635" s="917"/>
      <c r="S635" s="918"/>
      <c r="T635" s="114" t="str" cm="1">
        <f t="array" ref="T635">_xlfn.IFS(I635="L = L",J635*K635,I635="L = RoT",J635*R635*S635,I635="A = L x H",J635*K635*L635,I635="A = CS",J635*O635,I635="A = A",J635*N635,I635="A = RoT",J635*R635*S635,I635="V = L x H x T",J635*K635*L635*M635,I635="V = L x CS",J635*K635*O635,I635="V = T x A",J635*M635*N635,I635="V = V",J635*P635,I635="V = RoT",J635*R635*S635,I635="M = M",J635*Q635,I635="M = RoT",J635*R635*S635,I635="","")</f>
        <v/>
      </c>
      <c r="U635" s="115" t="str" cm="1">
        <f t="array" ref="U635">_xlfn.IFNA(_xlfn.IFS($H635="length","m",$H635="area","m2",$H635="volume","m3",$H635="mass","kg",$H635="",""),"problem")</f>
        <v/>
      </c>
      <c r="V635" s="475"/>
      <c r="W635" s="476"/>
      <c r="X635" s="476"/>
      <c r="Y635" s="476"/>
      <c r="Z635" s="116"/>
      <c r="AA635" s="117" t="str" cm="1">
        <f t="array" ref="AA635">_xlfn.IFNA(_xlfn.IFS($H635="Length",VLOOKUP($Y635,Densities,3,FALSE),$H635="area",VLOOKUP($Y635,Densities,4,FALSE),$H635="volume",VLOOKUP($Y635,Densities,5,FALSE),$H635="mass",1,$H635="",""),"enter density manually")</f>
        <v/>
      </c>
      <c r="AB635" s="115" t="str" cm="1">
        <f t="array" ref="AB635">_xlfn.IFNA(_xlfn.IFS($H635="length","kg/m",$H635="area","kg/m2",$H635="volume","kg/m3",$H635="mass","kg/kg",$H635="",""),"problem")</f>
        <v/>
      </c>
      <c r="AC635" s="118" t="str">
        <f t="shared" si="35"/>
        <v/>
      </c>
      <c r="AD635" s="119" t="str">
        <f t="shared" si="36"/>
        <v/>
      </c>
      <c r="AE635" s="120" t="str">
        <f t="shared" si="37"/>
        <v/>
      </c>
      <c r="AF635" s="121" t="str">
        <f t="shared" si="34"/>
        <v/>
      </c>
    </row>
    <row r="636" spans="2:32" ht="15.75" customHeight="1" x14ac:dyDescent="0.35">
      <c r="B636" s="903"/>
      <c r="C636" s="904"/>
      <c r="D636" s="905"/>
      <c r="E636" s="906"/>
      <c r="F636" s="907"/>
      <c r="G636" s="908"/>
      <c r="H636" s="909"/>
      <c r="I636" s="910"/>
      <c r="J636" s="911"/>
      <c r="K636" s="912"/>
      <c r="L636" s="913"/>
      <c r="M636" s="914"/>
      <c r="N636" s="915"/>
      <c r="O636" s="914"/>
      <c r="P636" s="915"/>
      <c r="Q636" s="916"/>
      <c r="R636" s="917"/>
      <c r="S636" s="918"/>
      <c r="T636" s="114" t="str" cm="1">
        <f t="array" ref="T636">_xlfn.IFS(I636="L = L",J636*K636,I636="L = RoT",J636*R636*S636,I636="A = L x H",J636*K636*L636,I636="A = CS",J636*O636,I636="A = A",J636*N636,I636="A = RoT",J636*R636*S636,I636="V = L x H x T",J636*K636*L636*M636,I636="V = L x CS",J636*K636*O636,I636="V = T x A",J636*M636*N636,I636="V = V",J636*P636,I636="V = RoT",J636*R636*S636,I636="M = M",J636*Q636,I636="M = RoT",J636*R636*S636,I636="","")</f>
        <v/>
      </c>
      <c r="U636" s="115" t="str" cm="1">
        <f t="array" ref="U636">_xlfn.IFNA(_xlfn.IFS($H636="length","m",$H636="area","m2",$H636="volume","m3",$H636="mass","kg",$H636="",""),"problem")</f>
        <v/>
      </c>
      <c r="V636" s="475"/>
      <c r="W636" s="476"/>
      <c r="X636" s="476"/>
      <c r="Y636" s="476"/>
      <c r="Z636" s="116"/>
      <c r="AA636" s="117" t="str" cm="1">
        <f t="array" ref="AA636">_xlfn.IFNA(_xlfn.IFS($H636="Length",VLOOKUP($Y636,Densities,3,FALSE),$H636="area",VLOOKUP($Y636,Densities,4,FALSE),$H636="volume",VLOOKUP($Y636,Densities,5,FALSE),$H636="mass",1,$H636="",""),"enter density manually")</f>
        <v/>
      </c>
      <c r="AB636" s="115" t="str" cm="1">
        <f t="array" ref="AB636">_xlfn.IFNA(_xlfn.IFS($H636="length","kg/m",$H636="area","kg/m2",$H636="volume","kg/m3",$H636="mass","kg/kg",$H636="",""),"problem")</f>
        <v/>
      </c>
      <c r="AC636" s="118" t="str">
        <f t="shared" si="35"/>
        <v/>
      </c>
      <c r="AD636" s="119" t="str">
        <f t="shared" si="36"/>
        <v/>
      </c>
      <c r="AE636" s="120" t="str">
        <f t="shared" si="37"/>
        <v/>
      </c>
      <c r="AF636" s="121" t="str">
        <f t="shared" si="34"/>
        <v/>
      </c>
    </row>
    <row r="637" spans="2:32" ht="15.75" customHeight="1" x14ac:dyDescent="0.35">
      <c r="B637" s="903"/>
      <c r="C637" s="904"/>
      <c r="D637" s="905"/>
      <c r="E637" s="906"/>
      <c r="F637" s="907"/>
      <c r="G637" s="908"/>
      <c r="H637" s="909"/>
      <c r="I637" s="910"/>
      <c r="J637" s="911"/>
      <c r="K637" s="912"/>
      <c r="L637" s="913"/>
      <c r="M637" s="914"/>
      <c r="N637" s="915"/>
      <c r="O637" s="914"/>
      <c r="P637" s="915"/>
      <c r="Q637" s="916"/>
      <c r="R637" s="917"/>
      <c r="S637" s="918"/>
      <c r="T637" s="114" t="str" cm="1">
        <f t="array" ref="T637">_xlfn.IFS(I637="L = L",J637*K637,I637="L = RoT",J637*R637*S637,I637="A = L x H",J637*K637*L637,I637="A = CS",J637*O637,I637="A = A",J637*N637,I637="A = RoT",J637*R637*S637,I637="V = L x H x T",J637*K637*L637*M637,I637="V = L x CS",J637*K637*O637,I637="V = T x A",J637*M637*N637,I637="V = V",J637*P637,I637="V = RoT",J637*R637*S637,I637="M = M",J637*Q637,I637="M = RoT",J637*R637*S637,I637="","")</f>
        <v/>
      </c>
      <c r="U637" s="115" t="str" cm="1">
        <f t="array" ref="U637">_xlfn.IFNA(_xlfn.IFS($H637="length","m",$H637="area","m2",$H637="volume","m3",$H637="mass","kg",$H637="",""),"problem")</f>
        <v/>
      </c>
      <c r="V637" s="475"/>
      <c r="W637" s="476"/>
      <c r="X637" s="476"/>
      <c r="Y637" s="476"/>
      <c r="Z637" s="116"/>
      <c r="AA637" s="117" t="str" cm="1">
        <f t="array" ref="AA637">_xlfn.IFNA(_xlfn.IFS($H637="Length",VLOOKUP($Y637,Densities,3,FALSE),$H637="area",VLOOKUP($Y637,Densities,4,FALSE),$H637="volume",VLOOKUP($Y637,Densities,5,FALSE),$H637="mass",1,$H637="",""),"enter density manually")</f>
        <v/>
      </c>
      <c r="AB637" s="115" t="str" cm="1">
        <f t="array" ref="AB637">_xlfn.IFNA(_xlfn.IFS($H637="length","kg/m",$H637="area","kg/m2",$H637="volume","kg/m3",$H637="mass","kg/kg",$H637="",""),"problem")</f>
        <v/>
      </c>
      <c r="AC637" s="118" t="str">
        <f t="shared" si="35"/>
        <v/>
      </c>
      <c r="AD637" s="119" t="str">
        <f t="shared" si="36"/>
        <v/>
      </c>
      <c r="AE637" s="120" t="str">
        <f t="shared" si="37"/>
        <v/>
      </c>
      <c r="AF637" s="121" t="str">
        <f t="shared" si="34"/>
        <v/>
      </c>
    </row>
    <row r="638" spans="2:32" ht="15.75" customHeight="1" x14ac:dyDescent="0.35">
      <c r="B638" s="903"/>
      <c r="C638" s="904"/>
      <c r="D638" s="905"/>
      <c r="E638" s="906"/>
      <c r="F638" s="907"/>
      <c r="G638" s="908"/>
      <c r="H638" s="909"/>
      <c r="I638" s="910"/>
      <c r="J638" s="911"/>
      <c r="K638" s="912"/>
      <c r="L638" s="913"/>
      <c r="M638" s="914"/>
      <c r="N638" s="915"/>
      <c r="O638" s="914"/>
      <c r="P638" s="915"/>
      <c r="Q638" s="916"/>
      <c r="R638" s="917"/>
      <c r="S638" s="918"/>
      <c r="T638" s="114" t="str" cm="1">
        <f t="array" ref="T638">_xlfn.IFS(I638="L = L",J638*K638,I638="L = RoT",J638*R638*S638,I638="A = L x H",J638*K638*L638,I638="A = CS",J638*O638,I638="A = A",J638*N638,I638="A = RoT",J638*R638*S638,I638="V = L x H x T",J638*K638*L638*M638,I638="V = L x CS",J638*K638*O638,I638="V = T x A",J638*M638*N638,I638="V = V",J638*P638,I638="V = RoT",J638*R638*S638,I638="M = M",J638*Q638,I638="M = RoT",J638*R638*S638,I638="","")</f>
        <v/>
      </c>
      <c r="U638" s="115" t="str" cm="1">
        <f t="array" ref="U638">_xlfn.IFNA(_xlfn.IFS($H638="length","m",$H638="area","m2",$H638="volume","m3",$H638="mass","kg",$H638="",""),"problem")</f>
        <v/>
      </c>
      <c r="V638" s="475"/>
      <c r="W638" s="476"/>
      <c r="X638" s="476"/>
      <c r="Y638" s="476"/>
      <c r="Z638" s="116"/>
      <c r="AA638" s="117" t="str" cm="1">
        <f t="array" ref="AA638">_xlfn.IFNA(_xlfn.IFS($H638="Length",VLOOKUP($Y638,Densities,3,FALSE),$H638="area",VLOOKUP($Y638,Densities,4,FALSE),$H638="volume",VLOOKUP($Y638,Densities,5,FALSE),$H638="mass",1,$H638="",""),"enter density manually")</f>
        <v/>
      </c>
      <c r="AB638" s="115" t="str" cm="1">
        <f t="array" ref="AB638">_xlfn.IFNA(_xlfn.IFS($H638="length","kg/m",$H638="area","kg/m2",$H638="volume","kg/m3",$H638="mass","kg/kg",$H638="",""),"problem")</f>
        <v/>
      </c>
      <c r="AC638" s="118" t="str">
        <f t="shared" si="35"/>
        <v/>
      </c>
      <c r="AD638" s="119" t="str">
        <f t="shared" si="36"/>
        <v/>
      </c>
      <c r="AE638" s="120" t="str">
        <f t="shared" si="37"/>
        <v/>
      </c>
      <c r="AF638" s="121" t="str">
        <f t="shared" si="34"/>
        <v/>
      </c>
    </row>
    <row r="639" spans="2:32" ht="15.75" customHeight="1" x14ac:dyDescent="0.35">
      <c r="B639" s="903"/>
      <c r="C639" s="904"/>
      <c r="D639" s="905"/>
      <c r="E639" s="906"/>
      <c r="F639" s="907"/>
      <c r="G639" s="908"/>
      <c r="H639" s="909"/>
      <c r="I639" s="910"/>
      <c r="J639" s="911"/>
      <c r="K639" s="912"/>
      <c r="L639" s="913"/>
      <c r="M639" s="914"/>
      <c r="N639" s="915"/>
      <c r="O639" s="914"/>
      <c r="P639" s="915"/>
      <c r="Q639" s="916"/>
      <c r="R639" s="917"/>
      <c r="S639" s="918"/>
      <c r="T639" s="114" t="str" cm="1">
        <f t="array" ref="T639">_xlfn.IFS(I639="L = L",J639*K639,I639="L = RoT",J639*R639*S639,I639="A = L x H",J639*K639*L639,I639="A = CS",J639*O639,I639="A = A",J639*N639,I639="A = RoT",J639*R639*S639,I639="V = L x H x T",J639*K639*L639*M639,I639="V = L x CS",J639*K639*O639,I639="V = T x A",J639*M639*N639,I639="V = V",J639*P639,I639="V = RoT",J639*R639*S639,I639="M = M",J639*Q639,I639="M = RoT",J639*R639*S639,I639="","")</f>
        <v/>
      </c>
      <c r="U639" s="115" t="str" cm="1">
        <f t="array" ref="U639">_xlfn.IFNA(_xlfn.IFS($H639="length","m",$H639="area","m2",$H639="volume","m3",$H639="mass","kg",$H639="",""),"problem")</f>
        <v/>
      </c>
      <c r="V639" s="475"/>
      <c r="W639" s="476"/>
      <c r="X639" s="476"/>
      <c r="Y639" s="476"/>
      <c r="Z639" s="116"/>
      <c r="AA639" s="117" t="str" cm="1">
        <f t="array" ref="AA639">_xlfn.IFNA(_xlfn.IFS($H639="Length",VLOOKUP($Y639,Densities,3,FALSE),$H639="area",VLOOKUP($Y639,Densities,4,FALSE),$H639="volume",VLOOKUP($Y639,Densities,5,FALSE),$H639="mass",1,$H639="",""),"enter density manually")</f>
        <v/>
      </c>
      <c r="AB639" s="115" t="str" cm="1">
        <f t="array" ref="AB639">_xlfn.IFNA(_xlfn.IFS($H639="length","kg/m",$H639="area","kg/m2",$H639="volume","kg/m3",$H639="mass","kg/kg",$H639="",""),"problem")</f>
        <v/>
      </c>
      <c r="AC639" s="118" t="str">
        <f t="shared" si="35"/>
        <v/>
      </c>
      <c r="AD639" s="119" t="str">
        <f t="shared" si="36"/>
        <v/>
      </c>
      <c r="AE639" s="120" t="str">
        <f t="shared" si="37"/>
        <v/>
      </c>
      <c r="AF639" s="121" t="str">
        <f t="shared" si="34"/>
        <v/>
      </c>
    </row>
    <row r="640" spans="2:32" ht="15.75" customHeight="1" x14ac:dyDescent="0.35">
      <c r="B640" s="903"/>
      <c r="C640" s="904"/>
      <c r="D640" s="905"/>
      <c r="E640" s="906"/>
      <c r="F640" s="907"/>
      <c r="G640" s="908"/>
      <c r="H640" s="909"/>
      <c r="I640" s="910"/>
      <c r="J640" s="911"/>
      <c r="K640" s="912"/>
      <c r="L640" s="913"/>
      <c r="M640" s="914"/>
      <c r="N640" s="915"/>
      <c r="O640" s="914"/>
      <c r="P640" s="915"/>
      <c r="Q640" s="916"/>
      <c r="R640" s="917"/>
      <c r="S640" s="918"/>
      <c r="T640" s="114" t="str" cm="1">
        <f t="array" ref="T640">_xlfn.IFS(I640="L = L",J640*K640,I640="L = RoT",J640*R640*S640,I640="A = L x H",J640*K640*L640,I640="A = CS",J640*O640,I640="A = A",J640*N640,I640="A = RoT",J640*R640*S640,I640="V = L x H x T",J640*K640*L640*M640,I640="V = L x CS",J640*K640*O640,I640="V = T x A",J640*M640*N640,I640="V = V",J640*P640,I640="V = RoT",J640*R640*S640,I640="M = M",J640*Q640,I640="M = RoT",J640*R640*S640,I640="","")</f>
        <v/>
      </c>
      <c r="U640" s="115" t="str" cm="1">
        <f t="array" ref="U640">_xlfn.IFNA(_xlfn.IFS($H640="length","m",$H640="area","m2",$H640="volume","m3",$H640="mass","kg",$H640="",""),"problem")</f>
        <v/>
      </c>
      <c r="V640" s="475"/>
      <c r="W640" s="476"/>
      <c r="X640" s="476"/>
      <c r="Y640" s="476"/>
      <c r="Z640" s="116"/>
      <c r="AA640" s="117" t="str" cm="1">
        <f t="array" ref="AA640">_xlfn.IFNA(_xlfn.IFS($H640="Length",VLOOKUP($Y640,Densities,3,FALSE),$H640="area",VLOOKUP($Y640,Densities,4,FALSE),$H640="volume",VLOOKUP($Y640,Densities,5,FALSE),$H640="mass",1,$H640="",""),"enter density manually")</f>
        <v/>
      </c>
      <c r="AB640" s="115" t="str" cm="1">
        <f t="array" ref="AB640">_xlfn.IFNA(_xlfn.IFS($H640="length","kg/m",$H640="area","kg/m2",$H640="volume","kg/m3",$H640="mass","kg/kg",$H640="",""),"problem")</f>
        <v/>
      </c>
      <c r="AC640" s="118" t="str">
        <f t="shared" si="35"/>
        <v/>
      </c>
      <c r="AD640" s="119" t="str">
        <f t="shared" si="36"/>
        <v/>
      </c>
      <c r="AE640" s="120" t="str">
        <f t="shared" si="37"/>
        <v/>
      </c>
      <c r="AF640" s="121" t="str">
        <f t="shared" si="34"/>
        <v/>
      </c>
    </row>
    <row r="641" spans="2:32" ht="15.75" customHeight="1" x14ac:dyDescent="0.35">
      <c r="B641" s="903"/>
      <c r="C641" s="904"/>
      <c r="D641" s="905"/>
      <c r="E641" s="906"/>
      <c r="F641" s="907"/>
      <c r="G641" s="908"/>
      <c r="H641" s="909"/>
      <c r="I641" s="910"/>
      <c r="J641" s="911"/>
      <c r="K641" s="912"/>
      <c r="L641" s="913"/>
      <c r="M641" s="914"/>
      <c r="N641" s="915"/>
      <c r="O641" s="914"/>
      <c r="P641" s="915"/>
      <c r="Q641" s="916"/>
      <c r="R641" s="917"/>
      <c r="S641" s="918"/>
      <c r="T641" s="114" t="str" cm="1">
        <f t="array" ref="T641">_xlfn.IFS(I641="L = L",J641*K641,I641="L = RoT",J641*R641*S641,I641="A = L x H",J641*K641*L641,I641="A = CS",J641*O641,I641="A = A",J641*N641,I641="A = RoT",J641*R641*S641,I641="V = L x H x T",J641*K641*L641*M641,I641="V = L x CS",J641*K641*O641,I641="V = T x A",J641*M641*N641,I641="V = V",J641*P641,I641="V = RoT",J641*R641*S641,I641="M = M",J641*Q641,I641="M = RoT",J641*R641*S641,I641="","")</f>
        <v/>
      </c>
      <c r="U641" s="115" t="str" cm="1">
        <f t="array" ref="U641">_xlfn.IFNA(_xlfn.IFS($H641="length","m",$H641="area","m2",$H641="volume","m3",$H641="mass","kg",$H641="",""),"problem")</f>
        <v/>
      </c>
      <c r="V641" s="475"/>
      <c r="W641" s="476"/>
      <c r="X641" s="476"/>
      <c r="Y641" s="476"/>
      <c r="Z641" s="116"/>
      <c r="AA641" s="117" t="str" cm="1">
        <f t="array" ref="AA641">_xlfn.IFNA(_xlfn.IFS($H641="Length",VLOOKUP($Y641,Densities,3,FALSE),$H641="area",VLOOKUP($Y641,Densities,4,FALSE),$H641="volume",VLOOKUP($Y641,Densities,5,FALSE),$H641="mass",1,$H641="",""),"enter density manually")</f>
        <v/>
      </c>
      <c r="AB641" s="115" t="str" cm="1">
        <f t="array" ref="AB641">_xlfn.IFNA(_xlfn.IFS($H641="length","kg/m",$H641="area","kg/m2",$H641="volume","kg/m3",$H641="mass","kg/kg",$H641="",""),"problem")</f>
        <v/>
      </c>
      <c r="AC641" s="118" t="str">
        <f t="shared" si="35"/>
        <v/>
      </c>
      <c r="AD641" s="119" t="str">
        <f t="shared" si="36"/>
        <v/>
      </c>
      <c r="AE641" s="120" t="str">
        <f t="shared" si="37"/>
        <v/>
      </c>
      <c r="AF641" s="121" t="str">
        <f t="shared" si="34"/>
        <v/>
      </c>
    </row>
    <row r="642" spans="2:32" ht="15.75" customHeight="1" x14ac:dyDescent="0.35">
      <c r="B642" s="903"/>
      <c r="C642" s="904"/>
      <c r="D642" s="905"/>
      <c r="E642" s="906"/>
      <c r="F642" s="907"/>
      <c r="G642" s="908"/>
      <c r="H642" s="909"/>
      <c r="I642" s="910"/>
      <c r="J642" s="911"/>
      <c r="K642" s="912"/>
      <c r="L642" s="913"/>
      <c r="M642" s="914"/>
      <c r="N642" s="915"/>
      <c r="O642" s="914"/>
      <c r="P642" s="915"/>
      <c r="Q642" s="916"/>
      <c r="R642" s="917"/>
      <c r="S642" s="918"/>
      <c r="T642" s="114" t="str" cm="1">
        <f t="array" ref="T642">_xlfn.IFS(I642="L = L",J642*K642,I642="L = RoT",J642*R642*S642,I642="A = L x H",J642*K642*L642,I642="A = CS",J642*O642,I642="A = A",J642*N642,I642="A = RoT",J642*R642*S642,I642="V = L x H x T",J642*K642*L642*M642,I642="V = L x CS",J642*K642*O642,I642="V = T x A",J642*M642*N642,I642="V = V",J642*P642,I642="V = RoT",J642*R642*S642,I642="M = M",J642*Q642,I642="M = RoT",J642*R642*S642,I642="","")</f>
        <v/>
      </c>
      <c r="U642" s="115" t="str" cm="1">
        <f t="array" ref="U642">_xlfn.IFNA(_xlfn.IFS($H642="length","m",$H642="area","m2",$H642="volume","m3",$H642="mass","kg",$H642="",""),"problem")</f>
        <v/>
      </c>
      <c r="V642" s="475"/>
      <c r="W642" s="476"/>
      <c r="X642" s="476"/>
      <c r="Y642" s="476"/>
      <c r="Z642" s="116"/>
      <c r="AA642" s="117" t="str" cm="1">
        <f t="array" ref="AA642">_xlfn.IFNA(_xlfn.IFS($H642="Length",VLOOKUP($Y642,Densities,3,FALSE),$H642="area",VLOOKUP($Y642,Densities,4,FALSE),$H642="volume",VLOOKUP($Y642,Densities,5,FALSE),$H642="mass",1,$H642="",""),"enter density manually")</f>
        <v/>
      </c>
      <c r="AB642" s="115" t="str" cm="1">
        <f t="array" ref="AB642">_xlfn.IFNA(_xlfn.IFS($H642="length","kg/m",$H642="area","kg/m2",$H642="volume","kg/m3",$H642="mass","kg/kg",$H642="",""),"problem")</f>
        <v/>
      </c>
      <c r="AC642" s="118" t="str">
        <f t="shared" si="35"/>
        <v/>
      </c>
      <c r="AD642" s="119" t="str">
        <f t="shared" si="36"/>
        <v/>
      </c>
      <c r="AE642" s="120" t="str">
        <f t="shared" si="37"/>
        <v/>
      </c>
      <c r="AF642" s="121" t="str">
        <f t="shared" si="34"/>
        <v/>
      </c>
    </row>
    <row r="643" spans="2:32" ht="15.75" customHeight="1" x14ac:dyDescent="0.35">
      <c r="B643" s="903"/>
      <c r="C643" s="904"/>
      <c r="D643" s="905"/>
      <c r="E643" s="906"/>
      <c r="F643" s="907"/>
      <c r="G643" s="908"/>
      <c r="H643" s="909"/>
      <c r="I643" s="910"/>
      <c r="J643" s="911"/>
      <c r="K643" s="912"/>
      <c r="L643" s="913"/>
      <c r="M643" s="914"/>
      <c r="N643" s="915"/>
      <c r="O643" s="914"/>
      <c r="P643" s="915"/>
      <c r="Q643" s="916"/>
      <c r="R643" s="917"/>
      <c r="S643" s="918"/>
      <c r="T643" s="114" t="str" cm="1">
        <f t="array" ref="T643">_xlfn.IFS(I643="L = L",J643*K643,I643="L = RoT",J643*R643*S643,I643="A = L x H",J643*K643*L643,I643="A = CS",J643*O643,I643="A = A",J643*N643,I643="A = RoT",J643*R643*S643,I643="V = L x H x T",J643*K643*L643*M643,I643="V = L x CS",J643*K643*O643,I643="V = T x A",J643*M643*N643,I643="V = V",J643*P643,I643="V = RoT",J643*R643*S643,I643="M = M",J643*Q643,I643="M = RoT",J643*R643*S643,I643="","")</f>
        <v/>
      </c>
      <c r="U643" s="115" t="str" cm="1">
        <f t="array" ref="U643">_xlfn.IFNA(_xlfn.IFS($H643="length","m",$H643="area","m2",$H643="volume","m3",$H643="mass","kg",$H643="",""),"problem")</f>
        <v/>
      </c>
      <c r="V643" s="475"/>
      <c r="W643" s="476"/>
      <c r="X643" s="476"/>
      <c r="Y643" s="476"/>
      <c r="Z643" s="116"/>
      <c r="AA643" s="117" t="str" cm="1">
        <f t="array" ref="AA643">_xlfn.IFNA(_xlfn.IFS($H643="Length",VLOOKUP($Y643,Densities,3,FALSE),$H643="area",VLOOKUP($Y643,Densities,4,FALSE),$H643="volume",VLOOKUP($Y643,Densities,5,FALSE),$H643="mass",1,$H643="",""),"enter density manually")</f>
        <v/>
      </c>
      <c r="AB643" s="115" t="str" cm="1">
        <f t="array" ref="AB643">_xlfn.IFNA(_xlfn.IFS($H643="length","kg/m",$H643="area","kg/m2",$H643="volume","kg/m3",$H643="mass","kg/kg",$H643="",""),"problem")</f>
        <v/>
      </c>
      <c r="AC643" s="118" t="str">
        <f t="shared" si="35"/>
        <v/>
      </c>
      <c r="AD643" s="119" t="str">
        <f t="shared" si="36"/>
        <v/>
      </c>
      <c r="AE643" s="120" t="str">
        <f t="shared" si="37"/>
        <v/>
      </c>
      <c r="AF643" s="121" t="str">
        <f t="shared" si="34"/>
        <v/>
      </c>
    </row>
    <row r="644" spans="2:32" ht="15.75" customHeight="1" x14ac:dyDescent="0.35">
      <c r="B644" s="903"/>
      <c r="C644" s="904"/>
      <c r="D644" s="905"/>
      <c r="E644" s="906"/>
      <c r="F644" s="907"/>
      <c r="G644" s="908"/>
      <c r="H644" s="909"/>
      <c r="I644" s="910"/>
      <c r="J644" s="911"/>
      <c r="K644" s="912"/>
      <c r="L644" s="913"/>
      <c r="M644" s="914"/>
      <c r="N644" s="915"/>
      <c r="O644" s="914"/>
      <c r="P644" s="915"/>
      <c r="Q644" s="916"/>
      <c r="R644" s="917"/>
      <c r="S644" s="918"/>
      <c r="T644" s="114" t="str" cm="1">
        <f t="array" ref="T644">_xlfn.IFS(I644="L = L",J644*K644,I644="L = RoT",J644*R644*S644,I644="A = L x H",J644*K644*L644,I644="A = CS",J644*O644,I644="A = A",J644*N644,I644="A = RoT",J644*R644*S644,I644="V = L x H x T",J644*K644*L644*M644,I644="V = L x CS",J644*K644*O644,I644="V = T x A",J644*M644*N644,I644="V = V",J644*P644,I644="V = RoT",J644*R644*S644,I644="M = M",J644*Q644,I644="M = RoT",J644*R644*S644,I644="","")</f>
        <v/>
      </c>
      <c r="U644" s="115" t="str" cm="1">
        <f t="array" ref="U644">_xlfn.IFNA(_xlfn.IFS($H644="length","m",$H644="area","m2",$H644="volume","m3",$H644="mass","kg",$H644="",""),"problem")</f>
        <v/>
      </c>
      <c r="V644" s="475"/>
      <c r="W644" s="476"/>
      <c r="X644" s="476"/>
      <c r="Y644" s="476"/>
      <c r="Z644" s="116"/>
      <c r="AA644" s="117" t="str" cm="1">
        <f t="array" ref="AA644">_xlfn.IFNA(_xlfn.IFS($H644="Length",VLOOKUP($Y644,Densities,3,FALSE),$H644="area",VLOOKUP($Y644,Densities,4,FALSE),$H644="volume",VLOOKUP($Y644,Densities,5,FALSE),$H644="mass",1,$H644="",""),"enter density manually")</f>
        <v/>
      </c>
      <c r="AB644" s="115" t="str" cm="1">
        <f t="array" ref="AB644">_xlfn.IFNA(_xlfn.IFS($H644="length","kg/m",$H644="area","kg/m2",$H644="volume","kg/m3",$H644="mass","kg/kg",$H644="",""),"problem")</f>
        <v/>
      </c>
      <c r="AC644" s="118" t="str">
        <f t="shared" si="35"/>
        <v/>
      </c>
      <c r="AD644" s="119" t="str">
        <f t="shared" si="36"/>
        <v/>
      </c>
      <c r="AE644" s="120" t="str">
        <f t="shared" si="37"/>
        <v/>
      </c>
      <c r="AF644" s="121" t="str">
        <f t="shared" si="34"/>
        <v/>
      </c>
    </row>
    <row r="645" spans="2:32" ht="15.75" customHeight="1" x14ac:dyDescent="0.35">
      <c r="B645" s="903"/>
      <c r="C645" s="904"/>
      <c r="D645" s="905"/>
      <c r="E645" s="906"/>
      <c r="F645" s="907"/>
      <c r="G645" s="908"/>
      <c r="H645" s="909"/>
      <c r="I645" s="910"/>
      <c r="J645" s="911"/>
      <c r="K645" s="912"/>
      <c r="L645" s="913"/>
      <c r="M645" s="914"/>
      <c r="N645" s="915"/>
      <c r="O645" s="914"/>
      <c r="P645" s="915"/>
      <c r="Q645" s="916"/>
      <c r="R645" s="917"/>
      <c r="S645" s="918"/>
      <c r="T645" s="114" t="str" cm="1">
        <f t="array" ref="T645">_xlfn.IFS(I645="L = L",J645*K645,I645="L = RoT",J645*R645*S645,I645="A = L x H",J645*K645*L645,I645="A = CS",J645*O645,I645="A = A",J645*N645,I645="A = RoT",J645*R645*S645,I645="V = L x H x T",J645*K645*L645*M645,I645="V = L x CS",J645*K645*O645,I645="V = T x A",J645*M645*N645,I645="V = V",J645*P645,I645="V = RoT",J645*R645*S645,I645="M = M",J645*Q645,I645="M = RoT",J645*R645*S645,I645="","")</f>
        <v/>
      </c>
      <c r="U645" s="115" t="str" cm="1">
        <f t="array" ref="U645">_xlfn.IFNA(_xlfn.IFS($H645="length","m",$H645="area","m2",$H645="volume","m3",$H645="mass","kg",$H645="",""),"problem")</f>
        <v/>
      </c>
      <c r="V645" s="475"/>
      <c r="W645" s="476"/>
      <c r="X645" s="476"/>
      <c r="Y645" s="476"/>
      <c r="Z645" s="116"/>
      <c r="AA645" s="117" t="str" cm="1">
        <f t="array" ref="AA645">_xlfn.IFNA(_xlfn.IFS($H645="Length",VLOOKUP($Y645,Densities,3,FALSE),$H645="area",VLOOKUP($Y645,Densities,4,FALSE),$H645="volume",VLOOKUP($Y645,Densities,5,FALSE),$H645="mass",1,$H645="",""),"enter density manually")</f>
        <v/>
      </c>
      <c r="AB645" s="115" t="str" cm="1">
        <f t="array" ref="AB645">_xlfn.IFNA(_xlfn.IFS($H645="length","kg/m",$H645="area","kg/m2",$H645="volume","kg/m3",$H645="mass","kg/kg",$H645="",""),"problem")</f>
        <v/>
      </c>
      <c r="AC645" s="118" t="str">
        <f t="shared" si="35"/>
        <v/>
      </c>
      <c r="AD645" s="119" t="str">
        <f t="shared" si="36"/>
        <v/>
      </c>
      <c r="AE645" s="120" t="str">
        <f t="shared" si="37"/>
        <v/>
      </c>
      <c r="AF645" s="121" t="str">
        <f t="shared" si="34"/>
        <v/>
      </c>
    </row>
    <row r="646" spans="2:32" ht="15.75" customHeight="1" x14ac:dyDescent="0.35">
      <c r="B646" s="903"/>
      <c r="C646" s="904"/>
      <c r="D646" s="905"/>
      <c r="E646" s="906"/>
      <c r="F646" s="907"/>
      <c r="G646" s="908"/>
      <c r="H646" s="909"/>
      <c r="I646" s="910"/>
      <c r="J646" s="911"/>
      <c r="K646" s="912"/>
      <c r="L646" s="913"/>
      <c r="M646" s="914"/>
      <c r="N646" s="915"/>
      <c r="O646" s="914"/>
      <c r="P646" s="915"/>
      <c r="Q646" s="916"/>
      <c r="R646" s="917"/>
      <c r="S646" s="918"/>
      <c r="T646" s="114" t="str" cm="1">
        <f t="array" ref="T646">_xlfn.IFS(I646="L = L",J646*K646,I646="L = RoT",J646*R646*S646,I646="A = L x H",J646*K646*L646,I646="A = CS",J646*O646,I646="A = A",J646*N646,I646="A = RoT",J646*R646*S646,I646="V = L x H x T",J646*K646*L646*M646,I646="V = L x CS",J646*K646*O646,I646="V = T x A",J646*M646*N646,I646="V = V",J646*P646,I646="V = RoT",J646*R646*S646,I646="M = M",J646*Q646,I646="M = RoT",J646*R646*S646,I646="","")</f>
        <v/>
      </c>
      <c r="U646" s="115" t="str" cm="1">
        <f t="array" ref="U646">_xlfn.IFNA(_xlfn.IFS($H646="length","m",$H646="area","m2",$H646="volume","m3",$H646="mass","kg",$H646="",""),"problem")</f>
        <v/>
      </c>
      <c r="V646" s="475"/>
      <c r="W646" s="476"/>
      <c r="X646" s="476"/>
      <c r="Y646" s="476"/>
      <c r="Z646" s="116"/>
      <c r="AA646" s="117" t="str" cm="1">
        <f t="array" ref="AA646">_xlfn.IFNA(_xlfn.IFS($H646="Length",VLOOKUP($Y646,Densities,3,FALSE),$H646="area",VLOOKUP($Y646,Densities,4,FALSE),$H646="volume",VLOOKUP($Y646,Densities,5,FALSE),$H646="mass",1,$H646="",""),"enter density manually")</f>
        <v/>
      </c>
      <c r="AB646" s="115" t="str" cm="1">
        <f t="array" ref="AB646">_xlfn.IFNA(_xlfn.IFS($H646="length","kg/m",$H646="area","kg/m2",$H646="volume","kg/m3",$H646="mass","kg/kg",$H646="",""),"problem")</f>
        <v/>
      </c>
      <c r="AC646" s="118" t="str">
        <f t="shared" si="35"/>
        <v/>
      </c>
      <c r="AD646" s="119" t="str">
        <f t="shared" si="36"/>
        <v/>
      </c>
      <c r="AE646" s="120" t="str">
        <f t="shared" si="37"/>
        <v/>
      </c>
      <c r="AF646" s="121" t="str">
        <f t="shared" ref="AF646:AF709" si="38">_xlfn.IFNA(IF($Y646="","",VLOOKUP($Y646,_xlfn.CHOOSECOLS(Material_categories,4,9),2,FALSE)),"Assign material to its type in tab 'Matching of material categories'")</f>
        <v/>
      </c>
    </row>
    <row r="647" spans="2:32" ht="15.75" customHeight="1" x14ac:dyDescent="0.35">
      <c r="B647" s="903"/>
      <c r="C647" s="904"/>
      <c r="D647" s="905"/>
      <c r="E647" s="906"/>
      <c r="F647" s="907"/>
      <c r="G647" s="908"/>
      <c r="H647" s="909"/>
      <c r="I647" s="910"/>
      <c r="J647" s="911"/>
      <c r="K647" s="912"/>
      <c r="L647" s="913"/>
      <c r="M647" s="914"/>
      <c r="N647" s="915"/>
      <c r="O647" s="914"/>
      <c r="P647" s="915"/>
      <c r="Q647" s="916"/>
      <c r="R647" s="917"/>
      <c r="S647" s="918"/>
      <c r="T647" s="114" t="str" cm="1">
        <f t="array" ref="T647">_xlfn.IFS(I647="L = L",J647*K647,I647="L = RoT",J647*R647*S647,I647="A = L x H",J647*K647*L647,I647="A = CS",J647*O647,I647="A = A",J647*N647,I647="A = RoT",J647*R647*S647,I647="V = L x H x T",J647*K647*L647*M647,I647="V = L x CS",J647*K647*O647,I647="V = T x A",J647*M647*N647,I647="V = V",J647*P647,I647="V = RoT",J647*R647*S647,I647="M = M",J647*Q647,I647="M = RoT",J647*R647*S647,I647="","")</f>
        <v/>
      </c>
      <c r="U647" s="115" t="str" cm="1">
        <f t="array" ref="U647">_xlfn.IFNA(_xlfn.IFS($H647="length","m",$H647="area","m2",$H647="volume","m3",$H647="mass","kg",$H647="",""),"problem")</f>
        <v/>
      </c>
      <c r="V647" s="475"/>
      <c r="W647" s="476"/>
      <c r="X647" s="476"/>
      <c r="Y647" s="476"/>
      <c r="Z647" s="116"/>
      <c r="AA647" s="117" t="str" cm="1">
        <f t="array" ref="AA647">_xlfn.IFNA(_xlfn.IFS($H647="Length",VLOOKUP($Y647,Densities,3,FALSE),$H647="area",VLOOKUP($Y647,Densities,4,FALSE),$H647="volume",VLOOKUP($Y647,Densities,5,FALSE),$H647="mass",1,$H647="",""),"enter density manually")</f>
        <v/>
      </c>
      <c r="AB647" s="115" t="str" cm="1">
        <f t="array" ref="AB647">_xlfn.IFNA(_xlfn.IFS($H647="length","kg/m",$H647="area","kg/m2",$H647="volume","kg/m3",$H647="mass","kg/kg",$H647="",""),"problem")</f>
        <v/>
      </c>
      <c r="AC647" s="118" t="str">
        <f t="shared" ref="AC647:AC710" si="39">IF($T647="","",$T647*$AA647)</f>
        <v/>
      </c>
      <c r="AD647" s="119" t="str">
        <f t="shared" ref="AD647:AD710" si="40">IF($Y647="","",IFERROR(_xlfn.IFNA(IF($H647="volume",$AA647,VLOOKUP($Y647,Densities,5,FALSE)),"enter volumic density manually"),"enter volumic density manually"))</f>
        <v/>
      </c>
      <c r="AE647" s="120" t="str">
        <f t="shared" ref="AE647:AE710" si="41">IF($Y647="","",IF($AC647="","",$AC647/$AD647))</f>
        <v/>
      </c>
      <c r="AF647" s="121" t="str">
        <f t="shared" si="38"/>
        <v/>
      </c>
    </row>
    <row r="648" spans="2:32" ht="15.75" customHeight="1" x14ac:dyDescent="0.35">
      <c r="B648" s="903"/>
      <c r="C648" s="904"/>
      <c r="D648" s="905"/>
      <c r="E648" s="906"/>
      <c r="F648" s="907"/>
      <c r="G648" s="908"/>
      <c r="H648" s="909"/>
      <c r="I648" s="910"/>
      <c r="J648" s="911"/>
      <c r="K648" s="912"/>
      <c r="L648" s="913"/>
      <c r="M648" s="914"/>
      <c r="N648" s="915"/>
      <c r="O648" s="914"/>
      <c r="P648" s="915"/>
      <c r="Q648" s="916"/>
      <c r="R648" s="917"/>
      <c r="S648" s="918"/>
      <c r="T648" s="114" t="str" cm="1">
        <f t="array" ref="T648">_xlfn.IFS(I648="L = L",J648*K648,I648="L = RoT",J648*R648*S648,I648="A = L x H",J648*K648*L648,I648="A = CS",J648*O648,I648="A = A",J648*N648,I648="A = RoT",J648*R648*S648,I648="V = L x H x T",J648*K648*L648*M648,I648="V = L x CS",J648*K648*O648,I648="V = T x A",J648*M648*N648,I648="V = V",J648*P648,I648="V = RoT",J648*R648*S648,I648="M = M",J648*Q648,I648="M = RoT",J648*R648*S648,I648="","")</f>
        <v/>
      </c>
      <c r="U648" s="115" t="str" cm="1">
        <f t="array" ref="U648">_xlfn.IFNA(_xlfn.IFS($H648="length","m",$H648="area","m2",$H648="volume","m3",$H648="mass","kg",$H648="",""),"problem")</f>
        <v/>
      </c>
      <c r="V648" s="475"/>
      <c r="W648" s="476"/>
      <c r="X648" s="476"/>
      <c r="Y648" s="476"/>
      <c r="Z648" s="116"/>
      <c r="AA648" s="117" t="str" cm="1">
        <f t="array" ref="AA648">_xlfn.IFNA(_xlfn.IFS($H648="Length",VLOOKUP($Y648,Densities,3,FALSE),$H648="area",VLOOKUP($Y648,Densities,4,FALSE),$H648="volume",VLOOKUP($Y648,Densities,5,FALSE),$H648="mass",1,$H648="",""),"enter density manually")</f>
        <v/>
      </c>
      <c r="AB648" s="115" t="str" cm="1">
        <f t="array" ref="AB648">_xlfn.IFNA(_xlfn.IFS($H648="length","kg/m",$H648="area","kg/m2",$H648="volume","kg/m3",$H648="mass","kg/kg",$H648="",""),"problem")</f>
        <v/>
      </c>
      <c r="AC648" s="118" t="str">
        <f t="shared" si="39"/>
        <v/>
      </c>
      <c r="AD648" s="119" t="str">
        <f t="shared" si="40"/>
        <v/>
      </c>
      <c r="AE648" s="120" t="str">
        <f t="shared" si="41"/>
        <v/>
      </c>
      <c r="AF648" s="121" t="str">
        <f t="shared" si="38"/>
        <v/>
      </c>
    </row>
    <row r="649" spans="2:32" ht="15.75" customHeight="1" x14ac:dyDescent="0.35">
      <c r="B649" s="903"/>
      <c r="C649" s="904"/>
      <c r="D649" s="905"/>
      <c r="E649" s="906"/>
      <c r="F649" s="907"/>
      <c r="G649" s="908"/>
      <c r="H649" s="909"/>
      <c r="I649" s="910"/>
      <c r="J649" s="911"/>
      <c r="K649" s="912"/>
      <c r="L649" s="913"/>
      <c r="M649" s="914"/>
      <c r="N649" s="915"/>
      <c r="O649" s="914"/>
      <c r="P649" s="915"/>
      <c r="Q649" s="916"/>
      <c r="R649" s="917"/>
      <c r="S649" s="918"/>
      <c r="T649" s="114" t="str" cm="1">
        <f t="array" ref="T649">_xlfn.IFS(I649="L = L",J649*K649,I649="L = RoT",J649*R649*S649,I649="A = L x H",J649*K649*L649,I649="A = CS",J649*O649,I649="A = A",J649*N649,I649="A = RoT",J649*R649*S649,I649="V = L x H x T",J649*K649*L649*M649,I649="V = L x CS",J649*K649*O649,I649="V = T x A",J649*M649*N649,I649="V = V",J649*P649,I649="V = RoT",J649*R649*S649,I649="M = M",J649*Q649,I649="M = RoT",J649*R649*S649,I649="","")</f>
        <v/>
      </c>
      <c r="U649" s="115" t="str" cm="1">
        <f t="array" ref="U649">_xlfn.IFNA(_xlfn.IFS($H649="length","m",$H649="area","m2",$H649="volume","m3",$H649="mass","kg",$H649="",""),"problem")</f>
        <v/>
      </c>
      <c r="V649" s="475"/>
      <c r="W649" s="476"/>
      <c r="X649" s="476"/>
      <c r="Y649" s="476"/>
      <c r="Z649" s="116"/>
      <c r="AA649" s="117" t="str" cm="1">
        <f t="array" ref="AA649">_xlfn.IFNA(_xlfn.IFS($H649="Length",VLOOKUP($Y649,Densities,3,FALSE),$H649="area",VLOOKUP($Y649,Densities,4,FALSE),$H649="volume",VLOOKUP($Y649,Densities,5,FALSE),$H649="mass",1,$H649="",""),"enter density manually")</f>
        <v/>
      </c>
      <c r="AB649" s="115" t="str" cm="1">
        <f t="array" ref="AB649">_xlfn.IFNA(_xlfn.IFS($H649="length","kg/m",$H649="area","kg/m2",$H649="volume","kg/m3",$H649="mass","kg/kg",$H649="",""),"problem")</f>
        <v/>
      </c>
      <c r="AC649" s="118" t="str">
        <f t="shared" si="39"/>
        <v/>
      </c>
      <c r="AD649" s="119" t="str">
        <f t="shared" si="40"/>
        <v/>
      </c>
      <c r="AE649" s="120" t="str">
        <f t="shared" si="41"/>
        <v/>
      </c>
      <c r="AF649" s="121" t="str">
        <f t="shared" si="38"/>
        <v/>
      </c>
    </row>
    <row r="650" spans="2:32" ht="15.75" customHeight="1" x14ac:dyDescent="0.35">
      <c r="B650" s="903"/>
      <c r="C650" s="904"/>
      <c r="D650" s="905"/>
      <c r="E650" s="906"/>
      <c r="F650" s="907"/>
      <c r="G650" s="908"/>
      <c r="H650" s="909"/>
      <c r="I650" s="910"/>
      <c r="J650" s="911"/>
      <c r="K650" s="912"/>
      <c r="L650" s="913"/>
      <c r="M650" s="914"/>
      <c r="N650" s="915"/>
      <c r="O650" s="914"/>
      <c r="P650" s="915"/>
      <c r="Q650" s="916"/>
      <c r="R650" s="917"/>
      <c r="S650" s="918"/>
      <c r="T650" s="114" t="str" cm="1">
        <f t="array" ref="T650">_xlfn.IFS(I650="L = L",J650*K650,I650="L = RoT",J650*R650*S650,I650="A = L x H",J650*K650*L650,I650="A = CS",J650*O650,I650="A = A",J650*N650,I650="A = RoT",J650*R650*S650,I650="V = L x H x T",J650*K650*L650*M650,I650="V = L x CS",J650*K650*O650,I650="V = T x A",J650*M650*N650,I650="V = V",J650*P650,I650="V = RoT",J650*R650*S650,I650="M = M",J650*Q650,I650="M = RoT",J650*R650*S650,I650="","")</f>
        <v/>
      </c>
      <c r="U650" s="115" t="str" cm="1">
        <f t="array" ref="U650">_xlfn.IFNA(_xlfn.IFS($H650="length","m",$H650="area","m2",$H650="volume","m3",$H650="mass","kg",$H650="",""),"problem")</f>
        <v/>
      </c>
      <c r="V650" s="475"/>
      <c r="W650" s="476"/>
      <c r="X650" s="476"/>
      <c r="Y650" s="476"/>
      <c r="Z650" s="116"/>
      <c r="AA650" s="117" t="str" cm="1">
        <f t="array" ref="AA650">_xlfn.IFNA(_xlfn.IFS($H650="Length",VLOOKUP($Y650,Densities,3,FALSE),$H650="area",VLOOKUP($Y650,Densities,4,FALSE),$H650="volume",VLOOKUP($Y650,Densities,5,FALSE),$H650="mass",1,$H650="",""),"enter density manually")</f>
        <v/>
      </c>
      <c r="AB650" s="115" t="str" cm="1">
        <f t="array" ref="AB650">_xlfn.IFNA(_xlfn.IFS($H650="length","kg/m",$H650="area","kg/m2",$H650="volume","kg/m3",$H650="mass","kg/kg",$H650="",""),"problem")</f>
        <v/>
      </c>
      <c r="AC650" s="118" t="str">
        <f t="shared" si="39"/>
        <v/>
      </c>
      <c r="AD650" s="119" t="str">
        <f t="shared" si="40"/>
        <v/>
      </c>
      <c r="AE650" s="120" t="str">
        <f t="shared" si="41"/>
        <v/>
      </c>
      <c r="AF650" s="121" t="str">
        <f t="shared" si="38"/>
        <v/>
      </c>
    </row>
    <row r="651" spans="2:32" ht="15.75" customHeight="1" x14ac:dyDescent="0.35">
      <c r="B651" s="903"/>
      <c r="C651" s="904"/>
      <c r="D651" s="905"/>
      <c r="E651" s="906"/>
      <c r="F651" s="907"/>
      <c r="G651" s="908"/>
      <c r="H651" s="909"/>
      <c r="I651" s="910"/>
      <c r="J651" s="911"/>
      <c r="K651" s="912"/>
      <c r="L651" s="913"/>
      <c r="M651" s="914"/>
      <c r="N651" s="915"/>
      <c r="O651" s="914"/>
      <c r="P651" s="915"/>
      <c r="Q651" s="916"/>
      <c r="R651" s="917"/>
      <c r="S651" s="918"/>
      <c r="T651" s="114" t="str" cm="1">
        <f t="array" ref="T651">_xlfn.IFS(I651="L = L",J651*K651,I651="L = RoT",J651*R651*S651,I651="A = L x H",J651*K651*L651,I651="A = CS",J651*O651,I651="A = A",J651*N651,I651="A = RoT",J651*R651*S651,I651="V = L x H x T",J651*K651*L651*M651,I651="V = L x CS",J651*K651*O651,I651="V = T x A",J651*M651*N651,I651="V = V",J651*P651,I651="V = RoT",J651*R651*S651,I651="M = M",J651*Q651,I651="M = RoT",J651*R651*S651,I651="","")</f>
        <v/>
      </c>
      <c r="U651" s="115" t="str" cm="1">
        <f t="array" ref="U651">_xlfn.IFNA(_xlfn.IFS($H651="length","m",$H651="area","m2",$H651="volume","m3",$H651="mass","kg",$H651="",""),"problem")</f>
        <v/>
      </c>
      <c r="V651" s="475"/>
      <c r="W651" s="476"/>
      <c r="X651" s="476"/>
      <c r="Y651" s="476"/>
      <c r="Z651" s="116"/>
      <c r="AA651" s="117" t="str" cm="1">
        <f t="array" ref="AA651">_xlfn.IFNA(_xlfn.IFS($H651="Length",VLOOKUP($Y651,Densities,3,FALSE),$H651="area",VLOOKUP($Y651,Densities,4,FALSE),$H651="volume",VLOOKUP($Y651,Densities,5,FALSE),$H651="mass",1,$H651="",""),"enter density manually")</f>
        <v/>
      </c>
      <c r="AB651" s="115" t="str" cm="1">
        <f t="array" ref="AB651">_xlfn.IFNA(_xlfn.IFS($H651="length","kg/m",$H651="area","kg/m2",$H651="volume","kg/m3",$H651="mass","kg/kg",$H651="",""),"problem")</f>
        <v/>
      </c>
      <c r="AC651" s="118" t="str">
        <f t="shared" si="39"/>
        <v/>
      </c>
      <c r="AD651" s="119" t="str">
        <f t="shared" si="40"/>
        <v/>
      </c>
      <c r="AE651" s="120" t="str">
        <f t="shared" si="41"/>
        <v/>
      </c>
      <c r="AF651" s="121" t="str">
        <f t="shared" si="38"/>
        <v/>
      </c>
    </row>
    <row r="652" spans="2:32" ht="15.75" customHeight="1" x14ac:dyDescent="0.35">
      <c r="B652" s="903"/>
      <c r="C652" s="904"/>
      <c r="D652" s="905"/>
      <c r="E652" s="906"/>
      <c r="F652" s="907"/>
      <c r="G652" s="908"/>
      <c r="H652" s="909"/>
      <c r="I652" s="910"/>
      <c r="J652" s="911"/>
      <c r="K652" s="912"/>
      <c r="L652" s="913"/>
      <c r="M652" s="914"/>
      <c r="N652" s="915"/>
      <c r="O652" s="914"/>
      <c r="P652" s="915"/>
      <c r="Q652" s="916"/>
      <c r="R652" s="917"/>
      <c r="S652" s="918"/>
      <c r="T652" s="114" t="str" cm="1">
        <f t="array" ref="T652">_xlfn.IFS(I652="L = L",J652*K652,I652="L = RoT",J652*R652*S652,I652="A = L x H",J652*K652*L652,I652="A = CS",J652*O652,I652="A = A",J652*N652,I652="A = RoT",J652*R652*S652,I652="V = L x H x T",J652*K652*L652*M652,I652="V = L x CS",J652*K652*O652,I652="V = T x A",J652*M652*N652,I652="V = V",J652*P652,I652="V = RoT",J652*R652*S652,I652="M = M",J652*Q652,I652="M = RoT",J652*R652*S652,I652="","")</f>
        <v/>
      </c>
      <c r="U652" s="115" t="str" cm="1">
        <f t="array" ref="U652">_xlfn.IFNA(_xlfn.IFS($H652="length","m",$H652="area","m2",$H652="volume","m3",$H652="mass","kg",$H652="",""),"problem")</f>
        <v/>
      </c>
      <c r="V652" s="475"/>
      <c r="W652" s="476"/>
      <c r="X652" s="476"/>
      <c r="Y652" s="476"/>
      <c r="Z652" s="116"/>
      <c r="AA652" s="117" t="str" cm="1">
        <f t="array" ref="AA652">_xlfn.IFNA(_xlfn.IFS($H652="Length",VLOOKUP($Y652,Densities,3,FALSE),$H652="area",VLOOKUP($Y652,Densities,4,FALSE),$H652="volume",VLOOKUP($Y652,Densities,5,FALSE),$H652="mass",1,$H652="",""),"enter density manually")</f>
        <v/>
      </c>
      <c r="AB652" s="115" t="str" cm="1">
        <f t="array" ref="AB652">_xlfn.IFNA(_xlfn.IFS($H652="length","kg/m",$H652="area","kg/m2",$H652="volume","kg/m3",$H652="mass","kg/kg",$H652="",""),"problem")</f>
        <v/>
      </c>
      <c r="AC652" s="118" t="str">
        <f t="shared" si="39"/>
        <v/>
      </c>
      <c r="AD652" s="119" t="str">
        <f t="shared" si="40"/>
        <v/>
      </c>
      <c r="AE652" s="120" t="str">
        <f t="shared" si="41"/>
        <v/>
      </c>
      <c r="AF652" s="121" t="str">
        <f t="shared" si="38"/>
        <v/>
      </c>
    </row>
    <row r="653" spans="2:32" ht="15.75" customHeight="1" x14ac:dyDescent="0.35">
      <c r="B653" s="903"/>
      <c r="C653" s="904"/>
      <c r="D653" s="905"/>
      <c r="E653" s="906"/>
      <c r="F653" s="907"/>
      <c r="G653" s="908"/>
      <c r="H653" s="909"/>
      <c r="I653" s="910"/>
      <c r="J653" s="911"/>
      <c r="K653" s="912"/>
      <c r="L653" s="913"/>
      <c r="M653" s="914"/>
      <c r="N653" s="915"/>
      <c r="O653" s="914"/>
      <c r="P653" s="915"/>
      <c r="Q653" s="916"/>
      <c r="R653" s="917"/>
      <c r="S653" s="918"/>
      <c r="T653" s="114" t="str" cm="1">
        <f t="array" ref="T653">_xlfn.IFS(I653="L = L",J653*K653,I653="L = RoT",J653*R653*S653,I653="A = L x H",J653*K653*L653,I653="A = CS",J653*O653,I653="A = A",J653*N653,I653="A = RoT",J653*R653*S653,I653="V = L x H x T",J653*K653*L653*M653,I653="V = L x CS",J653*K653*O653,I653="V = T x A",J653*M653*N653,I653="V = V",J653*P653,I653="V = RoT",J653*R653*S653,I653="M = M",J653*Q653,I653="M = RoT",J653*R653*S653,I653="","")</f>
        <v/>
      </c>
      <c r="U653" s="115" t="str" cm="1">
        <f t="array" ref="U653">_xlfn.IFNA(_xlfn.IFS($H653="length","m",$H653="area","m2",$H653="volume","m3",$H653="mass","kg",$H653="",""),"problem")</f>
        <v/>
      </c>
      <c r="V653" s="475"/>
      <c r="W653" s="476"/>
      <c r="X653" s="476"/>
      <c r="Y653" s="476"/>
      <c r="Z653" s="116"/>
      <c r="AA653" s="117" t="str" cm="1">
        <f t="array" ref="AA653">_xlfn.IFNA(_xlfn.IFS($H653="Length",VLOOKUP($Y653,Densities,3,FALSE),$H653="area",VLOOKUP($Y653,Densities,4,FALSE),$H653="volume",VLOOKUP($Y653,Densities,5,FALSE),$H653="mass",1,$H653="",""),"enter density manually")</f>
        <v/>
      </c>
      <c r="AB653" s="115" t="str" cm="1">
        <f t="array" ref="AB653">_xlfn.IFNA(_xlfn.IFS($H653="length","kg/m",$H653="area","kg/m2",$H653="volume","kg/m3",$H653="mass","kg/kg",$H653="",""),"problem")</f>
        <v/>
      </c>
      <c r="AC653" s="118" t="str">
        <f t="shared" si="39"/>
        <v/>
      </c>
      <c r="AD653" s="119" t="str">
        <f t="shared" si="40"/>
        <v/>
      </c>
      <c r="AE653" s="120" t="str">
        <f t="shared" si="41"/>
        <v/>
      </c>
      <c r="AF653" s="121" t="str">
        <f t="shared" si="38"/>
        <v/>
      </c>
    </row>
    <row r="654" spans="2:32" ht="15.75" customHeight="1" x14ac:dyDescent="0.35">
      <c r="B654" s="903"/>
      <c r="C654" s="904"/>
      <c r="D654" s="905"/>
      <c r="E654" s="906"/>
      <c r="F654" s="907"/>
      <c r="G654" s="908"/>
      <c r="H654" s="909"/>
      <c r="I654" s="910"/>
      <c r="J654" s="911"/>
      <c r="K654" s="912"/>
      <c r="L654" s="913"/>
      <c r="M654" s="914"/>
      <c r="N654" s="915"/>
      <c r="O654" s="914"/>
      <c r="P654" s="915"/>
      <c r="Q654" s="916"/>
      <c r="R654" s="917"/>
      <c r="S654" s="918"/>
      <c r="T654" s="114" t="str" cm="1">
        <f t="array" ref="T654">_xlfn.IFS(I654="L = L",J654*K654,I654="L = RoT",J654*R654*S654,I654="A = L x H",J654*K654*L654,I654="A = CS",J654*O654,I654="A = A",J654*N654,I654="A = RoT",J654*R654*S654,I654="V = L x H x T",J654*K654*L654*M654,I654="V = L x CS",J654*K654*O654,I654="V = T x A",J654*M654*N654,I654="V = V",J654*P654,I654="V = RoT",J654*R654*S654,I654="M = M",J654*Q654,I654="M = RoT",J654*R654*S654,I654="","")</f>
        <v/>
      </c>
      <c r="U654" s="115" t="str" cm="1">
        <f t="array" ref="U654">_xlfn.IFNA(_xlfn.IFS($H654="length","m",$H654="area","m2",$H654="volume","m3",$H654="mass","kg",$H654="",""),"problem")</f>
        <v/>
      </c>
      <c r="V654" s="475"/>
      <c r="W654" s="476"/>
      <c r="X654" s="476"/>
      <c r="Y654" s="476"/>
      <c r="Z654" s="116"/>
      <c r="AA654" s="117" t="str" cm="1">
        <f t="array" ref="AA654">_xlfn.IFNA(_xlfn.IFS($H654="Length",VLOOKUP($Y654,Densities,3,FALSE),$H654="area",VLOOKUP($Y654,Densities,4,FALSE),$H654="volume",VLOOKUP($Y654,Densities,5,FALSE),$H654="mass",1,$H654="",""),"enter density manually")</f>
        <v/>
      </c>
      <c r="AB654" s="115" t="str" cm="1">
        <f t="array" ref="AB654">_xlfn.IFNA(_xlfn.IFS($H654="length","kg/m",$H654="area","kg/m2",$H654="volume","kg/m3",$H654="mass","kg/kg",$H654="",""),"problem")</f>
        <v/>
      </c>
      <c r="AC654" s="118" t="str">
        <f t="shared" si="39"/>
        <v/>
      </c>
      <c r="AD654" s="119" t="str">
        <f t="shared" si="40"/>
        <v/>
      </c>
      <c r="AE654" s="120" t="str">
        <f t="shared" si="41"/>
        <v/>
      </c>
      <c r="AF654" s="121" t="str">
        <f t="shared" si="38"/>
        <v/>
      </c>
    </row>
    <row r="655" spans="2:32" ht="15.75" customHeight="1" x14ac:dyDescent="0.35">
      <c r="B655" s="903"/>
      <c r="C655" s="904"/>
      <c r="D655" s="905"/>
      <c r="E655" s="906"/>
      <c r="F655" s="907"/>
      <c r="G655" s="908"/>
      <c r="H655" s="909"/>
      <c r="I655" s="910"/>
      <c r="J655" s="911"/>
      <c r="K655" s="912"/>
      <c r="L655" s="913"/>
      <c r="M655" s="914"/>
      <c r="N655" s="915"/>
      <c r="O655" s="914"/>
      <c r="P655" s="915"/>
      <c r="Q655" s="916"/>
      <c r="R655" s="917"/>
      <c r="S655" s="918"/>
      <c r="T655" s="114" t="str" cm="1">
        <f t="array" ref="T655">_xlfn.IFS(I655="L = L",J655*K655,I655="L = RoT",J655*R655*S655,I655="A = L x H",J655*K655*L655,I655="A = CS",J655*O655,I655="A = A",J655*N655,I655="A = RoT",J655*R655*S655,I655="V = L x H x T",J655*K655*L655*M655,I655="V = L x CS",J655*K655*O655,I655="V = T x A",J655*M655*N655,I655="V = V",J655*P655,I655="V = RoT",J655*R655*S655,I655="M = M",J655*Q655,I655="M = RoT",J655*R655*S655,I655="","")</f>
        <v/>
      </c>
      <c r="U655" s="115" t="str" cm="1">
        <f t="array" ref="U655">_xlfn.IFNA(_xlfn.IFS($H655="length","m",$H655="area","m2",$H655="volume","m3",$H655="mass","kg",$H655="",""),"problem")</f>
        <v/>
      </c>
      <c r="V655" s="475"/>
      <c r="W655" s="476"/>
      <c r="X655" s="476"/>
      <c r="Y655" s="476"/>
      <c r="Z655" s="116"/>
      <c r="AA655" s="117" t="str" cm="1">
        <f t="array" ref="AA655">_xlfn.IFNA(_xlfn.IFS($H655="Length",VLOOKUP($Y655,Densities,3,FALSE),$H655="area",VLOOKUP($Y655,Densities,4,FALSE),$H655="volume",VLOOKUP($Y655,Densities,5,FALSE),$H655="mass",1,$H655="",""),"enter density manually")</f>
        <v/>
      </c>
      <c r="AB655" s="115" t="str" cm="1">
        <f t="array" ref="AB655">_xlfn.IFNA(_xlfn.IFS($H655="length","kg/m",$H655="area","kg/m2",$H655="volume","kg/m3",$H655="mass","kg/kg",$H655="",""),"problem")</f>
        <v/>
      </c>
      <c r="AC655" s="118" t="str">
        <f t="shared" si="39"/>
        <v/>
      </c>
      <c r="AD655" s="119" t="str">
        <f t="shared" si="40"/>
        <v/>
      </c>
      <c r="AE655" s="120" t="str">
        <f t="shared" si="41"/>
        <v/>
      </c>
      <c r="AF655" s="121" t="str">
        <f t="shared" si="38"/>
        <v/>
      </c>
    </row>
    <row r="656" spans="2:32" ht="15.75" customHeight="1" x14ac:dyDescent="0.35">
      <c r="B656" s="903"/>
      <c r="C656" s="904"/>
      <c r="D656" s="905"/>
      <c r="E656" s="906"/>
      <c r="F656" s="907"/>
      <c r="G656" s="908"/>
      <c r="H656" s="909"/>
      <c r="I656" s="910"/>
      <c r="J656" s="911"/>
      <c r="K656" s="912"/>
      <c r="L656" s="913"/>
      <c r="M656" s="914"/>
      <c r="N656" s="915"/>
      <c r="O656" s="914"/>
      <c r="P656" s="915"/>
      <c r="Q656" s="916"/>
      <c r="R656" s="917"/>
      <c r="S656" s="918"/>
      <c r="T656" s="114" t="str" cm="1">
        <f t="array" ref="T656">_xlfn.IFS(I656="L = L",J656*K656,I656="L = RoT",J656*R656*S656,I656="A = L x H",J656*K656*L656,I656="A = CS",J656*O656,I656="A = A",J656*N656,I656="A = RoT",J656*R656*S656,I656="V = L x H x T",J656*K656*L656*M656,I656="V = L x CS",J656*K656*O656,I656="V = T x A",J656*M656*N656,I656="V = V",J656*P656,I656="V = RoT",J656*R656*S656,I656="M = M",J656*Q656,I656="M = RoT",J656*R656*S656,I656="","")</f>
        <v/>
      </c>
      <c r="U656" s="115" t="str" cm="1">
        <f t="array" ref="U656">_xlfn.IFNA(_xlfn.IFS($H656="length","m",$H656="area","m2",$H656="volume","m3",$H656="mass","kg",$H656="",""),"problem")</f>
        <v/>
      </c>
      <c r="V656" s="475"/>
      <c r="W656" s="476"/>
      <c r="X656" s="476"/>
      <c r="Y656" s="476"/>
      <c r="Z656" s="116"/>
      <c r="AA656" s="117" t="str" cm="1">
        <f t="array" ref="AA656">_xlfn.IFNA(_xlfn.IFS($H656="Length",VLOOKUP($Y656,Densities,3,FALSE),$H656="area",VLOOKUP($Y656,Densities,4,FALSE),$H656="volume",VLOOKUP($Y656,Densities,5,FALSE),$H656="mass",1,$H656="",""),"enter density manually")</f>
        <v/>
      </c>
      <c r="AB656" s="115" t="str" cm="1">
        <f t="array" ref="AB656">_xlfn.IFNA(_xlfn.IFS($H656="length","kg/m",$H656="area","kg/m2",$H656="volume","kg/m3",$H656="mass","kg/kg",$H656="",""),"problem")</f>
        <v/>
      </c>
      <c r="AC656" s="118" t="str">
        <f t="shared" si="39"/>
        <v/>
      </c>
      <c r="AD656" s="119" t="str">
        <f t="shared" si="40"/>
        <v/>
      </c>
      <c r="AE656" s="120" t="str">
        <f t="shared" si="41"/>
        <v/>
      </c>
      <c r="AF656" s="121" t="str">
        <f t="shared" si="38"/>
        <v/>
      </c>
    </row>
    <row r="657" spans="2:32" ht="15.75" customHeight="1" x14ac:dyDescent="0.35">
      <c r="B657" s="903"/>
      <c r="C657" s="904"/>
      <c r="D657" s="905"/>
      <c r="E657" s="906"/>
      <c r="F657" s="907"/>
      <c r="G657" s="908"/>
      <c r="H657" s="909"/>
      <c r="I657" s="910"/>
      <c r="J657" s="911"/>
      <c r="K657" s="912"/>
      <c r="L657" s="913"/>
      <c r="M657" s="914"/>
      <c r="N657" s="915"/>
      <c r="O657" s="914"/>
      <c r="P657" s="915"/>
      <c r="Q657" s="916"/>
      <c r="R657" s="917"/>
      <c r="S657" s="918"/>
      <c r="T657" s="114" t="str" cm="1">
        <f t="array" ref="T657">_xlfn.IFS(I657="L = L",J657*K657,I657="L = RoT",J657*R657*S657,I657="A = L x H",J657*K657*L657,I657="A = CS",J657*O657,I657="A = A",J657*N657,I657="A = RoT",J657*R657*S657,I657="V = L x H x T",J657*K657*L657*M657,I657="V = L x CS",J657*K657*O657,I657="V = T x A",J657*M657*N657,I657="V = V",J657*P657,I657="V = RoT",J657*R657*S657,I657="M = M",J657*Q657,I657="M = RoT",J657*R657*S657,I657="","")</f>
        <v/>
      </c>
      <c r="U657" s="115" t="str" cm="1">
        <f t="array" ref="U657">_xlfn.IFNA(_xlfn.IFS($H657="length","m",$H657="area","m2",$H657="volume","m3",$H657="mass","kg",$H657="",""),"problem")</f>
        <v/>
      </c>
      <c r="V657" s="475"/>
      <c r="W657" s="476"/>
      <c r="X657" s="476"/>
      <c r="Y657" s="476"/>
      <c r="Z657" s="116"/>
      <c r="AA657" s="117" t="str" cm="1">
        <f t="array" ref="AA657">_xlfn.IFNA(_xlfn.IFS($H657="Length",VLOOKUP($Y657,Densities,3,FALSE),$H657="area",VLOOKUP($Y657,Densities,4,FALSE),$H657="volume",VLOOKUP($Y657,Densities,5,FALSE),$H657="mass",1,$H657="",""),"enter density manually")</f>
        <v/>
      </c>
      <c r="AB657" s="115" t="str" cm="1">
        <f t="array" ref="AB657">_xlfn.IFNA(_xlfn.IFS($H657="length","kg/m",$H657="area","kg/m2",$H657="volume","kg/m3",$H657="mass","kg/kg",$H657="",""),"problem")</f>
        <v/>
      </c>
      <c r="AC657" s="118" t="str">
        <f t="shared" si="39"/>
        <v/>
      </c>
      <c r="AD657" s="119" t="str">
        <f t="shared" si="40"/>
        <v/>
      </c>
      <c r="AE657" s="120" t="str">
        <f t="shared" si="41"/>
        <v/>
      </c>
      <c r="AF657" s="121" t="str">
        <f t="shared" si="38"/>
        <v/>
      </c>
    </row>
    <row r="658" spans="2:32" ht="15.75" customHeight="1" x14ac:dyDescent="0.35">
      <c r="B658" s="903"/>
      <c r="C658" s="904"/>
      <c r="D658" s="905"/>
      <c r="E658" s="906"/>
      <c r="F658" s="907"/>
      <c r="G658" s="908"/>
      <c r="H658" s="909"/>
      <c r="I658" s="910"/>
      <c r="J658" s="911"/>
      <c r="K658" s="912"/>
      <c r="L658" s="913"/>
      <c r="M658" s="914"/>
      <c r="N658" s="915"/>
      <c r="O658" s="914"/>
      <c r="P658" s="915"/>
      <c r="Q658" s="916"/>
      <c r="R658" s="917"/>
      <c r="S658" s="918"/>
      <c r="T658" s="114" t="str" cm="1">
        <f t="array" ref="T658">_xlfn.IFS(I658="L = L",J658*K658,I658="L = RoT",J658*R658*S658,I658="A = L x H",J658*K658*L658,I658="A = CS",J658*O658,I658="A = A",J658*N658,I658="A = RoT",J658*R658*S658,I658="V = L x H x T",J658*K658*L658*M658,I658="V = L x CS",J658*K658*O658,I658="V = T x A",J658*M658*N658,I658="V = V",J658*P658,I658="V = RoT",J658*R658*S658,I658="M = M",J658*Q658,I658="M = RoT",J658*R658*S658,I658="","")</f>
        <v/>
      </c>
      <c r="U658" s="115" t="str" cm="1">
        <f t="array" ref="U658">_xlfn.IFNA(_xlfn.IFS($H658="length","m",$H658="area","m2",$H658="volume","m3",$H658="mass","kg",$H658="",""),"problem")</f>
        <v/>
      </c>
      <c r="V658" s="475"/>
      <c r="W658" s="476"/>
      <c r="X658" s="476"/>
      <c r="Y658" s="476"/>
      <c r="Z658" s="116"/>
      <c r="AA658" s="117" t="str" cm="1">
        <f t="array" ref="AA658">_xlfn.IFNA(_xlfn.IFS($H658="Length",VLOOKUP($Y658,Densities,3,FALSE),$H658="area",VLOOKUP($Y658,Densities,4,FALSE),$H658="volume",VLOOKUP($Y658,Densities,5,FALSE),$H658="mass",1,$H658="",""),"enter density manually")</f>
        <v/>
      </c>
      <c r="AB658" s="115" t="str" cm="1">
        <f t="array" ref="AB658">_xlfn.IFNA(_xlfn.IFS($H658="length","kg/m",$H658="area","kg/m2",$H658="volume","kg/m3",$H658="mass","kg/kg",$H658="",""),"problem")</f>
        <v/>
      </c>
      <c r="AC658" s="118" t="str">
        <f t="shared" si="39"/>
        <v/>
      </c>
      <c r="AD658" s="119" t="str">
        <f t="shared" si="40"/>
        <v/>
      </c>
      <c r="AE658" s="120" t="str">
        <f t="shared" si="41"/>
        <v/>
      </c>
      <c r="AF658" s="121" t="str">
        <f t="shared" si="38"/>
        <v/>
      </c>
    </row>
    <row r="659" spans="2:32" ht="15.75" customHeight="1" x14ac:dyDescent="0.35">
      <c r="B659" s="903"/>
      <c r="C659" s="904"/>
      <c r="D659" s="905"/>
      <c r="E659" s="906"/>
      <c r="F659" s="907"/>
      <c r="G659" s="908"/>
      <c r="H659" s="909"/>
      <c r="I659" s="910"/>
      <c r="J659" s="911"/>
      <c r="K659" s="912"/>
      <c r="L659" s="913"/>
      <c r="M659" s="914"/>
      <c r="N659" s="915"/>
      <c r="O659" s="914"/>
      <c r="P659" s="915"/>
      <c r="Q659" s="916"/>
      <c r="R659" s="917"/>
      <c r="S659" s="918"/>
      <c r="T659" s="114" t="str" cm="1">
        <f t="array" ref="T659">_xlfn.IFS(I659="L = L",J659*K659,I659="L = RoT",J659*R659*S659,I659="A = L x H",J659*K659*L659,I659="A = CS",J659*O659,I659="A = A",J659*N659,I659="A = RoT",J659*R659*S659,I659="V = L x H x T",J659*K659*L659*M659,I659="V = L x CS",J659*K659*O659,I659="V = T x A",J659*M659*N659,I659="V = V",J659*P659,I659="V = RoT",J659*R659*S659,I659="M = M",J659*Q659,I659="M = RoT",J659*R659*S659,I659="","")</f>
        <v/>
      </c>
      <c r="U659" s="115" t="str" cm="1">
        <f t="array" ref="U659">_xlfn.IFNA(_xlfn.IFS($H659="length","m",$H659="area","m2",$H659="volume","m3",$H659="mass","kg",$H659="",""),"problem")</f>
        <v/>
      </c>
      <c r="V659" s="475"/>
      <c r="W659" s="476"/>
      <c r="X659" s="476"/>
      <c r="Y659" s="476"/>
      <c r="Z659" s="116"/>
      <c r="AA659" s="117" t="str" cm="1">
        <f t="array" ref="AA659">_xlfn.IFNA(_xlfn.IFS($H659="Length",VLOOKUP($Y659,Densities,3,FALSE),$H659="area",VLOOKUP($Y659,Densities,4,FALSE),$H659="volume",VLOOKUP($Y659,Densities,5,FALSE),$H659="mass",1,$H659="",""),"enter density manually")</f>
        <v/>
      </c>
      <c r="AB659" s="115" t="str" cm="1">
        <f t="array" ref="AB659">_xlfn.IFNA(_xlfn.IFS($H659="length","kg/m",$H659="area","kg/m2",$H659="volume","kg/m3",$H659="mass","kg/kg",$H659="",""),"problem")</f>
        <v/>
      </c>
      <c r="AC659" s="118" t="str">
        <f t="shared" si="39"/>
        <v/>
      </c>
      <c r="AD659" s="119" t="str">
        <f t="shared" si="40"/>
        <v/>
      </c>
      <c r="AE659" s="120" t="str">
        <f t="shared" si="41"/>
        <v/>
      </c>
      <c r="AF659" s="121" t="str">
        <f t="shared" si="38"/>
        <v/>
      </c>
    </row>
    <row r="660" spans="2:32" ht="15.75" customHeight="1" x14ac:dyDescent="0.35">
      <c r="B660" s="903"/>
      <c r="C660" s="904"/>
      <c r="D660" s="905"/>
      <c r="E660" s="906"/>
      <c r="F660" s="907"/>
      <c r="G660" s="908"/>
      <c r="H660" s="909"/>
      <c r="I660" s="910"/>
      <c r="J660" s="911"/>
      <c r="K660" s="912"/>
      <c r="L660" s="913"/>
      <c r="M660" s="914"/>
      <c r="N660" s="915"/>
      <c r="O660" s="914"/>
      <c r="P660" s="915"/>
      <c r="Q660" s="916"/>
      <c r="R660" s="917"/>
      <c r="S660" s="918"/>
      <c r="T660" s="114" t="str" cm="1">
        <f t="array" ref="T660">_xlfn.IFS(I660="L = L",J660*K660,I660="L = RoT",J660*R660*S660,I660="A = L x H",J660*K660*L660,I660="A = CS",J660*O660,I660="A = A",J660*N660,I660="A = RoT",J660*R660*S660,I660="V = L x H x T",J660*K660*L660*M660,I660="V = L x CS",J660*K660*O660,I660="V = T x A",J660*M660*N660,I660="V = V",J660*P660,I660="V = RoT",J660*R660*S660,I660="M = M",J660*Q660,I660="M = RoT",J660*R660*S660,I660="","")</f>
        <v/>
      </c>
      <c r="U660" s="115" t="str" cm="1">
        <f t="array" ref="U660">_xlfn.IFNA(_xlfn.IFS($H660="length","m",$H660="area","m2",$H660="volume","m3",$H660="mass","kg",$H660="",""),"problem")</f>
        <v/>
      </c>
      <c r="V660" s="475"/>
      <c r="W660" s="476"/>
      <c r="X660" s="476"/>
      <c r="Y660" s="476"/>
      <c r="Z660" s="116"/>
      <c r="AA660" s="117" t="str" cm="1">
        <f t="array" ref="AA660">_xlfn.IFNA(_xlfn.IFS($H660="Length",VLOOKUP($Y660,Densities,3,FALSE),$H660="area",VLOOKUP($Y660,Densities,4,FALSE),$H660="volume",VLOOKUP($Y660,Densities,5,FALSE),$H660="mass",1,$H660="",""),"enter density manually")</f>
        <v/>
      </c>
      <c r="AB660" s="115" t="str" cm="1">
        <f t="array" ref="AB660">_xlfn.IFNA(_xlfn.IFS($H660="length","kg/m",$H660="area","kg/m2",$H660="volume","kg/m3",$H660="mass","kg/kg",$H660="",""),"problem")</f>
        <v/>
      </c>
      <c r="AC660" s="118" t="str">
        <f t="shared" si="39"/>
        <v/>
      </c>
      <c r="AD660" s="119" t="str">
        <f t="shared" si="40"/>
        <v/>
      </c>
      <c r="AE660" s="120" t="str">
        <f t="shared" si="41"/>
        <v/>
      </c>
      <c r="AF660" s="121" t="str">
        <f t="shared" si="38"/>
        <v/>
      </c>
    </row>
    <row r="661" spans="2:32" ht="15.75" customHeight="1" x14ac:dyDescent="0.35">
      <c r="B661" s="903"/>
      <c r="C661" s="904"/>
      <c r="D661" s="905"/>
      <c r="E661" s="906"/>
      <c r="F661" s="907"/>
      <c r="G661" s="908"/>
      <c r="H661" s="909"/>
      <c r="I661" s="910"/>
      <c r="J661" s="911"/>
      <c r="K661" s="912"/>
      <c r="L661" s="913"/>
      <c r="M661" s="914"/>
      <c r="N661" s="915"/>
      <c r="O661" s="914"/>
      <c r="P661" s="915"/>
      <c r="Q661" s="916"/>
      <c r="R661" s="917"/>
      <c r="S661" s="918"/>
      <c r="T661" s="114" t="str" cm="1">
        <f t="array" ref="T661">_xlfn.IFS(I661="L = L",J661*K661,I661="L = RoT",J661*R661*S661,I661="A = L x H",J661*K661*L661,I661="A = CS",J661*O661,I661="A = A",J661*N661,I661="A = RoT",J661*R661*S661,I661="V = L x H x T",J661*K661*L661*M661,I661="V = L x CS",J661*K661*O661,I661="V = T x A",J661*M661*N661,I661="V = V",J661*P661,I661="V = RoT",J661*R661*S661,I661="M = M",J661*Q661,I661="M = RoT",J661*R661*S661,I661="","")</f>
        <v/>
      </c>
      <c r="U661" s="115" t="str" cm="1">
        <f t="array" ref="U661">_xlfn.IFNA(_xlfn.IFS($H661="length","m",$H661="area","m2",$H661="volume","m3",$H661="mass","kg",$H661="",""),"problem")</f>
        <v/>
      </c>
      <c r="V661" s="475"/>
      <c r="W661" s="476"/>
      <c r="X661" s="476"/>
      <c r="Y661" s="476"/>
      <c r="Z661" s="116"/>
      <c r="AA661" s="117" t="str" cm="1">
        <f t="array" ref="AA661">_xlfn.IFNA(_xlfn.IFS($H661="Length",VLOOKUP($Y661,Densities,3,FALSE),$H661="area",VLOOKUP($Y661,Densities,4,FALSE),$H661="volume",VLOOKUP($Y661,Densities,5,FALSE),$H661="mass",1,$H661="",""),"enter density manually")</f>
        <v/>
      </c>
      <c r="AB661" s="115" t="str" cm="1">
        <f t="array" ref="AB661">_xlfn.IFNA(_xlfn.IFS($H661="length","kg/m",$H661="area","kg/m2",$H661="volume","kg/m3",$H661="mass","kg/kg",$H661="",""),"problem")</f>
        <v/>
      </c>
      <c r="AC661" s="118" t="str">
        <f t="shared" si="39"/>
        <v/>
      </c>
      <c r="AD661" s="119" t="str">
        <f t="shared" si="40"/>
        <v/>
      </c>
      <c r="AE661" s="120" t="str">
        <f t="shared" si="41"/>
        <v/>
      </c>
      <c r="AF661" s="121" t="str">
        <f t="shared" si="38"/>
        <v/>
      </c>
    </row>
    <row r="662" spans="2:32" ht="15.75" customHeight="1" x14ac:dyDescent="0.35">
      <c r="B662" s="903"/>
      <c r="C662" s="904"/>
      <c r="D662" s="905"/>
      <c r="E662" s="906"/>
      <c r="F662" s="907"/>
      <c r="G662" s="908"/>
      <c r="H662" s="909"/>
      <c r="I662" s="910"/>
      <c r="J662" s="911"/>
      <c r="K662" s="912"/>
      <c r="L662" s="913"/>
      <c r="M662" s="914"/>
      <c r="N662" s="915"/>
      <c r="O662" s="914"/>
      <c r="P662" s="915"/>
      <c r="Q662" s="916"/>
      <c r="R662" s="917"/>
      <c r="S662" s="918"/>
      <c r="T662" s="114" t="str" cm="1">
        <f t="array" ref="T662">_xlfn.IFS(I662="L = L",J662*K662,I662="L = RoT",J662*R662*S662,I662="A = L x H",J662*K662*L662,I662="A = CS",J662*O662,I662="A = A",J662*N662,I662="A = RoT",J662*R662*S662,I662="V = L x H x T",J662*K662*L662*M662,I662="V = L x CS",J662*K662*O662,I662="V = T x A",J662*M662*N662,I662="V = V",J662*P662,I662="V = RoT",J662*R662*S662,I662="M = M",J662*Q662,I662="M = RoT",J662*R662*S662,I662="","")</f>
        <v/>
      </c>
      <c r="U662" s="115" t="str" cm="1">
        <f t="array" ref="U662">_xlfn.IFNA(_xlfn.IFS($H662="length","m",$H662="area","m2",$H662="volume","m3",$H662="mass","kg",$H662="",""),"problem")</f>
        <v/>
      </c>
      <c r="V662" s="475"/>
      <c r="W662" s="476"/>
      <c r="X662" s="476"/>
      <c r="Y662" s="476"/>
      <c r="Z662" s="116"/>
      <c r="AA662" s="117" t="str" cm="1">
        <f t="array" ref="AA662">_xlfn.IFNA(_xlfn.IFS($H662="Length",VLOOKUP($Y662,Densities,3,FALSE),$H662="area",VLOOKUP($Y662,Densities,4,FALSE),$H662="volume",VLOOKUP($Y662,Densities,5,FALSE),$H662="mass",1,$H662="",""),"enter density manually")</f>
        <v/>
      </c>
      <c r="AB662" s="115" t="str" cm="1">
        <f t="array" ref="AB662">_xlfn.IFNA(_xlfn.IFS($H662="length","kg/m",$H662="area","kg/m2",$H662="volume","kg/m3",$H662="mass","kg/kg",$H662="",""),"problem")</f>
        <v/>
      </c>
      <c r="AC662" s="118" t="str">
        <f t="shared" si="39"/>
        <v/>
      </c>
      <c r="AD662" s="119" t="str">
        <f t="shared" si="40"/>
        <v/>
      </c>
      <c r="AE662" s="120" t="str">
        <f t="shared" si="41"/>
        <v/>
      </c>
      <c r="AF662" s="121" t="str">
        <f t="shared" si="38"/>
        <v/>
      </c>
    </row>
    <row r="663" spans="2:32" ht="15.75" customHeight="1" x14ac:dyDescent="0.35">
      <c r="B663" s="903"/>
      <c r="C663" s="904"/>
      <c r="D663" s="905"/>
      <c r="E663" s="906"/>
      <c r="F663" s="907"/>
      <c r="G663" s="908"/>
      <c r="H663" s="909"/>
      <c r="I663" s="910"/>
      <c r="J663" s="911"/>
      <c r="K663" s="912"/>
      <c r="L663" s="913"/>
      <c r="M663" s="914"/>
      <c r="N663" s="915"/>
      <c r="O663" s="914"/>
      <c r="P663" s="915"/>
      <c r="Q663" s="916"/>
      <c r="R663" s="917"/>
      <c r="S663" s="918"/>
      <c r="T663" s="114" t="str" cm="1">
        <f t="array" ref="T663">_xlfn.IFS(I663="L = L",J663*K663,I663="L = RoT",J663*R663*S663,I663="A = L x H",J663*K663*L663,I663="A = CS",J663*O663,I663="A = A",J663*N663,I663="A = RoT",J663*R663*S663,I663="V = L x H x T",J663*K663*L663*M663,I663="V = L x CS",J663*K663*O663,I663="V = T x A",J663*M663*N663,I663="V = V",J663*P663,I663="V = RoT",J663*R663*S663,I663="M = M",J663*Q663,I663="M = RoT",J663*R663*S663,I663="","")</f>
        <v/>
      </c>
      <c r="U663" s="115" t="str" cm="1">
        <f t="array" ref="U663">_xlfn.IFNA(_xlfn.IFS($H663="length","m",$H663="area","m2",$H663="volume","m3",$H663="mass","kg",$H663="",""),"problem")</f>
        <v/>
      </c>
      <c r="V663" s="475"/>
      <c r="W663" s="476"/>
      <c r="X663" s="476"/>
      <c r="Y663" s="476"/>
      <c r="Z663" s="116"/>
      <c r="AA663" s="117" t="str" cm="1">
        <f t="array" ref="AA663">_xlfn.IFNA(_xlfn.IFS($H663="Length",VLOOKUP($Y663,Densities,3,FALSE),$H663="area",VLOOKUP($Y663,Densities,4,FALSE),$H663="volume",VLOOKUP($Y663,Densities,5,FALSE),$H663="mass",1,$H663="",""),"enter density manually")</f>
        <v/>
      </c>
      <c r="AB663" s="115" t="str" cm="1">
        <f t="array" ref="AB663">_xlfn.IFNA(_xlfn.IFS($H663="length","kg/m",$H663="area","kg/m2",$H663="volume","kg/m3",$H663="mass","kg/kg",$H663="",""),"problem")</f>
        <v/>
      </c>
      <c r="AC663" s="118" t="str">
        <f t="shared" si="39"/>
        <v/>
      </c>
      <c r="AD663" s="119" t="str">
        <f t="shared" si="40"/>
        <v/>
      </c>
      <c r="AE663" s="120" t="str">
        <f t="shared" si="41"/>
        <v/>
      </c>
      <c r="AF663" s="121" t="str">
        <f t="shared" si="38"/>
        <v/>
      </c>
    </row>
    <row r="664" spans="2:32" ht="15.75" customHeight="1" x14ac:dyDescent="0.35">
      <c r="B664" s="903"/>
      <c r="C664" s="904"/>
      <c r="D664" s="905"/>
      <c r="E664" s="906"/>
      <c r="F664" s="907"/>
      <c r="G664" s="908"/>
      <c r="H664" s="909"/>
      <c r="I664" s="910"/>
      <c r="J664" s="911"/>
      <c r="K664" s="912"/>
      <c r="L664" s="913"/>
      <c r="M664" s="914"/>
      <c r="N664" s="915"/>
      <c r="O664" s="914"/>
      <c r="P664" s="915"/>
      <c r="Q664" s="916"/>
      <c r="R664" s="917"/>
      <c r="S664" s="918"/>
      <c r="T664" s="114" t="str" cm="1">
        <f t="array" ref="T664">_xlfn.IFS(I664="L = L",J664*K664,I664="L = RoT",J664*R664*S664,I664="A = L x H",J664*K664*L664,I664="A = CS",J664*O664,I664="A = A",J664*N664,I664="A = RoT",J664*R664*S664,I664="V = L x H x T",J664*K664*L664*M664,I664="V = L x CS",J664*K664*O664,I664="V = T x A",J664*M664*N664,I664="V = V",J664*P664,I664="V = RoT",J664*R664*S664,I664="M = M",J664*Q664,I664="M = RoT",J664*R664*S664,I664="","")</f>
        <v/>
      </c>
      <c r="U664" s="115" t="str" cm="1">
        <f t="array" ref="U664">_xlfn.IFNA(_xlfn.IFS($H664="length","m",$H664="area","m2",$H664="volume","m3",$H664="mass","kg",$H664="",""),"problem")</f>
        <v/>
      </c>
      <c r="V664" s="475"/>
      <c r="W664" s="476"/>
      <c r="X664" s="476"/>
      <c r="Y664" s="476"/>
      <c r="Z664" s="116"/>
      <c r="AA664" s="117" t="str" cm="1">
        <f t="array" ref="AA664">_xlfn.IFNA(_xlfn.IFS($H664="Length",VLOOKUP($Y664,Densities,3,FALSE),$H664="area",VLOOKUP($Y664,Densities,4,FALSE),$H664="volume",VLOOKUP($Y664,Densities,5,FALSE),$H664="mass",1,$H664="",""),"enter density manually")</f>
        <v/>
      </c>
      <c r="AB664" s="115" t="str" cm="1">
        <f t="array" ref="AB664">_xlfn.IFNA(_xlfn.IFS($H664="length","kg/m",$H664="area","kg/m2",$H664="volume","kg/m3",$H664="mass","kg/kg",$H664="",""),"problem")</f>
        <v/>
      </c>
      <c r="AC664" s="118" t="str">
        <f t="shared" si="39"/>
        <v/>
      </c>
      <c r="AD664" s="119" t="str">
        <f t="shared" si="40"/>
        <v/>
      </c>
      <c r="AE664" s="120" t="str">
        <f t="shared" si="41"/>
        <v/>
      </c>
      <c r="AF664" s="121" t="str">
        <f t="shared" si="38"/>
        <v/>
      </c>
    </row>
    <row r="665" spans="2:32" ht="15.75" customHeight="1" x14ac:dyDescent="0.35">
      <c r="B665" s="903"/>
      <c r="C665" s="904"/>
      <c r="D665" s="905"/>
      <c r="E665" s="906"/>
      <c r="F665" s="907"/>
      <c r="G665" s="908"/>
      <c r="H665" s="909"/>
      <c r="I665" s="910"/>
      <c r="J665" s="911"/>
      <c r="K665" s="912"/>
      <c r="L665" s="913"/>
      <c r="M665" s="914"/>
      <c r="N665" s="915"/>
      <c r="O665" s="914"/>
      <c r="P665" s="915"/>
      <c r="Q665" s="916"/>
      <c r="R665" s="917"/>
      <c r="S665" s="918"/>
      <c r="T665" s="114" t="str" cm="1">
        <f t="array" ref="T665">_xlfn.IFS(I665="L = L",J665*K665,I665="L = RoT",J665*R665*S665,I665="A = L x H",J665*K665*L665,I665="A = CS",J665*O665,I665="A = A",J665*N665,I665="A = RoT",J665*R665*S665,I665="V = L x H x T",J665*K665*L665*M665,I665="V = L x CS",J665*K665*O665,I665="V = T x A",J665*M665*N665,I665="V = V",J665*P665,I665="V = RoT",J665*R665*S665,I665="M = M",J665*Q665,I665="M = RoT",J665*R665*S665,I665="","")</f>
        <v/>
      </c>
      <c r="U665" s="115" t="str" cm="1">
        <f t="array" ref="U665">_xlfn.IFNA(_xlfn.IFS($H665="length","m",$H665="area","m2",$H665="volume","m3",$H665="mass","kg",$H665="",""),"problem")</f>
        <v/>
      </c>
      <c r="V665" s="475"/>
      <c r="W665" s="476"/>
      <c r="X665" s="476"/>
      <c r="Y665" s="476"/>
      <c r="Z665" s="116"/>
      <c r="AA665" s="117" t="str" cm="1">
        <f t="array" ref="AA665">_xlfn.IFNA(_xlfn.IFS($H665="Length",VLOOKUP($Y665,Densities,3,FALSE),$H665="area",VLOOKUP($Y665,Densities,4,FALSE),$H665="volume",VLOOKUP($Y665,Densities,5,FALSE),$H665="mass",1,$H665="",""),"enter density manually")</f>
        <v/>
      </c>
      <c r="AB665" s="115" t="str" cm="1">
        <f t="array" ref="AB665">_xlfn.IFNA(_xlfn.IFS($H665="length","kg/m",$H665="area","kg/m2",$H665="volume","kg/m3",$H665="mass","kg/kg",$H665="",""),"problem")</f>
        <v/>
      </c>
      <c r="AC665" s="118" t="str">
        <f t="shared" si="39"/>
        <v/>
      </c>
      <c r="AD665" s="119" t="str">
        <f t="shared" si="40"/>
        <v/>
      </c>
      <c r="AE665" s="120" t="str">
        <f t="shared" si="41"/>
        <v/>
      </c>
      <c r="AF665" s="121" t="str">
        <f t="shared" si="38"/>
        <v/>
      </c>
    </row>
    <row r="666" spans="2:32" ht="15.75" customHeight="1" x14ac:dyDescent="0.35">
      <c r="B666" s="903"/>
      <c r="C666" s="904"/>
      <c r="D666" s="905"/>
      <c r="E666" s="906"/>
      <c r="F666" s="907"/>
      <c r="G666" s="908"/>
      <c r="H666" s="909"/>
      <c r="I666" s="910"/>
      <c r="J666" s="911"/>
      <c r="K666" s="912"/>
      <c r="L666" s="913"/>
      <c r="M666" s="914"/>
      <c r="N666" s="915"/>
      <c r="O666" s="914"/>
      <c r="P666" s="915"/>
      <c r="Q666" s="916"/>
      <c r="R666" s="917"/>
      <c r="S666" s="918"/>
      <c r="T666" s="114" t="str" cm="1">
        <f t="array" ref="T666">_xlfn.IFS(I666="L = L",J666*K666,I666="L = RoT",J666*R666*S666,I666="A = L x H",J666*K666*L666,I666="A = CS",J666*O666,I666="A = A",J666*N666,I666="A = RoT",J666*R666*S666,I666="V = L x H x T",J666*K666*L666*M666,I666="V = L x CS",J666*K666*O666,I666="V = T x A",J666*M666*N666,I666="V = V",J666*P666,I666="V = RoT",J666*R666*S666,I666="M = M",J666*Q666,I666="M = RoT",J666*R666*S666,I666="","")</f>
        <v/>
      </c>
      <c r="U666" s="115" t="str" cm="1">
        <f t="array" ref="U666">_xlfn.IFNA(_xlfn.IFS($H666="length","m",$H666="area","m2",$H666="volume","m3",$H666="mass","kg",$H666="",""),"problem")</f>
        <v/>
      </c>
      <c r="V666" s="475"/>
      <c r="W666" s="476"/>
      <c r="X666" s="476"/>
      <c r="Y666" s="476"/>
      <c r="Z666" s="116"/>
      <c r="AA666" s="117" t="str" cm="1">
        <f t="array" ref="AA666">_xlfn.IFNA(_xlfn.IFS($H666="Length",VLOOKUP($Y666,Densities,3,FALSE),$H666="area",VLOOKUP($Y666,Densities,4,FALSE),$H666="volume",VLOOKUP($Y666,Densities,5,FALSE),$H666="mass",1,$H666="",""),"enter density manually")</f>
        <v/>
      </c>
      <c r="AB666" s="115" t="str" cm="1">
        <f t="array" ref="AB666">_xlfn.IFNA(_xlfn.IFS($H666="length","kg/m",$H666="area","kg/m2",$H666="volume","kg/m3",$H666="mass","kg/kg",$H666="",""),"problem")</f>
        <v/>
      </c>
      <c r="AC666" s="118" t="str">
        <f t="shared" si="39"/>
        <v/>
      </c>
      <c r="AD666" s="119" t="str">
        <f t="shared" si="40"/>
        <v/>
      </c>
      <c r="AE666" s="120" t="str">
        <f t="shared" si="41"/>
        <v/>
      </c>
      <c r="AF666" s="121" t="str">
        <f t="shared" si="38"/>
        <v/>
      </c>
    </row>
    <row r="667" spans="2:32" ht="15.75" customHeight="1" x14ac:dyDescent="0.35">
      <c r="B667" s="903"/>
      <c r="C667" s="904"/>
      <c r="D667" s="905"/>
      <c r="E667" s="906"/>
      <c r="F667" s="907"/>
      <c r="G667" s="908"/>
      <c r="H667" s="909"/>
      <c r="I667" s="910"/>
      <c r="J667" s="911"/>
      <c r="K667" s="912"/>
      <c r="L667" s="913"/>
      <c r="M667" s="914"/>
      <c r="N667" s="915"/>
      <c r="O667" s="914"/>
      <c r="P667" s="915"/>
      <c r="Q667" s="916"/>
      <c r="R667" s="917"/>
      <c r="S667" s="918"/>
      <c r="T667" s="114" t="str" cm="1">
        <f t="array" ref="T667">_xlfn.IFS(I667="L = L",J667*K667,I667="L = RoT",J667*R667*S667,I667="A = L x H",J667*K667*L667,I667="A = CS",J667*O667,I667="A = A",J667*N667,I667="A = RoT",J667*R667*S667,I667="V = L x H x T",J667*K667*L667*M667,I667="V = L x CS",J667*K667*O667,I667="V = T x A",J667*M667*N667,I667="V = V",J667*P667,I667="V = RoT",J667*R667*S667,I667="M = M",J667*Q667,I667="M = RoT",J667*R667*S667,I667="","")</f>
        <v/>
      </c>
      <c r="U667" s="115" t="str" cm="1">
        <f t="array" ref="U667">_xlfn.IFNA(_xlfn.IFS($H667="length","m",$H667="area","m2",$H667="volume","m3",$H667="mass","kg",$H667="",""),"problem")</f>
        <v/>
      </c>
      <c r="V667" s="475"/>
      <c r="W667" s="476"/>
      <c r="X667" s="476"/>
      <c r="Y667" s="476"/>
      <c r="Z667" s="116"/>
      <c r="AA667" s="117" t="str" cm="1">
        <f t="array" ref="AA667">_xlfn.IFNA(_xlfn.IFS($H667="Length",VLOOKUP($Y667,Densities,3,FALSE),$H667="area",VLOOKUP($Y667,Densities,4,FALSE),$H667="volume",VLOOKUP($Y667,Densities,5,FALSE),$H667="mass",1,$H667="",""),"enter density manually")</f>
        <v/>
      </c>
      <c r="AB667" s="115" t="str" cm="1">
        <f t="array" ref="AB667">_xlfn.IFNA(_xlfn.IFS($H667="length","kg/m",$H667="area","kg/m2",$H667="volume","kg/m3",$H667="mass","kg/kg",$H667="",""),"problem")</f>
        <v/>
      </c>
      <c r="AC667" s="118" t="str">
        <f t="shared" si="39"/>
        <v/>
      </c>
      <c r="AD667" s="119" t="str">
        <f t="shared" si="40"/>
        <v/>
      </c>
      <c r="AE667" s="120" t="str">
        <f t="shared" si="41"/>
        <v/>
      </c>
      <c r="AF667" s="121" t="str">
        <f t="shared" si="38"/>
        <v/>
      </c>
    </row>
    <row r="668" spans="2:32" ht="15.75" customHeight="1" x14ac:dyDescent="0.35">
      <c r="B668" s="903"/>
      <c r="C668" s="904"/>
      <c r="D668" s="905"/>
      <c r="E668" s="906"/>
      <c r="F668" s="907"/>
      <c r="G668" s="908"/>
      <c r="H668" s="909"/>
      <c r="I668" s="910"/>
      <c r="J668" s="911"/>
      <c r="K668" s="912"/>
      <c r="L668" s="913"/>
      <c r="M668" s="914"/>
      <c r="N668" s="915"/>
      <c r="O668" s="914"/>
      <c r="P668" s="915"/>
      <c r="Q668" s="916"/>
      <c r="R668" s="917"/>
      <c r="S668" s="918"/>
      <c r="T668" s="114" t="str" cm="1">
        <f t="array" ref="T668">_xlfn.IFS(I668="L = L",J668*K668,I668="L = RoT",J668*R668*S668,I668="A = L x H",J668*K668*L668,I668="A = CS",J668*O668,I668="A = A",J668*N668,I668="A = RoT",J668*R668*S668,I668="V = L x H x T",J668*K668*L668*M668,I668="V = L x CS",J668*K668*O668,I668="V = T x A",J668*M668*N668,I668="V = V",J668*P668,I668="V = RoT",J668*R668*S668,I668="M = M",J668*Q668,I668="M = RoT",J668*R668*S668,I668="","")</f>
        <v/>
      </c>
      <c r="U668" s="115" t="str" cm="1">
        <f t="array" ref="U668">_xlfn.IFNA(_xlfn.IFS($H668="length","m",$H668="area","m2",$H668="volume","m3",$H668="mass","kg",$H668="",""),"problem")</f>
        <v/>
      </c>
      <c r="V668" s="475"/>
      <c r="W668" s="476"/>
      <c r="X668" s="476"/>
      <c r="Y668" s="476"/>
      <c r="Z668" s="116"/>
      <c r="AA668" s="117" t="str" cm="1">
        <f t="array" ref="AA668">_xlfn.IFNA(_xlfn.IFS($H668="Length",VLOOKUP($Y668,Densities,3,FALSE),$H668="area",VLOOKUP($Y668,Densities,4,FALSE),$H668="volume",VLOOKUP($Y668,Densities,5,FALSE),$H668="mass",1,$H668="",""),"enter density manually")</f>
        <v/>
      </c>
      <c r="AB668" s="115" t="str" cm="1">
        <f t="array" ref="AB668">_xlfn.IFNA(_xlfn.IFS($H668="length","kg/m",$H668="area","kg/m2",$H668="volume","kg/m3",$H668="mass","kg/kg",$H668="",""),"problem")</f>
        <v/>
      </c>
      <c r="AC668" s="118" t="str">
        <f t="shared" si="39"/>
        <v/>
      </c>
      <c r="AD668" s="119" t="str">
        <f t="shared" si="40"/>
        <v/>
      </c>
      <c r="AE668" s="120" t="str">
        <f t="shared" si="41"/>
        <v/>
      </c>
      <c r="AF668" s="121" t="str">
        <f t="shared" si="38"/>
        <v/>
      </c>
    </row>
    <row r="669" spans="2:32" ht="15.75" customHeight="1" x14ac:dyDescent="0.35">
      <c r="B669" s="903"/>
      <c r="C669" s="904"/>
      <c r="D669" s="905"/>
      <c r="E669" s="906"/>
      <c r="F669" s="907"/>
      <c r="G669" s="908"/>
      <c r="H669" s="909"/>
      <c r="I669" s="910"/>
      <c r="J669" s="911"/>
      <c r="K669" s="912"/>
      <c r="L669" s="913"/>
      <c r="M669" s="914"/>
      <c r="N669" s="915"/>
      <c r="O669" s="914"/>
      <c r="P669" s="915"/>
      <c r="Q669" s="916"/>
      <c r="R669" s="917"/>
      <c r="S669" s="918"/>
      <c r="T669" s="114" t="str" cm="1">
        <f t="array" ref="T669">_xlfn.IFS(I669="L = L",J669*K669,I669="L = RoT",J669*R669*S669,I669="A = L x H",J669*K669*L669,I669="A = CS",J669*O669,I669="A = A",J669*N669,I669="A = RoT",J669*R669*S669,I669="V = L x H x T",J669*K669*L669*M669,I669="V = L x CS",J669*K669*O669,I669="V = T x A",J669*M669*N669,I669="V = V",J669*P669,I669="V = RoT",J669*R669*S669,I669="M = M",J669*Q669,I669="M = RoT",J669*R669*S669,I669="","")</f>
        <v/>
      </c>
      <c r="U669" s="115" t="str" cm="1">
        <f t="array" ref="U669">_xlfn.IFNA(_xlfn.IFS($H669="length","m",$H669="area","m2",$H669="volume","m3",$H669="mass","kg",$H669="",""),"problem")</f>
        <v/>
      </c>
      <c r="V669" s="475"/>
      <c r="W669" s="476"/>
      <c r="X669" s="476"/>
      <c r="Y669" s="476"/>
      <c r="Z669" s="116"/>
      <c r="AA669" s="117" t="str" cm="1">
        <f t="array" ref="AA669">_xlfn.IFNA(_xlfn.IFS($H669="Length",VLOOKUP($Y669,Densities,3,FALSE),$H669="area",VLOOKUP($Y669,Densities,4,FALSE),$H669="volume",VLOOKUP($Y669,Densities,5,FALSE),$H669="mass",1,$H669="",""),"enter density manually")</f>
        <v/>
      </c>
      <c r="AB669" s="115" t="str" cm="1">
        <f t="array" ref="AB669">_xlfn.IFNA(_xlfn.IFS($H669="length","kg/m",$H669="area","kg/m2",$H669="volume","kg/m3",$H669="mass","kg/kg",$H669="",""),"problem")</f>
        <v/>
      </c>
      <c r="AC669" s="118" t="str">
        <f t="shared" si="39"/>
        <v/>
      </c>
      <c r="AD669" s="119" t="str">
        <f t="shared" si="40"/>
        <v/>
      </c>
      <c r="AE669" s="120" t="str">
        <f t="shared" si="41"/>
        <v/>
      </c>
      <c r="AF669" s="121" t="str">
        <f t="shared" si="38"/>
        <v/>
      </c>
    </row>
    <row r="670" spans="2:32" ht="15.75" customHeight="1" x14ac:dyDescent="0.35">
      <c r="B670" s="903"/>
      <c r="C670" s="904"/>
      <c r="D670" s="905"/>
      <c r="E670" s="906"/>
      <c r="F670" s="907"/>
      <c r="G670" s="908"/>
      <c r="H670" s="909"/>
      <c r="I670" s="910"/>
      <c r="J670" s="911"/>
      <c r="K670" s="912"/>
      <c r="L670" s="913"/>
      <c r="M670" s="914"/>
      <c r="N670" s="915"/>
      <c r="O670" s="914"/>
      <c r="P670" s="915"/>
      <c r="Q670" s="916"/>
      <c r="R670" s="917"/>
      <c r="S670" s="918"/>
      <c r="T670" s="114" t="str" cm="1">
        <f t="array" ref="T670">_xlfn.IFS(I670="L = L",J670*K670,I670="L = RoT",J670*R670*S670,I670="A = L x H",J670*K670*L670,I670="A = CS",J670*O670,I670="A = A",J670*N670,I670="A = RoT",J670*R670*S670,I670="V = L x H x T",J670*K670*L670*M670,I670="V = L x CS",J670*K670*O670,I670="V = T x A",J670*M670*N670,I670="V = V",J670*P670,I670="V = RoT",J670*R670*S670,I670="M = M",J670*Q670,I670="M = RoT",J670*R670*S670,I670="","")</f>
        <v/>
      </c>
      <c r="U670" s="115" t="str" cm="1">
        <f t="array" ref="U670">_xlfn.IFNA(_xlfn.IFS($H670="length","m",$H670="area","m2",$H670="volume","m3",$H670="mass","kg",$H670="",""),"problem")</f>
        <v/>
      </c>
      <c r="V670" s="475"/>
      <c r="W670" s="476"/>
      <c r="X670" s="476"/>
      <c r="Y670" s="476"/>
      <c r="Z670" s="116"/>
      <c r="AA670" s="117" t="str" cm="1">
        <f t="array" ref="AA670">_xlfn.IFNA(_xlfn.IFS($H670="Length",VLOOKUP($Y670,Densities,3,FALSE),$H670="area",VLOOKUP($Y670,Densities,4,FALSE),$H670="volume",VLOOKUP($Y670,Densities,5,FALSE),$H670="mass",1,$H670="",""),"enter density manually")</f>
        <v/>
      </c>
      <c r="AB670" s="115" t="str" cm="1">
        <f t="array" ref="AB670">_xlfn.IFNA(_xlfn.IFS($H670="length","kg/m",$H670="area","kg/m2",$H670="volume","kg/m3",$H670="mass","kg/kg",$H670="",""),"problem")</f>
        <v/>
      </c>
      <c r="AC670" s="118" t="str">
        <f t="shared" si="39"/>
        <v/>
      </c>
      <c r="AD670" s="119" t="str">
        <f t="shared" si="40"/>
        <v/>
      </c>
      <c r="AE670" s="120" t="str">
        <f t="shared" si="41"/>
        <v/>
      </c>
      <c r="AF670" s="121" t="str">
        <f t="shared" si="38"/>
        <v/>
      </c>
    </row>
    <row r="671" spans="2:32" ht="15.75" customHeight="1" x14ac:dyDescent="0.35">
      <c r="B671" s="903"/>
      <c r="C671" s="904"/>
      <c r="D671" s="905"/>
      <c r="E671" s="906"/>
      <c r="F671" s="907"/>
      <c r="G671" s="908"/>
      <c r="H671" s="909"/>
      <c r="I671" s="910"/>
      <c r="J671" s="911"/>
      <c r="K671" s="912"/>
      <c r="L671" s="913"/>
      <c r="M671" s="914"/>
      <c r="N671" s="915"/>
      <c r="O671" s="914"/>
      <c r="P671" s="915"/>
      <c r="Q671" s="916"/>
      <c r="R671" s="917"/>
      <c r="S671" s="918"/>
      <c r="T671" s="114" t="str" cm="1">
        <f t="array" ref="T671">_xlfn.IFS(I671="L = L",J671*K671,I671="L = RoT",J671*R671*S671,I671="A = L x H",J671*K671*L671,I671="A = CS",J671*O671,I671="A = A",J671*N671,I671="A = RoT",J671*R671*S671,I671="V = L x H x T",J671*K671*L671*M671,I671="V = L x CS",J671*K671*O671,I671="V = T x A",J671*M671*N671,I671="V = V",J671*P671,I671="V = RoT",J671*R671*S671,I671="M = M",J671*Q671,I671="M = RoT",J671*R671*S671,I671="","")</f>
        <v/>
      </c>
      <c r="U671" s="115" t="str" cm="1">
        <f t="array" ref="U671">_xlfn.IFNA(_xlfn.IFS($H671="length","m",$H671="area","m2",$H671="volume","m3",$H671="mass","kg",$H671="",""),"problem")</f>
        <v/>
      </c>
      <c r="V671" s="475"/>
      <c r="W671" s="476"/>
      <c r="X671" s="476"/>
      <c r="Y671" s="476"/>
      <c r="Z671" s="116"/>
      <c r="AA671" s="117" t="str" cm="1">
        <f t="array" ref="AA671">_xlfn.IFNA(_xlfn.IFS($H671="Length",VLOOKUP($Y671,Densities,3,FALSE),$H671="area",VLOOKUP($Y671,Densities,4,FALSE),$H671="volume",VLOOKUP($Y671,Densities,5,FALSE),$H671="mass",1,$H671="",""),"enter density manually")</f>
        <v/>
      </c>
      <c r="AB671" s="115" t="str" cm="1">
        <f t="array" ref="AB671">_xlfn.IFNA(_xlfn.IFS($H671="length","kg/m",$H671="area","kg/m2",$H671="volume","kg/m3",$H671="mass","kg/kg",$H671="",""),"problem")</f>
        <v/>
      </c>
      <c r="AC671" s="118" t="str">
        <f t="shared" si="39"/>
        <v/>
      </c>
      <c r="AD671" s="119" t="str">
        <f t="shared" si="40"/>
        <v/>
      </c>
      <c r="AE671" s="120" t="str">
        <f t="shared" si="41"/>
        <v/>
      </c>
      <c r="AF671" s="121" t="str">
        <f t="shared" si="38"/>
        <v/>
      </c>
    </row>
    <row r="672" spans="2:32" ht="15.75" customHeight="1" x14ac:dyDescent="0.35">
      <c r="B672" s="903"/>
      <c r="C672" s="904"/>
      <c r="D672" s="905"/>
      <c r="E672" s="906"/>
      <c r="F672" s="907"/>
      <c r="G672" s="908"/>
      <c r="H672" s="909"/>
      <c r="I672" s="910"/>
      <c r="J672" s="911"/>
      <c r="K672" s="912"/>
      <c r="L672" s="913"/>
      <c r="M672" s="914"/>
      <c r="N672" s="915"/>
      <c r="O672" s="914"/>
      <c r="P672" s="915"/>
      <c r="Q672" s="916"/>
      <c r="R672" s="917"/>
      <c r="S672" s="918"/>
      <c r="T672" s="114" t="str" cm="1">
        <f t="array" ref="T672">_xlfn.IFS(I672="L = L",J672*K672,I672="L = RoT",J672*R672*S672,I672="A = L x H",J672*K672*L672,I672="A = CS",J672*O672,I672="A = A",J672*N672,I672="A = RoT",J672*R672*S672,I672="V = L x H x T",J672*K672*L672*M672,I672="V = L x CS",J672*K672*O672,I672="V = T x A",J672*M672*N672,I672="V = V",J672*P672,I672="V = RoT",J672*R672*S672,I672="M = M",J672*Q672,I672="M = RoT",J672*R672*S672,I672="","")</f>
        <v/>
      </c>
      <c r="U672" s="115" t="str" cm="1">
        <f t="array" ref="U672">_xlfn.IFNA(_xlfn.IFS($H672="length","m",$H672="area","m2",$H672="volume","m3",$H672="mass","kg",$H672="",""),"problem")</f>
        <v/>
      </c>
      <c r="V672" s="475"/>
      <c r="W672" s="476"/>
      <c r="X672" s="476"/>
      <c r="Y672" s="476"/>
      <c r="Z672" s="116"/>
      <c r="AA672" s="117" t="str" cm="1">
        <f t="array" ref="AA672">_xlfn.IFNA(_xlfn.IFS($H672="Length",VLOOKUP($Y672,Densities,3,FALSE),$H672="area",VLOOKUP($Y672,Densities,4,FALSE),$H672="volume",VLOOKUP($Y672,Densities,5,FALSE),$H672="mass",1,$H672="",""),"enter density manually")</f>
        <v/>
      </c>
      <c r="AB672" s="115" t="str" cm="1">
        <f t="array" ref="AB672">_xlfn.IFNA(_xlfn.IFS($H672="length","kg/m",$H672="area","kg/m2",$H672="volume","kg/m3",$H672="mass","kg/kg",$H672="",""),"problem")</f>
        <v/>
      </c>
      <c r="AC672" s="118" t="str">
        <f t="shared" si="39"/>
        <v/>
      </c>
      <c r="AD672" s="119" t="str">
        <f t="shared" si="40"/>
        <v/>
      </c>
      <c r="AE672" s="120" t="str">
        <f t="shared" si="41"/>
        <v/>
      </c>
      <c r="AF672" s="121" t="str">
        <f t="shared" si="38"/>
        <v/>
      </c>
    </row>
    <row r="673" spans="2:32" ht="15.75" customHeight="1" x14ac:dyDescent="0.35">
      <c r="B673" s="903"/>
      <c r="C673" s="904"/>
      <c r="D673" s="905"/>
      <c r="E673" s="906"/>
      <c r="F673" s="907"/>
      <c r="G673" s="908"/>
      <c r="H673" s="909"/>
      <c r="I673" s="910"/>
      <c r="J673" s="911"/>
      <c r="K673" s="912"/>
      <c r="L673" s="913"/>
      <c r="M673" s="914"/>
      <c r="N673" s="915"/>
      <c r="O673" s="914"/>
      <c r="P673" s="915"/>
      <c r="Q673" s="916"/>
      <c r="R673" s="917"/>
      <c r="S673" s="918"/>
      <c r="T673" s="114" t="str" cm="1">
        <f t="array" ref="T673">_xlfn.IFS(I673="L = L",J673*K673,I673="L = RoT",J673*R673*S673,I673="A = L x H",J673*K673*L673,I673="A = CS",J673*O673,I673="A = A",J673*N673,I673="A = RoT",J673*R673*S673,I673="V = L x H x T",J673*K673*L673*M673,I673="V = L x CS",J673*K673*O673,I673="V = T x A",J673*M673*N673,I673="V = V",J673*P673,I673="V = RoT",J673*R673*S673,I673="M = M",J673*Q673,I673="M = RoT",J673*R673*S673,I673="","")</f>
        <v/>
      </c>
      <c r="U673" s="115" t="str" cm="1">
        <f t="array" ref="U673">_xlfn.IFNA(_xlfn.IFS($H673="length","m",$H673="area","m2",$H673="volume","m3",$H673="mass","kg",$H673="",""),"problem")</f>
        <v/>
      </c>
      <c r="V673" s="475"/>
      <c r="W673" s="476"/>
      <c r="X673" s="476"/>
      <c r="Y673" s="476"/>
      <c r="Z673" s="116"/>
      <c r="AA673" s="117" t="str" cm="1">
        <f t="array" ref="AA673">_xlfn.IFNA(_xlfn.IFS($H673="Length",VLOOKUP($Y673,Densities,3,FALSE),$H673="area",VLOOKUP($Y673,Densities,4,FALSE),$H673="volume",VLOOKUP($Y673,Densities,5,FALSE),$H673="mass",1,$H673="",""),"enter density manually")</f>
        <v/>
      </c>
      <c r="AB673" s="115" t="str" cm="1">
        <f t="array" ref="AB673">_xlfn.IFNA(_xlfn.IFS($H673="length","kg/m",$H673="area","kg/m2",$H673="volume","kg/m3",$H673="mass","kg/kg",$H673="",""),"problem")</f>
        <v/>
      </c>
      <c r="AC673" s="118" t="str">
        <f t="shared" si="39"/>
        <v/>
      </c>
      <c r="AD673" s="119" t="str">
        <f t="shared" si="40"/>
        <v/>
      </c>
      <c r="AE673" s="120" t="str">
        <f t="shared" si="41"/>
        <v/>
      </c>
      <c r="AF673" s="121" t="str">
        <f t="shared" si="38"/>
        <v/>
      </c>
    </row>
    <row r="674" spans="2:32" ht="15.75" customHeight="1" x14ac:dyDescent="0.35">
      <c r="B674" s="903"/>
      <c r="C674" s="904"/>
      <c r="D674" s="905"/>
      <c r="E674" s="906"/>
      <c r="F674" s="907"/>
      <c r="G674" s="908"/>
      <c r="H674" s="909"/>
      <c r="I674" s="910"/>
      <c r="J674" s="911"/>
      <c r="K674" s="912"/>
      <c r="L674" s="913"/>
      <c r="M674" s="914"/>
      <c r="N674" s="915"/>
      <c r="O674" s="914"/>
      <c r="P674" s="915"/>
      <c r="Q674" s="916"/>
      <c r="R674" s="917"/>
      <c r="S674" s="918"/>
      <c r="T674" s="114" t="str" cm="1">
        <f t="array" ref="T674">_xlfn.IFS(I674="L = L",J674*K674,I674="L = RoT",J674*R674*S674,I674="A = L x H",J674*K674*L674,I674="A = CS",J674*O674,I674="A = A",J674*N674,I674="A = RoT",J674*R674*S674,I674="V = L x H x T",J674*K674*L674*M674,I674="V = L x CS",J674*K674*O674,I674="V = T x A",J674*M674*N674,I674="V = V",J674*P674,I674="V = RoT",J674*R674*S674,I674="M = M",J674*Q674,I674="M = RoT",J674*R674*S674,I674="","")</f>
        <v/>
      </c>
      <c r="U674" s="115" t="str" cm="1">
        <f t="array" ref="U674">_xlfn.IFNA(_xlfn.IFS($H674="length","m",$H674="area","m2",$H674="volume","m3",$H674="mass","kg",$H674="",""),"problem")</f>
        <v/>
      </c>
      <c r="V674" s="475"/>
      <c r="W674" s="476"/>
      <c r="X674" s="476"/>
      <c r="Y674" s="476"/>
      <c r="Z674" s="116"/>
      <c r="AA674" s="117" t="str" cm="1">
        <f t="array" ref="AA674">_xlfn.IFNA(_xlfn.IFS($H674="Length",VLOOKUP($Y674,Densities,3,FALSE),$H674="area",VLOOKUP($Y674,Densities,4,FALSE),$H674="volume",VLOOKUP($Y674,Densities,5,FALSE),$H674="mass",1,$H674="",""),"enter density manually")</f>
        <v/>
      </c>
      <c r="AB674" s="115" t="str" cm="1">
        <f t="array" ref="AB674">_xlfn.IFNA(_xlfn.IFS($H674="length","kg/m",$H674="area","kg/m2",$H674="volume","kg/m3",$H674="mass","kg/kg",$H674="",""),"problem")</f>
        <v/>
      </c>
      <c r="AC674" s="118" t="str">
        <f t="shared" si="39"/>
        <v/>
      </c>
      <c r="AD674" s="119" t="str">
        <f t="shared" si="40"/>
        <v/>
      </c>
      <c r="AE674" s="120" t="str">
        <f t="shared" si="41"/>
        <v/>
      </c>
      <c r="AF674" s="121" t="str">
        <f t="shared" si="38"/>
        <v/>
      </c>
    </row>
    <row r="675" spans="2:32" ht="15.75" customHeight="1" x14ac:dyDescent="0.35">
      <c r="B675" s="903"/>
      <c r="C675" s="904"/>
      <c r="D675" s="905"/>
      <c r="E675" s="906"/>
      <c r="F675" s="907"/>
      <c r="G675" s="908"/>
      <c r="H675" s="909"/>
      <c r="I675" s="910"/>
      <c r="J675" s="911"/>
      <c r="K675" s="912"/>
      <c r="L675" s="913"/>
      <c r="M675" s="914"/>
      <c r="N675" s="915"/>
      <c r="O675" s="914"/>
      <c r="P675" s="915"/>
      <c r="Q675" s="916"/>
      <c r="R675" s="917"/>
      <c r="S675" s="918"/>
      <c r="T675" s="114" t="str" cm="1">
        <f t="array" ref="T675">_xlfn.IFS(I675="L = L",J675*K675,I675="L = RoT",J675*R675*S675,I675="A = L x H",J675*K675*L675,I675="A = CS",J675*O675,I675="A = A",J675*N675,I675="A = RoT",J675*R675*S675,I675="V = L x H x T",J675*K675*L675*M675,I675="V = L x CS",J675*K675*O675,I675="V = T x A",J675*M675*N675,I675="V = V",J675*P675,I675="V = RoT",J675*R675*S675,I675="M = M",J675*Q675,I675="M = RoT",J675*R675*S675,I675="","")</f>
        <v/>
      </c>
      <c r="U675" s="115" t="str" cm="1">
        <f t="array" ref="U675">_xlfn.IFNA(_xlfn.IFS($H675="length","m",$H675="area","m2",$H675="volume","m3",$H675="mass","kg",$H675="",""),"problem")</f>
        <v/>
      </c>
      <c r="V675" s="475"/>
      <c r="W675" s="476"/>
      <c r="X675" s="476"/>
      <c r="Y675" s="476"/>
      <c r="Z675" s="116"/>
      <c r="AA675" s="117" t="str" cm="1">
        <f t="array" ref="AA675">_xlfn.IFNA(_xlfn.IFS($H675="Length",VLOOKUP($Y675,Densities,3,FALSE),$H675="area",VLOOKUP($Y675,Densities,4,FALSE),$H675="volume",VLOOKUP($Y675,Densities,5,FALSE),$H675="mass",1,$H675="",""),"enter density manually")</f>
        <v/>
      </c>
      <c r="AB675" s="115" t="str" cm="1">
        <f t="array" ref="AB675">_xlfn.IFNA(_xlfn.IFS($H675="length","kg/m",$H675="area","kg/m2",$H675="volume","kg/m3",$H675="mass","kg/kg",$H675="",""),"problem")</f>
        <v/>
      </c>
      <c r="AC675" s="118" t="str">
        <f t="shared" si="39"/>
        <v/>
      </c>
      <c r="AD675" s="119" t="str">
        <f t="shared" si="40"/>
        <v/>
      </c>
      <c r="AE675" s="120" t="str">
        <f t="shared" si="41"/>
        <v/>
      </c>
      <c r="AF675" s="121" t="str">
        <f t="shared" si="38"/>
        <v/>
      </c>
    </row>
    <row r="676" spans="2:32" ht="15.75" customHeight="1" x14ac:dyDescent="0.35">
      <c r="B676" s="903"/>
      <c r="C676" s="904"/>
      <c r="D676" s="905"/>
      <c r="E676" s="906"/>
      <c r="F676" s="907"/>
      <c r="G676" s="908"/>
      <c r="H676" s="909"/>
      <c r="I676" s="910"/>
      <c r="J676" s="911"/>
      <c r="K676" s="912"/>
      <c r="L676" s="913"/>
      <c r="M676" s="914"/>
      <c r="N676" s="915"/>
      <c r="O676" s="914"/>
      <c r="P676" s="915"/>
      <c r="Q676" s="916"/>
      <c r="R676" s="917"/>
      <c r="S676" s="918"/>
      <c r="T676" s="114" t="str" cm="1">
        <f t="array" ref="T676">_xlfn.IFS(I676="L = L",J676*K676,I676="L = RoT",J676*R676*S676,I676="A = L x H",J676*K676*L676,I676="A = CS",J676*O676,I676="A = A",J676*N676,I676="A = RoT",J676*R676*S676,I676="V = L x H x T",J676*K676*L676*M676,I676="V = L x CS",J676*K676*O676,I676="V = T x A",J676*M676*N676,I676="V = V",J676*P676,I676="V = RoT",J676*R676*S676,I676="M = M",J676*Q676,I676="M = RoT",J676*R676*S676,I676="","")</f>
        <v/>
      </c>
      <c r="U676" s="115" t="str" cm="1">
        <f t="array" ref="U676">_xlfn.IFNA(_xlfn.IFS($H676="length","m",$H676="area","m2",$H676="volume","m3",$H676="mass","kg",$H676="",""),"problem")</f>
        <v/>
      </c>
      <c r="V676" s="475"/>
      <c r="W676" s="476"/>
      <c r="X676" s="476"/>
      <c r="Y676" s="476"/>
      <c r="Z676" s="116"/>
      <c r="AA676" s="117" t="str" cm="1">
        <f t="array" ref="AA676">_xlfn.IFNA(_xlfn.IFS($H676="Length",VLOOKUP($Y676,Densities,3,FALSE),$H676="area",VLOOKUP($Y676,Densities,4,FALSE),$H676="volume",VLOOKUP($Y676,Densities,5,FALSE),$H676="mass",1,$H676="",""),"enter density manually")</f>
        <v/>
      </c>
      <c r="AB676" s="115" t="str" cm="1">
        <f t="array" ref="AB676">_xlfn.IFNA(_xlfn.IFS($H676="length","kg/m",$H676="area","kg/m2",$H676="volume","kg/m3",$H676="mass","kg/kg",$H676="",""),"problem")</f>
        <v/>
      </c>
      <c r="AC676" s="118" t="str">
        <f t="shared" si="39"/>
        <v/>
      </c>
      <c r="AD676" s="119" t="str">
        <f t="shared" si="40"/>
        <v/>
      </c>
      <c r="AE676" s="120" t="str">
        <f t="shared" si="41"/>
        <v/>
      </c>
      <c r="AF676" s="121" t="str">
        <f t="shared" si="38"/>
        <v/>
      </c>
    </row>
    <row r="677" spans="2:32" ht="15.75" customHeight="1" x14ac:dyDescent="0.35">
      <c r="B677" s="903"/>
      <c r="C677" s="904"/>
      <c r="D677" s="905"/>
      <c r="E677" s="906"/>
      <c r="F677" s="907"/>
      <c r="G677" s="908"/>
      <c r="H677" s="909"/>
      <c r="I677" s="910"/>
      <c r="J677" s="911"/>
      <c r="K677" s="912"/>
      <c r="L677" s="913"/>
      <c r="M677" s="914"/>
      <c r="N677" s="915"/>
      <c r="O677" s="914"/>
      <c r="P677" s="915"/>
      <c r="Q677" s="916"/>
      <c r="R677" s="917"/>
      <c r="S677" s="918"/>
      <c r="T677" s="114" t="str" cm="1">
        <f t="array" ref="T677">_xlfn.IFS(I677="L = L",J677*K677,I677="L = RoT",J677*R677*S677,I677="A = L x H",J677*K677*L677,I677="A = CS",J677*O677,I677="A = A",J677*N677,I677="A = RoT",J677*R677*S677,I677="V = L x H x T",J677*K677*L677*M677,I677="V = L x CS",J677*K677*O677,I677="V = T x A",J677*M677*N677,I677="V = V",J677*P677,I677="V = RoT",J677*R677*S677,I677="M = M",J677*Q677,I677="M = RoT",J677*R677*S677,I677="","")</f>
        <v/>
      </c>
      <c r="U677" s="115" t="str" cm="1">
        <f t="array" ref="U677">_xlfn.IFNA(_xlfn.IFS($H677="length","m",$H677="area","m2",$H677="volume","m3",$H677="mass","kg",$H677="",""),"problem")</f>
        <v/>
      </c>
      <c r="V677" s="475"/>
      <c r="W677" s="476"/>
      <c r="X677" s="476"/>
      <c r="Y677" s="476"/>
      <c r="Z677" s="116"/>
      <c r="AA677" s="117" t="str" cm="1">
        <f t="array" ref="AA677">_xlfn.IFNA(_xlfn.IFS($H677="Length",VLOOKUP($Y677,Densities,3,FALSE),$H677="area",VLOOKUP($Y677,Densities,4,FALSE),$H677="volume",VLOOKUP($Y677,Densities,5,FALSE),$H677="mass",1,$H677="",""),"enter density manually")</f>
        <v/>
      </c>
      <c r="AB677" s="115" t="str" cm="1">
        <f t="array" ref="AB677">_xlfn.IFNA(_xlfn.IFS($H677="length","kg/m",$H677="area","kg/m2",$H677="volume","kg/m3",$H677="mass","kg/kg",$H677="",""),"problem")</f>
        <v/>
      </c>
      <c r="AC677" s="118" t="str">
        <f t="shared" si="39"/>
        <v/>
      </c>
      <c r="AD677" s="119" t="str">
        <f t="shared" si="40"/>
        <v/>
      </c>
      <c r="AE677" s="120" t="str">
        <f t="shared" si="41"/>
        <v/>
      </c>
      <c r="AF677" s="121" t="str">
        <f t="shared" si="38"/>
        <v/>
      </c>
    </row>
    <row r="678" spans="2:32" ht="15.75" customHeight="1" x14ac:dyDescent="0.35">
      <c r="B678" s="903"/>
      <c r="C678" s="904"/>
      <c r="D678" s="905"/>
      <c r="E678" s="906"/>
      <c r="F678" s="907"/>
      <c r="G678" s="908"/>
      <c r="H678" s="909"/>
      <c r="I678" s="910"/>
      <c r="J678" s="911"/>
      <c r="K678" s="912"/>
      <c r="L678" s="913"/>
      <c r="M678" s="914"/>
      <c r="N678" s="915"/>
      <c r="O678" s="914"/>
      <c r="P678" s="915"/>
      <c r="Q678" s="916"/>
      <c r="R678" s="917"/>
      <c r="S678" s="918"/>
      <c r="T678" s="114" t="str" cm="1">
        <f t="array" ref="T678">_xlfn.IFS(I678="L = L",J678*K678,I678="L = RoT",J678*R678*S678,I678="A = L x H",J678*K678*L678,I678="A = CS",J678*O678,I678="A = A",J678*N678,I678="A = RoT",J678*R678*S678,I678="V = L x H x T",J678*K678*L678*M678,I678="V = L x CS",J678*K678*O678,I678="V = T x A",J678*M678*N678,I678="V = V",J678*P678,I678="V = RoT",J678*R678*S678,I678="M = M",J678*Q678,I678="M = RoT",J678*R678*S678,I678="","")</f>
        <v/>
      </c>
      <c r="U678" s="115" t="str" cm="1">
        <f t="array" ref="U678">_xlfn.IFNA(_xlfn.IFS($H678="length","m",$H678="area","m2",$H678="volume","m3",$H678="mass","kg",$H678="",""),"problem")</f>
        <v/>
      </c>
      <c r="V678" s="475"/>
      <c r="W678" s="476"/>
      <c r="X678" s="476"/>
      <c r="Y678" s="476"/>
      <c r="Z678" s="116"/>
      <c r="AA678" s="117" t="str" cm="1">
        <f t="array" ref="AA678">_xlfn.IFNA(_xlfn.IFS($H678="Length",VLOOKUP($Y678,Densities,3,FALSE),$H678="area",VLOOKUP($Y678,Densities,4,FALSE),$H678="volume",VLOOKUP($Y678,Densities,5,FALSE),$H678="mass",1,$H678="",""),"enter density manually")</f>
        <v/>
      </c>
      <c r="AB678" s="115" t="str" cm="1">
        <f t="array" ref="AB678">_xlfn.IFNA(_xlfn.IFS($H678="length","kg/m",$H678="area","kg/m2",$H678="volume","kg/m3",$H678="mass","kg/kg",$H678="",""),"problem")</f>
        <v/>
      </c>
      <c r="AC678" s="118" t="str">
        <f t="shared" si="39"/>
        <v/>
      </c>
      <c r="AD678" s="119" t="str">
        <f t="shared" si="40"/>
        <v/>
      </c>
      <c r="AE678" s="120" t="str">
        <f t="shared" si="41"/>
        <v/>
      </c>
      <c r="AF678" s="121" t="str">
        <f t="shared" si="38"/>
        <v/>
      </c>
    </row>
    <row r="679" spans="2:32" ht="15.75" customHeight="1" x14ac:dyDescent="0.35">
      <c r="B679" s="903"/>
      <c r="C679" s="904"/>
      <c r="D679" s="905"/>
      <c r="E679" s="906"/>
      <c r="F679" s="907"/>
      <c r="G679" s="908"/>
      <c r="H679" s="909"/>
      <c r="I679" s="910"/>
      <c r="J679" s="911"/>
      <c r="K679" s="912"/>
      <c r="L679" s="913"/>
      <c r="M679" s="914"/>
      <c r="N679" s="915"/>
      <c r="O679" s="914"/>
      <c r="P679" s="915"/>
      <c r="Q679" s="916"/>
      <c r="R679" s="917"/>
      <c r="S679" s="918"/>
      <c r="T679" s="114" t="str" cm="1">
        <f t="array" ref="T679">_xlfn.IFS(I679="L = L",J679*K679,I679="L = RoT",J679*R679*S679,I679="A = L x H",J679*K679*L679,I679="A = CS",J679*O679,I679="A = A",J679*N679,I679="A = RoT",J679*R679*S679,I679="V = L x H x T",J679*K679*L679*M679,I679="V = L x CS",J679*K679*O679,I679="V = T x A",J679*M679*N679,I679="V = V",J679*P679,I679="V = RoT",J679*R679*S679,I679="M = M",J679*Q679,I679="M = RoT",J679*R679*S679,I679="","")</f>
        <v/>
      </c>
      <c r="U679" s="115" t="str" cm="1">
        <f t="array" ref="U679">_xlfn.IFNA(_xlfn.IFS($H679="length","m",$H679="area","m2",$H679="volume","m3",$H679="mass","kg",$H679="",""),"problem")</f>
        <v/>
      </c>
      <c r="V679" s="475"/>
      <c r="W679" s="476"/>
      <c r="X679" s="476"/>
      <c r="Y679" s="476"/>
      <c r="Z679" s="116"/>
      <c r="AA679" s="117" t="str" cm="1">
        <f t="array" ref="AA679">_xlfn.IFNA(_xlfn.IFS($H679="Length",VLOOKUP($Y679,Densities,3,FALSE),$H679="area",VLOOKUP($Y679,Densities,4,FALSE),$H679="volume",VLOOKUP($Y679,Densities,5,FALSE),$H679="mass",1,$H679="",""),"enter density manually")</f>
        <v/>
      </c>
      <c r="AB679" s="115" t="str" cm="1">
        <f t="array" ref="AB679">_xlfn.IFNA(_xlfn.IFS($H679="length","kg/m",$H679="area","kg/m2",$H679="volume","kg/m3",$H679="mass","kg/kg",$H679="",""),"problem")</f>
        <v/>
      </c>
      <c r="AC679" s="118" t="str">
        <f t="shared" si="39"/>
        <v/>
      </c>
      <c r="AD679" s="119" t="str">
        <f t="shared" si="40"/>
        <v/>
      </c>
      <c r="AE679" s="120" t="str">
        <f t="shared" si="41"/>
        <v/>
      </c>
      <c r="AF679" s="121" t="str">
        <f t="shared" si="38"/>
        <v/>
      </c>
    </row>
    <row r="680" spans="2:32" ht="15.75" customHeight="1" x14ac:dyDescent="0.35">
      <c r="B680" s="903"/>
      <c r="C680" s="904"/>
      <c r="D680" s="905"/>
      <c r="E680" s="906"/>
      <c r="F680" s="907"/>
      <c r="G680" s="908"/>
      <c r="H680" s="909"/>
      <c r="I680" s="910"/>
      <c r="J680" s="911"/>
      <c r="K680" s="912"/>
      <c r="L680" s="913"/>
      <c r="M680" s="914"/>
      <c r="N680" s="915"/>
      <c r="O680" s="914"/>
      <c r="P680" s="915"/>
      <c r="Q680" s="916"/>
      <c r="R680" s="917"/>
      <c r="S680" s="918"/>
      <c r="T680" s="114" t="str" cm="1">
        <f t="array" ref="T680">_xlfn.IFS(I680="L = L",J680*K680,I680="L = RoT",J680*R680*S680,I680="A = L x H",J680*K680*L680,I680="A = CS",J680*O680,I680="A = A",J680*N680,I680="A = RoT",J680*R680*S680,I680="V = L x H x T",J680*K680*L680*M680,I680="V = L x CS",J680*K680*O680,I680="V = T x A",J680*M680*N680,I680="V = V",J680*P680,I680="V = RoT",J680*R680*S680,I680="M = M",J680*Q680,I680="M = RoT",J680*R680*S680,I680="","")</f>
        <v/>
      </c>
      <c r="U680" s="115" t="str" cm="1">
        <f t="array" ref="U680">_xlfn.IFNA(_xlfn.IFS($H680="length","m",$H680="area","m2",$H680="volume","m3",$H680="mass","kg",$H680="",""),"problem")</f>
        <v/>
      </c>
      <c r="V680" s="475"/>
      <c r="W680" s="476"/>
      <c r="X680" s="476"/>
      <c r="Y680" s="476"/>
      <c r="Z680" s="116"/>
      <c r="AA680" s="117" t="str" cm="1">
        <f t="array" ref="AA680">_xlfn.IFNA(_xlfn.IFS($H680="Length",VLOOKUP($Y680,Densities,3,FALSE),$H680="area",VLOOKUP($Y680,Densities,4,FALSE),$H680="volume",VLOOKUP($Y680,Densities,5,FALSE),$H680="mass",1,$H680="",""),"enter density manually")</f>
        <v/>
      </c>
      <c r="AB680" s="115" t="str" cm="1">
        <f t="array" ref="AB680">_xlfn.IFNA(_xlfn.IFS($H680="length","kg/m",$H680="area","kg/m2",$H680="volume","kg/m3",$H680="mass","kg/kg",$H680="",""),"problem")</f>
        <v/>
      </c>
      <c r="AC680" s="118" t="str">
        <f t="shared" si="39"/>
        <v/>
      </c>
      <c r="AD680" s="119" t="str">
        <f t="shared" si="40"/>
        <v/>
      </c>
      <c r="AE680" s="120" t="str">
        <f t="shared" si="41"/>
        <v/>
      </c>
      <c r="AF680" s="121" t="str">
        <f t="shared" si="38"/>
        <v/>
      </c>
    </row>
    <row r="681" spans="2:32" ht="15.75" customHeight="1" x14ac:dyDescent="0.35">
      <c r="B681" s="903"/>
      <c r="C681" s="904"/>
      <c r="D681" s="905"/>
      <c r="E681" s="906"/>
      <c r="F681" s="907"/>
      <c r="G681" s="908"/>
      <c r="H681" s="909"/>
      <c r="I681" s="910"/>
      <c r="J681" s="911"/>
      <c r="K681" s="912"/>
      <c r="L681" s="913"/>
      <c r="M681" s="914"/>
      <c r="N681" s="915"/>
      <c r="O681" s="914"/>
      <c r="P681" s="915"/>
      <c r="Q681" s="916"/>
      <c r="R681" s="917"/>
      <c r="S681" s="918"/>
      <c r="T681" s="114" t="str" cm="1">
        <f t="array" ref="T681">_xlfn.IFS(I681="L = L",J681*K681,I681="L = RoT",J681*R681*S681,I681="A = L x H",J681*K681*L681,I681="A = CS",J681*O681,I681="A = A",J681*N681,I681="A = RoT",J681*R681*S681,I681="V = L x H x T",J681*K681*L681*M681,I681="V = L x CS",J681*K681*O681,I681="V = T x A",J681*M681*N681,I681="V = V",J681*P681,I681="V = RoT",J681*R681*S681,I681="M = M",J681*Q681,I681="M = RoT",J681*R681*S681,I681="","")</f>
        <v/>
      </c>
      <c r="U681" s="115" t="str" cm="1">
        <f t="array" ref="U681">_xlfn.IFNA(_xlfn.IFS($H681="length","m",$H681="area","m2",$H681="volume","m3",$H681="mass","kg",$H681="",""),"problem")</f>
        <v/>
      </c>
      <c r="V681" s="475"/>
      <c r="W681" s="476"/>
      <c r="X681" s="476"/>
      <c r="Y681" s="476"/>
      <c r="Z681" s="116"/>
      <c r="AA681" s="117" t="str" cm="1">
        <f t="array" ref="AA681">_xlfn.IFNA(_xlfn.IFS($H681="Length",VLOOKUP($Y681,Densities,3,FALSE),$H681="area",VLOOKUP($Y681,Densities,4,FALSE),$H681="volume",VLOOKUP($Y681,Densities,5,FALSE),$H681="mass",1,$H681="",""),"enter density manually")</f>
        <v/>
      </c>
      <c r="AB681" s="115" t="str" cm="1">
        <f t="array" ref="AB681">_xlfn.IFNA(_xlfn.IFS($H681="length","kg/m",$H681="area","kg/m2",$H681="volume","kg/m3",$H681="mass","kg/kg",$H681="",""),"problem")</f>
        <v/>
      </c>
      <c r="AC681" s="118" t="str">
        <f t="shared" si="39"/>
        <v/>
      </c>
      <c r="AD681" s="119" t="str">
        <f t="shared" si="40"/>
        <v/>
      </c>
      <c r="AE681" s="120" t="str">
        <f t="shared" si="41"/>
        <v/>
      </c>
      <c r="AF681" s="121" t="str">
        <f t="shared" si="38"/>
        <v/>
      </c>
    </row>
    <row r="682" spans="2:32" ht="15.75" customHeight="1" x14ac:dyDescent="0.35">
      <c r="B682" s="903"/>
      <c r="C682" s="904"/>
      <c r="D682" s="905"/>
      <c r="E682" s="906"/>
      <c r="F682" s="907"/>
      <c r="G682" s="908"/>
      <c r="H682" s="909"/>
      <c r="I682" s="910"/>
      <c r="J682" s="911"/>
      <c r="K682" s="912"/>
      <c r="L682" s="913"/>
      <c r="M682" s="914"/>
      <c r="N682" s="915"/>
      <c r="O682" s="914"/>
      <c r="P682" s="915"/>
      <c r="Q682" s="916"/>
      <c r="R682" s="917"/>
      <c r="S682" s="918"/>
      <c r="T682" s="114" t="str" cm="1">
        <f t="array" ref="T682">_xlfn.IFS(I682="L = L",J682*K682,I682="L = RoT",J682*R682*S682,I682="A = L x H",J682*K682*L682,I682="A = CS",J682*O682,I682="A = A",J682*N682,I682="A = RoT",J682*R682*S682,I682="V = L x H x T",J682*K682*L682*M682,I682="V = L x CS",J682*K682*O682,I682="V = T x A",J682*M682*N682,I682="V = V",J682*P682,I682="V = RoT",J682*R682*S682,I682="M = M",J682*Q682,I682="M = RoT",J682*R682*S682,I682="","")</f>
        <v/>
      </c>
      <c r="U682" s="115" t="str" cm="1">
        <f t="array" ref="U682">_xlfn.IFNA(_xlfn.IFS($H682="length","m",$H682="area","m2",$H682="volume","m3",$H682="mass","kg",$H682="",""),"problem")</f>
        <v/>
      </c>
      <c r="V682" s="475"/>
      <c r="W682" s="476"/>
      <c r="X682" s="476"/>
      <c r="Y682" s="476"/>
      <c r="Z682" s="116"/>
      <c r="AA682" s="117" t="str" cm="1">
        <f t="array" ref="AA682">_xlfn.IFNA(_xlfn.IFS($H682="Length",VLOOKUP($Y682,Densities,3,FALSE),$H682="area",VLOOKUP($Y682,Densities,4,FALSE),$H682="volume",VLOOKUP($Y682,Densities,5,FALSE),$H682="mass",1,$H682="",""),"enter density manually")</f>
        <v/>
      </c>
      <c r="AB682" s="115" t="str" cm="1">
        <f t="array" ref="AB682">_xlfn.IFNA(_xlfn.IFS($H682="length","kg/m",$H682="area","kg/m2",$H682="volume","kg/m3",$H682="mass","kg/kg",$H682="",""),"problem")</f>
        <v/>
      </c>
      <c r="AC682" s="118" t="str">
        <f t="shared" si="39"/>
        <v/>
      </c>
      <c r="AD682" s="119" t="str">
        <f t="shared" si="40"/>
        <v/>
      </c>
      <c r="AE682" s="120" t="str">
        <f t="shared" si="41"/>
        <v/>
      </c>
      <c r="AF682" s="121" t="str">
        <f t="shared" si="38"/>
        <v/>
      </c>
    </row>
    <row r="683" spans="2:32" ht="15.75" customHeight="1" x14ac:dyDescent="0.35">
      <c r="B683" s="903"/>
      <c r="C683" s="904"/>
      <c r="D683" s="905"/>
      <c r="E683" s="906"/>
      <c r="F683" s="907"/>
      <c r="G683" s="908"/>
      <c r="H683" s="909"/>
      <c r="I683" s="910"/>
      <c r="J683" s="911"/>
      <c r="K683" s="912"/>
      <c r="L683" s="913"/>
      <c r="M683" s="914"/>
      <c r="N683" s="915"/>
      <c r="O683" s="914"/>
      <c r="P683" s="915"/>
      <c r="Q683" s="916"/>
      <c r="R683" s="917"/>
      <c r="S683" s="918"/>
      <c r="T683" s="114" t="str" cm="1">
        <f t="array" ref="T683">_xlfn.IFS(I683="L = L",J683*K683,I683="L = RoT",J683*R683*S683,I683="A = L x H",J683*K683*L683,I683="A = CS",J683*O683,I683="A = A",J683*N683,I683="A = RoT",J683*R683*S683,I683="V = L x H x T",J683*K683*L683*M683,I683="V = L x CS",J683*K683*O683,I683="V = T x A",J683*M683*N683,I683="V = V",J683*P683,I683="V = RoT",J683*R683*S683,I683="M = M",J683*Q683,I683="M = RoT",J683*R683*S683,I683="","")</f>
        <v/>
      </c>
      <c r="U683" s="115" t="str" cm="1">
        <f t="array" ref="U683">_xlfn.IFNA(_xlfn.IFS($H683="length","m",$H683="area","m2",$H683="volume","m3",$H683="mass","kg",$H683="",""),"problem")</f>
        <v/>
      </c>
      <c r="V683" s="475"/>
      <c r="W683" s="476"/>
      <c r="X683" s="476"/>
      <c r="Y683" s="476"/>
      <c r="Z683" s="116"/>
      <c r="AA683" s="117" t="str" cm="1">
        <f t="array" ref="AA683">_xlfn.IFNA(_xlfn.IFS($H683="Length",VLOOKUP($Y683,Densities,3,FALSE),$H683="area",VLOOKUP($Y683,Densities,4,FALSE),$H683="volume",VLOOKUP($Y683,Densities,5,FALSE),$H683="mass",1,$H683="",""),"enter density manually")</f>
        <v/>
      </c>
      <c r="AB683" s="115" t="str" cm="1">
        <f t="array" ref="AB683">_xlfn.IFNA(_xlfn.IFS($H683="length","kg/m",$H683="area","kg/m2",$H683="volume","kg/m3",$H683="mass","kg/kg",$H683="",""),"problem")</f>
        <v/>
      </c>
      <c r="AC683" s="118" t="str">
        <f t="shared" si="39"/>
        <v/>
      </c>
      <c r="AD683" s="119" t="str">
        <f t="shared" si="40"/>
        <v/>
      </c>
      <c r="AE683" s="120" t="str">
        <f t="shared" si="41"/>
        <v/>
      </c>
      <c r="AF683" s="121" t="str">
        <f t="shared" si="38"/>
        <v/>
      </c>
    </row>
    <row r="684" spans="2:32" ht="15.75" customHeight="1" x14ac:dyDescent="0.35">
      <c r="B684" s="903"/>
      <c r="C684" s="904"/>
      <c r="D684" s="905"/>
      <c r="E684" s="906"/>
      <c r="F684" s="907"/>
      <c r="G684" s="908"/>
      <c r="H684" s="909"/>
      <c r="I684" s="910"/>
      <c r="J684" s="911"/>
      <c r="K684" s="912"/>
      <c r="L684" s="913"/>
      <c r="M684" s="914"/>
      <c r="N684" s="915"/>
      <c r="O684" s="914"/>
      <c r="P684" s="915"/>
      <c r="Q684" s="916"/>
      <c r="R684" s="917"/>
      <c r="S684" s="918"/>
      <c r="T684" s="114" t="str" cm="1">
        <f t="array" ref="T684">_xlfn.IFS(I684="L = L",J684*K684,I684="L = RoT",J684*R684*S684,I684="A = L x H",J684*K684*L684,I684="A = CS",J684*O684,I684="A = A",J684*N684,I684="A = RoT",J684*R684*S684,I684="V = L x H x T",J684*K684*L684*M684,I684="V = L x CS",J684*K684*O684,I684="V = T x A",J684*M684*N684,I684="V = V",J684*P684,I684="V = RoT",J684*R684*S684,I684="M = M",J684*Q684,I684="M = RoT",J684*R684*S684,I684="","")</f>
        <v/>
      </c>
      <c r="U684" s="115" t="str" cm="1">
        <f t="array" ref="U684">_xlfn.IFNA(_xlfn.IFS($H684="length","m",$H684="area","m2",$H684="volume","m3",$H684="mass","kg",$H684="",""),"problem")</f>
        <v/>
      </c>
      <c r="V684" s="475"/>
      <c r="W684" s="476"/>
      <c r="X684" s="476"/>
      <c r="Y684" s="476"/>
      <c r="Z684" s="116"/>
      <c r="AA684" s="117" t="str" cm="1">
        <f t="array" ref="AA684">_xlfn.IFNA(_xlfn.IFS($H684="Length",VLOOKUP($Y684,Densities,3,FALSE),$H684="area",VLOOKUP($Y684,Densities,4,FALSE),$H684="volume",VLOOKUP($Y684,Densities,5,FALSE),$H684="mass",1,$H684="",""),"enter density manually")</f>
        <v/>
      </c>
      <c r="AB684" s="115" t="str" cm="1">
        <f t="array" ref="AB684">_xlfn.IFNA(_xlfn.IFS($H684="length","kg/m",$H684="area","kg/m2",$H684="volume","kg/m3",$H684="mass","kg/kg",$H684="",""),"problem")</f>
        <v/>
      </c>
      <c r="AC684" s="118" t="str">
        <f t="shared" si="39"/>
        <v/>
      </c>
      <c r="AD684" s="119" t="str">
        <f t="shared" si="40"/>
        <v/>
      </c>
      <c r="AE684" s="120" t="str">
        <f t="shared" si="41"/>
        <v/>
      </c>
      <c r="AF684" s="121" t="str">
        <f t="shared" si="38"/>
        <v/>
      </c>
    </row>
    <row r="685" spans="2:32" ht="15.75" customHeight="1" x14ac:dyDescent="0.35">
      <c r="B685" s="903"/>
      <c r="C685" s="904"/>
      <c r="D685" s="905"/>
      <c r="E685" s="906"/>
      <c r="F685" s="907"/>
      <c r="G685" s="908"/>
      <c r="H685" s="909"/>
      <c r="I685" s="910"/>
      <c r="J685" s="911"/>
      <c r="K685" s="912"/>
      <c r="L685" s="913"/>
      <c r="M685" s="914"/>
      <c r="N685" s="915"/>
      <c r="O685" s="914"/>
      <c r="P685" s="915"/>
      <c r="Q685" s="916"/>
      <c r="R685" s="917"/>
      <c r="S685" s="918"/>
      <c r="T685" s="114" t="str" cm="1">
        <f t="array" ref="T685">_xlfn.IFS(I685="L = L",J685*K685,I685="L = RoT",J685*R685*S685,I685="A = L x H",J685*K685*L685,I685="A = CS",J685*O685,I685="A = A",J685*N685,I685="A = RoT",J685*R685*S685,I685="V = L x H x T",J685*K685*L685*M685,I685="V = L x CS",J685*K685*O685,I685="V = T x A",J685*M685*N685,I685="V = V",J685*P685,I685="V = RoT",J685*R685*S685,I685="M = M",J685*Q685,I685="M = RoT",J685*R685*S685,I685="","")</f>
        <v/>
      </c>
      <c r="U685" s="115" t="str" cm="1">
        <f t="array" ref="U685">_xlfn.IFNA(_xlfn.IFS($H685="length","m",$H685="area","m2",$H685="volume","m3",$H685="mass","kg",$H685="",""),"problem")</f>
        <v/>
      </c>
      <c r="V685" s="475"/>
      <c r="W685" s="476"/>
      <c r="X685" s="476"/>
      <c r="Y685" s="476"/>
      <c r="Z685" s="116"/>
      <c r="AA685" s="117" t="str" cm="1">
        <f t="array" ref="AA685">_xlfn.IFNA(_xlfn.IFS($H685="Length",VLOOKUP($Y685,Densities,3,FALSE),$H685="area",VLOOKUP($Y685,Densities,4,FALSE),$H685="volume",VLOOKUP($Y685,Densities,5,FALSE),$H685="mass",1,$H685="",""),"enter density manually")</f>
        <v/>
      </c>
      <c r="AB685" s="115" t="str" cm="1">
        <f t="array" ref="AB685">_xlfn.IFNA(_xlfn.IFS($H685="length","kg/m",$H685="area","kg/m2",$H685="volume","kg/m3",$H685="mass","kg/kg",$H685="",""),"problem")</f>
        <v/>
      </c>
      <c r="AC685" s="118" t="str">
        <f t="shared" si="39"/>
        <v/>
      </c>
      <c r="AD685" s="119" t="str">
        <f t="shared" si="40"/>
        <v/>
      </c>
      <c r="AE685" s="120" t="str">
        <f t="shared" si="41"/>
        <v/>
      </c>
      <c r="AF685" s="121" t="str">
        <f t="shared" si="38"/>
        <v/>
      </c>
    </row>
    <row r="686" spans="2:32" ht="15.75" customHeight="1" x14ac:dyDescent="0.35">
      <c r="B686" s="903"/>
      <c r="C686" s="904"/>
      <c r="D686" s="905"/>
      <c r="E686" s="906"/>
      <c r="F686" s="907"/>
      <c r="G686" s="908"/>
      <c r="H686" s="909"/>
      <c r="I686" s="910"/>
      <c r="J686" s="911"/>
      <c r="K686" s="912"/>
      <c r="L686" s="913"/>
      <c r="M686" s="914"/>
      <c r="N686" s="915"/>
      <c r="O686" s="914"/>
      <c r="P686" s="915"/>
      <c r="Q686" s="916"/>
      <c r="R686" s="917"/>
      <c r="S686" s="918"/>
      <c r="T686" s="114" t="str" cm="1">
        <f t="array" ref="T686">_xlfn.IFS(I686="L = L",J686*K686,I686="L = RoT",J686*R686*S686,I686="A = L x H",J686*K686*L686,I686="A = CS",J686*O686,I686="A = A",J686*N686,I686="A = RoT",J686*R686*S686,I686="V = L x H x T",J686*K686*L686*M686,I686="V = L x CS",J686*K686*O686,I686="V = T x A",J686*M686*N686,I686="V = V",J686*P686,I686="V = RoT",J686*R686*S686,I686="M = M",J686*Q686,I686="M = RoT",J686*R686*S686,I686="","")</f>
        <v/>
      </c>
      <c r="U686" s="115" t="str" cm="1">
        <f t="array" ref="U686">_xlfn.IFNA(_xlfn.IFS($H686="length","m",$H686="area","m2",$H686="volume","m3",$H686="mass","kg",$H686="",""),"problem")</f>
        <v/>
      </c>
      <c r="V686" s="475"/>
      <c r="W686" s="476"/>
      <c r="X686" s="476"/>
      <c r="Y686" s="476"/>
      <c r="Z686" s="116"/>
      <c r="AA686" s="117" t="str" cm="1">
        <f t="array" ref="AA686">_xlfn.IFNA(_xlfn.IFS($H686="Length",VLOOKUP($Y686,Densities,3,FALSE),$H686="area",VLOOKUP($Y686,Densities,4,FALSE),$H686="volume",VLOOKUP($Y686,Densities,5,FALSE),$H686="mass",1,$H686="",""),"enter density manually")</f>
        <v/>
      </c>
      <c r="AB686" s="115" t="str" cm="1">
        <f t="array" ref="AB686">_xlfn.IFNA(_xlfn.IFS($H686="length","kg/m",$H686="area","kg/m2",$H686="volume","kg/m3",$H686="mass","kg/kg",$H686="",""),"problem")</f>
        <v/>
      </c>
      <c r="AC686" s="118" t="str">
        <f t="shared" si="39"/>
        <v/>
      </c>
      <c r="AD686" s="119" t="str">
        <f t="shared" si="40"/>
        <v/>
      </c>
      <c r="AE686" s="120" t="str">
        <f t="shared" si="41"/>
        <v/>
      </c>
      <c r="AF686" s="121" t="str">
        <f t="shared" si="38"/>
        <v/>
      </c>
    </row>
    <row r="687" spans="2:32" ht="15.75" customHeight="1" x14ac:dyDescent="0.35">
      <c r="B687" s="903"/>
      <c r="C687" s="904"/>
      <c r="D687" s="905"/>
      <c r="E687" s="906"/>
      <c r="F687" s="907"/>
      <c r="G687" s="908"/>
      <c r="H687" s="909"/>
      <c r="I687" s="910"/>
      <c r="J687" s="911"/>
      <c r="K687" s="912"/>
      <c r="L687" s="913"/>
      <c r="M687" s="914"/>
      <c r="N687" s="915"/>
      <c r="O687" s="914"/>
      <c r="P687" s="915"/>
      <c r="Q687" s="916"/>
      <c r="R687" s="917"/>
      <c r="S687" s="918"/>
      <c r="T687" s="114" t="str" cm="1">
        <f t="array" ref="T687">_xlfn.IFS(I687="L = L",J687*K687,I687="L = RoT",J687*R687*S687,I687="A = L x H",J687*K687*L687,I687="A = CS",J687*O687,I687="A = A",J687*N687,I687="A = RoT",J687*R687*S687,I687="V = L x H x T",J687*K687*L687*M687,I687="V = L x CS",J687*K687*O687,I687="V = T x A",J687*M687*N687,I687="V = V",J687*P687,I687="V = RoT",J687*R687*S687,I687="M = M",J687*Q687,I687="M = RoT",J687*R687*S687,I687="","")</f>
        <v/>
      </c>
      <c r="U687" s="115" t="str" cm="1">
        <f t="array" ref="U687">_xlfn.IFNA(_xlfn.IFS($H687="length","m",$H687="area","m2",$H687="volume","m3",$H687="mass","kg",$H687="",""),"problem")</f>
        <v/>
      </c>
      <c r="V687" s="475"/>
      <c r="W687" s="476"/>
      <c r="X687" s="476"/>
      <c r="Y687" s="476"/>
      <c r="Z687" s="116"/>
      <c r="AA687" s="117" t="str" cm="1">
        <f t="array" ref="AA687">_xlfn.IFNA(_xlfn.IFS($H687="Length",VLOOKUP($Y687,Densities,3,FALSE),$H687="area",VLOOKUP($Y687,Densities,4,FALSE),$H687="volume",VLOOKUP($Y687,Densities,5,FALSE),$H687="mass",1,$H687="",""),"enter density manually")</f>
        <v/>
      </c>
      <c r="AB687" s="115" t="str" cm="1">
        <f t="array" ref="AB687">_xlfn.IFNA(_xlfn.IFS($H687="length","kg/m",$H687="area","kg/m2",$H687="volume","kg/m3",$H687="mass","kg/kg",$H687="",""),"problem")</f>
        <v/>
      </c>
      <c r="AC687" s="118" t="str">
        <f t="shared" si="39"/>
        <v/>
      </c>
      <c r="AD687" s="119" t="str">
        <f t="shared" si="40"/>
        <v/>
      </c>
      <c r="AE687" s="120" t="str">
        <f t="shared" si="41"/>
        <v/>
      </c>
      <c r="AF687" s="121" t="str">
        <f t="shared" si="38"/>
        <v/>
      </c>
    </row>
    <row r="688" spans="2:32" ht="15.75" customHeight="1" x14ac:dyDescent="0.35">
      <c r="B688" s="903"/>
      <c r="C688" s="904"/>
      <c r="D688" s="905"/>
      <c r="E688" s="906"/>
      <c r="F688" s="907"/>
      <c r="G688" s="908"/>
      <c r="H688" s="909"/>
      <c r="I688" s="910"/>
      <c r="J688" s="911"/>
      <c r="K688" s="912"/>
      <c r="L688" s="913"/>
      <c r="M688" s="914"/>
      <c r="N688" s="915"/>
      <c r="O688" s="914"/>
      <c r="P688" s="915"/>
      <c r="Q688" s="916"/>
      <c r="R688" s="917"/>
      <c r="S688" s="918"/>
      <c r="T688" s="114" t="str" cm="1">
        <f t="array" ref="T688">_xlfn.IFS(I688="L = L",J688*K688,I688="L = RoT",J688*R688*S688,I688="A = L x H",J688*K688*L688,I688="A = CS",J688*O688,I688="A = A",J688*N688,I688="A = RoT",J688*R688*S688,I688="V = L x H x T",J688*K688*L688*M688,I688="V = L x CS",J688*K688*O688,I688="V = T x A",J688*M688*N688,I688="V = V",J688*P688,I688="V = RoT",J688*R688*S688,I688="M = M",J688*Q688,I688="M = RoT",J688*R688*S688,I688="","")</f>
        <v/>
      </c>
      <c r="U688" s="115" t="str" cm="1">
        <f t="array" ref="U688">_xlfn.IFNA(_xlfn.IFS($H688="length","m",$H688="area","m2",$H688="volume","m3",$H688="mass","kg",$H688="",""),"problem")</f>
        <v/>
      </c>
      <c r="V688" s="475"/>
      <c r="W688" s="476"/>
      <c r="X688" s="476"/>
      <c r="Y688" s="476"/>
      <c r="Z688" s="116"/>
      <c r="AA688" s="117" t="str" cm="1">
        <f t="array" ref="AA688">_xlfn.IFNA(_xlfn.IFS($H688="Length",VLOOKUP($Y688,Densities,3,FALSE),$H688="area",VLOOKUP($Y688,Densities,4,FALSE),$H688="volume",VLOOKUP($Y688,Densities,5,FALSE),$H688="mass",1,$H688="",""),"enter density manually")</f>
        <v/>
      </c>
      <c r="AB688" s="115" t="str" cm="1">
        <f t="array" ref="AB688">_xlfn.IFNA(_xlfn.IFS($H688="length","kg/m",$H688="area","kg/m2",$H688="volume","kg/m3",$H688="mass","kg/kg",$H688="",""),"problem")</f>
        <v/>
      </c>
      <c r="AC688" s="118" t="str">
        <f t="shared" si="39"/>
        <v/>
      </c>
      <c r="AD688" s="119" t="str">
        <f t="shared" si="40"/>
        <v/>
      </c>
      <c r="AE688" s="120" t="str">
        <f t="shared" si="41"/>
        <v/>
      </c>
      <c r="AF688" s="121" t="str">
        <f t="shared" si="38"/>
        <v/>
      </c>
    </row>
    <row r="689" spans="2:32" ht="15.75" customHeight="1" x14ac:dyDescent="0.35">
      <c r="B689" s="903"/>
      <c r="C689" s="904"/>
      <c r="D689" s="905"/>
      <c r="E689" s="906"/>
      <c r="F689" s="907"/>
      <c r="G689" s="908"/>
      <c r="H689" s="909"/>
      <c r="I689" s="910"/>
      <c r="J689" s="911"/>
      <c r="K689" s="912"/>
      <c r="L689" s="913"/>
      <c r="M689" s="914"/>
      <c r="N689" s="915"/>
      <c r="O689" s="914"/>
      <c r="P689" s="915"/>
      <c r="Q689" s="916"/>
      <c r="R689" s="917"/>
      <c r="S689" s="918"/>
      <c r="T689" s="114" t="str" cm="1">
        <f t="array" ref="T689">_xlfn.IFS(I689="L = L",J689*K689,I689="L = RoT",J689*R689*S689,I689="A = L x H",J689*K689*L689,I689="A = CS",J689*O689,I689="A = A",J689*N689,I689="A = RoT",J689*R689*S689,I689="V = L x H x T",J689*K689*L689*M689,I689="V = L x CS",J689*K689*O689,I689="V = T x A",J689*M689*N689,I689="V = V",J689*P689,I689="V = RoT",J689*R689*S689,I689="M = M",J689*Q689,I689="M = RoT",J689*R689*S689,I689="","")</f>
        <v/>
      </c>
      <c r="U689" s="115" t="str" cm="1">
        <f t="array" ref="U689">_xlfn.IFNA(_xlfn.IFS($H689="length","m",$H689="area","m2",$H689="volume","m3",$H689="mass","kg",$H689="",""),"problem")</f>
        <v/>
      </c>
      <c r="V689" s="475"/>
      <c r="W689" s="476"/>
      <c r="X689" s="476"/>
      <c r="Y689" s="476"/>
      <c r="Z689" s="116"/>
      <c r="AA689" s="117" t="str" cm="1">
        <f t="array" ref="AA689">_xlfn.IFNA(_xlfn.IFS($H689="Length",VLOOKUP($Y689,Densities,3,FALSE),$H689="area",VLOOKUP($Y689,Densities,4,FALSE),$H689="volume",VLOOKUP($Y689,Densities,5,FALSE),$H689="mass",1,$H689="",""),"enter density manually")</f>
        <v/>
      </c>
      <c r="AB689" s="115" t="str" cm="1">
        <f t="array" ref="AB689">_xlfn.IFNA(_xlfn.IFS($H689="length","kg/m",$H689="area","kg/m2",$H689="volume","kg/m3",$H689="mass","kg/kg",$H689="",""),"problem")</f>
        <v/>
      </c>
      <c r="AC689" s="118" t="str">
        <f t="shared" si="39"/>
        <v/>
      </c>
      <c r="AD689" s="119" t="str">
        <f t="shared" si="40"/>
        <v/>
      </c>
      <c r="AE689" s="120" t="str">
        <f t="shared" si="41"/>
        <v/>
      </c>
      <c r="AF689" s="121" t="str">
        <f t="shared" si="38"/>
        <v/>
      </c>
    </row>
    <row r="690" spans="2:32" ht="15.75" customHeight="1" x14ac:dyDescent="0.35">
      <c r="B690" s="903"/>
      <c r="C690" s="904"/>
      <c r="D690" s="905"/>
      <c r="E690" s="906"/>
      <c r="F690" s="907"/>
      <c r="G690" s="908"/>
      <c r="H690" s="909"/>
      <c r="I690" s="910"/>
      <c r="J690" s="911"/>
      <c r="K690" s="912"/>
      <c r="L690" s="913"/>
      <c r="M690" s="914"/>
      <c r="N690" s="915"/>
      <c r="O690" s="914"/>
      <c r="P690" s="915"/>
      <c r="Q690" s="916"/>
      <c r="R690" s="917"/>
      <c r="S690" s="918"/>
      <c r="T690" s="114" t="str" cm="1">
        <f t="array" ref="T690">_xlfn.IFS(I690="L = L",J690*K690,I690="L = RoT",J690*R690*S690,I690="A = L x H",J690*K690*L690,I690="A = CS",J690*O690,I690="A = A",J690*N690,I690="A = RoT",J690*R690*S690,I690="V = L x H x T",J690*K690*L690*M690,I690="V = L x CS",J690*K690*O690,I690="V = T x A",J690*M690*N690,I690="V = V",J690*P690,I690="V = RoT",J690*R690*S690,I690="M = M",J690*Q690,I690="M = RoT",J690*R690*S690,I690="","")</f>
        <v/>
      </c>
      <c r="U690" s="115" t="str" cm="1">
        <f t="array" ref="U690">_xlfn.IFNA(_xlfn.IFS($H690="length","m",$H690="area","m2",$H690="volume","m3",$H690="mass","kg",$H690="",""),"problem")</f>
        <v/>
      </c>
      <c r="V690" s="475"/>
      <c r="W690" s="476"/>
      <c r="X690" s="476"/>
      <c r="Y690" s="476"/>
      <c r="Z690" s="116"/>
      <c r="AA690" s="117" t="str" cm="1">
        <f t="array" ref="AA690">_xlfn.IFNA(_xlfn.IFS($H690="Length",VLOOKUP($Y690,Densities,3,FALSE),$H690="area",VLOOKUP($Y690,Densities,4,FALSE),$H690="volume",VLOOKUP($Y690,Densities,5,FALSE),$H690="mass",1,$H690="",""),"enter density manually")</f>
        <v/>
      </c>
      <c r="AB690" s="115" t="str" cm="1">
        <f t="array" ref="AB690">_xlfn.IFNA(_xlfn.IFS($H690="length","kg/m",$H690="area","kg/m2",$H690="volume","kg/m3",$H690="mass","kg/kg",$H690="",""),"problem")</f>
        <v/>
      </c>
      <c r="AC690" s="118" t="str">
        <f t="shared" si="39"/>
        <v/>
      </c>
      <c r="AD690" s="119" t="str">
        <f t="shared" si="40"/>
        <v/>
      </c>
      <c r="AE690" s="120" t="str">
        <f t="shared" si="41"/>
        <v/>
      </c>
      <c r="AF690" s="121" t="str">
        <f t="shared" si="38"/>
        <v/>
      </c>
    </row>
    <row r="691" spans="2:32" ht="15.75" customHeight="1" x14ac:dyDescent="0.35">
      <c r="B691" s="903"/>
      <c r="C691" s="904"/>
      <c r="D691" s="905"/>
      <c r="E691" s="906"/>
      <c r="F691" s="907"/>
      <c r="G691" s="908"/>
      <c r="H691" s="909"/>
      <c r="I691" s="910"/>
      <c r="J691" s="911"/>
      <c r="K691" s="912"/>
      <c r="L691" s="913"/>
      <c r="M691" s="914"/>
      <c r="N691" s="915"/>
      <c r="O691" s="914"/>
      <c r="P691" s="915"/>
      <c r="Q691" s="916"/>
      <c r="R691" s="917"/>
      <c r="S691" s="918"/>
      <c r="T691" s="114" t="str" cm="1">
        <f t="array" ref="T691">_xlfn.IFS(I691="L = L",J691*K691,I691="L = RoT",J691*R691*S691,I691="A = L x H",J691*K691*L691,I691="A = CS",J691*O691,I691="A = A",J691*N691,I691="A = RoT",J691*R691*S691,I691="V = L x H x T",J691*K691*L691*M691,I691="V = L x CS",J691*K691*O691,I691="V = T x A",J691*M691*N691,I691="V = V",J691*P691,I691="V = RoT",J691*R691*S691,I691="M = M",J691*Q691,I691="M = RoT",J691*R691*S691,I691="","")</f>
        <v/>
      </c>
      <c r="U691" s="115" t="str" cm="1">
        <f t="array" ref="U691">_xlfn.IFNA(_xlfn.IFS($H691="length","m",$H691="area","m2",$H691="volume","m3",$H691="mass","kg",$H691="",""),"problem")</f>
        <v/>
      </c>
      <c r="V691" s="475"/>
      <c r="W691" s="476"/>
      <c r="X691" s="476"/>
      <c r="Y691" s="476"/>
      <c r="Z691" s="116"/>
      <c r="AA691" s="117" t="str" cm="1">
        <f t="array" ref="AA691">_xlfn.IFNA(_xlfn.IFS($H691="Length",VLOOKUP($Y691,Densities,3,FALSE),$H691="area",VLOOKUP($Y691,Densities,4,FALSE),$H691="volume",VLOOKUP($Y691,Densities,5,FALSE),$H691="mass",1,$H691="",""),"enter density manually")</f>
        <v/>
      </c>
      <c r="AB691" s="115" t="str" cm="1">
        <f t="array" ref="AB691">_xlfn.IFNA(_xlfn.IFS($H691="length","kg/m",$H691="area","kg/m2",$H691="volume","kg/m3",$H691="mass","kg/kg",$H691="",""),"problem")</f>
        <v/>
      </c>
      <c r="AC691" s="118" t="str">
        <f t="shared" si="39"/>
        <v/>
      </c>
      <c r="AD691" s="119" t="str">
        <f t="shared" si="40"/>
        <v/>
      </c>
      <c r="AE691" s="120" t="str">
        <f t="shared" si="41"/>
        <v/>
      </c>
      <c r="AF691" s="121" t="str">
        <f t="shared" si="38"/>
        <v/>
      </c>
    </row>
    <row r="692" spans="2:32" ht="15.75" customHeight="1" x14ac:dyDescent="0.35">
      <c r="B692" s="903"/>
      <c r="C692" s="904"/>
      <c r="D692" s="905"/>
      <c r="E692" s="906"/>
      <c r="F692" s="907"/>
      <c r="G692" s="908"/>
      <c r="H692" s="909"/>
      <c r="I692" s="910"/>
      <c r="J692" s="911"/>
      <c r="K692" s="912"/>
      <c r="L692" s="913"/>
      <c r="M692" s="914"/>
      <c r="N692" s="915"/>
      <c r="O692" s="914"/>
      <c r="P692" s="915"/>
      <c r="Q692" s="916"/>
      <c r="R692" s="917"/>
      <c r="S692" s="918"/>
      <c r="T692" s="114" t="str" cm="1">
        <f t="array" ref="T692">_xlfn.IFS(I692="L = L",J692*K692,I692="L = RoT",J692*R692*S692,I692="A = L x H",J692*K692*L692,I692="A = CS",J692*O692,I692="A = A",J692*N692,I692="A = RoT",J692*R692*S692,I692="V = L x H x T",J692*K692*L692*M692,I692="V = L x CS",J692*K692*O692,I692="V = T x A",J692*M692*N692,I692="V = V",J692*P692,I692="V = RoT",J692*R692*S692,I692="M = M",J692*Q692,I692="M = RoT",J692*R692*S692,I692="","")</f>
        <v/>
      </c>
      <c r="U692" s="115" t="str" cm="1">
        <f t="array" ref="U692">_xlfn.IFNA(_xlfn.IFS($H692="length","m",$H692="area","m2",$H692="volume","m3",$H692="mass","kg",$H692="",""),"problem")</f>
        <v/>
      </c>
      <c r="V692" s="475"/>
      <c r="W692" s="476"/>
      <c r="X692" s="476"/>
      <c r="Y692" s="476"/>
      <c r="Z692" s="116"/>
      <c r="AA692" s="117" t="str" cm="1">
        <f t="array" ref="AA692">_xlfn.IFNA(_xlfn.IFS($H692="Length",VLOOKUP($Y692,Densities,3,FALSE),$H692="area",VLOOKUP($Y692,Densities,4,FALSE),$H692="volume",VLOOKUP($Y692,Densities,5,FALSE),$H692="mass",1,$H692="",""),"enter density manually")</f>
        <v/>
      </c>
      <c r="AB692" s="115" t="str" cm="1">
        <f t="array" ref="AB692">_xlfn.IFNA(_xlfn.IFS($H692="length","kg/m",$H692="area","kg/m2",$H692="volume","kg/m3",$H692="mass","kg/kg",$H692="",""),"problem")</f>
        <v/>
      </c>
      <c r="AC692" s="118" t="str">
        <f t="shared" si="39"/>
        <v/>
      </c>
      <c r="AD692" s="119" t="str">
        <f t="shared" si="40"/>
        <v/>
      </c>
      <c r="AE692" s="120" t="str">
        <f t="shared" si="41"/>
        <v/>
      </c>
      <c r="AF692" s="121" t="str">
        <f t="shared" si="38"/>
        <v/>
      </c>
    </row>
    <row r="693" spans="2:32" ht="15.75" customHeight="1" x14ac:dyDescent="0.35">
      <c r="B693" s="903"/>
      <c r="C693" s="904"/>
      <c r="D693" s="905"/>
      <c r="E693" s="906"/>
      <c r="F693" s="907"/>
      <c r="G693" s="908"/>
      <c r="H693" s="909"/>
      <c r="I693" s="910"/>
      <c r="J693" s="911"/>
      <c r="K693" s="912"/>
      <c r="L693" s="913"/>
      <c r="M693" s="914"/>
      <c r="N693" s="915"/>
      <c r="O693" s="914"/>
      <c r="P693" s="915"/>
      <c r="Q693" s="916"/>
      <c r="R693" s="917"/>
      <c r="S693" s="918"/>
      <c r="T693" s="114" t="str" cm="1">
        <f t="array" ref="T693">_xlfn.IFS(I693="L = L",J693*K693,I693="L = RoT",J693*R693*S693,I693="A = L x H",J693*K693*L693,I693="A = CS",J693*O693,I693="A = A",J693*N693,I693="A = RoT",J693*R693*S693,I693="V = L x H x T",J693*K693*L693*M693,I693="V = L x CS",J693*K693*O693,I693="V = T x A",J693*M693*N693,I693="V = V",J693*P693,I693="V = RoT",J693*R693*S693,I693="M = M",J693*Q693,I693="M = RoT",J693*R693*S693,I693="","")</f>
        <v/>
      </c>
      <c r="U693" s="115" t="str" cm="1">
        <f t="array" ref="U693">_xlfn.IFNA(_xlfn.IFS($H693="length","m",$H693="area","m2",$H693="volume","m3",$H693="mass","kg",$H693="",""),"problem")</f>
        <v/>
      </c>
      <c r="V693" s="475"/>
      <c r="W693" s="476"/>
      <c r="X693" s="476"/>
      <c r="Y693" s="476"/>
      <c r="Z693" s="116"/>
      <c r="AA693" s="117" t="str" cm="1">
        <f t="array" ref="AA693">_xlfn.IFNA(_xlfn.IFS($H693="Length",VLOOKUP($Y693,Densities,3,FALSE),$H693="area",VLOOKUP($Y693,Densities,4,FALSE),$H693="volume",VLOOKUP($Y693,Densities,5,FALSE),$H693="mass",1,$H693="",""),"enter density manually")</f>
        <v/>
      </c>
      <c r="AB693" s="115" t="str" cm="1">
        <f t="array" ref="AB693">_xlfn.IFNA(_xlfn.IFS($H693="length","kg/m",$H693="area","kg/m2",$H693="volume","kg/m3",$H693="mass","kg/kg",$H693="",""),"problem")</f>
        <v/>
      </c>
      <c r="AC693" s="118" t="str">
        <f t="shared" si="39"/>
        <v/>
      </c>
      <c r="AD693" s="119" t="str">
        <f t="shared" si="40"/>
        <v/>
      </c>
      <c r="AE693" s="120" t="str">
        <f t="shared" si="41"/>
        <v/>
      </c>
      <c r="AF693" s="121" t="str">
        <f t="shared" si="38"/>
        <v/>
      </c>
    </row>
    <row r="694" spans="2:32" ht="15.75" customHeight="1" x14ac:dyDescent="0.35">
      <c r="B694" s="903"/>
      <c r="C694" s="904"/>
      <c r="D694" s="905"/>
      <c r="E694" s="906"/>
      <c r="F694" s="907"/>
      <c r="G694" s="908"/>
      <c r="H694" s="909"/>
      <c r="I694" s="910"/>
      <c r="J694" s="911"/>
      <c r="K694" s="912"/>
      <c r="L694" s="913"/>
      <c r="M694" s="914"/>
      <c r="N694" s="915"/>
      <c r="O694" s="914"/>
      <c r="P694" s="915"/>
      <c r="Q694" s="916"/>
      <c r="R694" s="917"/>
      <c r="S694" s="918"/>
      <c r="T694" s="114" t="str" cm="1">
        <f t="array" ref="T694">_xlfn.IFS(I694="L = L",J694*K694,I694="L = RoT",J694*R694*S694,I694="A = L x H",J694*K694*L694,I694="A = CS",J694*O694,I694="A = A",J694*N694,I694="A = RoT",J694*R694*S694,I694="V = L x H x T",J694*K694*L694*M694,I694="V = L x CS",J694*K694*O694,I694="V = T x A",J694*M694*N694,I694="V = V",J694*P694,I694="V = RoT",J694*R694*S694,I694="M = M",J694*Q694,I694="M = RoT",J694*R694*S694,I694="","")</f>
        <v/>
      </c>
      <c r="U694" s="115" t="str" cm="1">
        <f t="array" ref="U694">_xlfn.IFNA(_xlfn.IFS($H694="length","m",$H694="area","m2",$H694="volume","m3",$H694="mass","kg",$H694="",""),"problem")</f>
        <v/>
      </c>
      <c r="V694" s="475"/>
      <c r="W694" s="476"/>
      <c r="X694" s="476"/>
      <c r="Y694" s="476"/>
      <c r="Z694" s="116"/>
      <c r="AA694" s="117" t="str" cm="1">
        <f t="array" ref="AA694">_xlfn.IFNA(_xlfn.IFS($H694="Length",VLOOKUP($Y694,Densities,3,FALSE),$H694="area",VLOOKUP($Y694,Densities,4,FALSE),$H694="volume",VLOOKUP($Y694,Densities,5,FALSE),$H694="mass",1,$H694="",""),"enter density manually")</f>
        <v/>
      </c>
      <c r="AB694" s="115" t="str" cm="1">
        <f t="array" ref="AB694">_xlfn.IFNA(_xlfn.IFS($H694="length","kg/m",$H694="area","kg/m2",$H694="volume","kg/m3",$H694="mass","kg/kg",$H694="",""),"problem")</f>
        <v/>
      </c>
      <c r="AC694" s="118" t="str">
        <f t="shared" si="39"/>
        <v/>
      </c>
      <c r="AD694" s="119" t="str">
        <f t="shared" si="40"/>
        <v/>
      </c>
      <c r="AE694" s="120" t="str">
        <f t="shared" si="41"/>
        <v/>
      </c>
      <c r="AF694" s="121" t="str">
        <f t="shared" si="38"/>
        <v/>
      </c>
    </row>
    <row r="695" spans="2:32" ht="15.75" customHeight="1" x14ac:dyDescent="0.35">
      <c r="B695" s="903"/>
      <c r="C695" s="904"/>
      <c r="D695" s="905"/>
      <c r="E695" s="906"/>
      <c r="F695" s="907"/>
      <c r="G695" s="908"/>
      <c r="H695" s="909"/>
      <c r="I695" s="910"/>
      <c r="J695" s="911"/>
      <c r="K695" s="912"/>
      <c r="L695" s="913"/>
      <c r="M695" s="914"/>
      <c r="N695" s="915"/>
      <c r="O695" s="914"/>
      <c r="P695" s="915"/>
      <c r="Q695" s="916"/>
      <c r="R695" s="917"/>
      <c r="S695" s="918"/>
      <c r="T695" s="114" t="str" cm="1">
        <f t="array" ref="T695">_xlfn.IFS(I695="L = L",J695*K695,I695="L = RoT",J695*R695*S695,I695="A = L x H",J695*K695*L695,I695="A = CS",J695*O695,I695="A = A",J695*N695,I695="A = RoT",J695*R695*S695,I695="V = L x H x T",J695*K695*L695*M695,I695="V = L x CS",J695*K695*O695,I695="V = T x A",J695*M695*N695,I695="V = V",J695*P695,I695="V = RoT",J695*R695*S695,I695="M = M",J695*Q695,I695="M = RoT",J695*R695*S695,I695="","")</f>
        <v/>
      </c>
      <c r="U695" s="115" t="str" cm="1">
        <f t="array" ref="U695">_xlfn.IFNA(_xlfn.IFS($H695="length","m",$H695="area","m2",$H695="volume","m3",$H695="mass","kg",$H695="",""),"problem")</f>
        <v/>
      </c>
      <c r="V695" s="475"/>
      <c r="W695" s="476"/>
      <c r="X695" s="476"/>
      <c r="Y695" s="476"/>
      <c r="Z695" s="116"/>
      <c r="AA695" s="117" t="str" cm="1">
        <f t="array" ref="AA695">_xlfn.IFNA(_xlfn.IFS($H695="Length",VLOOKUP($Y695,Densities,3,FALSE),$H695="area",VLOOKUP($Y695,Densities,4,FALSE),$H695="volume",VLOOKUP($Y695,Densities,5,FALSE),$H695="mass",1,$H695="",""),"enter density manually")</f>
        <v/>
      </c>
      <c r="AB695" s="115" t="str" cm="1">
        <f t="array" ref="AB695">_xlfn.IFNA(_xlfn.IFS($H695="length","kg/m",$H695="area","kg/m2",$H695="volume","kg/m3",$H695="mass","kg/kg",$H695="",""),"problem")</f>
        <v/>
      </c>
      <c r="AC695" s="118" t="str">
        <f t="shared" si="39"/>
        <v/>
      </c>
      <c r="AD695" s="119" t="str">
        <f t="shared" si="40"/>
        <v/>
      </c>
      <c r="AE695" s="120" t="str">
        <f t="shared" si="41"/>
        <v/>
      </c>
      <c r="AF695" s="121" t="str">
        <f t="shared" si="38"/>
        <v/>
      </c>
    </row>
    <row r="696" spans="2:32" ht="15.75" customHeight="1" x14ac:dyDescent="0.35">
      <c r="B696" s="903"/>
      <c r="C696" s="904"/>
      <c r="D696" s="905"/>
      <c r="E696" s="906"/>
      <c r="F696" s="907"/>
      <c r="G696" s="908"/>
      <c r="H696" s="909"/>
      <c r="I696" s="910"/>
      <c r="J696" s="911"/>
      <c r="K696" s="912"/>
      <c r="L696" s="913"/>
      <c r="M696" s="914"/>
      <c r="N696" s="915"/>
      <c r="O696" s="914"/>
      <c r="P696" s="915"/>
      <c r="Q696" s="916"/>
      <c r="R696" s="917"/>
      <c r="S696" s="918"/>
      <c r="T696" s="114" t="str" cm="1">
        <f t="array" ref="T696">_xlfn.IFS(I696="L = L",J696*K696,I696="L = RoT",J696*R696*S696,I696="A = L x H",J696*K696*L696,I696="A = CS",J696*O696,I696="A = A",J696*N696,I696="A = RoT",J696*R696*S696,I696="V = L x H x T",J696*K696*L696*M696,I696="V = L x CS",J696*K696*O696,I696="V = T x A",J696*M696*N696,I696="V = V",J696*P696,I696="V = RoT",J696*R696*S696,I696="M = M",J696*Q696,I696="M = RoT",J696*R696*S696,I696="","")</f>
        <v/>
      </c>
      <c r="U696" s="115" t="str" cm="1">
        <f t="array" ref="U696">_xlfn.IFNA(_xlfn.IFS($H696="length","m",$H696="area","m2",$H696="volume","m3",$H696="mass","kg",$H696="",""),"problem")</f>
        <v/>
      </c>
      <c r="V696" s="475"/>
      <c r="W696" s="476"/>
      <c r="X696" s="476"/>
      <c r="Y696" s="476"/>
      <c r="Z696" s="116"/>
      <c r="AA696" s="117" t="str" cm="1">
        <f t="array" ref="AA696">_xlfn.IFNA(_xlfn.IFS($H696="Length",VLOOKUP($Y696,Densities,3,FALSE),$H696="area",VLOOKUP($Y696,Densities,4,FALSE),$H696="volume",VLOOKUP($Y696,Densities,5,FALSE),$H696="mass",1,$H696="",""),"enter density manually")</f>
        <v/>
      </c>
      <c r="AB696" s="115" t="str" cm="1">
        <f t="array" ref="AB696">_xlfn.IFNA(_xlfn.IFS($H696="length","kg/m",$H696="area","kg/m2",$H696="volume","kg/m3",$H696="mass","kg/kg",$H696="",""),"problem")</f>
        <v/>
      </c>
      <c r="AC696" s="118" t="str">
        <f t="shared" si="39"/>
        <v/>
      </c>
      <c r="AD696" s="119" t="str">
        <f t="shared" si="40"/>
        <v/>
      </c>
      <c r="AE696" s="120" t="str">
        <f t="shared" si="41"/>
        <v/>
      </c>
      <c r="AF696" s="121" t="str">
        <f t="shared" si="38"/>
        <v/>
      </c>
    </row>
    <row r="697" spans="2:32" ht="15.75" customHeight="1" x14ac:dyDescent="0.35">
      <c r="B697" s="903"/>
      <c r="C697" s="904"/>
      <c r="D697" s="905"/>
      <c r="E697" s="906"/>
      <c r="F697" s="907"/>
      <c r="G697" s="908"/>
      <c r="H697" s="909"/>
      <c r="I697" s="910"/>
      <c r="J697" s="911"/>
      <c r="K697" s="912"/>
      <c r="L697" s="913"/>
      <c r="M697" s="914"/>
      <c r="N697" s="915"/>
      <c r="O697" s="914"/>
      <c r="P697" s="915"/>
      <c r="Q697" s="916"/>
      <c r="R697" s="917"/>
      <c r="S697" s="918"/>
      <c r="T697" s="114" t="str" cm="1">
        <f t="array" ref="T697">_xlfn.IFS(I697="L = L",J697*K697,I697="L = RoT",J697*R697*S697,I697="A = L x H",J697*K697*L697,I697="A = CS",J697*O697,I697="A = A",J697*N697,I697="A = RoT",J697*R697*S697,I697="V = L x H x T",J697*K697*L697*M697,I697="V = L x CS",J697*K697*O697,I697="V = T x A",J697*M697*N697,I697="V = V",J697*P697,I697="V = RoT",J697*R697*S697,I697="M = M",J697*Q697,I697="M = RoT",J697*R697*S697,I697="","")</f>
        <v/>
      </c>
      <c r="U697" s="115" t="str" cm="1">
        <f t="array" ref="U697">_xlfn.IFNA(_xlfn.IFS($H697="length","m",$H697="area","m2",$H697="volume","m3",$H697="mass","kg",$H697="",""),"problem")</f>
        <v/>
      </c>
      <c r="V697" s="475"/>
      <c r="W697" s="476"/>
      <c r="X697" s="476"/>
      <c r="Y697" s="476"/>
      <c r="Z697" s="116"/>
      <c r="AA697" s="117" t="str" cm="1">
        <f t="array" ref="AA697">_xlfn.IFNA(_xlfn.IFS($H697="Length",VLOOKUP($Y697,Densities,3,FALSE),$H697="area",VLOOKUP($Y697,Densities,4,FALSE),$H697="volume",VLOOKUP($Y697,Densities,5,FALSE),$H697="mass",1,$H697="",""),"enter density manually")</f>
        <v/>
      </c>
      <c r="AB697" s="115" t="str" cm="1">
        <f t="array" ref="AB697">_xlfn.IFNA(_xlfn.IFS($H697="length","kg/m",$H697="area","kg/m2",$H697="volume","kg/m3",$H697="mass","kg/kg",$H697="",""),"problem")</f>
        <v/>
      </c>
      <c r="AC697" s="118" t="str">
        <f t="shared" si="39"/>
        <v/>
      </c>
      <c r="AD697" s="119" t="str">
        <f t="shared" si="40"/>
        <v/>
      </c>
      <c r="AE697" s="120" t="str">
        <f t="shared" si="41"/>
        <v/>
      </c>
      <c r="AF697" s="121" t="str">
        <f t="shared" si="38"/>
        <v/>
      </c>
    </row>
    <row r="698" spans="2:32" ht="15.75" customHeight="1" x14ac:dyDescent="0.35">
      <c r="B698" s="903"/>
      <c r="C698" s="904"/>
      <c r="D698" s="905"/>
      <c r="E698" s="906"/>
      <c r="F698" s="907"/>
      <c r="G698" s="908"/>
      <c r="H698" s="909"/>
      <c r="I698" s="910"/>
      <c r="J698" s="911"/>
      <c r="K698" s="912"/>
      <c r="L698" s="913"/>
      <c r="M698" s="914"/>
      <c r="N698" s="915"/>
      <c r="O698" s="914"/>
      <c r="P698" s="915"/>
      <c r="Q698" s="916"/>
      <c r="R698" s="917"/>
      <c r="S698" s="918"/>
      <c r="T698" s="114" t="str" cm="1">
        <f t="array" ref="T698">_xlfn.IFS(I698="L = L",J698*K698,I698="L = RoT",J698*R698*S698,I698="A = L x H",J698*K698*L698,I698="A = CS",J698*O698,I698="A = A",J698*N698,I698="A = RoT",J698*R698*S698,I698="V = L x H x T",J698*K698*L698*M698,I698="V = L x CS",J698*K698*O698,I698="V = T x A",J698*M698*N698,I698="V = V",J698*P698,I698="V = RoT",J698*R698*S698,I698="M = M",J698*Q698,I698="M = RoT",J698*R698*S698,I698="","")</f>
        <v/>
      </c>
      <c r="U698" s="115" t="str" cm="1">
        <f t="array" ref="U698">_xlfn.IFNA(_xlfn.IFS($H698="length","m",$H698="area","m2",$H698="volume","m3",$H698="mass","kg",$H698="",""),"problem")</f>
        <v/>
      </c>
      <c r="V698" s="475"/>
      <c r="W698" s="476"/>
      <c r="X698" s="476"/>
      <c r="Y698" s="476"/>
      <c r="Z698" s="116"/>
      <c r="AA698" s="117" t="str" cm="1">
        <f t="array" ref="AA698">_xlfn.IFNA(_xlfn.IFS($H698="Length",VLOOKUP($Y698,Densities,3,FALSE),$H698="area",VLOOKUP($Y698,Densities,4,FALSE),$H698="volume",VLOOKUP($Y698,Densities,5,FALSE),$H698="mass",1,$H698="",""),"enter density manually")</f>
        <v/>
      </c>
      <c r="AB698" s="115" t="str" cm="1">
        <f t="array" ref="AB698">_xlfn.IFNA(_xlfn.IFS($H698="length","kg/m",$H698="area","kg/m2",$H698="volume","kg/m3",$H698="mass","kg/kg",$H698="",""),"problem")</f>
        <v/>
      </c>
      <c r="AC698" s="118" t="str">
        <f t="shared" si="39"/>
        <v/>
      </c>
      <c r="AD698" s="119" t="str">
        <f t="shared" si="40"/>
        <v/>
      </c>
      <c r="AE698" s="120" t="str">
        <f t="shared" si="41"/>
        <v/>
      </c>
      <c r="AF698" s="121" t="str">
        <f t="shared" si="38"/>
        <v/>
      </c>
    </row>
    <row r="699" spans="2:32" ht="15.75" customHeight="1" x14ac:dyDescent="0.35">
      <c r="B699" s="903"/>
      <c r="C699" s="904"/>
      <c r="D699" s="905"/>
      <c r="E699" s="906"/>
      <c r="F699" s="907"/>
      <c r="G699" s="908"/>
      <c r="H699" s="909"/>
      <c r="I699" s="910"/>
      <c r="J699" s="911"/>
      <c r="K699" s="912"/>
      <c r="L699" s="913"/>
      <c r="M699" s="914"/>
      <c r="N699" s="915"/>
      <c r="O699" s="914"/>
      <c r="P699" s="915"/>
      <c r="Q699" s="916"/>
      <c r="R699" s="917"/>
      <c r="S699" s="918"/>
      <c r="T699" s="114" t="str" cm="1">
        <f t="array" ref="T699">_xlfn.IFS(I699="L = L",J699*K699,I699="L = RoT",J699*R699*S699,I699="A = L x H",J699*K699*L699,I699="A = CS",J699*O699,I699="A = A",J699*N699,I699="A = RoT",J699*R699*S699,I699="V = L x H x T",J699*K699*L699*M699,I699="V = L x CS",J699*K699*O699,I699="V = T x A",J699*M699*N699,I699="V = V",J699*P699,I699="V = RoT",J699*R699*S699,I699="M = M",J699*Q699,I699="M = RoT",J699*R699*S699,I699="","")</f>
        <v/>
      </c>
      <c r="U699" s="115" t="str" cm="1">
        <f t="array" ref="U699">_xlfn.IFNA(_xlfn.IFS($H699="length","m",$H699="area","m2",$H699="volume","m3",$H699="mass","kg",$H699="",""),"problem")</f>
        <v/>
      </c>
      <c r="V699" s="475"/>
      <c r="W699" s="476"/>
      <c r="X699" s="476"/>
      <c r="Y699" s="476"/>
      <c r="Z699" s="116"/>
      <c r="AA699" s="117" t="str" cm="1">
        <f t="array" ref="AA699">_xlfn.IFNA(_xlfn.IFS($H699="Length",VLOOKUP($Y699,Densities,3,FALSE),$H699="area",VLOOKUP($Y699,Densities,4,FALSE),$H699="volume",VLOOKUP($Y699,Densities,5,FALSE),$H699="mass",1,$H699="",""),"enter density manually")</f>
        <v/>
      </c>
      <c r="AB699" s="115" t="str" cm="1">
        <f t="array" ref="AB699">_xlfn.IFNA(_xlfn.IFS($H699="length","kg/m",$H699="area","kg/m2",$H699="volume","kg/m3",$H699="mass","kg/kg",$H699="",""),"problem")</f>
        <v/>
      </c>
      <c r="AC699" s="118" t="str">
        <f t="shared" si="39"/>
        <v/>
      </c>
      <c r="AD699" s="119" t="str">
        <f t="shared" si="40"/>
        <v/>
      </c>
      <c r="AE699" s="120" t="str">
        <f t="shared" si="41"/>
        <v/>
      </c>
      <c r="AF699" s="121" t="str">
        <f t="shared" si="38"/>
        <v/>
      </c>
    </row>
    <row r="700" spans="2:32" ht="15.75" customHeight="1" x14ac:dyDescent="0.35">
      <c r="B700" s="903"/>
      <c r="C700" s="904"/>
      <c r="D700" s="905"/>
      <c r="E700" s="906"/>
      <c r="F700" s="907"/>
      <c r="G700" s="908"/>
      <c r="H700" s="909"/>
      <c r="I700" s="910"/>
      <c r="J700" s="911"/>
      <c r="K700" s="912"/>
      <c r="L700" s="913"/>
      <c r="M700" s="914"/>
      <c r="N700" s="915"/>
      <c r="O700" s="914"/>
      <c r="P700" s="915"/>
      <c r="Q700" s="916"/>
      <c r="R700" s="917"/>
      <c r="S700" s="918"/>
      <c r="T700" s="114" t="str" cm="1">
        <f t="array" ref="T700">_xlfn.IFS(I700="L = L",J700*K700,I700="L = RoT",J700*R700*S700,I700="A = L x H",J700*K700*L700,I700="A = CS",J700*O700,I700="A = A",J700*N700,I700="A = RoT",J700*R700*S700,I700="V = L x H x T",J700*K700*L700*M700,I700="V = L x CS",J700*K700*O700,I700="V = T x A",J700*M700*N700,I700="V = V",J700*P700,I700="V = RoT",J700*R700*S700,I700="M = M",J700*Q700,I700="M = RoT",J700*R700*S700,I700="","")</f>
        <v/>
      </c>
      <c r="U700" s="115" t="str" cm="1">
        <f t="array" ref="U700">_xlfn.IFNA(_xlfn.IFS($H700="length","m",$H700="area","m2",$H700="volume","m3",$H700="mass","kg",$H700="",""),"problem")</f>
        <v/>
      </c>
      <c r="V700" s="475"/>
      <c r="W700" s="476"/>
      <c r="X700" s="476"/>
      <c r="Y700" s="476"/>
      <c r="Z700" s="116"/>
      <c r="AA700" s="117" t="str" cm="1">
        <f t="array" ref="AA700">_xlfn.IFNA(_xlfn.IFS($H700="Length",VLOOKUP($Y700,Densities,3,FALSE),$H700="area",VLOOKUP($Y700,Densities,4,FALSE),$H700="volume",VLOOKUP($Y700,Densities,5,FALSE),$H700="mass",1,$H700="",""),"enter density manually")</f>
        <v/>
      </c>
      <c r="AB700" s="115" t="str" cm="1">
        <f t="array" ref="AB700">_xlfn.IFNA(_xlfn.IFS($H700="length","kg/m",$H700="area","kg/m2",$H700="volume","kg/m3",$H700="mass","kg/kg",$H700="",""),"problem")</f>
        <v/>
      </c>
      <c r="AC700" s="118" t="str">
        <f t="shared" si="39"/>
        <v/>
      </c>
      <c r="AD700" s="119" t="str">
        <f t="shared" si="40"/>
        <v/>
      </c>
      <c r="AE700" s="120" t="str">
        <f t="shared" si="41"/>
        <v/>
      </c>
      <c r="AF700" s="121" t="str">
        <f t="shared" si="38"/>
        <v/>
      </c>
    </row>
    <row r="701" spans="2:32" ht="15.75" customHeight="1" x14ac:dyDescent="0.35">
      <c r="B701" s="903"/>
      <c r="C701" s="904"/>
      <c r="D701" s="905"/>
      <c r="E701" s="906"/>
      <c r="F701" s="907"/>
      <c r="G701" s="908"/>
      <c r="H701" s="909"/>
      <c r="I701" s="910"/>
      <c r="J701" s="911"/>
      <c r="K701" s="912"/>
      <c r="L701" s="913"/>
      <c r="M701" s="914"/>
      <c r="N701" s="915"/>
      <c r="O701" s="914"/>
      <c r="P701" s="915"/>
      <c r="Q701" s="916"/>
      <c r="R701" s="917"/>
      <c r="S701" s="918"/>
      <c r="T701" s="114" t="str" cm="1">
        <f t="array" ref="T701">_xlfn.IFS(I701="L = L",J701*K701,I701="L = RoT",J701*R701*S701,I701="A = L x H",J701*K701*L701,I701="A = CS",J701*O701,I701="A = A",J701*N701,I701="A = RoT",J701*R701*S701,I701="V = L x H x T",J701*K701*L701*M701,I701="V = L x CS",J701*K701*O701,I701="V = T x A",J701*M701*N701,I701="V = V",J701*P701,I701="V = RoT",J701*R701*S701,I701="M = M",J701*Q701,I701="M = RoT",J701*R701*S701,I701="","")</f>
        <v/>
      </c>
      <c r="U701" s="115" t="str" cm="1">
        <f t="array" ref="U701">_xlfn.IFNA(_xlfn.IFS($H701="length","m",$H701="area","m2",$H701="volume","m3",$H701="mass","kg",$H701="",""),"problem")</f>
        <v/>
      </c>
      <c r="V701" s="475"/>
      <c r="W701" s="476"/>
      <c r="X701" s="476"/>
      <c r="Y701" s="476"/>
      <c r="Z701" s="116"/>
      <c r="AA701" s="117" t="str" cm="1">
        <f t="array" ref="AA701">_xlfn.IFNA(_xlfn.IFS($H701="Length",VLOOKUP($Y701,Densities,3,FALSE),$H701="area",VLOOKUP($Y701,Densities,4,FALSE),$H701="volume",VLOOKUP($Y701,Densities,5,FALSE),$H701="mass",1,$H701="",""),"enter density manually")</f>
        <v/>
      </c>
      <c r="AB701" s="115" t="str" cm="1">
        <f t="array" ref="AB701">_xlfn.IFNA(_xlfn.IFS($H701="length","kg/m",$H701="area","kg/m2",$H701="volume","kg/m3",$H701="mass","kg/kg",$H701="",""),"problem")</f>
        <v/>
      </c>
      <c r="AC701" s="118" t="str">
        <f t="shared" si="39"/>
        <v/>
      </c>
      <c r="AD701" s="119" t="str">
        <f t="shared" si="40"/>
        <v/>
      </c>
      <c r="AE701" s="120" t="str">
        <f t="shared" si="41"/>
        <v/>
      </c>
      <c r="AF701" s="121" t="str">
        <f t="shared" si="38"/>
        <v/>
      </c>
    </row>
    <row r="702" spans="2:32" ht="15.75" customHeight="1" x14ac:dyDescent="0.35">
      <c r="B702" s="903"/>
      <c r="C702" s="904"/>
      <c r="D702" s="905"/>
      <c r="E702" s="906"/>
      <c r="F702" s="907"/>
      <c r="G702" s="908"/>
      <c r="H702" s="909"/>
      <c r="I702" s="910"/>
      <c r="J702" s="911"/>
      <c r="K702" s="912"/>
      <c r="L702" s="913"/>
      <c r="M702" s="914"/>
      <c r="N702" s="915"/>
      <c r="O702" s="914"/>
      <c r="P702" s="915"/>
      <c r="Q702" s="916"/>
      <c r="R702" s="917"/>
      <c r="S702" s="918"/>
      <c r="T702" s="114" t="str" cm="1">
        <f t="array" ref="T702">_xlfn.IFS(I702="L = L",J702*K702,I702="L = RoT",J702*R702*S702,I702="A = L x H",J702*K702*L702,I702="A = CS",J702*O702,I702="A = A",J702*N702,I702="A = RoT",J702*R702*S702,I702="V = L x H x T",J702*K702*L702*M702,I702="V = L x CS",J702*K702*O702,I702="V = T x A",J702*M702*N702,I702="V = V",J702*P702,I702="V = RoT",J702*R702*S702,I702="M = M",J702*Q702,I702="M = RoT",J702*R702*S702,I702="","")</f>
        <v/>
      </c>
      <c r="U702" s="115" t="str" cm="1">
        <f t="array" ref="U702">_xlfn.IFNA(_xlfn.IFS($H702="length","m",$H702="area","m2",$H702="volume","m3",$H702="mass","kg",$H702="",""),"problem")</f>
        <v/>
      </c>
      <c r="V702" s="475"/>
      <c r="W702" s="476"/>
      <c r="X702" s="476"/>
      <c r="Y702" s="476"/>
      <c r="Z702" s="116"/>
      <c r="AA702" s="117" t="str" cm="1">
        <f t="array" ref="AA702">_xlfn.IFNA(_xlfn.IFS($H702="Length",VLOOKUP($Y702,Densities,3,FALSE),$H702="area",VLOOKUP($Y702,Densities,4,FALSE),$H702="volume",VLOOKUP($Y702,Densities,5,FALSE),$H702="mass",1,$H702="",""),"enter density manually")</f>
        <v/>
      </c>
      <c r="AB702" s="115" t="str" cm="1">
        <f t="array" ref="AB702">_xlfn.IFNA(_xlfn.IFS($H702="length","kg/m",$H702="area","kg/m2",$H702="volume","kg/m3",$H702="mass","kg/kg",$H702="",""),"problem")</f>
        <v/>
      </c>
      <c r="AC702" s="118" t="str">
        <f t="shared" si="39"/>
        <v/>
      </c>
      <c r="AD702" s="119" t="str">
        <f t="shared" si="40"/>
        <v/>
      </c>
      <c r="AE702" s="120" t="str">
        <f t="shared" si="41"/>
        <v/>
      </c>
      <c r="AF702" s="121" t="str">
        <f t="shared" si="38"/>
        <v/>
      </c>
    </row>
    <row r="703" spans="2:32" ht="15.75" customHeight="1" x14ac:dyDescent="0.35">
      <c r="B703" s="903"/>
      <c r="C703" s="904"/>
      <c r="D703" s="905"/>
      <c r="E703" s="906"/>
      <c r="F703" s="907"/>
      <c r="G703" s="908"/>
      <c r="H703" s="909"/>
      <c r="I703" s="910"/>
      <c r="J703" s="911"/>
      <c r="K703" s="912"/>
      <c r="L703" s="913"/>
      <c r="M703" s="914"/>
      <c r="N703" s="915"/>
      <c r="O703" s="914"/>
      <c r="P703" s="915"/>
      <c r="Q703" s="916"/>
      <c r="R703" s="917"/>
      <c r="S703" s="918"/>
      <c r="T703" s="114" t="str" cm="1">
        <f t="array" ref="T703">_xlfn.IFS(I703="L = L",J703*K703,I703="L = RoT",J703*R703*S703,I703="A = L x H",J703*K703*L703,I703="A = CS",J703*O703,I703="A = A",J703*N703,I703="A = RoT",J703*R703*S703,I703="V = L x H x T",J703*K703*L703*M703,I703="V = L x CS",J703*K703*O703,I703="V = T x A",J703*M703*N703,I703="V = V",J703*P703,I703="V = RoT",J703*R703*S703,I703="M = M",J703*Q703,I703="M = RoT",J703*R703*S703,I703="","")</f>
        <v/>
      </c>
      <c r="U703" s="115" t="str" cm="1">
        <f t="array" ref="U703">_xlfn.IFNA(_xlfn.IFS($H703="length","m",$H703="area","m2",$H703="volume","m3",$H703="mass","kg",$H703="",""),"problem")</f>
        <v/>
      </c>
      <c r="V703" s="475"/>
      <c r="W703" s="476"/>
      <c r="X703" s="476"/>
      <c r="Y703" s="476"/>
      <c r="Z703" s="116"/>
      <c r="AA703" s="117" t="str" cm="1">
        <f t="array" ref="AA703">_xlfn.IFNA(_xlfn.IFS($H703="Length",VLOOKUP($Y703,Densities,3,FALSE),$H703="area",VLOOKUP($Y703,Densities,4,FALSE),$H703="volume",VLOOKUP($Y703,Densities,5,FALSE),$H703="mass",1,$H703="",""),"enter density manually")</f>
        <v/>
      </c>
      <c r="AB703" s="115" t="str" cm="1">
        <f t="array" ref="AB703">_xlfn.IFNA(_xlfn.IFS($H703="length","kg/m",$H703="area","kg/m2",$H703="volume","kg/m3",$H703="mass","kg/kg",$H703="",""),"problem")</f>
        <v/>
      </c>
      <c r="AC703" s="118" t="str">
        <f t="shared" si="39"/>
        <v/>
      </c>
      <c r="AD703" s="119" t="str">
        <f t="shared" si="40"/>
        <v/>
      </c>
      <c r="AE703" s="120" t="str">
        <f t="shared" si="41"/>
        <v/>
      </c>
      <c r="AF703" s="121" t="str">
        <f t="shared" si="38"/>
        <v/>
      </c>
    </row>
    <row r="704" spans="2:32" ht="15.75" customHeight="1" x14ac:dyDescent="0.35">
      <c r="B704" s="903"/>
      <c r="C704" s="904"/>
      <c r="D704" s="905"/>
      <c r="E704" s="906"/>
      <c r="F704" s="907"/>
      <c r="G704" s="908"/>
      <c r="H704" s="909"/>
      <c r="I704" s="910"/>
      <c r="J704" s="911"/>
      <c r="K704" s="912"/>
      <c r="L704" s="913"/>
      <c r="M704" s="914"/>
      <c r="N704" s="915"/>
      <c r="O704" s="914"/>
      <c r="P704" s="915"/>
      <c r="Q704" s="916"/>
      <c r="R704" s="917"/>
      <c r="S704" s="918"/>
      <c r="T704" s="114" t="str" cm="1">
        <f t="array" ref="T704">_xlfn.IFS(I704="L = L",J704*K704,I704="L = RoT",J704*R704*S704,I704="A = L x H",J704*K704*L704,I704="A = CS",J704*O704,I704="A = A",J704*N704,I704="A = RoT",J704*R704*S704,I704="V = L x H x T",J704*K704*L704*M704,I704="V = L x CS",J704*K704*O704,I704="V = T x A",J704*M704*N704,I704="V = V",J704*P704,I704="V = RoT",J704*R704*S704,I704="M = M",J704*Q704,I704="M = RoT",J704*R704*S704,I704="","")</f>
        <v/>
      </c>
      <c r="U704" s="115" t="str" cm="1">
        <f t="array" ref="U704">_xlfn.IFNA(_xlfn.IFS($H704="length","m",$H704="area","m2",$H704="volume","m3",$H704="mass","kg",$H704="",""),"problem")</f>
        <v/>
      </c>
      <c r="V704" s="475"/>
      <c r="W704" s="476"/>
      <c r="X704" s="476"/>
      <c r="Y704" s="476"/>
      <c r="Z704" s="116"/>
      <c r="AA704" s="117" t="str" cm="1">
        <f t="array" ref="AA704">_xlfn.IFNA(_xlfn.IFS($H704="Length",VLOOKUP($Y704,Densities,3,FALSE),$H704="area",VLOOKUP($Y704,Densities,4,FALSE),$H704="volume",VLOOKUP($Y704,Densities,5,FALSE),$H704="mass",1,$H704="",""),"enter density manually")</f>
        <v/>
      </c>
      <c r="AB704" s="115" t="str" cm="1">
        <f t="array" ref="AB704">_xlfn.IFNA(_xlfn.IFS($H704="length","kg/m",$H704="area","kg/m2",$H704="volume","kg/m3",$H704="mass","kg/kg",$H704="",""),"problem")</f>
        <v/>
      </c>
      <c r="AC704" s="118" t="str">
        <f t="shared" si="39"/>
        <v/>
      </c>
      <c r="AD704" s="119" t="str">
        <f t="shared" si="40"/>
        <v/>
      </c>
      <c r="AE704" s="120" t="str">
        <f t="shared" si="41"/>
        <v/>
      </c>
      <c r="AF704" s="121" t="str">
        <f t="shared" si="38"/>
        <v/>
      </c>
    </row>
    <row r="705" spans="2:32" ht="15.75" customHeight="1" x14ac:dyDescent="0.35">
      <c r="B705" s="903"/>
      <c r="C705" s="904"/>
      <c r="D705" s="905"/>
      <c r="E705" s="906"/>
      <c r="F705" s="907"/>
      <c r="G705" s="908"/>
      <c r="H705" s="909"/>
      <c r="I705" s="910"/>
      <c r="J705" s="911"/>
      <c r="K705" s="912"/>
      <c r="L705" s="913"/>
      <c r="M705" s="914"/>
      <c r="N705" s="915"/>
      <c r="O705" s="914"/>
      <c r="P705" s="915"/>
      <c r="Q705" s="916"/>
      <c r="R705" s="917"/>
      <c r="S705" s="918"/>
      <c r="T705" s="114" t="str" cm="1">
        <f t="array" ref="T705">_xlfn.IFS(I705="L = L",J705*K705,I705="L = RoT",J705*R705*S705,I705="A = L x H",J705*K705*L705,I705="A = CS",J705*O705,I705="A = A",J705*N705,I705="A = RoT",J705*R705*S705,I705="V = L x H x T",J705*K705*L705*M705,I705="V = L x CS",J705*K705*O705,I705="V = T x A",J705*M705*N705,I705="V = V",J705*P705,I705="V = RoT",J705*R705*S705,I705="M = M",J705*Q705,I705="M = RoT",J705*R705*S705,I705="","")</f>
        <v/>
      </c>
      <c r="U705" s="115" t="str" cm="1">
        <f t="array" ref="U705">_xlfn.IFNA(_xlfn.IFS($H705="length","m",$H705="area","m2",$H705="volume","m3",$H705="mass","kg",$H705="",""),"problem")</f>
        <v/>
      </c>
      <c r="V705" s="475"/>
      <c r="W705" s="476"/>
      <c r="X705" s="476"/>
      <c r="Y705" s="476"/>
      <c r="Z705" s="116"/>
      <c r="AA705" s="117" t="str" cm="1">
        <f t="array" ref="AA705">_xlfn.IFNA(_xlfn.IFS($H705="Length",VLOOKUP($Y705,Densities,3,FALSE),$H705="area",VLOOKUP($Y705,Densities,4,FALSE),$H705="volume",VLOOKUP($Y705,Densities,5,FALSE),$H705="mass",1,$H705="",""),"enter density manually")</f>
        <v/>
      </c>
      <c r="AB705" s="115" t="str" cm="1">
        <f t="array" ref="AB705">_xlfn.IFNA(_xlfn.IFS($H705="length","kg/m",$H705="area","kg/m2",$H705="volume","kg/m3",$H705="mass","kg/kg",$H705="",""),"problem")</f>
        <v/>
      </c>
      <c r="AC705" s="118" t="str">
        <f t="shared" si="39"/>
        <v/>
      </c>
      <c r="AD705" s="119" t="str">
        <f t="shared" si="40"/>
        <v/>
      </c>
      <c r="AE705" s="120" t="str">
        <f t="shared" si="41"/>
        <v/>
      </c>
      <c r="AF705" s="121" t="str">
        <f t="shared" si="38"/>
        <v/>
      </c>
    </row>
    <row r="706" spans="2:32" ht="15.75" customHeight="1" x14ac:dyDescent="0.35">
      <c r="B706" s="903"/>
      <c r="C706" s="904"/>
      <c r="D706" s="905"/>
      <c r="E706" s="906"/>
      <c r="F706" s="907"/>
      <c r="G706" s="908"/>
      <c r="H706" s="909"/>
      <c r="I706" s="910"/>
      <c r="J706" s="911"/>
      <c r="K706" s="912"/>
      <c r="L706" s="913"/>
      <c r="M706" s="914"/>
      <c r="N706" s="915"/>
      <c r="O706" s="914"/>
      <c r="P706" s="915"/>
      <c r="Q706" s="916"/>
      <c r="R706" s="917"/>
      <c r="S706" s="918"/>
      <c r="T706" s="114" t="str" cm="1">
        <f t="array" ref="T706">_xlfn.IFS(I706="L = L",J706*K706,I706="L = RoT",J706*R706*S706,I706="A = L x H",J706*K706*L706,I706="A = CS",J706*O706,I706="A = A",J706*N706,I706="A = RoT",J706*R706*S706,I706="V = L x H x T",J706*K706*L706*M706,I706="V = L x CS",J706*K706*O706,I706="V = T x A",J706*M706*N706,I706="V = V",J706*P706,I706="V = RoT",J706*R706*S706,I706="M = M",J706*Q706,I706="M = RoT",J706*R706*S706,I706="","")</f>
        <v/>
      </c>
      <c r="U706" s="115" t="str" cm="1">
        <f t="array" ref="U706">_xlfn.IFNA(_xlfn.IFS($H706="length","m",$H706="area","m2",$H706="volume","m3",$H706="mass","kg",$H706="",""),"problem")</f>
        <v/>
      </c>
      <c r="V706" s="475"/>
      <c r="W706" s="476"/>
      <c r="X706" s="476"/>
      <c r="Y706" s="476"/>
      <c r="Z706" s="116"/>
      <c r="AA706" s="117" t="str" cm="1">
        <f t="array" ref="AA706">_xlfn.IFNA(_xlfn.IFS($H706="Length",VLOOKUP($Y706,Densities,3,FALSE),$H706="area",VLOOKUP($Y706,Densities,4,FALSE),$H706="volume",VLOOKUP($Y706,Densities,5,FALSE),$H706="mass",1,$H706="",""),"enter density manually")</f>
        <v/>
      </c>
      <c r="AB706" s="115" t="str" cm="1">
        <f t="array" ref="AB706">_xlfn.IFNA(_xlfn.IFS($H706="length","kg/m",$H706="area","kg/m2",$H706="volume","kg/m3",$H706="mass","kg/kg",$H706="",""),"problem")</f>
        <v/>
      </c>
      <c r="AC706" s="118" t="str">
        <f t="shared" si="39"/>
        <v/>
      </c>
      <c r="AD706" s="119" t="str">
        <f t="shared" si="40"/>
        <v/>
      </c>
      <c r="AE706" s="120" t="str">
        <f t="shared" si="41"/>
        <v/>
      </c>
      <c r="AF706" s="121" t="str">
        <f t="shared" si="38"/>
        <v/>
      </c>
    </row>
    <row r="707" spans="2:32" ht="15.75" customHeight="1" x14ac:dyDescent="0.35">
      <c r="B707" s="903"/>
      <c r="C707" s="904"/>
      <c r="D707" s="905"/>
      <c r="E707" s="906"/>
      <c r="F707" s="907"/>
      <c r="G707" s="908"/>
      <c r="H707" s="909"/>
      <c r="I707" s="910"/>
      <c r="J707" s="911"/>
      <c r="K707" s="912"/>
      <c r="L707" s="913"/>
      <c r="M707" s="914"/>
      <c r="N707" s="915"/>
      <c r="O707" s="914"/>
      <c r="P707" s="915"/>
      <c r="Q707" s="916"/>
      <c r="R707" s="917"/>
      <c r="S707" s="918"/>
      <c r="T707" s="114" t="str" cm="1">
        <f t="array" ref="T707">_xlfn.IFS(I707="L = L",J707*K707,I707="L = RoT",J707*R707*S707,I707="A = L x H",J707*K707*L707,I707="A = CS",J707*O707,I707="A = A",J707*N707,I707="A = RoT",J707*R707*S707,I707="V = L x H x T",J707*K707*L707*M707,I707="V = L x CS",J707*K707*O707,I707="V = T x A",J707*M707*N707,I707="V = V",J707*P707,I707="V = RoT",J707*R707*S707,I707="M = M",J707*Q707,I707="M = RoT",J707*R707*S707,I707="","")</f>
        <v/>
      </c>
      <c r="U707" s="115" t="str" cm="1">
        <f t="array" ref="U707">_xlfn.IFNA(_xlfn.IFS($H707="length","m",$H707="area","m2",$H707="volume","m3",$H707="mass","kg",$H707="",""),"problem")</f>
        <v/>
      </c>
      <c r="V707" s="475"/>
      <c r="W707" s="476"/>
      <c r="X707" s="476"/>
      <c r="Y707" s="476"/>
      <c r="Z707" s="116"/>
      <c r="AA707" s="117" t="str" cm="1">
        <f t="array" ref="AA707">_xlfn.IFNA(_xlfn.IFS($H707="Length",VLOOKUP($Y707,Densities,3,FALSE),$H707="area",VLOOKUP($Y707,Densities,4,FALSE),$H707="volume",VLOOKUP($Y707,Densities,5,FALSE),$H707="mass",1,$H707="",""),"enter density manually")</f>
        <v/>
      </c>
      <c r="AB707" s="115" t="str" cm="1">
        <f t="array" ref="AB707">_xlfn.IFNA(_xlfn.IFS($H707="length","kg/m",$H707="area","kg/m2",$H707="volume","kg/m3",$H707="mass","kg/kg",$H707="",""),"problem")</f>
        <v/>
      </c>
      <c r="AC707" s="118" t="str">
        <f t="shared" si="39"/>
        <v/>
      </c>
      <c r="AD707" s="119" t="str">
        <f t="shared" si="40"/>
        <v/>
      </c>
      <c r="AE707" s="120" t="str">
        <f t="shared" si="41"/>
        <v/>
      </c>
      <c r="AF707" s="121" t="str">
        <f t="shared" si="38"/>
        <v/>
      </c>
    </row>
    <row r="708" spans="2:32" ht="15.75" customHeight="1" x14ac:dyDescent="0.35">
      <c r="B708" s="903"/>
      <c r="C708" s="904"/>
      <c r="D708" s="905"/>
      <c r="E708" s="906"/>
      <c r="F708" s="907"/>
      <c r="G708" s="908"/>
      <c r="H708" s="909"/>
      <c r="I708" s="910"/>
      <c r="J708" s="911"/>
      <c r="K708" s="912"/>
      <c r="L708" s="913"/>
      <c r="M708" s="914"/>
      <c r="N708" s="915"/>
      <c r="O708" s="914"/>
      <c r="P708" s="915"/>
      <c r="Q708" s="916"/>
      <c r="R708" s="917"/>
      <c r="S708" s="918"/>
      <c r="T708" s="114" t="str" cm="1">
        <f t="array" ref="T708">_xlfn.IFS(I708="L = L",J708*K708,I708="L = RoT",J708*R708*S708,I708="A = L x H",J708*K708*L708,I708="A = CS",J708*O708,I708="A = A",J708*N708,I708="A = RoT",J708*R708*S708,I708="V = L x H x T",J708*K708*L708*M708,I708="V = L x CS",J708*K708*O708,I708="V = T x A",J708*M708*N708,I708="V = V",J708*P708,I708="V = RoT",J708*R708*S708,I708="M = M",J708*Q708,I708="M = RoT",J708*R708*S708,I708="","")</f>
        <v/>
      </c>
      <c r="U708" s="115" t="str" cm="1">
        <f t="array" ref="U708">_xlfn.IFNA(_xlfn.IFS($H708="length","m",$H708="area","m2",$H708="volume","m3",$H708="mass","kg",$H708="",""),"problem")</f>
        <v/>
      </c>
      <c r="V708" s="475"/>
      <c r="W708" s="476"/>
      <c r="X708" s="476"/>
      <c r="Y708" s="476"/>
      <c r="Z708" s="116"/>
      <c r="AA708" s="117" t="str" cm="1">
        <f t="array" ref="AA708">_xlfn.IFNA(_xlfn.IFS($H708="Length",VLOOKUP($Y708,Densities,3,FALSE),$H708="area",VLOOKUP($Y708,Densities,4,FALSE),$H708="volume",VLOOKUP($Y708,Densities,5,FALSE),$H708="mass",1,$H708="",""),"enter density manually")</f>
        <v/>
      </c>
      <c r="AB708" s="115" t="str" cm="1">
        <f t="array" ref="AB708">_xlfn.IFNA(_xlfn.IFS($H708="length","kg/m",$H708="area","kg/m2",$H708="volume","kg/m3",$H708="mass","kg/kg",$H708="",""),"problem")</f>
        <v/>
      </c>
      <c r="AC708" s="118" t="str">
        <f t="shared" si="39"/>
        <v/>
      </c>
      <c r="AD708" s="119" t="str">
        <f t="shared" si="40"/>
        <v/>
      </c>
      <c r="AE708" s="120" t="str">
        <f t="shared" si="41"/>
        <v/>
      </c>
      <c r="AF708" s="121" t="str">
        <f t="shared" si="38"/>
        <v/>
      </c>
    </row>
    <row r="709" spans="2:32" ht="15.75" customHeight="1" x14ac:dyDescent="0.35">
      <c r="B709" s="903"/>
      <c r="C709" s="904"/>
      <c r="D709" s="905"/>
      <c r="E709" s="906"/>
      <c r="F709" s="907"/>
      <c r="G709" s="908"/>
      <c r="H709" s="909"/>
      <c r="I709" s="910"/>
      <c r="J709" s="911"/>
      <c r="K709" s="912"/>
      <c r="L709" s="913"/>
      <c r="M709" s="914"/>
      <c r="N709" s="915"/>
      <c r="O709" s="914"/>
      <c r="P709" s="915"/>
      <c r="Q709" s="916"/>
      <c r="R709" s="917"/>
      <c r="S709" s="918"/>
      <c r="T709" s="114" t="str" cm="1">
        <f t="array" ref="T709">_xlfn.IFS(I709="L = L",J709*K709,I709="L = RoT",J709*R709*S709,I709="A = L x H",J709*K709*L709,I709="A = CS",J709*O709,I709="A = A",J709*N709,I709="A = RoT",J709*R709*S709,I709="V = L x H x T",J709*K709*L709*M709,I709="V = L x CS",J709*K709*O709,I709="V = T x A",J709*M709*N709,I709="V = V",J709*P709,I709="V = RoT",J709*R709*S709,I709="M = M",J709*Q709,I709="M = RoT",J709*R709*S709,I709="","")</f>
        <v/>
      </c>
      <c r="U709" s="115" t="str" cm="1">
        <f t="array" ref="U709">_xlfn.IFNA(_xlfn.IFS($H709="length","m",$H709="area","m2",$H709="volume","m3",$H709="mass","kg",$H709="",""),"problem")</f>
        <v/>
      </c>
      <c r="V709" s="475"/>
      <c r="W709" s="476"/>
      <c r="X709" s="476"/>
      <c r="Y709" s="476"/>
      <c r="Z709" s="116"/>
      <c r="AA709" s="117" t="str" cm="1">
        <f t="array" ref="AA709">_xlfn.IFNA(_xlfn.IFS($H709="Length",VLOOKUP($Y709,Densities,3,FALSE),$H709="area",VLOOKUP($Y709,Densities,4,FALSE),$H709="volume",VLOOKUP($Y709,Densities,5,FALSE),$H709="mass",1,$H709="",""),"enter density manually")</f>
        <v/>
      </c>
      <c r="AB709" s="115" t="str" cm="1">
        <f t="array" ref="AB709">_xlfn.IFNA(_xlfn.IFS($H709="length","kg/m",$H709="area","kg/m2",$H709="volume","kg/m3",$H709="mass","kg/kg",$H709="",""),"problem")</f>
        <v/>
      </c>
      <c r="AC709" s="118" t="str">
        <f t="shared" si="39"/>
        <v/>
      </c>
      <c r="AD709" s="119" t="str">
        <f t="shared" si="40"/>
        <v/>
      </c>
      <c r="AE709" s="120" t="str">
        <f t="shared" si="41"/>
        <v/>
      </c>
      <c r="AF709" s="121" t="str">
        <f t="shared" si="38"/>
        <v/>
      </c>
    </row>
    <row r="710" spans="2:32" ht="15.75" customHeight="1" x14ac:dyDescent="0.35">
      <c r="B710" s="903"/>
      <c r="C710" s="904"/>
      <c r="D710" s="905"/>
      <c r="E710" s="906"/>
      <c r="F710" s="907"/>
      <c r="G710" s="908"/>
      <c r="H710" s="909"/>
      <c r="I710" s="910"/>
      <c r="J710" s="911"/>
      <c r="K710" s="912"/>
      <c r="L710" s="913"/>
      <c r="M710" s="914"/>
      <c r="N710" s="915"/>
      <c r="O710" s="914"/>
      <c r="P710" s="915"/>
      <c r="Q710" s="916"/>
      <c r="R710" s="917"/>
      <c r="S710" s="918"/>
      <c r="T710" s="114" t="str" cm="1">
        <f t="array" ref="T710">_xlfn.IFS(I710="L = L",J710*K710,I710="L = RoT",J710*R710*S710,I710="A = L x H",J710*K710*L710,I710="A = CS",J710*O710,I710="A = A",J710*N710,I710="A = RoT",J710*R710*S710,I710="V = L x H x T",J710*K710*L710*M710,I710="V = L x CS",J710*K710*O710,I710="V = T x A",J710*M710*N710,I710="V = V",J710*P710,I710="V = RoT",J710*R710*S710,I710="M = M",J710*Q710,I710="M = RoT",J710*R710*S710,I710="","")</f>
        <v/>
      </c>
      <c r="U710" s="115" t="str" cm="1">
        <f t="array" ref="U710">_xlfn.IFNA(_xlfn.IFS($H710="length","m",$H710="area","m2",$H710="volume","m3",$H710="mass","kg",$H710="",""),"problem")</f>
        <v/>
      </c>
      <c r="V710" s="475"/>
      <c r="W710" s="476"/>
      <c r="X710" s="476"/>
      <c r="Y710" s="476"/>
      <c r="Z710" s="116"/>
      <c r="AA710" s="117" t="str" cm="1">
        <f t="array" ref="AA710">_xlfn.IFNA(_xlfn.IFS($H710="Length",VLOOKUP($Y710,Densities,3,FALSE),$H710="area",VLOOKUP($Y710,Densities,4,FALSE),$H710="volume",VLOOKUP($Y710,Densities,5,FALSE),$H710="mass",1,$H710="",""),"enter density manually")</f>
        <v/>
      </c>
      <c r="AB710" s="115" t="str" cm="1">
        <f t="array" ref="AB710">_xlfn.IFNA(_xlfn.IFS($H710="length","kg/m",$H710="area","kg/m2",$H710="volume","kg/m3",$H710="mass","kg/kg",$H710="",""),"problem")</f>
        <v/>
      </c>
      <c r="AC710" s="118" t="str">
        <f t="shared" si="39"/>
        <v/>
      </c>
      <c r="AD710" s="119" t="str">
        <f t="shared" si="40"/>
        <v/>
      </c>
      <c r="AE710" s="120" t="str">
        <f t="shared" si="41"/>
        <v/>
      </c>
      <c r="AF710" s="121" t="str">
        <f t="shared" ref="AF710:AF773" si="42">_xlfn.IFNA(IF($Y710="","",VLOOKUP($Y710,_xlfn.CHOOSECOLS(Material_categories,4,9),2,FALSE)),"Assign material to its type in tab 'Matching of material categories'")</f>
        <v/>
      </c>
    </row>
    <row r="711" spans="2:32" ht="15.75" customHeight="1" x14ac:dyDescent="0.35">
      <c r="B711" s="903"/>
      <c r="C711" s="904"/>
      <c r="D711" s="905"/>
      <c r="E711" s="906"/>
      <c r="F711" s="907"/>
      <c r="G711" s="908"/>
      <c r="H711" s="909"/>
      <c r="I711" s="910"/>
      <c r="J711" s="911"/>
      <c r="K711" s="912"/>
      <c r="L711" s="913"/>
      <c r="M711" s="914"/>
      <c r="N711" s="915"/>
      <c r="O711" s="914"/>
      <c r="P711" s="915"/>
      <c r="Q711" s="916"/>
      <c r="R711" s="917"/>
      <c r="S711" s="918"/>
      <c r="T711" s="114" t="str" cm="1">
        <f t="array" ref="T711">_xlfn.IFS(I711="L = L",J711*K711,I711="L = RoT",J711*R711*S711,I711="A = L x H",J711*K711*L711,I711="A = CS",J711*O711,I711="A = A",J711*N711,I711="A = RoT",J711*R711*S711,I711="V = L x H x T",J711*K711*L711*M711,I711="V = L x CS",J711*K711*O711,I711="V = T x A",J711*M711*N711,I711="V = V",J711*P711,I711="V = RoT",J711*R711*S711,I711="M = M",J711*Q711,I711="M = RoT",J711*R711*S711,I711="","")</f>
        <v/>
      </c>
      <c r="U711" s="115" t="str" cm="1">
        <f t="array" ref="U711">_xlfn.IFNA(_xlfn.IFS($H711="length","m",$H711="area","m2",$H711="volume","m3",$H711="mass","kg",$H711="",""),"problem")</f>
        <v/>
      </c>
      <c r="V711" s="475"/>
      <c r="W711" s="476"/>
      <c r="X711" s="476"/>
      <c r="Y711" s="476"/>
      <c r="Z711" s="116"/>
      <c r="AA711" s="117" t="str" cm="1">
        <f t="array" ref="AA711">_xlfn.IFNA(_xlfn.IFS($H711="Length",VLOOKUP($Y711,Densities,3,FALSE),$H711="area",VLOOKUP($Y711,Densities,4,FALSE),$H711="volume",VLOOKUP($Y711,Densities,5,FALSE),$H711="mass",1,$H711="",""),"enter density manually")</f>
        <v/>
      </c>
      <c r="AB711" s="115" t="str" cm="1">
        <f t="array" ref="AB711">_xlfn.IFNA(_xlfn.IFS($H711="length","kg/m",$H711="area","kg/m2",$H711="volume","kg/m3",$H711="mass","kg/kg",$H711="",""),"problem")</f>
        <v/>
      </c>
      <c r="AC711" s="118" t="str">
        <f t="shared" ref="AC711:AC774" si="43">IF($T711="","",$T711*$AA711)</f>
        <v/>
      </c>
      <c r="AD711" s="119" t="str">
        <f t="shared" ref="AD711:AD774" si="44">IF($Y711="","",IFERROR(_xlfn.IFNA(IF($H711="volume",$AA711,VLOOKUP($Y711,Densities,5,FALSE)),"enter volumic density manually"),"enter volumic density manually"))</f>
        <v/>
      </c>
      <c r="AE711" s="120" t="str">
        <f t="shared" ref="AE711:AE774" si="45">IF($Y711="","",IF($AC711="","",$AC711/$AD711))</f>
        <v/>
      </c>
      <c r="AF711" s="121" t="str">
        <f t="shared" si="42"/>
        <v/>
      </c>
    </row>
    <row r="712" spans="2:32" ht="15.75" customHeight="1" x14ac:dyDescent="0.35">
      <c r="B712" s="903"/>
      <c r="C712" s="904"/>
      <c r="D712" s="905"/>
      <c r="E712" s="906"/>
      <c r="F712" s="907"/>
      <c r="G712" s="908"/>
      <c r="H712" s="909"/>
      <c r="I712" s="910"/>
      <c r="J712" s="911"/>
      <c r="K712" s="912"/>
      <c r="L712" s="913"/>
      <c r="M712" s="914"/>
      <c r="N712" s="915"/>
      <c r="O712" s="914"/>
      <c r="P712" s="915"/>
      <c r="Q712" s="916"/>
      <c r="R712" s="917"/>
      <c r="S712" s="918"/>
      <c r="T712" s="114" t="str" cm="1">
        <f t="array" ref="T712">_xlfn.IFS(I712="L = L",J712*K712,I712="L = RoT",J712*R712*S712,I712="A = L x H",J712*K712*L712,I712="A = CS",J712*O712,I712="A = A",J712*N712,I712="A = RoT",J712*R712*S712,I712="V = L x H x T",J712*K712*L712*M712,I712="V = L x CS",J712*K712*O712,I712="V = T x A",J712*M712*N712,I712="V = V",J712*P712,I712="V = RoT",J712*R712*S712,I712="M = M",J712*Q712,I712="M = RoT",J712*R712*S712,I712="","")</f>
        <v/>
      </c>
      <c r="U712" s="115" t="str" cm="1">
        <f t="array" ref="U712">_xlfn.IFNA(_xlfn.IFS($H712="length","m",$H712="area","m2",$H712="volume","m3",$H712="mass","kg",$H712="",""),"problem")</f>
        <v/>
      </c>
      <c r="V712" s="475"/>
      <c r="W712" s="476"/>
      <c r="X712" s="476"/>
      <c r="Y712" s="476"/>
      <c r="Z712" s="116"/>
      <c r="AA712" s="117" t="str" cm="1">
        <f t="array" ref="AA712">_xlfn.IFNA(_xlfn.IFS($H712="Length",VLOOKUP($Y712,Densities,3,FALSE),$H712="area",VLOOKUP($Y712,Densities,4,FALSE),$H712="volume",VLOOKUP($Y712,Densities,5,FALSE),$H712="mass",1,$H712="",""),"enter density manually")</f>
        <v/>
      </c>
      <c r="AB712" s="115" t="str" cm="1">
        <f t="array" ref="AB712">_xlfn.IFNA(_xlfn.IFS($H712="length","kg/m",$H712="area","kg/m2",$H712="volume","kg/m3",$H712="mass","kg/kg",$H712="",""),"problem")</f>
        <v/>
      </c>
      <c r="AC712" s="118" t="str">
        <f t="shared" si="43"/>
        <v/>
      </c>
      <c r="AD712" s="119" t="str">
        <f t="shared" si="44"/>
        <v/>
      </c>
      <c r="AE712" s="120" t="str">
        <f t="shared" si="45"/>
        <v/>
      </c>
      <c r="AF712" s="121" t="str">
        <f t="shared" si="42"/>
        <v/>
      </c>
    </row>
    <row r="713" spans="2:32" ht="15.75" customHeight="1" x14ac:dyDescent="0.35">
      <c r="B713" s="903"/>
      <c r="C713" s="904"/>
      <c r="D713" s="905"/>
      <c r="E713" s="906"/>
      <c r="F713" s="907"/>
      <c r="G713" s="908"/>
      <c r="H713" s="909"/>
      <c r="I713" s="910"/>
      <c r="J713" s="911"/>
      <c r="K713" s="912"/>
      <c r="L713" s="913"/>
      <c r="M713" s="914"/>
      <c r="N713" s="915"/>
      <c r="O713" s="914"/>
      <c r="P713" s="915"/>
      <c r="Q713" s="916"/>
      <c r="R713" s="917"/>
      <c r="S713" s="918"/>
      <c r="T713" s="114" t="str" cm="1">
        <f t="array" ref="T713">_xlfn.IFS(I713="L = L",J713*K713,I713="L = RoT",J713*R713*S713,I713="A = L x H",J713*K713*L713,I713="A = CS",J713*O713,I713="A = A",J713*N713,I713="A = RoT",J713*R713*S713,I713="V = L x H x T",J713*K713*L713*M713,I713="V = L x CS",J713*K713*O713,I713="V = T x A",J713*M713*N713,I713="V = V",J713*P713,I713="V = RoT",J713*R713*S713,I713="M = M",J713*Q713,I713="M = RoT",J713*R713*S713,I713="","")</f>
        <v/>
      </c>
      <c r="U713" s="115" t="str" cm="1">
        <f t="array" ref="U713">_xlfn.IFNA(_xlfn.IFS($H713="length","m",$H713="area","m2",$H713="volume","m3",$H713="mass","kg",$H713="",""),"problem")</f>
        <v/>
      </c>
      <c r="V713" s="475"/>
      <c r="W713" s="476"/>
      <c r="X713" s="476"/>
      <c r="Y713" s="476"/>
      <c r="Z713" s="116"/>
      <c r="AA713" s="117" t="str" cm="1">
        <f t="array" ref="AA713">_xlfn.IFNA(_xlfn.IFS($H713="Length",VLOOKUP($Y713,Densities,3,FALSE),$H713="area",VLOOKUP($Y713,Densities,4,FALSE),$H713="volume",VLOOKUP($Y713,Densities,5,FALSE),$H713="mass",1,$H713="",""),"enter density manually")</f>
        <v/>
      </c>
      <c r="AB713" s="115" t="str" cm="1">
        <f t="array" ref="AB713">_xlfn.IFNA(_xlfn.IFS($H713="length","kg/m",$H713="area","kg/m2",$H713="volume","kg/m3",$H713="mass","kg/kg",$H713="",""),"problem")</f>
        <v/>
      </c>
      <c r="AC713" s="118" t="str">
        <f t="shared" si="43"/>
        <v/>
      </c>
      <c r="AD713" s="119" t="str">
        <f t="shared" si="44"/>
        <v/>
      </c>
      <c r="AE713" s="120" t="str">
        <f t="shared" si="45"/>
        <v/>
      </c>
      <c r="AF713" s="121" t="str">
        <f t="shared" si="42"/>
        <v/>
      </c>
    </row>
    <row r="714" spans="2:32" ht="15.75" customHeight="1" x14ac:dyDescent="0.35">
      <c r="B714" s="903"/>
      <c r="C714" s="904"/>
      <c r="D714" s="905"/>
      <c r="E714" s="906"/>
      <c r="F714" s="907"/>
      <c r="G714" s="908"/>
      <c r="H714" s="909"/>
      <c r="I714" s="910"/>
      <c r="J714" s="911"/>
      <c r="K714" s="912"/>
      <c r="L714" s="913"/>
      <c r="M714" s="914"/>
      <c r="N714" s="915"/>
      <c r="O714" s="914"/>
      <c r="P714" s="915"/>
      <c r="Q714" s="916"/>
      <c r="R714" s="917"/>
      <c r="S714" s="918"/>
      <c r="T714" s="114" t="str" cm="1">
        <f t="array" ref="T714">_xlfn.IFS(I714="L = L",J714*K714,I714="L = RoT",J714*R714*S714,I714="A = L x H",J714*K714*L714,I714="A = CS",J714*O714,I714="A = A",J714*N714,I714="A = RoT",J714*R714*S714,I714="V = L x H x T",J714*K714*L714*M714,I714="V = L x CS",J714*K714*O714,I714="V = T x A",J714*M714*N714,I714="V = V",J714*P714,I714="V = RoT",J714*R714*S714,I714="M = M",J714*Q714,I714="M = RoT",J714*R714*S714,I714="","")</f>
        <v/>
      </c>
      <c r="U714" s="115" t="str" cm="1">
        <f t="array" ref="U714">_xlfn.IFNA(_xlfn.IFS($H714="length","m",$H714="area","m2",$H714="volume","m3",$H714="mass","kg",$H714="",""),"problem")</f>
        <v/>
      </c>
      <c r="V714" s="475"/>
      <c r="W714" s="476"/>
      <c r="X714" s="476"/>
      <c r="Y714" s="476"/>
      <c r="Z714" s="116"/>
      <c r="AA714" s="117" t="str" cm="1">
        <f t="array" ref="AA714">_xlfn.IFNA(_xlfn.IFS($H714="Length",VLOOKUP($Y714,Densities,3,FALSE),$H714="area",VLOOKUP($Y714,Densities,4,FALSE),$H714="volume",VLOOKUP($Y714,Densities,5,FALSE),$H714="mass",1,$H714="",""),"enter density manually")</f>
        <v/>
      </c>
      <c r="AB714" s="115" t="str" cm="1">
        <f t="array" ref="AB714">_xlfn.IFNA(_xlfn.IFS($H714="length","kg/m",$H714="area","kg/m2",$H714="volume","kg/m3",$H714="mass","kg/kg",$H714="",""),"problem")</f>
        <v/>
      </c>
      <c r="AC714" s="118" t="str">
        <f t="shared" si="43"/>
        <v/>
      </c>
      <c r="AD714" s="119" t="str">
        <f t="shared" si="44"/>
        <v/>
      </c>
      <c r="AE714" s="120" t="str">
        <f t="shared" si="45"/>
        <v/>
      </c>
      <c r="AF714" s="121" t="str">
        <f t="shared" si="42"/>
        <v/>
      </c>
    </row>
    <row r="715" spans="2:32" ht="15.75" customHeight="1" x14ac:dyDescent="0.35">
      <c r="B715" s="903"/>
      <c r="C715" s="904"/>
      <c r="D715" s="905"/>
      <c r="E715" s="906"/>
      <c r="F715" s="907"/>
      <c r="G715" s="908"/>
      <c r="H715" s="909"/>
      <c r="I715" s="910"/>
      <c r="J715" s="911"/>
      <c r="K715" s="912"/>
      <c r="L715" s="913"/>
      <c r="M715" s="914"/>
      <c r="N715" s="915"/>
      <c r="O715" s="914"/>
      <c r="P715" s="915"/>
      <c r="Q715" s="916"/>
      <c r="R715" s="917"/>
      <c r="S715" s="918"/>
      <c r="T715" s="114" t="str" cm="1">
        <f t="array" ref="T715">_xlfn.IFS(I715="L = L",J715*K715,I715="L = RoT",J715*R715*S715,I715="A = L x H",J715*K715*L715,I715="A = CS",J715*O715,I715="A = A",J715*N715,I715="A = RoT",J715*R715*S715,I715="V = L x H x T",J715*K715*L715*M715,I715="V = L x CS",J715*K715*O715,I715="V = T x A",J715*M715*N715,I715="V = V",J715*P715,I715="V = RoT",J715*R715*S715,I715="M = M",J715*Q715,I715="M = RoT",J715*R715*S715,I715="","")</f>
        <v/>
      </c>
      <c r="U715" s="115" t="str" cm="1">
        <f t="array" ref="U715">_xlfn.IFNA(_xlfn.IFS($H715="length","m",$H715="area","m2",$H715="volume","m3",$H715="mass","kg",$H715="",""),"problem")</f>
        <v/>
      </c>
      <c r="V715" s="475"/>
      <c r="W715" s="476"/>
      <c r="X715" s="476"/>
      <c r="Y715" s="476"/>
      <c r="Z715" s="116"/>
      <c r="AA715" s="117" t="str" cm="1">
        <f t="array" ref="AA715">_xlfn.IFNA(_xlfn.IFS($H715="Length",VLOOKUP($Y715,Densities,3,FALSE),$H715="area",VLOOKUP($Y715,Densities,4,FALSE),$H715="volume",VLOOKUP($Y715,Densities,5,FALSE),$H715="mass",1,$H715="",""),"enter density manually")</f>
        <v/>
      </c>
      <c r="AB715" s="115" t="str" cm="1">
        <f t="array" ref="AB715">_xlfn.IFNA(_xlfn.IFS($H715="length","kg/m",$H715="area","kg/m2",$H715="volume","kg/m3",$H715="mass","kg/kg",$H715="",""),"problem")</f>
        <v/>
      </c>
      <c r="AC715" s="118" t="str">
        <f t="shared" si="43"/>
        <v/>
      </c>
      <c r="AD715" s="119" t="str">
        <f t="shared" si="44"/>
        <v/>
      </c>
      <c r="AE715" s="120" t="str">
        <f t="shared" si="45"/>
        <v/>
      </c>
      <c r="AF715" s="121" t="str">
        <f t="shared" si="42"/>
        <v/>
      </c>
    </row>
    <row r="716" spans="2:32" ht="15.75" customHeight="1" x14ac:dyDescent="0.35">
      <c r="B716" s="903"/>
      <c r="C716" s="904"/>
      <c r="D716" s="905"/>
      <c r="E716" s="906"/>
      <c r="F716" s="907"/>
      <c r="G716" s="908"/>
      <c r="H716" s="909"/>
      <c r="I716" s="910"/>
      <c r="J716" s="911"/>
      <c r="K716" s="912"/>
      <c r="L716" s="913"/>
      <c r="M716" s="914"/>
      <c r="N716" s="915"/>
      <c r="O716" s="914"/>
      <c r="P716" s="915"/>
      <c r="Q716" s="916"/>
      <c r="R716" s="917"/>
      <c r="S716" s="918"/>
      <c r="T716" s="114" t="str" cm="1">
        <f t="array" ref="T716">_xlfn.IFS(I716="L = L",J716*K716,I716="L = RoT",J716*R716*S716,I716="A = L x H",J716*K716*L716,I716="A = CS",J716*O716,I716="A = A",J716*N716,I716="A = RoT",J716*R716*S716,I716="V = L x H x T",J716*K716*L716*M716,I716="V = L x CS",J716*K716*O716,I716="V = T x A",J716*M716*N716,I716="V = V",J716*P716,I716="V = RoT",J716*R716*S716,I716="M = M",J716*Q716,I716="M = RoT",J716*R716*S716,I716="","")</f>
        <v/>
      </c>
      <c r="U716" s="115" t="str" cm="1">
        <f t="array" ref="U716">_xlfn.IFNA(_xlfn.IFS($H716="length","m",$H716="area","m2",$H716="volume","m3",$H716="mass","kg",$H716="",""),"problem")</f>
        <v/>
      </c>
      <c r="V716" s="475"/>
      <c r="W716" s="476"/>
      <c r="X716" s="476"/>
      <c r="Y716" s="476"/>
      <c r="Z716" s="116"/>
      <c r="AA716" s="117" t="str" cm="1">
        <f t="array" ref="AA716">_xlfn.IFNA(_xlfn.IFS($H716="Length",VLOOKUP($Y716,Densities,3,FALSE),$H716="area",VLOOKUP($Y716,Densities,4,FALSE),$H716="volume",VLOOKUP($Y716,Densities,5,FALSE),$H716="mass",1,$H716="",""),"enter density manually")</f>
        <v/>
      </c>
      <c r="AB716" s="115" t="str" cm="1">
        <f t="array" ref="AB716">_xlfn.IFNA(_xlfn.IFS($H716="length","kg/m",$H716="area","kg/m2",$H716="volume","kg/m3",$H716="mass","kg/kg",$H716="",""),"problem")</f>
        <v/>
      </c>
      <c r="AC716" s="118" t="str">
        <f t="shared" si="43"/>
        <v/>
      </c>
      <c r="AD716" s="119" t="str">
        <f t="shared" si="44"/>
        <v/>
      </c>
      <c r="AE716" s="120" t="str">
        <f t="shared" si="45"/>
        <v/>
      </c>
      <c r="AF716" s="121" t="str">
        <f t="shared" si="42"/>
        <v/>
      </c>
    </row>
    <row r="717" spans="2:32" ht="15.75" customHeight="1" x14ac:dyDescent="0.35">
      <c r="B717" s="903"/>
      <c r="C717" s="904"/>
      <c r="D717" s="905"/>
      <c r="E717" s="906"/>
      <c r="F717" s="907"/>
      <c r="G717" s="908"/>
      <c r="H717" s="909"/>
      <c r="I717" s="910"/>
      <c r="J717" s="911"/>
      <c r="K717" s="912"/>
      <c r="L717" s="913"/>
      <c r="M717" s="914"/>
      <c r="N717" s="915"/>
      <c r="O717" s="914"/>
      <c r="P717" s="915"/>
      <c r="Q717" s="916"/>
      <c r="R717" s="917"/>
      <c r="S717" s="918"/>
      <c r="T717" s="114" t="str" cm="1">
        <f t="array" ref="T717">_xlfn.IFS(I717="L = L",J717*K717,I717="L = RoT",J717*R717*S717,I717="A = L x H",J717*K717*L717,I717="A = CS",J717*O717,I717="A = A",J717*N717,I717="A = RoT",J717*R717*S717,I717="V = L x H x T",J717*K717*L717*M717,I717="V = L x CS",J717*K717*O717,I717="V = T x A",J717*M717*N717,I717="V = V",J717*P717,I717="V = RoT",J717*R717*S717,I717="M = M",J717*Q717,I717="M = RoT",J717*R717*S717,I717="","")</f>
        <v/>
      </c>
      <c r="U717" s="115" t="str" cm="1">
        <f t="array" ref="U717">_xlfn.IFNA(_xlfn.IFS($H717="length","m",$H717="area","m2",$H717="volume","m3",$H717="mass","kg",$H717="",""),"problem")</f>
        <v/>
      </c>
      <c r="V717" s="475"/>
      <c r="W717" s="476"/>
      <c r="X717" s="476"/>
      <c r="Y717" s="476"/>
      <c r="Z717" s="116"/>
      <c r="AA717" s="117" t="str" cm="1">
        <f t="array" ref="AA717">_xlfn.IFNA(_xlfn.IFS($H717="Length",VLOOKUP($Y717,Densities,3,FALSE),$H717="area",VLOOKUP($Y717,Densities,4,FALSE),$H717="volume",VLOOKUP($Y717,Densities,5,FALSE),$H717="mass",1,$H717="",""),"enter density manually")</f>
        <v/>
      </c>
      <c r="AB717" s="115" t="str" cm="1">
        <f t="array" ref="AB717">_xlfn.IFNA(_xlfn.IFS($H717="length","kg/m",$H717="area","kg/m2",$H717="volume","kg/m3",$H717="mass","kg/kg",$H717="",""),"problem")</f>
        <v/>
      </c>
      <c r="AC717" s="118" t="str">
        <f t="shared" si="43"/>
        <v/>
      </c>
      <c r="AD717" s="119" t="str">
        <f t="shared" si="44"/>
        <v/>
      </c>
      <c r="AE717" s="120" t="str">
        <f t="shared" si="45"/>
        <v/>
      </c>
      <c r="AF717" s="121" t="str">
        <f t="shared" si="42"/>
        <v/>
      </c>
    </row>
    <row r="718" spans="2:32" ht="15.75" customHeight="1" x14ac:dyDescent="0.35">
      <c r="B718" s="903"/>
      <c r="C718" s="904"/>
      <c r="D718" s="905"/>
      <c r="E718" s="906"/>
      <c r="F718" s="907"/>
      <c r="G718" s="908"/>
      <c r="H718" s="909"/>
      <c r="I718" s="910"/>
      <c r="J718" s="911"/>
      <c r="K718" s="912"/>
      <c r="L718" s="913"/>
      <c r="M718" s="914"/>
      <c r="N718" s="915"/>
      <c r="O718" s="914"/>
      <c r="P718" s="915"/>
      <c r="Q718" s="916"/>
      <c r="R718" s="917"/>
      <c r="S718" s="918"/>
      <c r="T718" s="114" t="str" cm="1">
        <f t="array" ref="T718">_xlfn.IFS(I718="L = L",J718*K718,I718="L = RoT",J718*R718*S718,I718="A = L x H",J718*K718*L718,I718="A = CS",J718*O718,I718="A = A",J718*N718,I718="A = RoT",J718*R718*S718,I718="V = L x H x T",J718*K718*L718*M718,I718="V = L x CS",J718*K718*O718,I718="V = T x A",J718*M718*N718,I718="V = V",J718*P718,I718="V = RoT",J718*R718*S718,I718="M = M",J718*Q718,I718="M = RoT",J718*R718*S718,I718="","")</f>
        <v/>
      </c>
      <c r="U718" s="115" t="str" cm="1">
        <f t="array" ref="U718">_xlfn.IFNA(_xlfn.IFS($H718="length","m",$H718="area","m2",$H718="volume","m3",$H718="mass","kg",$H718="",""),"problem")</f>
        <v/>
      </c>
      <c r="V718" s="475"/>
      <c r="W718" s="476"/>
      <c r="X718" s="476"/>
      <c r="Y718" s="476"/>
      <c r="Z718" s="116"/>
      <c r="AA718" s="117" t="str" cm="1">
        <f t="array" ref="AA718">_xlfn.IFNA(_xlfn.IFS($H718="Length",VLOOKUP($Y718,Densities,3,FALSE),$H718="area",VLOOKUP($Y718,Densities,4,FALSE),$H718="volume",VLOOKUP($Y718,Densities,5,FALSE),$H718="mass",1,$H718="",""),"enter density manually")</f>
        <v/>
      </c>
      <c r="AB718" s="115" t="str" cm="1">
        <f t="array" ref="AB718">_xlfn.IFNA(_xlfn.IFS($H718="length","kg/m",$H718="area","kg/m2",$H718="volume","kg/m3",$H718="mass","kg/kg",$H718="",""),"problem")</f>
        <v/>
      </c>
      <c r="AC718" s="118" t="str">
        <f t="shared" si="43"/>
        <v/>
      </c>
      <c r="AD718" s="119" t="str">
        <f t="shared" si="44"/>
        <v/>
      </c>
      <c r="AE718" s="120" t="str">
        <f t="shared" si="45"/>
        <v/>
      </c>
      <c r="AF718" s="121" t="str">
        <f t="shared" si="42"/>
        <v/>
      </c>
    </row>
    <row r="719" spans="2:32" ht="15.75" customHeight="1" x14ac:dyDescent="0.35">
      <c r="B719" s="903"/>
      <c r="C719" s="904"/>
      <c r="D719" s="905"/>
      <c r="E719" s="906"/>
      <c r="F719" s="907"/>
      <c r="G719" s="908"/>
      <c r="H719" s="909"/>
      <c r="I719" s="910"/>
      <c r="J719" s="911"/>
      <c r="K719" s="912"/>
      <c r="L719" s="913"/>
      <c r="M719" s="914"/>
      <c r="N719" s="915"/>
      <c r="O719" s="914"/>
      <c r="P719" s="915"/>
      <c r="Q719" s="916"/>
      <c r="R719" s="917"/>
      <c r="S719" s="918"/>
      <c r="T719" s="114" t="str" cm="1">
        <f t="array" ref="T719">_xlfn.IFS(I719="L = L",J719*K719,I719="L = RoT",J719*R719*S719,I719="A = L x H",J719*K719*L719,I719="A = CS",J719*O719,I719="A = A",J719*N719,I719="A = RoT",J719*R719*S719,I719="V = L x H x T",J719*K719*L719*M719,I719="V = L x CS",J719*K719*O719,I719="V = T x A",J719*M719*N719,I719="V = V",J719*P719,I719="V = RoT",J719*R719*S719,I719="M = M",J719*Q719,I719="M = RoT",J719*R719*S719,I719="","")</f>
        <v/>
      </c>
      <c r="U719" s="115" t="str" cm="1">
        <f t="array" ref="U719">_xlfn.IFNA(_xlfn.IFS($H719="length","m",$H719="area","m2",$H719="volume","m3",$H719="mass","kg",$H719="",""),"problem")</f>
        <v/>
      </c>
      <c r="V719" s="475"/>
      <c r="W719" s="476"/>
      <c r="X719" s="476"/>
      <c r="Y719" s="476"/>
      <c r="Z719" s="116"/>
      <c r="AA719" s="117" t="str" cm="1">
        <f t="array" ref="AA719">_xlfn.IFNA(_xlfn.IFS($H719="Length",VLOOKUP($Y719,Densities,3,FALSE),$H719="area",VLOOKUP($Y719,Densities,4,FALSE),$H719="volume",VLOOKUP($Y719,Densities,5,FALSE),$H719="mass",1,$H719="",""),"enter density manually")</f>
        <v/>
      </c>
      <c r="AB719" s="115" t="str" cm="1">
        <f t="array" ref="AB719">_xlfn.IFNA(_xlfn.IFS($H719="length","kg/m",$H719="area","kg/m2",$H719="volume","kg/m3",$H719="mass","kg/kg",$H719="",""),"problem")</f>
        <v/>
      </c>
      <c r="AC719" s="118" t="str">
        <f t="shared" si="43"/>
        <v/>
      </c>
      <c r="AD719" s="119" t="str">
        <f t="shared" si="44"/>
        <v/>
      </c>
      <c r="AE719" s="120" t="str">
        <f t="shared" si="45"/>
        <v/>
      </c>
      <c r="AF719" s="121" t="str">
        <f t="shared" si="42"/>
        <v/>
      </c>
    </row>
    <row r="720" spans="2:32" ht="15.75" customHeight="1" x14ac:dyDescent="0.35">
      <c r="B720" s="903"/>
      <c r="C720" s="904"/>
      <c r="D720" s="905"/>
      <c r="E720" s="906"/>
      <c r="F720" s="907"/>
      <c r="G720" s="908"/>
      <c r="H720" s="909"/>
      <c r="I720" s="910"/>
      <c r="J720" s="911"/>
      <c r="K720" s="912"/>
      <c r="L720" s="913"/>
      <c r="M720" s="914"/>
      <c r="N720" s="915"/>
      <c r="O720" s="914"/>
      <c r="P720" s="915"/>
      <c r="Q720" s="916"/>
      <c r="R720" s="917"/>
      <c r="S720" s="918"/>
      <c r="T720" s="114" t="str" cm="1">
        <f t="array" ref="T720">_xlfn.IFS(I720="L = L",J720*K720,I720="L = RoT",J720*R720*S720,I720="A = L x H",J720*K720*L720,I720="A = CS",J720*O720,I720="A = A",J720*N720,I720="A = RoT",J720*R720*S720,I720="V = L x H x T",J720*K720*L720*M720,I720="V = L x CS",J720*K720*O720,I720="V = T x A",J720*M720*N720,I720="V = V",J720*P720,I720="V = RoT",J720*R720*S720,I720="M = M",J720*Q720,I720="M = RoT",J720*R720*S720,I720="","")</f>
        <v/>
      </c>
      <c r="U720" s="115" t="str" cm="1">
        <f t="array" ref="U720">_xlfn.IFNA(_xlfn.IFS($H720="length","m",$H720="area","m2",$H720="volume","m3",$H720="mass","kg",$H720="",""),"problem")</f>
        <v/>
      </c>
      <c r="V720" s="475"/>
      <c r="W720" s="476"/>
      <c r="X720" s="476"/>
      <c r="Y720" s="476"/>
      <c r="Z720" s="116"/>
      <c r="AA720" s="117" t="str" cm="1">
        <f t="array" ref="AA720">_xlfn.IFNA(_xlfn.IFS($H720="Length",VLOOKUP($Y720,Densities,3,FALSE),$H720="area",VLOOKUP($Y720,Densities,4,FALSE),$H720="volume",VLOOKUP($Y720,Densities,5,FALSE),$H720="mass",1,$H720="",""),"enter density manually")</f>
        <v/>
      </c>
      <c r="AB720" s="115" t="str" cm="1">
        <f t="array" ref="AB720">_xlfn.IFNA(_xlfn.IFS($H720="length","kg/m",$H720="area","kg/m2",$H720="volume","kg/m3",$H720="mass","kg/kg",$H720="",""),"problem")</f>
        <v/>
      </c>
      <c r="AC720" s="118" t="str">
        <f t="shared" si="43"/>
        <v/>
      </c>
      <c r="AD720" s="119" t="str">
        <f t="shared" si="44"/>
        <v/>
      </c>
      <c r="AE720" s="120" t="str">
        <f t="shared" si="45"/>
        <v/>
      </c>
      <c r="AF720" s="121" t="str">
        <f t="shared" si="42"/>
        <v/>
      </c>
    </row>
    <row r="721" spans="2:32" ht="15.75" customHeight="1" x14ac:dyDescent="0.35">
      <c r="B721" s="903"/>
      <c r="C721" s="904"/>
      <c r="D721" s="905"/>
      <c r="E721" s="906"/>
      <c r="F721" s="907"/>
      <c r="G721" s="908"/>
      <c r="H721" s="909"/>
      <c r="I721" s="910"/>
      <c r="J721" s="911"/>
      <c r="K721" s="912"/>
      <c r="L721" s="913"/>
      <c r="M721" s="914"/>
      <c r="N721" s="915"/>
      <c r="O721" s="914"/>
      <c r="P721" s="915"/>
      <c r="Q721" s="916"/>
      <c r="R721" s="917"/>
      <c r="S721" s="918"/>
      <c r="T721" s="114" t="str" cm="1">
        <f t="array" ref="T721">_xlfn.IFS(I721="L = L",J721*K721,I721="L = RoT",J721*R721*S721,I721="A = L x H",J721*K721*L721,I721="A = CS",J721*O721,I721="A = A",J721*N721,I721="A = RoT",J721*R721*S721,I721="V = L x H x T",J721*K721*L721*M721,I721="V = L x CS",J721*K721*O721,I721="V = T x A",J721*M721*N721,I721="V = V",J721*P721,I721="V = RoT",J721*R721*S721,I721="M = M",J721*Q721,I721="M = RoT",J721*R721*S721,I721="","")</f>
        <v/>
      </c>
      <c r="U721" s="115" t="str" cm="1">
        <f t="array" ref="U721">_xlfn.IFNA(_xlfn.IFS($H721="length","m",$H721="area","m2",$H721="volume","m3",$H721="mass","kg",$H721="",""),"problem")</f>
        <v/>
      </c>
      <c r="V721" s="475"/>
      <c r="W721" s="476"/>
      <c r="X721" s="476"/>
      <c r="Y721" s="476"/>
      <c r="Z721" s="116"/>
      <c r="AA721" s="117" t="str" cm="1">
        <f t="array" ref="AA721">_xlfn.IFNA(_xlfn.IFS($H721="Length",VLOOKUP($Y721,Densities,3,FALSE),$H721="area",VLOOKUP($Y721,Densities,4,FALSE),$H721="volume",VLOOKUP($Y721,Densities,5,FALSE),$H721="mass",1,$H721="",""),"enter density manually")</f>
        <v/>
      </c>
      <c r="AB721" s="115" t="str" cm="1">
        <f t="array" ref="AB721">_xlfn.IFNA(_xlfn.IFS($H721="length","kg/m",$H721="area","kg/m2",$H721="volume","kg/m3",$H721="mass","kg/kg",$H721="",""),"problem")</f>
        <v/>
      </c>
      <c r="AC721" s="118" t="str">
        <f t="shared" si="43"/>
        <v/>
      </c>
      <c r="AD721" s="119" t="str">
        <f t="shared" si="44"/>
        <v/>
      </c>
      <c r="AE721" s="120" t="str">
        <f t="shared" si="45"/>
        <v/>
      </c>
      <c r="AF721" s="121" t="str">
        <f t="shared" si="42"/>
        <v/>
      </c>
    </row>
    <row r="722" spans="2:32" ht="15.75" customHeight="1" x14ac:dyDescent="0.35">
      <c r="B722" s="903"/>
      <c r="C722" s="904"/>
      <c r="D722" s="905"/>
      <c r="E722" s="906"/>
      <c r="F722" s="907"/>
      <c r="G722" s="908"/>
      <c r="H722" s="909"/>
      <c r="I722" s="910"/>
      <c r="J722" s="911"/>
      <c r="K722" s="912"/>
      <c r="L722" s="913"/>
      <c r="M722" s="914"/>
      <c r="N722" s="915"/>
      <c r="O722" s="914"/>
      <c r="P722" s="915"/>
      <c r="Q722" s="916"/>
      <c r="R722" s="917"/>
      <c r="S722" s="918"/>
      <c r="T722" s="114" t="str" cm="1">
        <f t="array" ref="T722">_xlfn.IFS(I722="L = L",J722*K722,I722="L = RoT",J722*R722*S722,I722="A = L x H",J722*K722*L722,I722="A = CS",J722*O722,I722="A = A",J722*N722,I722="A = RoT",J722*R722*S722,I722="V = L x H x T",J722*K722*L722*M722,I722="V = L x CS",J722*K722*O722,I722="V = T x A",J722*M722*N722,I722="V = V",J722*P722,I722="V = RoT",J722*R722*S722,I722="M = M",J722*Q722,I722="M = RoT",J722*R722*S722,I722="","")</f>
        <v/>
      </c>
      <c r="U722" s="115" t="str" cm="1">
        <f t="array" ref="U722">_xlfn.IFNA(_xlfn.IFS($H722="length","m",$H722="area","m2",$H722="volume","m3",$H722="mass","kg",$H722="",""),"problem")</f>
        <v/>
      </c>
      <c r="V722" s="475"/>
      <c r="W722" s="476"/>
      <c r="X722" s="476"/>
      <c r="Y722" s="476"/>
      <c r="Z722" s="116"/>
      <c r="AA722" s="117" t="str" cm="1">
        <f t="array" ref="AA722">_xlfn.IFNA(_xlfn.IFS($H722="Length",VLOOKUP($Y722,Densities,3,FALSE),$H722="area",VLOOKUP($Y722,Densities,4,FALSE),$H722="volume",VLOOKUP($Y722,Densities,5,FALSE),$H722="mass",1,$H722="",""),"enter density manually")</f>
        <v/>
      </c>
      <c r="AB722" s="115" t="str" cm="1">
        <f t="array" ref="AB722">_xlfn.IFNA(_xlfn.IFS($H722="length","kg/m",$H722="area","kg/m2",$H722="volume","kg/m3",$H722="mass","kg/kg",$H722="",""),"problem")</f>
        <v/>
      </c>
      <c r="AC722" s="118" t="str">
        <f t="shared" si="43"/>
        <v/>
      </c>
      <c r="AD722" s="119" t="str">
        <f t="shared" si="44"/>
        <v/>
      </c>
      <c r="AE722" s="120" t="str">
        <f t="shared" si="45"/>
        <v/>
      </c>
      <c r="AF722" s="121" t="str">
        <f t="shared" si="42"/>
        <v/>
      </c>
    </row>
    <row r="723" spans="2:32" ht="15.75" customHeight="1" x14ac:dyDescent="0.35">
      <c r="B723" s="903"/>
      <c r="C723" s="904"/>
      <c r="D723" s="905"/>
      <c r="E723" s="906"/>
      <c r="F723" s="907"/>
      <c r="G723" s="908"/>
      <c r="H723" s="909"/>
      <c r="I723" s="910"/>
      <c r="J723" s="911"/>
      <c r="K723" s="912"/>
      <c r="L723" s="913"/>
      <c r="M723" s="914"/>
      <c r="N723" s="915"/>
      <c r="O723" s="914"/>
      <c r="P723" s="915"/>
      <c r="Q723" s="916"/>
      <c r="R723" s="917"/>
      <c r="S723" s="918"/>
      <c r="T723" s="114" t="str" cm="1">
        <f t="array" ref="T723">_xlfn.IFS(I723="L = L",J723*K723,I723="L = RoT",J723*R723*S723,I723="A = L x H",J723*K723*L723,I723="A = CS",J723*O723,I723="A = A",J723*N723,I723="A = RoT",J723*R723*S723,I723="V = L x H x T",J723*K723*L723*M723,I723="V = L x CS",J723*K723*O723,I723="V = T x A",J723*M723*N723,I723="V = V",J723*P723,I723="V = RoT",J723*R723*S723,I723="M = M",J723*Q723,I723="M = RoT",J723*R723*S723,I723="","")</f>
        <v/>
      </c>
      <c r="U723" s="115" t="str" cm="1">
        <f t="array" ref="U723">_xlfn.IFNA(_xlfn.IFS($H723="length","m",$H723="area","m2",$H723="volume","m3",$H723="mass","kg",$H723="",""),"problem")</f>
        <v/>
      </c>
      <c r="V723" s="475"/>
      <c r="W723" s="476"/>
      <c r="X723" s="476"/>
      <c r="Y723" s="476"/>
      <c r="Z723" s="116"/>
      <c r="AA723" s="117" t="str" cm="1">
        <f t="array" ref="AA723">_xlfn.IFNA(_xlfn.IFS($H723="Length",VLOOKUP($Y723,Densities,3,FALSE),$H723="area",VLOOKUP($Y723,Densities,4,FALSE),$H723="volume",VLOOKUP($Y723,Densities,5,FALSE),$H723="mass",1,$H723="",""),"enter density manually")</f>
        <v/>
      </c>
      <c r="AB723" s="115" t="str" cm="1">
        <f t="array" ref="AB723">_xlfn.IFNA(_xlfn.IFS($H723="length","kg/m",$H723="area","kg/m2",$H723="volume","kg/m3",$H723="mass","kg/kg",$H723="",""),"problem")</f>
        <v/>
      </c>
      <c r="AC723" s="118" t="str">
        <f t="shared" si="43"/>
        <v/>
      </c>
      <c r="AD723" s="119" t="str">
        <f t="shared" si="44"/>
        <v/>
      </c>
      <c r="AE723" s="120" t="str">
        <f t="shared" si="45"/>
        <v/>
      </c>
      <c r="AF723" s="121" t="str">
        <f t="shared" si="42"/>
        <v/>
      </c>
    </row>
    <row r="724" spans="2:32" ht="15.75" customHeight="1" x14ac:dyDescent="0.35">
      <c r="B724" s="903"/>
      <c r="C724" s="904"/>
      <c r="D724" s="905"/>
      <c r="E724" s="906"/>
      <c r="F724" s="907"/>
      <c r="G724" s="908"/>
      <c r="H724" s="909"/>
      <c r="I724" s="910"/>
      <c r="J724" s="911"/>
      <c r="K724" s="912"/>
      <c r="L724" s="913"/>
      <c r="M724" s="914"/>
      <c r="N724" s="915"/>
      <c r="O724" s="914"/>
      <c r="P724" s="915"/>
      <c r="Q724" s="916"/>
      <c r="R724" s="917"/>
      <c r="S724" s="918"/>
      <c r="T724" s="114" t="str" cm="1">
        <f t="array" ref="T724">_xlfn.IFS(I724="L = L",J724*K724,I724="L = RoT",J724*R724*S724,I724="A = L x H",J724*K724*L724,I724="A = CS",J724*O724,I724="A = A",J724*N724,I724="A = RoT",J724*R724*S724,I724="V = L x H x T",J724*K724*L724*M724,I724="V = L x CS",J724*K724*O724,I724="V = T x A",J724*M724*N724,I724="V = V",J724*P724,I724="V = RoT",J724*R724*S724,I724="M = M",J724*Q724,I724="M = RoT",J724*R724*S724,I724="","")</f>
        <v/>
      </c>
      <c r="U724" s="115" t="str" cm="1">
        <f t="array" ref="U724">_xlfn.IFNA(_xlfn.IFS($H724="length","m",$H724="area","m2",$H724="volume","m3",$H724="mass","kg",$H724="",""),"problem")</f>
        <v/>
      </c>
      <c r="V724" s="475"/>
      <c r="W724" s="476"/>
      <c r="X724" s="476"/>
      <c r="Y724" s="476"/>
      <c r="Z724" s="116"/>
      <c r="AA724" s="117" t="str" cm="1">
        <f t="array" ref="AA724">_xlfn.IFNA(_xlfn.IFS($H724="Length",VLOOKUP($Y724,Densities,3,FALSE),$H724="area",VLOOKUP($Y724,Densities,4,FALSE),$H724="volume",VLOOKUP($Y724,Densities,5,FALSE),$H724="mass",1,$H724="",""),"enter density manually")</f>
        <v/>
      </c>
      <c r="AB724" s="115" t="str" cm="1">
        <f t="array" ref="AB724">_xlfn.IFNA(_xlfn.IFS($H724="length","kg/m",$H724="area","kg/m2",$H724="volume","kg/m3",$H724="mass","kg/kg",$H724="",""),"problem")</f>
        <v/>
      </c>
      <c r="AC724" s="118" t="str">
        <f t="shared" si="43"/>
        <v/>
      </c>
      <c r="AD724" s="119" t="str">
        <f t="shared" si="44"/>
        <v/>
      </c>
      <c r="AE724" s="120" t="str">
        <f t="shared" si="45"/>
        <v/>
      </c>
      <c r="AF724" s="121" t="str">
        <f t="shared" si="42"/>
        <v/>
      </c>
    </row>
    <row r="725" spans="2:32" ht="15.75" customHeight="1" x14ac:dyDescent="0.35">
      <c r="B725" s="903"/>
      <c r="C725" s="904"/>
      <c r="D725" s="905"/>
      <c r="E725" s="906"/>
      <c r="F725" s="907"/>
      <c r="G725" s="908"/>
      <c r="H725" s="909"/>
      <c r="I725" s="910"/>
      <c r="J725" s="911"/>
      <c r="K725" s="912"/>
      <c r="L725" s="913"/>
      <c r="M725" s="914"/>
      <c r="N725" s="915"/>
      <c r="O725" s="914"/>
      <c r="P725" s="915"/>
      <c r="Q725" s="916"/>
      <c r="R725" s="917"/>
      <c r="S725" s="918"/>
      <c r="T725" s="114" t="str" cm="1">
        <f t="array" ref="T725">_xlfn.IFS(I725="L = L",J725*K725,I725="L = RoT",J725*R725*S725,I725="A = L x H",J725*K725*L725,I725="A = CS",J725*O725,I725="A = A",J725*N725,I725="A = RoT",J725*R725*S725,I725="V = L x H x T",J725*K725*L725*M725,I725="V = L x CS",J725*K725*O725,I725="V = T x A",J725*M725*N725,I725="V = V",J725*P725,I725="V = RoT",J725*R725*S725,I725="M = M",J725*Q725,I725="M = RoT",J725*R725*S725,I725="","")</f>
        <v/>
      </c>
      <c r="U725" s="115" t="str" cm="1">
        <f t="array" ref="U725">_xlfn.IFNA(_xlfn.IFS($H725="length","m",$H725="area","m2",$H725="volume","m3",$H725="mass","kg",$H725="",""),"problem")</f>
        <v/>
      </c>
      <c r="V725" s="475"/>
      <c r="W725" s="476"/>
      <c r="X725" s="476"/>
      <c r="Y725" s="476"/>
      <c r="Z725" s="116"/>
      <c r="AA725" s="117" t="str" cm="1">
        <f t="array" ref="AA725">_xlfn.IFNA(_xlfn.IFS($H725="Length",VLOOKUP($Y725,Densities,3,FALSE),$H725="area",VLOOKUP($Y725,Densities,4,FALSE),$H725="volume",VLOOKUP($Y725,Densities,5,FALSE),$H725="mass",1,$H725="",""),"enter density manually")</f>
        <v/>
      </c>
      <c r="AB725" s="115" t="str" cm="1">
        <f t="array" ref="AB725">_xlfn.IFNA(_xlfn.IFS($H725="length","kg/m",$H725="area","kg/m2",$H725="volume","kg/m3",$H725="mass","kg/kg",$H725="",""),"problem")</f>
        <v/>
      </c>
      <c r="AC725" s="118" t="str">
        <f t="shared" si="43"/>
        <v/>
      </c>
      <c r="AD725" s="119" t="str">
        <f t="shared" si="44"/>
        <v/>
      </c>
      <c r="AE725" s="120" t="str">
        <f t="shared" si="45"/>
        <v/>
      </c>
      <c r="AF725" s="121" t="str">
        <f t="shared" si="42"/>
        <v/>
      </c>
    </row>
    <row r="726" spans="2:32" ht="15.75" customHeight="1" x14ac:dyDescent="0.35">
      <c r="B726" s="903"/>
      <c r="C726" s="904"/>
      <c r="D726" s="905"/>
      <c r="E726" s="906"/>
      <c r="F726" s="907"/>
      <c r="G726" s="908"/>
      <c r="H726" s="909"/>
      <c r="I726" s="910"/>
      <c r="J726" s="911"/>
      <c r="K726" s="912"/>
      <c r="L726" s="913"/>
      <c r="M726" s="914"/>
      <c r="N726" s="915"/>
      <c r="O726" s="914"/>
      <c r="P726" s="915"/>
      <c r="Q726" s="916"/>
      <c r="R726" s="917"/>
      <c r="S726" s="918"/>
      <c r="T726" s="114" t="str" cm="1">
        <f t="array" ref="T726">_xlfn.IFS(I726="L = L",J726*K726,I726="L = RoT",J726*R726*S726,I726="A = L x H",J726*K726*L726,I726="A = CS",J726*O726,I726="A = A",J726*N726,I726="A = RoT",J726*R726*S726,I726="V = L x H x T",J726*K726*L726*M726,I726="V = L x CS",J726*K726*O726,I726="V = T x A",J726*M726*N726,I726="V = V",J726*P726,I726="V = RoT",J726*R726*S726,I726="M = M",J726*Q726,I726="M = RoT",J726*R726*S726,I726="","")</f>
        <v/>
      </c>
      <c r="U726" s="115" t="str" cm="1">
        <f t="array" ref="U726">_xlfn.IFNA(_xlfn.IFS($H726="length","m",$H726="area","m2",$H726="volume","m3",$H726="mass","kg",$H726="",""),"problem")</f>
        <v/>
      </c>
      <c r="V726" s="475"/>
      <c r="W726" s="476"/>
      <c r="X726" s="476"/>
      <c r="Y726" s="476"/>
      <c r="Z726" s="116"/>
      <c r="AA726" s="117" t="str" cm="1">
        <f t="array" ref="AA726">_xlfn.IFNA(_xlfn.IFS($H726="Length",VLOOKUP($Y726,Densities,3,FALSE),$H726="area",VLOOKUP($Y726,Densities,4,FALSE),$H726="volume",VLOOKUP($Y726,Densities,5,FALSE),$H726="mass",1,$H726="",""),"enter density manually")</f>
        <v/>
      </c>
      <c r="AB726" s="115" t="str" cm="1">
        <f t="array" ref="AB726">_xlfn.IFNA(_xlfn.IFS($H726="length","kg/m",$H726="area","kg/m2",$H726="volume","kg/m3",$H726="mass","kg/kg",$H726="",""),"problem")</f>
        <v/>
      </c>
      <c r="AC726" s="118" t="str">
        <f t="shared" si="43"/>
        <v/>
      </c>
      <c r="AD726" s="119" t="str">
        <f t="shared" si="44"/>
        <v/>
      </c>
      <c r="AE726" s="120" t="str">
        <f t="shared" si="45"/>
        <v/>
      </c>
      <c r="AF726" s="121" t="str">
        <f t="shared" si="42"/>
        <v/>
      </c>
    </row>
    <row r="727" spans="2:32" ht="15.75" customHeight="1" x14ac:dyDescent="0.35">
      <c r="B727" s="903"/>
      <c r="C727" s="904"/>
      <c r="D727" s="905"/>
      <c r="E727" s="906"/>
      <c r="F727" s="907"/>
      <c r="G727" s="908"/>
      <c r="H727" s="909"/>
      <c r="I727" s="910"/>
      <c r="J727" s="911"/>
      <c r="K727" s="912"/>
      <c r="L727" s="913"/>
      <c r="M727" s="914"/>
      <c r="N727" s="915"/>
      <c r="O727" s="914"/>
      <c r="P727" s="915"/>
      <c r="Q727" s="916"/>
      <c r="R727" s="917"/>
      <c r="S727" s="918"/>
      <c r="T727" s="114" t="str" cm="1">
        <f t="array" ref="T727">_xlfn.IFS(I727="L = L",J727*K727,I727="L = RoT",J727*R727*S727,I727="A = L x H",J727*K727*L727,I727="A = CS",J727*O727,I727="A = A",J727*N727,I727="A = RoT",J727*R727*S727,I727="V = L x H x T",J727*K727*L727*M727,I727="V = L x CS",J727*K727*O727,I727="V = T x A",J727*M727*N727,I727="V = V",J727*P727,I727="V = RoT",J727*R727*S727,I727="M = M",J727*Q727,I727="M = RoT",J727*R727*S727,I727="","")</f>
        <v/>
      </c>
      <c r="U727" s="115" t="str" cm="1">
        <f t="array" ref="U727">_xlfn.IFNA(_xlfn.IFS($H727="length","m",$H727="area","m2",$H727="volume","m3",$H727="mass","kg",$H727="",""),"problem")</f>
        <v/>
      </c>
      <c r="V727" s="475"/>
      <c r="W727" s="476"/>
      <c r="X727" s="476"/>
      <c r="Y727" s="476"/>
      <c r="Z727" s="116"/>
      <c r="AA727" s="117" t="str" cm="1">
        <f t="array" ref="AA727">_xlfn.IFNA(_xlfn.IFS($H727="Length",VLOOKUP($Y727,Densities,3,FALSE),$H727="area",VLOOKUP($Y727,Densities,4,FALSE),$H727="volume",VLOOKUP($Y727,Densities,5,FALSE),$H727="mass",1,$H727="",""),"enter density manually")</f>
        <v/>
      </c>
      <c r="AB727" s="115" t="str" cm="1">
        <f t="array" ref="AB727">_xlfn.IFNA(_xlfn.IFS($H727="length","kg/m",$H727="area","kg/m2",$H727="volume","kg/m3",$H727="mass","kg/kg",$H727="",""),"problem")</f>
        <v/>
      </c>
      <c r="AC727" s="118" t="str">
        <f t="shared" si="43"/>
        <v/>
      </c>
      <c r="AD727" s="119" t="str">
        <f t="shared" si="44"/>
        <v/>
      </c>
      <c r="AE727" s="120" t="str">
        <f t="shared" si="45"/>
        <v/>
      </c>
      <c r="AF727" s="121" t="str">
        <f t="shared" si="42"/>
        <v/>
      </c>
    </row>
    <row r="728" spans="2:32" ht="15.75" customHeight="1" x14ac:dyDescent="0.35">
      <c r="B728" s="903"/>
      <c r="C728" s="904"/>
      <c r="D728" s="905"/>
      <c r="E728" s="906"/>
      <c r="F728" s="907"/>
      <c r="G728" s="908"/>
      <c r="H728" s="909"/>
      <c r="I728" s="910"/>
      <c r="J728" s="911"/>
      <c r="K728" s="912"/>
      <c r="L728" s="913"/>
      <c r="M728" s="914"/>
      <c r="N728" s="915"/>
      <c r="O728" s="914"/>
      <c r="P728" s="915"/>
      <c r="Q728" s="916"/>
      <c r="R728" s="917"/>
      <c r="S728" s="918"/>
      <c r="T728" s="114" t="str" cm="1">
        <f t="array" ref="T728">_xlfn.IFS(I728="L = L",J728*K728,I728="L = RoT",J728*R728*S728,I728="A = L x H",J728*K728*L728,I728="A = CS",J728*O728,I728="A = A",J728*N728,I728="A = RoT",J728*R728*S728,I728="V = L x H x T",J728*K728*L728*M728,I728="V = L x CS",J728*K728*O728,I728="V = T x A",J728*M728*N728,I728="V = V",J728*P728,I728="V = RoT",J728*R728*S728,I728="M = M",J728*Q728,I728="M = RoT",J728*R728*S728,I728="","")</f>
        <v/>
      </c>
      <c r="U728" s="115" t="str" cm="1">
        <f t="array" ref="U728">_xlfn.IFNA(_xlfn.IFS($H728="length","m",$H728="area","m2",$H728="volume","m3",$H728="mass","kg",$H728="",""),"problem")</f>
        <v/>
      </c>
      <c r="V728" s="475"/>
      <c r="W728" s="476"/>
      <c r="X728" s="476"/>
      <c r="Y728" s="476"/>
      <c r="Z728" s="116"/>
      <c r="AA728" s="117" t="str" cm="1">
        <f t="array" ref="AA728">_xlfn.IFNA(_xlfn.IFS($H728="Length",VLOOKUP($Y728,Densities,3,FALSE),$H728="area",VLOOKUP($Y728,Densities,4,FALSE),$H728="volume",VLOOKUP($Y728,Densities,5,FALSE),$H728="mass",1,$H728="",""),"enter density manually")</f>
        <v/>
      </c>
      <c r="AB728" s="115" t="str" cm="1">
        <f t="array" ref="AB728">_xlfn.IFNA(_xlfn.IFS($H728="length","kg/m",$H728="area","kg/m2",$H728="volume","kg/m3",$H728="mass","kg/kg",$H728="",""),"problem")</f>
        <v/>
      </c>
      <c r="AC728" s="118" t="str">
        <f t="shared" si="43"/>
        <v/>
      </c>
      <c r="AD728" s="119" t="str">
        <f t="shared" si="44"/>
        <v/>
      </c>
      <c r="AE728" s="120" t="str">
        <f t="shared" si="45"/>
        <v/>
      </c>
      <c r="AF728" s="121" t="str">
        <f t="shared" si="42"/>
        <v/>
      </c>
    </row>
    <row r="729" spans="2:32" ht="15.75" customHeight="1" x14ac:dyDescent="0.35">
      <c r="B729" s="903"/>
      <c r="C729" s="904"/>
      <c r="D729" s="905"/>
      <c r="E729" s="906"/>
      <c r="F729" s="907"/>
      <c r="G729" s="908"/>
      <c r="H729" s="909"/>
      <c r="I729" s="910"/>
      <c r="J729" s="911"/>
      <c r="K729" s="912"/>
      <c r="L729" s="913"/>
      <c r="M729" s="914"/>
      <c r="N729" s="915"/>
      <c r="O729" s="914"/>
      <c r="P729" s="915"/>
      <c r="Q729" s="916"/>
      <c r="R729" s="917"/>
      <c r="S729" s="918"/>
      <c r="T729" s="114" t="str" cm="1">
        <f t="array" ref="T729">_xlfn.IFS(I729="L = L",J729*K729,I729="L = RoT",J729*R729*S729,I729="A = L x H",J729*K729*L729,I729="A = CS",J729*O729,I729="A = A",J729*N729,I729="A = RoT",J729*R729*S729,I729="V = L x H x T",J729*K729*L729*M729,I729="V = L x CS",J729*K729*O729,I729="V = T x A",J729*M729*N729,I729="V = V",J729*P729,I729="V = RoT",J729*R729*S729,I729="M = M",J729*Q729,I729="M = RoT",J729*R729*S729,I729="","")</f>
        <v/>
      </c>
      <c r="U729" s="115" t="str" cm="1">
        <f t="array" ref="U729">_xlfn.IFNA(_xlfn.IFS($H729="length","m",$H729="area","m2",$H729="volume","m3",$H729="mass","kg",$H729="",""),"problem")</f>
        <v/>
      </c>
      <c r="V729" s="475"/>
      <c r="W729" s="476"/>
      <c r="X729" s="476"/>
      <c r="Y729" s="476"/>
      <c r="Z729" s="116"/>
      <c r="AA729" s="117" t="str" cm="1">
        <f t="array" ref="AA729">_xlfn.IFNA(_xlfn.IFS($H729="Length",VLOOKUP($Y729,Densities,3,FALSE),$H729="area",VLOOKUP($Y729,Densities,4,FALSE),$H729="volume",VLOOKUP($Y729,Densities,5,FALSE),$H729="mass",1,$H729="",""),"enter density manually")</f>
        <v/>
      </c>
      <c r="AB729" s="115" t="str" cm="1">
        <f t="array" ref="AB729">_xlfn.IFNA(_xlfn.IFS($H729="length","kg/m",$H729="area","kg/m2",$H729="volume","kg/m3",$H729="mass","kg/kg",$H729="",""),"problem")</f>
        <v/>
      </c>
      <c r="AC729" s="118" t="str">
        <f t="shared" si="43"/>
        <v/>
      </c>
      <c r="AD729" s="119" t="str">
        <f t="shared" si="44"/>
        <v/>
      </c>
      <c r="AE729" s="120" t="str">
        <f t="shared" si="45"/>
        <v/>
      </c>
      <c r="AF729" s="121" t="str">
        <f t="shared" si="42"/>
        <v/>
      </c>
    </row>
    <row r="730" spans="2:32" ht="15.75" customHeight="1" x14ac:dyDescent="0.35">
      <c r="B730" s="903"/>
      <c r="C730" s="904"/>
      <c r="D730" s="905"/>
      <c r="E730" s="906"/>
      <c r="F730" s="907"/>
      <c r="G730" s="908"/>
      <c r="H730" s="909"/>
      <c r="I730" s="910"/>
      <c r="J730" s="911"/>
      <c r="K730" s="912"/>
      <c r="L730" s="913"/>
      <c r="M730" s="914"/>
      <c r="N730" s="915"/>
      <c r="O730" s="914"/>
      <c r="P730" s="915"/>
      <c r="Q730" s="916"/>
      <c r="R730" s="917"/>
      <c r="S730" s="918"/>
      <c r="T730" s="114" t="str" cm="1">
        <f t="array" ref="T730">_xlfn.IFS(I730="L = L",J730*K730,I730="L = RoT",J730*R730*S730,I730="A = L x H",J730*K730*L730,I730="A = CS",J730*O730,I730="A = A",J730*N730,I730="A = RoT",J730*R730*S730,I730="V = L x H x T",J730*K730*L730*M730,I730="V = L x CS",J730*K730*O730,I730="V = T x A",J730*M730*N730,I730="V = V",J730*P730,I730="V = RoT",J730*R730*S730,I730="M = M",J730*Q730,I730="M = RoT",J730*R730*S730,I730="","")</f>
        <v/>
      </c>
      <c r="U730" s="115" t="str" cm="1">
        <f t="array" ref="U730">_xlfn.IFNA(_xlfn.IFS($H730="length","m",$H730="area","m2",$H730="volume","m3",$H730="mass","kg",$H730="",""),"problem")</f>
        <v/>
      </c>
      <c r="V730" s="475"/>
      <c r="W730" s="476"/>
      <c r="X730" s="476"/>
      <c r="Y730" s="476"/>
      <c r="Z730" s="116"/>
      <c r="AA730" s="117" t="str" cm="1">
        <f t="array" ref="AA730">_xlfn.IFNA(_xlfn.IFS($H730="Length",VLOOKUP($Y730,Densities,3,FALSE),$H730="area",VLOOKUP($Y730,Densities,4,FALSE),$H730="volume",VLOOKUP($Y730,Densities,5,FALSE),$H730="mass",1,$H730="",""),"enter density manually")</f>
        <v/>
      </c>
      <c r="AB730" s="115" t="str" cm="1">
        <f t="array" ref="AB730">_xlfn.IFNA(_xlfn.IFS($H730="length","kg/m",$H730="area","kg/m2",$H730="volume","kg/m3",$H730="mass","kg/kg",$H730="",""),"problem")</f>
        <v/>
      </c>
      <c r="AC730" s="118" t="str">
        <f t="shared" si="43"/>
        <v/>
      </c>
      <c r="AD730" s="119" t="str">
        <f t="shared" si="44"/>
        <v/>
      </c>
      <c r="AE730" s="120" t="str">
        <f t="shared" si="45"/>
        <v/>
      </c>
      <c r="AF730" s="121" t="str">
        <f t="shared" si="42"/>
        <v/>
      </c>
    </row>
    <row r="731" spans="2:32" ht="15.75" customHeight="1" x14ac:dyDescent="0.35">
      <c r="B731" s="903"/>
      <c r="C731" s="904"/>
      <c r="D731" s="905"/>
      <c r="E731" s="906"/>
      <c r="F731" s="907"/>
      <c r="G731" s="908"/>
      <c r="H731" s="909"/>
      <c r="I731" s="910"/>
      <c r="J731" s="911"/>
      <c r="K731" s="912"/>
      <c r="L731" s="913"/>
      <c r="M731" s="914"/>
      <c r="N731" s="915"/>
      <c r="O731" s="914"/>
      <c r="P731" s="915"/>
      <c r="Q731" s="916"/>
      <c r="R731" s="917"/>
      <c r="S731" s="918"/>
      <c r="T731" s="114" t="str" cm="1">
        <f t="array" ref="T731">_xlfn.IFS(I731="L = L",J731*K731,I731="L = RoT",J731*R731*S731,I731="A = L x H",J731*K731*L731,I731="A = CS",J731*O731,I731="A = A",J731*N731,I731="A = RoT",J731*R731*S731,I731="V = L x H x T",J731*K731*L731*M731,I731="V = L x CS",J731*K731*O731,I731="V = T x A",J731*M731*N731,I731="V = V",J731*P731,I731="V = RoT",J731*R731*S731,I731="M = M",J731*Q731,I731="M = RoT",J731*R731*S731,I731="","")</f>
        <v/>
      </c>
      <c r="U731" s="115" t="str" cm="1">
        <f t="array" ref="U731">_xlfn.IFNA(_xlfn.IFS($H731="length","m",$H731="area","m2",$H731="volume","m3",$H731="mass","kg",$H731="",""),"problem")</f>
        <v/>
      </c>
      <c r="V731" s="475"/>
      <c r="W731" s="476"/>
      <c r="X731" s="476"/>
      <c r="Y731" s="476"/>
      <c r="Z731" s="116"/>
      <c r="AA731" s="117" t="str" cm="1">
        <f t="array" ref="AA731">_xlfn.IFNA(_xlfn.IFS($H731="Length",VLOOKUP($Y731,Densities,3,FALSE),$H731="area",VLOOKUP($Y731,Densities,4,FALSE),$H731="volume",VLOOKUP($Y731,Densities,5,FALSE),$H731="mass",1,$H731="",""),"enter density manually")</f>
        <v/>
      </c>
      <c r="AB731" s="115" t="str" cm="1">
        <f t="array" ref="AB731">_xlfn.IFNA(_xlfn.IFS($H731="length","kg/m",$H731="area","kg/m2",$H731="volume","kg/m3",$H731="mass","kg/kg",$H731="",""),"problem")</f>
        <v/>
      </c>
      <c r="AC731" s="118" t="str">
        <f t="shared" si="43"/>
        <v/>
      </c>
      <c r="AD731" s="119" t="str">
        <f t="shared" si="44"/>
        <v/>
      </c>
      <c r="AE731" s="120" t="str">
        <f t="shared" si="45"/>
        <v/>
      </c>
      <c r="AF731" s="121" t="str">
        <f t="shared" si="42"/>
        <v/>
      </c>
    </row>
    <row r="732" spans="2:32" ht="15.75" customHeight="1" x14ac:dyDescent="0.35">
      <c r="B732" s="903"/>
      <c r="C732" s="904"/>
      <c r="D732" s="905"/>
      <c r="E732" s="906"/>
      <c r="F732" s="907"/>
      <c r="G732" s="908"/>
      <c r="H732" s="909"/>
      <c r="I732" s="910"/>
      <c r="J732" s="911"/>
      <c r="K732" s="912"/>
      <c r="L732" s="913"/>
      <c r="M732" s="914"/>
      <c r="N732" s="915"/>
      <c r="O732" s="914"/>
      <c r="P732" s="915"/>
      <c r="Q732" s="916"/>
      <c r="R732" s="917"/>
      <c r="S732" s="918"/>
      <c r="T732" s="114" t="str" cm="1">
        <f t="array" ref="T732">_xlfn.IFS(I732="L = L",J732*K732,I732="L = RoT",J732*R732*S732,I732="A = L x H",J732*K732*L732,I732="A = CS",J732*O732,I732="A = A",J732*N732,I732="A = RoT",J732*R732*S732,I732="V = L x H x T",J732*K732*L732*M732,I732="V = L x CS",J732*K732*O732,I732="V = T x A",J732*M732*N732,I732="V = V",J732*P732,I732="V = RoT",J732*R732*S732,I732="M = M",J732*Q732,I732="M = RoT",J732*R732*S732,I732="","")</f>
        <v/>
      </c>
      <c r="U732" s="115" t="str" cm="1">
        <f t="array" ref="U732">_xlfn.IFNA(_xlfn.IFS($H732="length","m",$H732="area","m2",$H732="volume","m3",$H732="mass","kg",$H732="",""),"problem")</f>
        <v/>
      </c>
      <c r="V732" s="475"/>
      <c r="W732" s="476"/>
      <c r="X732" s="476"/>
      <c r="Y732" s="476"/>
      <c r="Z732" s="116"/>
      <c r="AA732" s="117" t="str" cm="1">
        <f t="array" ref="AA732">_xlfn.IFNA(_xlfn.IFS($H732="Length",VLOOKUP($Y732,Densities,3,FALSE),$H732="area",VLOOKUP($Y732,Densities,4,FALSE),$H732="volume",VLOOKUP($Y732,Densities,5,FALSE),$H732="mass",1,$H732="",""),"enter density manually")</f>
        <v/>
      </c>
      <c r="AB732" s="115" t="str" cm="1">
        <f t="array" ref="AB732">_xlfn.IFNA(_xlfn.IFS($H732="length","kg/m",$H732="area","kg/m2",$H732="volume","kg/m3",$H732="mass","kg/kg",$H732="",""),"problem")</f>
        <v/>
      </c>
      <c r="AC732" s="118" t="str">
        <f t="shared" si="43"/>
        <v/>
      </c>
      <c r="AD732" s="119" t="str">
        <f t="shared" si="44"/>
        <v/>
      </c>
      <c r="AE732" s="120" t="str">
        <f t="shared" si="45"/>
        <v/>
      </c>
      <c r="AF732" s="121" t="str">
        <f t="shared" si="42"/>
        <v/>
      </c>
    </row>
    <row r="733" spans="2:32" ht="15.75" customHeight="1" x14ac:dyDescent="0.35">
      <c r="B733" s="903"/>
      <c r="C733" s="904"/>
      <c r="D733" s="905"/>
      <c r="E733" s="906"/>
      <c r="F733" s="907"/>
      <c r="G733" s="908"/>
      <c r="H733" s="909"/>
      <c r="I733" s="910"/>
      <c r="J733" s="911"/>
      <c r="K733" s="912"/>
      <c r="L733" s="913"/>
      <c r="M733" s="914"/>
      <c r="N733" s="915"/>
      <c r="O733" s="914"/>
      <c r="P733" s="915"/>
      <c r="Q733" s="916"/>
      <c r="R733" s="917"/>
      <c r="S733" s="918"/>
      <c r="T733" s="114" t="str" cm="1">
        <f t="array" ref="T733">_xlfn.IFS(I733="L = L",J733*K733,I733="L = RoT",J733*R733*S733,I733="A = L x H",J733*K733*L733,I733="A = CS",J733*O733,I733="A = A",J733*N733,I733="A = RoT",J733*R733*S733,I733="V = L x H x T",J733*K733*L733*M733,I733="V = L x CS",J733*K733*O733,I733="V = T x A",J733*M733*N733,I733="V = V",J733*P733,I733="V = RoT",J733*R733*S733,I733="M = M",J733*Q733,I733="M = RoT",J733*R733*S733,I733="","")</f>
        <v/>
      </c>
      <c r="U733" s="115" t="str" cm="1">
        <f t="array" ref="U733">_xlfn.IFNA(_xlfn.IFS($H733="length","m",$H733="area","m2",$H733="volume","m3",$H733="mass","kg",$H733="",""),"problem")</f>
        <v/>
      </c>
      <c r="V733" s="475"/>
      <c r="W733" s="476"/>
      <c r="X733" s="476"/>
      <c r="Y733" s="476"/>
      <c r="Z733" s="116"/>
      <c r="AA733" s="117" t="str" cm="1">
        <f t="array" ref="AA733">_xlfn.IFNA(_xlfn.IFS($H733="Length",VLOOKUP($Y733,Densities,3,FALSE),$H733="area",VLOOKUP($Y733,Densities,4,FALSE),$H733="volume",VLOOKUP($Y733,Densities,5,FALSE),$H733="mass",1,$H733="",""),"enter density manually")</f>
        <v/>
      </c>
      <c r="AB733" s="115" t="str" cm="1">
        <f t="array" ref="AB733">_xlfn.IFNA(_xlfn.IFS($H733="length","kg/m",$H733="area","kg/m2",$H733="volume","kg/m3",$H733="mass","kg/kg",$H733="",""),"problem")</f>
        <v/>
      </c>
      <c r="AC733" s="118" t="str">
        <f t="shared" si="43"/>
        <v/>
      </c>
      <c r="AD733" s="119" t="str">
        <f t="shared" si="44"/>
        <v/>
      </c>
      <c r="AE733" s="120" t="str">
        <f t="shared" si="45"/>
        <v/>
      </c>
      <c r="AF733" s="121" t="str">
        <f t="shared" si="42"/>
        <v/>
      </c>
    </row>
    <row r="734" spans="2:32" ht="15.75" customHeight="1" x14ac:dyDescent="0.35">
      <c r="B734" s="903"/>
      <c r="C734" s="904"/>
      <c r="D734" s="905"/>
      <c r="E734" s="906"/>
      <c r="F734" s="907"/>
      <c r="G734" s="908"/>
      <c r="H734" s="909"/>
      <c r="I734" s="910"/>
      <c r="J734" s="911"/>
      <c r="K734" s="912"/>
      <c r="L734" s="913"/>
      <c r="M734" s="914"/>
      <c r="N734" s="915"/>
      <c r="O734" s="914"/>
      <c r="P734" s="915"/>
      <c r="Q734" s="916"/>
      <c r="R734" s="917"/>
      <c r="S734" s="918"/>
      <c r="T734" s="114" t="str" cm="1">
        <f t="array" ref="T734">_xlfn.IFS(I734="L = L",J734*K734,I734="L = RoT",J734*R734*S734,I734="A = L x H",J734*K734*L734,I734="A = CS",J734*O734,I734="A = A",J734*N734,I734="A = RoT",J734*R734*S734,I734="V = L x H x T",J734*K734*L734*M734,I734="V = L x CS",J734*K734*O734,I734="V = T x A",J734*M734*N734,I734="V = V",J734*P734,I734="V = RoT",J734*R734*S734,I734="M = M",J734*Q734,I734="M = RoT",J734*R734*S734,I734="","")</f>
        <v/>
      </c>
      <c r="U734" s="115" t="str" cm="1">
        <f t="array" ref="U734">_xlfn.IFNA(_xlfn.IFS($H734="length","m",$H734="area","m2",$H734="volume","m3",$H734="mass","kg",$H734="",""),"problem")</f>
        <v/>
      </c>
      <c r="V734" s="475"/>
      <c r="W734" s="476"/>
      <c r="X734" s="476"/>
      <c r="Y734" s="476"/>
      <c r="Z734" s="116"/>
      <c r="AA734" s="117" t="str" cm="1">
        <f t="array" ref="AA734">_xlfn.IFNA(_xlfn.IFS($H734="Length",VLOOKUP($Y734,Densities,3,FALSE),$H734="area",VLOOKUP($Y734,Densities,4,FALSE),$H734="volume",VLOOKUP($Y734,Densities,5,FALSE),$H734="mass",1,$H734="",""),"enter density manually")</f>
        <v/>
      </c>
      <c r="AB734" s="115" t="str" cm="1">
        <f t="array" ref="AB734">_xlfn.IFNA(_xlfn.IFS($H734="length","kg/m",$H734="area","kg/m2",$H734="volume","kg/m3",$H734="mass","kg/kg",$H734="",""),"problem")</f>
        <v/>
      </c>
      <c r="AC734" s="118" t="str">
        <f t="shared" si="43"/>
        <v/>
      </c>
      <c r="AD734" s="119" t="str">
        <f t="shared" si="44"/>
        <v/>
      </c>
      <c r="AE734" s="120" t="str">
        <f t="shared" si="45"/>
        <v/>
      </c>
      <c r="AF734" s="121" t="str">
        <f t="shared" si="42"/>
        <v/>
      </c>
    </row>
    <row r="735" spans="2:32" ht="15.75" customHeight="1" x14ac:dyDescent="0.35">
      <c r="B735" s="903"/>
      <c r="C735" s="904"/>
      <c r="D735" s="905"/>
      <c r="E735" s="906"/>
      <c r="F735" s="907"/>
      <c r="G735" s="908"/>
      <c r="H735" s="909"/>
      <c r="I735" s="910"/>
      <c r="J735" s="911"/>
      <c r="K735" s="912"/>
      <c r="L735" s="913"/>
      <c r="M735" s="914"/>
      <c r="N735" s="915"/>
      <c r="O735" s="914"/>
      <c r="P735" s="915"/>
      <c r="Q735" s="916"/>
      <c r="R735" s="917"/>
      <c r="S735" s="918"/>
      <c r="T735" s="114" t="str" cm="1">
        <f t="array" ref="T735">_xlfn.IFS(I735="L = L",J735*K735,I735="L = RoT",J735*R735*S735,I735="A = L x H",J735*K735*L735,I735="A = CS",J735*O735,I735="A = A",J735*N735,I735="A = RoT",J735*R735*S735,I735="V = L x H x T",J735*K735*L735*M735,I735="V = L x CS",J735*K735*O735,I735="V = T x A",J735*M735*N735,I735="V = V",J735*P735,I735="V = RoT",J735*R735*S735,I735="M = M",J735*Q735,I735="M = RoT",J735*R735*S735,I735="","")</f>
        <v/>
      </c>
      <c r="U735" s="115" t="str" cm="1">
        <f t="array" ref="U735">_xlfn.IFNA(_xlfn.IFS($H735="length","m",$H735="area","m2",$H735="volume","m3",$H735="mass","kg",$H735="",""),"problem")</f>
        <v/>
      </c>
      <c r="V735" s="475"/>
      <c r="W735" s="476"/>
      <c r="X735" s="476"/>
      <c r="Y735" s="476"/>
      <c r="Z735" s="116"/>
      <c r="AA735" s="117" t="str" cm="1">
        <f t="array" ref="AA735">_xlfn.IFNA(_xlfn.IFS($H735="Length",VLOOKUP($Y735,Densities,3,FALSE),$H735="area",VLOOKUP($Y735,Densities,4,FALSE),$H735="volume",VLOOKUP($Y735,Densities,5,FALSE),$H735="mass",1,$H735="",""),"enter density manually")</f>
        <v/>
      </c>
      <c r="AB735" s="115" t="str" cm="1">
        <f t="array" ref="AB735">_xlfn.IFNA(_xlfn.IFS($H735="length","kg/m",$H735="area","kg/m2",$H735="volume","kg/m3",$H735="mass","kg/kg",$H735="",""),"problem")</f>
        <v/>
      </c>
      <c r="AC735" s="118" t="str">
        <f t="shared" si="43"/>
        <v/>
      </c>
      <c r="AD735" s="119" t="str">
        <f t="shared" si="44"/>
        <v/>
      </c>
      <c r="AE735" s="120" t="str">
        <f t="shared" si="45"/>
        <v/>
      </c>
      <c r="AF735" s="121" t="str">
        <f t="shared" si="42"/>
        <v/>
      </c>
    </row>
    <row r="736" spans="2:32" ht="15.75" customHeight="1" x14ac:dyDescent="0.35">
      <c r="B736" s="903"/>
      <c r="C736" s="904"/>
      <c r="D736" s="905"/>
      <c r="E736" s="906"/>
      <c r="F736" s="907"/>
      <c r="G736" s="908"/>
      <c r="H736" s="909"/>
      <c r="I736" s="910"/>
      <c r="J736" s="911"/>
      <c r="K736" s="912"/>
      <c r="L736" s="913"/>
      <c r="M736" s="914"/>
      <c r="N736" s="915"/>
      <c r="O736" s="914"/>
      <c r="P736" s="915"/>
      <c r="Q736" s="916"/>
      <c r="R736" s="917"/>
      <c r="S736" s="918"/>
      <c r="T736" s="114" t="str" cm="1">
        <f t="array" ref="T736">_xlfn.IFS(I736="L = L",J736*K736,I736="L = RoT",J736*R736*S736,I736="A = L x H",J736*K736*L736,I736="A = CS",J736*O736,I736="A = A",J736*N736,I736="A = RoT",J736*R736*S736,I736="V = L x H x T",J736*K736*L736*M736,I736="V = L x CS",J736*K736*O736,I736="V = T x A",J736*M736*N736,I736="V = V",J736*P736,I736="V = RoT",J736*R736*S736,I736="M = M",J736*Q736,I736="M = RoT",J736*R736*S736,I736="","")</f>
        <v/>
      </c>
      <c r="U736" s="115" t="str" cm="1">
        <f t="array" ref="U736">_xlfn.IFNA(_xlfn.IFS($H736="length","m",$H736="area","m2",$H736="volume","m3",$H736="mass","kg",$H736="",""),"problem")</f>
        <v/>
      </c>
      <c r="V736" s="475"/>
      <c r="W736" s="476"/>
      <c r="X736" s="476"/>
      <c r="Y736" s="476"/>
      <c r="Z736" s="116"/>
      <c r="AA736" s="117" t="str" cm="1">
        <f t="array" ref="AA736">_xlfn.IFNA(_xlfn.IFS($H736="Length",VLOOKUP($Y736,Densities,3,FALSE),$H736="area",VLOOKUP($Y736,Densities,4,FALSE),$H736="volume",VLOOKUP($Y736,Densities,5,FALSE),$H736="mass",1,$H736="",""),"enter density manually")</f>
        <v/>
      </c>
      <c r="AB736" s="115" t="str" cm="1">
        <f t="array" ref="AB736">_xlfn.IFNA(_xlfn.IFS($H736="length","kg/m",$H736="area","kg/m2",$H736="volume","kg/m3",$H736="mass","kg/kg",$H736="",""),"problem")</f>
        <v/>
      </c>
      <c r="AC736" s="118" t="str">
        <f t="shared" si="43"/>
        <v/>
      </c>
      <c r="AD736" s="119" t="str">
        <f t="shared" si="44"/>
        <v/>
      </c>
      <c r="AE736" s="120" t="str">
        <f t="shared" si="45"/>
        <v/>
      </c>
      <c r="AF736" s="121" t="str">
        <f t="shared" si="42"/>
        <v/>
      </c>
    </row>
    <row r="737" spans="2:32" ht="15.75" customHeight="1" x14ac:dyDescent="0.35">
      <c r="B737" s="903"/>
      <c r="C737" s="904"/>
      <c r="D737" s="905"/>
      <c r="E737" s="906"/>
      <c r="F737" s="907"/>
      <c r="G737" s="908"/>
      <c r="H737" s="909"/>
      <c r="I737" s="910"/>
      <c r="J737" s="911"/>
      <c r="K737" s="912"/>
      <c r="L737" s="913"/>
      <c r="M737" s="914"/>
      <c r="N737" s="915"/>
      <c r="O737" s="914"/>
      <c r="P737" s="915"/>
      <c r="Q737" s="916"/>
      <c r="R737" s="917"/>
      <c r="S737" s="918"/>
      <c r="T737" s="114" t="str" cm="1">
        <f t="array" ref="T737">_xlfn.IFS(I737="L = L",J737*K737,I737="L = RoT",J737*R737*S737,I737="A = L x H",J737*K737*L737,I737="A = CS",J737*O737,I737="A = A",J737*N737,I737="A = RoT",J737*R737*S737,I737="V = L x H x T",J737*K737*L737*M737,I737="V = L x CS",J737*K737*O737,I737="V = T x A",J737*M737*N737,I737="V = V",J737*P737,I737="V = RoT",J737*R737*S737,I737="M = M",J737*Q737,I737="M = RoT",J737*R737*S737,I737="","")</f>
        <v/>
      </c>
      <c r="U737" s="115" t="str" cm="1">
        <f t="array" ref="U737">_xlfn.IFNA(_xlfn.IFS($H737="length","m",$H737="area","m2",$H737="volume","m3",$H737="mass","kg",$H737="",""),"problem")</f>
        <v/>
      </c>
      <c r="V737" s="475"/>
      <c r="W737" s="476"/>
      <c r="X737" s="476"/>
      <c r="Y737" s="476"/>
      <c r="Z737" s="116"/>
      <c r="AA737" s="117" t="str" cm="1">
        <f t="array" ref="AA737">_xlfn.IFNA(_xlfn.IFS($H737="Length",VLOOKUP($Y737,Densities,3,FALSE),$H737="area",VLOOKUP($Y737,Densities,4,FALSE),$H737="volume",VLOOKUP($Y737,Densities,5,FALSE),$H737="mass",1,$H737="",""),"enter density manually")</f>
        <v/>
      </c>
      <c r="AB737" s="115" t="str" cm="1">
        <f t="array" ref="AB737">_xlfn.IFNA(_xlfn.IFS($H737="length","kg/m",$H737="area","kg/m2",$H737="volume","kg/m3",$H737="mass","kg/kg",$H737="",""),"problem")</f>
        <v/>
      </c>
      <c r="AC737" s="118" t="str">
        <f t="shared" si="43"/>
        <v/>
      </c>
      <c r="AD737" s="119" t="str">
        <f t="shared" si="44"/>
        <v/>
      </c>
      <c r="AE737" s="120" t="str">
        <f t="shared" si="45"/>
        <v/>
      </c>
      <c r="AF737" s="121" t="str">
        <f t="shared" si="42"/>
        <v/>
      </c>
    </row>
    <row r="738" spans="2:32" ht="15.75" customHeight="1" x14ac:dyDescent="0.35">
      <c r="B738" s="903"/>
      <c r="C738" s="904"/>
      <c r="D738" s="905"/>
      <c r="E738" s="906"/>
      <c r="F738" s="907"/>
      <c r="G738" s="908"/>
      <c r="H738" s="909"/>
      <c r="I738" s="910"/>
      <c r="J738" s="911"/>
      <c r="K738" s="912"/>
      <c r="L738" s="913"/>
      <c r="M738" s="914"/>
      <c r="N738" s="915"/>
      <c r="O738" s="914"/>
      <c r="P738" s="915"/>
      <c r="Q738" s="916"/>
      <c r="R738" s="917"/>
      <c r="S738" s="918"/>
      <c r="T738" s="114" t="str" cm="1">
        <f t="array" ref="T738">_xlfn.IFS(I738="L = L",J738*K738,I738="L = RoT",J738*R738*S738,I738="A = L x H",J738*K738*L738,I738="A = CS",J738*O738,I738="A = A",J738*N738,I738="A = RoT",J738*R738*S738,I738="V = L x H x T",J738*K738*L738*M738,I738="V = L x CS",J738*K738*O738,I738="V = T x A",J738*M738*N738,I738="V = V",J738*P738,I738="V = RoT",J738*R738*S738,I738="M = M",J738*Q738,I738="M = RoT",J738*R738*S738,I738="","")</f>
        <v/>
      </c>
      <c r="U738" s="115" t="str" cm="1">
        <f t="array" ref="U738">_xlfn.IFNA(_xlfn.IFS($H738="length","m",$H738="area","m2",$H738="volume","m3",$H738="mass","kg",$H738="",""),"problem")</f>
        <v/>
      </c>
      <c r="V738" s="475"/>
      <c r="W738" s="476"/>
      <c r="X738" s="476"/>
      <c r="Y738" s="476"/>
      <c r="Z738" s="116"/>
      <c r="AA738" s="117" t="str" cm="1">
        <f t="array" ref="AA738">_xlfn.IFNA(_xlfn.IFS($H738="Length",VLOOKUP($Y738,Densities,3,FALSE),$H738="area",VLOOKUP($Y738,Densities,4,FALSE),$H738="volume",VLOOKUP($Y738,Densities,5,FALSE),$H738="mass",1,$H738="",""),"enter density manually")</f>
        <v/>
      </c>
      <c r="AB738" s="115" t="str" cm="1">
        <f t="array" ref="AB738">_xlfn.IFNA(_xlfn.IFS($H738="length","kg/m",$H738="area","kg/m2",$H738="volume","kg/m3",$H738="mass","kg/kg",$H738="",""),"problem")</f>
        <v/>
      </c>
      <c r="AC738" s="118" t="str">
        <f t="shared" si="43"/>
        <v/>
      </c>
      <c r="AD738" s="119" t="str">
        <f t="shared" si="44"/>
        <v/>
      </c>
      <c r="AE738" s="120" t="str">
        <f t="shared" si="45"/>
        <v/>
      </c>
      <c r="AF738" s="121" t="str">
        <f t="shared" si="42"/>
        <v/>
      </c>
    </row>
    <row r="739" spans="2:32" ht="15.75" customHeight="1" x14ac:dyDescent="0.35">
      <c r="B739" s="903"/>
      <c r="C739" s="904"/>
      <c r="D739" s="905"/>
      <c r="E739" s="906"/>
      <c r="F739" s="907"/>
      <c r="G739" s="908"/>
      <c r="H739" s="909"/>
      <c r="I739" s="910"/>
      <c r="J739" s="911"/>
      <c r="K739" s="912"/>
      <c r="L739" s="913"/>
      <c r="M739" s="914"/>
      <c r="N739" s="915"/>
      <c r="O739" s="914"/>
      <c r="P739" s="915"/>
      <c r="Q739" s="916"/>
      <c r="R739" s="917"/>
      <c r="S739" s="918"/>
      <c r="T739" s="114" t="str" cm="1">
        <f t="array" ref="T739">_xlfn.IFS(I739="L = L",J739*K739,I739="L = RoT",J739*R739*S739,I739="A = L x H",J739*K739*L739,I739="A = CS",J739*O739,I739="A = A",J739*N739,I739="A = RoT",J739*R739*S739,I739="V = L x H x T",J739*K739*L739*M739,I739="V = L x CS",J739*K739*O739,I739="V = T x A",J739*M739*N739,I739="V = V",J739*P739,I739="V = RoT",J739*R739*S739,I739="M = M",J739*Q739,I739="M = RoT",J739*R739*S739,I739="","")</f>
        <v/>
      </c>
      <c r="U739" s="115" t="str" cm="1">
        <f t="array" ref="U739">_xlfn.IFNA(_xlfn.IFS($H739="length","m",$H739="area","m2",$H739="volume","m3",$H739="mass","kg",$H739="",""),"problem")</f>
        <v/>
      </c>
      <c r="V739" s="475"/>
      <c r="W739" s="476"/>
      <c r="X739" s="476"/>
      <c r="Y739" s="476"/>
      <c r="Z739" s="116"/>
      <c r="AA739" s="117" t="str" cm="1">
        <f t="array" ref="AA739">_xlfn.IFNA(_xlfn.IFS($H739="Length",VLOOKUP($Y739,Densities,3,FALSE),$H739="area",VLOOKUP($Y739,Densities,4,FALSE),$H739="volume",VLOOKUP($Y739,Densities,5,FALSE),$H739="mass",1,$H739="",""),"enter density manually")</f>
        <v/>
      </c>
      <c r="AB739" s="115" t="str" cm="1">
        <f t="array" ref="AB739">_xlfn.IFNA(_xlfn.IFS($H739="length","kg/m",$H739="area","kg/m2",$H739="volume","kg/m3",$H739="mass","kg/kg",$H739="",""),"problem")</f>
        <v/>
      </c>
      <c r="AC739" s="118" t="str">
        <f t="shared" si="43"/>
        <v/>
      </c>
      <c r="AD739" s="119" t="str">
        <f t="shared" si="44"/>
        <v/>
      </c>
      <c r="AE739" s="120" t="str">
        <f t="shared" si="45"/>
        <v/>
      </c>
      <c r="AF739" s="121" t="str">
        <f t="shared" si="42"/>
        <v/>
      </c>
    </row>
    <row r="740" spans="2:32" ht="15.75" customHeight="1" x14ac:dyDescent="0.35">
      <c r="B740" s="903"/>
      <c r="C740" s="904"/>
      <c r="D740" s="905"/>
      <c r="E740" s="906"/>
      <c r="F740" s="907"/>
      <c r="G740" s="908"/>
      <c r="H740" s="909"/>
      <c r="I740" s="910"/>
      <c r="J740" s="911"/>
      <c r="K740" s="912"/>
      <c r="L740" s="913"/>
      <c r="M740" s="914"/>
      <c r="N740" s="915"/>
      <c r="O740" s="914"/>
      <c r="P740" s="915"/>
      <c r="Q740" s="916"/>
      <c r="R740" s="917"/>
      <c r="S740" s="918"/>
      <c r="T740" s="114" t="str" cm="1">
        <f t="array" ref="T740">_xlfn.IFS(I740="L = L",J740*K740,I740="L = RoT",J740*R740*S740,I740="A = L x H",J740*K740*L740,I740="A = CS",J740*O740,I740="A = A",J740*N740,I740="A = RoT",J740*R740*S740,I740="V = L x H x T",J740*K740*L740*M740,I740="V = L x CS",J740*K740*O740,I740="V = T x A",J740*M740*N740,I740="V = V",J740*P740,I740="V = RoT",J740*R740*S740,I740="M = M",J740*Q740,I740="M = RoT",J740*R740*S740,I740="","")</f>
        <v/>
      </c>
      <c r="U740" s="115" t="str" cm="1">
        <f t="array" ref="U740">_xlfn.IFNA(_xlfn.IFS($H740="length","m",$H740="area","m2",$H740="volume","m3",$H740="mass","kg",$H740="",""),"problem")</f>
        <v/>
      </c>
      <c r="V740" s="475"/>
      <c r="W740" s="476"/>
      <c r="X740" s="476"/>
      <c r="Y740" s="476"/>
      <c r="Z740" s="116"/>
      <c r="AA740" s="117" t="str" cm="1">
        <f t="array" ref="AA740">_xlfn.IFNA(_xlfn.IFS($H740="Length",VLOOKUP($Y740,Densities,3,FALSE),$H740="area",VLOOKUP($Y740,Densities,4,FALSE),$H740="volume",VLOOKUP($Y740,Densities,5,FALSE),$H740="mass",1,$H740="",""),"enter density manually")</f>
        <v/>
      </c>
      <c r="AB740" s="115" t="str" cm="1">
        <f t="array" ref="AB740">_xlfn.IFNA(_xlfn.IFS($H740="length","kg/m",$H740="area","kg/m2",$H740="volume","kg/m3",$H740="mass","kg/kg",$H740="",""),"problem")</f>
        <v/>
      </c>
      <c r="AC740" s="118" t="str">
        <f t="shared" si="43"/>
        <v/>
      </c>
      <c r="AD740" s="119" t="str">
        <f t="shared" si="44"/>
        <v/>
      </c>
      <c r="AE740" s="120" t="str">
        <f t="shared" si="45"/>
        <v/>
      </c>
      <c r="AF740" s="121" t="str">
        <f t="shared" si="42"/>
        <v/>
      </c>
    </row>
    <row r="741" spans="2:32" ht="15.75" customHeight="1" x14ac:dyDescent="0.35">
      <c r="B741" s="903"/>
      <c r="C741" s="904"/>
      <c r="D741" s="905"/>
      <c r="E741" s="906"/>
      <c r="F741" s="907"/>
      <c r="G741" s="908"/>
      <c r="H741" s="909"/>
      <c r="I741" s="910"/>
      <c r="J741" s="911"/>
      <c r="K741" s="912"/>
      <c r="L741" s="913"/>
      <c r="M741" s="914"/>
      <c r="N741" s="915"/>
      <c r="O741" s="914"/>
      <c r="P741" s="915"/>
      <c r="Q741" s="916"/>
      <c r="R741" s="917"/>
      <c r="S741" s="918"/>
      <c r="T741" s="114" t="str" cm="1">
        <f t="array" ref="T741">_xlfn.IFS(I741="L = L",J741*K741,I741="L = RoT",J741*R741*S741,I741="A = L x H",J741*K741*L741,I741="A = CS",J741*O741,I741="A = A",J741*N741,I741="A = RoT",J741*R741*S741,I741="V = L x H x T",J741*K741*L741*M741,I741="V = L x CS",J741*K741*O741,I741="V = T x A",J741*M741*N741,I741="V = V",J741*P741,I741="V = RoT",J741*R741*S741,I741="M = M",J741*Q741,I741="M = RoT",J741*R741*S741,I741="","")</f>
        <v/>
      </c>
      <c r="U741" s="115" t="str" cm="1">
        <f t="array" ref="U741">_xlfn.IFNA(_xlfn.IFS($H741="length","m",$H741="area","m2",$H741="volume","m3",$H741="mass","kg",$H741="",""),"problem")</f>
        <v/>
      </c>
      <c r="V741" s="475"/>
      <c r="W741" s="476"/>
      <c r="X741" s="476"/>
      <c r="Y741" s="476"/>
      <c r="Z741" s="116"/>
      <c r="AA741" s="117" t="str" cm="1">
        <f t="array" ref="AA741">_xlfn.IFNA(_xlfn.IFS($H741="Length",VLOOKUP($Y741,Densities,3,FALSE),$H741="area",VLOOKUP($Y741,Densities,4,FALSE),$H741="volume",VLOOKUP($Y741,Densities,5,FALSE),$H741="mass",1,$H741="",""),"enter density manually")</f>
        <v/>
      </c>
      <c r="AB741" s="115" t="str" cm="1">
        <f t="array" ref="AB741">_xlfn.IFNA(_xlfn.IFS($H741="length","kg/m",$H741="area","kg/m2",$H741="volume","kg/m3",$H741="mass","kg/kg",$H741="",""),"problem")</f>
        <v/>
      </c>
      <c r="AC741" s="118" t="str">
        <f t="shared" si="43"/>
        <v/>
      </c>
      <c r="AD741" s="119" t="str">
        <f t="shared" si="44"/>
        <v/>
      </c>
      <c r="AE741" s="120" t="str">
        <f t="shared" si="45"/>
        <v/>
      </c>
      <c r="AF741" s="121" t="str">
        <f t="shared" si="42"/>
        <v/>
      </c>
    </row>
    <row r="742" spans="2:32" ht="15.75" customHeight="1" x14ac:dyDescent="0.35">
      <c r="B742" s="903"/>
      <c r="C742" s="904"/>
      <c r="D742" s="905"/>
      <c r="E742" s="906"/>
      <c r="F742" s="907"/>
      <c r="G742" s="908"/>
      <c r="H742" s="909"/>
      <c r="I742" s="910"/>
      <c r="J742" s="911"/>
      <c r="K742" s="912"/>
      <c r="L742" s="913"/>
      <c r="M742" s="914"/>
      <c r="N742" s="915"/>
      <c r="O742" s="914"/>
      <c r="P742" s="915"/>
      <c r="Q742" s="916"/>
      <c r="R742" s="917"/>
      <c r="S742" s="918"/>
      <c r="T742" s="114" t="str" cm="1">
        <f t="array" ref="T742">_xlfn.IFS(I742="L = L",J742*K742,I742="L = RoT",J742*R742*S742,I742="A = L x H",J742*K742*L742,I742="A = CS",J742*O742,I742="A = A",J742*N742,I742="A = RoT",J742*R742*S742,I742="V = L x H x T",J742*K742*L742*M742,I742="V = L x CS",J742*K742*O742,I742="V = T x A",J742*M742*N742,I742="V = V",J742*P742,I742="V = RoT",J742*R742*S742,I742="M = M",J742*Q742,I742="M = RoT",J742*R742*S742,I742="","")</f>
        <v/>
      </c>
      <c r="U742" s="115" t="str" cm="1">
        <f t="array" ref="U742">_xlfn.IFNA(_xlfn.IFS($H742="length","m",$H742="area","m2",$H742="volume","m3",$H742="mass","kg",$H742="",""),"problem")</f>
        <v/>
      </c>
      <c r="V742" s="475"/>
      <c r="W742" s="476"/>
      <c r="X742" s="476"/>
      <c r="Y742" s="476"/>
      <c r="Z742" s="116"/>
      <c r="AA742" s="117" t="str" cm="1">
        <f t="array" ref="AA742">_xlfn.IFNA(_xlfn.IFS($H742="Length",VLOOKUP($Y742,Densities,3,FALSE),$H742="area",VLOOKUP($Y742,Densities,4,FALSE),$H742="volume",VLOOKUP($Y742,Densities,5,FALSE),$H742="mass",1,$H742="",""),"enter density manually")</f>
        <v/>
      </c>
      <c r="AB742" s="115" t="str" cm="1">
        <f t="array" ref="AB742">_xlfn.IFNA(_xlfn.IFS($H742="length","kg/m",$H742="area","kg/m2",$H742="volume","kg/m3",$H742="mass","kg/kg",$H742="",""),"problem")</f>
        <v/>
      </c>
      <c r="AC742" s="118" t="str">
        <f t="shared" si="43"/>
        <v/>
      </c>
      <c r="AD742" s="119" t="str">
        <f t="shared" si="44"/>
        <v/>
      </c>
      <c r="AE742" s="120" t="str">
        <f t="shared" si="45"/>
        <v/>
      </c>
      <c r="AF742" s="121" t="str">
        <f t="shared" si="42"/>
        <v/>
      </c>
    </row>
    <row r="743" spans="2:32" ht="15.75" customHeight="1" x14ac:dyDescent="0.35">
      <c r="B743" s="903"/>
      <c r="C743" s="904"/>
      <c r="D743" s="905"/>
      <c r="E743" s="906"/>
      <c r="F743" s="907"/>
      <c r="G743" s="908"/>
      <c r="H743" s="909"/>
      <c r="I743" s="910"/>
      <c r="J743" s="911"/>
      <c r="K743" s="912"/>
      <c r="L743" s="913"/>
      <c r="M743" s="914"/>
      <c r="N743" s="915"/>
      <c r="O743" s="914"/>
      <c r="P743" s="915"/>
      <c r="Q743" s="916"/>
      <c r="R743" s="917"/>
      <c r="S743" s="918"/>
      <c r="T743" s="114" t="str" cm="1">
        <f t="array" ref="T743">_xlfn.IFS(I743="L = L",J743*K743,I743="L = RoT",J743*R743*S743,I743="A = L x H",J743*K743*L743,I743="A = CS",J743*O743,I743="A = A",J743*N743,I743="A = RoT",J743*R743*S743,I743="V = L x H x T",J743*K743*L743*M743,I743="V = L x CS",J743*K743*O743,I743="V = T x A",J743*M743*N743,I743="V = V",J743*P743,I743="V = RoT",J743*R743*S743,I743="M = M",J743*Q743,I743="M = RoT",J743*R743*S743,I743="","")</f>
        <v/>
      </c>
      <c r="U743" s="115" t="str" cm="1">
        <f t="array" ref="U743">_xlfn.IFNA(_xlfn.IFS($H743="length","m",$H743="area","m2",$H743="volume","m3",$H743="mass","kg",$H743="",""),"problem")</f>
        <v/>
      </c>
      <c r="V743" s="475"/>
      <c r="W743" s="476"/>
      <c r="X743" s="476"/>
      <c r="Y743" s="476"/>
      <c r="Z743" s="116"/>
      <c r="AA743" s="117" t="str" cm="1">
        <f t="array" ref="AA743">_xlfn.IFNA(_xlfn.IFS($H743="Length",VLOOKUP($Y743,Densities,3,FALSE),$H743="area",VLOOKUP($Y743,Densities,4,FALSE),$H743="volume",VLOOKUP($Y743,Densities,5,FALSE),$H743="mass",1,$H743="",""),"enter density manually")</f>
        <v/>
      </c>
      <c r="AB743" s="115" t="str" cm="1">
        <f t="array" ref="AB743">_xlfn.IFNA(_xlfn.IFS($H743="length","kg/m",$H743="area","kg/m2",$H743="volume","kg/m3",$H743="mass","kg/kg",$H743="",""),"problem")</f>
        <v/>
      </c>
      <c r="AC743" s="118" t="str">
        <f t="shared" si="43"/>
        <v/>
      </c>
      <c r="AD743" s="119" t="str">
        <f t="shared" si="44"/>
        <v/>
      </c>
      <c r="AE743" s="120" t="str">
        <f t="shared" si="45"/>
        <v/>
      </c>
      <c r="AF743" s="121" t="str">
        <f t="shared" si="42"/>
        <v/>
      </c>
    </row>
    <row r="744" spans="2:32" ht="15.75" customHeight="1" x14ac:dyDescent="0.35">
      <c r="B744" s="903"/>
      <c r="C744" s="904"/>
      <c r="D744" s="905"/>
      <c r="E744" s="906"/>
      <c r="F744" s="907"/>
      <c r="G744" s="908"/>
      <c r="H744" s="909"/>
      <c r="I744" s="910"/>
      <c r="J744" s="911"/>
      <c r="K744" s="912"/>
      <c r="L744" s="913"/>
      <c r="M744" s="914"/>
      <c r="N744" s="915"/>
      <c r="O744" s="914"/>
      <c r="P744" s="915"/>
      <c r="Q744" s="916"/>
      <c r="R744" s="917"/>
      <c r="S744" s="918"/>
      <c r="T744" s="114" t="str" cm="1">
        <f t="array" ref="T744">_xlfn.IFS(I744="L = L",J744*K744,I744="L = RoT",J744*R744*S744,I744="A = L x H",J744*K744*L744,I744="A = CS",J744*O744,I744="A = A",J744*N744,I744="A = RoT",J744*R744*S744,I744="V = L x H x T",J744*K744*L744*M744,I744="V = L x CS",J744*K744*O744,I744="V = T x A",J744*M744*N744,I744="V = V",J744*P744,I744="V = RoT",J744*R744*S744,I744="M = M",J744*Q744,I744="M = RoT",J744*R744*S744,I744="","")</f>
        <v/>
      </c>
      <c r="U744" s="115" t="str" cm="1">
        <f t="array" ref="U744">_xlfn.IFNA(_xlfn.IFS($H744="length","m",$H744="area","m2",$H744="volume","m3",$H744="mass","kg",$H744="",""),"problem")</f>
        <v/>
      </c>
      <c r="V744" s="475"/>
      <c r="W744" s="476"/>
      <c r="X744" s="476"/>
      <c r="Y744" s="476"/>
      <c r="Z744" s="116"/>
      <c r="AA744" s="117" t="str" cm="1">
        <f t="array" ref="AA744">_xlfn.IFNA(_xlfn.IFS($H744="Length",VLOOKUP($Y744,Densities,3,FALSE),$H744="area",VLOOKUP($Y744,Densities,4,FALSE),$H744="volume",VLOOKUP($Y744,Densities,5,FALSE),$H744="mass",1,$H744="",""),"enter density manually")</f>
        <v/>
      </c>
      <c r="AB744" s="115" t="str" cm="1">
        <f t="array" ref="AB744">_xlfn.IFNA(_xlfn.IFS($H744="length","kg/m",$H744="area","kg/m2",$H744="volume","kg/m3",$H744="mass","kg/kg",$H744="",""),"problem")</f>
        <v/>
      </c>
      <c r="AC744" s="118" t="str">
        <f t="shared" si="43"/>
        <v/>
      </c>
      <c r="AD744" s="119" t="str">
        <f t="shared" si="44"/>
        <v/>
      </c>
      <c r="AE744" s="120" t="str">
        <f t="shared" si="45"/>
        <v/>
      </c>
      <c r="AF744" s="121" t="str">
        <f t="shared" si="42"/>
        <v/>
      </c>
    </row>
    <row r="745" spans="2:32" ht="15.75" customHeight="1" x14ac:dyDescent="0.35">
      <c r="B745" s="903"/>
      <c r="C745" s="904"/>
      <c r="D745" s="905"/>
      <c r="E745" s="906"/>
      <c r="F745" s="907"/>
      <c r="G745" s="908"/>
      <c r="H745" s="909"/>
      <c r="I745" s="910"/>
      <c r="J745" s="911"/>
      <c r="K745" s="912"/>
      <c r="L745" s="913"/>
      <c r="M745" s="914"/>
      <c r="N745" s="915"/>
      <c r="O745" s="914"/>
      <c r="P745" s="915"/>
      <c r="Q745" s="916"/>
      <c r="R745" s="917"/>
      <c r="S745" s="918"/>
      <c r="T745" s="114" t="str" cm="1">
        <f t="array" ref="T745">_xlfn.IFS(I745="L = L",J745*K745,I745="L = RoT",J745*R745*S745,I745="A = L x H",J745*K745*L745,I745="A = CS",J745*O745,I745="A = A",J745*N745,I745="A = RoT",J745*R745*S745,I745="V = L x H x T",J745*K745*L745*M745,I745="V = L x CS",J745*K745*O745,I745="V = T x A",J745*M745*N745,I745="V = V",J745*P745,I745="V = RoT",J745*R745*S745,I745="M = M",J745*Q745,I745="M = RoT",J745*R745*S745,I745="","")</f>
        <v/>
      </c>
      <c r="U745" s="115" t="str" cm="1">
        <f t="array" ref="U745">_xlfn.IFNA(_xlfn.IFS($H745="length","m",$H745="area","m2",$H745="volume","m3",$H745="mass","kg",$H745="",""),"problem")</f>
        <v/>
      </c>
      <c r="V745" s="475"/>
      <c r="W745" s="476"/>
      <c r="X745" s="476"/>
      <c r="Y745" s="476"/>
      <c r="Z745" s="116"/>
      <c r="AA745" s="117" t="str" cm="1">
        <f t="array" ref="AA745">_xlfn.IFNA(_xlfn.IFS($H745="Length",VLOOKUP($Y745,Densities,3,FALSE),$H745="area",VLOOKUP($Y745,Densities,4,FALSE),$H745="volume",VLOOKUP($Y745,Densities,5,FALSE),$H745="mass",1,$H745="",""),"enter density manually")</f>
        <v/>
      </c>
      <c r="AB745" s="115" t="str" cm="1">
        <f t="array" ref="AB745">_xlfn.IFNA(_xlfn.IFS($H745="length","kg/m",$H745="area","kg/m2",$H745="volume","kg/m3",$H745="mass","kg/kg",$H745="",""),"problem")</f>
        <v/>
      </c>
      <c r="AC745" s="118" t="str">
        <f t="shared" si="43"/>
        <v/>
      </c>
      <c r="AD745" s="119" t="str">
        <f t="shared" si="44"/>
        <v/>
      </c>
      <c r="AE745" s="120" t="str">
        <f t="shared" si="45"/>
        <v/>
      </c>
      <c r="AF745" s="121" t="str">
        <f t="shared" si="42"/>
        <v/>
      </c>
    </row>
    <row r="746" spans="2:32" ht="15.75" customHeight="1" x14ac:dyDescent="0.35">
      <c r="B746" s="903"/>
      <c r="C746" s="904"/>
      <c r="D746" s="905"/>
      <c r="E746" s="906"/>
      <c r="F746" s="907"/>
      <c r="G746" s="908"/>
      <c r="H746" s="909"/>
      <c r="I746" s="910"/>
      <c r="J746" s="911"/>
      <c r="K746" s="912"/>
      <c r="L746" s="913"/>
      <c r="M746" s="914"/>
      <c r="N746" s="915"/>
      <c r="O746" s="914"/>
      <c r="P746" s="915"/>
      <c r="Q746" s="916"/>
      <c r="R746" s="917"/>
      <c r="S746" s="918"/>
      <c r="T746" s="114" t="str" cm="1">
        <f t="array" ref="T746">_xlfn.IFS(I746="L = L",J746*K746,I746="L = RoT",J746*R746*S746,I746="A = L x H",J746*K746*L746,I746="A = CS",J746*O746,I746="A = A",J746*N746,I746="A = RoT",J746*R746*S746,I746="V = L x H x T",J746*K746*L746*M746,I746="V = L x CS",J746*K746*O746,I746="V = T x A",J746*M746*N746,I746="V = V",J746*P746,I746="V = RoT",J746*R746*S746,I746="M = M",J746*Q746,I746="M = RoT",J746*R746*S746,I746="","")</f>
        <v/>
      </c>
      <c r="U746" s="115" t="str" cm="1">
        <f t="array" ref="U746">_xlfn.IFNA(_xlfn.IFS($H746="length","m",$H746="area","m2",$H746="volume","m3",$H746="mass","kg",$H746="",""),"problem")</f>
        <v/>
      </c>
      <c r="V746" s="475"/>
      <c r="W746" s="476"/>
      <c r="X746" s="476"/>
      <c r="Y746" s="476"/>
      <c r="Z746" s="116"/>
      <c r="AA746" s="117" t="str" cm="1">
        <f t="array" ref="AA746">_xlfn.IFNA(_xlfn.IFS($H746="Length",VLOOKUP($Y746,Densities,3,FALSE),$H746="area",VLOOKUP($Y746,Densities,4,FALSE),$H746="volume",VLOOKUP($Y746,Densities,5,FALSE),$H746="mass",1,$H746="",""),"enter density manually")</f>
        <v/>
      </c>
      <c r="AB746" s="115" t="str" cm="1">
        <f t="array" ref="AB746">_xlfn.IFNA(_xlfn.IFS($H746="length","kg/m",$H746="area","kg/m2",$H746="volume","kg/m3",$H746="mass","kg/kg",$H746="",""),"problem")</f>
        <v/>
      </c>
      <c r="AC746" s="118" t="str">
        <f t="shared" si="43"/>
        <v/>
      </c>
      <c r="AD746" s="119" t="str">
        <f t="shared" si="44"/>
        <v/>
      </c>
      <c r="AE746" s="120" t="str">
        <f t="shared" si="45"/>
        <v/>
      </c>
      <c r="AF746" s="121" t="str">
        <f t="shared" si="42"/>
        <v/>
      </c>
    </row>
    <row r="747" spans="2:32" ht="15.75" customHeight="1" x14ac:dyDescent="0.35">
      <c r="B747" s="903"/>
      <c r="C747" s="904"/>
      <c r="D747" s="905"/>
      <c r="E747" s="906"/>
      <c r="F747" s="907"/>
      <c r="G747" s="908"/>
      <c r="H747" s="909"/>
      <c r="I747" s="910"/>
      <c r="J747" s="911"/>
      <c r="K747" s="912"/>
      <c r="L747" s="913"/>
      <c r="M747" s="914"/>
      <c r="N747" s="915"/>
      <c r="O747" s="914"/>
      <c r="P747" s="915"/>
      <c r="Q747" s="916"/>
      <c r="R747" s="917"/>
      <c r="S747" s="918"/>
      <c r="T747" s="114" t="str" cm="1">
        <f t="array" ref="T747">_xlfn.IFS(I747="L = L",J747*K747,I747="L = RoT",J747*R747*S747,I747="A = L x H",J747*K747*L747,I747="A = CS",J747*O747,I747="A = A",J747*N747,I747="A = RoT",J747*R747*S747,I747="V = L x H x T",J747*K747*L747*M747,I747="V = L x CS",J747*K747*O747,I747="V = T x A",J747*M747*N747,I747="V = V",J747*P747,I747="V = RoT",J747*R747*S747,I747="M = M",J747*Q747,I747="M = RoT",J747*R747*S747,I747="","")</f>
        <v/>
      </c>
      <c r="U747" s="115" t="str" cm="1">
        <f t="array" ref="U747">_xlfn.IFNA(_xlfn.IFS($H747="length","m",$H747="area","m2",$H747="volume","m3",$H747="mass","kg",$H747="",""),"problem")</f>
        <v/>
      </c>
      <c r="V747" s="475"/>
      <c r="W747" s="476"/>
      <c r="X747" s="476"/>
      <c r="Y747" s="476"/>
      <c r="Z747" s="116"/>
      <c r="AA747" s="117" t="str" cm="1">
        <f t="array" ref="AA747">_xlfn.IFNA(_xlfn.IFS($H747="Length",VLOOKUP($Y747,Densities,3,FALSE),$H747="area",VLOOKUP($Y747,Densities,4,FALSE),$H747="volume",VLOOKUP($Y747,Densities,5,FALSE),$H747="mass",1,$H747="",""),"enter density manually")</f>
        <v/>
      </c>
      <c r="AB747" s="115" t="str" cm="1">
        <f t="array" ref="AB747">_xlfn.IFNA(_xlfn.IFS($H747="length","kg/m",$H747="area","kg/m2",$H747="volume","kg/m3",$H747="mass","kg/kg",$H747="",""),"problem")</f>
        <v/>
      </c>
      <c r="AC747" s="118" t="str">
        <f t="shared" si="43"/>
        <v/>
      </c>
      <c r="AD747" s="119" t="str">
        <f t="shared" si="44"/>
        <v/>
      </c>
      <c r="AE747" s="120" t="str">
        <f t="shared" si="45"/>
        <v/>
      </c>
      <c r="AF747" s="121" t="str">
        <f t="shared" si="42"/>
        <v/>
      </c>
    </row>
    <row r="748" spans="2:32" ht="15.75" customHeight="1" x14ac:dyDescent="0.35">
      <c r="B748" s="903"/>
      <c r="C748" s="904"/>
      <c r="D748" s="905"/>
      <c r="E748" s="906"/>
      <c r="F748" s="907"/>
      <c r="G748" s="908"/>
      <c r="H748" s="909"/>
      <c r="I748" s="910"/>
      <c r="J748" s="911"/>
      <c r="K748" s="912"/>
      <c r="L748" s="913"/>
      <c r="M748" s="914"/>
      <c r="N748" s="915"/>
      <c r="O748" s="914"/>
      <c r="P748" s="915"/>
      <c r="Q748" s="916"/>
      <c r="R748" s="917"/>
      <c r="S748" s="918"/>
      <c r="T748" s="114" t="str" cm="1">
        <f t="array" ref="T748">_xlfn.IFS(I748="L = L",J748*K748,I748="L = RoT",J748*R748*S748,I748="A = L x H",J748*K748*L748,I748="A = CS",J748*O748,I748="A = A",J748*N748,I748="A = RoT",J748*R748*S748,I748="V = L x H x T",J748*K748*L748*M748,I748="V = L x CS",J748*K748*O748,I748="V = T x A",J748*M748*N748,I748="V = V",J748*P748,I748="V = RoT",J748*R748*S748,I748="M = M",J748*Q748,I748="M = RoT",J748*R748*S748,I748="","")</f>
        <v/>
      </c>
      <c r="U748" s="115" t="str" cm="1">
        <f t="array" ref="U748">_xlfn.IFNA(_xlfn.IFS($H748="length","m",$H748="area","m2",$H748="volume","m3",$H748="mass","kg",$H748="",""),"problem")</f>
        <v/>
      </c>
      <c r="V748" s="475"/>
      <c r="W748" s="476"/>
      <c r="X748" s="476"/>
      <c r="Y748" s="476"/>
      <c r="Z748" s="116"/>
      <c r="AA748" s="117" t="str" cm="1">
        <f t="array" ref="AA748">_xlfn.IFNA(_xlfn.IFS($H748="Length",VLOOKUP($Y748,Densities,3,FALSE),$H748="area",VLOOKUP($Y748,Densities,4,FALSE),$H748="volume",VLOOKUP($Y748,Densities,5,FALSE),$H748="mass",1,$H748="",""),"enter density manually")</f>
        <v/>
      </c>
      <c r="AB748" s="115" t="str" cm="1">
        <f t="array" ref="AB748">_xlfn.IFNA(_xlfn.IFS($H748="length","kg/m",$H748="area","kg/m2",$H748="volume","kg/m3",$H748="mass","kg/kg",$H748="",""),"problem")</f>
        <v/>
      </c>
      <c r="AC748" s="118" t="str">
        <f t="shared" si="43"/>
        <v/>
      </c>
      <c r="AD748" s="119" t="str">
        <f t="shared" si="44"/>
        <v/>
      </c>
      <c r="AE748" s="120" t="str">
        <f t="shared" si="45"/>
        <v/>
      </c>
      <c r="AF748" s="121" t="str">
        <f t="shared" si="42"/>
        <v/>
      </c>
    </row>
    <row r="749" spans="2:32" ht="15.75" customHeight="1" x14ac:dyDescent="0.35">
      <c r="B749" s="903"/>
      <c r="C749" s="904"/>
      <c r="D749" s="905"/>
      <c r="E749" s="906"/>
      <c r="F749" s="907"/>
      <c r="G749" s="908"/>
      <c r="H749" s="909"/>
      <c r="I749" s="910"/>
      <c r="J749" s="911"/>
      <c r="K749" s="912"/>
      <c r="L749" s="913"/>
      <c r="M749" s="914"/>
      <c r="N749" s="915"/>
      <c r="O749" s="914"/>
      <c r="P749" s="915"/>
      <c r="Q749" s="916"/>
      <c r="R749" s="917"/>
      <c r="S749" s="918"/>
      <c r="T749" s="114" t="str" cm="1">
        <f t="array" ref="T749">_xlfn.IFS(I749="L = L",J749*K749,I749="L = RoT",J749*R749*S749,I749="A = L x H",J749*K749*L749,I749="A = CS",J749*O749,I749="A = A",J749*N749,I749="A = RoT",J749*R749*S749,I749="V = L x H x T",J749*K749*L749*M749,I749="V = L x CS",J749*K749*O749,I749="V = T x A",J749*M749*N749,I749="V = V",J749*P749,I749="V = RoT",J749*R749*S749,I749="M = M",J749*Q749,I749="M = RoT",J749*R749*S749,I749="","")</f>
        <v/>
      </c>
      <c r="U749" s="115" t="str" cm="1">
        <f t="array" ref="U749">_xlfn.IFNA(_xlfn.IFS($H749="length","m",$H749="area","m2",$H749="volume","m3",$H749="mass","kg",$H749="",""),"problem")</f>
        <v/>
      </c>
      <c r="V749" s="475"/>
      <c r="W749" s="476"/>
      <c r="X749" s="476"/>
      <c r="Y749" s="476"/>
      <c r="Z749" s="116"/>
      <c r="AA749" s="117" t="str" cm="1">
        <f t="array" ref="AA749">_xlfn.IFNA(_xlfn.IFS($H749="Length",VLOOKUP($Y749,Densities,3,FALSE),$H749="area",VLOOKUP($Y749,Densities,4,FALSE),$H749="volume",VLOOKUP($Y749,Densities,5,FALSE),$H749="mass",1,$H749="",""),"enter density manually")</f>
        <v/>
      </c>
      <c r="AB749" s="115" t="str" cm="1">
        <f t="array" ref="AB749">_xlfn.IFNA(_xlfn.IFS($H749="length","kg/m",$H749="area","kg/m2",$H749="volume","kg/m3",$H749="mass","kg/kg",$H749="",""),"problem")</f>
        <v/>
      </c>
      <c r="AC749" s="118" t="str">
        <f t="shared" si="43"/>
        <v/>
      </c>
      <c r="AD749" s="119" t="str">
        <f t="shared" si="44"/>
        <v/>
      </c>
      <c r="AE749" s="120" t="str">
        <f t="shared" si="45"/>
        <v/>
      </c>
      <c r="AF749" s="121" t="str">
        <f t="shared" si="42"/>
        <v/>
      </c>
    </row>
    <row r="750" spans="2:32" ht="15.75" customHeight="1" x14ac:dyDescent="0.35">
      <c r="B750" s="903"/>
      <c r="C750" s="904"/>
      <c r="D750" s="905"/>
      <c r="E750" s="906"/>
      <c r="F750" s="907"/>
      <c r="G750" s="908"/>
      <c r="H750" s="909"/>
      <c r="I750" s="910"/>
      <c r="J750" s="911"/>
      <c r="K750" s="912"/>
      <c r="L750" s="913"/>
      <c r="M750" s="914"/>
      <c r="N750" s="915"/>
      <c r="O750" s="914"/>
      <c r="P750" s="915"/>
      <c r="Q750" s="916"/>
      <c r="R750" s="917"/>
      <c r="S750" s="918"/>
      <c r="T750" s="114" t="str" cm="1">
        <f t="array" ref="T750">_xlfn.IFS(I750="L = L",J750*K750,I750="L = RoT",J750*R750*S750,I750="A = L x H",J750*K750*L750,I750="A = CS",J750*O750,I750="A = A",J750*N750,I750="A = RoT",J750*R750*S750,I750="V = L x H x T",J750*K750*L750*M750,I750="V = L x CS",J750*K750*O750,I750="V = T x A",J750*M750*N750,I750="V = V",J750*P750,I750="V = RoT",J750*R750*S750,I750="M = M",J750*Q750,I750="M = RoT",J750*R750*S750,I750="","")</f>
        <v/>
      </c>
      <c r="U750" s="115" t="str" cm="1">
        <f t="array" ref="U750">_xlfn.IFNA(_xlfn.IFS($H750="length","m",$H750="area","m2",$H750="volume","m3",$H750="mass","kg",$H750="",""),"problem")</f>
        <v/>
      </c>
      <c r="V750" s="475"/>
      <c r="W750" s="476"/>
      <c r="X750" s="476"/>
      <c r="Y750" s="476"/>
      <c r="Z750" s="116"/>
      <c r="AA750" s="117" t="str" cm="1">
        <f t="array" ref="AA750">_xlfn.IFNA(_xlfn.IFS($H750="Length",VLOOKUP($Y750,Densities,3,FALSE),$H750="area",VLOOKUP($Y750,Densities,4,FALSE),$H750="volume",VLOOKUP($Y750,Densities,5,FALSE),$H750="mass",1,$H750="",""),"enter density manually")</f>
        <v/>
      </c>
      <c r="AB750" s="115" t="str" cm="1">
        <f t="array" ref="AB750">_xlfn.IFNA(_xlfn.IFS($H750="length","kg/m",$H750="area","kg/m2",$H750="volume","kg/m3",$H750="mass","kg/kg",$H750="",""),"problem")</f>
        <v/>
      </c>
      <c r="AC750" s="118" t="str">
        <f t="shared" si="43"/>
        <v/>
      </c>
      <c r="AD750" s="119" t="str">
        <f t="shared" si="44"/>
        <v/>
      </c>
      <c r="AE750" s="120" t="str">
        <f t="shared" si="45"/>
        <v/>
      </c>
      <c r="AF750" s="121" t="str">
        <f t="shared" si="42"/>
        <v/>
      </c>
    </row>
    <row r="751" spans="2:32" ht="15.75" customHeight="1" x14ac:dyDescent="0.35">
      <c r="B751" s="903"/>
      <c r="C751" s="904"/>
      <c r="D751" s="905"/>
      <c r="E751" s="906"/>
      <c r="F751" s="907"/>
      <c r="G751" s="908"/>
      <c r="H751" s="909"/>
      <c r="I751" s="910"/>
      <c r="J751" s="911"/>
      <c r="K751" s="912"/>
      <c r="L751" s="913"/>
      <c r="M751" s="914"/>
      <c r="N751" s="915"/>
      <c r="O751" s="914"/>
      <c r="P751" s="915"/>
      <c r="Q751" s="916"/>
      <c r="R751" s="917"/>
      <c r="S751" s="918"/>
      <c r="T751" s="114" t="str" cm="1">
        <f t="array" ref="T751">_xlfn.IFS(I751="L = L",J751*K751,I751="L = RoT",J751*R751*S751,I751="A = L x H",J751*K751*L751,I751="A = CS",J751*O751,I751="A = A",J751*N751,I751="A = RoT",J751*R751*S751,I751="V = L x H x T",J751*K751*L751*M751,I751="V = L x CS",J751*K751*O751,I751="V = T x A",J751*M751*N751,I751="V = V",J751*P751,I751="V = RoT",J751*R751*S751,I751="M = M",J751*Q751,I751="M = RoT",J751*R751*S751,I751="","")</f>
        <v/>
      </c>
      <c r="U751" s="115" t="str" cm="1">
        <f t="array" ref="U751">_xlfn.IFNA(_xlfn.IFS($H751="length","m",$H751="area","m2",$H751="volume","m3",$H751="mass","kg",$H751="",""),"problem")</f>
        <v/>
      </c>
      <c r="V751" s="475"/>
      <c r="W751" s="476"/>
      <c r="X751" s="476"/>
      <c r="Y751" s="476"/>
      <c r="Z751" s="116"/>
      <c r="AA751" s="117" t="str" cm="1">
        <f t="array" ref="AA751">_xlfn.IFNA(_xlfn.IFS($H751="Length",VLOOKUP($Y751,Densities,3,FALSE),$H751="area",VLOOKUP($Y751,Densities,4,FALSE),$H751="volume",VLOOKUP($Y751,Densities,5,FALSE),$H751="mass",1,$H751="",""),"enter density manually")</f>
        <v/>
      </c>
      <c r="AB751" s="115" t="str" cm="1">
        <f t="array" ref="AB751">_xlfn.IFNA(_xlfn.IFS($H751="length","kg/m",$H751="area","kg/m2",$H751="volume","kg/m3",$H751="mass","kg/kg",$H751="",""),"problem")</f>
        <v/>
      </c>
      <c r="AC751" s="118" t="str">
        <f t="shared" si="43"/>
        <v/>
      </c>
      <c r="AD751" s="119" t="str">
        <f t="shared" si="44"/>
        <v/>
      </c>
      <c r="AE751" s="120" t="str">
        <f t="shared" si="45"/>
        <v/>
      </c>
      <c r="AF751" s="121" t="str">
        <f t="shared" si="42"/>
        <v/>
      </c>
    </row>
    <row r="752" spans="2:32" ht="15.75" customHeight="1" x14ac:dyDescent="0.35">
      <c r="B752" s="903"/>
      <c r="C752" s="904"/>
      <c r="D752" s="905"/>
      <c r="E752" s="906"/>
      <c r="F752" s="907"/>
      <c r="G752" s="908"/>
      <c r="H752" s="909"/>
      <c r="I752" s="910"/>
      <c r="J752" s="911"/>
      <c r="K752" s="912"/>
      <c r="L752" s="913"/>
      <c r="M752" s="914"/>
      <c r="N752" s="915"/>
      <c r="O752" s="914"/>
      <c r="P752" s="915"/>
      <c r="Q752" s="916"/>
      <c r="R752" s="917"/>
      <c r="S752" s="918"/>
      <c r="T752" s="114" t="str" cm="1">
        <f t="array" ref="T752">_xlfn.IFS(I752="L = L",J752*K752,I752="L = RoT",J752*R752*S752,I752="A = L x H",J752*K752*L752,I752="A = CS",J752*O752,I752="A = A",J752*N752,I752="A = RoT",J752*R752*S752,I752="V = L x H x T",J752*K752*L752*M752,I752="V = L x CS",J752*K752*O752,I752="V = T x A",J752*M752*N752,I752="V = V",J752*P752,I752="V = RoT",J752*R752*S752,I752="M = M",J752*Q752,I752="M = RoT",J752*R752*S752,I752="","")</f>
        <v/>
      </c>
      <c r="U752" s="115" t="str" cm="1">
        <f t="array" ref="U752">_xlfn.IFNA(_xlfn.IFS($H752="length","m",$H752="area","m2",$H752="volume","m3",$H752="mass","kg",$H752="",""),"problem")</f>
        <v/>
      </c>
      <c r="V752" s="475"/>
      <c r="W752" s="476"/>
      <c r="X752" s="476"/>
      <c r="Y752" s="476"/>
      <c r="Z752" s="116"/>
      <c r="AA752" s="117" t="str" cm="1">
        <f t="array" ref="AA752">_xlfn.IFNA(_xlfn.IFS($H752="Length",VLOOKUP($Y752,Densities,3,FALSE),$H752="area",VLOOKUP($Y752,Densities,4,FALSE),$H752="volume",VLOOKUP($Y752,Densities,5,FALSE),$H752="mass",1,$H752="",""),"enter density manually")</f>
        <v/>
      </c>
      <c r="AB752" s="115" t="str" cm="1">
        <f t="array" ref="AB752">_xlfn.IFNA(_xlfn.IFS($H752="length","kg/m",$H752="area","kg/m2",$H752="volume","kg/m3",$H752="mass","kg/kg",$H752="",""),"problem")</f>
        <v/>
      </c>
      <c r="AC752" s="118" t="str">
        <f t="shared" si="43"/>
        <v/>
      </c>
      <c r="AD752" s="119" t="str">
        <f t="shared" si="44"/>
        <v/>
      </c>
      <c r="AE752" s="120" t="str">
        <f t="shared" si="45"/>
        <v/>
      </c>
      <c r="AF752" s="121" t="str">
        <f t="shared" si="42"/>
        <v/>
      </c>
    </row>
    <row r="753" spans="2:32" ht="15.75" customHeight="1" x14ac:dyDescent="0.35">
      <c r="B753" s="903"/>
      <c r="C753" s="904"/>
      <c r="D753" s="905"/>
      <c r="E753" s="906"/>
      <c r="F753" s="907"/>
      <c r="G753" s="908"/>
      <c r="H753" s="909"/>
      <c r="I753" s="910"/>
      <c r="J753" s="911"/>
      <c r="K753" s="912"/>
      <c r="L753" s="913"/>
      <c r="M753" s="914"/>
      <c r="N753" s="915"/>
      <c r="O753" s="914"/>
      <c r="P753" s="915"/>
      <c r="Q753" s="916"/>
      <c r="R753" s="917"/>
      <c r="S753" s="918"/>
      <c r="T753" s="114" t="str" cm="1">
        <f t="array" ref="T753">_xlfn.IFS(I753="L = L",J753*K753,I753="L = RoT",J753*R753*S753,I753="A = L x H",J753*K753*L753,I753="A = CS",J753*O753,I753="A = A",J753*N753,I753="A = RoT",J753*R753*S753,I753="V = L x H x T",J753*K753*L753*M753,I753="V = L x CS",J753*K753*O753,I753="V = T x A",J753*M753*N753,I753="V = V",J753*P753,I753="V = RoT",J753*R753*S753,I753="M = M",J753*Q753,I753="M = RoT",J753*R753*S753,I753="","")</f>
        <v/>
      </c>
      <c r="U753" s="115" t="str" cm="1">
        <f t="array" ref="U753">_xlfn.IFNA(_xlfn.IFS($H753="length","m",$H753="area","m2",$H753="volume","m3",$H753="mass","kg",$H753="",""),"problem")</f>
        <v/>
      </c>
      <c r="V753" s="475"/>
      <c r="W753" s="476"/>
      <c r="X753" s="476"/>
      <c r="Y753" s="476"/>
      <c r="Z753" s="116"/>
      <c r="AA753" s="117" t="str" cm="1">
        <f t="array" ref="AA753">_xlfn.IFNA(_xlfn.IFS($H753="Length",VLOOKUP($Y753,Densities,3,FALSE),$H753="area",VLOOKUP($Y753,Densities,4,FALSE),$H753="volume",VLOOKUP($Y753,Densities,5,FALSE),$H753="mass",1,$H753="",""),"enter density manually")</f>
        <v/>
      </c>
      <c r="AB753" s="115" t="str" cm="1">
        <f t="array" ref="AB753">_xlfn.IFNA(_xlfn.IFS($H753="length","kg/m",$H753="area","kg/m2",$H753="volume","kg/m3",$H753="mass","kg/kg",$H753="",""),"problem")</f>
        <v/>
      </c>
      <c r="AC753" s="118" t="str">
        <f t="shared" si="43"/>
        <v/>
      </c>
      <c r="AD753" s="119" t="str">
        <f t="shared" si="44"/>
        <v/>
      </c>
      <c r="AE753" s="120" t="str">
        <f t="shared" si="45"/>
        <v/>
      </c>
      <c r="AF753" s="121" t="str">
        <f t="shared" si="42"/>
        <v/>
      </c>
    </row>
    <row r="754" spans="2:32" ht="15.75" customHeight="1" x14ac:dyDescent="0.35">
      <c r="B754" s="903"/>
      <c r="C754" s="904"/>
      <c r="D754" s="905"/>
      <c r="E754" s="906"/>
      <c r="F754" s="907"/>
      <c r="G754" s="908"/>
      <c r="H754" s="909"/>
      <c r="I754" s="910"/>
      <c r="J754" s="911"/>
      <c r="K754" s="912"/>
      <c r="L754" s="913"/>
      <c r="M754" s="914"/>
      <c r="N754" s="915"/>
      <c r="O754" s="914"/>
      <c r="P754" s="915"/>
      <c r="Q754" s="916"/>
      <c r="R754" s="917"/>
      <c r="S754" s="918"/>
      <c r="T754" s="114" t="str" cm="1">
        <f t="array" ref="T754">_xlfn.IFS(I754="L = L",J754*K754,I754="L = RoT",J754*R754*S754,I754="A = L x H",J754*K754*L754,I754="A = CS",J754*O754,I754="A = A",J754*N754,I754="A = RoT",J754*R754*S754,I754="V = L x H x T",J754*K754*L754*M754,I754="V = L x CS",J754*K754*O754,I754="V = T x A",J754*M754*N754,I754="V = V",J754*P754,I754="V = RoT",J754*R754*S754,I754="M = M",J754*Q754,I754="M = RoT",J754*R754*S754,I754="","")</f>
        <v/>
      </c>
      <c r="U754" s="115" t="str" cm="1">
        <f t="array" ref="U754">_xlfn.IFNA(_xlfn.IFS($H754="length","m",$H754="area","m2",$H754="volume","m3",$H754="mass","kg",$H754="",""),"problem")</f>
        <v/>
      </c>
      <c r="V754" s="475"/>
      <c r="W754" s="476"/>
      <c r="X754" s="476"/>
      <c r="Y754" s="476"/>
      <c r="Z754" s="116"/>
      <c r="AA754" s="117" t="str" cm="1">
        <f t="array" ref="AA754">_xlfn.IFNA(_xlfn.IFS($H754="Length",VLOOKUP($Y754,Densities,3,FALSE),$H754="area",VLOOKUP($Y754,Densities,4,FALSE),$H754="volume",VLOOKUP($Y754,Densities,5,FALSE),$H754="mass",1,$H754="",""),"enter density manually")</f>
        <v/>
      </c>
      <c r="AB754" s="115" t="str" cm="1">
        <f t="array" ref="AB754">_xlfn.IFNA(_xlfn.IFS($H754="length","kg/m",$H754="area","kg/m2",$H754="volume","kg/m3",$H754="mass","kg/kg",$H754="",""),"problem")</f>
        <v/>
      </c>
      <c r="AC754" s="118" t="str">
        <f t="shared" si="43"/>
        <v/>
      </c>
      <c r="AD754" s="119" t="str">
        <f t="shared" si="44"/>
        <v/>
      </c>
      <c r="AE754" s="120" t="str">
        <f t="shared" si="45"/>
        <v/>
      </c>
      <c r="AF754" s="121" t="str">
        <f t="shared" si="42"/>
        <v/>
      </c>
    </row>
    <row r="755" spans="2:32" ht="15.75" customHeight="1" x14ac:dyDescent="0.35">
      <c r="B755" s="903"/>
      <c r="C755" s="904"/>
      <c r="D755" s="905"/>
      <c r="E755" s="906"/>
      <c r="F755" s="907"/>
      <c r="G755" s="908"/>
      <c r="H755" s="909"/>
      <c r="I755" s="910"/>
      <c r="J755" s="911"/>
      <c r="K755" s="912"/>
      <c r="L755" s="913"/>
      <c r="M755" s="914"/>
      <c r="N755" s="915"/>
      <c r="O755" s="914"/>
      <c r="P755" s="915"/>
      <c r="Q755" s="916"/>
      <c r="R755" s="917"/>
      <c r="S755" s="918"/>
      <c r="T755" s="114" t="str" cm="1">
        <f t="array" ref="T755">_xlfn.IFS(I755="L = L",J755*K755,I755="L = RoT",J755*R755*S755,I755="A = L x H",J755*K755*L755,I755="A = CS",J755*O755,I755="A = A",J755*N755,I755="A = RoT",J755*R755*S755,I755="V = L x H x T",J755*K755*L755*M755,I755="V = L x CS",J755*K755*O755,I755="V = T x A",J755*M755*N755,I755="V = V",J755*P755,I755="V = RoT",J755*R755*S755,I755="M = M",J755*Q755,I755="M = RoT",J755*R755*S755,I755="","")</f>
        <v/>
      </c>
      <c r="U755" s="115" t="str" cm="1">
        <f t="array" ref="U755">_xlfn.IFNA(_xlfn.IFS($H755="length","m",$H755="area","m2",$H755="volume","m3",$H755="mass","kg",$H755="",""),"problem")</f>
        <v/>
      </c>
      <c r="V755" s="475"/>
      <c r="W755" s="476"/>
      <c r="X755" s="476"/>
      <c r="Y755" s="476"/>
      <c r="Z755" s="116"/>
      <c r="AA755" s="117" t="str" cm="1">
        <f t="array" ref="AA755">_xlfn.IFNA(_xlfn.IFS($H755="Length",VLOOKUP($Y755,Densities,3,FALSE),$H755="area",VLOOKUP($Y755,Densities,4,FALSE),$H755="volume",VLOOKUP($Y755,Densities,5,FALSE),$H755="mass",1,$H755="",""),"enter density manually")</f>
        <v/>
      </c>
      <c r="AB755" s="115" t="str" cm="1">
        <f t="array" ref="AB755">_xlfn.IFNA(_xlfn.IFS($H755="length","kg/m",$H755="area","kg/m2",$H755="volume","kg/m3",$H755="mass","kg/kg",$H755="",""),"problem")</f>
        <v/>
      </c>
      <c r="AC755" s="118" t="str">
        <f t="shared" si="43"/>
        <v/>
      </c>
      <c r="AD755" s="119" t="str">
        <f t="shared" si="44"/>
        <v/>
      </c>
      <c r="AE755" s="120" t="str">
        <f t="shared" si="45"/>
        <v/>
      </c>
      <c r="AF755" s="121" t="str">
        <f t="shared" si="42"/>
        <v/>
      </c>
    </row>
    <row r="756" spans="2:32" ht="15.75" customHeight="1" x14ac:dyDescent="0.35">
      <c r="B756" s="903"/>
      <c r="C756" s="904"/>
      <c r="D756" s="905"/>
      <c r="E756" s="906"/>
      <c r="F756" s="907"/>
      <c r="G756" s="908"/>
      <c r="H756" s="909"/>
      <c r="I756" s="910"/>
      <c r="J756" s="911"/>
      <c r="K756" s="912"/>
      <c r="L756" s="913"/>
      <c r="M756" s="914"/>
      <c r="N756" s="915"/>
      <c r="O756" s="914"/>
      <c r="P756" s="915"/>
      <c r="Q756" s="916"/>
      <c r="R756" s="917"/>
      <c r="S756" s="918"/>
      <c r="T756" s="114" t="str" cm="1">
        <f t="array" ref="T756">_xlfn.IFS(I756="L = L",J756*K756,I756="L = RoT",J756*R756*S756,I756="A = L x H",J756*K756*L756,I756="A = CS",J756*O756,I756="A = A",J756*N756,I756="A = RoT",J756*R756*S756,I756="V = L x H x T",J756*K756*L756*M756,I756="V = L x CS",J756*K756*O756,I756="V = T x A",J756*M756*N756,I756="V = V",J756*P756,I756="V = RoT",J756*R756*S756,I756="M = M",J756*Q756,I756="M = RoT",J756*R756*S756,I756="","")</f>
        <v/>
      </c>
      <c r="U756" s="115" t="str" cm="1">
        <f t="array" ref="U756">_xlfn.IFNA(_xlfn.IFS($H756="length","m",$H756="area","m2",$H756="volume","m3",$H756="mass","kg",$H756="",""),"problem")</f>
        <v/>
      </c>
      <c r="V756" s="475"/>
      <c r="W756" s="476"/>
      <c r="X756" s="476"/>
      <c r="Y756" s="476"/>
      <c r="Z756" s="116"/>
      <c r="AA756" s="117" t="str" cm="1">
        <f t="array" ref="AA756">_xlfn.IFNA(_xlfn.IFS($H756="Length",VLOOKUP($Y756,Densities,3,FALSE),$H756="area",VLOOKUP($Y756,Densities,4,FALSE),$H756="volume",VLOOKUP($Y756,Densities,5,FALSE),$H756="mass",1,$H756="",""),"enter density manually")</f>
        <v/>
      </c>
      <c r="AB756" s="115" t="str" cm="1">
        <f t="array" ref="AB756">_xlfn.IFNA(_xlfn.IFS($H756="length","kg/m",$H756="area","kg/m2",$H756="volume","kg/m3",$H756="mass","kg/kg",$H756="",""),"problem")</f>
        <v/>
      </c>
      <c r="AC756" s="118" t="str">
        <f t="shared" si="43"/>
        <v/>
      </c>
      <c r="AD756" s="119" t="str">
        <f t="shared" si="44"/>
        <v/>
      </c>
      <c r="AE756" s="120" t="str">
        <f t="shared" si="45"/>
        <v/>
      </c>
      <c r="AF756" s="121" t="str">
        <f t="shared" si="42"/>
        <v/>
      </c>
    </row>
    <row r="757" spans="2:32" ht="15.75" customHeight="1" x14ac:dyDescent="0.35">
      <c r="B757" s="903"/>
      <c r="C757" s="904"/>
      <c r="D757" s="905"/>
      <c r="E757" s="906"/>
      <c r="F757" s="907"/>
      <c r="G757" s="908"/>
      <c r="H757" s="909"/>
      <c r="I757" s="910"/>
      <c r="J757" s="911"/>
      <c r="K757" s="912"/>
      <c r="L757" s="913"/>
      <c r="M757" s="914"/>
      <c r="N757" s="915"/>
      <c r="O757" s="914"/>
      <c r="P757" s="915"/>
      <c r="Q757" s="916"/>
      <c r="R757" s="917"/>
      <c r="S757" s="918"/>
      <c r="T757" s="114" t="str" cm="1">
        <f t="array" ref="T757">_xlfn.IFS(I757="L = L",J757*K757,I757="L = RoT",J757*R757*S757,I757="A = L x H",J757*K757*L757,I757="A = CS",J757*O757,I757="A = A",J757*N757,I757="A = RoT",J757*R757*S757,I757="V = L x H x T",J757*K757*L757*M757,I757="V = L x CS",J757*K757*O757,I757="V = T x A",J757*M757*N757,I757="V = V",J757*P757,I757="V = RoT",J757*R757*S757,I757="M = M",J757*Q757,I757="M = RoT",J757*R757*S757,I757="","")</f>
        <v/>
      </c>
      <c r="U757" s="115" t="str" cm="1">
        <f t="array" ref="U757">_xlfn.IFNA(_xlfn.IFS($H757="length","m",$H757="area","m2",$H757="volume","m3",$H757="mass","kg",$H757="",""),"problem")</f>
        <v/>
      </c>
      <c r="V757" s="475"/>
      <c r="W757" s="476"/>
      <c r="X757" s="476"/>
      <c r="Y757" s="476"/>
      <c r="Z757" s="116"/>
      <c r="AA757" s="117" t="str" cm="1">
        <f t="array" ref="AA757">_xlfn.IFNA(_xlfn.IFS($H757="Length",VLOOKUP($Y757,Densities,3,FALSE),$H757="area",VLOOKUP($Y757,Densities,4,FALSE),$H757="volume",VLOOKUP($Y757,Densities,5,FALSE),$H757="mass",1,$H757="",""),"enter density manually")</f>
        <v/>
      </c>
      <c r="AB757" s="115" t="str" cm="1">
        <f t="array" ref="AB757">_xlfn.IFNA(_xlfn.IFS($H757="length","kg/m",$H757="area","kg/m2",$H757="volume","kg/m3",$H757="mass","kg/kg",$H757="",""),"problem")</f>
        <v/>
      </c>
      <c r="AC757" s="118" t="str">
        <f t="shared" si="43"/>
        <v/>
      </c>
      <c r="AD757" s="119" t="str">
        <f t="shared" si="44"/>
        <v/>
      </c>
      <c r="AE757" s="120" t="str">
        <f t="shared" si="45"/>
        <v/>
      </c>
      <c r="AF757" s="121" t="str">
        <f t="shared" si="42"/>
        <v/>
      </c>
    </row>
    <row r="758" spans="2:32" ht="15.75" customHeight="1" x14ac:dyDescent="0.35">
      <c r="B758" s="903"/>
      <c r="C758" s="904"/>
      <c r="D758" s="905"/>
      <c r="E758" s="906"/>
      <c r="F758" s="907"/>
      <c r="G758" s="908"/>
      <c r="H758" s="909"/>
      <c r="I758" s="910"/>
      <c r="J758" s="911"/>
      <c r="K758" s="912"/>
      <c r="L758" s="913"/>
      <c r="M758" s="914"/>
      <c r="N758" s="915"/>
      <c r="O758" s="914"/>
      <c r="P758" s="915"/>
      <c r="Q758" s="916"/>
      <c r="R758" s="917"/>
      <c r="S758" s="918"/>
      <c r="T758" s="114" t="str" cm="1">
        <f t="array" ref="T758">_xlfn.IFS(I758="L = L",J758*K758,I758="L = RoT",J758*R758*S758,I758="A = L x H",J758*K758*L758,I758="A = CS",J758*O758,I758="A = A",J758*N758,I758="A = RoT",J758*R758*S758,I758="V = L x H x T",J758*K758*L758*M758,I758="V = L x CS",J758*K758*O758,I758="V = T x A",J758*M758*N758,I758="V = V",J758*P758,I758="V = RoT",J758*R758*S758,I758="M = M",J758*Q758,I758="M = RoT",J758*R758*S758,I758="","")</f>
        <v/>
      </c>
      <c r="U758" s="115" t="str" cm="1">
        <f t="array" ref="U758">_xlfn.IFNA(_xlfn.IFS($H758="length","m",$H758="area","m2",$H758="volume","m3",$H758="mass","kg",$H758="",""),"problem")</f>
        <v/>
      </c>
      <c r="V758" s="475"/>
      <c r="W758" s="476"/>
      <c r="X758" s="476"/>
      <c r="Y758" s="476"/>
      <c r="Z758" s="116"/>
      <c r="AA758" s="117" t="str" cm="1">
        <f t="array" ref="AA758">_xlfn.IFNA(_xlfn.IFS($H758="Length",VLOOKUP($Y758,Densities,3,FALSE),$H758="area",VLOOKUP($Y758,Densities,4,FALSE),$H758="volume",VLOOKUP($Y758,Densities,5,FALSE),$H758="mass",1,$H758="",""),"enter density manually")</f>
        <v/>
      </c>
      <c r="AB758" s="115" t="str" cm="1">
        <f t="array" ref="AB758">_xlfn.IFNA(_xlfn.IFS($H758="length","kg/m",$H758="area","kg/m2",$H758="volume","kg/m3",$H758="mass","kg/kg",$H758="",""),"problem")</f>
        <v/>
      </c>
      <c r="AC758" s="118" t="str">
        <f t="shared" si="43"/>
        <v/>
      </c>
      <c r="AD758" s="119" t="str">
        <f t="shared" si="44"/>
        <v/>
      </c>
      <c r="AE758" s="120" t="str">
        <f t="shared" si="45"/>
        <v/>
      </c>
      <c r="AF758" s="121" t="str">
        <f t="shared" si="42"/>
        <v/>
      </c>
    </row>
    <row r="759" spans="2:32" ht="15.75" customHeight="1" x14ac:dyDescent="0.35">
      <c r="B759" s="903"/>
      <c r="C759" s="904"/>
      <c r="D759" s="905"/>
      <c r="E759" s="906"/>
      <c r="F759" s="907"/>
      <c r="G759" s="908"/>
      <c r="H759" s="909"/>
      <c r="I759" s="910"/>
      <c r="J759" s="911"/>
      <c r="K759" s="912"/>
      <c r="L759" s="913"/>
      <c r="M759" s="914"/>
      <c r="N759" s="915"/>
      <c r="O759" s="914"/>
      <c r="P759" s="915"/>
      <c r="Q759" s="916"/>
      <c r="R759" s="917"/>
      <c r="S759" s="918"/>
      <c r="T759" s="114" t="str" cm="1">
        <f t="array" ref="T759">_xlfn.IFS(I759="L = L",J759*K759,I759="L = RoT",J759*R759*S759,I759="A = L x H",J759*K759*L759,I759="A = CS",J759*O759,I759="A = A",J759*N759,I759="A = RoT",J759*R759*S759,I759="V = L x H x T",J759*K759*L759*M759,I759="V = L x CS",J759*K759*O759,I759="V = T x A",J759*M759*N759,I759="V = V",J759*P759,I759="V = RoT",J759*R759*S759,I759="M = M",J759*Q759,I759="M = RoT",J759*R759*S759,I759="","")</f>
        <v/>
      </c>
      <c r="U759" s="115" t="str" cm="1">
        <f t="array" ref="U759">_xlfn.IFNA(_xlfn.IFS($H759="length","m",$H759="area","m2",$H759="volume","m3",$H759="mass","kg",$H759="",""),"problem")</f>
        <v/>
      </c>
      <c r="V759" s="475"/>
      <c r="W759" s="476"/>
      <c r="X759" s="476"/>
      <c r="Y759" s="476"/>
      <c r="Z759" s="116"/>
      <c r="AA759" s="117" t="str" cm="1">
        <f t="array" ref="AA759">_xlfn.IFNA(_xlfn.IFS($H759="Length",VLOOKUP($Y759,Densities,3,FALSE),$H759="area",VLOOKUP($Y759,Densities,4,FALSE),$H759="volume",VLOOKUP($Y759,Densities,5,FALSE),$H759="mass",1,$H759="",""),"enter density manually")</f>
        <v/>
      </c>
      <c r="AB759" s="115" t="str" cm="1">
        <f t="array" ref="AB759">_xlfn.IFNA(_xlfn.IFS($H759="length","kg/m",$H759="area","kg/m2",$H759="volume","kg/m3",$H759="mass","kg/kg",$H759="",""),"problem")</f>
        <v/>
      </c>
      <c r="AC759" s="118" t="str">
        <f t="shared" si="43"/>
        <v/>
      </c>
      <c r="AD759" s="119" t="str">
        <f t="shared" si="44"/>
        <v/>
      </c>
      <c r="AE759" s="120" t="str">
        <f t="shared" si="45"/>
        <v/>
      </c>
      <c r="AF759" s="121" t="str">
        <f t="shared" si="42"/>
        <v/>
      </c>
    </row>
    <row r="760" spans="2:32" ht="15.75" customHeight="1" x14ac:dyDescent="0.35">
      <c r="B760" s="903"/>
      <c r="C760" s="904"/>
      <c r="D760" s="905"/>
      <c r="E760" s="906"/>
      <c r="F760" s="907"/>
      <c r="G760" s="908"/>
      <c r="H760" s="909"/>
      <c r="I760" s="910"/>
      <c r="J760" s="911"/>
      <c r="K760" s="912"/>
      <c r="L760" s="913"/>
      <c r="M760" s="914"/>
      <c r="N760" s="915"/>
      <c r="O760" s="914"/>
      <c r="P760" s="915"/>
      <c r="Q760" s="916"/>
      <c r="R760" s="917"/>
      <c r="S760" s="918"/>
      <c r="T760" s="114" t="str" cm="1">
        <f t="array" ref="T760">_xlfn.IFS(I760="L = L",J760*K760,I760="L = RoT",J760*R760*S760,I760="A = L x H",J760*K760*L760,I760="A = CS",J760*O760,I760="A = A",J760*N760,I760="A = RoT",J760*R760*S760,I760="V = L x H x T",J760*K760*L760*M760,I760="V = L x CS",J760*K760*O760,I760="V = T x A",J760*M760*N760,I760="V = V",J760*P760,I760="V = RoT",J760*R760*S760,I760="M = M",J760*Q760,I760="M = RoT",J760*R760*S760,I760="","")</f>
        <v/>
      </c>
      <c r="U760" s="115" t="str" cm="1">
        <f t="array" ref="U760">_xlfn.IFNA(_xlfn.IFS($H760="length","m",$H760="area","m2",$H760="volume","m3",$H760="mass","kg",$H760="",""),"problem")</f>
        <v/>
      </c>
      <c r="V760" s="475"/>
      <c r="W760" s="476"/>
      <c r="X760" s="476"/>
      <c r="Y760" s="476"/>
      <c r="Z760" s="116"/>
      <c r="AA760" s="117" t="str" cm="1">
        <f t="array" ref="AA760">_xlfn.IFNA(_xlfn.IFS($H760="Length",VLOOKUP($Y760,Densities,3,FALSE),$H760="area",VLOOKUP($Y760,Densities,4,FALSE),$H760="volume",VLOOKUP($Y760,Densities,5,FALSE),$H760="mass",1,$H760="",""),"enter density manually")</f>
        <v/>
      </c>
      <c r="AB760" s="115" t="str" cm="1">
        <f t="array" ref="AB760">_xlfn.IFNA(_xlfn.IFS($H760="length","kg/m",$H760="area","kg/m2",$H760="volume","kg/m3",$H760="mass","kg/kg",$H760="",""),"problem")</f>
        <v/>
      </c>
      <c r="AC760" s="118" t="str">
        <f t="shared" si="43"/>
        <v/>
      </c>
      <c r="AD760" s="119" t="str">
        <f t="shared" si="44"/>
        <v/>
      </c>
      <c r="AE760" s="120" t="str">
        <f t="shared" si="45"/>
        <v/>
      </c>
      <c r="AF760" s="121" t="str">
        <f t="shared" si="42"/>
        <v/>
      </c>
    </row>
    <row r="761" spans="2:32" ht="15.75" customHeight="1" x14ac:dyDescent="0.35">
      <c r="B761" s="903"/>
      <c r="C761" s="904"/>
      <c r="D761" s="905"/>
      <c r="E761" s="906"/>
      <c r="F761" s="907"/>
      <c r="G761" s="908"/>
      <c r="H761" s="909"/>
      <c r="I761" s="910"/>
      <c r="J761" s="911"/>
      <c r="K761" s="912"/>
      <c r="L761" s="913"/>
      <c r="M761" s="914"/>
      <c r="N761" s="915"/>
      <c r="O761" s="914"/>
      <c r="P761" s="915"/>
      <c r="Q761" s="916"/>
      <c r="R761" s="917"/>
      <c r="S761" s="918"/>
      <c r="T761" s="114" t="str" cm="1">
        <f t="array" ref="T761">_xlfn.IFS(I761="L = L",J761*K761,I761="L = RoT",J761*R761*S761,I761="A = L x H",J761*K761*L761,I761="A = CS",J761*O761,I761="A = A",J761*N761,I761="A = RoT",J761*R761*S761,I761="V = L x H x T",J761*K761*L761*M761,I761="V = L x CS",J761*K761*O761,I761="V = T x A",J761*M761*N761,I761="V = V",J761*P761,I761="V = RoT",J761*R761*S761,I761="M = M",J761*Q761,I761="M = RoT",J761*R761*S761,I761="","")</f>
        <v/>
      </c>
      <c r="U761" s="115" t="str" cm="1">
        <f t="array" ref="U761">_xlfn.IFNA(_xlfn.IFS($H761="length","m",$H761="area","m2",$H761="volume","m3",$H761="mass","kg",$H761="",""),"problem")</f>
        <v/>
      </c>
      <c r="V761" s="475"/>
      <c r="W761" s="476"/>
      <c r="X761" s="476"/>
      <c r="Y761" s="476"/>
      <c r="Z761" s="116"/>
      <c r="AA761" s="117" t="str" cm="1">
        <f t="array" ref="AA761">_xlfn.IFNA(_xlfn.IFS($H761="Length",VLOOKUP($Y761,Densities,3,FALSE),$H761="area",VLOOKUP($Y761,Densities,4,FALSE),$H761="volume",VLOOKUP($Y761,Densities,5,FALSE),$H761="mass",1,$H761="",""),"enter density manually")</f>
        <v/>
      </c>
      <c r="AB761" s="115" t="str" cm="1">
        <f t="array" ref="AB761">_xlfn.IFNA(_xlfn.IFS($H761="length","kg/m",$H761="area","kg/m2",$H761="volume","kg/m3",$H761="mass","kg/kg",$H761="",""),"problem")</f>
        <v/>
      </c>
      <c r="AC761" s="118" t="str">
        <f t="shared" si="43"/>
        <v/>
      </c>
      <c r="AD761" s="119" t="str">
        <f t="shared" si="44"/>
        <v/>
      </c>
      <c r="AE761" s="120" t="str">
        <f t="shared" si="45"/>
        <v/>
      </c>
      <c r="AF761" s="121" t="str">
        <f t="shared" si="42"/>
        <v/>
      </c>
    </row>
    <row r="762" spans="2:32" ht="15.75" customHeight="1" x14ac:dyDescent="0.35">
      <c r="B762" s="903"/>
      <c r="C762" s="904"/>
      <c r="D762" s="905"/>
      <c r="E762" s="906"/>
      <c r="F762" s="907"/>
      <c r="G762" s="908"/>
      <c r="H762" s="909"/>
      <c r="I762" s="910"/>
      <c r="J762" s="911"/>
      <c r="K762" s="912"/>
      <c r="L762" s="913"/>
      <c r="M762" s="914"/>
      <c r="N762" s="915"/>
      <c r="O762" s="914"/>
      <c r="P762" s="915"/>
      <c r="Q762" s="916"/>
      <c r="R762" s="917"/>
      <c r="S762" s="918"/>
      <c r="T762" s="114" t="str" cm="1">
        <f t="array" ref="T762">_xlfn.IFS(I762="L = L",J762*K762,I762="L = RoT",J762*R762*S762,I762="A = L x H",J762*K762*L762,I762="A = CS",J762*O762,I762="A = A",J762*N762,I762="A = RoT",J762*R762*S762,I762="V = L x H x T",J762*K762*L762*M762,I762="V = L x CS",J762*K762*O762,I762="V = T x A",J762*M762*N762,I762="V = V",J762*P762,I762="V = RoT",J762*R762*S762,I762="M = M",J762*Q762,I762="M = RoT",J762*R762*S762,I762="","")</f>
        <v/>
      </c>
      <c r="U762" s="115" t="str" cm="1">
        <f t="array" ref="U762">_xlfn.IFNA(_xlfn.IFS($H762="length","m",$H762="area","m2",$H762="volume","m3",$H762="mass","kg",$H762="",""),"problem")</f>
        <v/>
      </c>
      <c r="V762" s="475"/>
      <c r="W762" s="476"/>
      <c r="X762" s="476"/>
      <c r="Y762" s="476"/>
      <c r="Z762" s="116"/>
      <c r="AA762" s="117" t="str" cm="1">
        <f t="array" ref="AA762">_xlfn.IFNA(_xlfn.IFS($H762="Length",VLOOKUP($Y762,Densities,3,FALSE),$H762="area",VLOOKUP($Y762,Densities,4,FALSE),$H762="volume",VLOOKUP($Y762,Densities,5,FALSE),$H762="mass",1,$H762="",""),"enter density manually")</f>
        <v/>
      </c>
      <c r="AB762" s="115" t="str" cm="1">
        <f t="array" ref="AB762">_xlfn.IFNA(_xlfn.IFS($H762="length","kg/m",$H762="area","kg/m2",$H762="volume","kg/m3",$H762="mass","kg/kg",$H762="",""),"problem")</f>
        <v/>
      </c>
      <c r="AC762" s="118" t="str">
        <f t="shared" si="43"/>
        <v/>
      </c>
      <c r="AD762" s="119" t="str">
        <f t="shared" si="44"/>
        <v/>
      </c>
      <c r="AE762" s="120" t="str">
        <f t="shared" si="45"/>
        <v/>
      </c>
      <c r="AF762" s="121" t="str">
        <f t="shared" si="42"/>
        <v/>
      </c>
    </row>
    <row r="763" spans="2:32" ht="15.75" customHeight="1" x14ac:dyDescent="0.35">
      <c r="B763" s="903"/>
      <c r="C763" s="904"/>
      <c r="D763" s="905"/>
      <c r="E763" s="906"/>
      <c r="F763" s="907"/>
      <c r="G763" s="908"/>
      <c r="H763" s="909"/>
      <c r="I763" s="910"/>
      <c r="J763" s="911"/>
      <c r="K763" s="912"/>
      <c r="L763" s="913"/>
      <c r="M763" s="914"/>
      <c r="N763" s="915"/>
      <c r="O763" s="914"/>
      <c r="P763" s="915"/>
      <c r="Q763" s="916"/>
      <c r="R763" s="917"/>
      <c r="S763" s="918"/>
      <c r="T763" s="114" t="str" cm="1">
        <f t="array" ref="T763">_xlfn.IFS(I763="L = L",J763*K763,I763="L = RoT",J763*R763*S763,I763="A = L x H",J763*K763*L763,I763="A = CS",J763*O763,I763="A = A",J763*N763,I763="A = RoT",J763*R763*S763,I763="V = L x H x T",J763*K763*L763*M763,I763="V = L x CS",J763*K763*O763,I763="V = T x A",J763*M763*N763,I763="V = V",J763*P763,I763="V = RoT",J763*R763*S763,I763="M = M",J763*Q763,I763="M = RoT",J763*R763*S763,I763="","")</f>
        <v/>
      </c>
      <c r="U763" s="115" t="str" cm="1">
        <f t="array" ref="U763">_xlfn.IFNA(_xlfn.IFS($H763="length","m",$H763="area","m2",$H763="volume","m3",$H763="mass","kg",$H763="",""),"problem")</f>
        <v/>
      </c>
      <c r="V763" s="475"/>
      <c r="W763" s="476"/>
      <c r="X763" s="476"/>
      <c r="Y763" s="476"/>
      <c r="Z763" s="116"/>
      <c r="AA763" s="117" t="str" cm="1">
        <f t="array" ref="AA763">_xlfn.IFNA(_xlfn.IFS($H763="Length",VLOOKUP($Y763,Densities,3,FALSE),$H763="area",VLOOKUP($Y763,Densities,4,FALSE),$H763="volume",VLOOKUP($Y763,Densities,5,FALSE),$H763="mass",1,$H763="",""),"enter density manually")</f>
        <v/>
      </c>
      <c r="AB763" s="115" t="str" cm="1">
        <f t="array" ref="AB763">_xlfn.IFNA(_xlfn.IFS($H763="length","kg/m",$H763="area","kg/m2",$H763="volume","kg/m3",$H763="mass","kg/kg",$H763="",""),"problem")</f>
        <v/>
      </c>
      <c r="AC763" s="118" t="str">
        <f t="shared" si="43"/>
        <v/>
      </c>
      <c r="AD763" s="119" t="str">
        <f t="shared" si="44"/>
        <v/>
      </c>
      <c r="AE763" s="120" t="str">
        <f t="shared" si="45"/>
        <v/>
      </c>
      <c r="AF763" s="121" t="str">
        <f t="shared" si="42"/>
        <v/>
      </c>
    </row>
    <row r="764" spans="2:32" ht="15.75" customHeight="1" x14ac:dyDescent="0.35">
      <c r="B764" s="903"/>
      <c r="C764" s="904"/>
      <c r="D764" s="905"/>
      <c r="E764" s="906"/>
      <c r="F764" s="907"/>
      <c r="G764" s="908"/>
      <c r="H764" s="909"/>
      <c r="I764" s="910"/>
      <c r="J764" s="911"/>
      <c r="K764" s="912"/>
      <c r="L764" s="913"/>
      <c r="M764" s="914"/>
      <c r="N764" s="915"/>
      <c r="O764" s="914"/>
      <c r="P764" s="915"/>
      <c r="Q764" s="916"/>
      <c r="R764" s="917"/>
      <c r="S764" s="918"/>
      <c r="T764" s="114" t="str" cm="1">
        <f t="array" ref="T764">_xlfn.IFS(I764="L = L",J764*K764,I764="L = RoT",J764*R764*S764,I764="A = L x H",J764*K764*L764,I764="A = CS",J764*O764,I764="A = A",J764*N764,I764="A = RoT",J764*R764*S764,I764="V = L x H x T",J764*K764*L764*M764,I764="V = L x CS",J764*K764*O764,I764="V = T x A",J764*M764*N764,I764="V = V",J764*P764,I764="V = RoT",J764*R764*S764,I764="M = M",J764*Q764,I764="M = RoT",J764*R764*S764,I764="","")</f>
        <v/>
      </c>
      <c r="U764" s="115" t="str" cm="1">
        <f t="array" ref="U764">_xlfn.IFNA(_xlfn.IFS($H764="length","m",$H764="area","m2",$H764="volume","m3",$H764="mass","kg",$H764="",""),"problem")</f>
        <v/>
      </c>
      <c r="V764" s="475"/>
      <c r="W764" s="476"/>
      <c r="X764" s="476"/>
      <c r="Y764" s="476"/>
      <c r="Z764" s="116"/>
      <c r="AA764" s="117" t="str" cm="1">
        <f t="array" ref="AA764">_xlfn.IFNA(_xlfn.IFS($H764="Length",VLOOKUP($Y764,Densities,3,FALSE),$H764="area",VLOOKUP($Y764,Densities,4,FALSE),$H764="volume",VLOOKUP($Y764,Densities,5,FALSE),$H764="mass",1,$H764="",""),"enter density manually")</f>
        <v/>
      </c>
      <c r="AB764" s="115" t="str" cm="1">
        <f t="array" ref="AB764">_xlfn.IFNA(_xlfn.IFS($H764="length","kg/m",$H764="area","kg/m2",$H764="volume","kg/m3",$H764="mass","kg/kg",$H764="",""),"problem")</f>
        <v/>
      </c>
      <c r="AC764" s="118" t="str">
        <f t="shared" si="43"/>
        <v/>
      </c>
      <c r="AD764" s="119" t="str">
        <f t="shared" si="44"/>
        <v/>
      </c>
      <c r="AE764" s="120" t="str">
        <f t="shared" si="45"/>
        <v/>
      </c>
      <c r="AF764" s="121" t="str">
        <f t="shared" si="42"/>
        <v/>
      </c>
    </row>
    <row r="765" spans="2:32" ht="15.75" customHeight="1" x14ac:dyDescent="0.35">
      <c r="B765" s="903"/>
      <c r="C765" s="904"/>
      <c r="D765" s="905"/>
      <c r="E765" s="906"/>
      <c r="F765" s="907"/>
      <c r="G765" s="908"/>
      <c r="H765" s="909"/>
      <c r="I765" s="910"/>
      <c r="J765" s="911"/>
      <c r="K765" s="912"/>
      <c r="L765" s="913"/>
      <c r="M765" s="914"/>
      <c r="N765" s="915"/>
      <c r="O765" s="914"/>
      <c r="P765" s="915"/>
      <c r="Q765" s="916"/>
      <c r="R765" s="917"/>
      <c r="S765" s="918"/>
      <c r="T765" s="114" t="str" cm="1">
        <f t="array" ref="T765">_xlfn.IFS(I765="L = L",J765*K765,I765="L = RoT",J765*R765*S765,I765="A = L x H",J765*K765*L765,I765="A = CS",J765*O765,I765="A = A",J765*N765,I765="A = RoT",J765*R765*S765,I765="V = L x H x T",J765*K765*L765*M765,I765="V = L x CS",J765*K765*O765,I765="V = T x A",J765*M765*N765,I765="V = V",J765*P765,I765="V = RoT",J765*R765*S765,I765="M = M",J765*Q765,I765="M = RoT",J765*R765*S765,I765="","")</f>
        <v/>
      </c>
      <c r="U765" s="115" t="str" cm="1">
        <f t="array" ref="U765">_xlfn.IFNA(_xlfn.IFS($H765="length","m",$H765="area","m2",$H765="volume","m3",$H765="mass","kg",$H765="",""),"problem")</f>
        <v/>
      </c>
      <c r="V765" s="475"/>
      <c r="W765" s="476"/>
      <c r="X765" s="476"/>
      <c r="Y765" s="476"/>
      <c r="Z765" s="116"/>
      <c r="AA765" s="117" t="str" cm="1">
        <f t="array" ref="AA765">_xlfn.IFNA(_xlfn.IFS($H765="Length",VLOOKUP($Y765,Densities,3,FALSE),$H765="area",VLOOKUP($Y765,Densities,4,FALSE),$H765="volume",VLOOKUP($Y765,Densities,5,FALSE),$H765="mass",1,$H765="",""),"enter density manually")</f>
        <v/>
      </c>
      <c r="AB765" s="115" t="str" cm="1">
        <f t="array" ref="AB765">_xlfn.IFNA(_xlfn.IFS($H765="length","kg/m",$H765="area","kg/m2",$H765="volume","kg/m3",$H765="mass","kg/kg",$H765="",""),"problem")</f>
        <v/>
      </c>
      <c r="AC765" s="118" t="str">
        <f t="shared" si="43"/>
        <v/>
      </c>
      <c r="AD765" s="119" t="str">
        <f t="shared" si="44"/>
        <v/>
      </c>
      <c r="AE765" s="120" t="str">
        <f t="shared" si="45"/>
        <v/>
      </c>
      <c r="AF765" s="121" t="str">
        <f t="shared" si="42"/>
        <v/>
      </c>
    </row>
    <row r="766" spans="2:32" ht="15.75" customHeight="1" x14ac:dyDescent="0.35">
      <c r="B766" s="903"/>
      <c r="C766" s="904"/>
      <c r="D766" s="905"/>
      <c r="E766" s="906"/>
      <c r="F766" s="907"/>
      <c r="G766" s="908"/>
      <c r="H766" s="909"/>
      <c r="I766" s="910"/>
      <c r="J766" s="911"/>
      <c r="K766" s="912"/>
      <c r="L766" s="913"/>
      <c r="M766" s="914"/>
      <c r="N766" s="915"/>
      <c r="O766" s="914"/>
      <c r="P766" s="915"/>
      <c r="Q766" s="916"/>
      <c r="R766" s="917"/>
      <c r="S766" s="918"/>
      <c r="T766" s="114" t="str" cm="1">
        <f t="array" ref="T766">_xlfn.IFS(I766="L = L",J766*K766,I766="L = RoT",J766*R766*S766,I766="A = L x H",J766*K766*L766,I766="A = CS",J766*O766,I766="A = A",J766*N766,I766="A = RoT",J766*R766*S766,I766="V = L x H x T",J766*K766*L766*M766,I766="V = L x CS",J766*K766*O766,I766="V = T x A",J766*M766*N766,I766="V = V",J766*P766,I766="V = RoT",J766*R766*S766,I766="M = M",J766*Q766,I766="M = RoT",J766*R766*S766,I766="","")</f>
        <v/>
      </c>
      <c r="U766" s="115" t="str" cm="1">
        <f t="array" ref="U766">_xlfn.IFNA(_xlfn.IFS($H766="length","m",$H766="area","m2",$H766="volume","m3",$H766="mass","kg",$H766="",""),"problem")</f>
        <v/>
      </c>
      <c r="V766" s="475"/>
      <c r="W766" s="476"/>
      <c r="X766" s="476"/>
      <c r="Y766" s="476"/>
      <c r="Z766" s="116"/>
      <c r="AA766" s="117" t="str" cm="1">
        <f t="array" ref="AA766">_xlfn.IFNA(_xlfn.IFS($H766="Length",VLOOKUP($Y766,Densities,3,FALSE),$H766="area",VLOOKUP($Y766,Densities,4,FALSE),$H766="volume",VLOOKUP($Y766,Densities,5,FALSE),$H766="mass",1,$H766="",""),"enter density manually")</f>
        <v/>
      </c>
      <c r="AB766" s="115" t="str" cm="1">
        <f t="array" ref="AB766">_xlfn.IFNA(_xlfn.IFS($H766="length","kg/m",$H766="area","kg/m2",$H766="volume","kg/m3",$H766="mass","kg/kg",$H766="",""),"problem")</f>
        <v/>
      </c>
      <c r="AC766" s="118" t="str">
        <f t="shared" si="43"/>
        <v/>
      </c>
      <c r="AD766" s="119" t="str">
        <f t="shared" si="44"/>
        <v/>
      </c>
      <c r="AE766" s="120" t="str">
        <f t="shared" si="45"/>
        <v/>
      </c>
      <c r="AF766" s="121" t="str">
        <f t="shared" si="42"/>
        <v/>
      </c>
    </row>
    <row r="767" spans="2:32" ht="15.75" customHeight="1" x14ac:dyDescent="0.35">
      <c r="B767" s="903"/>
      <c r="C767" s="904"/>
      <c r="D767" s="905"/>
      <c r="E767" s="906"/>
      <c r="F767" s="907"/>
      <c r="G767" s="908"/>
      <c r="H767" s="909"/>
      <c r="I767" s="910"/>
      <c r="J767" s="911"/>
      <c r="K767" s="912"/>
      <c r="L767" s="913"/>
      <c r="M767" s="914"/>
      <c r="N767" s="915"/>
      <c r="O767" s="914"/>
      <c r="P767" s="915"/>
      <c r="Q767" s="916"/>
      <c r="R767" s="917"/>
      <c r="S767" s="918"/>
      <c r="T767" s="114" t="str" cm="1">
        <f t="array" ref="T767">_xlfn.IFS(I767="L = L",J767*K767,I767="L = RoT",J767*R767*S767,I767="A = L x H",J767*K767*L767,I767="A = CS",J767*O767,I767="A = A",J767*N767,I767="A = RoT",J767*R767*S767,I767="V = L x H x T",J767*K767*L767*M767,I767="V = L x CS",J767*K767*O767,I767="V = T x A",J767*M767*N767,I767="V = V",J767*P767,I767="V = RoT",J767*R767*S767,I767="M = M",J767*Q767,I767="M = RoT",J767*R767*S767,I767="","")</f>
        <v/>
      </c>
      <c r="U767" s="115" t="str" cm="1">
        <f t="array" ref="U767">_xlfn.IFNA(_xlfn.IFS($H767="length","m",$H767="area","m2",$H767="volume","m3",$H767="mass","kg",$H767="",""),"problem")</f>
        <v/>
      </c>
      <c r="V767" s="475"/>
      <c r="W767" s="476"/>
      <c r="X767" s="476"/>
      <c r="Y767" s="476"/>
      <c r="Z767" s="116"/>
      <c r="AA767" s="117" t="str" cm="1">
        <f t="array" ref="AA767">_xlfn.IFNA(_xlfn.IFS($H767="Length",VLOOKUP($Y767,Densities,3,FALSE),$H767="area",VLOOKUP($Y767,Densities,4,FALSE),$H767="volume",VLOOKUP($Y767,Densities,5,FALSE),$H767="mass",1,$H767="",""),"enter density manually")</f>
        <v/>
      </c>
      <c r="AB767" s="115" t="str" cm="1">
        <f t="array" ref="AB767">_xlfn.IFNA(_xlfn.IFS($H767="length","kg/m",$H767="area","kg/m2",$H767="volume","kg/m3",$H767="mass","kg/kg",$H767="",""),"problem")</f>
        <v/>
      </c>
      <c r="AC767" s="118" t="str">
        <f t="shared" si="43"/>
        <v/>
      </c>
      <c r="AD767" s="119" t="str">
        <f t="shared" si="44"/>
        <v/>
      </c>
      <c r="AE767" s="120" t="str">
        <f t="shared" si="45"/>
        <v/>
      </c>
      <c r="AF767" s="121" t="str">
        <f t="shared" si="42"/>
        <v/>
      </c>
    </row>
    <row r="768" spans="2:32" ht="15.75" customHeight="1" x14ac:dyDescent="0.35">
      <c r="B768" s="903"/>
      <c r="C768" s="904"/>
      <c r="D768" s="905"/>
      <c r="E768" s="906"/>
      <c r="F768" s="907"/>
      <c r="G768" s="908"/>
      <c r="H768" s="909"/>
      <c r="I768" s="910"/>
      <c r="J768" s="911"/>
      <c r="K768" s="912"/>
      <c r="L768" s="913"/>
      <c r="M768" s="914"/>
      <c r="N768" s="915"/>
      <c r="O768" s="914"/>
      <c r="P768" s="915"/>
      <c r="Q768" s="916"/>
      <c r="R768" s="917"/>
      <c r="S768" s="918"/>
      <c r="T768" s="114" t="str" cm="1">
        <f t="array" ref="T768">_xlfn.IFS(I768="L = L",J768*K768,I768="L = RoT",J768*R768*S768,I768="A = L x H",J768*K768*L768,I768="A = CS",J768*O768,I768="A = A",J768*N768,I768="A = RoT",J768*R768*S768,I768="V = L x H x T",J768*K768*L768*M768,I768="V = L x CS",J768*K768*O768,I768="V = T x A",J768*M768*N768,I768="V = V",J768*P768,I768="V = RoT",J768*R768*S768,I768="M = M",J768*Q768,I768="M = RoT",J768*R768*S768,I768="","")</f>
        <v/>
      </c>
      <c r="U768" s="115" t="str" cm="1">
        <f t="array" ref="U768">_xlfn.IFNA(_xlfn.IFS($H768="length","m",$H768="area","m2",$H768="volume","m3",$H768="mass","kg",$H768="",""),"problem")</f>
        <v/>
      </c>
      <c r="V768" s="475"/>
      <c r="W768" s="476"/>
      <c r="X768" s="476"/>
      <c r="Y768" s="476"/>
      <c r="Z768" s="116"/>
      <c r="AA768" s="117" t="str" cm="1">
        <f t="array" ref="AA768">_xlfn.IFNA(_xlfn.IFS($H768="Length",VLOOKUP($Y768,Densities,3,FALSE),$H768="area",VLOOKUP($Y768,Densities,4,FALSE),$H768="volume",VLOOKUP($Y768,Densities,5,FALSE),$H768="mass",1,$H768="",""),"enter density manually")</f>
        <v/>
      </c>
      <c r="AB768" s="115" t="str" cm="1">
        <f t="array" ref="AB768">_xlfn.IFNA(_xlfn.IFS($H768="length","kg/m",$H768="area","kg/m2",$H768="volume","kg/m3",$H768="mass","kg/kg",$H768="",""),"problem")</f>
        <v/>
      </c>
      <c r="AC768" s="118" t="str">
        <f t="shared" si="43"/>
        <v/>
      </c>
      <c r="AD768" s="119" t="str">
        <f t="shared" si="44"/>
        <v/>
      </c>
      <c r="AE768" s="120" t="str">
        <f t="shared" si="45"/>
        <v/>
      </c>
      <c r="AF768" s="121" t="str">
        <f t="shared" si="42"/>
        <v/>
      </c>
    </row>
    <row r="769" spans="2:32" ht="15.75" customHeight="1" x14ac:dyDescent="0.35">
      <c r="B769" s="903"/>
      <c r="C769" s="904"/>
      <c r="D769" s="905"/>
      <c r="E769" s="906"/>
      <c r="F769" s="907"/>
      <c r="G769" s="908"/>
      <c r="H769" s="909"/>
      <c r="I769" s="910"/>
      <c r="J769" s="911"/>
      <c r="K769" s="912"/>
      <c r="L769" s="913"/>
      <c r="M769" s="914"/>
      <c r="N769" s="915"/>
      <c r="O769" s="914"/>
      <c r="P769" s="915"/>
      <c r="Q769" s="916"/>
      <c r="R769" s="917"/>
      <c r="S769" s="918"/>
      <c r="T769" s="114" t="str" cm="1">
        <f t="array" ref="T769">_xlfn.IFS(I769="L = L",J769*K769,I769="L = RoT",J769*R769*S769,I769="A = L x H",J769*K769*L769,I769="A = CS",J769*O769,I769="A = A",J769*N769,I769="A = RoT",J769*R769*S769,I769="V = L x H x T",J769*K769*L769*M769,I769="V = L x CS",J769*K769*O769,I769="V = T x A",J769*M769*N769,I769="V = V",J769*P769,I769="V = RoT",J769*R769*S769,I769="M = M",J769*Q769,I769="M = RoT",J769*R769*S769,I769="","")</f>
        <v/>
      </c>
      <c r="U769" s="115" t="str" cm="1">
        <f t="array" ref="U769">_xlfn.IFNA(_xlfn.IFS($H769="length","m",$H769="area","m2",$H769="volume","m3",$H769="mass","kg",$H769="",""),"problem")</f>
        <v/>
      </c>
      <c r="V769" s="475"/>
      <c r="W769" s="476"/>
      <c r="X769" s="476"/>
      <c r="Y769" s="476"/>
      <c r="Z769" s="116"/>
      <c r="AA769" s="117" t="str" cm="1">
        <f t="array" ref="AA769">_xlfn.IFNA(_xlfn.IFS($H769="Length",VLOOKUP($Y769,Densities,3,FALSE),$H769="area",VLOOKUP($Y769,Densities,4,FALSE),$H769="volume",VLOOKUP($Y769,Densities,5,FALSE),$H769="mass",1,$H769="",""),"enter density manually")</f>
        <v/>
      </c>
      <c r="AB769" s="115" t="str" cm="1">
        <f t="array" ref="AB769">_xlfn.IFNA(_xlfn.IFS($H769="length","kg/m",$H769="area","kg/m2",$H769="volume","kg/m3",$H769="mass","kg/kg",$H769="",""),"problem")</f>
        <v/>
      </c>
      <c r="AC769" s="118" t="str">
        <f t="shared" si="43"/>
        <v/>
      </c>
      <c r="AD769" s="119" t="str">
        <f t="shared" si="44"/>
        <v/>
      </c>
      <c r="AE769" s="120" t="str">
        <f t="shared" si="45"/>
        <v/>
      </c>
      <c r="AF769" s="121" t="str">
        <f t="shared" si="42"/>
        <v/>
      </c>
    </row>
    <row r="770" spans="2:32" ht="15.75" customHeight="1" x14ac:dyDescent="0.35">
      <c r="B770" s="903"/>
      <c r="C770" s="904"/>
      <c r="D770" s="905"/>
      <c r="E770" s="906"/>
      <c r="F770" s="907"/>
      <c r="G770" s="908"/>
      <c r="H770" s="909"/>
      <c r="I770" s="910"/>
      <c r="J770" s="911"/>
      <c r="K770" s="912"/>
      <c r="L770" s="913"/>
      <c r="M770" s="914"/>
      <c r="N770" s="915"/>
      <c r="O770" s="914"/>
      <c r="P770" s="915"/>
      <c r="Q770" s="916"/>
      <c r="R770" s="917"/>
      <c r="S770" s="918"/>
      <c r="T770" s="114" t="str" cm="1">
        <f t="array" ref="T770">_xlfn.IFS(I770="L = L",J770*K770,I770="L = RoT",J770*R770*S770,I770="A = L x H",J770*K770*L770,I770="A = CS",J770*O770,I770="A = A",J770*N770,I770="A = RoT",J770*R770*S770,I770="V = L x H x T",J770*K770*L770*M770,I770="V = L x CS",J770*K770*O770,I770="V = T x A",J770*M770*N770,I770="V = V",J770*P770,I770="V = RoT",J770*R770*S770,I770="M = M",J770*Q770,I770="M = RoT",J770*R770*S770,I770="","")</f>
        <v/>
      </c>
      <c r="U770" s="115" t="str" cm="1">
        <f t="array" ref="U770">_xlfn.IFNA(_xlfn.IFS($H770="length","m",$H770="area","m2",$H770="volume","m3",$H770="mass","kg",$H770="",""),"problem")</f>
        <v/>
      </c>
      <c r="V770" s="475"/>
      <c r="W770" s="476"/>
      <c r="X770" s="476"/>
      <c r="Y770" s="476"/>
      <c r="Z770" s="116"/>
      <c r="AA770" s="117" t="str" cm="1">
        <f t="array" ref="AA770">_xlfn.IFNA(_xlfn.IFS($H770="Length",VLOOKUP($Y770,Densities,3,FALSE),$H770="area",VLOOKUP($Y770,Densities,4,FALSE),$H770="volume",VLOOKUP($Y770,Densities,5,FALSE),$H770="mass",1,$H770="",""),"enter density manually")</f>
        <v/>
      </c>
      <c r="AB770" s="115" t="str" cm="1">
        <f t="array" ref="AB770">_xlfn.IFNA(_xlfn.IFS($H770="length","kg/m",$H770="area","kg/m2",$H770="volume","kg/m3",$H770="mass","kg/kg",$H770="",""),"problem")</f>
        <v/>
      </c>
      <c r="AC770" s="118" t="str">
        <f t="shared" si="43"/>
        <v/>
      </c>
      <c r="AD770" s="119" t="str">
        <f t="shared" si="44"/>
        <v/>
      </c>
      <c r="AE770" s="120" t="str">
        <f t="shared" si="45"/>
        <v/>
      </c>
      <c r="AF770" s="121" t="str">
        <f t="shared" si="42"/>
        <v/>
      </c>
    </row>
    <row r="771" spans="2:32" ht="15.75" customHeight="1" x14ac:dyDescent="0.35">
      <c r="B771" s="903"/>
      <c r="C771" s="904"/>
      <c r="D771" s="905"/>
      <c r="E771" s="906"/>
      <c r="F771" s="907"/>
      <c r="G771" s="908"/>
      <c r="H771" s="909"/>
      <c r="I771" s="910"/>
      <c r="J771" s="911"/>
      <c r="K771" s="912"/>
      <c r="L771" s="913"/>
      <c r="M771" s="914"/>
      <c r="N771" s="915"/>
      <c r="O771" s="914"/>
      <c r="P771" s="915"/>
      <c r="Q771" s="916"/>
      <c r="R771" s="917"/>
      <c r="S771" s="918"/>
      <c r="T771" s="114" t="str" cm="1">
        <f t="array" ref="T771">_xlfn.IFS(I771="L = L",J771*K771,I771="L = RoT",J771*R771*S771,I771="A = L x H",J771*K771*L771,I771="A = CS",J771*O771,I771="A = A",J771*N771,I771="A = RoT",J771*R771*S771,I771="V = L x H x T",J771*K771*L771*M771,I771="V = L x CS",J771*K771*O771,I771="V = T x A",J771*M771*N771,I771="V = V",J771*P771,I771="V = RoT",J771*R771*S771,I771="M = M",J771*Q771,I771="M = RoT",J771*R771*S771,I771="","")</f>
        <v/>
      </c>
      <c r="U771" s="115" t="str" cm="1">
        <f t="array" ref="U771">_xlfn.IFNA(_xlfn.IFS($H771="length","m",$H771="area","m2",$H771="volume","m3",$H771="mass","kg",$H771="",""),"problem")</f>
        <v/>
      </c>
      <c r="V771" s="475"/>
      <c r="W771" s="476"/>
      <c r="X771" s="476"/>
      <c r="Y771" s="476"/>
      <c r="Z771" s="116"/>
      <c r="AA771" s="117" t="str" cm="1">
        <f t="array" ref="AA771">_xlfn.IFNA(_xlfn.IFS($H771="Length",VLOOKUP($Y771,Densities,3,FALSE),$H771="area",VLOOKUP($Y771,Densities,4,FALSE),$H771="volume",VLOOKUP($Y771,Densities,5,FALSE),$H771="mass",1,$H771="",""),"enter density manually")</f>
        <v/>
      </c>
      <c r="AB771" s="115" t="str" cm="1">
        <f t="array" ref="AB771">_xlfn.IFNA(_xlfn.IFS($H771="length","kg/m",$H771="area","kg/m2",$H771="volume","kg/m3",$H771="mass","kg/kg",$H771="",""),"problem")</f>
        <v/>
      </c>
      <c r="AC771" s="118" t="str">
        <f t="shared" si="43"/>
        <v/>
      </c>
      <c r="AD771" s="119" t="str">
        <f t="shared" si="44"/>
        <v/>
      </c>
      <c r="AE771" s="120" t="str">
        <f t="shared" si="45"/>
        <v/>
      </c>
      <c r="AF771" s="121" t="str">
        <f t="shared" si="42"/>
        <v/>
      </c>
    </row>
    <row r="772" spans="2:32" ht="15.75" customHeight="1" x14ac:dyDescent="0.35">
      <c r="B772" s="903"/>
      <c r="C772" s="904"/>
      <c r="D772" s="905"/>
      <c r="E772" s="906"/>
      <c r="F772" s="907"/>
      <c r="G772" s="908"/>
      <c r="H772" s="909"/>
      <c r="I772" s="910"/>
      <c r="J772" s="911"/>
      <c r="K772" s="912"/>
      <c r="L772" s="913"/>
      <c r="M772" s="914"/>
      <c r="N772" s="915"/>
      <c r="O772" s="914"/>
      <c r="P772" s="915"/>
      <c r="Q772" s="916"/>
      <c r="R772" s="917"/>
      <c r="S772" s="918"/>
      <c r="T772" s="114" t="str" cm="1">
        <f t="array" ref="T772">_xlfn.IFS(I772="L = L",J772*K772,I772="L = RoT",J772*R772*S772,I772="A = L x H",J772*K772*L772,I772="A = CS",J772*O772,I772="A = A",J772*N772,I772="A = RoT",J772*R772*S772,I772="V = L x H x T",J772*K772*L772*M772,I772="V = L x CS",J772*K772*O772,I772="V = T x A",J772*M772*N772,I772="V = V",J772*P772,I772="V = RoT",J772*R772*S772,I772="M = M",J772*Q772,I772="M = RoT",J772*R772*S772,I772="","")</f>
        <v/>
      </c>
      <c r="U772" s="115" t="str" cm="1">
        <f t="array" ref="U772">_xlfn.IFNA(_xlfn.IFS($H772="length","m",$H772="area","m2",$H772="volume","m3",$H772="mass","kg",$H772="",""),"problem")</f>
        <v/>
      </c>
      <c r="V772" s="475"/>
      <c r="W772" s="476"/>
      <c r="X772" s="476"/>
      <c r="Y772" s="476"/>
      <c r="Z772" s="116"/>
      <c r="AA772" s="117" t="str" cm="1">
        <f t="array" ref="AA772">_xlfn.IFNA(_xlfn.IFS($H772="Length",VLOOKUP($Y772,Densities,3,FALSE),$H772="area",VLOOKUP($Y772,Densities,4,FALSE),$H772="volume",VLOOKUP($Y772,Densities,5,FALSE),$H772="mass",1,$H772="",""),"enter density manually")</f>
        <v/>
      </c>
      <c r="AB772" s="115" t="str" cm="1">
        <f t="array" ref="AB772">_xlfn.IFNA(_xlfn.IFS($H772="length","kg/m",$H772="area","kg/m2",$H772="volume","kg/m3",$H772="mass","kg/kg",$H772="",""),"problem")</f>
        <v/>
      </c>
      <c r="AC772" s="118" t="str">
        <f t="shared" si="43"/>
        <v/>
      </c>
      <c r="AD772" s="119" t="str">
        <f t="shared" si="44"/>
        <v/>
      </c>
      <c r="AE772" s="120" t="str">
        <f t="shared" si="45"/>
        <v/>
      </c>
      <c r="AF772" s="121" t="str">
        <f t="shared" si="42"/>
        <v/>
      </c>
    </row>
    <row r="773" spans="2:32" ht="15.75" customHeight="1" x14ac:dyDescent="0.35">
      <c r="B773" s="903"/>
      <c r="C773" s="904"/>
      <c r="D773" s="905"/>
      <c r="E773" s="906"/>
      <c r="F773" s="907"/>
      <c r="G773" s="908"/>
      <c r="H773" s="909"/>
      <c r="I773" s="910"/>
      <c r="J773" s="911"/>
      <c r="K773" s="912"/>
      <c r="L773" s="913"/>
      <c r="M773" s="914"/>
      <c r="N773" s="915"/>
      <c r="O773" s="914"/>
      <c r="P773" s="915"/>
      <c r="Q773" s="916"/>
      <c r="R773" s="917"/>
      <c r="S773" s="918"/>
      <c r="T773" s="114" t="str" cm="1">
        <f t="array" ref="T773">_xlfn.IFS(I773="L = L",J773*K773,I773="L = RoT",J773*R773*S773,I773="A = L x H",J773*K773*L773,I773="A = CS",J773*O773,I773="A = A",J773*N773,I773="A = RoT",J773*R773*S773,I773="V = L x H x T",J773*K773*L773*M773,I773="V = L x CS",J773*K773*O773,I773="V = T x A",J773*M773*N773,I773="V = V",J773*P773,I773="V = RoT",J773*R773*S773,I773="M = M",J773*Q773,I773="M = RoT",J773*R773*S773,I773="","")</f>
        <v/>
      </c>
      <c r="U773" s="115" t="str" cm="1">
        <f t="array" ref="U773">_xlfn.IFNA(_xlfn.IFS($H773="length","m",$H773="area","m2",$H773="volume","m3",$H773="mass","kg",$H773="",""),"problem")</f>
        <v/>
      </c>
      <c r="V773" s="475"/>
      <c r="W773" s="476"/>
      <c r="X773" s="476"/>
      <c r="Y773" s="476"/>
      <c r="Z773" s="116"/>
      <c r="AA773" s="117" t="str" cm="1">
        <f t="array" ref="AA773">_xlfn.IFNA(_xlfn.IFS($H773="Length",VLOOKUP($Y773,Densities,3,FALSE),$H773="area",VLOOKUP($Y773,Densities,4,FALSE),$H773="volume",VLOOKUP($Y773,Densities,5,FALSE),$H773="mass",1,$H773="",""),"enter density manually")</f>
        <v/>
      </c>
      <c r="AB773" s="115" t="str" cm="1">
        <f t="array" ref="AB773">_xlfn.IFNA(_xlfn.IFS($H773="length","kg/m",$H773="area","kg/m2",$H773="volume","kg/m3",$H773="mass","kg/kg",$H773="",""),"problem")</f>
        <v/>
      </c>
      <c r="AC773" s="118" t="str">
        <f t="shared" si="43"/>
        <v/>
      </c>
      <c r="AD773" s="119" t="str">
        <f t="shared" si="44"/>
        <v/>
      </c>
      <c r="AE773" s="120" t="str">
        <f t="shared" si="45"/>
        <v/>
      </c>
      <c r="AF773" s="121" t="str">
        <f t="shared" si="42"/>
        <v/>
      </c>
    </row>
    <row r="774" spans="2:32" ht="15.75" customHeight="1" x14ac:dyDescent="0.35">
      <c r="B774" s="903"/>
      <c r="C774" s="904"/>
      <c r="D774" s="905"/>
      <c r="E774" s="906"/>
      <c r="F774" s="907"/>
      <c r="G774" s="908"/>
      <c r="H774" s="909"/>
      <c r="I774" s="910"/>
      <c r="J774" s="911"/>
      <c r="K774" s="912"/>
      <c r="L774" s="913"/>
      <c r="M774" s="914"/>
      <c r="N774" s="915"/>
      <c r="O774" s="914"/>
      <c r="P774" s="915"/>
      <c r="Q774" s="916"/>
      <c r="R774" s="917"/>
      <c r="S774" s="918"/>
      <c r="T774" s="114" t="str" cm="1">
        <f t="array" ref="T774">_xlfn.IFS(I774="L = L",J774*K774,I774="L = RoT",J774*R774*S774,I774="A = L x H",J774*K774*L774,I774="A = CS",J774*O774,I774="A = A",J774*N774,I774="A = RoT",J774*R774*S774,I774="V = L x H x T",J774*K774*L774*M774,I774="V = L x CS",J774*K774*O774,I774="V = T x A",J774*M774*N774,I774="V = V",J774*P774,I774="V = RoT",J774*R774*S774,I774="M = M",J774*Q774,I774="M = RoT",J774*R774*S774,I774="","")</f>
        <v/>
      </c>
      <c r="U774" s="115" t="str" cm="1">
        <f t="array" ref="U774">_xlfn.IFNA(_xlfn.IFS($H774="length","m",$H774="area","m2",$H774="volume","m3",$H774="mass","kg",$H774="",""),"problem")</f>
        <v/>
      </c>
      <c r="V774" s="475"/>
      <c r="W774" s="476"/>
      <c r="X774" s="476"/>
      <c r="Y774" s="476"/>
      <c r="Z774" s="116"/>
      <c r="AA774" s="117" t="str" cm="1">
        <f t="array" ref="AA774">_xlfn.IFNA(_xlfn.IFS($H774="Length",VLOOKUP($Y774,Densities,3,FALSE),$H774="area",VLOOKUP($Y774,Densities,4,FALSE),$H774="volume",VLOOKUP($Y774,Densities,5,FALSE),$H774="mass",1,$H774="",""),"enter density manually")</f>
        <v/>
      </c>
      <c r="AB774" s="115" t="str" cm="1">
        <f t="array" ref="AB774">_xlfn.IFNA(_xlfn.IFS($H774="length","kg/m",$H774="area","kg/m2",$H774="volume","kg/m3",$H774="mass","kg/kg",$H774="",""),"problem")</f>
        <v/>
      </c>
      <c r="AC774" s="118" t="str">
        <f t="shared" si="43"/>
        <v/>
      </c>
      <c r="AD774" s="119" t="str">
        <f t="shared" si="44"/>
        <v/>
      </c>
      <c r="AE774" s="120" t="str">
        <f t="shared" si="45"/>
        <v/>
      </c>
      <c r="AF774" s="121" t="str">
        <f t="shared" ref="AF774:AF837" si="46">_xlfn.IFNA(IF($Y774="","",VLOOKUP($Y774,_xlfn.CHOOSECOLS(Material_categories,4,9),2,FALSE)),"Assign material to its type in tab 'Matching of material categories'")</f>
        <v/>
      </c>
    </row>
    <row r="775" spans="2:32" ht="15.75" customHeight="1" x14ac:dyDescent="0.35">
      <c r="B775" s="903"/>
      <c r="C775" s="904"/>
      <c r="D775" s="905"/>
      <c r="E775" s="906"/>
      <c r="F775" s="907"/>
      <c r="G775" s="908"/>
      <c r="H775" s="909"/>
      <c r="I775" s="910"/>
      <c r="J775" s="911"/>
      <c r="K775" s="912"/>
      <c r="L775" s="913"/>
      <c r="M775" s="914"/>
      <c r="N775" s="915"/>
      <c r="O775" s="914"/>
      <c r="P775" s="915"/>
      <c r="Q775" s="916"/>
      <c r="R775" s="917"/>
      <c r="S775" s="918"/>
      <c r="T775" s="114" t="str" cm="1">
        <f t="array" ref="T775">_xlfn.IFS(I775="L = L",J775*K775,I775="L = RoT",J775*R775*S775,I775="A = L x H",J775*K775*L775,I775="A = CS",J775*O775,I775="A = A",J775*N775,I775="A = RoT",J775*R775*S775,I775="V = L x H x T",J775*K775*L775*M775,I775="V = L x CS",J775*K775*O775,I775="V = T x A",J775*M775*N775,I775="V = V",J775*P775,I775="V = RoT",J775*R775*S775,I775="M = M",J775*Q775,I775="M = RoT",J775*R775*S775,I775="","")</f>
        <v/>
      </c>
      <c r="U775" s="115" t="str" cm="1">
        <f t="array" ref="U775">_xlfn.IFNA(_xlfn.IFS($H775="length","m",$H775="area","m2",$H775="volume","m3",$H775="mass","kg",$H775="",""),"problem")</f>
        <v/>
      </c>
      <c r="V775" s="475"/>
      <c r="W775" s="476"/>
      <c r="X775" s="476"/>
      <c r="Y775" s="476"/>
      <c r="Z775" s="116"/>
      <c r="AA775" s="117" t="str" cm="1">
        <f t="array" ref="AA775">_xlfn.IFNA(_xlfn.IFS($H775="Length",VLOOKUP($Y775,Densities,3,FALSE),$H775="area",VLOOKUP($Y775,Densities,4,FALSE),$H775="volume",VLOOKUP($Y775,Densities,5,FALSE),$H775="mass",1,$H775="",""),"enter density manually")</f>
        <v/>
      </c>
      <c r="AB775" s="115" t="str" cm="1">
        <f t="array" ref="AB775">_xlfn.IFNA(_xlfn.IFS($H775="length","kg/m",$H775="area","kg/m2",$H775="volume","kg/m3",$H775="mass","kg/kg",$H775="",""),"problem")</f>
        <v/>
      </c>
      <c r="AC775" s="118" t="str">
        <f t="shared" ref="AC775:AC838" si="47">IF($T775="","",$T775*$AA775)</f>
        <v/>
      </c>
      <c r="AD775" s="119" t="str">
        <f t="shared" ref="AD775:AD838" si="48">IF($Y775="","",IFERROR(_xlfn.IFNA(IF($H775="volume",$AA775,VLOOKUP($Y775,Densities,5,FALSE)),"enter volumic density manually"),"enter volumic density manually"))</f>
        <v/>
      </c>
      <c r="AE775" s="120" t="str">
        <f t="shared" ref="AE775:AE838" si="49">IF($Y775="","",IF($AC775="","",$AC775/$AD775))</f>
        <v/>
      </c>
      <c r="AF775" s="121" t="str">
        <f t="shared" si="46"/>
        <v/>
      </c>
    </row>
    <row r="776" spans="2:32" ht="15.75" customHeight="1" x14ac:dyDescent="0.35">
      <c r="B776" s="903"/>
      <c r="C776" s="904"/>
      <c r="D776" s="905"/>
      <c r="E776" s="906"/>
      <c r="F776" s="907"/>
      <c r="G776" s="908"/>
      <c r="H776" s="909"/>
      <c r="I776" s="910"/>
      <c r="J776" s="911"/>
      <c r="K776" s="912"/>
      <c r="L776" s="913"/>
      <c r="M776" s="914"/>
      <c r="N776" s="915"/>
      <c r="O776" s="914"/>
      <c r="P776" s="915"/>
      <c r="Q776" s="916"/>
      <c r="R776" s="917"/>
      <c r="S776" s="918"/>
      <c r="T776" s="114" t="str" cm="1">
        <f t="array" ref="T776">_xlfn.IFS(I776="L = L",J776*K776,I776="L = RoT",J776*R776*S776,I776="A = L x H",J776*K776*L776,I776="A = CS",J776*O776,I776="A = A",J776*N776,I776="A = RoT",J776*R776*S776,I776="V = L x H x T",J776*K776*L776*M776,I776="V = L x CS",J776*K776*O776,I776="V = T x A",J776*M776*N776,I776="V = V",J776*P776,I776="V = RoT",J776*R776*S776,I776="M = M",J776*Q776,I776="M = RoT",J776*R776*S776,I776="","")</f>
        <v/>
      </c>
      <c r="U776" s="115" t="str" cm="1">
        <f t="array" ref="U776">_xlfn.IFNA(_xlfn.IFS($H776="length","m",$H776="area","m2",$H776="volume","m3",$H776="mass","kg",$H776="",""),"problem")</f>
        <v/>
      </c>
      <c r="V776" s="475"/>
      <c r="W776" s="476"/>
      <c r="X776" s="476"/>
      <c r="Y776" s="476"/>
      <c r="Z776" s="116"/>
      <c r="AA776" s="117" t="str" cm="1">
        <f t="array" ref="AA776">_xlfn.IFNA(_xlfn.IFS($H776="Length",VLOOKUP($Y776,Densities,3,FALSE),$H776="area",VLOOKUP($Y776,Densities,4,FALSE),$H776="volume",VLOOKUP($Y776,Densities,5,FALSE),$H776="mass",1,$H776="",""),"enter density manually")</f>
        <v/>
      </c>
      <c r="AB776" s="115" t="str" cm="1">
        <f t="array" ref="AB776">_xlfn.IFNA(_xlfn.IFS($H776="length","kg/m",$H776="area","kg/m2",$H776="volume","kg/m3",$H776="mass","kg/kg",$H776="",""),"problem")</f>
        <v/>
      </c>
      <c r="AC776" s="118" t="str">
        <f t="shared" si="47"/>
        <v/>
      </c>
      <c r="AD776" s="119" t="str">
        <f t="shared" si="48"/>
        <v/>
      </c>
      <c r="AE776" s="120" t="str">
        <f t="shared" si="49"/>
        <v/>
      </c>
      <c r="AF776" s="121" t="str">
        <f t="shared" si="46"/>
        <v/>
      </c>
    </row>
    <row r="777" spans="2:32" ht="15.75" customHeight="1" x14ac:dyDescent="0.35">
      <c r="B777" s="903"/>
      <c r="C777" s="904"/>
      <c r="D777" s="905"/>
      <c r="E777" s="906"/>
      <c r="F777" s="907"/>
      <c r="G777" s="908"/>
      <c r="H777" s="909"/>
      <c r="I777" s="910"/>
      <c r="J777" s="911"/>
      <c r="K777" s="912"/>
      <c r="L777" s="913"/>
      <c r="M777" s="914"/>
      <c r="N777" s="915"/>
      <c r="O777" s="914"/>
      <c r="P777" s="915"/>
      <c r="Q777" s="916"/>
      <c r="R777" s="917"/>
      <c r="S777" s="918"/>
      <c r="T777" s="114" t="str" cm="1">
        <f t="array" ref="T777">_xlfn.IFS(I777="L = L",J777*K777,I777="L = RoT",J777*R777*S777,I777="A = L x H",J777*K777*L777,I777="A = CS",J777*O777,I777="A = A",J777*N777,I777="A = RoT",J777*R777*S777,I777="V = L x H x T",J777*K777*L777*M777,I777="V = L x CS",J777*K777*O777,I777="V = T x A",J777*M777*N777,I777="V = V",J777*P777,I777="V = RoT",J777*R777*S777,I777="M = M",J777*Q777,I777="M = RoT",J777*R777*S777,I777="","")</f>
        <v/>
      </c>
      <c r="U777" s="115" t="str" cm="1">
        <f t="array" ref="U777">_xlfn.IFNA(_xlfn.IFS($H777="length","m",$H777="area","m2",$H777="volume","m3",$H777="mass","kg",$H777="",""),"problem")</f>
        <v/>
      </c>
      <c r="V777" s="475"/>
      <c r="W777" s="476"/>
      <c r="X777" s="476"/>
      <c r="Y777" s="476"/>
      <c r="Z777" s="116"/>
      <c r="AA777" s="117" t="str" cm="1">
        <f t="array" ref="AA777">_xlfn.IFNA(_xlfn.IFS($H777="Length",VLOOKUP($Y777,Densities,3,FALSE),$H777="area",VLOOKUP($Y777,Densities,4,FALSE),$H777="volume",VLOOKUP($Y777,Densities,5,FALSE),$H777="mass",1,$H777="",""),"enter density manually")</f>
        <v/>
      </c>
      <c r="AB777" s="115" t="str" cm="1">
        <f t="array" ref="AB777">_xlfn.IFNA(_xlfn.IFS($H777="length","kg/m",$H777="area","kg/m2",$H777="volume","kg/m3",$H777="mass","kg/kg",$H777="",""),"problem")</f>
        <v/>
      </c>
      <c r="AC777" s="118" t="str">
        <f t="shared" si="47"/>
        <v/>
      </c>
      <c r="AD777" s="119" t="str">
        <f t="shared" si="48"/>
        <v/>
      </c>
      <c r="AE777" s="120" t="str">
        <f t="shared" si="49"/>
        <v/>
      </c>
      <c r="AF777" s="121" t="str">
        <f t="shared" si="46"/>
        <v/>
      </c>
    </row>
    <row r="778" spans="2:32" ht="15.75" customHeight="1" x14ac:dyDescent="0.35">
      <c r="B778" s="903"/>
      <c r="C778" s="904"/>
      <c r="D778" s="905"/>
      <c r="E778" s="906"/>
      <c r="F778" s="907"/>
      <c r="G778" s="908"/>
      <c r="H778" s="909"/>
      <c r="I778" s="910"/>
      <c r="J778" s="911"/>
      <c r="K778" s="912"/>
      <c r="L778" s="913"/>
      <c r="M778" s="914"/>
      <c r="N778" s="915"/>
      <c r="O778" s="914"/>
      <c r="P778" s="915"/>
      <c r="Q778" s="916"/>
      <c r="R778" s="917"/>
      <c r="S778" s="918"/>
      <c r="T778" s="114" t="str" cm="1">
        <f t="array" ref="T778">_xlfn.IFS(I778="L = L",J778*K778,I778="L = RoT",J778*R778*S778,I778="A = L x H",J778*K778*L778,I778="A = CS",J778*O778,I778="A = A",J778*N778,I778="A = RoT",J778*R778*S778,I778="V = L x H x T",J778*K778*L778*M778,I778="V = L x CS",J778*K778*O778,I778="V = T x A",J778*M778*N778,I778="V = V",J778*P778,I778="V = RoT",J778*R778*S778,I778="M = M",J778*Q778,I778="M = RoT",J778*R778*S778,I778="","")</f>
        <v/>
      </c>
      <c r="U778" s="115" t="str" cm="1">
        <f t="array" ref="U778">_xlfn.IFNA(_xlfn.IFS($H778="length","m",$H778="area","m2",$H778="volume","m3",$H778="mass","kg",$H778="",""),"problem")</f>
        <v/>
      </c>
      <c r="V778" s="475"/>
      <c r="W778" s="476"/>
      <c r="X778" s="476"/>
      <c r="Y778" s="476"/>
      <c r="Z778" s="116"/>
      <c r="AA778" s="117" t="str" cm="1">
        <f t="array" ref="AA778">_xlfn.IFNA(_xlfn.IFS($H778="Length",VLOOKUP($Y778,Densities,3,FALSE),$H778="area",VLOOKUP($Y778,Densities,4,FALSE),$H778="volume",VLOOKUP($Y778,Densities,5,FALSE),$H778="mass",1,$H778="",""),"enter density manually")</f>
        <v/>
      </c>
      <c r="AB778" s="115" t="str" cm="1">
        <f t="array" ref="AB778">_xlfn.IFNA(_xlfn.IFS($H778="length","kg/m",$H778="area","kg/m2",$H778="volume","kg/m3",$H778="mass","kg/kg",$H778="",""),"problem")</f>
        <v/>
      </c>
      <c r="AC778" s="118" t="str">
        <f t="shared" si="47"/>
        <v/>
      </c>
      <c r="AD778" s="119" t="str">
        <f t="shared" si="48"/>
        <v/>
      </c>
      <c r="AE778" s="120" t="str">
        <f t="shared" si="49"/>
        <v/>
      </c>
      <c r="AF778" s="121" t="str">
        <f t="shared" si="46"/>
        <v/>
      </c>
    </row>
    <row r="779" spans="2:32" ht="15.75" customHeight="1" x14ac:dyDescent="0.35">
      <c r="B779" s="903"/>
      <c r="C779" s="904"/>
      <c r="D779" s="905"/>
      <c r="E779" s="906"/>
      <c r="F779" s="907"/>
      <c r="G779" s="908"/>
      <c r="H779" s="909"/>
      <c r="I779" s="910"/>
      <c r="J779" s="911"/>
      <c r="K779" s="912"/>
      <c r="L779" s="913"/>
      <c r="M779" s="914"/>
      <c r="N779" s="915"/>
      <c r="O779" s="914"/>
      <c r="P779" s="915"/>
      <c r="Q779" s="916"/>
      <c r="R779" s="917"/>
      <c r="S779" s="918"/>
      <c r="T779" s="114" t="str" cm="1">
        <f t="array" ref="T779">_xlfn.IFS(I779="L = L",J779*K779,I779="L = RoT",J779*R779*S779,I779="A = L x H",J779*K779*L779,I779="A = CS",J779*O779,I779="A = A",J779*N779,I779="A = RoT",J779*R779*S779,I779="V = L x H x T",J779*K779*L779*M779,I779="V = L x CS",J779*K779*O779,I779="V = T x A",J779*M779*N779,I779="V = V",J779*P779,I779="V = RoT",J779*R779*S779,I779="M = M",J779*Q779,I779="M = RoT",J779*R779*S779,I779="","")</f>
        <v/>
      </c>
      <c r="U779" s="115" t="str" cm="1">
        <f t="array" ref="U779">_xlfn.IFNA(_xlfn.IFS($H779="length","m",$H779="area","m2",$H779="volume","m3",$H779="mass","kg",$H779="",""),"problem")</f>
        <v/>
      </c>
      <c r="V779" s="475"/>
      <c r="W779" s="476"/>
      <c r="X779" s="476"/>
      <c r="Y779" s="476"/>
      <c r="Z779" s="116"/>
      <c r="AA779" s="117" t="str" cm="1">
        <f t="array" ref="AA779">_xlfn.IFNA(_xlfn.IFS($H779="Length",VLOOKUP($Y779,Densities,3,FALSE),$H779="area",VLOOKUP($Y779,Densities,4,FALSE),$H779="volume",VLOOKUP($Y779,Densities,5,FALSE),$H779="mass",1,$H779="",""),"enter density manually")</f>
        <v/>
      </c>
      <c r="AB779" s="115" t="str" cm="1">
        <f t="array" ref="AB779">_xlfn.IFNA(_xlfn.IFS($H779="length","kg/m",$H779="area","kg/m2",$H779="volume","kg/m3",$H779="mass","kg/kg",$H779="",""),"problem")</f>
        <v/>
      </c>
      <c r="AC779" s="118" t="str">
        <f t="shared" si="47"/>
        <v/>
      </c>
      <c r="AD779" s="119" t="str">
        <f t="shared" si="48"/>
        <v/>
      </c>
      <c r="AE779" s="120" t="str">
        <f t="shared" si="49"/>
        <v/>
      </c>
      <c r="AF779" s="121" t="str">
        <f t="shared" si="46"/>
        <v/>
      </c>
    </row>
    <row r="780" spans="2:32" ht="15.75" customHeight="1" x14ac:dyDescent="0.35">
      <c r="B780" s="903"/>
      <c r="C780" s="904"/>
      <c r="D780" s="905"/>
      <c r="E780" s="906"/>
      <c r="F780" s="907"/>
      <c r="G780" s="908"/>
      <c r="H780" s="909"/>
      <c r="I780" s="910"/>
      <c r="J780" s="911"/>
      <c r="K780" s="912"/>
      <c r="L780" s="913"/>
      <c r="M780" s="914"/>
      <c r="N780" s="915"/>
      <c r="O780" s="914"/>
      <c r="P780" s="915"/>
      <c r="Q780" s="916"/>
      <c r="R780" s="917"/>
      <c r="S780" s="918"/>
      <c r="T780" s="114" t="str" cm="1">
        <f t="array" ref="T780">_xlfn.IFS(I780="L = L",J780*K780,I780="L = RoT",J780*R780*S780,I780="A = L x H",J780*K780*L780,I780="A = CS",J780*O780,I780="A = A",J780*N780,I780="A = RoT",J780*R780*S780,I780="V = L x H x T",J780*K780*L780*M780,I780="V = L x CS",J780*K780*O780,I780="V = T x A",J780*M780*N780,I780="V = V",J780*P780,I780="V = RoT",J780*R780*S780,I780="M = M",J780*Q780,I780="M = RoT",J780*R780*S780,I780="","")</f>
        <v/>
      </c>
      <c r="U780" s="115" t="str" cm="1">
        <f t="array" ref="U780">_xlfn.IFNA(_xlfn.IFS($H780="length","m",$H780="area","m2",$H780="volume","m3",$H780="mass","kg",$H780="",""),"problem")</f>
        <v/>
      </c>
      <c r="V780" s="475"/>
      <c r="W780" s="476"/>
      <c r="X780" s="476"/>
      <c r="Y780" s="476"/>
      <c r="Z780" s="116"/>
      <c r="AA780" s="117" t="str" cm="1">
        <f t="array" ref="AA780">_xlfn.IFNA(_xlfn.IFS($H780="Length",VLOOKUP($Y780,Densities,3,FALSE),$H780="area",VLOOKUP($Y780,Densities,4,FALSE),$H780="volume",VLOOKUP($Y780,Densities,5,FALSE),$H780="mass",1,$H780="",""),"enter density manually")</f>
        <v/>
      </c>
      <c r="AB780" s="115" t="str" cm="1">
        <f t="array" ref="AB780">_xlfn.IFNA(_xlfn.IFS($H780="length","kg/m",$H780="area","kg/m2",$H780="volume","kg/m3",$H780="mass","kg/kg",$H780="",""),"problem")</f>
        <v/>
      </c>
      <c r="AC780" s="118" t="str">
        <f t="shared" si="47"/>
        <v/>
      </c>
      <c r="AD780" s="119" t="str">
        <f t="shared" si="48"/>
        <v/>
      </c>
      <c r="AE780" s="120" t="str">
        <f t="shared" si="49"/>
        <v/>
      </c>
      <c r="AF780" s="121" t="str">
        <f t="shared" si="46"/>
        <v/>
      </c>
    </row>
    <row r="781" spans="2:32" ht="15.75" customHeight="1" x14ac:dyDescent="0.35">
      <c r="B781" s="903"/>
      <c r="C781" s="904"/>
      <c r="D781" s="905"/>
      <c r="E781" s="906"/>
      <c r="F781" s="907"/>
      <c r="G781" s="908"/>
      <c r="H781" s="909"/>
      <c r="I781" s="910"/>
      <c r="J781" s="911"/>
      <c r="K781" s="912"/>
      <c r="L781" s="913"/>
      <c r="M781" s="914"/>
      <c r="N781" s="915"/>
      <c r="O781" s="914"/>
      <c r="P781" s="915"/>
      <c r="Q781" s="916"/>
      <c r="R781" s="917"/>
      <c r="S781" s="918"/>
      <c r="T781" s="114" t="str" cm="1">
        <f t="array" ref="T781">_xlfn.IFS(I781="L = L",J781*K781,I781="L = RoT",J781*R781*S781,I781="A = L x H",J781*K781*L781,I781="A = CS",J781*O781,I781="A = A",J781*N781,I781="A = RoT",J781*R781*S781,I781="V = L x H x T",J781*K781*L781*M781,I781="V = L x CS",J781*K781*O781,I781="V = T x A",J781*M781*N781,I781="V = V",J781*P781,I781="V = RoT",J781*R781*S781,I781="M = M",J781*Q781,I781="M = RoT",J781*R781*S781,I781="","")</f>
        <v/>
      </c>
      <c r="U781" s="115" t="str" cm="1">
        <f t="array" ref="U781">_xlfn.IFNA(_xlfn.IFS($H781="length","m",$H781="area","m2",$H781="volume","m3",$H781="mass","kg",$H781="",""),"problem")</f>
        <v/>
      </c>
      <c r="V781" s="475"/>
      <c r="W781" s="476"/>
      <c r="X781" s="476"/>
      <c r="Y781" s="476"/>
      <c r="Z781" s="116"/>
      <c r="AA781" s="117" t="str" cm="1">
        <f t="array" ref="AA781">_xlfn.IFNA(_xlfn.IFS($H781="Length",VLOOKUP($Y781,Densities,3,FALSE),$H781="area",VLOOKUP($Y781,Densities,4,FALSE),$H781="volume",VLOOKUP($Y781,Densities,5,FALSE),$H781="mass",1,$H781="",""),"enter density manually")</f>
        <v/>
      </c>
      <c r="AB781" s="115" t="str" cm="1">
        <f t="array" ref="AB781">_xlfn.IFNA(_xlfn.IFS($H781="length","kg/m",$H781="area","kg/m2",$H781="volume","kg/m3",$H781="mass","kg/kg",$H781="",""),"problem")</f>
        <v/>
      </c>
      <c r="AC781" s="118" t="str">
        <f t="shared" si="47"/>
        <v/>
      </c>
      <c r="AD781" s="119" t="str">
        <f t="shared" si="48"/>
        <v/>
      </c>
      <c r="AE781" s="120" t="str">
        <f t="shared" si="49"/>
        <v/>
      </c>
      <c r="AF781" s="121" t="str">
        <f t="shared" si="46"/>
        <v/>
      </c>
    </row>
    <row r="782" spans="2:32" ht="15.75" customHeight="1" x14ac:dyDescent="0.35">
      <c r="B782" s="903"/>
      <c r="C782" s="904"/>
      <c r="D782" s="905"/>
      <c r="E782" s="906"/>
      <c r="F782" s="907"/>
      <c r="G782" s="908"/>
      <c r="H782" s="909"/>
      <c r="I782" s="910"/>
      <c r="J782" s="911"/>
      <c r="K782" s="912"/>
      <c r="L782" s="913"/>
      <c r="M782" s="914"/>
      <c r="N782" s="915"/>
      <c r="O782" s="914"/>
      <c r="P782" s="915"/>
      <c r="Q782" s="916"/>
      <c r="R782" s="917"/>
      <c r="S782" s="918"/>
      <c r="T782" s="114" t="str" cm="1">
        <f t="array" ref="T782">_xlfn.IFS(I782="L = L",J782*K782,I782="L = RoT",J782*R782*S782,I782="A = L x H",J782*K782*L782,I782="A = CS",J782*O782,I782="A = A",J782*N782,I782="A = RoT",J782*R782*S782,I782="V = L x H x T",J782*K782*L782*M782,I782="V = L x CS",J782*K782*O782,I782="V = T x A",J782*M782*N782,I782="V = V",J782*P782,I782="V = RoT",J782*R782*S782,I782="M = M",J782*Q782,I782="M = RoT",J782*R782*S782,I782="","")</f>
        <v/>
      </c>
      <c r="U782" s="115" t="str" cm="1">
        <f t="array" ref="U782">_xlfn.IFNA(_xlfn.IFS($H782="length","m",$H782="area","m2",$H782="volume","m3",$H782="mass","kg",$H782="",""),"problem")</f>
        <v/>
      </c>
      <c r="V782" s="475"/>
      <c r="W782" s="476"/>
      <c r="X782" s="476"/>
      <c r="Y782" s="476"/>
      <c r="Z782" s="116"/>
      <c r="AA782" s="117" t="str" cm="1">
        <f t="array" ref="AA782">_xlfn.IFNA(_xlfn.IFS($H782="Length",VLOOKUP($Y782,Densities,3,FALSE),$H782="area",VLOOKUP($Y782,Densities,4,FALSE),$H782="volume",VLOOKUP($Y782,Densities,5,FALSE),$H782="mass",1,$H782="",""),"enter density manually")</f>
        <v/>
      </c>
      <c r="AB782" s="115" t="str" cm="1">
        <f t="array" ref="AB782">_xlfn.IFNA(_xlfn.IFS($H782="length","kg/m",$H782="area","kg/m2",$H782="volume","kg/m3",$H782="mass","kg/kg",$H782="",""),"problem")</f>
        <v/>
      </c>
      <c r="AC782" s="118" t="str">
        <f t="shared" si="47"/>
        <v/>
      </c>
      <c r="AD782" s="119" t="str">
        <f t="shared" si="48"/>
        <v/>
      </c>
      <c r="AE782" s="120" t="str">
        <f t="shared" si="49"/>
        <v/>
      </c>
      <c r="AF782" s="121" t="str">
        <f t="shared" si="46"/>
        <v/>
      </c>
    </row>
    <row r="783" spans="2:32" ht="15.75" customHeight="1" x14ac:dyDescent="0.35">
      <c r="B783" s="903"/>
      <c r="C783" s="904"/>
      <c r="D783" s="905"/>
      <c r="E783" s="906"/>
      <c r="F783" s="907"/>
      <c r="G783" s="908"/>
      <c r="H783" s="909"/>
      <c r="I783" s="910"/>
      <c r="J783" s="911"/>
      <c r="K783" s="912"/>
      <c r="L783" s="913"/>
      <c r="M783" s="914"/>
      <c r="N783" s="915"/>
      <c r="O783" s="914"/>
      <c r="P783" s="915"/>
      <c r="Q783" s="916"/>
      <c r="R783" s="917"/>
      <c r="S783" s="918"/>
      <c r="T783" s="114" t="str" cm="1">
        <f t="array" ref="T783">_xlfn.IFS(I783="L = L",J783*K783,I783="L = RoT",J783*R783*S783,I783="A = L x H",J783*K783*L783,I783="A = CS",J783*O783,I783="A = A",J783*N783,I783="A = RoT",J783*R783*S783,I783="V = L x H x T",J783*K783*L783*M783,I783="V = L x CS",J783*K783*O783,I783="V = T x A",J783*M783*N783,I783="V = V",J783*P783,I783="V = RoT",J783*R783*S783,I783="M = M",J783*Q783,I783="M = RoT",J783*R783*S783,I783="","")</f>
        <v/>
      </c>
      <c r="U783" s="115" t="str" cm="1">
        <f t="array" ref="U783">_xlfn.IFNA(_xlfn.IFS($H783="length","m",$H783="area","m2",$H783="volume","m3",$H783="mass","kg",$H783="",""),"problem")</f>
        <v/>
      </c>
      <c r="V783" s="475"/>
      <c r="W783" s="476"/>
      <c r="X783" s="476"/>
      <c r="Y783" s="476"/>
      <c r="Z783" s="116"/>
      <c r="AA783" s="117" t="str" cm="1">
        <f t="array" ref="AA783">_xlfn.IFNA(_xlfn.IFS($H783="Length",VLOOKUP($Y783,Densities,3,FALSE),$H783="area",VLOOKUP($Y783,Densities,4,FALSE),$H783="volume",VLOOKUP($Y783,Densities,5,FALSE),$H783="mass",1,$H783="",""),"enter density manually")</f>
        <v/>
      </c>
      <c r="AB783" s="115" t="str" cm="1">
        <f t="array" ref="AB783">_xlfn.IFNA(_xlfn.IFS($H783="length","kg/m",$H783="area","kg/m2",$H783="volume","kg/m3",$H783="mass","kg/kg",$H783="",""),"problem")</f>
        <v/>
      </c>
      <c r="AC783" s="118" t="str">
        <f t="shared" si="47"/>
        <v/>
      </c>
      <c r="AD783" s="119" t="str">
        <f t="shared" si="48"/>
        <v/>
      </c>
      <c r="AE783" s="120" t="str">
        <f t="shared" si="49"/>
        <v/>
      </c>
      <c r="AF783" s="121" t="str">
        <f t="shared" si="46"/>
        <v/>
      </c>
    </row>
    <row r="784" spans="2:32" ht="15.75" customHeight="1" x14ac:dyDescent="0.35">
      <c r="B784" s="903"/>
      <c r="C784" s="904"/>
      <c r="D784" s="905"/>
      <c r="E784" s="906"/>
      <c r="F784" s="907"/>
      <c r="G784" s="908"/>
      <c r="H784" s="909"/>
      <c r="I784" s="910"/>
      <c r="J784" s="911"/>
      <c r="K784" s="912"/>
      <c r="L784" s="913"/>
      <c r="M784" s="914"/>
      <c r="N784" s="915"/>
      <c r="O784" s="914"/>
      <c r="P784" s="915"/>
      <c r="Q784" s="916"/>
      <c r="R784" s="917"/>
      <c r="S784" s="918"/>
      <c r="T784" s="114" t="str" cm="1">
        <f t="array" ref="T784">_xlfn.IFS(I784="L = L",J784*K784,I784="L = RoT",J784*R784*S784,I784="A = L x H",J784*K784*L784,I784="A = CS",J784*O784,I784="A = A",J784*N784,I784="A = RoT",J784*R784*S784,I784="V = L x H x T",J784*K784*L784*M784,I784="V = L x CS",J784*K784*O784,I784="V = T x A",J784*M784*N784,I784="V = V",J784*P784,I784="V = RoT",J784*R784*S784,I784="M = M",J784*Q784,I784="M = RoT",J784*R784*S784,I784="","")</f>
        <v/>
      </c>
      <c r="U784" s="115" t="str" cm="1">
        <f t="array" ref="U784">_xlfn.IFNA(_xlfn.IFS($H784="length","m",$H784="area","m2",$H784="volume","m3",$H784="mass","kg",$H784="",""),"problem")</f>
        <v/>
      </c>
      <c r="V784" s="475"/>
      <c r="W784" s="476"/>
      <c r="X784" s="476"/>
      <c r="Y784" s="476"/>
      <c r="Z784" s="116"/>
      <c r="AA784" s="117" t="str" cm="1">
        <f t="array" ref="AA784">_xlfn.IFNA(_xlfn.IFS($H784="Length",VLOOKUP($Y784,Densities,3,FALSE),$H784="area",VLOOKUP($Y784,Densities,4,FALSE),$H784="volume",VLOOKUP($Y784,Densities,5,FALSE),$H784="mass",1,$H784="",""),"enter density manually")</f>
        <v/>
      </c>
      <c r="AB784" s="115" t="str" cm="1">
        <f t="array" ref="AB784">_xlfn.IFNA(_xlfn.IFS($H784="length","kg/m",$H784="area","kg/m2",$H784="volume","kg/m3",$H784="mass","kg/kg",$H784="",""),"problem")</f>
        <v/>
      </c>
      <c r="AC784" s="118" t="str">
        <f t="shared" si="47"/>
        <v/>
      </c>
      <c r="AD784" s="119" t="str">
        <f t="shared" si="48"/>
        <v/>
      </c>
      <c r="AE784" s="120" t="str">
        <f t="shared" si="49"/>
        <v/>
      </c>
      <c r="AF784" s="121" t="str">
        <f t="shared" si="46"/>
        <v/>
      </c>
    </row>
    <row r="785" spans="2:32" ht="15.75" customHeight="1" x14ac:dyDescent="0.35">
      <c r="B785" s="903"/>
      <c r="C785" s="904"/>
      <c r="D785" s="905"/>
      <c r="E785" s="906"/>
      <c r="F785" s="907"/>
      <c r="G785" s="908"/>
      <c r="H785" s="909"/>
      <c r="I785" s="910"/>
      <c r="J785" s="911"/>
      <c r="K785" s="912"/>
      <c r="L785" s="913"/>
      <c r="M785" s="914"/>
      <c r="N785" s="915"/>
      <c r="O785" s="914"/>
      <c r="P785" s="915"/>
      <c r="Q785" s="916"/>
      <c r="R785" s="917"/>
      <c r="S785" s="918"/>
      <c r="T785" s="114" t="str" cm="1">
        <f t="array" ref="T785">_xlfn.IFS(I785="L = L",J785*K785,I785="L = RoT",J785*R785*S785,I785="A = L x H",J785*K785*L785,I785="A = CS",J785*O785,I785="A = A",J785*N785,I785="A = RoT",J785*R785*S785,I785="V = L x H x T",J785*K785*L785*M785,I785="V = L x CS",J785*K785*O785,I785="V = T x A",J785*M785*N785,I785="V = V",J785*P785,I785="V = RoT",J785*R785*S785,I785="M = M",J785*Q785,I785="M = RoT",J785*R785*S785,I785="","")</f>
        <v/>
      </c>
      <c r="U785" s="115" t="str" cm="1">
        <f t="array" ref="U785">_xlfn.IFNA(_xlfn.IFS($H785="length","m",$H785="area","m2",$H785="volume","m3",$H785="mass","kg",$H785="",""),"problem")</f>
        <v/>
      </c>
      <c r="V785" s="475"/>
      <c r="W785" s="476"/>
      <c r="X785" s="476"/>
      <c r="Y785" s="476"/>
      <c r="Z785" s="116"/>
      <c r="AA785" s="117" t="str" cm="1">
        <f t="array" ref="AA785">_xlfn.IFNA(_xlfn.IFS($H785="Length",VLOOKUP($Y785,Densities,3,FALSE),$H785="area",VLOOKUP($Y785,Densities,4,FALSE),$H785="volume",VLOOKUP($Y785,Densities,5,FALSE),$H785="mass",1,$H785="",""),"enter density manually")</f>
        <v/>
      </c>
      <c r="AB785" s="115" t="str" cm="1">
        <f t="array" ref="AB785">_xlfn.IFNA(_xlfn.IFS($H785="length","kg/m",$H785="area","kg/m2",$H785="volume","kg/m3",$H785="mass","kg/kg",$H785="",""),"problem")</f>
        <v/>
      </c>
      <c r="AC785" s="118" t="str">
        <f t="shared" si="47"/>
        <v/>
      </c>
      <c r="AD785" s="119" t="str">
        <f t="shared" si="48"/>
        <v/>
      </c>
      <c r="AE785" s="120" t="str">
        <f t="shared" si="49"/>
        <v/>
      </c>
      <c r="AF785" s="121" t="str">
        <f t="shared" si="46"/>
        <v/>
      </c>
    </row>
    <row r="786" spans="2:32" ht="15.75" customHeight="1" x14ac:dyDescent="0.35">
      <c r="B786" s="903"/>
      <c r="C786" s="904"/>
      <c r="D786" s="905"/>
      <c r="E786" s="906"/>
      <c r="F786" s="907"/>
      <c r="G786" s="908"/>
      <c r="H786" s="909"/>
      <c r="I786" s="910"/>
      <c r="J786" s="911"/>
      <c r="K786" s="912"/>
      <c r="L786" s="913"/>
      <c r="M786" s="914"/>
      <c r="N786" s="915"/>
      <c r="O786" s="914"/>
      <c r="P786" s="915"/>
      <c r="Q786" s="916"/>
      <c r="R786" s="917"/>
      <c r="S786" s="918"/>
      <c r="T786" s="114" t="str" cm="1">
        <f t="array" ref="T786">_xlfn.IFS(I786="L = L",J786*K786,I786="L = RoT",J786*R786*S786,I786="A = L x H",J786*K786*L786,I786="A = CS",J786*O786,I786="A = A",J786*N786,I786="A = RoT",J786*R786*S786,I786="V = L x H x T",J786*K786*L786*M786,I786="V = L x CS",J786*K786*O786,I786="V = T x A",J786*M786*N786,I786="V = V",J786*P786,I786="V = RoT",J786*R786*S786,I786="M = M",J786*Q786,I786="M = RoT",J786*R786*S786,I786="","")</f>
        <v/>
      </c>
      <c r="U786" s="115" t="str" cm="1">
        <f t="array" ref="U786">_xlfn.IFNA(_xlfn.IFS($H786="length","m",$H786="area","m2",$H786="volume","m3",$H786="mass","kg",$H786="",""),"problem")</f>
        <v/>
      </c>
      <c r="V786" s="475"/>
      <c r="W786" s="476"/>
      <c r="X786" s="476"/>
      <c r="Y786" s="476"/>
      <c r="Z786" s="116"/>
      <c r="AA786" s="117" t="str" cm="1">
        <f t="array" ref="AA786">_xlfn.IFNA(_xlfn.IFS($H786="Length",VLOOKUP($Y786,Densities,3,FALSE),$H786="area",VLOOKUP($Y786,Densities,4,FALSE),$H786="volume",VLOOKUP($Y786,Densities,5,FALSE),$H786="mass",1,$H786="",""),"enter density manually")</f>
        <v/>
      </c>
      <c r="AB786" s="115" t="str" cm="1">
        <f t="array" ref="AB786">_xlfn.IFNA(_xlfn.IFS($H786="length","kg/m",$H786="area","kg/m2",$H786="volume","kg/m3",$H786="mass","kg/kg",$H786="",""),"problem")</f>
        <v/>
      </c>
      <c r="AC786" s="118" t="str">
        <f t="shared" si="47"/>
        <v/>
      </c>
      <c r="AD786" s="119" t="str">
        <f t="shared" si="48"/>
        <v/>
      </c>
      <c r="AE786" s="120" t="str">
        <f t="shared" si="49"/>
        <v/>
      </c>
      <c r="AF786" s="121" t="str">
        <f t="shared" si="46"/>
        <v/>
      </c>
    </row>
    <row r="787" spans="2:32" ht="15.75" customHeight="1" x14ac:dyDescent="0.35">
      <c r="B787" s="903"/>
      <c r="C787" s="904"/>
      <c r="D787" s="905"/>
      <c r="E787" s="906"/>
      <c r="F787" s="907"/>
      <c r="G787" s="908"/>
      <c r="H787" s="909"/>
      <c r="I787" s="910"/>
      <c r="J787" s="911"/>
      <c r="K787" s="912"/>
      <c r="L787" s="913"/>
      <c r="M787" s="914"/>
      <c r="N787" s="915"/>
      <c r="O787" s="914"/>
      <c r="P787" s="915"/>
      <c r="Q787" s="916"/>
      <c r="R787" s="917"/>
      <c r="S787" s="918"/>
      <c r="T787" s="114" t="str" cm="1">
        <f t="array" ref="T787">_xlfn.IFS(I787="L = L",J787*K787,I787="L = RoT",J787*R787*S787,I787="A = L x H",J787*K787*L787,I787="A = CS",J787*O787,I787="A = A",J787*N787,I787="A = RoT",J787*R787*S787,I787="V = L x H x T",J787*K787*L787*M787,I787="V = L x CS",J787*K787*O787,I787="V = T x A",J787*M787*N787,I787="V = V",J787*P787,I787="V = RoT",J787*R787*S787,I787="M = M",J787*Q787,I787="M = RoT",J787*R787*S787,I787="","")</f>
        <v/>
      </c>
      <c r="U787" s="115" t="str" cm="1">
        <f t="array" ref="U787">_xlfn.IFNA(_xlfn.IFS($H787="length","m",$H787="area","m2",$H787="volume","m3",$H787="mass","kg",$H787="",""),"problem")</f>
        <v/>
      </c>
      <c r="V787" s="475"/>
      <c r="W787" s="476"/>
      <c r="X787" s="476"/>
      <c r="Y787" s="476"/>
      <c r="Z787" s="116"/>
      <c r="AA787" s="117" t="str" cm="1">
        <f t="array" ref="AA787">_xlfn.IFNA(_xlfn.IFS($H787="Length",VLOOKUP($Y787,Densities,3,FALSE),$H787="area",VLOOKUP($Y787,Densities,4,FALSE),$H787="volume",VLOOKUP($Y787,Densities,5,FALSE),$H787="mass",1,$H787="",""),"enter density manually")</f>
        <v/>
      </c>
      <c r="AB787" s="115" t="str" cm="1">
        <f t="array" ref="AB787">_xlfn.IFNA(_xlfn.IFS($H787="length","kg/m",$H787="area","kg/m2",$H787="volume","kg/m3",$H787="mass","kg/kg",$H787="",""),"problem")</f>
        <v/>
      </c>
      <c r="AC787" s="118" t="str">
        <f t="shared" si="47"/>
        <v/>
      </c>
      <c r="AD787" s="119" t="str">
        <f t="shared" si="48"/>
        <v/>
      </c>
      <c r="AE787" s="120" t="str">
        <f t="shared" si="49"/>
        <v/>
      </c>
      <c r="AF787" s="121" t="str">
        <f t="shared" si="46"/>
        <v/>
      </c>
    </row>
    <row r="788" spans="2:32" ht="15.75" customHeight="1" x14ac:dyDescent="0.35">
      <c r="B788" s="903"/>
      <c r="C788" s="904"/>
      <c r="D788" s="905"/>
      <c r="E788" s="906"/>
      <c r="F788" s="907"/>
      <c r="G788" s="908"/>
      <c r="H788" s="909"/>
      <c r="I788" s="910"/>
      <c r="J788" s="911"/>
      <c r="K788" s="912"/>
      <c r="L788" s="913"/>
      <c r="M788" s="914"/>
      <c r="N788" s="915"/>
      <c r="O788" s="914"/>
      <c r="P788" s="915"/>
      <c r="Q788" s="916"/>
      <c r="R788" s="917"/>
      <c r="S788" s="918"/>
      <c r="T788" s="114" t="str" cm="1">
        <f t="array" ref="T788">_xlfn.IFS(I788="L = L",J788*K788,I788="L = RoT",J788*R788*S788,I788="A = L x H",J788*K788*L788,I788="A = CS",J788*O788,I788="A = A",J788*N788,I788="A = RoT",J788*R788*S788,I788="V = L x H x T",J788*K788*L788*M788,I788="V = L x CS",J788*K788*O788,I788="V = T x A",J788*M788*N788,I788="V = V",J788*P788,I788="V = RoT",J788*R788*S788,I788="M = M",J788*Q788,I788="M = RoT",J788*R788*S788,I788="","")</f>
        <v/>
      </c>
      <c r="U788" s="115" t="str" cm="1">
        <f t="array" ref="U788">_xlfn.IFNA(_xlfn.IFS($H788="length","m",$H788="area","m2",$H788="volume","m3",$H788="mass","kg",$H788="",""),"problem")</f>
        <v/>
      </c>
      <c r="V788" s="475"/>
      <c r="W788" s="476"/>
      <c r="X788" s="476"/>
      <c r="Y788" s="476"/>
      <c r="Z788" s="116"/>
      <c r="AA788" s="117" t="str" cm="1">
        <f t="array" ref="AA788">_xlfn.IFNA(_xlfn.IFS($H788="Length",VLOOKUP($Y788,Densities,3,FALSE),$H788="area",VLOOKUP($Y788,Densities,4,FALSE),$H788="volume",VLOOKUP($Y788,Densities,5,FALSE),$H788="mass",1,$H788="",""),"enter density manually")</f>
        <v/>
      </c>
      <c r="AB788" s="115" t="str" cm="1">
        <f t="array" ref="AB788">_xlfn.IFNA(_xlfn.IFS($H788="length","kg/m",$H788="area","kg/m2",$H788="volume","kg/m3",$H788="mass","kg/kg",$H788="",""),"problem")</f>
        <v/>
      </c>
      <c r="AC788" s="118" t="str">
        <f t="shared" si="47"/>
        <v/>
      </c>
      <c r="AD788" s="119" t="str">
        <f t="shared" si="48"/>
        <v/>
      </c>
      <c r="AE788" s="120" t="str">
        <f t="shared" si="49"/>
        <v/>
      </c>
      <c r="AF788" s="121" t="str">
        <f t="shared" si="46"/>
        <v/>
      </c>
    </row>
    <row r="789" spans="2:32" ht="15.75" customHeight="1" x14ac:dyDescent="0.35">
      <c r="B789" s="903"/>
      <c r="C789" s="904"/>
      <c r="D789" s="905"/>
      <c r="E789" s="906"/>
      <c r="F789" s="907"/>
      <c r="G789" s="908"/>
      <c r="H789" s="909"/>
      <c r="I789" s="910"/>
      <c r="J789" s="911"/>
      <c r="K789" s="912"/>
      <c r="L789" s="913"/>
      <c r="M789" s="914"/>
      <c r="N789" s="915"/>
      <c r="O789" s="914"/>
      <c r="P789" s="915"/>
      <c r="Q789" s="916"/>
      <c r="R789" s="917"/>
      <c r="S789" s="918"/>
      <c r="T789" s="114" t="str" cm="1">
        <f t="array" ref="T789">_xlfn.IFS(I789="L = L",J789*K789,I789="L = RoT",J789*R789*S789,I789="A = L x H",J789*K789*L789,I789="A = CS",J789*O789,I789="A = A",J789*N789,I789="A = RoT",J789*R789*S789,I789="V = L x H x T",J789*K789*L789*M789,I789="V = L x CS",J789*K789*O789,I789="V = T x A",J789*M789*N789,I789="V = V",J789*P789,I789="V = RoT",J789*R789*S789,I789="M = M",J789*Q789,I789="M = RoT",J789*R789*S789,I789="","")</f>
        <v/>
      </c>
      <c r="U789" s="115" t="str" cm="1">
        <f t="array" ref="U789">_xlfn.IFNA(_xlfn.IFS($H789="length","m",$H789="area","m2",$H789="volume","m3",$H789="mass","kg",$H789="",""),"problem")</f>
        <v/>
      </c>
      <c r="V789" s="475"/>
      <c r="W789" s="476"/>
      <c r="X789" s="476"/>
      <c r="Y789" s="476"/>
      <c r="Z789" s="116"/>
      <c r="AA789" s="117" t="str" cm="1">
        <f t="array" ref="AA789">_xlfn.IFNA(_xlfn.IFS($H789="Length",VLOOKUP($Y789,Densities,3,FALSE),$H789="area",VLOOKUP($Y789,Densities,4,FALSE),$H789="volume",VLOOKUP($Y789,Densities,5,FALSE),$H789="mass",1,$H789="",""),"enter density manually")</f>
        <v/>
      </c>
      <c r="AB789" s="115" t="str" cm="1">
        <f t="array" ref="AB789">_xlfn.IFNA(_xlfn.IFS($H789="length","kg/m",$H789="area","kg/m2",$H789="volume","kg/m3",$H789="mass","kg/kg",$H789="",""),"problem")</f>
        <v/>
      </c>
      <c r="AC789" s="118" t="str">
        <f t="shared" si="47"/>
        <v/>
      </c>
      <c r="AD789" s="119" t="str">
        <f t="shared" si="48"/>
        <v/>
      </c>
      <c r="AE789" s="120" t="str">
        <f t="shared" si="49"/>
        <v/>
      </c>
      <c r="AF789" s="121" t="str">
        <f t="shared" si="46"/>
        <v/>
      </c>
    </row>
    <row r="790" spans="2:32" ht="15.75" customHeight="1" x14ac:dyDescent="0.35">
      <c r="B790" s="903"/>
      <c r="C790" s="904"/>
      <c r="D790" s="905"/>
      <c r="E790" s="906"/>
      <c r="F790" s="907"/>
      <c r="G790" s="908"/>
      <c r="H790" s="909"/>
      <c r="I790" s="910"/>
      <c r="J790" s="911"/>
      <c r="K790" s="912"/>
      <c r="L790" s="913"/>
      <c r="M790" s="914"/>
      <c r="N790" s="915"/>
      <c r="O790" s="914"/>
      <c r="P790" s="915"/>
      <c r="Q790" s="916"/>
      <c r="R790" s="917"/>
      <c r="S790" s="918"/>
      <c r="T790" s="114" t="str" cm="1">
        <f t="array" ref="T790">_xlfn.IFS(I790="L = L",J790*K790,I790="L = RoT",J790*R790*S790,I790="A = L x H",J790*K790*L790,I790="A = CS",J790*O790,I790="A = A",J790*N790,I790="A = RoT",J790*R790*S790,I790="V = L x H x T",J790*K790*L790*M790,I790="V = L x CS",J790*K790*O790,I790="V = T x A",J790*M790*N790,I790="V = V",J790*P790,I790="V = RoT",J790*R790*S790,I790="M = M",J790*Q790,I790="M = RoT",J790*R790*S790,I790="","")</f>
        <v/>
      </c>
      <c r="U790" s="115" t="str" cm="1">
        <f t="array" ref="U790">_xlfn.IFNA(_xlfn.IFS($H790="length","m",$H790="area","m2",$H790="volume","m3",$H790="mass","kg",$H790="",""),"problem")</f>
        <v/>
      </c>
      <c r="V790" s="475"/>
      <c r="W790" s="476"/>
      <c r="X790" s="476"/>
      <c r="Y790" s="476"/>
      <c r="Z790" s="116"/>
      <c r="AA790" s="117" t="str" cm="1">
        <f t="array" ref="AA790">_xlfn.IFNA(_xlfn.IFS($H790="Length",VLOOKUP($Y790,Densities,3,FALSE),$H790="area",VLOOKUP($Y790,Densities,4,FALSE),$H790="volume",VLOOKUP($Y790,Densities,5,FALSE),$H790="mass",1,$H790="",""),"enter density manually")</f>
        <v/>
      </c>
      <c r="AB790" s="115" t="str" cm="1">
        <f t="array" ref="AB790">_xlfn.IFNA(_xlfn.IFS($H790="length","kg/m",$H790="area","kg/m2",$H790="volume","kg/m3",$H790="mass","kg/kg",$H790="",""),"problem")</f>
        <v/>
      </c>
      <c r="AC790" s="118" t="str">
        <f t="shared" si="47"/>
        <v/>
      </c>
      <c r="AD790" s="119" t="str">
        <f t="shared" si="48"/>
        <v/>
      </c>
      <c r="AE790" s="120" t="str">
        <f t="shared" si="49"/>
        <v/>
      </c>
      <c r="AF790" s="121" t="str">
        <f t="shared" si="46"/>
        <v/>
      </c>
    </row>
    <row r="791" spans="2:32" ht="15.75" customHeight="1" x14ac:dyDescent="0.35">
      <c r="B791" s="903"/>
      <c r="C791" s="904"/>
      <c r="D791" s="905"/>
      <c r="E791" s="906"/>
      <c r="F791" s="907"/>
      <c r="G791" s="908"/>
      <c r="H791" s="909"/>
      <c r="I791" s="910"/>
      <c r="J791" s="911"/>
      <c r="K791" s="912"/>
      <c r="L791" s="913"/>
      <c r="M791" s="914"/>
      <c r="N791" s="915"/>
      <c r="O791" s="914"/>
      <c r="P791" s="915"/>
      <c r="Q791" s="916"/>
      <c r="R791" s="917"/>
      <c r="S791" s="918"/>
      <c r="T791" s="114" t="str" cm="1">
        <f t="array" ref="T791">_xlfn.IFS(I791="L = L",J791*K791,I791="L = RoT",J791*R791*S791,I791="A = L x H",J791*K791*L791,I791="A = CS",J791*O791,I791="A = A",J791*N791,I791="A = RoT",J791*R791*S791,I791="V = L x H x T",J791*K791*L791*M791,I791="V = L x CS",J791*K791*O791,I791="V = T x A",J791*M791*N791,I791="V = V",J791*P791,I791="V = RoT",J791*R791*S791,I791="M = M",J791*Q791,I791="M = RoT",J791*R791*S791,I791="","")</f>
        <v/>
      </c>
      <c r="U791" s="115" t="str" cm="1">
        <f t="array" ref="U791">_xlfn.IFNA(_xlfn.IFS($H791="length","m",$H791="area","m2",$H791="volume","m3",$H791="mass","kg",$H791="",""),"problem")</f>
        <v/>
      </c>
      <c r="V791" s="475"/>
      <c r="W791" s="476"/>
      <c r="X791" s="476"/>
      <c r="Y791" s="476"/>
      <c r="Z791" s="116"/>
      <c r="AA791" s="117" t="str" cm="1">
        <f t="array" ref="AA791">_xlfn.IFNA(_xlfn.IFS($H791="Length",VLOOKUP($Y791,Densities,3,FALSE),$H791="area",VLOOKUP($Y791,Densities,4,FALSE),$H791="volume",VLOOKUP($Y791,Densities,5,FALSE),$H791="mass",1,$H791="",""),"enter density manually")</f>
        <v/>
      </c>
      <c r="AB791" s="115" t="str" cm="1">
        <f t="array" ref="AB791">_xlfn.IFNA(_xlfn.IFS($H791="length","kg/m",$H791="area","kg/m2",$H791="volume","kg/m3",$H791="mass","kg/kg",$H791="",""),"problem")</f>
        <v/>
      </c>
      <c r="AC791" s="118" t="str">
        <f t="shared" si="47"/>
        <v/>
      </c>
      <c r="AD791" s="119" t="str">
        <f t="shared" si="48"/>
        <v/>
      </c>
      <c r="AE791" s="120" t="str">
        <f t="shared" si="49"/>
        <v/>
      </c>
      <c r="AF791" s="121" t="str">
        <f t="shared" si="46"/>
        <v/>
      </c>
    </row>
    <row r="792" spans="2:32" ht="15.75" customHeight="1" x14ac:dyDescent="0.35">
      <c r="B792" s="903"/>
      <c r="C792" s="904"/>
      <c r="D792" s="905"/>
      <c r="E792" s="906"/>
      <c r="F792" s="907"/>
      <c r="G792" s="908"/>
      <c r="H792" s="909"/>
      <c r="I792" s="910"/>
      <c r="J792" s="911"/>
      <c r="K792" s="912"/>
      <c r="L792" s="913"/>
      <c r="M792" s="914"/>
      <c r="N792" s="915"/>
      <c r="O792" s="914"/>
      <c r="P792" s="915"/>
      <c r="Q792" s="916"/>
      <c r="R792" s="917"/>
      <c r="S792" s="918"/>
      <c r="T792" s="114" t="str" cm="1">
        <f t="array" ref="T792">_xlfn.IFS(I792="L = L",J792*K792,I792="L = RoT",J792*R792*S792,I792="A = L x H",J792*K792*L792,I792="A = CS",J792*O792,I792="A = A",J792*N792,I792="A = RoT",J792*R792*S792,I792="V = L x H x T",J792*K792*L792*M792,I792="V = L x CS",J792*K792*O792,I792="V = T x A",J792*M792*N792,I792="V = V",J792*P792,I792="V = RoT",J792*R792*S792,I792="M = M",J792*Q792,I792="M = RoT",J792*R792*S792,I792="","")</f>
        <v/>
      </c>
      <c r="U792" s="115" t="str" cm="1">
        <f t="array" ref="U792">_xlfn.IFNA(_xlfn.IFS($H792="length","m",$H792="area","m2",$H792="volume","m3",$H792="mass","kg",$H792="",""),"problem")</f>
        <v/>
      </c>
      <c r="V792" s="475"/>
      <c r="W792" s="476"/>
      <c r="X792" s="476"/>
      <c r="Y792" s="476"/>
      <c r="Z792" s="116"/>
      <c r="AA792" s="117" t="str" cm="1">
        <f t="array" ref="AA792">_xlfn.IFNA(_xlfn.IFS($H792="Length",VLOOKUP($Y792,Densities,3,FALSE),$H792="area",VLOOKUP($Y792,Densities,4,FALSE),$H792="volume",VLOOKUP($Y792,Densities,5,FALSE),$H792="mass",1,$H792="",""),"enter density manually")</f>
        <v/>
      </c>
      <c r="AB792" s="115" t="str" cm="1">
        <f t="array" ref="AB792">_xlfn.IFNA(_xlfn.IFS($H792="length","kg/m",$H792="area","kg/m2",$H792="volume","kg/m3",$H792="mass","kg/kg",$H792="",""),"problem")</f>
        <v/>
      </c>
      <c r="AC792" s="118" t="str">
        <f t="shared" si="47"/>
        <v/>
      </c>
      <c r="AD792" s="119" t="str">
        <f t="shared" si="48"/>
        <v/>
      </c>
      <c r="AE792" s="120" t="str">
        <f t="shared" si="49"/>
        <v/>
      </c>
      <c r="AF792" s="121" t="str">
        <f t="shared" si="46"/>
        <v/>
      </c>
    </row>
    <row r="793" spans="2:32" ht="15.75" customHeight="1" x14ac:dyDescent="0.35">
      <c r="B793" s="903"/>
      <c r="C793" s="904"/>
      <c r="D793" s="905"/>
      <c r="E793" s="906"/>
      <c r="F793" s="907"/>
      <c r="G793" s="908"/>
      <c r="H793" s="909"/>
      <c r="I793" s="910"/>
      <c r="J793" s="911"/>
      <c r="K793" s="912"/>
      <c r="L793" s="913"/>
      <c r="M793" s="914"/>
      <c r="N793" s="915"/>
      <c r="O793" s="914"/>
      <c r="P793" s="915"/>
      <c r="Q793" s="916"/>
      <c r="R793" s="917"/>
      <c r="S793" s="918"/>
      <c r="T793" s="114" t="str" cm="1">
        <f t="array" ref="T793">_xlfn.IFS(I793="L = L",J793*K793,I793="L = RoT",J793*R793*S793,I793="A = L x H",J793*K793*L793,I793="A = CS",J793*O793,I793="A = A",J793*N793,I793="A = RoT",J793*R793*S793,I793="V = L x H x T",J793*K793*L793*M793,I793="V = L x CS",J793*K793*O793,I793="V = T x A",J793*M793*N793,I793="V = V",J793*P793,I793="V = RoT",J793*R793*S793,I793="M = M",J793*Q793,I793="M = RoT",J793*R793*S793,I793="","")</f>
        <v/>
      </c>
      <c r="U793" s="115" t="str" cm="1">
        <f t="array" ref="U793">_xlfn.IFNA(_xlfn.IFS($H793="length","m",$H793="area","m2",$H793="volume","m3",$H793="mass","kg",$H793="",""),"problem")</f>
        <v/>
      </c>
      <c r="V793" s="475"/>
      <c r="W793" s="476"/>
      <c r="X793" s="476"/>
      <c r="Y793" s="476"/>
      <c r="Z793" s="116"/>
      <c r="AA793" s="117" t="str" cm="1">
        <f t="array" ref="AA793">_xlfn.IFNA(_xlfn.IFS($H793="Length",VLOOKUP($Y793,Densities,3,FALSE),$H793="area",VLOOKUP($Y793,Densities,4,FALSE),$H793="volume",VLOOKUP($Y793,Densities,5,FALSE),$H793="mass",1,$H793="",""),"enter density manually")</f>
        <v/>
      </c>
      <c r="AB793" s="115" t="str" cm="1">
        <f t="array" ref="AB793">_xlfn.IFNA(_xlfn.IFS($H793="length","kg/m",$H793="area","kg/m2",$H793="volume","kg/m3",$H793="mass","kg/kg",$H793="",""),"problem")</f>
        <v/>
      </c>
      <c r="AC793" s="118" t="str">
        <f t="shared" si="47"/>
        <v/>
      </c>
      <c r="AD793" s="119" t="str">
        <f t="shared" si="48"/>
        <v/>
      </c>
      <c r="AE793" s="120" t="str">
        <f t="shared" si="49"/>
        <v/>
      </c>
      <c r="AF793" s="121" t="str">
        <f t="shared" si="46"/>
        <v/>
      </c>
    </row>
    <row r="794" spans="2:32" ht="15.75" customHeight="1" x14ac:dyDescent="0.35">
      <c r="B794" s="903"/>
      <c r="C794" s="904"/>
      <c r="D794" s="905"/>
      <c r="E794" s="906"/>
      <c r="F794" s="907"/>
      <c r="G794" s="908"/>
      <c r="H794" s="909"/>
      <c r="I794" s="910"/>
      <c r="J794" s="911"/>
      <c r="K794" s="912"/>
      <c r="L794" s="913"/>
      <c r="M794" s="914"/>
      <c r="N794" s="915"/>
      <c r="O794" s="914"/>
      <c r="P794" s="915"/>
      <c r="Q794" s="916"/>
      <c r="R794" s="917"/>
      <c r="S794" s="918"/>
      <c r="T794" s="114" t="str" cm="1">
        <f t="array" ref="T794">_xlfn.IFS(I794="L = L",J794*K794,I794="L = RoT",J794*R794*S794,I794="A = L x H",J794*K794*L794,I794="A = CS",J794*O794,I794="A = A",J794*N794,I794="A = RoT",J794*R794*S794,I794="V = L x H x T",J794*K794*L794*M794,I794="V = L x CS",J794*K794*O794,I794="V = T x A",J794*M794*N794,I794="V = V",J794*P794,I794="V = RoT",J794*R794*S794,I794="M = M",J794*Q794,I794="M = RoT",J794*R794*S794,I794="","")</f>
        <v/>
      </c>
      <c r="U794" s="115" t="str" cm="1">
        <f t="array" ref="U794">_xlfn.IFNA(_xlfn.IFS($H794="length","m",$H794="area","m2",$H794="volume","m3",$H794="mass","kg",$H794="",""),"problem")</f>
        <v/>
      </c>
      <c r="V794" s="475"/>
      <c r="W794" s="476"/>
      <c r="X794" s="476"/>
      <c r="Y794" s="476"/>
      <c r="Z794" s="116"/>
      <c r="AA794" s="117" t="str" cm="1">
        <f t="array" ref="AA794">_xlfn.IFNA(_xlfn.IFS($H794="Length",VLOOKUP($Y794,Densities,3,FALSE),$H794="area",VLOOKUP($Y794,Densities,4,FALSE),$H794="volume",VLOOKUP($Y794,Densities,5,FALSE),$H794="mass",1,$H794="",""),"enter density manually")</f>
        <v/>
      </c>
      <c r="AB794" s="115" t="str" cm="1">
        <f t="array" ref="AB794">_xlfn.IFNA(_xlfn.IFS($H794="length","kg/m",$H794="area","kg/m2",$H794="volume","kg/m3",$H794="mass","kg/kg",$H794="",""),"problem")</f>
        <v/>
      </c>
      <c r="AC794" s="118" t="str">
        <f t="shared" si="47"/>
        <v/>
      </c>
      <c r="AD794" s="119" t="str">
        <f t="shared" si="48"/>
        <v/>
      </c>
      <c r="AE794" s="120" t="str">
        <f t="shared" si="49"/>
        <v/>
      </c>
      <c r="AF794" s="121" t="str">
        <f t="shared" si="46"/>
        <v/>
      </c>
    </row>
    <row r="795" spans="2:32" ht="15.75" customHeight="1" x14ac:dyDescent="0.35">
      <c r="B795" s="903"/>
      <c r="C795" s="904"/>
      <c r="D795" s="905"/>
      <c r="E795" s="906"/>
      <c r="F795" s="907"/>
      <c r="G795" s="908"/>
      <c r="H795" s="909"/>
      <c r="I795" s="910"/>
      <c r="J795" s="911"/>
      <c r="K795" s="912"/>
      <c r="L795" s="913"/>
      <c r="M795" s="914"/>
      <c r="N795" s="915"/>
      <c r="O795" s="914"/>
      <c r="P795" s="915"/>
      <c r="Q795" s="916"/>
      <c r="R795" s="917"/>
      <c r="S795" s="918"/>
      <c r="T795" s="114" t="str" cm="1">
        <f t="array" ref="T795">_xlfn.IFS(I795="L = L",J795*K795,I795="L = RoT",J795*R795*S795,I795="A = L x H",J795*K795*L795,I795="A = CS",J795*O795,I795="A = A",J795*N795,I795="A = RoT",J795*R795*S795,I795="V = L x H x T",J795*K795*L795*M795,I795="V = L x CS",J795*K795*O795,I795="V = T x A",J795*M795*N795,I795="V = V",J795*P795,I795="V = RoT",J795*R795*S795,I795="M = M",J795*Q795,I795="M = RoT",J795*R795*S795,I795="","")</f>
        <v/>
      </c>
      <c r="U795" s="115" t="str" cm="1">
        <f t="array" ref="U795">_xlfn.IFNA(_xlfn.IFS($H795="length","m",$H795="area","m2",$H795="volume","m3",$H795="mass","kg",$H795="",""),"problem")</f>
        <v/>
      </c>
      <c r="V795" s="475"/>
      <c r="W795" s="476"/>
      <c r="X795" s="476"/>
      <c r="Y795" s="476"/>
      <c r="Z795" s="116"/>
      <c r="AA795" s="117" t="str" cm="1">
        <f t="array" ref="AA795">_xlfn.IFNA(_xlfn.IFS($H795="Length",VLOOKUP($Y795,Densities,3,FALSE),$H795="area",VLOOKUP($Y795,Densities,4,FALSE),$H795="volume",VLOOKUP($Y795,Densities,5,FALSE),$H795="mass",1,$H795="",""),"enter density manually")</f>
        <v/>
      </c>
      <c r="AB795" s="115" t="str" cm="1">
        <f t="array" ref="AB795">_xlfn.IFNA(_xlfn.IFS($H795="length","kg/m",$H795="area","kg/m2",$H795="volume","kg/m3",$H795="mass","kg/kg",$H795="",""),"problem")</f>
        <v/>
      </c>
      <c r="AC795" s="118" t="str">
        <f t="shared" si="47"/>
        <v/>
      </c>
      <c r="AD795" s="119" t="str">
        <f t="shared" si="48"/>
        <v/>
      </c>
      <c r="AE795" s="120" t="str">
        <f t="shared" si="49"/>
        <v/>
      </c>
      <c r="AF795" s="121" t="str">
        <f t="shared" si="46"/>
        <v/>
      </c>
    </row>
    <row r="796" spans="2:32" ht="15.75" customHeight="1" x14ac:dyDescent="0.35">
      <c r="B796" s="903"/>
      <c r="C796" s="904"/>
      <c r="D796" s="905"/>
      <c r="E796" s="906"/>
      <c r="F796" s="907"/>
      <c r="G796" s="908"/>
      <c r="H796" s="909"/>
      <c r="I796" s="910"/>
      <c r="J796" s="911"/>
      <c r="K796" s="912"/>
      <c r="L796" s="913"/>
      <c r="M796" s="914"/>
      <c r="N796" s="915"/>
      <c r="O796" s="914"/>
      <c r="P796" s="915"/>
      <c r="Q796" s="916"/>
      <c r="R796" s="917"/>
      <c r="S796" s="918"/>
      <c r="T796" s="114" t="str" cm="1">
        <f t="array" ref="T796">_xlfn.IFS(I796="L = L",J796*K796,I796="L = RoT",J796*R796*S796,I796="A = L x H",J796*K796*L796,I796="A = CS",J796*O796,I796="A = A",J796*N796,I796="A = RoT",J796*R796*S796,I796="V = L x H x T",J796*K796*L796*M796,I796="V = L x CS",J796*K796*O796,I796="V = T x A",J796*M796*N796,I796="V = V",J796*P796,I796="V = RoT",J796*R796*S796,I796="M = M",J796*Q796,I796="M = RoT",J796*R796*S796,I796="","")</f>
        <v/>
      </c>
      <c r="U796" s="115" t="str" cm="1">
        <f t="array" ref="U796">_xlfn.IFNA(_xlfn.IFS($H796="length","m",$H796="area","m2",$H796="volume","m3",$H796="mass","kg",$H796="",""),"problem")</f>
        <v/>
      </c>
      <c r="V796" s="475"/>
      <c r="W796" s="476"/>
      <c r="X796" s="476"/>
      <c r="Y796" s="476"/>
      <c r="Z796" s="116"/>
      <c r="AA796" s="117" t="str" cm="1">
        <f t="array" ref="AA796">_xlfn.IFNA(_xlfn.IFS($H796="Length",VLOOKUP($Y796,Densities,3,FALSE),$H796="area",VLOOKUP($Y796,Densities,4,FALSE),$H796="volume",VLOOKUP($Y796,Densities,5,FALSE),$H796="mass",1,$H796="",""),"enter density manually")</f>
        <v/>
      </c>
      <c r="AB796" s="115" t="str" cm="1">
        <f t="array" ref="AB796">_xlfn.IFNA(_xlfn.IFS($H796="length","kg/m",$H796="area","kg/m2",$H796="volume","kg/m3",$H796="mass","kg/kg",$H796="",""),"problem")</f>
        <v/>
      </c>
      <c r="AC796" s="118" t="str">
        <f t="shared" si="47"/>
        <v/>
      </c>
      <c r="AD796" s="119" t="str">
        <f t="shared" si="48"/>
        <v/>
      </c>
      <c r="AE796" s="120" t="str">
        <f t="shared" si="49"/>
        <v/>
      </c>
      <c r="AF796" s="121" t="str">
        <f t="shared" si="46"/>
        <v/>
      </c>
    </row>
    <row r="797" spans="2:32" ht="15.75" customHeight="1" x14ac:dyDescent="0.35">
      <c r="B797" s="903"/>
      <c r="C797" s="904"/>
      <c r="D797" s="905"/>
      <c r="E797" s="906"/>
      <c r="F797" s="907"/>
      <c r="G797" s="908"/>
      <c r="H797" s="909"/>
      <c r="I797" s="910"/>
      <c r="J797" s="911"/>
      <c r="K797" s="912"/>
      <c r="L797" s="913"/>
      <c r="M797" s="914"/>
      <c r="N797" s="915"/>
      <c r="O797" s="914"/>
      <c r="P797" s="915"/>
      <c r="Q797" s="916"/>
      <c r="R797" s="917"/>
      <c r="S797" s="918"/>
      <c r="T797" s="114" t="str" cm="1">
        <f t="array" ref="T797">_xlfn.IFS(I797="L = L",J797*K797,I797="L = RoT",J797*R797*S797,I797="A = L x H",J797*K797*L797,I797="A = CS",J797*O797,I797="A = A",J797*N797,I797="A = RoT",J797*R797*S797,I797="V = L x H x T",J797*K797*L797*M797,I797="V = L x CS",J797*K797*O797,I797="V = T x A",J797*M797*N797,I797="V = V",J797*P797,I797="V = RoT",J797*R797*S797,I797="M = M",J797*Q797,I797="M = RoT",J797*R797*S797,I797="","")</f>
        <v/>
      </c>
      <c r="U797" s="115" t="str" cm="1">
        <f t="array" ref="U797">_xlfn.IFNA(_xlfn.IFS($H797="length","m",$H797="area","m2",$H797="volume","m3",$H797="mass","kg",$H797="",""),"problem")</f>
        <v/>
      </c>
      <c r="V797" s="475"/>
      <c r="W797" s="476"/>
      <c r="X797" s="476"/>
      <c r="Y797" s="476"/>
      <c r="Z797" s="116"/>
      <c r="AA797" s="117" t="str" cm="1">
        <f t="array" ref="AA797">_xlfn.IFNA(_xlfn.IFS($H797="Length",VLOOKUP($Y797,Densities,3,FALSE),$H797="area",VLOOKUP($Y797,Densities,4,FALSE),$H797="volume",VLOOKUP($Y797,Densities,5,FALSE),$H797="mass",1,$H797="",""),"enter density manually")</f>
        <v/>
      </c>
      <c r="AB797" s="115" t="str" cm="1">
        <f t="array" ref="AB797">_xlfn.IFNA(_xlfn.IFS($H797="length","kg/m",$H797="area","kg/m2",$H797="volume","kg/m3",$H797="mass","kg/kg",$H797="",""),"problem")</f>
        <v/>
      </c>
      <c r="AC797" s="118" t="str">
        <f t="shared" si="47"/>
        <v/>
      </c>
      <c r="AD797" s="119" t="str">
        <f t="shared" si="48"/>
        <v/>
      </c>
      <c r="AE797" s="120" t="str">
        <f t="shared" si="49"/>
        <v/>
      </c>
      <c r="AF797" s="121" t="str">
        <f t="shared" si="46"/>
        <v/>
      </c>
    </row>
    <row r="798" spans="2:32" ht="15.75" customHeight="1" x14ac:dyDescent="0.35">
      <c r="B798" s="903"/>
      <c r="C798" s="904"/>
      <c r="D798" s="905"/>
      <c r="E798" s="906"/>
      <c r="F798" s="907"/>
      <c r="G798" s="908"/>
      <c r="H798" s="909"/>
      <c r="I798" s="910"/>
      <c r="J798" s="911"/>
      <c r="K798" s="912"/>
      <c r="L798" s="913"/>
      <c r="M798" s="914"/>
      <c r="N798" s="915"/>
      <c r="O798" s="914"/>
      <c r="P798" s="915"/>
      <c r="Q798" s="916"/>
      <c r="R798" s="917"/>
      <c r="S798" s="918"/>
      <c r="T798" s="114" t="str" cm="1">
        <f t="array" ref="T798">_xlfn.IFS(I798="L = L",J798*K798,I798="L = RoT",J798*R798*S798,I798="A = L x H",J798*K798*L798,I798="A = CS",J798*O798,I798="A = A",J798*N798,I798="A = RoT",J798*R798*S798,I798="V = L x H x T",J798*K798*L798*M798,I798="V = L x CS",J798*K798*O798,I798="V = T x A",J798*M798*N798,I798="V = V",J798*P798,I798="V = RoT",J798*R798*S798,I798="M = M",J798*Q798,I798="M = RoT",J798*R798*S798,I798="","")</f>
        <v/>
      </c>
      <c r="U798" s="115" t="str" cm="1">
        <f t="array" ref="U798">_xlfn.IFNA(_xlfn.IFS($H798="length","m",$H798="area","m2",$H798="volume","m3",$H798="mass","kg",$H798="",""),"problem")</f>
        <v/>
      </c>
      <c r="V798" s="475"/>
      <c r="W798" s="476"/>
      <c r="X798" s="476"/>
      <c r="Y798" s="476"/>
      <c r="Z798" s="116"/>
      <c r="AA798" s="117" t="str" cm="1">
        <f t="array" ref="AA798">_xlfn.IFNA(_xlfn.IFS($H798="Length",VLOOKUP($Y798,Densities,3,FALSE),$H798="area",VLOOKUP($Y798,Densities,4,FALSE),$H798="volume",VLOOKUP($Y798,Densities,5,FALSE),$H798="mass",1,$H798="",""),"enter density manually")</f>
        <v/>
      </c>
      <c r="AB798" s="115" t="str" cm="1">
        <f t="array" ref="AB798">_xlfn.IFNA(_xlfn.IFS($H798="length","kg/m",$H798="area","kg/m2",$H798="volume","kg/m3",$H798="mass","kg/kg",$H798="",""),"problem")</f>
        <v/>
      </c>
      <c r="AC798" s="118" t="str">
        <f t="shared" si="47"/>
        <v/>
      </c>
      <c r="AD798" s="119" t="str">
        <f t="shared" si="48"/>
        <v/>
      </c>
      <c r="AE798" s="120" t="str">
        <f t="shared" si="49"/>
        <v/>
      </c>
      <c r="AF798" s="121" t="str">
        <f t="shared" si="46"/>
        <v/>
      </c>
    </row>
    <row r="799" spans="2:32" ht="15.75" customHeight="1" x14ac:dyDescent="0.35">
      <c r="B799" s="903"/>
      <c r="C799" s="904"/>
      <c r="D799" s="905"/>
      <c r="E799" s="906"/>
      <c r="F799" s="907"/>
      <c r="G799" s="908"/>
      <c r="H799" s="909"/>
      <c r="I799" s="910"/>
      <c r="J799" s="911"/>
      <c r="K799" s="912"/>
      <c r="L799" s="913"/>
      <c r="M799" s="914"/>
      <c r="N799" s="915"/>
      <c r="O799" s="914"/>
      <c r="P799" s="915"/>
      <c r="Q799" s="916"/>
      <c r="R799" s="917"/>
      <c r="S799" s="918"/>
      <c r="T799" s="114" t="str" cm="1">
        <f t="array" ref="T799">_xlfn.IFS(I799="L = L",J799*K799,I799="L = RoT",J799*R799*S799,I799="A = L x H",J799*K799*L799,I799="A = CS",J799*O799,I799="A = A",J799*N799,I799="A = RoT",J799*R799*S799,I799="V = L x H x T",J799*K799*L799*M799,I799="V = L x CS",J799*K799*O799,I799="V = T x A",J799*M799*N799,I799="V = V",J799*P799,I799="V = RoT",J799*R799*S799,I799="M = M",J799*Q799,I799="M = RoT",J799*R799*S799,I799="","")</f>
        <v/>
      </c>
      <c r="U799" s="115" t="str" cm="1">
        <f t="array" ref="U799">_xlfn.IFNA(_xlfn.IFS($H799="length","m",$H799="area","m2",$H799="volume","m3",$H799="mass","kg",$H799="",""),"problem")</f>
        <v/>
      </c>
      <c r="V799" s="475"/>
      <c r="W799" s="476"/>
      <c r="X799" s="476"/>
      <c r="Y799" s="476"/>
      <c r="Z799" s="116"/>
      <c r="AA799" s="117" t="str" cm="1">
        <f t="array" ref="AA799">_xlfn.IFNA(_xlfn.IFS($H799="Length",VLOOKUP($Y799,Densities,3,FALSE),$H799="area",VLOOKUP($Y799,Densities,4,FALSE),$H799="volume",VLOOKUP($Y799,Densities,5,FALSE),$H799="mass",1,$H799="",""),"enter density manually")</f>
        <v/>
      </c>
      <c r="AB799" s="115" t="str" cm="1">
        <f t="array" ref="AB799">_xlfn.IFNA(_xlfn.IFS($H799="length","kg/m",$H799="area","kg/m2",$H799="volume","kg/m3",$H799="mass","kg/kg",$H799="",""),"problem")</f>
        <v/>
      </c>
      <c r="AC799" s="118" t="str">
        <f t="shared" si="47"/>
        <v/>
      </c>
      <c r="AD799" s="119" t="str">
        <f t="shared" si="48"/>
        <v/>
      </c>
      <c r="AE799" s="120" t="str">
        <f t="shared" si="49"/>
        <v/>
      </c>
      <c r="AF799" s="121" t="str">
        <f t="shared" si="46"/>
        <v/>
      </c>
    </row>
    <row r="800" spans="2:32" ht="15.75" customHeight="1" x14ac:dyDescent="0.35">
      <c r="B800" s="903"/>
      <c r="C800" s="904"/>
      <c r="D800" s="905"/>
      <c r="E800" s="906"/>
      <c r="F800" s="907"/>
      <c r="G800" s="908"/>
      <c r="H800" s="909"/>
      <c r="I800" s="910"/>
      <c r="J800" s="911"/>
      <c r="K800" s="912"/>
      <c r="L800" s="913"/>
      <c r="M800" s="914"/>
      <c r="N800" s="915"/>
      <c r="O800" s="914"/>
      <c r="P800" s="915"/>
      <c r="Q800" s="916"/>
      <c r="R800" s="917"/>
      <c r="S800" s="918"/>
      <c r="T800" s="114" t="str" cm="1">
        <f t="array" ref="T800">_xlfn.IFS(I800="L = L",J800*K800,I800="L = RoT",J800*R800*S800,I800="A = L x H",J800*K800*L800,I800="A = CS",J800*O800,I800="A = A",J800*N800,I800="A = RoT",J800*R800*S800,I800="V = L x H x T",J800*K800*L800*M800,I800="V = L x CS",J800*K800*O800,I800="V = T x A",J800*M800*N800,I800="V = V",J800*P800,I800="V = RoT",J800*R800*S800,I800="M = M",J800*Q800,I800="M = RoT",J800*R800*S800,I800="","")</f>
        <v/>
      </c>
      <c r="U800" s="115" t="str" cm="1">
        <f t="array" ref="U800">_xlfn.IFNA(_xlfn.IFS($H800="length","m",$H800="area","m2",$H800="volume","m3",$H800="mass","kg",$H800="",""),"problem")</f>
        <v/>
      </c>
      <c r="V800" s="475"/>
      <c r="W800" s="476"/>
      <c r="X800" s="476"/>
      <c r="Y800" s="476"/>
      <c r="Z800" s="116"/>
      <c r="AA800" s="117" t="str" cm="1">
        <f t="array" ref="AA800">_xlfn.IFNA(_xlfn.IFS($H800="Length",VLOOKUP($Y800,Densities,3,FALSE),$H800="area",VLOOKUP($Y800,Densities,4,FALSE),$H800="volume",VLOOKUP($Y800,Densities,5,FALSE),$H800="mass",1,$H800="",""),"enter density manually")</f>
        <v/>
      </c>
      <c r="AB800" s="115" t="str" cm="1">
        <f t="array" ref="AB800">_xlfn.IFNA(_xlfn.IFS($H800="length","kg/m",$H800="area","kg/m2",$H800="volume","kg/m3",$H800="mass","kg/kg",$H800="",""),"problem")</f>
        <v/>
      </c>
      <c r="AC800" s="118" t="str">
        <f t="shared" si="47"/>
        <v/>
      </c>
      <c r="AD800" s="119" t="str">
        <f t="shared" si="48"/>
        <v/>
      </c>
      <c r="AE800" s="120" t="str">
        <f t="shared" si="49"/>
        <v/>
      </c>
      <c r="AF800" s="121" t="str">
        <f t="shared" si="46"/>
        <v/>
      </c>
    </row>
    <row r="801" spans="2:32" ht="15.75" customHeight="1" x14ac:dyDescent="0.35">
      <c r="B801" s="903"/>
      <c r="C801" s="904"/>
      <c r="D801" s="905"/>
      <c r="E801" s="906"/>
      <c r="F801" s="907"/>
      <c r="G801" s="908"/>
      <c r="H801" s="909"/>
      <c r="I801" s="910"/>
      <c r="J801" s="911"/>
      <c r="K801" s="912"/>
      <c r="L801" s="913"/>
      <c r="M801" s="914"/>
      <c r="N801" s="915"/>
      <c r="O801" s="914"/>
      <c r="P801" s="915"/>
      <c r="Q801" s="916"/>
      <c r="R801" s="917"/>
      <c r="S801" s="918"/>
      <c r="T801" s="114" t="str" cm="1">
        <f t="array" ref="T801">_xlfn.IFS(I801="L = L",J801*K801,I801="L = RoT",J801*R801*S801,I801="A = L x H",J801*K801*L801,I801="A = CS",J801*O801,I801="A = A",J801*N801,I801="A = RoT",J801*R801*S801,I801="V = L x H x T",J801*K801*L801*M801,I801="V = L x CS",J801*K801*O801,I801="V = T x A",J801*M801*N801,I801="V = V",J801*P801,I801="V = RoT",J801*R801*S801,I801="M = M",J801*Q801,I801="M = RoT",J801*R801*S801,I801="","")</f>
        <v/>
      </c>
      <c r="U801" s="115" t="str" cm="1">
        <f t="array" ref="U801">_xlfn.IFNA(_xlfn.IFS($H801="length","m",$H801="area","m2",$H801="volume","m3",$H801="mass","kg",$H801="",""),"problem")</f>
        <v/>
      </c>
      <c r="V801" s="475"/>
      <c r="W801" s="476"/>
      <c r="X801" s="476"/>
      <c r="Y801" s="476"/>
      <c r="Z801" s="116"/>
      <c r="AA801" s="117" t="str" cm="1">
        <f t="array" ref="AA801">_xlfn.IFNA(_xlfn.IFS($H801="Length",VLOOKUP($Y801,Densities,3,FALSE),$H801="area",VLOOKUP($Y801,Densities,4,FALSE),$H801="volume",VLOOKUP($Y801,Densities,5,FALSE),$H801="mass",1,$H801="",""),"enter density manually")</f>
        <v/>
      </c>
      <c r="AB801" s="115" t="str" cm="1">
        <f t="array" ref="AB801">_xlfn.IFNA(_xlfn.IFS($H801="length","kg/m",$H801="area","kg/m2",$H801="volume","kg/m3",$H801="mass","kg/kg",$H801="",""),"problem")</f>
        <v/>
      </c>
      <c r="AC801" s="118" t="str">
        <f t="shared" si="47"/>
        <v/>
      </c>
      <c r="AD801" s="119" t="str">
        <f t="shared" si="48"/>
        <v/>
      </c>
      <c r="AE801" s="120" t="str">
        <f t="shared" si="49"/>
        <v/>
      </c>
      <c r="AF801" s="121" t="str">
        <f t="shared" si="46"/>
        <v/>
      </c>
    </row>
    <row r="802" spans="2:32" ht="15.75" customHeight="1" x14ac:dyDescent="0.35">
      <c r="B802" s="903"/>
      <c r="C802" s="904"/>
      <c r="D802" s="905"/>
      <c r="E802" s="906"/>
      <c r="F802" s="907"/>
      <c r="G802" s="908"/>
      <c r="H802" s="909"/>
      <c r="I802" s="910"/>
      <c r="J802" s="911"/>
      <c r="K802" s="912"/>
      <c r="L802" s="913"/>
      <c r="M802" s="914"/>
      <c r="N802" s="915"/>
      <c r="O802" s="914"/>
      <c r="P802" s="915"/>
      <c r="Q802" s="916"/>
      <c r="R802" s="917"/>
      <c r="S802" s="918"/>
      <c r="T802" s="114" t="str" cm="1">
        <f t="array" ref="T802">_xlfn.IFS(I802="L = L",J802*K802,I802="L = RoT",J802*R802*S802,I802="A = L x H",J802*K802*L802,I802="A = CS",J802*O802,I802="A = A",J802*N802,I802="A = RoT",J802*R802*S802,I802="V = L x H x T",J802*K802*L802*M802,I802="V = L x CS",J802*K802*O802,I802="V = T x A",J802*M802*N802,I802="V = V",J802*P802,I802="V = RoT",J802*R802*S802,I802="M = M",J802*Q802,I802="M = RoT",J802*R802*S802,I802="","")</f>
        <v/>
      </c>
      <c r="U802" s="115" t="str" cm="1">
        <f t="array" ref="U802">_xlfn.IFNA(_xlfn.IFS($H802="length","m",$H802="area","m2",$H802="volume","m3",$H802="mass","kg",$H802="",""),"problem")</f>
        <v/>
      </c>
      <c r="V802" s="475"/>
      <c r="W802" s="476"/>
      <c r="X802" s="476"/>
      <c r="Y802" s="476"/>
      <c r="Z802" s="116"/>
      <c r="AA802" s="117" t="str" cm="1">
        <f t="array" ref="AA802">_xlfn.IFNA(_xlfn.IFS($H802="Length",VLOOKUP($Y802,Densities,3,FALSE),$H802="area",VLOOKUP($Y802,Densities,4,FALSE),$H802="volume",VLOOKUP($Y802,Densities,5,FALSE),$H802="mass",1,$H802="",""),"enter density manually")</f>
        <v/>
      </c>
      <c r="AB802" s="115" t="str" cm="1">
        <f t="array" ref="AB802">_xlfn.IFNA(_xlfn.IFS($H802="length","kg/m",$H802="area","kg/m2",$H802="volume","kg/m3",$H802="mass","kg/kg",$H802="",""),"problem")</f>
        <v/>
      </c>
      <c r="AC802" s="118" t="str">
        <f t="shared" si="47"/>
        <v/>
      </c>
      <c r="AD802" s="119" t="str">
        <f t="shared" si="48"/>
        <v/>
      </c>
      <c r="AE802" s="120" t="str">
        <f t="shared" si="49"/>
        <v/>
      </c>
      <c r="AF802" s="121" t="str">
        <f t="shared" si="46"/>
        <v/>
      </c>
    </row>
    <row r="803" spans="2:32" ht="15.75" customHeight="1" x14ac:dyDescent="0.35">
      <c r="B803" s="903"/>
      <c r="C803" s="904"/>
      <c r="D803" s="905"/>
      <c r="E803" s="906"/>
      <c r="F803" s="907"/>
      <c r="G803" s="908"/>
      <c r="H803" s="909"/>
      <c r="I803" s="910"/>
      <c r="J803" s="911"/>
      <c r="K803" s="912"/>
      <c r="L803" s="913"/>
      <c r="M803" s="914"/>
      <c r="N803" s="915"/>
      <c r="O803" s="914"/>
      <c r="P803" s="915"/>
      <c r="Q803" s="916"/>
      <c r="R803" s="917"/>
      <c r="S803" s="918"/>
      <c r="T803" s="114" t="str" cm="1">
        <f t="array" ref="T803">_xlfn.IFS(I803="L = L",J803*K803,I803="L = RoT",J803*R803*S803,I803="A = L x H",J803*K803*L803,I803="A = CS",J803*O803,I803="A = A",J803*N803,I803="A = RoT",J803*R803*S803,I803="V = L x H x T",J803*K803*L803*M803,I803="V = L x CS",J803*K803*O803,I803="V = T x A",J803*M803*N803,I803="V = V",J803*P803,I803="V = RoT",J803*R803*S803,I803="M = M",J803*Q803,I803="M = RoT",J803*R803*S803,I803="","")</f>
        <v/>
      </c>
      <c r="U803" s="115" t="str" cm="1">
        <f t="array" ref="U803">_xlfn.IFNA(_xlfn.IFS($H803="length","m",$H803="area","m2",$H803="volume","m3",$H803="mass","kg",$H803="",""),"problem")</f>
        <v/>
      </c>
      <c r="V803" s="475"/>
      <c r="W803" s="476"/>
      <c r="X803" s="476"/>
      <c r="Y803" s="476"/>
      <c r="Z803" s="116"/>
      <c r="AA803" s="117" t="str" cm="1">
        <f t="array" ref="AA803">_xlfn.IFNA(_xlfn.IFS($H803="Length",VLOOKUP($Y803,Densities,3,FALSE),$H803="area",VLOOKUP($Y803,Densities,4,FALSE),$H803="volume",VLOOKUP($Y803,Densities,5,FALSE),$H803="mass",1,$H803="",""),"enter density manually")</f>
        <v/>
      </c>
      <c r="AB803" s="115" t="str" cm="1">
        <f t="array" ref="AB803">_xlfn.IFNA(_xlfn.IFS($H803="length","kg/m",$H803="area","kg/m2",$H803="volume","kg/m3",$H803="mass","kg/kg",$H803="",""),"problem")</f>
        <v/>
      </c>
      <c r="AC803" s="118" t="str">
        <f t="shared" si="47"/>
        <v/>
      </c>
      <c r="AD803" s="119" t="str">
        <f t="shared" si="48"/>
        <v/>
      </c>
      <c r="AE803" s="120" t="str">
        <f t="shared" si="49"/>
        <v/>
      </c>
      <c r="AF803" s="121" t="str">
        <f t="shared" si="46"/>
        <v/>
      </c>
    </row>
    <row r="804" spans="2:32" ht="15.75" customHeight="1" x14ac:dyDescent="0.35">
      <c r="B804" s="903"/>
      <c r="C804" s="904"/>
      <c r="D804" s="905"/>
      <c r="E804" s="906"/>
      <c r="F804" s="907"/>
      <c r="G804" s="908"/>
      <c r="H804" s="909"/>
      <c r="I804" s="910"/>
      <c r="J804" s="911"/>
      <c r="K804" s="912"/>
      <c r="L804" s="913"/>
      <c r="M804" s="914"/>
      <c r="N804" s="915"/>
      <c r="O804" s="914"/>
      <c r="P804" s="915"/>
      <c r="Q804" s="916"/>
      <c r="R804" s="917"/>
      <c r="S804" s="918"/>
      <c r="T804" s="114" t="str" cm="1">
        <f t="array" ref="T804">_xlfn.IFS(I804="L = L",J804*K804,I804="L = RoT",J804*R804*S804,I804="A = L x H",J804*K804*L804,I804="A = CS",J804*O804,I804="A = A",J804*N804,I804="A = RoT",J804*R804*S804,I804="V = L x H x T",J804*K804*L804*M804,I804="V = L x CS",J804*K804*O804,I804="V = T x A",J804*M804*N804,I804="V = V",J804*P804,I804="V = RoT",J804*R804*S804,I804="M = M",J804*Q804,I804="M = RoT",J804*R804*S804,I804="","")</f>
        <v/>
      </c>
      <c r="U804" s="115" t="str" cm="1">
        <f t="array" ref="U804">_xlfn.IFNA(_xlfn.IFS($H804="length","m",$H804="area","m2",$H804="volume","m3",$H804="mass","kg",$H804="",""),"problem")</f>
        <v/>
      </c>
      <c r="V804" s="475"/>
      <c r="W804" s="476"/>
      <c r="X804" s="476"/>
      <c r="Y804" s="476"/>
      <c r="Z804" s="116"/>
      <c r="AA804" s="117" t="str" cm="1">
        <f t="array" ref="AA804">_xlfn.IFNA(_xlfn.IFS($H804="Length",VLOOKUP($Y804,Densities,3,FALSE),$H804="area",VLOOKUP($Y804,Densities,4,FALSE),$H804="volume",VLOOKUP($Y804,Densities,5,FALSE),$H804="mass",1,$H804="",""),"enter density manually")</f>
        <v/>
      </c>
      <c r="AB804" s="115" t="str" cm="1">
        <f t="array" ref="AB804">_xlfn.IFNA(_xlfn.IFS($H804="length","kg/m",$H804="area","kg/m2",$H804="volume","kg/m3",$H804="mass","kg/kg",$H804="",""),"problem")</f>
        <v/>
      </c>
      <c r="AC804" s="118" t="str">
        <f t="shared" si="47"/>
        <v/>
      </c>
      <c r="AD804" s="119" t="str">
        <f t="shared" si="48"/>
        <v/>
      </c>
      <c r="AE804" s="120" t="str">
        <f t="shared" si="49"/>
        <v/>
      </c>
      <c r="AF804" s="121" t="str">
        <f t="shared" si="46"/>
        <v/>
      </c>
    </row>
    <row r="805" spans="2:32" ht="15.75" customHeight="1" x14ac:dyDescent="0.35">
      <c r="B805" s="903"/>
      <c r="C805" s="904"/>
      <c r="D805" s="905"/>
      <c r="E805" s="906"/>
      <c r="F805" s="907"/>
      <c r="G805" s="908"/>
      <c r="H805" s="909"/>
      <c r="I805" s="910"/>
      <c r="J805" s="911"/>
      <c r="K805" s="912"/>
      <c r="L805" s="913"/>
      <c r="M805" s="914"/>
      <c r="N805" s="915"/>
      <c r="O805" s="914"/>
      <c r="P805" s="915"/>
      <c r="Q805" s="916"/>
      <c r="R805" s="917"/>
      <c r="S805" s="918"/>
      <c r="T805" s="114" t="str" cm="1">
        <f t="array" ref="T805">_xlfn.IFS(I805="L = L",J805*K805,I805="L = RoT",J805*R805*S805,I805="A = L x H",J805*K805*L805,I805="A = CS",J805*O805,I805="A = A",J805*N805,I805="A = RoT",J805*R805*S805,I805="V = L x H x T",J805*K805*L805*M805,I805="V = L x CS",J805*K805*O805,I805="V = T x A",J805*M805*N805,I805="V = V",J805*P805,I805="V = RoT",J805*R805*S805,I805="M = M",J805*Q805,I805="M = RoT",J805*R805*S805,I805="","")</f>
        <v/>
      </c>
      <c r="U805" s="115" t="str" cm="1">
        <f t="array" ref="U805">_xlfn.IFNA(_xlfn.IFS($H805="length","m",$H805="area","m2",$H805="volume","m3",$H805="mass","kg",$H805="",""),"problem")</f>
        <v/>
      </c>
      <c r="V805" s="475"/>
      <c r="W805" s="476"/>
      <c r="X805" s="476"/>
      <c r="Y805" s="476"/>
      <c r="Z805" s="116"/>
      <c r="AA805" s="117" t="str" cm="1">
        <f t="array" ref="AA805">_xlfn.IFNA(_xlfn.IFS($H805="Length",VLOOKUP($Y805,Densities,3,FALSE),$H805="area",VLOOKUP($Y805,Densities,4,FALSE),$H805="volume",VLOOKUP($Y805,Densities,5,FALSE),$H805="mass",1,$H805="",""),"enter density manually")</f>
        <v/>
      </c>
      <c r="AB805" s="115" t="str" cm="1">
        <f t="array" ref="AB805">_xlfn.IFNA(_xlfn.IFS($H805="length","kg/m",$H805="area","kg/m2",$H805="volume","kg/m3",$H805="mass","kg/kg",$H805="",""),"problem")</f>
        <v/>
      </c>
      <c r="AC805" s="118" t="str">
        <f t="shared" si="47"/>
        <v/>
      </c>
      <c r="AD805" s="119" t="str">
        <f t="shared" si="48"/>
        <v/>
      </c>
      <c r="AE805" s="120" t="str">
        <f t="shared" si="49"/>
        <v/>
      </c>
      <c r="AF805" s="121" t="str">
        <f t="shared" si="46"/>
        <v/>
      </c>
    </row>
    <row r="806" spans="2:32" ht="15.75" customHeight="1" x14ac:dyDescent="0.35">
      <c r="B806" s="903"/>
      <c r="C806" s="904"/>
      <c r="D806" s="905"/>
      <c r="E806" s="906"/>
      <c r="F806" s="907"/>
      <c r="G806" s="908"/>
      <c r="H806" s="909"/>
      <c r="I806" s="910"/>
      <c r="J806" s="911"/>
      <c r="K806" s="912"/>
      <c r="L806" s="913"/>
      <c r="M806" s="914"/>
      <c r="N806" s="915"/>
      <c r="O806" s="914"/>
      <c r="P806" s="915"/>
      <c r="Q806" s="916"/>
      <c r="R806" s="917"/>
      <c r="S806" s="918"/>
      <c r="T806" s="114" t="str" cm="1">
        <f t="array" ref="T806">_xlfn.IFS(I806="L = L",J806*K806,I806="L = RoT",J806*R806*S806,I806="A = L x H",J806*K806*L806,I806="A = CS",J806*O806,I806="A = A",J806*N806,I806="A = RoT",J806*R806*S806,I806="V = L x H x T",J806*K806*L806*M806,I806="V = L x CS",J806*K806*O806,I806="V = T x A",J806*M806*N806,I806="V = V",J806*P806,I806="V = RoT",J806*R806*S806,I806="M = M",J806*Q806,I806="M = RoT",J806*R806*S806,I806="","")</f>
        <v/>
      </c>
      <c r="U806" s="115" t="str" cm="1">
        <f t="array" ref="U806">_xlfn.IFNA(_xlfn.IFS($H806="length","m",$H806="area","m2",$H806="volume","m3",$H806="mass","kg",$H806="",""),"problem")</f>
        <v/>
      </c>
      <c r="V806" s="475"/>
      <c r="W806" s="476"/>
      <c r="X806" s="476"/>
      <c r="Y806" s="476"/>
      <c r="Z806" s="116"/>
      <c r="AA806" s="117" t="str" cm="1">
        <f t="array" ref="AA806">_xlfn.IFNA(_xlfn.IFS($H806="Length",VLOOKUP($Y806,Densities,3,FALSE),$H806="area",VLOOKUP($Y806,Densities,4,FALSE),$H806="volume",VLOOKUP($Y806,Densities,5,FALSE),$H806="mass",1,$H806="",""),"enter density manually")</f>
        <v/>
      </c>
      <c r="AB806" s="115" t="str" cm="1">
        <f t="array" ref="AB806">_xlfn.IFNA(_xlfn.IFS($H806="length","kg/m",$H806="area","kg/m2",$H806="volume","kg/m3",$H806="mass","kg/kg",$H806="",""),"problem")</f>
        <v/>
      </c>
      <c r="AC806" s="118" t="str">
        <f t="shared" si="47"/>
        <v/>
      </c>
      <c r="AD806" s="119" t="str">
        <f t="shared" si="48"/>
        <v/>
      </c>
      <c r="AE806" s="120" t="str">
        <f t="shared" si="49"/>
        <v/>
      </c>
      <c r="AF806" s="121" t="str">
        <f t="shared" si="46"/>
        <v/>
      </c>
    </row>
    <row r="807" spans="2:32" ht="15.75" customHeight="1" x14ac:dyDescent="0.35">
      <c r="B807" s="903"/>
      <c r="C807" s="904"/>
      <c r="D807" s="905"/>
      <c r="E807" s="906"/>
      <c r="F807" s="907"/>
      <c r="G807" s="908"/>
      <c r="H807" s="909"/>
      <c r="I807" s="910"/>
      <c r="J807" s="911"/>
      <c r="K807" s="912"/>
      <c r="L807" s="913"/>
      <c r="M807" s="914"/>
      <c r="N807" s="915"/>
      <c r="O807" s="914"/>
      <c r="P807" s="915"/>
      <c r="Q807" s="916"/>
      <c r="R807" s="917"/>
      <c r="S807" s="918"/>
      <c r="T807" s="114" t="str" cm="1">
        <f t="array" ref="T807">_xlfn.IFS(I807="L = L",J807*K807,I807="L = RoT",J807*R807*S807,I807="A = L x H",J807*K807*L807,I807="A = CS",J807*O807,I807="A = A",J807*N807,I807="A = RoT",J807*R807*S807,I807="V = L x H x T",J807*K807*L807*M807,I807="V = L x CS",J807*K807*O807,I807="V = T x A",J807*M807*N807,I807="V = V",J807*P807,I807="V = RoT",J807*R807*S807,I807="M = M",J807*Q807,I807="M = RoT",J807*R807*S807,I807="","")</f>
        <v/>
      </c>
      <c r="U807" s="115" t="str" cm="1">
        <f t="array" ref="U807">_xlfn.IFNA(_xlfn.IFS($H807="length","m",$H807="area","m2",$H807="volume","m3",$H807="mass","kg",$H807="",""),"problem")</f>
        <v/>
      </c>
      <c r="V807" s="475"/>
      <c r="W807" s="476"/>
      <c r="X807" s="476"/>
      <c r="Y807" s="476"/>
      <c r="Z807" s="116"/>
      <c r="AA807" s="117" t="str" cm="1">
        <f t="array" ref="AA807">_xlfn.IFNA(_xlfn.IFS($H807="Length",VLOOKUP($Y807,Densities,3,FALSE),$H807="area",VLOOKUP($Y807,Densities,4,FALSE),$H807="volume",VLOOKUP($Y807,Densities,5,FALSE),$H807="mass",1,$H807="",""),"enter density manually")</f>
        <v/>
      </c>
      <c r="AB807" s="115" t="str" cm="1">
        <f t="array" ref="AB807">_xlfn.IFNA(_xlfn.IFS($H807="length","kg/m",$H807="area","kg/m2",$H807="volume","kg/m3",$H807="mass","kg/kg",$H807="",""),"problem")</f>
        <v/>
      </c>
      <c r="AC807" s="118" t="str">
        <f t="shared" si="47"/>
        <v/>
      </c>
      <c r="AD807" s="119" t="str">
        <f t="shared" si="48"/>
        <v/>
      </c>
      <c r="AE807" s="120" t="str">
        <f t="shared" si="49"/>
        <v/>
      </c>
      <c r="AF807" s="121" t="str">
        <f t="shared" si="46"/>
        <v/>
      </c>
    </row>
    <row r="808" spans="2:32" ht="15.75" customHeight="1" x14ac:dyDescent="0.35">
      <c r="B808" s="903"/>
      <c r="C808" s="904"/>
      <c r="D808" s="905"/>
      <c r="E808" s="906"/>
      <c r="F808" s="907"/>
      <c r="G808" s="908"/>
      <c r="H808" s="909"/>
      <c r="I808" s="910"/>
      <c r="J808" s="911"/>
      <c r="K808" s="912"/>
      <c r="L808" s="913"/>
      <c r="M808" s="914"/>
      <c r="N808" s="915"/>
      <c r="O808" s="914"/>
      <c r="P808" s="915"/>
      <c r="Q808" s="916"/>
      <c r="R808" s="917"/>
      <c r="S808" s="918"/>
      <c r="T808" s="114" t="str" cm="1">
        <f t="array" ref="T808">_xlfn.IFS(I808="L = L",J808*K808,I808="L = RoT",J808*R808*S808,I808="A = L x H",J808*K808*L808,I808="A = CS",J808*O808,I808="A = A",J808*N808,I808="A = RoT",J808*R808*S808,I808="V = L x H x T",J808*K808*L808*M808,I808="V = L x CS",J808*K808*O808,I808="V = T x A",J808*M808*N808,I808="V = V",J808*P808,I808="V = RoT",J808*R808*S808,I808="M = M",J808*Q808,I808="M = RoT",J808*R808*S808,I808="","")</f>
        <v/>
      </c>
      <c r="U808" s="115" t="str" cm="1">
        <f t="array" ref="U808">_xlfn.IFNA(_xlfn.IFS($H808="length","m",$H808="area","m2",$H808="volume","m3",$H808="mass","kg",$H808="",""),"problem")</f>
        <v/>
      </c>
      <c r="V808" s="475"/>
      <c r="W808" s="476"/>
      <c r="X808" s="476"/>
      <c r="Y808" s="476"/>
      <c r="Z808" s="116"/>
      <c r="AA808" s="117" t="str" cm="1">
        <f t="array" ref="AA808">_xlfn.IFNA(_xlfn.IFS($H808="Length",VLOOKUP($Y808,Densities,3,FALSE),$H808="area",VLOOKUP($Y808,Densities,4,FALSE),$H808="volume",VLOOKUP($Y808,Densities,5,FALSE),$H808="mass",1,$H808="",""),"enter density manually")</f>
        <v/>
      </c>
      <c r="AB808" s="115" t="str" cm="1">
        <f t="array" ref="AB808">_xlfn.IFNA(_xlfn.IFS($H808="length","kg/m",$H808="area","kg/m2",$H808="volume","kg/m3",$H808="mass","kg/kg",$H808="",""),"problem")</f>
        <v/>
      </c>
      <c r="AC808" s="118" t="str">
        <f t="shared" si="47"/>
        <v/>
      </c>
      <c r="AD808" s="119" t="str">
        <f t="shared" si="48"/>
        <v/>
      </c>
      <c r="AE808" s="120" t="str">
        <f t="shared" si="49"/>
        <v/>
      </c>
      <c r="AF808" s="121" t="str">
        <f t="shared" si="46"/>
        <v/>
      </c>
    </row>
    <row r="809" spans="2:32" ht="15.75" customHeight="1" x14ac:dyDescent="0.35">
      <c r="B809" s="903"/>
      <c r="C809" s="904"/>
      <c r="D809" s="905"/>
      <c r="E809" s="906"/>
      <c r="F809" s="907"/>
      <c r="G809" s="908"/>
      <c r="H809" s="909"/>
      <c r="I809" s="910"/>
      <c r="J809" s="911"/>
      <c r="K809" s="912"/>
      <c r="L809" s="913"/>
      <c r="M809" s="914"/>
      <c r="N809" s="915"/>
      <c r="O809" s="914"/>
      <c r="P809" s="915"/>
      <c r="Q809" s="916"/>
      <c r="R809" s="917"/>
      <c r="S809" s="918"/>
      <c r="T809" s="114" t="str" cm="1">
        <f t="array" ref="T809">_xlfn.IFS(I809="L = L",J809*K809,I809="L = RoT",J809*R809*S809,I809="A = L x H",J809*K809*L809,I809="A = CS",J809*O809,I809="A = A",J809*N809,I809="A = RoT",J809*R809*S809,I809="V = L x H x T",J809*K809*L809*M809,I809="V = L x CS",J809*K809*O809,I809="V = T x A",J809*M809*N809,I809="V = V",J809*P809,I809="V = RoT",J809*R809*S809,I809="M = M",J809*Q809,I809="M = RoT",J809*R809*S809,I809="","")</f>
        <v/>
      </c>
      <c r="U809" s="115" t="str" cm="1">
        <f t="array" ref="U809">_xlfn.IFNA(_xlfn.IFS($H809="length","m",$H809="area","m2",$H809="volume","m3",$H809="mass","kg",$H809="",""),"problem")</f>
        <v/>
      </c>
      <c r="V809" s="475"/>
      <c r="W809" s="476"/>
      <c r="X809" s="476"/>
      <c r="Y809" s="476"/>
      <c r="Z809" s="116"/>
      <c r="AA809" s="117" t="str" cm="1">
        <f t="array" ref="AA809">_xlfn.IFNA(_xlfn.IFS($H809="Length",VLOOKUP($Y809,Densities,3,FALSE),$H809="area",VLOOKUP($Y809,Densities,4,FALSE),$H809="volume",VLOOKUP($Y809,Densities,5,FALSE),$H809="mass",1,$H809="",""),"enter density manually")</f>
        <v/>
      </c>
      <c r="AB809" s="115" t="str" cm="1">
        <f t="array" ref="AB809">_xlfn.IFNA(_xlfn.IFS($H809="length","kg/m",$H809="area","kg/m2",$H809="volume","kg/m3",$H809="mass","kg/kg",$H809="",""),"problem")</f>
        <v/>
      </c>
      <c r="AC809" s="118" t="str">
        <f t="shared" si="47"/>
        <v/>
      </c>
      <c r="AD809" s="119" t="str">
        <f t="shared" si="48"/>
        <v/>
      </c>
      <c r="AE809" s="120" t="str">
        <f t="shared" si="49"/>
        <v/>
      </c>
      <c r="AF809" s="121" t="str">
        <f t="shared" si="46"/>
        <v/>
      </c>
    </row>
    <row r="810" spans="2:32" ht="15.75" customHeight="1" x14ac:dyDescent="0.35">
      <c r="B810" s="903"/>
      <c r="C810" s="904"/>
      <c r="D810" s="905"/>
      <c r="E810" s="906"/>
      <c r="F810" s="907"/>
      <c r="G810" s="908"/>
      <c r="H810" s="909"/>
      <c r="I810" s="910"/>
      <c r="J810" s="911"/>
      <c r="K810" s="912"/>
      <c r="L810" s="913"/>
      <c r="M810" s="914"/>
      <c r="N810" s="915"/>
      <c r="O810" s="914"/>
      <c r="P810" s="915"/>
      <c r="Q810" s="916"/>
      <c r="R810" s="917"/>
      <c r="S810" s="918"/>
      <c r="T810" s="114" t="str" cm="1">
        <f t="array" ref="T810">_xlfn.IFS(I810="L = L",J810*K810,I810="L = RoT",J810*R810*S810,I810="A = L x H",J810*K810*L810,I810="A = CS",J810*O810,I810="A = A",J810*N810,I810="A = RoT",J810*R810*S810,I810="V = L x H x T",J810*K810*L810*M810,I810="V = L x CS",J810*K810*O810,I810="V = T x A",J810*M810*N810,I810="V = V",J810*P810,I810="V = RoT",J810*R810*S810,I810="M = M",J810*Q810,I810="M = RoT",J810*R810*S810,I810="","")</f>
        <v/>
      </c>
      <c r="U810" s="115" t="str" cm="1">
        <f t="array" ref="U810">_xlfn.IFNA(_xlfn.IFS($H810="length","m",$H810="area","m2",$H810="volume","m3",$H810="mass","kg",$H810="",""),"problem")</f>
        <v/>
      </c>
      <c r="V810" s="475"/>
      <c r="W810" s="476"/>
      <c r="X810" s="476"/>
      <c r="Y810" s="476"/>
      <c r="Z810" s="116"/>
      <c r="AA810" s="117" t="str" cm="1">
        <f t="array" ref="AA810">_xlfn.IFNA(_xlfn.IFS($H810="Length",VLOOKUP($Y810,Densities,3,FALSE),$H810="area",VLOOKUP($Y810,Densities,4,FALSE),$H810="volume",VLOOKUP($Y810,Densities,5,FALSE),$H810="mass",1,$H810="",""),"enter density manually")</f>
        <v/>
      </c>
      <c r="AB810" s="115" t="str" cm="1">
        <f t="array" ref="AB810">_xlfn.IFNA(_xlfn.IFS($H810="length","kg/m",$H810="area","kg/m2",$H810="volume","kg/m3",$H810="mass","kg/kg",$H810="",""),"problem")</f>
        <v/>
      </c>
      <c r="AC810" s="118" t="str">
        <f t="shared" si="47"/>
        <v/>
      </c>
      <c r="AD810" s="119" t="str">
        <f t="shared" si="48"/>
        <v/>
      </c>
      <c r="AE810" s="120" t="str">
        <f t="shared" si="49"/>
        <v/>
      </c>
      <c r="AF810" s="121" t="str">
        <f t="shared" si="46"/>
        <v/>
      </c>
    </row>
    <row r="811" spans="2:32" ht="15.75" customHeight="1" x14ac:dyDescent="0.35">
      <c r="B811" s="903"/>
      <c r="C811" s="904"/>
      <c r="D811" s="905"/>
      <c r="E811" s="906"/>
      <c r="F811" s="907"/>
      <c r="G811" s="908"/>
      <c r="H811" s="909"/>
      <c r="I811" s="910"/>
      <c r="J811" s="911"/>
      <c r="K811" s="912"/>
      <c r="L811" s="913"/>
      <c r="M811" s="914"/>
      <c r="N811" s="915"/>
      <c r="O811" s="914"/>
      <c r="P811" s="915"/>
      <c r="Q811" s="916"/>
      <c r="R811" s="917"/>
      <c r="S811" s="918"/>
      <c r="T811" s="114" t="str" cm="1">
        <f t="array" ref="T811">_xlfn.IFS(I811="L = L",J811*K811,I811="L = RoT",J811*R811*S811,I811="A = L x H",J811*K811*L811,I811="A = CS",J811*O811,I811="A = A",J811*N811,I811="A = RoT",J811*R811*S811,I811="V = L x H x T",J811*K811*L811*M811,I811="V = L x CS",J811*K811*O811,I811="V = T x A",J811*M811*N811,I811="V = V",J811*P811,I811="V = RoT",J811*R811*S811,I811="M = M",J811*Q811,I811="M = RoT",J811*R811*S811,I811="","")</f>
        <v/>
      </c>
      <c r="U811" s="115" t="str" cm="1">
        <f t="array" ref="U811">_xlfn.IFNA(_xlfn.IFS($H811="length","m",$H811="area","m2",$H811="volume","m3",$H811="mass","kg",$H811="",""),"problem")</f>
        <v/>
      </c>
      <c r="V811" s="475"/>
      <c r="W811" s="476"/>
      <c r="X811" s="476"/>
      <c r="Y811" s="476"/>
      <c r="Z811" s="116"/>
      <c r="AA811" s="117" t="str" cm="1">
        <f t="array" ref="AA811">_xlfn.IFNA(_xlfn.IFS($H811="Length",VLOOKUP($Y811,Densities,3,FALSE),$H811="area",VLOOKUP($Y811,Densities,4,FALSE),$H811="volume",VLOOKUP($Y811,Densities,5,FALSE),$H811="mass",1,$H811="",""),"enter density manually")</f>
        <v/>
      </c>
      <c r="AB811" s="115" t="str" cm="1">
        <f t="array" ref="AB811">_xlfn.IFNA(_xlfn.IFS($H811="length","kg/m",$H811="area","kg/m2",$H811="volume","kg/m3",$H811="mass","kg/kg",$H811="",""),"problem")</f>
        <v/>
      </c>
      <c r="AC811" s="118" t="str">
        <f t="shared" si="47"/>
        <v/>
      </c>
      <c r="AD811" s="119" t="str">
        <f t="shared" si="48"/>
        <v/>
      </c>
      <c r="AE811" s="120" t="str">
        <f t="shared" si="49"/>
        <v/>
      </c>
      <c r="AF811" s="121" t="str">
        <f t="shared" si="46"/>
        <v/>
      </c>
    </row>
    <row r="812" spans="2:32" ht="15.75" customHeight="1" x14ac:dyDescent="0.35">
      <c r="B812" s="903"/>
      <c r="C812" s="904"/>
      <c r="D812" s="905"/>
      <c r="E812" s="906"/>
      <c r="F812" s="907"/>
      <c r="G812" s="908"/>
      <c r="H812" s="909"/>
      <c r="I812" s="910"/>
      <c r="J812" s="911"/>
      <c r="K812" s="912"/>
      <c r="L812" s="913"/>
      <c r="M812" s="914"/>
      <c r="N812" s="915"/>
      <c r="O812" s="914"/>
      <c r="P812" s="915"/>
      <c r="Q812" s="916"/>
      <c r="R812" s="917"/>
      <c r="S812" s="918"/>
      <c r="T812" s="114" t="str" cm="1">
        <f t="array" ref="T812">_xlfn.IFS(I812="L = L",J812*K812,I812="L = RoT",J812*R812*S812,I812="A = L x H",J812*K812*L812,I812="A = CS",J812*O812,I812="A = A",J812*N812,I812="A = RoT",J812*R812*S812,I812="V = L x H x T",J812*K812*L812*M812,I812="V = L x CS",J812*K812*O812,I812="V = T x A",J812*M812*N812,I812="V = V",J812*P812,I812="V = RoT",J812*R812*S812,I812="M = M",J812*Q812,I812="M = RoT",J812*R812*S812,I812="","")</f>
        <v/>
      </c>
      <c r="U812" s="115" t="str" cm="1">
        <f t="array" ref="U812">_xlfn.IFNA(_xlfn.IFS($H812="length","m",$H812="area","m2",$H812="volume","m3",$H812="mass","kg",$H812="",""),"problem")</f>
        <v/>
      </c>
      <c r="V812" s="475"/>
      <c r="W812" s="476"/>
      <c r="X812" s="476"/>
      <c r="Y812" s="476"/>
      <c r="Z812" s="116"/>
      <c r="AA812" s="117" t="str" cm="1">
        <f t="array" ref="AA812">_xlfn.IFNA(_xlfn.IFS($H812="Length",VLOOKUP($Y812,Densities,3,FALSE),$H812="area",VLOOKUP($Y812,Densities,4,FALSE),$H812="volume",VLOOKUP($Y812,Densities,5,FALSE),$H812="mass",1,$H812="",""),"enter density manually")</f>
        <v/>
      </c>
      <c r="AB812" s="115" t="str" cm="1">
        <f t="array" ref="AB812">_xlfn.IFNA(_xlfn.IFS($H812="length","kg/m",$H812="area","kg/m2",$H812="volume","kg/m3",$H812="mass","kg/kg",$H812="",""),"problem")</f>
        <v/>
      </c>
      <c r="AC812" s="118" t="str">
        <f t="shared" si="47"/>
        <v/>
      </c>
      <c r="AD812" s="119" t="str">
        <f t="shared" si="48"/>
        <v/>
      </c>
      <c r="AE812" s="120" t="str">
        <f t="shared" si="49"/>
        <v/>
      </c>
      <c r="AF812" s="121" t="str">
        <f t="shared" si="46"/>
        <v/>
      </c>
    </row>
    <row r="813" spans="2:32" ht="15.75" customHeight="1" x14ac:dyDescent="0.35">
      <c r="B813" s="903"/>
      <c r="C813" s="904"/>
      <c r="D813" s="905"/>
      <c r="E813" s="906"/>
      <c r="F813" s="907"/>
      <c r="G813" s="908"/>
      <c r="H813" s="909"/>
      <c r="I813" s="910"/>
      <c r="J813" s="911"/>
      <c r="K813" s="912"/>
      <c r="L813" s="913"/>
      <c r="M813" s="914"/>
      <c r="N813" s="915"/>
      <c r="O813" s="914"/>
      <c r="P813" s="915"/>
      <c r="Q813" s="916"/>
      <c r="R813" s="917"/>
      <c r="S813" s="918"/>
      <c r="T813" s="114" t="str" cm="1">
        <f t="array" ref="T813">_xlfn.IFS(I813="L = L",J813*K813,I813="L = RoT",J813*R813*S813,I813="A = L x H",J813*K813*L813,I813="A = CS",J813*O813,I813="A = A",J813*N813,I813="A = RoT",J813*R813*S813,I813="V = L x H x T",J813*K813*L813*M813,I813="V = L x CS",J813*K813*O813,I813="V = T x A",J813*M813*N813,I813="V = V",J813*P813,I813="V = RoT",J813*R813*S813,I813="M = M",J813*Q813,I813="M = RoT",J813*R813*S813,I813="","")</f>
        <v/>
      </c>
      <c r="U813" s="115" t="str" cm="1">
        <f t="array" ref="U813">_xlfn.IFNA(_xlfn.IFS($H813="length","m",$H813="area","m2",$H813="volume","m3",$H813="mass","kg",$H813="",""),"problem")</f>
        <v/>
      </c>
      <c r="V813" s="475"/>
      <c r="W813" s="476"/>
      <c r="X813" s="476"/>
      <c r="Y813" s="476"/>
      <c r="Z813" s="116"/>
      <c r="AA813" s="117" t="str" cm="1">
        <f t="array" ref="AA813">_xlfn.IFNA(_xlfn.IFS($H813="Length",VLOOKUP($Y813,Densities,3,FALSE),$H813="area",VLOOKUP($Y813,Densities,4,FALSE),$H813="volume",VLOOKUP($Y813,Densities,5,FALSE),$H813="mass",1,$H813="",""),"enter density manually")</f>
        <v/>
      </c>
      <c r="AB813" s="115" t="str" cm="1">
        <f t="array" ref="AB813">_xlfn.IFNA(_xlfn.IFS($H813="length","kg/m",$H813="area","kg/m2",$H813="volume","kg/m3",$H813="mass","kg/kg",$H813="",""),"problem")</f>
        <v/>
      </c>
      <c r="AC813" s="118" t="str">
        <f t="shared" si="47"/>
        <v/>
      </c>
      <c r="AD813" s="119" t="str">
        <f t="shared" si="48"/>
        <v/>
      </c>
      <c r="AE813" s="120" t="str">
        <f t="shared" si="49"/>
        <v/>
      </c>
      <c r="AF813" s="121" t="str">
        <f t="shared" si="46"/>
        <v/>
      </c>
    </row>
    <row r="814" spans="2:32" ht="15.75" customHeight="1" x14ac:dyDescent="0.35">
      <c r="B814" s="903"/>
      <c r="C814" s="904"/>
      <c r="D814" s="905"/>
      <c r="E814" s="906"/>
      <c r="F814" s="907"/>
      <c r="G814" s="908"/>
      <c r="H814" s="909"/>
      <c r="I814" s="910"/>
      <c r="J814" s="911"/>
      <c r="K814" s="912"/>
      <c r="L814" s="913"/>
      <c r="M814" s="914"/>
      <c r="N814" s="915"/>
      <c r="O814" s="914"/>
      <c r="P814" s="915"/>
      <c r="Q814" s="916"/>
      <c r="R814" s="917"/>
      <c r="S814" s="918"/>
      <c r="T814" s="114" t="str" cm="1">
        <f t="array" ref="T814">_xlfn.IFS(I814="L = L",J814*K814,I814="L = RoT",J814*R814*S814,I814="A = L x H",J814*K814*L814,I814="A = CS",J814*O814,I814="A = A",J814*N814,I814="A = RoT",J814*R814*S814,I814="V = L x H x T",J814*K814*L814*M814,I814="V = L x CS",J814*K814*O814,I814="V = T x A",J814*M814*N814,I814="V = V",J814*P814,I814="V = RoT",J814*R814*S814,I814="M = M",J814*Q814,I814="M = RoT",J814*R814*S814,I814="","")</f>
        <v/>
      </c>
      <c r="U814" s="115" t="str" cm="1">
        <f t="array" ref="U814">_xlfn.IFNA(_xlfn.IFS($H814="length","m",$H814="area","m2",$H814="volume","m3",$H814="mass","kg",$H814="",""),"problem")</f>
        <v/>
      </c>
      <c r="V814" s="475"/>
      <c r="W814" s="476"/>
      <c r="X814" s="476"/>
      <c r="Y814" s="476"/>
      <c r="Z814" s="116"/>
      <c r="AA814" s="117" t="str" cm="1">
        <f t="array" ref="AA814">_xlfn.IFNA(_xlfn.IFS($H814="Length",VLOOKUP($Y814,Densities,3,FALSE),$H814="area",VLOOKUP($Y814,Densities,4,FALSE),$H814="volume",VLOOKUP($Y814,Densities,5,FALSE),$H814="mass",1,$H814="",""),"enter density manually")</f>
        <v/>
      </c>
      <c r="AB814" s="115" t="str" cm="1">
        <f t="array" ref="AB814">_xlfn.IFNA(_xlfn.IFS($H814="length","kg/m",$H814="area","kg/m2",$H814="volume","kg/m3",$H814="mass","kg/kg",$H814="",""),"problem")</f>
        <v/>
      </c>
      <c r="AC814" s="118" t="str">
        <f t="shared" si="47"/>
        <v/>
      </c>
      <c r="AD814" s="119" t="str">
        <f t="shared" si="48"/>
        <v/>
      </c>
      <c r="AE814" s="120" t="str">
        <f t="shared" si="49"/>
        <v/>
      </c>
      <c r="AF814" s="121" t="str">
        <f t="shared" si="46"/>
        <v/>
      </c>
    </row>
    <row r="815" spans="2:32" ht="15.75" customHeight="1" x14ac:dyDescent="0.35">
      <c r="B815" s="903"/>
      <c r="C815" s="904"/>
      <c r="D815" s="905"/>
      <c r="E815" s="906"/>
      <c r="F815" s="907"/>
      <c r="G815" s="908"/>
      <c r="H815" s="909"/>
      <c r="I815" s="910"/>
      <c r="J815" s="911"/>
      <c r="K815" s="912"/>
      <c r="L815" s="913"/>
      <c r="M815" s="914"/>
      <c r="N815" s="915"/>
      <c r="O815" s="914"/>
      <c r="P815" s="915"/>
      <c r="Q815" s="916"/>
      <c r="R815" s="917"/>
      <c r="S815" s="918"/>
      <c r="T815" s="114" t="str" cm="1">
        <f t="array" ref="T815">_xlfn.IFS(I815="L = L",J815*K815,I815="L = RoT",J815*R815*S815,I815="A = L x H",J815*K815*L815,I815="A = CS",J815*O815,I815="A = A",J815*N815,I815="A = RoT",J815*R815*S815,I815="V = L x H x T",J815*K815*L815*M815,I815="V = L x CS",J815*K815*O815,I815="V = T x A",J815*M815*N815,I815="V = V",J815*P815,I815="V = RoT",J815*R815*S815,I815="M = M",J815*Q815,I815="M = RoT",J815*R815*S815,I815="","")</f>
        <v/>
      </c>
      <c r="U815" s="115" t="str" cm="1">
        <f t="array" ref="U815">_xlfn.IFNA(_xlfn.IFS($H815="length","m",$H815="area","m2",$H815="volume","m3",$H815="mass","kg",$H815="",""),"problem")</f>
        <v/>
      </c>
      <c r="V815" s="475"/>
      <c r="W815" s="476"/>
      <c r="X815" s="476"/>
      <c r="Y815" s="476"/>
      <c r="Z815" s="116"/>
      <c r="AA815" s="117" t="str" cm="1">
        <f t="array" ref="AA815">_xlfn.IFNA(_xlfn.IFS($H815="Length",VLOOKUP($Y815,Densities,3,FALSE),$H815="area",VLOOKUP($Y815,Densities,4,FALSE),$H815="volume",VLOOKUP($Y815,Densities,5,FALSE),$H815="mass",1,$H815="",""),"enter density manually")</f>
        <v/>
      </c>
      <c r="AB815" s="115" t="str" cm="1">
        <f t="array" ref="AB815">_xlfn.IFNA(_xlfn.IFS($H815="length","kg/m",$H815="area","kg/m2",$H815="volume","kg/m3",$H815="mass","kg/kg",$H815="",""),"problem")</f>
        <v/>
      </c>
      <c r="AC815" s="118" t="str">
        <f t="shared" si="47"/>
        <v/>
      </c>
      <c r="AD815" s="119" t="str">
        <f t="shared" si="48"/>
        <v/>
      </c>
      <c r="AE815" s="120" t="str">
        <f t="shared" si="49"/>
        <v/>
      </c>
      <c r="AF815" s="121" t="str">
        <f t="shared" si="46"/>
        <v/>
      </c>
    </row>
    <row r="816" spans="2:32" ht="15.75" customHeight="1" x14ac:dyDescent="0.35">
      <c r="B816" s="903"/>
      <c r="C816" s="904"/>
      <c r="D816" s="905"/>
      <c r="E816" s="906"/>
      <c r="F816" s="907"/>
      <c r="G816" s="908"/>
      <c r="H816" s="909"/>
      <c r="I816" s="910"/>
      <c r="J816" s="911"/>
      <c r="K816" s="912"/>
      <c r="L816" s="913"/>
      <c r="M816" s="914"/>
      <c r="N816" s="915"/>
      <c r="O816" s="914"/>
      <c r="P816" s="915"/>
      <c r="Q816" s="916"/>
      <c r="R816" s="917"/>
      <c r="S816" s="918"/>
      <c r="T816" s="114" t="str" cm="1">
        <f t="array" ref="T816">_xlfn.IFS(I816="L = L",J816*K816,I816="L = RoT",J816*R816*S816,I816="A = L x H",J816*K816*L816,I816="A = CS",J816*O816,I816="A = A",J816*N816,I816="A = RoT",J816*R816*S816,I816="V = L x H x T",J816*K816*L816*M816,I816="V = L x CS",J816*K816*O816,I816="V = T x A",J816*M816*N816,I816="V = V",J816*P816,I816="V = RoT",J816*R816*S816,I816="M = M",J816*Q816,I816="M = RoT",J816*R816*S816,I816="","")</f>
        <v/>
      </c>
      <c r="U816" s="115" t="str" cm="1">
        <f t="array" ref="U816">_xlfn.IFNA(_xlfn.IFS($H816="length","m",$H816="area","m2",$H816="volume","m3",$H816="mass","kg",$H816="",""),"problem")</f>
        <v/>
      </c>
      <c r="V816" s="475"/>
      <c r="W816" s="476"/>
      <c r="X816" s="476"/>
      <c r="Y816" s="476"/>
      <c r="Z816" s="116"/>
      <c r="AA816" s="117" t="str" cm="1">
        <f t="array" ref="AA816">_xlfn.IFNA(_xlfn.IFS($H816="Length",VLOOKUP($Y816,Densities,3,FALSE),$H816="area",VLOOKUP($Y816,Densities,4,FALSE),$H816="volume",VLOOKUP($Y816,Densities,5,FALSE),$H816="mass",1,$H816="",""),"enter density manually")</f>
        <v/>
      </c>
      <c r="AB816" s="115" t="str" cm="1">
        <f t="array" ref="AB816">_xlfn.IFNA(_xlfn.IFS($H816="length","kg/m",$H816="area","kg/m2",$H816="volume","kg/m3",$H816="mass","kg/kg",$H816="",""),"problem")</f>
        <v/>
      </c>
      <c r="AC816" s="118" t="str">
        <f t="shared" si="47"/>
        <v/>
      </c>
      <c r="AD816" s="119" t="str">
        <f t="shared" si="48"/>
        <v/>
      </c>
      <c r="AE816" s="120" t="str">
        <f t="shared" si="49"/>
        <v/>
      </c>
      <c r="AF816" s="121" t="str">
        <f t="shared" si="46"/>
        <v/>
      </c>
    </row>
    <row r="817" spans="2:32" ht="15.75" customHeight="1" x14ac:dyDescent="0.35">
      <c r="B817" s="903"/>
      <c r="C817" s="904"/>
      <c r="D817" s="905"/>
      <c r="E817" s="906"/>
      <c r="F817" s="907"/>
      <c r="G817" s="908"/>
      <c r="H817" s="909"/>
      <c r="I817" s="910"/>
      <c r="J817" s="911"/>
      <c r="K817" s="912"/>
      <c r="L817" s="913"/>
      <c r="M817" s="914"/>
      <c r="N817" s="915"/>
      <c r="O817" s="914"/>
      <c r="P817" s="915"/>
      <c r="Q817" s="916"/>
      <c r="R817" s="917"/>
      <c r="S817" s="918"/>
      <c r="T817" s="114" t="str" cm="1">
        <f t="array" ref="T817">_xlfn.IFS(I817="L = L",J817*K817,I817="L = RoT",J817*R817*S817,I817="A = L x H",J817*K817*L817,I817="A = CS",J817*O817,I817="A = A",J817*N817,I817="A = RoT",J817*R817*S817,I817="V = L x H x T",J817*K817*L817*M817,I817="V = L x CS",J817*K817*O817,I817="V = T x A",J817*M817*N817,I817="V = V",J817*P817,I817="V = RoT",J817*R817*S817,I817="M = M",J817*Q817,I817="M = RoT",J817*R817*S817,I817="","")</f>
        <v/>
      </c>
      <c r="U817" s="115" t="str" cm="1">
        <f t="array" ref="U817">_xlfn.IFNA(_xlfn.IFS($H817="length","m",$H817="area","m2",$H817="volume","m3",$H817="mass","kg",$H817="",""),"problem")</f>
        <v/>
      </c>
      <c r="V817" s="475"/>
      <c r="W817" s="476"/>
      <c r="X817" s="476"/>
      <c r="Y817" s="476"/>
      <c r="Z817" s="116"/>
      <c r="AA817" s="117" t="str" cm="1">
        <f t="array" ref="AA817">_xlfn.IFNA(_xlfn.IFS($H817="Length",VLOOKUP($Y817,Densities,3,FALSE),$H817="area",VLOOKUP($Y817,Densities,4,FALSE),$H817="volume",VLOOKUP($Y817,Densities,5,FALSE),$H817="mass",1,$H817="",""),"enter density manually")</f>
        <v/>
      </c>
      <c r="AB817" s="115" t="str" cm="1">
        <f t="array" ref="AB817">_xlfn.IFNA(_xlfn.IFS($H817="length","kg/m",$H817="area","kg/m2",$H817="volume","kg/m3",$H817="mass","kg/kg",$H817="",""),"problem")</f>
        <v/>
      </c>
      <c r="AC817" s="118" t="str">
        <f t="shared" si="47"/>
        <v/>
      </c>
      <c r="AD817" s="119" t="str">
        <f t="shared" si="48"/>
        <v/>
      </c>
      <c r="AE817" s="120" t="str">
        <f t="shared" si="49"/>
        <v/>
      </c>
      <c r="AF817" s="121" t="str">
        <f t="shared" si="46"/>
        <v/>
      </c>
    </row>
    <row r="818" spans="2:32" ht="15.75" customHeight="1" x14ac:dyDescent="0.35">
      <c r="B818" s="903"/>
      <c r="C818" s="904"/>
      <c r="D818" s="905"/>
      <c r="E818" s="906"/>
      <c r="F818" s="907"/>
      <c r="G818" s="908"/>
      <c r="H818" s="909"/>
      <c r="I818" s="910"/>
      <c r="J818" s="911"/>
      <c r="K818" s="912"/>
      <c r="L818" s="913"/>
      <c r="M818" s="914"/>
      <c r="N818" s="915"/>
      <c r="O818" s="914"/>
      <c r="P818" s="915"/>
      <c r="Q818" s="916"/>
      <c r="R818" s="917"/>
      <c r="S818" s="918"/>
      <c r="T818" s="114" t="str" cm="1">
        <f t="array" ref="T818">_xlfn.IFS(I818="L = L",J818*K818,I818="L = RoT",J818*R818*S818,I818="A = L x H",J818*K818*L818,I818="A = CS",J818*O818,I818="A = A",J818*N818,I818="A = RoT",J818*R818*S818,I818="V = L x H x T",J818*K818*L818*M818,I818="V = L x CS",J818*K818*O818,I818="V = T x A",J818*M818*N818,I818="V = V",J818*P818,I818="V = RoT",J818*R818*S818,I818="M = M",J818*Q818,I818="M = RoT",J818*R818*S818,I818="","")</f>
        <v/>
      </c>
      <c r="U818" s="115" t="str" cm="1">
        <f t="array" ref="U818">_xlfn.IFNA(_xlfn.IFS($H818="length","m",$H818="area","m2",$H818="volume","m3",$H818="mass","kg",$H818="",""),"problem")</f>
        <v/>
      </c>
      <c r="V818" s="475"/>
      <c r="W818" s="476"/>
      <c r="X818" s="476"/>
      <c r="Y818" s="476"/>
      <c r="Z818" s="116"/>
      <c r="AA818" s="117" t="str" cm="1">
        <f t="array" ref="AA818">_xlfn.IFNA(_xlfn.IFS($H818="Length",VLOOKUP($Y818,Densities,3,FALSE),$H818="area",VLOOKUP($Y818,Densities,4,FALSE),$H818="volume",VLOOKUP($Y818,Densities,5,FALSE),$H818="mass",1,$H818="",""),"enter density manually")</f>
        <v/>
      </c>
      <c r="AB818" s="115" t="str" cm="1">
        <f t="array" ref="AB818">_xlfn.IFNA(_xlfn.IFS($H818="length","kg/m",$H818="area","kg/m2",$H818="volume","kg/m3",$H818="mass","kg/kg",$H818="",""),"problem")</f>
        <v/>
      </c>
      <c r="AC818" s="118" t="str">
        <f t="shared" si="47"/>
        <v/>
      </c>
      <c r="AD818" s="119" t="str">
        <f t="shared" si="48"/>
        <v/>
      </c>
      <c r="AE818" s="120" t="str">
        <f t="shared" si="49"/>
        <v/>
      </c>
      <c r="AF818" s="121" t="str">
        <f t="shared" si="46"/>
        <v/>
      </c>
    </row>
    <row r="819" spans="2:32" ht="15.75" customHeight="1" x14ac:dyDescent="0.35">
      <c r="B819" s="903"/>
      <c r="C819" s="904"/>
      <c r="D819" s="905"/>
      <c r="E819" s="906"/>
      <c r="F819" s="907"/>
      <c r="G819" s="908"/>
      <c r="H819" s="909"/>
      <c r="I819" s="910"/>
      <c r="J819" s="911"/>
      <c r="K819" s="912"/>
      <c r="L819" s="913"/>
      <c r="M819" s="914"/>
      <c r="N819" s="915"/>
      <c r="O819" s="914"/>
      <c r="P819" s="915"/>
      <c r="Q819" s="916"/>
      <c r="R819" s="917"/>
      <c r="S819" s="918"/>
      <c r="T819" s="114" t="str" cm="1">
        <f t="array" ref="T819">_xlfn.IFS(I819="L = L",J819*K819,I819="L = RoT",J819*R819*S819,I819="A = L x H",J819*K819*L819,I819="A = CS",J819*O819,I819="A = A",J819*N819,I819="A = RoT",J819*R819*S819,I819="V = L x H x T",J819*K819*L819*M819,I819="V = L x CS",J819*K819*O819,I819="V = T x A",J819*M819*N819,I819="V = V",J819*P819,I819="V = RoT",J819*R819*S819,I819="M = M",J819*Q819,I819="M = RoT",J819*R819*S819,I819="","")</f>
        <v/>
      </c>
      <c r="U819" s="115" t="str" cm="1">
        <f t="array" ref="U819">_xlfn.IFNA(_xlfn.IFS($H819="length","m",$H819="area","m2",$H819="volume","m3",$H819="mass","kg",$H819="",""),"problem")</f>
        <v/>
      </c>
      <c r="V819" s="475"/>
      <c r="W819" s="476"/>
      <c r="X819" s="476"/>
      <c r="Y819" s="476"/>
      <c r="Z819" s="116"/>
      <c r="AA819" s="117" t="str" cm="1">
        <f t="array" ref="AA819">_xlfn.IFNA(_xlfn.IFS($H819="Length",VLOOKUP($Y819,Densities,3,FALSE),$H819="area",VLOOKUP($Y819,Densities,4,FALSE),$H819="volume",VLOOKUP($Y819,Densities,5,FALSE),$H819="mass",1,$H819="",""),"enter density manually")</f>
        <v/>
      </c>
      <c r="AB819" s="115" t="str" cm="1">
        <f t="array" ref="AB819">_xlfn.IFNA(_xlfn.IFS($H819="length","kg/m",$H819="area","kg/m2",$H819="volume","kg/m3",$H819="mass","kg/kg",$H819="",""),"problem")</f>
        <v/>
      </c>
      <c r="AC819" s="118" t="str">
        <f t="shared" si="47"/>
        <v/>
      </c>
      <c r="AD819" s="119" t="str">
        <f t="shared" si="48"/>
        <v/>
      </c>
      <c r="AE819" s="120" t="str">
        <f t="shared" si="49"/>
        <v/>
      </c>
      <c r="AF819" s="121" t="str">
        <f t="shared" si="46"/>
        <v/>
      </c>
    </row>
    <row r="820" spans="2:32" ht="15.75" customHeight="1" x14ac:dyDescent="0.35">
      <c r="B820" s="903"/>
      <c r="C820" s="904"/>
      <c r="D820" s="905"/>
      <c r="E820" s="906"/>
      <c r="F820" s="907"/>
      <c r="G820" s="908"/>
      <c r="H820" s="909"/>
      <c r="I820" s="910"/>
      <c r="J820" s="911"/>
      <c r="K820" s="912"/>
      <c r="L820" s="913"/>
      <c r="M820" s="914"/>
      <c r="N820" s="915"/>
      <c r="O820" s="914"/>
      <c r="P820" s="915"/>
      <c r="Q820" s="916"/>
      <c r="R820" s="917"/>
      <c r="S820" s="918"/>
      <c r="T820" s="114" t="str" cm="1">
        <f t="array" ref="T820">_xlfn.IFS(I820="L = L",J820*K820,I820="L = RoT",J820*R820*S820,I820="A = L x H",J820*K820*L820,I820="A = CS",J820*O820,I820="A = A",J820*N820,I820="A = RoT",J820*R820*S820,I820="V = L x H x T",J820*K820*L820*M820,I820="V = L x CS",J820*K820*O820,I820="V = T x A",J820*M820*N820,I820="V = V",J820*P820,I820="V = RoT",J820*R820*S820,I820="M = M",J820*Q820,I820="M = RoT",J820*R820*S820,I820="","")</f>
        <v/>
      </c>
      <c r="U820" s="115" t="str" cm="1">
        <f t="array" ref="U820">_xlfn.IFNA(_xlfn.IFS($H820="length","m",$H820="area","m2",$H820="volume","m3",$H820="mass","kg",$H820="",""),"problem")</f>
        <v/>
      </c>
      <c r="V820" s="475"/>
      <c r="W820" s="476"/>
      <c r="X820" s="476"/>
      <c r="Y820" s="476"/>
      <c r="Z820" s="116"/>
      <c r="AA820" s="117" t="str" cm="1">
        <f t="array" ref="AA820">_xlfn.IFNA(_xlfn.IFS($H820="Length",VLOOKUP($Y820,Densities,3,FALSE),$H820="area",VLOOKUP($Y820,Densities,4,FALSE),$H820="volume",VLOOKUP($Y820,Densities,5,FALSE),$H820="mass",1,$H820="",""),"enter density manually")</f>
        <v/>
      </c>
      <c r="AB820" s="115" t="str" cm="1">
        <f t="array" ref="AB820">_xlfn.IFNA(_xlfn.IFS($H820="length","kg/m",$H820="area","kg/m2",$H820="volume","kg/m3",$H820="mass","kg/kg",$H820="",""),"problem")</f>
        <v/>
      </c>
      <c r="AC820" s="118" t="str">
        <f t="shared" si="47"/>
        <v/>
      </c>
      <c r="AD820" s="119" t="str">
        <f t="shared" si="48"/>
        <v/>
      </c>
      <c r="AE820" s="120" t="str">
        <f t="shared" si="49"/>
        <v/>
      </c>
      <c r="AF820" s="121" t="str">
        <f t="shared" si="46"/>
        <v/>
      </c>
    </row>
    <row r="821" spans="2:32" ht="15.75" customHeight="1" x14ac:dyDescent="0.35">
      <c r="B821" s="903"/>
      <c r="C821" s="904"/>
      <c r="D821" s="905"/>
      <c r="E821" s="906"/>
      <c r="F821" s="907"/>
      <c r="G821" s="908"/>
      <c r="H821" s="909"/>
      <c r="I821" s="910"/>
      <c r="J821" s="911"/>
      <c r="K821" s="912"/>
      <c r="L821" s="913"/>
      <c r="M821" s="914"/>
      <c r="N821" s="915"/>
      <c r="O821" s="914"/>
      <c r="P821" s="915"/>
      <c r="Q821" s="916"/>
      <c r="R821" s="917"/>
      <c r="S821" s="918"/>
      <c r="T821" s="114" t="str" cm="1">
        <f t="array" ref="T821">_xlfn.IFS(I821="L = L",J821*K821,I821="L = RoT",J821*R821*S821,I821="A = L x H",J821*K821*L821,I821="A = CS",J821*O821,I821="A = A",J821*N821,I821="A = RoT",J821*R821*S821,I821="V = L x H x T",J821*K821*L821*M821,I821="V = L x CS",J821*K821*O821,I821="V = T x A",J821*M821*N821,I821="V = V",J821*P821,I821="V = RoT",J821*R821*S821,I821="M = M",J821*Q821,I821="M = RoT",J821*R821*S821,I821="","")</f>
        <v/>
      </c>
      <c r="U821" s="115" t="str" cm="1">
        <f t="array" ref="U821">_xlfn.IFNA(_xlfn.IFS($H821="length","m",$H821="area","m2",$H821="volume","m3",$H821="mass","kg",$H821="",""),"problem")</f>
        <v/>
      </c>
      <c r="V821" s="475"/>
      <c r="W821" s="476"/>
      <c r="X821" s="476"/>
      <c r="Y821" s="476"/>
      <c r="Z821" s="116"/>
      <c r="AA821" s="117" t="str" cm="1">
        <f t="array" ref="AA821">_xlfn.IFNA(_xlfn.IFS($H821="Length",VLOOKUP($Y821,Densities,3,FALSE),$H821="area",VLOOKUP($Y821,Densities,4,FALSE),$H821="volume",VLOOKUP($Y821,Densities,5,FALSE),$H821="mass",1,$H821="",""),"enter density manually")</f>
        <v/>
      </c>
      <c r="AB821" s="115" t="str" cm="1">
        <f t="array" ref="AB821">_xlfn.IFNA(_xlfn.IFS($H821="length","kg/m",$H821="area","kg/m2",$H821="volume","kg/m3",$H821="mass","kg/kg",$H821="",""),"problem")</f>
        <v/>
      </c>
      <c r="AC821" s="118" t="str">
        <f t="shared" si="47"/>
        <v/>
      </c>
      <c r="AD821" s="119" t="str">
        <f t="shared" si="48"/>
        <v/>
      </c>
      <c r="AE821" s="120" t="str">
        <f t="shared" si="49"/>
        <v/>
      </c>
      <c r="AF821" s="121" t="str">
        <f t="shared" si="46"/>
        <v/>
      </c>
    </row>
    <row r="822" spans="2:32" ht="15.75" customHeight="1" x14ac:dyDescent="0.35">
      <c r="B822" s="903"/>
      <c r="C822" s="904"/>
      <c r="D822" s="905"/>
      <c r="E822" s="906"/>
      <c r="F822" s="907"/>
      <c r="G822" s="908"/>
      <c r="H822" s="909"/>
      <c r="I822" s="910"/>
      <c r="J822" s="911"/>
      <c r="K822" s="912"/>
      <c r="L822" s="913"/>
      <c r="M822" s="914"/>
      <c r="N822" s="915"/>
      <c r="O822" s="914"/>
      <c r="P822" s="915"/>
      <c r="Q822" s="916"/>
      <c r="R822" s="917"/>
      <c r="S822" s="918"/>
      <c r="T822" s="114" t="str" cm="1">
        <f t="array" ref="T822">_xlfn.IFS(I822="L = L",J822*K822,I822="L = RoT",J822*R822*S822,I822="A = L x H",J822*K822*L822,I822="A = CS",J822*O822,I822="A = A",J822*N822,I822="A = RoT",J822*R822*S822,I822="V = L x H x T",J822*K822*L822*M822,I822="V = L x CS",J822*K822*O822,I822="V = T x A",J822*M822*N822,I822="V = V",J822*P822,I822="V = RoT",J822*R822*S822,I822="M = M",J822*Q822,I822="M = RoT",J822*R822*S822,I822="","")</f>
        <v/>
      </c>
      <c r="U822" s="115" t="str" cm="1">
        <f t="array" ref="U822">_xlfn.IFNA(_xlfn.IFS($H822="length","m",$H822="area","m2",$H822="volume","m3",$H822="mass","kg",$H822="",""),"problem")</f>
        <v/>
      </c>
      <c r="V822" s="475"/>
      <c r="W822" s="476"/>
      <c r="X822" s="476"/>
      <c r="Y822" s="476"/>
      <c r="Z822" s="116"/>
      <c r="AA822" s="117" t="str" cm="1">
        <f t="array" ref="AA822">_xlfn.IFNA(_xlfn.IFS($H822="Length",VLOOKUP($Y822,Densities,3,FALSE),$H822="area",VLOOKUP($Y822,Densities,4,FALSE),$H822="volume",VLOOKUP($Y822,Densities,5,FALSE),$H822="mass",1,$H822="",""),"enter density manually")</f>
        <v/>
      </c>
      <c r="AB822" s="115" t="str" cm="1">
        <f t="array" ref="AB822">_xlfn.IFNA(_xlfn.IFS($H822="length","kg/m",$H822="area","kg/m2",$H822="volume","kg/m3",$H822="mass","kg/kg",$H822="",""),"problem")</f>
        <v/>
      </c>
      <c r="AC822" s="118" t="str">
        <f t="shared" si="47"/>
        <v/>
      </c>
      <c r="AD822" s="119" t="str">
        <f t="shared" si="48"/>
        <v/>
      </c>
      <c r="AE822" s="120" t="str">
        <f t="shared" si="49"/>
        <v/>
      </c>
      <c r="AF822" s="121" t="str">
        <f t="shared" si="46"/>
        <v/>
      </c>
    </row>
    <row r="823" spans="2:32" ht="15.75" customHeight="1" x14ac:dyDescent="0.35">
      <c r="B823" s="903"/>
      <c r="C823" s="904"/>
      <c r="D823" s="905"/>
      <c r="E823" s="906"/>
      <c r="F823" s="907"/>
      <c r="G823" s="908"/>
      <c r="H823" s="909"/>
      <c r="I823" s="910"/>
      <c r="J823" s="911"/>
      <c r="K823" s="912"/>
      <c r="L823" s="913"/>
      <c r="M823" s="914"/>
      <c r="N823" s="915"/>
      <c r="O823" s="914"/>
      <c r="P823" s="915"/>
      <c r="Q823" s="916"/>
      <c r="R823" s="917"/>
      <c r="S823" s="918"/>
      <c r="T823" s="114" t="str" cm="1">
        <f t="array" ref="T823">_xlfn.IFS(I823="L = L",J823*K823,I823="L = RoT",J823*R823*S823,I823="A = L x H",J823*K823*L823,I823="A = CS",J823*O823,I823="A = A",J823*N823,I823="A = RoT",J823*R823*S823,I823="V = L x H x T",J823*K823*L823*M823,I823="V = L x CS",J823*K823*O823,I823="V = T x A",J823*M823*N823,I823="V = V",J823*P823,I823="V = RoT",J823*R823*S823,I823="M = M",J823*Q823,I823="M = RoT",J823*R823*S823,I823="","")</f>
        <v/>
      </c>
      <c r="U823" s="115" t="str" cm="1">
        <f t="array" ref="U823">_xlfn.IFNA(_xlfn.IFS($H823="length","m",$H823="area","m2",$H823="volume","m3",$H823="mass","kg",$H823="",""),"problem")</f>
        <v/>
      </c>
      <c r="V823" s="475"/>
      <c r="W823" s="476"/>
      <c r="X823" s="476"/>
      <c r="Y823" s="476"/>
      <c r="Z823" s="116"/>
      <c r="AA823" s="117" t="str" cm="1">
        <f t="array" ref="AA823">_xlfn.IFNA(_xlfn.IFS($H823="Length",VLOOKUP($Y823,Densities,3,FALSE),$H823="area",VLOOKUP($Y823,Densities,4,FALSE),$H823="volume",VLOOKUP($Y823,Densities,5,FALSE),$H823="mass",1,$H823="",""),"enter density manually")</f>
        <v/>
      </c>
      <c r="AB823" s="115" t="str" cm="1">
        <f t="array" ref="AB823">_xlfn.IFNA(_xlfn.IFS($H823="length","kg/m",$H823="area","kg/m2",$H823="volume","kg/m3",$H823="mass","kg/kg",$H823="",""),"problem")</f>
        <v/>
      </c>
      <c r="AC823" s="118" t="str">
        <f t="shared" si="47"/>
        <v/>
      </c>
      <c r="AD823" s="119" t="str">
        <f t="shared" si="48"/>
        <v/>
      </c>
      <c r="AE823" s="120" t="str">
        <f t="shared" si="49"/>
        <v/>
      </c>
      <c r="AF823" s="121" t="str">
        <f t="shared" si="46"/>
        <v/>
      </c>
    </row>
    <row r="824" spans="2:32" ht="15.75" customHeight="1" x14ac:dyDescent="0.35">
      <c r="B824" s="903"/>
      <c r="C824" s="904"/>
      <c r="D824" s="905"/>
      <c r="E824" s="906"/>
      <c r="F824" s="907"/>
      <c r="G824" s="908"/>
      <c r="H824" s="909"/>
      <c r="I824" s="910"/>
      <c r="J824" s="911"/>
      <c r="K824" s="912"/>
      <c r="L824" s="913"/>
      <c r="M824" s="914"/>
      <c r="N824" s="915"/>
      <c r="O824" s="914"/>
      <c r="P824" s="915"/>
      <c r="Q824" s="916"/>
      <c r="R824" s="917"/>
      <c r="S824" s="918"/>
      <c r="T824" s="114" t="str" cm="1">
        <f t="array" ref="T824">_xlfn.IFS(I824="L = L",J824*K824,I824="L = RoT",J824*R824*S824,I824="A = L x H",J824*K824*L824,I824="A = CS",J824*O824,I824="A = A",J824*N824,I824="A = RoT",J824*R824*S824,I824="V = L x H x T",J824*K824*L824*M824,I824="V = L x CS",J824*K824*O824,I824="V = T x A",J824*M824*N824,I824="V = V",J824*P824,I824="V = RoT",J824*R824*S824,I824="M = M",J824*Q824,I824="M = RoT",J824*R824*S824,I824="","")</f>
        <v/>
      </c>
      <c r="U824" s="115" t="str" cm="1">
        <f t="array" ref="U824">_xlfn.IFNA(_xlfn.IFS($H824="length","m",$H824="area","m2",$H824="volume","m3",$H824="mass","kg",$H824="",""),"problem")</f>
        <v/>
      </c>
      <c r="V824" s="475"/>
      <c r="W824" s="476"/>
      <c r="X824" s="476"/>
      <c r="Y824" s="476"/>
      <c r="Z824" s="116"/>
      <c r="AA824" s="117" t="str" cm="1">
        <f t="array" ref="AA824">_xlfn.IFNA(_xlfn.IFS($H824="Length",VLOOKUP($Y824,Densities,3,FALSE),$H824="area",VLOOKUP($Y824,Densities,4,FALSE),$H824="volume",VLOOKUP($Y824,Densities,5,FALSE),$H824="mass",1,$H824="",""),"enter density manually")</f>
        <v/>
      </c>
      <c r="AB824" s="115" t="str" cm="1">
        <f t="array" ref="AB824">_xlfn.IFNA(_xlfn.IFS($H824="length","kg/m",$H824="area","kg/m2",$H824="volume","kg/m3",$H824="mass","kg/kg",$H824="",""),"problem")</f>
        <v/>
      </c>
      <c r="AC824" s="118" t="str">
        <f t="shared" si="47"/>
        <v/>
      </c>
      <c r="AD824" s="119" t="str">
        <f t="shared" si="48"/>
        <v/>
      </c>
      <c r="AE824" s="120" t="str">
        <f t="shared" si="49"/>
        <v/>
      </c>
      <c r="AF824" s="121" t="str">
        <f t="shared" si="46"/>
        <v/>
      </c>
    </row>
    <row r="825" spans="2:32" ht="15.75" customHeight="1" x14ac:dyDescent="0.35">
      <c r="B825" s="903"/>
      <c r="C825" s="904"/>
      <c r="D825" s="905"/>
      <c r="E825" s="906"/>
      <c r="F825" s="907"/>
      <c r="G825" s="908"/>
      <c r="H825" s="909"/>
      <c r="I825" s="910"/>
      <c r="J825" s="911"/>
      <c r="K825" s="912"/>
      <c r="L825" s="913"/>
      <c r="M825" s="914"/>
      <c r="N825" s="915"/>
      <c r="O825" s="914"/>
      <c r="P825" s="915"/>
      <c r="Q825" s="916"/>
      <c r="R825" s="917"/>
      <c r="S825" s="918"/>
      <c r="T825" s="114" t="str" cm="1">
        <f t="array" ref="T825">_xlfn.IFS(I825="L = L",J825*K825,I825="L = RoT",J825*R825*S825,I825="A = L x H",J825*K825*L825,I825="A = CS",J825*O825,I825="A = A",J825*N825,I825="A = RoT",J825*R825*S825,I825="V = L x H x T",J825*K825*L825*M825,I825="V = L x CS",J825*K825*O825,I825="V = T x A",J825*M825*N825,I825="V = V",J825*P825,I825="V = RoT",J825*R825*S825,I825="M = M",J825*Q825,I825="M = RoT",J825*R825*S825,I825="","")</f>
        <v/>
      </c>
      <c r="U825" s="115" t="str" cm="1">
        <f t="array" ref="U825">_xlfn.IFNA(_xlfn.IFS($H825="length","m",$H825="area","m2",$H825="volume","m3",$H825="mass","kg",$H825="",""),"problem")</f>
        <v/>
      </c>
      <c r="V825" s="475"/>
      <c r="W825" s="476"/>
      <c r="X825" s="476"/>
      <c r="Y825" s="476"/>
      <c r="Z825" s="116"/>
      <c r="AA825" s="117" t="str" cm="1">
        <f t="array" ref="AA825">_xlfn.IFNA(_xlfn.IFS($H825="Length",VLOOKUP($Y825,Densities,3,FALSE),$H825="area",VLOOKUP($Y825,Densities,4,FALSE),$H825="volume",VLOOKUP($Y825,Densities,5,FALSE),$H825="mass",1,$H825="",""),"enter density manually")</f>
        <v/>
      </c>
      <c r="AB825" s="115" t="str" cm="1">
        <f t="array" ref="AB825">_xlfn.IFNA(_xlfn.IFS($H825="length","kg/m",$H825="area","kg/m2",$H825="volume","kg/m3",$H825="mass","kg/kg",$H825="",""),"problem")</f>
        <v/>
      </c>
      <c r="AC825" s="118" t="str">
        <f t="shared" si="47"/>
        <v/>
      </c>
      <c r="AD825" s="119" t="str">
        <f t="shared" si="48"/>
        <v/>
      </c>
      <c r="AE825" s="120" t="str">
        <f t="shared" si="49"/>
        <v/>
      </c>
      <c r="AF825" s="121" t="str">
        <f t="shared" si="46"/>
        <v/>
      </c>
    </row>
    <row r="826" spans="2:32" ht="15.75" customHeight="1" x14ac:dyDescent="0.35">
      <c r="B826" s="903"/>
      <c r="C826" s="904"/>
      <c r="D826" s="905"/>
      <c r="E826" s="906"/>
      <c r="F826" s="907"/>
      <c r="G826" s="908"/>
      <c r="H826" s="909"/>
      <c r="I826" s="910"/>
      <c r="J826" s="911"/>
      <c r="K826" s="912"/>
      <c r="L826" s="913"/>
      <c r="M826" s="914"/>
      <c r="N826" s="915"/>
      <c r="O826" s="914"/>
      <c r="P826" s="915"/>
      <c r="Q826" s="916"/>
      <c r="R826" s="917"/>
      <c r="S826" s="918"/>
      <c r="T826" s="114" t="str" cm="1">
        <f t="array" ref="T826">_xlfn.IFS(I826="L = L",J826*K826,I826="L = RoT",J826*R826*S826,I826="A = L x H",J826*K826*L826,I826="A = CS",J826*O826,I826="A = A",J826*N826,I826="A = RoT",J826*R826*S826,I826="V = L x H x T",J826*K826*L826*M826,I826="V = L x CS",J826*K826*O826,I826="V = T x A",J826*M826*N826,I826="V = V",J826*P826,I826="V = RoT",J826*R826*S826,I826="M = M",J826*Q826,I826="M = RoT",J826*R826*S826,I826="","")</f>
        <v/>
      </c>
      <c r="U826" s="115" t="str" cm="1">
        <f t="array" ref="U826">_xlfn.IFNA(_xlfn.IFS($H826="length","m",$H826="area","m2",$H826="volume","m3",$H826="mass","kg",$H826="",""),"problem")</f>
        <v/>
      </c>
      <c r="V826" s="475"/>
      <c r="W826" s="476"/>
      <c r="X826" s="476"/>
      <c r="Y826" s="476"/>
      <c r="Z826" s="116"/>
      <c r="AA826" s="117" t="str" cm="1">
        <f t="array" ref="AA826">_xlfn.IFNA(_xlfn.IFS($H826="Length",VLOOKUP($Y826,Densities,3,FALSE),$H826="area",VLOOKUP($Y826,Densities,4,FALSE),$H826="volume",VLOOKUP($Y826,Densities,5,FALSE),$H826="mass",1,$H826="",""),"enter density manually")</f>
        <v/>
      </c>
      <c r="AB826" s="115" t="str" cm="1">
        <f t="array" ref="AB826">_xlfn.IFNA(_xlfn.IFS($H826="length","kg/m",$H826="area","kg/m2",$H826="volume","kg/m3",$H826="mass","kg/kg",$H826="",""),"problem")</f>
        <v/>
      </c>
      <c r="AC826" s="118" t="str">
        <f t="shared" si="47"/>
        <v/>
      </c>
      <c r="AD826" s="119" t="str">
        <f t="shared" si="48"/>
        <v/>
      </c>
      <c r="AE826" s="120" t="str">
        <f t="shared" si="49"/>
        <v/>
      </c>
      <c r="AF826" s="121" t="str">
        <f t="shared" si="46"/>
        <v/>
      </c>
    </row>
    <row r="827" spans="2:32" ht="15.75" customHeight="1" x14ac:dyDescent="0.35">
      <c r="B827" s="903"/>
      <c r="C827" s="904"/>
      <c r="D827" s="905"/>
      <c r="E827" s="906"/>
      <c r="F827" s="907"/>
      <c r="G827" s="908"/>
      <c r="H827" s="909"/>
      <c r="I827" s="910"/>
      <c r="J827" s="911"/>
      <c r="K827" s="912"/>
      <c r="L827" s="913"/>
      <c r="M827" s="914"/>
      <c r="N827" s="915"/>
      <c r="O827" s="914"/>
      <c r="P827" s="915"/>
      <c r="Q827" s="916"/>
      <c r="R827" s="917"/>
      <c r="S827" s="918"/>
      <c r="T827" s="114" t="str" cm="1">
        <f t="array" ref="T827">_xlfn.IFS(I827="L = L",J827*K827,I827="L = RoT",J827*R827*S827,I827="A = L x H",J827*K827*L827,I827="A = CS",J827*O827,I827="A = A",J827*N827,I827="A = RoT",J827*R827*S827,I827="V = L x H x T",J827*K827*L827*M827,I827="V = L x CS",J827*K827*O827,I827="V = T x A",J827*M827*N827,I827="V = V",J827*P827,I827="V = RoT",J827*R827*S827,I827="M = M",J827*Q827,I827="M = RoT",J827*R827*S827,I827="","")</f>
        <v/>
      </c>
      <c r="U827" s="115" t="str" cm="1">
        <f t="array" ref="U827">_xlfn.IFNA(_xlfn.IFS($H827="length","m",$H827="area","m2",$H827="volume","m3",$H827="mass","kg",$H827="",""),"problem")</f>
        <v/>
      </c>
      <c r="V827" s="475"/>
      <c r="W827" s="476"/>
      <c r="X827" s="476"/>
      <c r="Y827" s="476"/>
      <c r="Z827" s="116"/>
      <c r="AA827" s="117" t="str" cm="1">
        <f t="array" ref="AA827">_xlfn.IFNA(_xlfn.IFS($H827="Length",VLOOKUP($Y827,Densities,3,FALSE),$H827="area",VLOOKUP($Y827,Densities,4,FALSE),$H827="volume",VLOOKUP($Y827,Densities,5,FALSE),$H827="mass",1,$H827="",""),"enter density manually")</f>
        <v/>
      </c>
      <c r="AB827" s="115" t="str" cm="1">
        <f t="array" ref="AB827">_xlfn.IFNA(_xlfn.IFS($H827="length","kg/m",$H827="area","kg/m2",$H827="volume","kg/m3",$H827="mass","kg/kg",$H827="",""),"problem")</f>
        <v/>
      </c>
      <c r="AC827" s="118" t="str">
        <f t="shared" si="47"/>
        <v/>
      </c>
      <c r="AD827" s="119" t="str">
        <f t="shared" si="48"/>
        <v/>
      </c>
      <c r="AE827" s="120" t="str">
        <f t="shared" si="49"/>
        <v/>
      </c>
      <c r="AF827" s="121" t="str">
        <f t="shared" si="46"/>
        <v/>
      </c>
    </row>
    <row r="828" spans="2:32" ht="15.75" customHeight="1" x14ac:dyDescent="0.35">
      <c r="B828" s="903"/>
      <c r="C828" s="904"/>
      <c r="D828" s="905"/>
      <c r="E828" s="906"/>
      <c r="F828" s="907"/>
      <c r="G828" s="908"/>
      <c r="H828" s="909"/>
      <c r="I828" s="910"/>
      <c r="J828" s="911"/>
      <c r="K828" s="912"/>
      <c r="L828" s="913"/>
      <c r="M828" s="914"/>
      <c r="N828" s="915"/>
      <c r="O828" s="914"/>
      <c r="P828" s="915"/>
      <c r="Q828" s="916"/>
      <c r="R828" s="917"/>
      <c r="S828" s="918"/>
      <c r="T828" s="114" t="str" cm="1">
        <f t="array" ref="T828">_xlfn.IFS(I828="L = L",J828*K828,I828="L = RoT",J828*R828*S828,I828="A = L x H",J828*K828*L828,I828="A = CS",J828*O828,I828="A = A",J828*N828,I828="A = RoT",J828*R828*S828,I828="V = L x H x T",J828*K828*L828*M828,I828="V = L x CS",J828*K828*O828,I828="V = T x A",J828*M828*N828,I828="V = V",J828*P828,I828="V = RoT",J828*R828*S828,I828="M = M",J828*Q828,I828="M = RoT",J828*R828*S828,I828="","")</f>
        <v/>
      </c>
      <c r="U828" s="115" t="str" cm="1">
        <f t="array" ref="U828">_xlfn.IFNA(_xlfn.IFS($H828="length","m",$H828="area","m2",$H828="volume","m3",$H828="mass","kg",$H828="",""),"problem")</f>
        <v/>
      </c>
      <c r="V828" s="475"/>
      <c r="W828" s="476"/>
      <c r="X828" s="476"/>
      <c r="Y828" s="476"/>
      <c r="Z828" s="116"/>
      <c r="AA828" s="117" t="str" cm="1">
        <f t="array" ref="AA828">_xlfn.IFNA(_xlfn.IFS($H828="Length",VLOOKUP($Y828,Densities,3,FALSE),$H828="area",VLOOKUP($Y828,Densities,4,FALSE),$H828="volume",VLOOKUP($Y828,Densities,5,FALSE),$H828="mass",1,$H828="",""),"enter density manually")</f>
        <v/>
      </c>
      <c r="AB828" s="115" t="str" cm="1">
        <f t="array" ref="AB828">_xlfn.IFNA(_xlfn.IFS($H828="length","kg/m",$H828="area","kg/m2",$H828="volume","kg/m3",$H828="mass","kg/kg",$H828="",""),"problem")</f>
        <v/>
      </c>
      <c r="AC828" s="118" t="str">
        <f t="shared" si="47"/>
        <v/>
      </c>
      <c r="AD828" s="119" t="str">
        <f t="shared" si="48"/>
        <v/>
      </c>
      <c r="AE828" s="120" t="str">
        <f t="shared" si="49"/>
        <v/>
      </c>
      <c r="AF828" s="121" t="str">
        <f t="shared" si="46"/>
        <v/>
      </c>
    </row>
    <row r="829" spans="2:32" ht="15.75" customHeight="1" x14ac:dyDescent="0.35">
      <c r="B829" s="903"/>
      <c r="C829" s="904"/>
      <c r="D829" s="905"/>
      <c r="E829" s="906"/>
      <c r="F829" s="907"/>
      <c r="G829" s="908"/>
      <c r="H829" s="909"/>
      <c r="I829" s="910"/>
      <c r="J829" s="911"/>
      <c r="K829" s="912"/>
      <c r="L829" s="913"/>
      <c r="M829" s="914"/>
      <c r="N829" s="915"/>
      <c r="O829" s="914"/>
      <c r="P829" s="915"/>
      <c r="Q829" s="916"/>
      <c r="R829" s="917"/>
      <c r="S829" s="918"/>
      <c r="T829" s="114" t="str" cm="1">
        <f t="array" ref="T829">_xlfn.IFS(I829="L = L",J829*K829,I829="L = RoT",J829*R829*S829,I829="A = L x H",J829*K829*L829,I829="A = CS",J829*O829,I829="A = A",J829*N829,I829="A = RoT",J829*R829*S829,I829="V = L x H x T",J829*K829*L829*M829,I829="V = L x CS",J829*K829*O829,I829="V = T x A",J829*M829*N829,I829="V = V",J829*P829,I829="V = RoT",J829*R829*S829,I829="M = M",J829*Q829,I829="M = RoT",J829*R829*S829,I829="","")</f>
        <v/>
      </c>
      <c r="U829" s="115" t="str" cm="1">
        <f t="array" ref="U829">_xlfn.IFNA(_xlfn.IFS($H829="length","m",$H829="area","m2",$H829="volume","m3",$H829="mass","kg",$H829="",""),"problem")</f>
        <v/>
      </c>
      <c r="V829" s="475"/>
      <c r="W829" s="476"/>
      <c r="X829" s="476"/>
      <c r="Y829" s="476"/>
      <c r="Z829" s="116"/>
      <c r="AA829" s="117" t="str" cm="1">
        <f t="array" ref="AA829">_xlfn.IFNA(_xlfn.IFS($H829="Length",VLOOKUP($Y829,Densities,3,FALSE),$H829="area",VLOOKUP($Y829,Densities,4,FALSE),$H829="volume",VLOOKUP($Y829,Densities,5,FALSE),$H829="mass",1,$H829="",""),"enter density manually")</f>
        <v/>
      </c>
      <c r="AB829" s="115" t="str" cm="1">
        <f t="array" ref="AB829">_xlfn.IFNA(_xlfn.IFS($H829="length","kg/m",$H829="area","kg/m2",$H829="volume","kg/m3",$H829="mass","kg/kg",$H829="",""),"problem")</f>
        <v/>
      </c>
      <c r="AC829" s="118" t="str">
        <f t="shared" si="47"/>
        <v/>
      </c>
      <c r="AD829" s="119" t="str">
        <f t="shared" si="48"/>
        <v/>
      </c>
      <c r="AE829" s="120" t="str">
        <f t="shared" si="49"/>
        <v/>
      </c>
      <c r="AF829" s="121" t="str">
        <f t="shared" si="46"/>
        <v/>
      </c>
    </row>
    <row r="830" spans="2:32" ht="15.75" customHeight="1" x14ac:dyDescent="0.35">
      <c r="B830" s="903"/>
      <c r="C830" s="904"/>
      <c r="D830" s="905"/>
      <c r="E830" s="906"/>
      <c r="F830" s="907"/>
      <c r="G830" s="908"/>
      <c r="H830" s="909"/>
      <c r="I830" s="910"/>
      <c r="J830" s="911"/>
      <c r="K830" s="912"/>
      <c r="L830" s="913"/>
      <c r="M830" s="914"/>
      <c r="N830" s="915"/>
      <c r="O830" s="914"/>
      <c r="P830" s="915"/>
      <c r="Q830" s="916"/>
      <c r="R830" s="917"/>
      <c r="S830" s="918"/>
      <c r="T830" s="114" t="str" cm="1">
        <f t="array" ref="T830">_xlfn.IFS(I830="L = L",J830*K830,I830="L = RoT",J830*R830*S830,I830="A = L x H",J830*K830*L830,I830="A = CS",J830*O830,I830="A = A",J830*N830,I830="A = RoT",J830*R830*S830,I830="V = L x H x T",J830*K830*L830*M830,I830="V = L x CS",J830*K830*O830,I830="V = T x A",J830*M830*N830,I830="V = V",J830*P830,I830="V = RoT",J830*R830*S830,I830="M = M",J830*Q830,I830="M = RoT",J830*R830*S830,I830="","")</f>
        <v/>
      </c>
      <c r="U830" s="115" t="str" cm="1">
        <f t="array" ref="U830">_xlfn.IFNA(_xlfn.IFS($H830="length","m",$H830="area","m2",$H830="volume","m3",$H830="mass","kg",$H830="",""),"problem")</f>
        <v/>
      </c>
      <c r="V830" s="475"/>
      <c r="W830" s="476"/>
      <c r="X830" s="476"/>
      <c r="Y830" s="476"/>
      <c r="Z830" s="116"/>
      <c r="AA830" s="117" t="str" cm="1">
        <f t="array" ref="AA830">_xlfn.IFNA(_xlfn.IFS($H830="Length",VLOOKUP($Y830,Densities,3,FALSE),$H830="area",VLOOKUP($Y830,Densities,4,FALSE),$H830="volume",VLOOKUP($Y830,Densities,5,FALSE),$H830="mass",1,$H830="",""),"enter density manually")</f>
        <v/>
      </c>
      <c r="AB830" s="115" t="str" cm="1">
        <f t="array" ref="AB830">_xlfn.IFNA(_xlfn.IFS($H830="length","kg/m",$H830="area","kg/m2",$H830="volume","kg/m3",$H830="mass","kg/kg",$H830="",""),"problem")</f>
        <v/>
      </c>
      <c r="AC830" s="118" t="str">
        <f t="shared" si="47"/>
        <v/>
      </c>
      <c r="AD830" s="119" t="str">
        <f t="shared" si="48"/>
        <v/>
      </c>
      <c r="AE830" s="120" t="str">
        <f t="shared" si="49"/>
        <v/>
      </c>
      <c r="AF830" s="121" t="str">
        <f t="shared" si="46"/>
        <v/>
      </c>
    </row>
    <row r="831" spans="2:32" ht="15.75" customHeight="1" x14ac:dyDescent="0.35">
      <c r="B831" s="903"/>
      <c r="C831" s="904"/>
      <c r="D831" s="905"/>
      <c r="E831" s="906"/>
      <c r="F831" s="907"/>
      <c r="G831" s="908"/>
      <c r="H831" s="909"/>
      <c r="I831" s="910"/>
      <c r="J831" s="911"/>
      <c r="K831" s="912"/>
      <c r="L831" s="913"/>
      <c r="M831" s="914"/>
      <c r="N831" s="915"/>
      <c r="O831" s="914"/>
      <c r="P831" s="915"/>
      <c r="Q831" s="916"/>
      <c r="R831" s="917"/>
      <c r="S831" s="918"/>
      <c r="T831" s="114" t="str" cm="1">
        <f t="array" ref="T831">_xlfn.IFS(I831="L = L",J831*K831,I831="L = RoT",J831*R831*S831,I831="A = L x H",J831*K831*L831,I831="A = CS",J831*O831,I831="A = A",J831*N831,I831="A = RoT",J831*R831*S831,I831="V = L x H x T",J831*K831*L831*M831,I831="V = L x CS",J831*K831*O831,I831="V = T x A",J831*M831*N831,I831="V = V",J831*P831,I831="V = RoT",J831*R831*S831,I831="M = M",J831*Q831,I831="M = RoT",J831*R831*S831,I831="","")</f>
        <v/>
      </c>
      <c r="U831" s="115" t="str" cm="1">
        <f t="array" ref="U831">_xlfn.IFNA(_xlfn.IFS($H831="length","m",$H831="area","m2",$H831="volume","m3",$H831="mass","kg",$H831="",""),"problem")</f>
        <v/>
      </c>
      <c r="V831" s="475"/>
      <c r="W831" s="476"/>
      <c r="X831" s="476"/>
      <c r="Y831" s="476"/>
      <c r="Z831" s="116"/>
      <c r="AA831" s="117" t="str" cm="1">
        <f t="array" ref="AA831">_xlfn.IFNA(_xlfn.IFS($H831="Length",VLOOKUP($Y831,Densities,3,FALSE),$H831="area",VLOOKUP($Y831,Densities,4,FALSE),$H831="volume",VLOOKUP($Y831,Densities,5,FALSE),$H831="mass",1,$H831="",""),"enter density manually")</f>
        <v/>
      </c>
      <c r="AB831" s="115" t="str" cm="1">
        <f t="array" ref="AB831">_xlfn.IFNA(_xlfn.IFS($H831="length","kg/m",$H831="area","kg/m2",$H831="volume","kg/m3",$H831="mass","kg/kg",$H831="",""),"problem")</f>
        <v/>
      </c>
      <c r="AC831" s="118" t="str">
        <f t="shared" si="47"/>
        <v/>
      </c>
      <c r="AD831" s="119" t="str">
        <f t="shared" si="48"/>
        <v/>
      </c>
      <c r="AE831" s="120" t="str">
        <f t="shared" si="49"/>
        <v/>
      </c>
      <c r="AF831" s="121" t="str">
        <f t="shared" si="46"/>
        <v/>
      </c>
    </row>
    <row r="832" spans="2:32" ht="15.75" customHeight="1" x14ac:dyDescent="0.35">
      <c r="B832" s="903"/>
      <c r="C832" s="904"/>
      <c r="D832" s="905"/>
      <c r="E832" s="906"/>
      <c r="F832" s="907"/>
      <c r="G832" s="908"/>
      <c r="H832" s="909"/>
      <c r="I832" s="910"/>
      <c r="J832" s="911"/>
      <c r="K832" s="912"/>
      <c r="L832" s="913"/>
      <c r="M832" s="914"/>
      <c r="N832" s="915"/>
      <c r="O832" s="914"/>
      <c r="P832" s="915"/>
      <c r="Q832" s="916"/>
      <c r="R832" s="917"/>
      <c r="S832" s="918"/>
      <c r="T832" s="114" t="str" cm="1">
        <f t="array" ref="T832">_xlfn.IFS(I832="L = L",J832*K832,I832="L = RoT",J832*R832*S832,I832="A = L x H",J832*K832*L832,I832="A = CS",J832*O832,I832="A = A",J832*N832,I832="A = RoT",J832*R832*S832,I832="V = L x H x T",J832*K832*L832*M832,I832="V = L x CS",J832*K832*O832,I832="V = T x A",J832*M832*N832,I832="V = V",J832*P832,I832="V = RoT",J832*R832*S832,I832="M = M",J832*Q832,I832="M = RoT",J832*R832*S832,I832="","")</f>
        <v/>
      </c>
      <c r="U832" s="115" t="str" cm="1">
        <f t="array" ref="U832">_xlfn.IFNA(_xlfn.IFS($H832="length","m",$H832="area","m2",$H832="volume","m3",$H832="mass","kg",$H832="",""),"problem")</f>
        <v/>
      </c>
      <c r="V832" s="475"/>
      <c r="W832" s="476"/>
      <c r="X832" s="476"/>
      <c r="Y832" s="476"/>
      <c r="Z832" s="116"/>
      <c r="AA832" s="117" t="str" cm="1">
        <f t="array" ref="AA832">_xlfn.IFNA(_xlfn.IFS($H832="Length",VLOOKUP($Y832,Densities,3,FALSE),$H832="area",VLOOKUP($Y832,Densities,4,FALSE),$H832="volume",VLOOKUP($Y832,Densities,5,FALSE),$H832="mass",1,$H832="",""),"enter density manually")</f>
        <v/>
      </c>
      <c r="AB832" s="115" t="str" cm="1">
        <f t="array" ref="AB832">_xlfn.IFNA(_xlfn.IFS($H832="length","kg/m",$H832="area","kg/m2",$H832="volume","kg/m3",$H832="mass","kg/kg",$H832="",""),"problem")</f>
        <v/>
      </c>
      <c r="AC832" s="118" t="str">
        <f t="shared" si="47"/>
        <v/>
      </c>
      <c r="AD832" s="119" t="str">
        <f t="shared" si="48"/>
        <v/>
      </c>
      <c r="AE832" s="120" t="str">
        <f t="shared" si="49"/>
        <v/>
      </c>
      <c r="AF832" s="121" t="str">
        <f t="shared" si="46"/>
        <v/>
      </c>
    </row>
    <row r="833" spans="2:32" ht="15.75" customHeight="1" x14ac:dyDescent="0.35">
      <c r="B833" s="903"/>
      <c r="C833" s="904"/>
      <c r="D833" s="905"/>
      <c r="E833" s="906"/>
      <c r="F833" s="907"/>
      <c r="G833" s="908"/>
      <c r="H833" s="909"/>
      <c r="I833" s="910"/>
      <c r="J833" s="911"/>
      <c r="K833" s="912"/>
      <c r="L833" s="913"/>
      <c r="M833" s="914"/>
      <c r="N833" s="915"/>
      <c r="O833" s="914"/>
      <c r="P833" s="915"/>
      <c r="Q833" s="916"/>
      <c r="R833" s="917"/>
      <c r="S833" s="918"/>
      <c r="T833" s="114" t="str" cm="1">
        <f t="array" ref="T833">_xlfn.IFS(I833="L = L",J833*K833,I833="L = RoT",J833*R833*S833,I833="A = L x H",J833*K833*L833,I833="A = CS",J833*O833,I833="A = A",J833*N833,I833="A = RoT",J833*R833*S833,I833="V = L x H x T",J833*K833*L833*M833,I833="V = L x CS",J833*K833*O833,I833="V = T x A",J833*M833*N833,I833="V = V",J833*P833,I833="V = RoT",J833*R833*S833,I833="M = M",J833*Q833,I833="M = RoT",J833*R833*S833,I833="","")</f>
        <v/>
      </c>
      <c r="U833" s="115" t="str" cm="1">
        <f t="array" ref="U833">_xlfn.IFNA(_xlfn.IFS($H833="length","m",$H833="area","m2",$H833="volume","m3",$H833="mass","kg",$H833="",""),"problem")</f>
        <v/>
      </c>
      <c r="V833" s="475"/>
      <c r="W833" s="476"/>
      <c r="X833" s="476"/>
      <c r="Y833" s="476"/>
      <c r="Z833" s="116"/>
      <c r="AA833" s="117" t="str" cm="1">
        <f t="array" ref="AA833">_xlfn.IFNA(_xlfn.IFS($H833="Length",VLOOKUP($Y833,Densities,3,FALSE),$H833="area",VLOOKUP($Y833,Densities,4,FALSE),$H833="volume",VLOOKUP($Y833,Densities,5,FALSE),$H833="mass",1,$H833="",""),"enter density manually")</f>
        <v/>
      </c>
      <c r="AB833" s="115" t="str" cm="1">
        <f t="array" ref="AB833">_xlfn.IFNA(_xlfn.IFS($H833="length","kg/m",$H833="area","kg/m2",$H833="volume","kg/m3",$H833="mass","kg/kg",$H833="",""),"problem")</f>
        <v/>
      </c>
      <c r="AC833" s="118" t="str">
        <f t="shared" si="47"/>
        <v/>
      </c>
      <c r="AD833" s="119" t="str">
        <f t="shared" si="48"/>
        <v/>
      </c>
      <c r="AE833" s="120" t="str">
        <f t="shared" si="49"/>
        <v/>
      </c>
      <c r="AF833" s="121" t="str">
        <f t="shared" si="46"/>
        <v/>
      </c>
    </row>
    <row r="834" spans="2:32" ht="15.75" customHeight="1" x14ac:dyDescent="0.35">
      <c r="B834" s="903"/>
      <c r="C834" s="904"/>
      <c r="D834" s="905"/>
      <c r="E834" s="906"/>
      <c r="F834" s="907"/>
      <c r="G834" s="908"/>
      <c r="H834" s="909"/>
      <c r="I834" s="910"/>
      <c r="J834" s="911"/>
      <c r="K834" s="912"/>
      <c r="L834" s="913"/>
      <c r="M834" s="914"/>
      <c r="N834" s="915"/>
      <c r="O834" s="914"/>
      <c r="P834" s="915"/>
      <c r="Q834" s="916"/>
      <c r="R834" s="917"/>
      <c r="S834" s="918"/>
      <c r="T834" s="114" t="str" cm="1">
        <f t="array" ref="T834">_xlfn.IFS(I834="L = L",J834*K834,I834="L = RoT",J834*R834*S834,I834="A = L x H",J834*K834*L834,I834="A = CS",J834*O834,I834="A = A",J834*N834,I834="A = RoT",J834*R834*S834,I834="V = L x H x T",J834*K834*L834*M834,I834="V = L x CS",J834*K834*O834,I834="V = T x A",J834*M834*N834,I834="V = V",J834*P834,I834="V = RoT",J834*R834*S834,I834="M = M",J834*Q834,I834="M = RoT",J834*R834*S834,I834="","")</f>
        <v/>
      </c>
      <c r="U834" s="115" t="str" cm="1">
        <f t="array" ref="U834">_xlfn.IFNA(_xlfn.IFS($H834="length","m",$H834="area","m2",$H834="volume","m3",$H834="mass","kg",$H834="",""),"problem")</f>
        <v/>
      </c>
      <c r="V834" s="475"/>
      <c r="W834" s="476"/>
      <c r="X834" s="476"/>
      <c r="Y834" s="476"/>
      <c r="Z834" s="116"/>
      <c r="AA834" s="117" t="str" cm="1">
        <f t="array" ref="AA834">_xlfn.IFNA(_xlfn.IFS($H834="Length",VLOOKUP($Y834,Densities,3,FALSE),$H834="area",VLOOKUP($Y834,Densities,4,FALSE),$H834="volume",VLOOKUP($Y834,Densities,5,FALSE),$H834="mass",1,$H834="",""),"enter density manually")</f>
        <v/>
      </c>
      <c r="AB834" s="115" t="str" cm="1">
        <f t="array" ref="AB834">_xlfn.IFNA(_xlfn.IFS($H834="length","kg/m",$H834="area","kg/m2",$H834="volume","kg/m3",$H834="mass","kg/kg",$H834="",""),"problem")</f>
        <v/>
      </c>
      <c r="AC834" s="118" t="str">
        <f t="shared" si="47"/>
        <v/>
      </c>
      <c r="AD834" s="119" t="str">
        <f t="shared" si="48"/>
        <v/>
      </c>
      <c r="AE834" s="120" t="str">
        <f t="shared" si="49"/>
        <v/>
      </c>
      <c r="AF834" s="121" t="str">
        <f t="shared" si="46"/>
        <v/>
      </c>
    </row>
    <row r="835" spans="2:32" ht="15.75" customHeight="1" x14ac:dyDescent="0.35">
      <c r="B835" s="903"/>
      <c r="C835" s="904"/>
      <c r="D835" s="905"/>
      <c r="E835" s="906"/>
      <c r="F835" s="907"/>
      <c r="G835" s="908"/>
      <c r="H835" s="909"/>
      <c r="I835" s="910"/>
      <c r="J835" s="911"/>
      <c r="K835" s="912"/>
      <c r="L835" s="913"/>
      <c r="M835" s="914"/>
      <c r="N835" s="915"/>
      <c r="O835" s="914"/>
      <c r="P835" s="915"/>
      <c r="Q835" s="916"/>
      <c r="R835" s="917"/>
      <c r="S835" s="918"/>
      <c r="T835" s="114" t="str" cm="1">
        <f t="array" ref="T835">_xlfn.IFS(I835="L = L",J835*K835,I835="L = RoT",J835*R835*S835,I835="A = L x H",J835*K835*L835,I835="A = CS",J835*O835,I835="A = A",J835*N835,I835="A = RoT",J835*R835*S835,I835="V = L x H x T",J835*K835*L835*M835,I835="V = L x CS",J835*K835*O835,I835="V = T x A",J835*M835*N835,I835="V = V",J835*P835,I835="V = RoT",J835*R835*S835,I835="M = M",J835*Q835,I835="M = RoT",J835*R835*S835,I835="","")</f>
        <v/>
      </c>
      <c r="U835" s="115" t="str" cm="1">
        <f t="array" ref="U835">_xlfn.IFNA(_xlfn.IFS($H835="length","m",$H835="area","m2",$H835="volume","m3",$H835="mass","kg",$H835="",""),"problem")</f>
        <v/>
      </c>
      <c r="V835" s="475"/>
      <c r="W835" s="476"/>
      <c r="X835" s="476"/>
      <c r="Y835" s="476"/>
      <c r="Z835" s="116"/>
      <c r="AA835" s="117" t="str" cm="1">
        <f t="array" ref="AA835">_xlfn.IFNA(_xlfn.IFS($H835="Length",VLOOKUP($Y835,Densities,3,FALSE),$H835="area",VLOOKUP($Y835,Densities,4,FALSE),$H835="volume",VLOOKUP($Y835,Densities,5,FALSE),$H835="mass",1,$H835="",""),"enter density manually")</f>
        <v/>
      </c>
      <c r="AB835" s="115" t="str" cm="1">
        <f t="array" ref="AB835">_xlfn.IFNA(_xlfn.IFS($H835="length","kg/m",$H835="area","kg/m2",$H835="volume","kg/m3",$H835="mass","kg/kg",$H835="",""),"problem")</f>
        <v/>
      </c>
      <c r="AC835" s="118" t="str">
        <f t="shared" si="47"/>
        <v/>
      </c>
      <c r="AD835" s="119" t="str">
        <f t="shared" si="48"/>
        <v/>
      </c>
      <c r="AE835" s="120" t="str">
        <f t="shared" si="49"/>
        <v/>
      </c>
      <c r="AF835" s="121" t="str">
        <f t="shared" si="46"/>
        <v/>
      </c>
    </row>
    <row r="836" spans="2:32" ht="15.75" customHeight="1" x14ac:dyDescent="0.35">
      <c r="B836" s="903"/>
      <c r="C836" s="904"/>
      <c r="D836" s="905"/>
      <c r="E836" s="906"/>
      <c r="F836" s="907"/>
      <c r="G836" s="908"/>
      <c r="H836" s="909"/>
      <c r="I836" s="910"/>
      <c r="J836" s="911"/>
      <c r="K836" s="912"/>
      <c r="L836" s="913"/>
      <c r="M836" s="914"/>
      <c r="N836" s="915"/>
      <c r="O836" s="914"/>
      <c r="P836" s="915"/>
      <c r="Q836" s="916"/>
      <c r="R836" s="917"/>
      <c r="S836" s="918"/>
      <c r="T836" s="114" t="str" cm="1">
        <f t="array" ref="T836">_xlfn.IFS(I836="L = L",J836*K836,I836="L = RoT",J836*R836*S836,I836="A = L x H",J836*K836*L836,I836="A = CS",J836*O836,I836="A = A",J836*N836,I836="A = RoT",J836*R836*S836,I836="V = L x H x T",J836*K836*L836*M836,I836="V = L x CS",J836*K836*O836,I836="V = T x A",J836*M836*N836,I836="V = V",J836*P836,I836="V = RoT",J836*R836*S836,I836="M = M",J836*Q836,I836="M = RoT",J836*R836*S836,I836="","")</f>
        <v/>
      </c>
      <c r="U836" s="115" t="str" cm="1">
        <f t="array" ref="U836">_xlfn.IFNA(_xlfn.IFS($H836="length","m",$H836="area","m2",$H836="volume","m3",$H836="mass","kg",$H836="",""),"problem")</f>
        <v/>
      </c>
      <c r="V836" s="475"/>
      <c r="W836" s="476"/>
      <c r="X836" s="476"/>
      <c r="Y836" s="476"/>
      <c r="Z836" s="116"/>
      <c r="AA836" s="117" t="str" cm="1">
        <f t="array" ref="AA836">_xlfn.IFNA(_xlfn.IFS($H836="Length",VLOOKUP($Y836,Densities,3,FALSE),$H836="area",VLOOKUP($Y836,Densities,4,FALSE),$H836="volume",VLOOKUP($Y836,Densities,5,FALSE),$H836="mass",1,$H836="",""),"enter density manually")</f>
        <v/>
      </c>
      <c r="AB836" s="115" t="str" cm="1">
        <f t="array" ref="AB836">_xlfn.IFNA(_xlfn.IFS($H836="length","kg/m",$H836="area","kg/m2",$H836="volume","kg/m3",$H836="mass","kg/kg",$H836="",""),"problem")</f>
        <v/>
      </c>
      <c r="AC836" s="118" t="str">
        <f t="shared" si="47"/>
        <v/>
      </c>
      <c r="AD836" s="119" t="str">
        <f t="shared" si="48"/>
        <v/>
      </c>
      <c r="AE836" s="120" t="str">
        <f t="shared" si="49"/>
        <v/>
      </c>
      <c r="AF836" s="121" t="str">
        <f t="shared" si="46"/>
        <v/>
      </c>
    </row>
    <row r="837" spans="2:32" ht="15.75" customHeight="1" x14ac:dyDescent="0.35">
      <c r="B837" s="903"/>
      <c r="C837" s="904"/>
      <c r="D837" s="905"/>
      <c r="E837" s="906"/>
      <c r="F837" s="907"/>
      <c r="G837" s="908"/>
      <c r="H837" s="909"/>
      <c r="I837" s="910"/>
      <c r="J837" s="911"/>
      <c r="K837" s="912"/>
      <c r="L837" s="913"/>
      <c r="M837" s="914"/>
      <c r="N837" s="915"/>
      <c r="O837" s="914"/>
      <c r="P837" s="915"/>
      <c r="Q837" s="916"/>
      <c r="R837" s="917"/>
      <c r="S837" s="918"/>
      <c r="T837" s="114" t="str" cm="1">
        <f t="array" ref="T837">_xlfn.IFS(I837="L = L",J837*K837,I837="L = RoT",J837*R837*S837,I837="A = L x H",J837*K837*L837,I837="A = CS",J837*O837,I837="A = A",J837*N837,I837="A = RoT",J837*R837*S837,I837="V = L x H x T",J837*K837*L837*M837,I837="V = L x CS",J837*K837*O837,I837="V = T x A",J837*M837*N837,I837="V = V",J837*P837,I837="V = RoT",J837*R837*S837,I837="M = M",J837*Q837,I837="M = RoT",J837*R837*S837,I837="","")</f>
        <v/>
      </c>
      <c r="U837" s="115" t="str" cm="1">
        <f t="array" ref="U837">_xlfn.IFNA(_xlfn.IFS($H837="length","m",$H837="area","m2",$H837="volume","m3",$H837="mass","kg",$H837="",""),"problem")</f>
        <v/>
      </c>
      <c r="V837" s="475"/>
      <c r="W837" s="476"/>
      <c r="X837" s="476"/>
      <c r="Y837" s="476"/>
      <c r="Z837" s="116"/>
      <c r="AA837" s="117" t="str" cm="1">
        <f t="array" ref="AA837">_xlfn.IFNA(_xlfn.IFS($H837="Length",VLOOKUP($Y837,Densities,3,FALSE),$H837="area",VLOOKUP($Y837,Densities,4,FALSE),$H837="volume",VLOOKUP($Y837,Densities,5,FALSE),$H837="mass",1,$H837="",""),"enter density manually")</f>
        <v/>
      </c>
      <c r="AB837" s="115" t="str" cm="1">
        <f t="array" ref="AB837">_xlfn.IFNA(_xlfn.IFS($H837="length","kg/m",$H837="area","kg/m2",$H837="volume","kg/m3",$H837="mass","kg/kg",$H837="",""),"problem")</f>
        <v/>
      </c>
      <c r="AC837" s="118" t="str">
        <f t="shared" si="47"/>
        <v/>
      </c>
      <c r="AD837" s="119" t="str">
        <f t="shared" si="48"/>
        <v/>
      </c>
      <c r="AE837" s="120" t="str">
        <f t="shared" si="49"/>
        <v/>
      </c>
      <c r="AF837" s="121" t="str">
        <f t="shared" si="46"/>
        <v/>
      </c>
    </row>
    <row r="838" spans="2:32" ht="15.75" customHeight="1" x14ac:dyDescent="0.35">
      <c r="B838" s="903"/>
      <c r="C838" s="904"/>
      <c r="D838" s="905"/>
      <c r="E838" s="906"/>
      <c r="F838" s="907"/>
      <c r="G838" s="908"/>
      <c r="H838" s="909"/>
      <c r="I838" s="910"/>
      <c r="J838" s="911"/>
      <c r="K838" s="912"/>
      <c r="L838" s="913"/>
      <c r="M838" s="914"/>
      <c r="N838" s="915"/>
      <c r="O838" s="914"/>
      <c r="P838" s="915"/>
      <c r="Q838" s="916"/>
      <c r="R838" s="917"/>
      <c r="S838" s="918"/>
      <c r="T838" s="114" t="str" cm="1">
        <f t="array" ref="T838">_xlfn.IFS(I838="L = L",J838*K838,I838="L = RoT",J838*R838*S838,I838="A = L x H",J838*K838*L838,I838="A = CS",J838*O838,I838="A = A",J838*N838,I838="A = RoT",J838*R838*S838,I838="V = L x H x T",J838*K838*L838*M838,I838="V = L x CS",J838*K838*O838,I838="V = T x A",J838*M838*N838,I838="V = V",J838*P838,I838="V = RoT",J838*R838*S838,I838="M = M",J838*Q838,I838="M = RoT",J838*R838*S838,I838="","")</f>
        <v/>
      </c>
      <c r="U838" s="115" t="str" cm="1">
        <f t="array" ref="U838">_xlfn.IFNA(_xlfn.IFS($H838="length","m",$H838="area","m2",$H838="volume","m3",$H838="mass","kg",$H838="",""),"problem")</f>
        <v/>
      </c>
      <c r="V838" s="475"/>
      <c r="W838" s="476"/>
      <c r="X838" s="476"/>
      <c r="Y838" s="476"/>
      <c r="Z838" s="116"/>
      <c r="AA838" s="117" t="str" cm="1">
        <f t="array" ref="AA838">_xlfn.IFNA(_xlfn.IFS($H838="Length",VLOOKUP($Y838,Densities,3,FALSE),$H838="area",VLOOKUP($Y838,Densities,4,FALSE),$H838="volume",VLOOKUP($Y838,Densities,5,FALSE),$H838="mass",1,$H838="",""),"enter density manually")</f>
        <v/>
      </c>
      <c r="AB838" s="115" t="str" cm="1">
        <f t="array" ref="AB838">_xlfn.IFNA(_xlfn.IFS($H838="length","kg/m",$H838="area","kg/m2",$H838="volume","kg/m3",$H838="mass","kg/kg",$H838="",""),"problem")</f>
        <v/>
      </c>
      <c r="AC838" s="118" t="str">
        <f t="shared" si="47"/>
        <v/>
      </c>
      <c r="AD838" s="119" t="str">
        <f t="shared" si="48"/>
        <v/>
      </c>
      <c r="AE838" s="120" t="str">
        <f t="shared" si="49"/>
        <v/>
      </c>
      <c r="AF838" s="121" t="str">
        <f t="shared" ref="AF838:AF901" si="50">_xlfn.IFNA(IF($Y838="","",VLOOKUP($Y838,_xlfn.CHOOSECOLS(Material_categories,4,9),2,FALSE)),"Assign material to its type in tab 'Matching of material categories'")</f>
        <v/>
      </c>
    </row>
    <row r="839" spans="2:32" ht="15.75" customHeight="1" x14ac:dyDescent="0.35">
      <c r="B839" s="903"/>
      <c r="C839" s="904"/>
      <c r="D839" s="905"/>
      <c r="E839" s="906"/>
      <c r="F839" s="907"/>
      <c r="G839" s="908"/>
      <c r="H839" s="909"/>
      <c r="I839" s="910"/>
      <c r="J839" s="911"/>
      <c r="K839" s="912"/>
      <c r="L839" s="913"/>
      <c r="M839" s="914"/>
      <c r="N839" s="915"/>
      <c r="O839" s="914"/>
      <c r="P839" s="915"/>
      <c r="Q839" s="916"/>
      <c r="R839" s="917"/>
      <c r="S839" s="918"/>
      <c r="T839" s="114" t="str" cm="1">
        <f t="array" ref="T839">_xlfn.IFS(I839="L = L",J839*K839,I839="L = RoT",J839*R839*S839,I839="A = L x H",J839*K839*L839,I839="A = CS",J839*O839,I839="A = A",J839*N839,I839="A = RoT",J839*R839*S839,I839="V = L x H x T",J839*K839*L839*M839,I839="V = L x CS",J839*K839*O839,I839="V = T x A",J839*M839*N839,I839="V = V",J839*P839,I839="V = RoT",J839*R839*S839,I839="M = M",J839*Q839,I839="M = RoT",J839*R839*S839,I839="","")</f>
        <v/>
      </c>
      <c r="U839" s="115" t="str" cm="1">
        <f t="array" ref="U839">_xlfn.IFNA(_xlfn.IFS($H839="length","m",$H839="area","m2",$H839="volume","m3",$H839="mass","kg",$H839="",""),"problem")</f>
        <v/>
      </c>
      <c r="V839" s="475"/>
      <c r="W839" s="476"/>
      <c r="X839" s="476"/>
      <c r="Y839" s="476"/>
      <c r="Z839" s="116"/>
      <c r="AA839" s="117" t="str" cm="1">
        <f t="array" ref="AA839">_xlfn.IFNA(_xlfn.IFS($H839="Length",VLOOKUP($Y839,Densities,3,FALSE),$H839="area",VLOOKUP($Y839,Densities,4,FALSE),$H839="volume",VLOOKUP($Y839,Densities,5,FALSE),$H839="mass",1,$H839="",""),"enter density manually")</f>
        <v/>
      </c>
      <c r="AB839" s="115" t="str" cm="1">
        <f t="array" ref="AB839">_xlfn.IFNA(_xlfn.IFS($H839="length","kg/m",$H839="area","kg/m2",$H839="volume","kg/m3",$H839="mass","kg/kg",$H839="",""),"problem")</f>
        <v/>
      </c>
      <c r="AC839" s="118" t="str">
        <f t="shared" ref="AC839:AC902" si="51">IF($T839="","",$T839*$AA839)</f>
        <v/>
      </c>
      <c r="AD839" s="119" t="str">
        <f t="shared" ref="AD839:AD902" si="52">IF($Y839="","",IFERROR(_xlfn.IFNA(IF($H839="volume",$AA839,VLOOKUP($Y839,Densities,5,FALSE)),"enter volumic density manually"),"enter volumic density manually"))</f>
        <v/>
      </c>
      <c r="AE839" s="120" t="str">
        <f t="shared" ref="AE839:AE902" si="53">IF($Y839="","",IF($AC839="","",$AC839/$AD839))</f>
        <v/>
      </c>
      <c r="AF839" s="121" t="str">
        <f t="shared" si="50"/>
        <v/>
      </c>
    </row>
    <row r="840" spans="2:32" ht="15.75" customHeight="1" x14ac:dyDescent="0.35">
      <c r="B840" s="903"/>
      <c r="C840" s="904"/>
      <c r="D840" s="905"/>
      <c r="E840" s="906"/>
      <c r="F840" s="907"/>
      <c r="G840" s="908"/>
      <c r="H840" s="909"/>
      <c r="I840" s="910"/>
      <c r="J840" s="911"/>
      <c r="K840" s="912"/>
      <c r="L840" s="913"/>
      <c r="M840" s="914"/>
      <c r="N840" s="915"/>
      <c r="O840" s="914"/>
      <c r="P840" s="915"/>
      <c r="Q840" s="916"/>
      <c r="R840" s="917"/>
      <c r="S840" s="918"/>
      <c r="T840" s="114" t="str" cm="1">
        <f t="array" ref="T840">_xlfn.IFS(I840="L = L",J840*K840,I840="L = RoT",J840*R840*S840,I840="A = L x H",J840*K840*L840,I840="A = CS",J840*O840,I840="A = A",J840*N840,I840="A = RoT",J840*R840*S840,I840="V = L x H x T",J840*K840*L840*M840,I840="V = L x CS",J840*K840*O840,I840="V = T x A",J840*M840*N840,I840="V = V",J840*P840,I840="V = RoT",J840*R840*S840,I840="M = M",J840*Q840,I840="M = RoT",J840*R840*S840,I840="","")</f>
        <v/>
      </c>
      <c r="U840" s="115" t="str" cm="1">
        <f t="array" ref="U840">_xlfn.IFNA(_xlfn.IFS($H840="length","m",$H840="area","m2",$H840="volume","m3",$H840="mass","kg",$H840="",""),"problem")</f>
        <v/>
      </c>
      <c r="V840" s="475"/>
      <c r="W840" s="476"/>
      <c r="X840" s="476"/>
      <c r="Y840" s="476"/>
      <c r="Z840" s="116"/>
      <c r="AA840" s="117" t="str" cm="1">
        <f t="array" ref="AA840">_xlfn.IFNA(_xlfn.IFS($H840="Length",VLOOKUP($Y840,Densities,3,FALSE),$H840="area",VLOOKUP($Y840,Densities,4,FALSE),$H840="volume",VLOOKUP($Y840,Densities,5,FALSE),$H840="mass",1,$H840="",""),"enter density manually")</f>
        <v/>
      </c>
      <c r="AB840" s="115" t="str" cm="1">
        <f t="array" ref="AB840">_xlfn.IFNA(_xlfn.IFS($H840="length","kg/m",$H840="area","kg/m2",$H840="volume","kg/m3",$H840="mass","kg/kg",$H840="",""),"problem")</f>
        <v/>
      </c>
      <c r="AC840" s="118" t="str">
        <f t="shared" si="51"/>
        <v/>
      </c>
      <c r="AD840" s="119" t="str">
        <f t="shared" si="52"/>
        <v/>
      </c>
      <c r="AE840" s="120" t="str">
        <f t="shared" si="53"/>
        <v/>
      </c>
      <c r="AF840" s="121" t="str">
        <f t="shared" si="50"/>
        <v/>
      </c>
    </row>
    <row r="841" spans="2:32" ht="15.75" customHeight="1" x14ac:dyDescent="0.35">
      <c r="B841" s="903"/>
      <c r="C841" s="904"/>
      <c r="D841" s="905"/>
      <c r="E841" s="906"/>
      <c r="F841" s="907"/>
      <c r="G841" s="908"/>
      <c r="H841" s="909"/>
      <c r="I841" s="910"/>
      <c r="J841" s="911"/>
      <c r="K841" s="912"/>
      <c r="L841" s="913"/>
      <c r="M841" s="914"/>
      <c r="N841" s="915"/>
      <c r="O841" s="914"/>
      <c r="P841" s="915"/>
      <c r="Q841" s="916"/>
      <c r="R841" s="917"/>
      <c r="S841" s="918"/>
      <c r="T841" s="114" t="str" cm="1">
        <f t="array" ref="T841">_xlfn.IFS(I841="L = L",J841*K841,I841="L = RoT",J841*R841*S841,I841="A = L x H",J841*K841*L841,I841="A = CS",J841*O841,I841="A = A",J841*N841,I841="A = RoT",J841*R841*S841,I841="V = L x H x T",J841*K841*L841*M841,I841="V = L x CS",J841*K841*O841,I841="V = T x A",J841*M841*N841,I841="V = V",J841*P841,I841="V = RoT",J841*R841*S841,I841="M = M",J841*Q841,I841="M = RoT",J841*R841*S841,I841="","")</f>
        <v/>
      </c>
      <c r="U841" s="115" t="str" cm="1">
        <f t="array" ref="U841">_xlfn.IFNA(_xlfn.IFS($H841="length","m",$H841="area","m2",$H841="volume","m3",$H841="mass","kg",$H841="",""),"problem")</f>
        <v/>
      </c>
      <c r="V841" s="475"/>
      <c r="W841" s="476"/>
      <c r="X841" s="476"/>
      <c r="Y841" s="476"/>
      <c r="Z841" s="116"/>
      <c r="AA841" s="117" t="str" cm="1">
        <f t="array" ref="AA841">_xlfn.IFNA(_xlfn.IFS($H841="Length",VLOOKUP($Y841,Densities,3,FALSE),$H841="area",VLOOKUP($Y841,Densities,4,FALSE),$H841="volume",VLOOKUP($Y841,Densities,5,FALSE),$H841="mass",1,$H841="",""),"enter density manually")</f>
        <v/>
      </c>
      <c r="AB841" s="115" t="str" cm="1">
        <f t="array" ref="AB841">_xlfn.IFNA(_xlfn.IFS($H841="length","kg/m",$H841="area","kg/m2",$H841="volume","kg/m3",$H841="mass","kg/kg",$H841="",""),"problem")</f>
        <v/>
      </c>
      <c r="AC841" s="118" t="str">
        <f t="shared" si="51"/>
        <v/>
      </c>
      <c r="AD841" s="119" t="str">
        <f t="shared" si="52"/>
        <v/>
      </c>
      <c r="AE841" s="120" t="str">
        <f t="shared" si="53"/>
        <v/>
      </c>
      <c r="AF841" s="121" t="str">
        <f t="shared" si="50"/>
        <v/>
      </c>
    </row>
    <row r="842" spans="2:32" ht="15.75" customHeight="1" x14ac:dyDescent="0.35">
      <c r="B842" s="903"/>
      <c r="C842" s="904"/>
      <c r="D842" s="905"/>
      <c r="E842" s="906"/>
      <c r="F842" s="907"/>
      <c r="G842" s="908"/>
      <c r="H842" s="909"/>
      <c r="I842" s="910"/>
      <c r="J842" s="911"/>
      <c r="K842" s="912"/>
      <c r="L842" s="913"/>
      <c r="M842" s="914"/>
      <c r="N842" s="915"/>
      <c r="O842" s="914"/>
      <c r="P842" s="915"/>
      <c r="Q842" s="916"/>
      <c r="R842" s="917"/>
      <c r="S842" s="918"/>
      <c r="T842" s="114" t="str" cm="1">
        <f t="array" ref="T842">_xlfn.IFS(I842="L = L",J842*K842,I842="L = RoT",J842*R842*S842,I842="A = L x H",J842*K842*L842,I842="A = CS",J842*O842,I842="A = A",J842*N842,I842="A = RoT",J842*R842*S842,I842="V = L x H x T",J842*K842*L842*M842,I842="V = L x CS",J842*K842*O842,I842="V = T x A",J842*M842*N842,I842="V = V",J842*P842,I842="V = RoT",J842*R842*S842,I842="M = M",J842*Q842,I842="M = RoT",J842*R842*S842,I842="","")</f>
        <v/>
      </c>
      <c r="U842" s="115" t="str" cm="1">
        <f t="array" ref="U842">_xlfn.IFNA(_xlfn.IFS($H842="length","m",$H842="area","m2",$H842="volume","m3",$H842="mass","kg",$H842="",""),"problem")</f>
        <v/>
      </c>
      <c r="V842" s="475"/>
      <c r="W842" s="476"/>
      <c r="X842" s="476"/>
      <c r="Y842" s="476"/>
      <c r="Z842" s="116"/>
      <c r="AA842" s="117" t="str" cm="1">
        <f t="array" ref="AA842">_xlfn.IFNA(_xlfn.IFS($H842="Length",VLOOKUP($Y842,Densities,3,FALSE),$H842="area",VLOOKUP($Y842,Densities,4,FALSE),$H842="volume",VLOOKUP($Y842,Densities,5,FALSE),$H842="mass",1,$H842="",""),"enter density manually")</f>
        <v/>
      </c>
      <c r="AB842" s="115" t="str" cm="1">
        <f t="array" ref="AB842">_xlfn.IFNA(_xlfn.IFS($H842="length","kg/m",$H842="area","kg/m2",$H842="volume","kg/m3",$H842="mass","kg/kg",$H842="",""),"problem")</f>
        <v/>
      </c>
      <c r="AC842" s="118" t="str">
        <f t="shared" si="51"/>
        <v/>
      </c>
      <c r="AD842" s="119" t="str">
        <f t="shared" si="52"/>
        <v/>
      </c>
      <c r="AE842" s="120" t="str">
        <f t="shared" si="53"/>
        <v/>
      </c>
      <c r="AF842" s="121" t="str">
        <f t="shared" si="50"/>
        <v/>
      </c>
    </row>
    <row r="843" spans="2:32" ht="15.75" customHeight="1" x14ac:dyDescent="0.35">
      <c r="B843" s="903"/>
      <c r="C843" s="904"/>
      <c r="D843" s="905"/>
      <c r="E843" s="906"/>
      <c r="F843" s="907"/>
      <c r="G843" s="908"/>
      <c r="H843" s="909"/>
      <c r="I843" s="910"/>
      <c r="J843" s="911"/>
      <c r="K843" s="912"/>
      <c r="L843" s="913"/>
      <c r="M843" s="914"/>
      <c r="N843" s="915"/>
      <c r="O843" s="914"/>
      <c r="P843" s="915"/>
      <c r="Q843" s="916"/>
      <c r="R843" s="917"/>
      <c r="S843" s="918"/>
      <c r="T843" s="114" t="str" cm="1">
        <f t="array" ref="T843">_xlfn.IFS(I843="L = L",J843*K843,I843="L = RoT",J843*R843*S843,I843="A = L x H",J843*K843*L843,I843="A = CS",J843*O843,I843="A = A",J843*N843,I843="A = RoT",J843*R843*S843,I843="V = L x H x T",J843*K843*L843*M843,I843="V = L x CS",J843*K843*O843,I843="V = T x A",J843*M843*N843,I843="V = V",J843*P843,I843="V = RoT",J843*R843*S843,I843="M = M",J843*Q843,I843="M = RoT",J843*R843*S843,I843="","")</f>
        <v/>
      </c>
      <c r="U843" s="115" t="str" cm="1">
        <f t="array" ref="U843">_xlfn.IFNA(_xlfn.IFS($H843="length","m",$H843="area","m2",$H843="volume","m3",$H843="mass","kg",$H843="",""),"problem")</f>
        <v/>
      </c>
      <c r="V843" s="475"/>
      <c r="W843" s="476"/>
      <c r="X843" s="476"/>
      <c r="Y843" s="476"/>
      <c r="Z843" s="116"/>
      <c r="AA843" s="117" t="str" cm="1">
        <f t="array" ref="AA843">_xlfn.IFNA(_xlfn.IFS($H843="Length",VLOOKUP($Y843,Densities,3,FALSE),$H843="area",VLOOKUP($Y843,Densities,4,FALSE),$H843="volume",VLOOKUP($Y843,Densities,5,FALSE),$H843="mass",1,$H843="",""),"enter density manually")</f>
        <v/>
      </c>
      <c r="AB843" s="115" t="str" cm="1">
        <f t="array" ref="AB843">_xlfn.IFNA(_xlfn.IFS($H843="length","kg/m",$H843="area","kg/m2",$H843="volume","kg/m3",$H843="mass","kg/kg",$H843="",""),"problem")</f>
        <v/>
      </c>
      <c r="AC843" s="118" t="str">
        <f t="shared" si="51"/>
        <v/>
      </c>
      <c r="AD843" s="119" t="str">
        <f t="shared" si="52"/>
        <v/>
      </c>
      <c r="AE843" s="120" t="str">
        <f t="shared" si="53"/>
        <v/>
      </c>
      <c r="AF843" s="121" t="str">
        <f t="shared" si="50"/>
        <v/>
      </c>
    </row>
    <row r="844" spans="2:32" ht="15.75" customHeight="1" x14ac:dyDescent="0.35">
      <c r="B844" s="903"/>
      <c r="C844" s="904"/>
      <c r="D844" s="905"/>
      <c r="E844" s="906"/>
      <c r="F844" s="907"/>
      <c r="G844" s="908"/>
      <c r="H844" s="909"/>
      <c r="I844" s="910"/>
      <c r="J844" s="911"/>
      <c r="K844" s="912"/>
      <c r="L844" s="913"/>
      <c r="M844" s="914"/>
      <c r="N844" s="915"/>
      <c r="O844" s="914"/>
      <c r="P844" s="915"/>
      <c r="Q844" s="916"/>
      <c r="R844" s="917"/>
      <c r="S844" s="918"/>
      <c r="T844" s="114" t="str" cm="1">
        <f t="array" ref="T844">_xlfn.IFS(I844="L = L",J844*K844,I844="L = RoT",J844*R844*S844,I844="A = L x H",J844*K844*L844,I844="A = CS",J844*O844,I844="A = A",J844*N844,I844="A = RoT",J844*R844*S844,I844="V = L x H x T",J844*K844*L844*M844,I844="V = L x CS",J844*K844*O844,I844="V = T x A",J844*M844*N844,I844="V = V",J844*P844,I844="V = RoT",J844*R844*S844,I844="M = M",J844*Q844,I844="M = RoT",J844*R844*S844,I844="","")</f>
        <v/>
      </c>
      <c r="U844" s="115" t="str" cm="1">
        <f t="array" ref="U844">_xlfn.IFNA(_xlfn.IFS($H844="length","m",$H844="area","m2",$H844="volume","m3",$H844="mass","kg",$H844="",""),"problem")</f>
        <v/>
      </c>
      <c r="V844" s="475"/>
      <c r="W844" s="476"/>
      <c r="X844" s="476"/>
      <c r="Y844" s="476"/>
      <c r="Z844" s="116"/>
      <c r="AA844" s="117" t="str" cm="1">
        <f t="array" ref="AA844">_xlfn.IFNA(_xlfn.IFS($H844="Length",VLOOKUP($Y844,Densities,3,FALSE),$H844="area",VLOOKUP($Y844,Densities,4,FALSE),$H844="volume",VLOOKUP($Y844,Densities,5,FALSE),$H844="mass",1,$H844="",""),"enter density manually")</f>
        <v/>
      </c>
      <c r="AB844" s="115" t="str" cm="1">
        <f t="array" ref="AB844">_xlfn.IFNA(_xlfn.IFS($H844="length","kg/m",$H844="area","kg/m2",$H844="volume","kg/m3",$H844="mass","kg/kg",$H844="",""),"problem")</f>
        <v/>
      </c>
      <c r="AC844" s="118" t="str">
        <f t="shared" si="51"/>
        <v/>
      </c>
      <c r="AD844" s="119" t="str">
        <f t="shared" si="52"/>
        <v/>
      </c>
      <c r="AE844" s="120" t="str">
        <f t="shared" si="53"/>
        <v/>
      </c>
      <c r="AF844" s="121" t="str">
        <f t="shared" si="50"/>
        <v/>
      </c>
    </row>
    <row r="845" spans="2:32" ht="15.75" customHeight="1" x14ac:dyDescent="0.35">
      <c r="B845" s="903"/>
      <c r="C845" s="904"/>
      <c r="D845" s="905"/>
      <c r="E845" s="906"/>
      <c r="F845" s="907"/>
      <c r="G845" s="908"/>
      <c r="H845" s="909"/>
      <c r="I845" s="910"/>
      <c r="J845" s="911"/>
      <c r="K845" s="912"/>
      <c r="L845" s="913"/>
      <c r="M845" s="914"/>
      <c r="N845" s="915"/>
      <c r="O845" s="914"/>
      <c r="P845" s="915"/>
      <c r="Q845" s="916"/>
      <c r="R845" s="917"/>
      <c r="S845" s="918"/>
      <c r="T845" s="114" t="str" cm="1">
        <f t="array" ref="T845">_xlfn.IFS(I845="L = L",J845*K845,I845="L = RoT",J845*R845*S845,I845="A = L x H",J845*K845*L845,I845="A = CS",J845*O845,I845="A = A",J845*N845,I845="A = RoT",J845*R845*S845,I845="V = L x H x T",J845*K845*L845*M845,I845="V = L x CS",J845*K845*O845,I845="V = T x A",J845*M845*N845,I845="V = V",J845*P845,I845="V = RoT",J845*R845*S845,I845="M = M",J845*Q845,I845="M = RoT",J845*R845*S845,I845="","")</f>
        <v/>
      </c>
      <c r="U845" s="115" t="str" cm="1">
        <f t="array" ref="U845">_xlfn.IFNA(_xlfn.IFS($H845="length","m",$H845="area","m2",$H845="volume","m3",$H845="mass","kg",$H845="",""),"problem")</f>
        <v/>
      </c>
      <c r="V845" s="475"/>
      <c r="W845" s="476"/>
      <c r="X845" s="476"/>
      <c r="Y845" s="476"/>
      <c r="Z845" s="116"/>
      <c r="AA845" s="117" t="str" cm="1">
        <f t="array" ref="AA845">_xlfn.IFNA(_xlfn.IFS($H845="Length",VLOOKUP($Y845,Densities,3,FALSE),$H845="area",VLOOKUP($Y845,Densities,4,FALSE),$H845="volume",VLOOKUP($Y845,Densities,5,FALSE),$H845="mass",1,$H845="",""),"enter density manually")</f>
        <v/>
      </c>
      <c r="AB845" s="115" t="str" cm="1">
        <f t="array" ref="AB845">_xlfn.IFNA(_xlfn.IFS($H845="length","kg/m",$H845="area","kg/m2",$H845="volume","kg/m3",$H845="mass","kg/kg",$H845="",""),"problem")</f>
        <v/>
      </c>
      <c r="AC845" s="118" t="str">
        <f t="shared" si="51"/>
        <v/>
      </c>
      <c r="AD845" s="119" t="str">
        <f t="shared" si="52"/>
        <v/>
      </c>
      <c r="AE845" s="120" t="str">
        <f t="shared" si="53"/>
        <v/>
      </c>
      <c r="AF845" s="121" t="str">
        <f t="shared" si="50"/>
        <v/>
      </c>
    </row>
    <row r="846" spans="2:32" ht="15.75" customHeight="1" x14ac:dyDescent="0.35">
      <c r="B846" s="903"/>
      <c r="C846" s="904"/>
      <c r="D846" s="905"/>
      <c r="E846" s="906"/>
      <c r="F846" s="907"/>
      <c r="G846" s="908"/>
      <c r="H846" s="909"/>
      <c r="I846" s="910"/>
      <c r="J846" s="911"/>
      <c r="K846" s="912"/>
      <c r="L846" s="913"/>
      <c r="M846" s="914"/>
      <c r="N846" s="915"/>
      <c r="O846" s="914"/>
      <c r="P846" s="915"/>
      <c r="Q846" s="916"/>
      <c r="R846" s="917"/>
      <c r="S846" s="918"/>
      <c r="T846" s="114" t="str" cm="1">
        <f t="array" ref="T846">_xlfn.IFS(I846="L = L",J846*K846,I846="L = RoT",J846*R846*S846,I846="A = L x H",J846*K846*L846,I846="A = CS",J846*O846,I846="A = A",J846*N846,I846="A = RoT",J846*R846*S846,I846="V = L x H x T",J846*K846*L846*M846,I846="V = L x CS",J846*K846*O846,I846="V = T x A",J846*M846*N846,I846="V = V",J846*P846,I846="V = RoT",J846*R846*S846,I846="M = M",J846*Q846,I846="M = RoT",J846*R846*S846,I846="","")</f>
        <v/>
      </c>
      <c r="U846" s="115" t="str" cm="1">
        <f t="array" ref="U846">_xlfn.IFNA(_xlfn.IFS($H846="length","m",$H846="area","m2",$H846="volume","m3",$H846="mass","kg",$H846="",""),"problem")</f>
        <v/>
      </c>
      <c r="V846" s="475"/>
      <c r="W846" s="476"/>
      <c r="X846" s="476"/>
      <c r="Y846" s="476"/>
      <c r="Z846" s="116"/>
      <c r="AA846" s="117" t="str" cm="1">
        <f t="array" ref="AA846">_xlfn.IFNA(_xlfn.IFS($H846="Length",VLOOKUP($Y846,Densities,3,FALSE),$H846="area",VLOOKUP($Y846,Densities,4,FALSE),$H846="volume",VLOOKUP($Y846,Densities,5,FALSE),$H846="mass",1,$H846="",""),"enter density manually")</f>
        <v/>
      </c>
      <c r="AB846" s="115" t="str" cm="1">
        <f t="array" ref="AB846">_xlfn.IFNA(_xlfn.IFS($H846="length","kg/m",$H846="area","kg/m2",$H846="volume","kg/m3",$H846="mass","kg/kg",$H846="",""),"problem")</f>
        <v/>
      </c>
      <c r="AC846" s="118" t="str">
        <f t="shared" si="51"/>
        <v/>
      </c>
      <c r="AD846" s="119" t="str">
        <f t="shared" si="52"/>
        <v/>
      </c>
      <c r="AE846" s="120" t="str">
        <f t="shared" si="53"/>
        <v/>
      </c>
      <c r="AF846" s="121" t="str">
        <f t="shared" si="50"/>
        <v/>
      </c>
    </row>
    <row r="847" spans="2:32" ht="15.75" customHeight="1" x14ac:dyDescent="0.35">
      <c r="B847" s="903"/>
      <c r="C847" s="904"/>
      <c r="D847" s="905"/>
      <c r="E847" s="906"/>
      <c r="F847" s="907"/>
      <c r="G847" s="908"/>
      <c r="H847" s="909"/>
      <c r="I847" s="910"/>
      <c r="J847" s="911"/>
      <c r="K847" s="912"/>
      <c r="L847" s="913"/>
      <c r="M847" s="914"/>
      <c r="N847" s="915"/>
      <c r="O847" s="914"/>
      <c r="P847" s="915"/>
      <c r="Q847" s="916"/>
      <c r="R847" s="917"/>
      <c r="S847" s="918"/>
      <c r="T847" s="114" t="str" cm="1">
        <f t="array" ref="T847">_xlfn.IFS(I847="L = L",J847*K847,I847="L = RoT",J847*R847*S847,I847="A = L x H",J847*K847*L847,I847="A = CS",J847*O847,I847="A = A",J847*N847,I847="A = RoT",J847*R847*S847,I847="V = L x H x T",J847*K847*L847*M847,I847="V = L x CS",J847*K847*O847,I847="V = T x A",J847*M847*N847,I847="V = V",J847*P847,I847="V = RoT",J847*R847*S847,I847="M = M",J847*Q847,I847="M = RoT",J847*R847*S847,I847="","")</f>
        <v/>
      </c>
      <c r="U847" s="115" t="str" cm="1">
        <f t="array" ref="U847">_xlfn.IFNA(_xlfn.IFS($H847="length","m",$H847="area","m2",$H847="volume","m3",$H847="mass","kg",$H847="",""),"problem")</f>
        <v/>
      </c>
      <c r="V847" s="475"/>
      <c r="W847" s="476"/>
      <c r="X847" s="476"/>
      <c r="Y847" s="476"/>
      <c r="Z847" s="116"/>
      <c r="AA847" s="117" t="str" cm="1">
        <f t="array" ref="AA847">_xlfn.IFNA(_xlfn.IFS($H847="Length",VLOOKUP($Y847,Densities,3,FALSE),$H847="area",VLOOKUP($Y847,Densities,4,FALSE),$H847="volume",VLOOKUP($Y847,Densities,5,FALSE),$H847="mass",1,$H847="",""),"enter density manually")</f>
        <v/>
      </c>
      <c r="AB847" s="115" t="str" cm="1">
        <f t="array" ref="AB847">_xlfn.IFNA(_xlfn.IFS($H847="length","kg/m",$H847="area","kg/m2",$H847="volume","kg/m3",$H847="mass","kg/kg",$H847="",""),"problem")</f>
        <v/>
      </c>
      <c r="AC847" s="118" t="str">
        <f t="shared" si="51"/>
        <v/>
      </c>
      <c r="AD847" s="119" t="str">
        <f t="shared" si="52"/>
        <v/>
      </c>
      <c r="AE847" s="120" t="str">
        <f t="shared" si="53"/>
        <v/>
      </c>
      <c r="AF847" s="121" t="str">
        <f t="shared" si="50"/>
        <v/>
      </c>
    </row>
    <row r="848" spans="2:32" ht="15.75" customHeight="1" x14ac:dyDescent="0.35">
      <c r="B848" s="903"/>
      <c r="C848" s="904"/>
      <c r="D848" s="905"/>
      <c r="E848" s="906"/>
      <c r="F848" s="907"/>
      <c r="G848" s="908"/>
      <c r="H848" s="909"/>
      <c r="I848" s="910"/>
      <c r="J848" s="911"/>
      <c r="K848" s="912"/>
      <c r="L848" s="913"/>
      <c r="M848" s="914"/>
      <c r="N848" s="915"/>
      <c r="O848" s="914"/>
      <c r="P848" s="915"/>
      <c r="Q848" s="916"/>
      <c r="R848" s="917"/>
      <c r="S848" s="918"/>
      <c r="T848" s="114" t="str" cm="1">
        <f t="array" ref="T848">_xlfn.IFS(I848="L = L",J848*K848,I848="L = RoT",J848*R848*S848,I848="A = L x H",J848*K848*L848,I848="A = CS",J848*O848,I848="A = A",J848*N848,I848="A = RoT",J848*R848*S848,I848="V = L x H x T",J848*K848*L848*M848,I848="V = L x CS",J848*K848*O848,I848="V = T x A",J848*M848*N848,I848="V = V",J848*P848,I848="V = RoT",J848*R848*S848,I848="M = M",J848*Q848,I848="M = RoT",J848*R848*S848,I848="","")</f>
        <v/>
      </c>
      <c r="U848" s="115" t="str" cm="1">
        <f t="array" ref="U848">_xlfn.IFNA(_xlfn.IFS($H848="length","m",$H848="area","m2",$H848="volume","m3",$H848="mass","kg",$H848="",""),"problem")</f>
        <v/>
      </c>
      <c r="V848" s="475"/>
      <c r="W848" s="476"/>
      <c r="X848" s="476"/>
      <c r="Y848" s="476"/>
      <c r="Z848" s="116"/>
      <c r="AA848" s="117" t="str" cm="1">
        <f t="array" ref="AA848">_xlfn.IFNA(_xlfn.IFS($H848="Length",VLOOKUP($Y848,Densities,3,FALSE),$H848="area",VLOOKUP($Y848,Densities,4,FALSE),$H848="volume",VLOOKUP($Y848,Densities,5,FALSE),$H848="mass",1,$H848="",""),"enter density manually")</f>
        <v/>
      </c>
      <c r="AB848" s="115" t="str" cm="1">
        <f t="array" ref="AB848">_xlfn.IFNA(_xlfn.IFS($H848="length","kg/m",$H848="area","kg/m2",$H848="volume","kg/m3",$H848="mass","kg/kg",$H848="",""),"problem")</f>
        <v/>
      </c>
      <c r="AC848" s="118" t="str">
        <f t="shared" si="51"/>
        <v/>
      </c>
      <c r="AD848" s="119" t="str">
        <f t="shared" si="52"/>
        <v/>
      </c>
      <c r="AE848" s="120" t="str">
        <f t="shared" si="53"/>
        <v/>
      </c>
      <c r="AF848" s="121" t="str">
        <f t="shared" si="50"/>
        <v/>
      </c>
    </row>
    <row r="849" spans="2:32" ht="15.75" customHeight="1" x14ac:dyDescent="0.35">
      <c r="B849" s="903"/>
      <c r="C849" s="904"/>
      <c r="D849" s="905"/>
      <c r="E849" s="906"/>
      <c r="F849" s="907"/>
      <c r="G849" s="908"/>
      <c r="H849" s="909"/>
      <c r="I849" s="910"/>
      <c r="J849" s="911"/>
      <c r="K849" s="912"/>
      <c r="L849" s="913"/>
      <c r="M849" s="914"/>
      <c r="N849" s="915"/>
      <c r="O849" s="914"/>
      <c r="P849" s="915"/>
      <c r="Q849" s="916"/>
      <c r="R849" s="917"/>
      <c r="S849" s="918"/>
      <c r="T849" s="114" t="str" cm="1">
        <f t="array" ref="T849">_xlfn.IFS(I849="L = L",J849*K849,I849="L = RoT",J849*R849*S849,I849="A = L x H",J849*K849*L849,I849="A = CS",J849*O849,I849="A = A",J849*N849,I849="A = RoT",J849*R849*S849,I849="V = L x H x T",J849*K849*L849*M849,I849="V = L x CS",J849*K849*O849,I849="V = T x A",J849*M849*N849,I849="V = V",J849*P849,I849="V = RoT",J849*R849*S849,I849="M = M",J849*Q849,I849="M = RoT",J849*R849*S849,I849="","")</f>
        <v/>
      </c>
      <c r="U849" s="115" t="str" cm="1">
        <f t="array" ref="U849">_xlfn.IFNA(_xlfn.IFS($H849="length","m",$H849="area","m2",$H849="volume","m3",$H849="mass","kg",$H849="",""),"problem")</f>
        <v/>
      </c>
      <c r="V849" s="475"/>
      <c r="W849" s="476"/>
      <c r="X849" s="476"/>
      <c r="Y849" s="476"/>
      <c r="Z849" s="116"/>
      <c r="AA849" s="117" t="str" cm="1">
        <f t="array" ref="AA849">_xlfn.IFNA(_xlfn.IFS($H849="Length",VLOOKUP($Y849,Densities,3,FALSE),$H849="area",VLOOKUP($Y849,Densities,4,FALSE),$H849="volume",VLOOKUP($Y849,Densities,5,FALSE),$H849="mass",1,$H849="",""),"enter density manually")</f>
        <v/>
      </c>
      <c r="AB849" s="115" t="str" cm="1">
        <f t="array" ref="AB849">_xlfn.IFNA(_xlfn.IFS($H849="length","kg/m",$H849="area","kg/m2",$H849="volume","kg/m3",$H849="mass","kg/kg",$H849="",""),"problem")</f>
        <v/>
      </c>
      <c r="AC849" s="118" t="str">
        <f t="shared" si="51"/>
        <v/>
      </c>
      <c r="AD849" s="119" t="str">
        <f t="shared" si="52"/>
        <v/>
      </c>
      <c r="AE849" s="120" t="str">
        <f t="shared" si="53"/>
        <v/>
      </c>
      <c r="AF849" s="121" t="str">
        <f t="shared" si="50"/>
        <v/>
      </c>
    </row>
    <row r="850" spans="2:32" ht="15.75" customHeight="1" x14ac:dyDescent="0.35">
      <c r="B850" s="903"/>
      <c r="C850" s="904"/>
      <c r="D850" s="905"/>
      <c r="E850" s="906"/>
      <c r="F850" s="907"/>
      <c r="G850" s="908"/>
      <c r="H850" s="909"/>
      <c r="I850" s="910"/>
      <c r="J850" s="911"/>
      <c r="K850" s="912"/>
      <c r="L850" s="913"/>
      <c r="M850" s="914"/>
      <c r="N850" s="915"/>
      <c r="O850" s="914"/>
      <c r="P850" s="915"/>
      <c r="Q850" s="916"/>
      <c r="R850" s="917"/>
      <c r="S850" s="918"/>
      <c r="T850" s="114" t="str" cm="1">
        <f t="array" ref="T850">_xlfn.IFS(I850="L = L",J850*K850,I850="L = RoT",J850*R850*S850,I850="A = L x H",J850*K850*L850,I850="A = CS",J850*O850,I850="A = A",J850*N850,I850="A = RoT",J850*R850*S850,I850="V = L x H x T",J850*K850*L850*M850,I850="V = L x CS",J850*K850*O850,I850="V = T x A",J850*M850*N850,I850="V = V",J850*P850,I850="V = RoT",J850*R850*S850,I850="M = M",J850*Q850,I850="M = RoT",J850*R850*S850,I850="","")</f>
        <v/>
      </c>
      <c r="U850" s="115" t="str" cm="1">
        <f t="array" ref="U850">_xlfn.IFNA(_xlfn.IFS($H850="length","m",$H850="area","m2",$H850="volume","m3",$H850="mass","kg",$H850="",""),"problem")</f>
        <v/>
      </c>
      <c r="V850" s="475"/>
      <c r="W850" s="476"/>
      <c r="X850" s="476"/>
      <c r="Y850" s="476"/>
      <c r="Z850" s="116"/>
      <c r="AA850" s="117" t="str" cm="1">
        <f t="array" ref="AA850">_xlfn.IFNA(_xlfn.IFS($H850="Length",VLOOKUP($Y850,Densities,3,FALSE),$H850="area",VLOOKUP($Y850,Densities,4,FALSE),$H850="volume",VLOOKUP($Y850,Densities,5,FALSE),$H850="mass",1,$H850="",""),"enter density manually")</f>
        <v/>
      </c>
      <c r="AB850" s="115" t="str" cm="1">
        <f t="array" ref="AB850">_xlfn.IFNA(_xlfn.IFS($H850="length","kg/m",$H850="area","kg/m2",$H850="volume","kg/m3",$H850="mass","kg/kg",$H850="",""),"problem")</f>
        <v/>
      </c>
      <c r="AC850" s="118" t="str">
        <f t="shared" si="51"/>
        <v/>
      </c>
      <c r="AD850" s="119" t="str">
        <f t="shared" si="52"/>
        <v/>
      </c>
      <c r="AE850" s="120" t="str">
        <f t="shared" si="53"/>
        <v/>
      </c>
      <c r="AF850" s="121" t="str">
        <f t="shared" si="50"/>
        <v/>
      </c>
    </row>
    <row r="851" spans="2:32" ht="15.75" customHeight="1" x14ac:dyDescent="0.35">
      <c r="B851" s="903"/>
      <c r="C851" s="904"/>
      <c r="D851" s="905"/>
      <c r="E851" s="906"/>
      <c r="F851" s="907"/>
      <c r="G851" s="908"/>
      <c r="H851" s="909"/>
      <c r="I851" s="910"/>
      <c r="J851" s="911"/>
      <c r="K851" s="912"/>
      <c r="L851" s="913"/>
      <c r="M851" s="914"/>
      <c r="N851" s="915"/>
      <c r="O851" s="914"/>
      <c r="P851" s="915"/>
      <c r="Q851" s="916"/>
      <c r="R851" s="917"/>
      <c r="S851" s="918"/>
      <c r="T851" s="114" t="str" cm="1">
        <f t="array" ref="T851">_xlfn.IFS(I851="L = L",J851*K851,I851="L = RoT",J851*R851*S851,I851="A = L x H",J851*K851*L851,I851="A = CS",J851*O851,I851="A = A",J851*N851,I851="A = RoT",J851*R851*S851,I851="V = L x H x T",J851*K851*L851*M851,I851="V = L x CS",J851*K851*O851,I851="V = T x A",J851*M851*N851,I851="V = V",J851*P851,I851="V = RoT",J851*R851*S851,I851="M = M",J851*Q851,I851="M = RoT",J851*R851*S851,I851="","")</f>
        <v/>
      </c>
      <c r="U851" s="115" t="str" cm="1">
        <f t="array" ref="U851">_xlfn.IFNA(_xlfn.IFS($H851="length","m",$H851="area","m2",$H851="volume","m3",$H851="mass","kg",$H851="",""),"problem")</f>
        <v/>
      </c>
      <c r="V851" s="475"/>
      <c r="W851" s="476"/>
      <c r="X851" s="476"/>
      <c r="Y851" s="476"/>
      <c r="Z851" s="116"/>
      <c r="AA851" s="117" t="str" cm="1">
        <f t="array" ref="AA851">_xlfn.IFNA(_xlfn.IFS($H851="Length",VLOOKUP($Y851,Densities,3,FALSE),$H851="area",VLOOKUP($Y851,Densities,4,FALSE),$H851="volume",VLOOKUP($Y851,Densities,5,FALSE),$H851="mass",1,$H851="",""),"enter density manually")</f>
        <v/>
      </c>
      <c r="AB851" s="115" t="str" cm="1">
        <f t="array" ref="AB851">_xlfn.IFNA(_xlfn.IFS($H851="length","kg/m",$H851="area","kg/m2",$H851="volume","kg/m3",$H851="mass","kg/kg",$H851="",""),"problem")</f>
        <v/>
      </c>
      <c r="AC851" s="118" t="str">
        <f t="shared" si="51"/>
        <v/>
      </c>
      <c r="AD851" s="119" t="str">
        <f t="shared" si="52"/>
        <v/>
      </c>
      <c r="AE851" s="120" t="str">
        <f t="shared" si="53"/>
        <v/>
      </c>
      <c r="AF851" s="121" t="str">
        <f t="shared" si="50"/>
        <v/>
      </c>
    </row>
    <row r="852" spans="2:32" ht="15.75" customHeight="1" x14ac:dyDescent="0.35">
      <c r="B852" s="903"/>
      <c r="C852" s="904"/>
      <c r="D852" s="905"/>
      <c r="E852" s="906"/>
      <c r="F852" s="907"/>
      <c r="G852" s="908"/>
      <c r="H852" s="909"/>
      <c r="I852" s="910"/>
      <c r="J852" s="911"/>
      <c r="K852" s="912"/>
      <c r="L852" s="913"/>
      <c r="M852" s="914"/>
      <c r="N852" s="915"/>
      <c r="O852" s="914"/>
      <c r="P852" s="915"/>
      <c r="Q852" s="916"/>
      <c r="R852" s="917"/>
      <c r="S852" s="918"/>
      <c r="T852" s="114" t="str" cm="1">
        <f t="array" ref="T852">_xlfn.IFS(I852="L = L",J852*K852,I852="L = RoT",J852*R852*S852,I852="A = L x H",J852*K852*L852,I852="A = CS",J852*O852,I852="A = A",J852*N852,I852="A = RoT",J852*R852*S852,I852="V = L x H x T",J852*K852*L852*M852,I852="V = L x CS",J852*K852*O852,I852="V = T x A",J852*M852*N852,I852="V = V",J852*P852,I852="V = RoT",J852*R852*S852,I852="M = M",J852*Q852,I852="M = RoT",J852*R852*S852,I852="","")</f>
        <v/>
      </c>
      <c r="U852" s="115" t="str" cm="1">
        <f t="array" ref="U852">_xlfn.IFNA(_xlfn.IFS($H852="length","m",$H852="area","m2",$H852="volume","m3",$H852="mass","kg",$H852="",""),"problem")</f>
        <v/>
      </c>
      <c r="V852" s="475"/>
      <c r="W852" s="476"/>
      <c r="X852" s="476"/>
      <c r="Y852" s="476"/>
      <c r="Z852" s="116"/>
      <c r="AA852" s="117" t="str" cm="1">
        <f t="array" ref="AA852">_xlfn.IFNA(_xlfn.IFS($H852="Length",VLOOKUP($Y852,Densities,3,FALSE),$H852="area",VLOOKUP($Y852,Densities,4,FALSE),$H852="volume",VLOOKUP($Y852,Densities,5,FALSE),$H852="mass",1,$H852="",""),"enter density manually")</f>
        <v/>
      </c>
      <c r="AB852" s="115" t="str" cm="1">
        <f t="array" ref="AB852">_xlfn.IFNA(_xlfn.IFS($H852="length","kg/m",$H852="area","kg/m2",$H852="volume","kg/m3",$H852="mass","kg/kg",$H852="",""),"problem")</f>
        <v/>
      </c>
      <c r="AC852" s="118" t="str">
        <f t="shared" si="51"/>
        <v/>
      </c>
      <c r="AD852" s="119" t="str">
        <f t="shared" si="52"/>
        <v/>
      </c>
      <c r="AE852" s="120" t="str">
        <f t="shared" si="53"/>
        <v/>
      </c>
      <c r="AF852" s="121" t="str">
        <f t="shared" si="50"/>
        <v/>
      </c>
    </row>
    <row r="853" spans="2:32" ht="15.75" customHeight="1" x14ac:dyDescent="0.35">
      <c r="B853" s="903"/>
      <c r="C853" s="904"/>
      <c r="D853" s="905"/>
      <c r="E853" s="906"/>
      <c r="F853" s="907"/>
      <c r="G853" s="908"/>
      <c r="H853" s="909"/>
      <c r="I853" s="910"/>
      <c r="J853" s="911"/>
      <c r="K853" s="912"/>
      <c r="L853" s="913"/>
      <c r="M853" s="914"/>
      <c r="N853" s="915"/>
      <c r="O853" s="914"/>
      <c r="P853" s="915"/>
      <c r="Q853" s="916"/>
      <c r="R853" s="917"/>
      <c r="S853" s="918"/>
      <c r="T853" s="114" t="str" cm="1">
        <f t="array" ref="T853">_xlfn.IFS(I853="L = L",J853*K853,I853="L = RoT",J853*R853*S853,I853="A = L x H",J853*K853*L853,I853="A = CS",J853*O853,I853="A = A",J853*N853,I853="A = RoT",J853*R853*S853,I853="V = L x H x T",J853*K853*L853*M853,I853="V = L x CS",J853*K853*O853,I853="V = T x A",J853*M853*N853,I853="V = V",J853*P853,I853="V = RoT",J853*R853*S853,I853="M = M",J853*Q853,I853="M = RoT",J853*R853*S853,I853="","")</f>
        <v/>
      </c>
      <c r="U853" s="115" t="str" cm="1">
        <f t="array" ref="U853">_xlfn.IFNA(_xlfn.IFS($H853="length","m",$H853="area","m2",$H853="volume","m3",$H853="mass","kg",$H853="",""),"problem")</f>
        <v/>
      </c>
      <c r="V853" s="475"/>
      <c r="W853" s="476"/>
      <c r="X853" s="476"/>
      <c r="Y853" s="476"/>
      <c r="Z853" s="116"/>
      <c r="AA853" s="117" t="str" cm="1">
        <f t="array" ref="AA853">_xlfn.IFNA(_xlfn.IFS($H853="Length",VLOOKUP($Y853,Densities,3,FALSE),$H853="area",VLOOKUP($Y853,Densities,4,FALSE),$H853="volume",VLOOKUP($Y853,Densities,5,FALSE),$H853="mass",1,$H853="",""),"enter density manually")</f>
        <v/>
      </c>
      <c r="AB853" s="115" t="str" cm="1">
        <f t="array" ref="AB853">_xlfn.IFNA(_xlfn.IFS($H853="length","kg/m",$H853="area","kg/m2",$H853="volume","kg/m3",$H853="mass","kg/kg",$H853="",""),"problem")</f>
        <v/>
      </c>
      <c r="AC853" s="118" t="str">
        <f t="shared" si="51"/>
        <v/>
      </c>
      <c r="AD853" s="119" t="str">
        <f t="shared" si="52"/>
        <v/>
      </c>
      <c r="AE853" s="120" t="str">
        <f t="shared" si="53"/>
        <v/>
      </c>
      <c r="AF853" s="121" t="str">
        <f t="shared" si="50"/>
        <v/>
      </c>
    </row>
    <row r="854" spans="2:32" ht="15.75" customHeight="1" x14ac:dyDescent="0.35">
      <c r="B854" s="903"/>
      <c r="C854" s="904"/>
      <c r="D854" s="905"/>
      <c r="E854" s="906"/>
      <c r="F854" s="907"/>
      <c r="G854" s="908"/>
      <c r="H854" s="909"/>
      <c r="I854" s="910"/>
      <c r="J854" s="911"/>
      <c r="K854" s="912"/>
      <c r="L854" s="913"/>
      <c r="M854" s="914"/>
      <c r="N854" s="915"/>
      <c r="O854" s="914"/>
      <c r="P854" s="915"/>
      <c r="Q854" s="916"/>
      <c r="R854" s="917"/>
      <c r="S854" s="918"/>
      <c r="T854" s="114" t="str" cm="1">
        <f t="array" ref="T854">_xlfn.IFS(I854="L = L",J854*K854,I854="L = RoT",J854*R854*S854,I854="A = L x H",J854*K854*L854,I854="A = CS",J854*O854,I854="A = A",J854*N854,I854="A = RoT",J854*R854*S854,I854="V = L x H x T",J854*K854*L854*M854,I854="V = L x CS",J854*K854*O854,I854="V = T x A",J854*M854*N854,I854="V = V",J854*P854,I854="V = RoT",J854*R854*S854,I854="M = M",J854*Q854,I854="M = RoT",J854*R854*S854,I854="","")</f>
        <v/>
      </c>
      <c r="U854" s="115" t="str" cm="1">
        <f t="array" ref="U854">_xlfn.IFNA(_xlfn.IFS($H854="length","m",$H854="area","m2",$H854="volume","m3",$H854="mass","kg",$H854="",""),"problem")</f>
        <v/>
      </c>
      <c r="V854" s="475"/>
      <c r="W854" s="476"/>
      <c r="X854" s="476"/>
      <c r="Y854" s="476"/>
      <c r="Z854" s="116"/>
      <c r="AA854" s="117" t="str" cm="1">
        <f t="array" ref="AA854">_xlfn.IFNA(_xlfn.IFS($H854="Length",VLOOKUP($Y854,Densities,3,FALSE),$H854="area",VLOOKUP($Y854,Densities,4,FALSE),$H854="volume",VLOOKUP($Y854,Densities,5,FALSE),$H854="mass",1,$H854="",""),"enter density manually")</f>
        <v/>
      </c>
      <c r="AB854" s="115" t="str" cm="1">
        <f t="array" ref="AB854">_xlfn.IFNA(_xlfn.IFS($H854="length","kg/m",$H854="area","kg/m2",$H854="volume","kg/m3",$H854="mass","kg/kg",$H854="",""),"problem")</f>
        <v/>
      </c>
      <c r="AC854" s="118" t="str">
        <f t="shared" si="51"/>
        <v/>
      </c>
      <c r="AD854" s="119" t="str">
        <f t="shared" si="52"/>
        <v/>
      </c>
      <c r="AE854" s="120" t="str">
        <f t="shared" si="53"/>
        <v/>
      </c>
      <c r="AF854" s="121" t="str">
        <f t="shared" si="50"/>
        <v/>
      </c>
    </row>
    <row r="855" spans="2:32" ht="15.75" customHeight="1" x14ac:dyDescent="0.35">
      <c r="B855" s="903"/>
      <c r="C855" s="904"/>
      <c r="D855" s="905"/>
      <c r="E855" s="906"/>
      <c r="F855" s="907"/>
      <c r="G855" s="908"/>
      <c r="H855" s="909"/>
      <c r="I855" s="910"/>
      <c r="J855" s="911"/>
      <c r="K855" s="912"/>
      <c r="L855" s="913"/>
      <c r="M855" s="914"/>
      <c r="N855" s="915"/>
      <c r="O855" s="914"/>
      <c r="P855" s="915"/>
      <c r="Q855" s="916"/>
      <c r="R855" s="917"/>
      <c r="S855" s="918"/>
      <c r="T855" s="114" t="str" cm="1">
        <f t="array" ref="T855">_xlfn.IFS(I855="L = L",J855*K855,I855="L = RoT",J855*R855*S855,I855="A = L x H",J855*K855*L855,I855="A = CS",J855*O855,I855="A = A",J855*N855,I855="A = RoT",J855*R855*S855,I855="V = L x H x T",J855*K855*L855*M855,I855="V = L x CS",J855*K855*O855,I855="V = T x A",J855*M855*N855,I855="V = V",J855*P855,I855="V = RoT",J855*R855*S855,I855="M = M",J855*Q855,I855="M = RoT",J855*R855*S855,I855="","")</f>
        <v/>
      </c>
      <c r="U855" s="115" t="str" cm="1">
        <f t="array" ref="U855">_xlfn.IFNA(_xlfn.IFS($H855="length","m",$H855="area","m2",$H855="volume","m3",$H855="mass","kg",$H855="",""),"problem")</f>
        <v/>
      </c>
      <c r="V855" s="475"/>
      <c r="W855" s="476"/>
      <c r="X855" s="476"/>
      <c r="Y855" s="476"/>
      <c r="Z855" s="116"/>
      <c r="AA855" s="117" t="str" cm="1">
        <f t="array" ref="AA855">_xlfn.IFNA(_xlfn.IFS($H855="Length",VLOOKUP($Y855,Densities,3,FALSE),$H855="area",VLOOKUP($Y855,Densities,4,FALSE),$H855="volume",VLOOKUP($Y855,Densities,5,FALSE),$H855="mass",1,$H855="",""),"enter density manually")</f>
        <v/>
      </c>
      <c r="AB855" s="115" t="str" cm="1">
        <f t="array" ref="AB855">_xlfn.IFNA(_xlfn.IFS($H855="length","kg/m",$H855="area","kg/m2",$H855="volume","kg/m3",$H855="mass","kg/kg",$H855="",""),"problem")</f>
        <v/>
      </c>
      <c r="AC855" s="118" t="str">
        <f t="shared" si="51"/>
        <v/>
      </c>
      <c r="AD855" s="119" t="str">
        <f t="shared" si="52"/>
        <v/>
      </c>
      <c r="AE855" s="120" t="str">
        <f t="shared" si="53"/>
        <v/>
      </c>
      <c r="AF855" s="121" t="str">
        <f t="shared" si="50"/>
        <v/>
      </c>
    </row>
    <row r="856" spans="2:32" ht="15.75" customHeight="1" x14ac:dyDescent="0.35">
      <c r="B856" s="903"/>
      <c r="C856" s="904"/>
      <c r="D856" s="905"/>
      <c r="E856" s="906"/>
      <c r="F856" s="907"/>
      <c r="G856" s="908"/>
      <c r="H856" s="909"/>
      <c r="I856" s="910"/>
      <c r="J856" s="911"/>
      <c r="K856" s="912"/>
      <c r="L856" s="913"/>
      <c r="M856" s="914"/>
      <c r="N856" s="915"/>
      <c r="O856" s="914"/>
      <c r="P856" s="915"/>
      <c r="Q856" s="916"/>
      <c r="R856" s="917"/>
      <c r="S856" s="918"/>
      <c r="T856" s="114" t="str" cm="1">
        <f t="array" ref="T856">_xlfn.IFS(I856="L = L",J856*K856,I856="L = RoT",J856*R856*S856,I856="A = L x H",J856*K856*L856,I856="A = CS",J856*O856,I856="A = A",J856*N856,I856="A = RoT",J856*R856*S856,I856="V = L x H x T",J856*K856*L856*M856,I856="V = L x CS",J856*K856*O856,I856="V = T x A",J856*M856*N856,I856="V = V",J856*P856,I856="V = RoT",J856*R856*S856,I856="M = M",J856*Q856,I856="M = RoT",J856*R856*S856,I856="","")</f>
        <v/>
      </c>
      <c r="U856" s="115" t="str" cm="1">
        <f t="array" ref="U856">_xlfn.IFNA(_xlfn.IFS($H856="length","m",$H856="area","m2",$H856="volume","m3",$H856="mass","kg",$H856="",""),"problem")</f>
        <v/>
      </c>
      <c r="V856" s="475"/>
      <c r="W856" s="476"/>
      <c r="X856" s="476"/>
      <c r="Y856" s="476"/>
      <c r="Z856" s="116"/>
      <c r="AA856" s="117" t="str" cm="1">
        <f t="array" ref="AA856">_xlfn.IFNA(_xlfn.IFS($H856="Length",VLOOKUP($Y856,Densities,3,FALSE),$H856="area",VLOOKUP($Y856,Densities,4,FALSE),$H856="volume",VLOOKUP($Y856,Densities,5,FALSE),$H856="mass",1,$H856="",""),"enter density manually")</f>
        <v/>
      </c>
      <c r="AB856" s="115" t="str" cm="1">
        <f t="array" ref="AB856">_xlfn.IFNA(_xlfn.IFS($H856="length","kg/m",$H856="area","kg/m2",$H856="volume","kg/m3",$H856="mass","kg/kg",$H856="",""),"problem")</f>
        <v/>
      </c>
      <c r="AC856" s="118" t="str">
        <f t="shared" si="51"/>
        <v/>
      </c>
      <c r="AD856" s="119" t="str">
        <f t="shared" si="52"/>
        <v/>
      </c>
      <c r="AE856" s="120" t="str">
        <f t="shared" si="53"/>
        <v/>
      </c>
      <c r="AF856" s="121" t="str">
        <f t="shared" si="50"/>
        <v/>
      </c>
    </row>
    <row r="857" spans="2:32" ht="15.75" customHeight="1" x14ac:dyDescent="0.35">
      <c r="B857" s="903"/>
      <c r="C857" s="904"/>
      <c r="D857" s="905"/>
      <c r="E857" s="906"/>
      <c r="F857" s="907"/>
      <c r="G857" s="908"/>
      <c r="H857" s="909"/>
      <c r="I857" s="910"/>
      <c r="J857" s="911"/>
      <c r="K857" s="912"/>
      <c r="L857" s="913"/>
      <c r="M857" s="914"/>
      <c r="N857" s="915"/>
      <c r="O857" s="914"/>
      <c r="P857" s="915"/>
      <c r="Q857" s="916"/>
      <c r="R857" s="917"/>
      <c r="S857" s="918"/>
      <c r="T857" s="114" t="str" cm="1">
        <f t="array" ref="T857">_xlfn.IFS(I857="L = L",J857*K857,I857="L = RoT",J857*R857*S857,I857="A = L x H",J857*K857*L857,I857="A = CS",J857*O857,I857="A = A",J857*N857,I857="A = RoT",J857*R857*S857,I857="V = L x H x T",J857*K857*L857*M857,I857="V = L x CS",J857*K857*O857,I857="V = T x A",J857*M857*N857,I857="V = V",J857*P857,I857="V = RoT",J857*R857*S857,I857="M = M",J857*Q857,I857="M = RoT",J857*R857*S857,I857="","")</f>
        <v/>
      </c>
      <c r="U857" s="115" t="str" cm="1">
        <f t="array" ref="U857">_xlfn.IFNA(_xlfn.IFS($H857="length","m",$H857="area","m2",$H857="volume","m3",$H857="mass","kg",$H857="",""),"problem")</f>
        <v/>
      </c>
      <c r="V857" s="475"/>
      <c r="W857" s="476"/>
      <c r="X857" s="476"/>
      <c r="Y857" s="476"/>
      <c r="Z857" s="116"/>
      <c r="AA857" s="117" t="str" cm="1">
        <f t="array" ref="AA857">_xlfn.IFNA(_xlfn.IFS($H857="Length",VLOOKUP($Y857,Densities,3,FALSE),$H857="area",VLOOKUP($Y857,Densities,4,FALSE),$H857="volume",VLOOKUP($Y857,Densities,5,FALSE),$H857="mass",1,$H857="",""),"enter density manually")</f>
        <v/>
      </c>
      <c r="AB857" s="115" t="str" cm="1">
        <f t="array" ref="AB857">_xlfn.IFNA(_xlfn.IFS($H857="length","kg/m",$H857="area","kg/m2",$H857="volume","kg/m3",$H857="mass","kg/kg",$H857="",""),"problem")</f>
        <v/>
      </c>
      <c r="AC857" s="118" t="str">
        <f t="shared" si="51"/>
        <v/>
      </c>
      <c r="AD857" s="119" t="str">
        <f t="shared" si="52"/>
        <v/>
      </c>
      <c r="AE857" s="120" t="str">
        <f t="shared" si="53"/>
        <v/>
      </c>
      <c r="AF857" s="121" t="str">
        <f t="shared" si="50"/>
        <v/>
      </c>
    </row>
    <row r="858" spans="2:32" ht="15.75" customHeight="1" x14ac:dyDescent="0.35">
      <c r="B858" s="903"/>
      <c r="C858" s="904"/>
      <c r="D858" s="905"/>
      <c r="E858" s="906"/>
      <c r="F858" s="907"/>
      <c r="G858" s="908"/>
      <c r="H858" s="909"/>
      <c r="I858" s="910"/>
      <c r="J858" s="911"/>
      <c r="K858" s="912"/>
      <c r="L858" s="913"/>
      <c r="M858" s="914"/>
      <c r="N858" s="915"/>
      <c r="O858" s="914"/>
      <c r="P858" s="915"/>
      <c r="Q858" s="916"/>
      <c r="R858" s="917"/>
      <c r="S858" s="918"/>
      <c r="T858" s="114" t="str" cm="1">
        <f t="array" ref="T858">_xlfn.IFS(I858="L = L",J858*K858,I858="L = RoT",J858*R858*S858,I858="A = L x H",J858*K858*L858,I858="A = CS",J858*O858,I858="A = A",J858*N858,I858="A = RoT",J858*R858*S858,I858="V = L x H x T",J858*K858*L858*M858,I858="V = L x CS",J858*K858*O858,I858="V = T x A",J858*M858*N858,I858="V = V",J858*P858,I858="V = RoT",J858*R858*S858,I858="M = M",J858*Q858,I858="M = RoT",J858*R858*S858,I858="","")</f>
        <v/>
      </c>
      <c r="U858" s="115" t="str" cm="1">
        <f t="array" ref="U858">_xlfn.IFNA(_xlfn.IFS($H858="length","m",$H858="area","m2",$H858="volume","m3",$H858="mass","kg",$H858="",""),"problem")</f>
        <v/>
      </c>
      <c r="V858" s="475"/>
      <c r="W858" s="476"/>
      <c r="X858" s="476"/>
      <c r="Y858" s="476"/>
      <c r="Z858" s="116"/>
      <c r="AA858" s="117" t="str" cm="1">
        <f t="array" ref="AA858">_xlfn.IFNA(_xlfn.IFS($H858="Length",VLOOKUP($Y858,Densities,3,FALSE),$H858="area",VLOOKUP($Y858,Densities,4,FALSE),$H858="volume",VLOOKUP($Y858,Densities,5,FALSE),$H858="mass",1,$H858="",""),"enter density manually")</f>
        <v/>
      </c>
      <c r="AB858" s="115" t="str" cm="1">
        <f t="array" ref="AB858">_xlfn.IFNA(_xlfn.IFS($H858="length","kg/m",$H858="area","kg/m2",$H858="volume","kg/m3",$H858="mass","kg/kg",$H858="",""),"problem")</f>
        <v/>
      </c>
      <c r="AC858" s="118" t="str">
        <f t="shared" si="51"/>
        <v/>
      </c>
      <c r="AD858" s="119" t="str">
        <f t="shared" si="52"/>
        <v/>
      </c>
      <c r="AE858" s="120" t="str">
        <f t="shared" si="53"/>
        <v/>
      </c>
      <c r="AF858" s="121" t="str">
        <f t="shared" si="50"/>
        <v/>
      </c>
    </row>
    <row r="859" spans="2:32" ht="15.75" customHeight="1" x14ac:dyDescent="0.35">
      <c r="B859" s="903"/>
      <c r="C859" s="904"/>
      <c r="D859" s="905"/>
      <c r="E859" s="906"/>
      <c r="F859" s="907"/>
      <c r="G859" s="908"/>
      <c r="H859" s="909"/>
      <c r="I859" s="910"/>
      <c r="J859" s="911"/>
      <c r="K859" s="912"/>
      <c r="L859" s="913"/>
      <c r="M859" s="914"/>
      <c r="N859" s="915"/>
      <c r="O859" s="914"/>
      <c r="P859" s="915"/>
      <c r="Q859" s="916"/>
      <c r="R859" s="917"/>
      <c r="S859" s="918"/>
      <c r="T859" s="114" t="str" cm="1">
        <f t="array" ref="T859">_xlfn.IFS(I859="L = L",J859*K859,I859="L = RoT",J859*R859*S859,I859="A = L x H",J859*K859*L859,I859="A = CS",J859*O859,I859="A = A",J859*N859,I859="A = RoT",J859*R859*S859,I859="V = L x H x T",J859*K859*L859*M859,I859="V = L x CS",J859*K859*O859,I859="V = T x A",J859*M859*N859,I859="V = V",J859*P859,I859="V = RoT",J859*R859*S859,I859="M = M",J859*Q859,I859="M = RoT",J859*R859*S859,I859="","")</f>
        <v/>
      </c>
      <c r="U859" s="115" t="str" cm="1">
        <f t="array" ref="U859">_xlfn.IFNA(_xlfn.IFS($H859="length","m",$H859="area","m2",$H859="volume","m3",$H859="mass","kg",$H859="",""),"problem")</f>
        <v/>
      </c>
      <c r="V859" s="475"/>
      <c r="W859" s="476"/>
      <c r="X859" s="476"/>
      <c r="Y859" s="476"/>
      <c r="Z859" s="116"/>
      <c r="AA859" s="117" t="str" cm="1">
        <f t="array" ref="AA859">_xlfn.IFNA(_xlfn.IFS($H859="Length",VLOOKUP($Y859,Densities,3,FALSE),$H859="area",VLOOKUP($Y859,Densities,4,FALSE),$H859="volume",VLOOKUP($Y859,Densities,5,FALSE),$H859="mass",1,$H859="",""),"enter density manually")</f>
        <v/>
      </c>
      <c r="AB859" s="115" t="str" cm="1">
        <f t="array" ref="AB859">_xlfn.IFNA(_xlfn.IFS($H859="length","kg/m",$H859="area","kg/m2",$H859="volume","kg/m3",$H859="mass","kg/kg",$H859="",""),"problem")</f>
        <v/>
      </c>
      <c r="AC859" s="118" t="str">
        <f t="shared" si="51"/>
        <v/>
      </c>
      <c r="AD859" s="119" t="str">
        <f t="shared" si="52"/>
        <v/>
      </c>
      <c r="AE859" s="120" t="str">
        <f t="shared" si="53"/>
        <v/>
      </c>
      <c r="AF859" s="121" t="str">
        <f t="shared" si="50"/>
        <v/>
      </c>
    </row>
    <row r="860" spans="2:32" ht="15.75" customHeight="1" x14ac:dyDescent="0.35">
      <c r="B860" s="903"/>
      <c r="C860" s="904"/>
      <c r="D860" s="905"/>
      <c r="E860" s="906"/>
      <c r="F860" s="907"/>
      <c r="G860" s="908"/>
      <c r="H860" s="909"/>
      <c r="I860" s="910"/>
      <c r="J860" s="911"/>
      <c r="K860" s="912"/>
      <c r="L860" s="913"/>
      <c r="M860" s="914"/>
      <c r="N860" s="915"/>
      <c r="O860" s="914"/>
      <c r="P860" s="915"/>
      <c r="Q860" s="916"/>
      <c r="R860" s="917"/>
      <c r="S860" s="918"/>
      <c r="T860" s="114" t="str" cm="1">
        <f t="array" ref="T860">_xlfn.IFS(I860="L = L",J860*K860,I860="L = RoT",J860*R860*S860,I860="A = L x H",J860*K860*L860,I860="A = CS",J860*O860,I860="A = A",J860*N860,I860="A = RoT",J860*R860*S860,I860="V = L x H x T",J860*K860*L860*M860,I860="V = L x CS",J860*K860*O860,I860="V = T x A",J860*M860*N860,I860="V = V",J860*P860,I860="V = RoT",J860*R860*S860,I860="M = M",J860*Q860,I860="M = RoT",J860*R860*S860,I860="","")</f>
        <v/>
      </c>
      <c r="U860" s="115" t="str" cm="1">
        <f t="array" ref="U860">_xlfn.IFNA(_xlfn.IFS($H860="length","m",$H860="area","m2",$H860="volume","m3",$H860="mass","kg",$H860="",""),"problem")</f>
        <v/>
      </c>
      <c r="V860" s="475"/>
      <c r="W860" s="476"/>
      <c r="X860" s="476"/>
      <c r="Y860" s="476"/>
      <c r="Z860" s="116"/>
      <c r="AA860" s="117" t="str" cm="1">
        <f t="array" ref="AA860">_xlfn.IFNA(_xlfn.IFS($H860="Length",VLOOKUP($Y860,Densities,3,FALSE),$H860="area",VLOOKUP($Y860,Densities,4,FALSE),$H860="volume",VLOOKUP($Y860,Densities,5,FALSE),$H860="mass",1,$H860="",""),"enter density manually")</f>
        <v/>
      </c>
      <c r="AB860" s="115" t="str" cm="1">
        <f t="array" ref="AB860">_xlfn.IFNA(_xlfn.IFS($H860="length","kg/m",$H860="area","kg/m2",$H860="volume","kg/m3",$H860="mass","kg/kg",$H860="",""),"problem")</f>
        <v/>
      </c>
      <c r="AC860" s="118" t="str">
        <f t="shared" si="51"/>
        <v/>
      </c>
      <c r="AD860" s="119" t="str">
        <f t="shared" si="52"/>
        <v/>
      </c>
      <c r="AE860" s="120" t="str">
        <f t="shared" si="53"/>
        <v/>
      </c>
      <c r="AF860" s="121" t="str">
        <f t="shared" si="50"/>
        <v/>
      </c>
    </row>
    <row r="861" spans="2:32" ht="15.75" customHeight="1" x14ac:dyDescent="0.35">
      <c r="B861" s="903"/>
      <c r="C861" s="904"/>
      <c r="D861" s="905"/>
      <c r="E861" s="906"/>
      <c r="F861" s="907"/>
      <c r="G861" s="908"/>
      <c r="H861" s="909"/>
      <c r="I861" s="910"/>
      <c r="J861" s="911"/>
      <c r="K861" s="912"/>
      <c r="L861" s="913"/>
      <c r="M861" s="914"/>
      <c r="N861" s="915"/>
      <c r="O861" s="914"/>
      <c r="P861" s="915"/>
      <c r="Q861" s="916"/>
      <c r="R861" s="917"/>
      <c r="S861" s="918"/>
      <c r="T861" s="114" t="str" cm="1">
        <f t="array" ref="T861">_xlfn.IFS(I861="L = L",J861*K861,I861="L = RoT",J861*R861*S861,I861="A = L x H",J861*K861*L861,I861="A = CS",J861*O861,I861="A = A",J861*N861,I861="A = RoT",J861*R861*S861,I861="V = L x H x T",J861*K861*L861*M861,I861="V = L x CS",J861*K861*O861,I861="V = T x A",J861*M861*N861,I861="V = V",J861*P861,I861="V = RoT",J861*R861*S861,I861="M = M",J861*Q861,I861="M = RoT",J861*R861*S861,I861="","")</f>
        <v/>
      </c>
      <c r="U861" s="115" t="str" cm="1">
        <f t="array" ref="U861">_xlfn.IFNA(_xlfn.IFS($H861="length","m",$H861="area","m2",$H861="volume","m3",$H861="mass","kg",$H861="",""),"problem")</f>
        <v/>
      </c>
      <c r="V861" s="475"/>
      <c r="W861" s="476"/>
      <c r="X861" s="476"/>
      <c r="Y861" s="476"/>
      <c r="Z861" s="116"/>
      <c r="AA861" s="117" t="str" cm="1">
        <f t="array" ref="AA861">_xlfn.IFNA(_xlfn.IFS($H861="Length",VLOOKUP($Y861,Densities,3,FALSE),$H861="area",VLOOKUP($Y861,Densities,4,FALSE),$H861="volume",VLOOKUP($Y861,Densities,5,FALSE),$H861="mass",1,$H861="",""),"enter density manually")</f>
        <v/>
      </c>
      <c r="AB861" s="115" t="str" cm="1">
        <f t="array" ref="AB861">_xlfn.IFNA(_xlfn.IFS($H861="length","kg/m",$H861="area","kg/m2",$H861="volume","kg/m3",$H861="mass","kg/kg",$H861="",""),"problem")</f>
        <v/>
      </c>
      <c r="AC861" s="118" t="str">
        <f t="shared" si="51"/>
        <v/>
      </c>
      <c r="AD861" s="119" t="str">
        <f t="shared" si="52"/>
        <v/>
      </c>
      <c r="AE861" s="120" t="str">
        <f t="shared" si="53"/>
        <v/>
      </c>
      <c r="AF861" s="121" t="str">
        <f t="shared" si="50"/>
        <v/>
      </c>
    </row>
    <row r="862" spans="2:32" ht="15.75" customHeight="1" x14ac:dyDescent="0.35">
      <c r="B862" s="903"/>
      <c r="C862" s="904"/>
      <c r="D862" s="905"/>
      <c r="E862" s="906"/>
      <c r="F862" s="907"/>
      <c r="G862" s="908"/>
      <c r="H862" s="909"/>
      <c r="I862" s="910"/>
      <c r="J862" s="911"/>
      <c r="K862" s="912"/>
      <c r="L862" s="913"/>
      <c r="M862" s="914"/>
      <c r="N862" s="915"/>
      <c r="O862" s="914"/>
      <c r="P862" s="915"/>
      <c r="Q862" s="916"/>
      <c r="R862" s="917"/>
      <c r="S862" s="918"/>
      <c r="T862" s="114" t="str" cm="1">
        <f t="array" ref="T862">_xlfn.IFS(I862="L = L",J862*K862,I862="L = RoT",J862*R862*S862,I862="A = L x H",J862*K862*L862,I862="A = CS",J862*O862,I862="A = A",J862*N862,I862="A = RoT",J862*R862*S862,I862="V = L x H x T",J862*K862*L862*M862,I862="V = L x CS",J862*K862*O862,I862="V = T x A",J862*M862*N862,I862="V = V",J862*P862,I862="V = RoT",J862*R862*S862,I862="M = M",J862*Q862,I862="M = RoT",J862*R862*S862,I862="","")</f>
        <v/>
      </c>
      <c r="U862" s="115" t="str" cm="1">
        <f t="array" ref="U862">_xlfn.IFNA(_xlfn.IFS($H862="length","m",$H862="area","m2",$H862="volume","m3",$H862="mass","kg",$H862="",""),"problem")</f>
        <v/>
      </c>
      <c r="V862" s="475"/>
      <c r="W862" s="476"/>
      <c r="X862" s="476"/>
      <c r="Y862" s="476"/>
      <c r="Z862" s="116"/>
      <c r="AA862" s="117" t="str" cm="1">
        <f t="array" ref="AA862">_xlfn.IFNA(_xlfn.IFS($H862="Length",VLOOKUP($Y862,Densities,3,FALSE),$H862="area",VLOOKUP($Y862,Densities,4,FALSE),$H862="volume",VLOOKUP($Y862,Densities,5,FALSE),$H862="mass",1,$H862="",""),"enter density manually")</f>
        <v/>
      </c>
      <c r="AB862" s="115" t="str" cm="1">
        <f t="array" ref="AB862">_xlfn.IFNA(_xlfn.IFS($H862="length","kg/m",$H862="area","kg/m2",$H862="volume","kg/m3",$H862="mass","kg/kg",$H862="",""),"problem")</f>
        <v/>
      </c>
      <c r="AC862" s="118" t="str">
        <f t="shared" si="51"/>
        <v/>
      </c>
      <c r="AD862" s="119" t="str">
        <f t="shared" si="52"/>
        <v/>
      </c>
      <c r="AE862" s="120" t="str">
        <f t="shared" si="53"/>
        <v/>
      </c>
      <c r="AF862" s="121" t="str">
        <f t="shared" si="50"/>
        <v/>
      </c>
    </row>
    <row r="863" spans="2:32" ht="15.75" customHeight="1" x14ac:dyDescent="0.35">
      <c r="B863" s="903"/>
      <c r="C863" s="904"/>
      <c r="D863" s="905"/>
      <c r="E863" s="906"/>
      <c r="F863" s="907"/>
      <c r="G863" s="908"/>
      <c r="H863" s="909"/>
      <c r="I863" s="910"/>
      <c r="J863" s="911"/>
      <c r="K863" s="912"/>
      <c r="L863" s="913"/>
      <c r="M863" s="914"/>
      <c r="N863" s="915"/>
      <c r="O863" s="914"/>
      <c r="P863" s="915"/>
      <c r="Q863" s="916"/>
      <c r="R863" s="917"/>
      <c r="S863" s="918"/>
      <c r="T863" s="114" t="str" cm="1">
        <f t="array" ref="T863">_xlfn.IFS(I863="L = L",J863*K863,I863="L = RoT",J863*R863*S863,I863="A = L x H",J863*K863*L863,I863="A = CS",J863*O863,I863="A = A",J863*N863,I863="A = RoT",J863*R863*S863,I863="V = L x H x T",J863*K863*L863*M863,I863="V = L x CS",J863*K863*O863,I863="V = T x A",J863*M863*N863,I863="V = V",J863*P863,I863="V = RoT",J863*R863*S863,I863="M = M",J863*Q863,I863="M = RoT",J863*R863*S863,I863="","")</f>
        <v/>
      </c>
      <c r="U863" s="115" t="str" cm="1">
        <f t="array" ref="U863">_xlfn.IFNA(_xlfn.IFS($H863="length","m",$H863="area","m2",$H863="volume","m3",$H863="mass","kg",$H863="",""),"problem")</f>
        <v/>
      </c>
      <c r="V863" s="475"/>
      <c r="W863" s="476"/>
      <c r="X863" s="476"/>
      <c r="Y863" s="476"/>
      <c r="Z863" s="116"/>
      <c r="AA863" s="117" t="str" cm="1">
        <f t="array" ref="AA863">_xlfn.IFNA(_xlfn.IFS($H863="Length",VLOOKUP($Y863,Densities,3,FALSE),$H863="area",VLOOKUP($Y863,Densities,4,FALSE),$H863="volume",VLOOKUP($Y863,Densities,5,FALSE),$H863="mass",1,$H863="",""),"enter density manually")</f>
        <v/>
      </c>
      <c r="AB863" s="115" t="str" cm="1">
        <f t="array" ref="AB863">_xlfn.IFNA(_xlfn.IFS($H863="length","kg/m",$H863="area","kg/m2",$H863="volume","kg/m3",$H863="mass","kg/kg",$H863="",""),"problem")</f>
        <v/>
      </c>
      <c r="AC863" s="118" t="str">
        <f t="shared" si="51"/>
        <v/>
      </c>
      <c r="AD863" s="119" t="str">
        <f t="shared" si="52"/>
        <v/>
      </c>
      <c r="AE863" s="120" t="str">
        <f t="shared" si="53"/>
        <v/>
      </c>
      <c r="AF863" s="121" t="str">
        <f t="shared" si="50"/>
        <v/>
      </c>
    </row>
    <row r="864" spans="2:32" ht="15.75" customHeight="1" x14ac:dyDescent="0.35">
      <c r="B864" s="903"/>
      <c r="C864" s="904"/>
      <c r="D864" s="905"/>
      <c r="E864" s="906"/>
      <c r="F864" s="907"/>
      <c r="G864" s="908"/>
      <c r="H864" s="909"/>
      <c r="I864" s="910"/>
      <c r="J864" s="911"/>
      <c r="K864" s="912"/>
      <c r="L864" s="913"/>
      <c r="M864" s="914"/>
      <c r="N864" s="915"/>
      <c r="O864" s="914"/>
      <c r="P864" s="915"/>
      <c r="Q864" s="916"/>
      <c r="R864" s="917"/>
      <c r="S864" s="918"/>
      <c r="T864" s="114" t="str" cm="1">
        <f t="array" ref="T864">_xlfn.IFS(I864="L = L",J864*K864,I864="L = RoT",J864*R864*S864,I864="A = L x H",J864*K864*L864,I864="A = CS",J864*O864,I864="A = A",J864*N864,I864="A = RoT",J864*R864*S864,I864="V = L x H x T",J864*K864*L864*M864,I864="V = L x CS",J864*K864*O864,I864="V = T x A",J864*M864*N864,I864="V = V",J864*P864,I864="V = RoT",J864*R864*S864,I864="M = M",J864*Q864,I864="M = RoT",J864*R864*S864,I864="","")</f>
        <v/>
      </c>
      <c r="U864" s="115" t="str" cm="1">
        <f t="array" ref="U864">_xlfn.IFNA(_xlfn.IFS($H864="length","m",$H864="area","m2",$H864="volume","m3",$H864="mass","kg",$H864="",""),"problem")</f>
        <v/>
      </c>
      <c r="V864" s="475"/>
      <c r="W864" s="476"/>
      <c r="X864" s="476"/>
      <c r="Y864" s="476"/>
      <c r="Z864" s="116"/>
      <c r="AA864" s="117" t="str" cm="1">
        <f t="array" ref="AA864">_xlfn.IFNA(_xlfn.IFS($H864="Length",VLOOKUP($Y864,Densities,3,FALSE),$H864="area",VLOOKUP($Y864,Densities,4,FALSE),$H864="volume",VLOOKUP($Y864,Densities,5,FALSE),$H864="mass",1,$H864="",""),"enter density manually")</f>
        <v/>
      </c>
      <c r="AB864" s="115" t="str" cm="1">
        <f t="array" ref="AB864">_xlfn.IFNA(_xlfn.IFS($H864="length","kg/m",$H864="area","kg/m2",$H864="volume","kg/m3",$H864="mass","kg/kg",$H864="",""),"problem")</f>
        <v/>
      </c>
      <c r="AC864" s="118" t="str">
        <f t="shared" si="51"/>
        <v/>
      </c>
      <c r="AD864" s="119" t="str">
        <f t="shared" si="52"/>
        <v/>
      </c>
      <c r="AE864" s="120" t="str">
        <f t="shared" si="53"/>
        <v/>
      </c>
      <c r="AF864" s="121" t="str">
        <f t="shared" si="50"/>
        <v/>
      </c>
    </row>
    <row r="865" spans="2:32" ht="15.75" customHeight="1" x14ac:dyDescent="0.35">
      <c r="B865" s="903"/>
      <c r="C865" s="904"/>
      <c r="D865" s="905"/>
      <c r="E865" s="906"/>
      <c r="F865" s="907"/>
      <c r="G865" s="908"/>
      <c r="H865" s="909"/>
      <c r="I865" s="910"/>
      <c r="J865" s="911"/>
      <c r="K865" s="912"/>
      <c r="L865" s="913"/>
      <c r="M865" s="914"/>
      <c r="N865" s="915"/>
      <c r="O865" s="914"/>
      <c r="P865" s="915"/>
      <c r="Q865" s="916"/>
      <c r="R865" s="917"/>
      <c r="S865" s="918"/>
      <c r="T865" s="114" t="str" cm="1">
        <f t="array" ref="T865">_xlfn.IFS(I865="L = L",J865*K865,I865="L = RoT",J865*R865*S865,I865="A = L x H",J865*K865*L865,I865="A = CS",J865*O865,I865="A = A",J865*N865,I865="A = RoT",J865*R865*S865,I865="V = L x H x T",J865*K865*L865*M865,I865="V = L x CS",J865*K865*O865,I865="V = T x A",J865*M865*N865,I865="V = V",J865*P865,I865="V = RoT",J865*R865*S865,I865="M = M",J865*Q865,I865="M = RoT",J865*R865*S865,I865="","")</f>
        <v/>
      </c>
      <c r="U865" s="115" t="str" cm="1">
        <f t="array" ref="U865">_xlfn.IFNA(_xlfn.IFS($H865="length","m",$H865="area","m2",$H865="volume","m3",$H865="mass","kg",$H865="",""),"problem")</f>
        <v/>
      </c>
      <c r="V865" s="475"/>
      <c r="W865" s="476"/>
      <c r="X865" s="476"/>
      <c r="Y865" s="476"/>
      <c r="Z865" s="116"/>
      <c r="AA865" s="117" t="str" cm="1">
        <f t="array" ref="AA865">_xlfn.IFNA(_xlfn.IFS($H865="Length",VLOOKUP($Y865,Densities,3,FALSE),$H865="area",VLOOKUP($Y865,Densities,4,FALSE),$H865="volume",VLOOKUP($Y865,Densities,5,FALSE),$H865="mass",1,$H865="",""),"enter density manually")</f>
        <v/>
      </c>
      <c r="AB865" s="115" t="str" cm="1">
        <f t="array" ref="AB865">_xlfn.IFNA(_xlfn.IFS($H865="length","kg/m",$H865="area","kg/m2",$H865="volume","kg/m3",$H865="mass","kg/kg",$H865="",""),"problem")</f>
        <v/>
      </c>
      <c r="AC865" s="118" t="str">
        <f t="shared" si="51"/>
        <v/>
      </c>
      <c r="AD865" s="119" t="str">
        <f t="shared" si="52"/>
        <v/>
      </c>
      <c r="AE865" s="120" t="str">
        <f t="shared" si="53"/>
        <v/>
      </c>
      <c r="AF865" s="121" t="str">
        <f t="shared" si="50"/>
        <v/>
      </c>
    </row>
    <row r="866" spans="2:32" ht="15.75" customHeight="1" x14ac:dyDescent="0.35">
      <c r="B866" s="903"/>
      <c r="C866" s="904"/>
      <c r="D866" s="905"/>
      <c r="E866" s="906"/>
      <c r="F866" s="907"/>
      <c r="G866" s="908"/>
      <c r="H866" s="909"/>
      <c r="I866" s="910"/>
      <c r="J866" s="911"/>
      <c r="K866" s="912"/>
      <c r="L866" s="913"/>
      <c r="M866" s="914"/>
      <c r="N866" s="915"/>
      <c r="O866" s="914"/>
      <c r="P866" s="915"/>
      <c r="Q866" s="916"/>
      <c r="R866" s="917"/>
      <c r="S866" s="918"/>
      <c r="T866" s="114" t="str" cm="1">
        <f t="array" ref="T866">_xlfn.IFS(I866="L = L",J866*K866,I866="L = RoT",J866*R866*S866,I866="A = L x H",J866*K866*L866,I866="A = CS",J866*O866,I866="A = A",J866*N866,I866="A = RoT",J866*R866*S866,I866="V = L x H x T",J866*K866*L866*M866,I866="V = L x CS",J866*K866*O866,I866="V = T x A",J866*M866*N866,I866="V = V",J866*P866,I866="V = RoT",J866*R866*S866,I866="M = M",J866*Q866,I866="M = RoT",J866*R866*S866,I866="","")</f>
        <v/>
      </c>
      <c r="U866" s="115" t="str" cm="1">
        <f t="array" ref="U866">_xlfn.IFNA(_xlfn.IFS($H866="length","m",$H866="area","m2",$H866="volume","m3",$H866="mass","kg",$H866="",""),"problem")</f>
        <v/>
      </c>
      <c r="V866" s="475"/>
      <c r="W866" s="476"/>
      <c r="X866" s="476"/>
      <c r="Y866" s="476"/>
      <c r="Z866" s="116"/>
      <c r="AA866" s="117" t="str" cm="1">
        <f t="array" ref="AA866">_xlfn.IFNA(_xlfn.IFS($H866="Length",VLOOKUP($Y866,Densities,3,FALSE),$H866="area",VLOOKUP($Y866,Densities,4,FALSE),$H866="volume",VLOOKUP($Y866,Densities,5,FALSE),$H866="mass",1,$H866="",""),"enter density manually")</f>
        <v/>
      </c>
      <c r="AB866" s="115" t="str" cm="1">
        <f t="array" ref="AB866">_xlfn.IFNA(_xlfn.IFS($H866="length","kg/m",$H866="area","kg/m2",$H866="volume","kg/m3",$H866="mass","kg/kg",$H866="",""),"problem")</f>
        <v/>
      </c>
      <c r="AC866" s="118" t="str">
        <f t="shared" si="51"/>
        <v/>
      </c>
      <c r="AD866" s="119" t="str">
        <f t="shared" si="52"/>
        <v/>
      </c>
      <c r="AE866" s="120" t="str">
        <f t="shared" si="53"/>
        <v/>
      </c>
      <c r="AF866" s="121" t="str">
        <f t="shared" si="50"/>
        <v/>
      </c>
    </row>
    <row r="867" spans="2:32" ht="15.75" customHeight="1" x14ac:dyDescent="0.35">
      <c r="B867" s="903"/>
      <c r="C867" s="904"/>
      <c r="D867" s="905"/>
      <c r="E867" s="906"/>
      <c r="F867" s="907"/>
      <c r="G867" s="908"/>
      <c r="H867" s="909"/>
      <c r="I867" s="910"/>
      <c r="J867" s="911"/>
      <c r="K867" s="912"/>
      <c r="L867" s="913"/>
      <c r="M867" s="914"/>
      <c r="N867" s="915"/>
      <c r="O867" s="914"/>
      <c r="P867" s="915"/>
      <c r="Q867" s="916"/>
      <c r="R867" s="917"/>
      <c r="S867" s="918"/>
      <c r="T867" s="114" t="str" cm="1">
        <f t="array" ref="T867">_xlfn.IFS(I867="L = L",J867*K867,I867="L = RoT",J867*R867*S867,I867="A = L x H",J867*K867*L867,I867="A = CS",J867*O867,I867="A = A",J867*N867,I867="A = RoT",J867*R867*S867,I867="V = L x H x T",J867*K867*L867*M867,I867="V = L x CS",J867*K867*O867,I867="V = T x A",J867*M867*N867,I867="V = V",J867*P867,I867="V = RoT",J867*R867*S867,I867="M = M",J867*Q867,I867="M = RoT",J867*R867*S867,I867="","")</f>
        <v/>
      </c>
      <c r="U867" s="115" t="str" cm="1">
        <f t="array" ref="U867">_xlfn.IFNA(_xlfn.IFS($H867="length","m",$H867="area","m2",$H867="volume","m3",$H867="mass","kg",$H867="",""),"problem")</f>
        <v/>
      </c>
      <c r="V867" s="475"/>
      <c r="W867" s="476"/>
      <c r="X867" s="476"/>
      <c r="Y867" s="476"/>
      <c r="Z867" s="116"/>
      <c r="AA867" s="117" t="str" cm="1">
        <f t="array" ref="AA867">_xlfn.IFNA(_xlfn.IFS($H867="Length",VLOOKUP($Y867,Densities,3,FALSE),$H867="area",VLOOKUP($Y867,Densities,4,FALSE),$H867="volume",VLOOKUP($Y867,Densities,5,FALSE),$H867="mass",1,$H867="",""),"enter density manually")</f>
        <v/>
      </c>
      <c r="AB867" s="115" t="str" cm="1">
        <f t="array" ref="AB867">_xlfn.IFNA(_xlfn.IFS($H867="length","kg/m",$H867="area","kg/m2",$H867="volume","kg/m3",$H867="mass","kg/kg",$H867="",""),"problem")</f>
        <v/>
      </c>
      <c r="AC867" s="118" t="str">
        <f t="shared" si="51"/>
        <v/>
      </c>
      <c r="AD867" s="119" t="str">
        <f t="shared" si="52"/>
        <v/>
      </c>
      <c r="AE867" s="120" t="str">
        <f t="shared" si="53"/>
        <v/>
      </c>
      <c r="AF867" s="121" t="str">
        <f t="shared" si="50"/>
        <v/>
      </c>
    </row>
    <row r="868" spans="2:32" ht="15.75" customHeight="1" x14ac:dyDescent="0.35">
      <c r="B868" s="903"/>
      <c r="C868" s="904"/>
      <c r="D868" s="905"/>
      <c r="E868" s="906"/>
      <c r="F868" s="907"/>
      <c r="G868" s="908"/>
      <c r="H868" s="909"/>
      <c r="I868" s="910"/>
      <c r="J868" s="911"/>
      <c r="K868" s="912"/>
      <c r="L868" s="913"/>
      <c r="M868" s="914"/>
      <c r="N868" s="915"/>
      <c r="O868" s="914"/>
      <c r="P868" s="915"/>
      <c r="Q868" s="916"/>
      <c r="R868" s="917"/>
      <c r="S868" s="918"/>
      <c r="T868" s="114" t="str" cm="1">
        <f t="array" ref="T868">_xlfn.IFS(I868="L = L",J868*K868,I868="L = RoT",J868*R868*S868,I868="A = L x H",J868*K868*L868,I868="A = CS",J868*O868,I868="A = A",J868*N868,I868="A = RoT",J868*R868*S868,I868="V = L x H x T",J868*K868*L868*M868,I868="V = L x CS",J868*K868*O868,I868="V = T x A",J868*M868*N868,I868="V = V",J868*P868,I868="V = RoT",J868*R868*S868,I868="M = M",J868*Q868,I868="M = RoT",J868*R868*S868,I868="","")</f>
        <v/>
      </c>
      <c r="U868" s="115" t="str" cm="1">
        <f t="array" ref="U868">_xlfn.IFNA(_xlfn.IFS($H868="length","m",$H868="area","m2",$H868="volume","m3",$H868="mass","kg",$H868="",""),"problem")</f>
        <v/>
      </c>
      <c r="V868" s="475"/>
      <c r="W868" s="476"/>
      <c r="X868" s="476"/>
      <c r="Y868" s="476"/>
      <c r="Z868" s="116"/>
      <c r="AA868" s="117" t="str" cm="1">
        <f t="array" ref="AA868">_xlfn.IFNA(_xlfn.IFS($H868="Length",VLOOKUP($Y868,Densities,3,FALSE),$H868="area",VLOOKUP($Y868,Densities,4,FALSE),$H868="volume",VLOOKUP($Y868,Densities,5,FALSE),$H868="mass",1,$H868="",""),"enter density manually")</f>
        <v/>
      </c>
      <c r="AB868" s="115" t="str" cm="1">
        <f t="array" ref="AB868">_xlfn.IFNA(_xlfn.IFS($H868="length","kg/m",$H868="area","kg/m2",$H868="volume","kg/m3",$H868="mass","kg/kg",$H868="",""),"problem")</f>
        <v/>
      </c>
      <c r="AC868" s="118" t="str">
        <f t="shared" si="51"/>
        <v/>
      </c>
      <c r="AD868" s="119" t="str">
        <f t="shared" si="52"/>
        <v/>
      </c>
      <c r="AE868" s="120" t="str">
        <f t="shared" si="53"/>
        <v/>
      </c>
      <c r="AF868" s="121" t="str">
        <f t="shared" si="50"/>
        <v/>
      </c>
    </row>
    <row r="869" spans="2:32" ht="15.75" customHeight="1" x14ac:dyDescent="0.35">
      <c r="B869" s="903"/>
      <c r="C869" s="904"/>
      <c r="D869" s="905"/>
      <c r="E869" s="906"/>
      <c r="F869" s="907"/>
      <c r="G869" s="908"/>
      <c r="H869" s="909"/>
      <c r="I869" s="910"/>
      <c r="J869" s="911"/>
      <c r="K869" s="912"/>
      <c r="L869" s="913"/>
      <c r="M869" s="914"/>
      <c r="N869" s="915"/>
      <c r="O869" s="914"/>
      <c r="P869" s="915"/>
      <c r="Q869" s="916"/>
      <c r="R869" s="917"/>
      <c r="S869" s="918"/>
      <c r="T869" s="114" t="str" cm="1">
        <f t="array" ref="T869">_xlfn.IFS(I869="L = L",J869*K869,I869="L = RoT",J869*R869*S869,I869="A = L x H",J869*K869*L869,I869="A = CS",J869*O869,I869="A = A",J869*N869,I869="A = RoT",J869*R869*S869,I869="V = L x H x T",J869*K869*L869*M869,I869="V = L x CS",J869*K869*O869,I869="V = T x A",J869*M869*N869,I869="V = V",J869*P869,I869="V = RoT",J869*R869*S869,I869="M = M",J869*Q869,I869="M = RoT",J869*R869*S869,I869="","")</f>
        <v/>
      </c>
      <c r="U869" s="115" t="str" cm="1">
        <f t="array" ref="U869">_xlfn.IFNA(_xlfn.IFS($H869="length","m",$H869="area","m2",$H869="volume","m3",$H869="mass","kg",$H869="",""),"problem")</f>
        <v/>
      </c>
      <c r="V869" s="475"/>
      <c r="W869" s="476"/>
      <c r="X869" s="476"/>
      <c r="Y869" s="476"/>
      <c r="Z869" s="116"/>
      <c r="AA869" s="117" t="str" cm="1">
        <f t="array" ref="AA869">_xlfn.IFNA(_xlfn.IFS($H869="Length",VLOOKUP($Y869,Densities,3,FALSE),$H869="area",VLOOKUP($Y869,Densities,4,FALSE),$H869="volume",VLOOKUP($Y869,Densities,5,FALSE),$H869="mass",1,$H869="",""),"enter density manually")</f>
        <v/>
      </c>
      <c r="AB869" s="115" t="str" cm="1">
        <f t="array" ref="AB869">_xlfn.IFNA(_xlfn.IFS($H869="length","kg/m",$H869="area","kg/m2",$H869="volume","kg/m3",$H869="mass","kg/kg",$H869="",""),"problem")</f>
        <v/>
      </c>
      <c r="AC869" s="118" t="str">
        <f t="shared" si="51"/>
        <v/>
      </c>
      <c r="AD869" s="119" t="str">
        <f t="shared" si="52"/>
        <v/>
      </c>
      <c r="AE869" s="120" t="str">
        <f t="shared" si="53"/>
        <v/>
      </c>
      <c r="AF869" s="121" t="str">
        <f t="shared" si="50"/>
        <v/>
      </c>
    </row>
    <row r="870" spans="2:32" ht="15.75" customHeight="1" x14ac:dyDescent="0.35">
      <c r="B870" s="903"/>
      <c r="C870" s="904"/>
      <c r="D870" s="905"/>
      <c r="E870" s="906"/>
      <c r="F870" s="907"/>
      <c r="G870" s="908"/>
      <c r="H870" s="909"/>
      <c r="I870" s="910"/>
      <c r="J870" s="911"/>
      <c r="K870" s="912"/>
      <c r="L870" s="913"/>
      <c r="M870" s="914"/>
      <c r="N870" s="915"/>
      <c r="O870" s="914"/>
      <c r="P870" s="915"/>
      <c r="Q870" s="916"/>
      <c r="R870" s="917"/>
      <c r="S870" s="918"/>
      <c r="T870" s="114" t="str" cm="1">
        <f t="array" ref="T870">_xlfn.IFS(I870="L = L",J870*K870,I870="L = RoT",J870*R870*S870,I870="A = L x H",J870*K870*L870,I870="A = CS",J870*O870,I870="A = A",J870*N870,I870="A = RoT",J870*R870*S870,I870="V = L x H x T",J870*K870*L870*M870,I870="V = L x CS",J870*K870*O870,I870="V = T x A",J870*M870*N870,I870="V = V",J870*P870,I870="V = RoT",J870*R870*S870,I870="M = M",J870*Q870,I870="M = RoT",J870*R870*S870,I870="","")</f>
        <v/>
      </c>
      <c r="U870" s="115" t="str" cm="1">
        <f t="array" ref="U870">_xlfn.IFNA(_xlfn.IFS($H870="length","m",$H870="area","m2",$H870="volume","m3",$H870="mass","kg",$H870="",""),"problem")</f>
        <v/>
      </c>
      <c r="V870" s="475"/>
      <c r="W870" s="476"/>
      <c r="X870" s="476"/>
      <c r="Y870" s="476"/>
      <c r="Z870" s="116"/>
      <c r="AA870" s="117" t="str" cm="1">
        <f t="array" ref="AA870">_xlfn.IFNA(_xlfn.IFS($H870="Length",VLOOKUP($Y870,Densities,3,FALSE),$H870="area",VLOOKUP($Y870,Densities,4,FALSE),$H870="volume",VLOOKUP($Y870,Densities,5,FALSE),$H870="mass",1,$H870="",""),"enter density manually")</f>
        <v/>
      </c>
      <c r="AB870" s="115" t="str" cm="1">
        <f t="array" ref="AB870">_xlfn.IFNA(_xlfn.IFS($H870="length","kg/m",$H870="area","kg/m2",$H870="volume","kg/m3",$H870="mass","kg/kg",$H870="",""),"problem")</f>
        <v/>
      </c>
      <c r="AC870" s="118" t="str">
        <f t="shared" si="51"/>
        <v/>
      </c>
      <c r="AD870" s="119" t="str">
        <f t="shared" si="52"/>
        <v/>
      </c>
      <c r="AE870" s="120" t="str">
        <f t="shared" si="53"/>
        <v/>
      </c>
      <c r="AF870" s="121" t="str">
        <f t="shared" si="50"/>
        <v/>
      </c>
    </row>
    <row r="871" spans="2:32" ht="15.75" customHeight="1" x14ac:dyDescent="0.35">
      <c r="B871" s="903"/>
      <c r="C871" s="904"/>
      <c r="D871" s="905"/>
      <c r="E871" s="906"/>
      <c r="F871" s="907"/>
      <c r="G871" s="908"/>
      <c r="H871" s="909"/>
      <c r="I871" s="910"/>
      <c r="J871" s="911"/>
      <c r="K871" s="912"/>
      <c r="L871" s="913"/>
      <c r="M871" s="914"/>
      <c r="N871" s="915"/>
      <c r="O871" s="914"/>
      <c r="P871" s="915"/>
      <c r="Q871" s="916"/>
      <c r="R871" s="917"/>
      <c r="S871" s="918"/>
      <c r="T871" s="114" t="str" cm="1">
        <f t="array" ref="T871">_xlfn.IFS(I871="L = L",J871*K871,I871="L = RoT",J871*R871*S871,I871="A = L x H",J871*K871*L871,I871="A = CS",J871*O871,I871="A = A",J871*N871,I871="A = RoT",J871*R871*S871,I871="V = L x H x T",J871*K871*L871*M871,I871="V = L x CS",J871*K871*O871,I871="V = T x A",J871*M871*N871,I871="V = V",J871*P871,I871="V = RoT",J871*R871*S871,I871="M = M",J871*Q871,I871="M = RoT",J871*R871*S871,I871="","")</f>
        <v/>
      </c>
      <c r="U871" s="115" t="str" cm="1">
        <f t="array" ref="U871">_xlfn.IFNA(_xlfn.IFS($H871="length","m",$H871="area","m2",$H871="volume","m3",$H871="mass","kg",$H871="",""),"problem")</f>
        <v/>
      </c>
      <c r="V871" s="475"/>
      <c r="W871" s="476"/>
      <c r="X871" s="476"/>
      <c r="Y871" s="476"/>
      <c r="Z871" s="116"/>
      <c r="AA871" s="117" t="str" cm="1">
        <f t="array" ref="AA871">_xlfn.IFNA(_xlfn.IFS($H871="Length",VLOOKUP($Y871,Densities,3,FALSE),$H871="area",VLOOKUP($Y871,Densities,4,FALSE),$H871="volume",VLOOKUP($Y871,Densities,5,FALSE),$H871="mass",1,$H871="",""),"enter density manually")</f>
        <v/>
      </c>
      <c r="AB871" s="115" t="str" cm="1">
        <f t="array" ref="AB871">_xlfn.IFNA(_xlfn.IFS($H871="length","kg/m",$H871="area","kg/m2",$H871="volume","kg/m3",$H871="mass","kg/kg",$H871="",""),"problem")</f>
        <v/>
      </c>
      <c r="AC871" s="118" t="str">
        <f t="shared" si="51"/>
        <v/>
      </c>
      <c r="AD871" s="119" t="str">
        <f t="shared" si="52"/>
        <v/>
      </c>
      <c r="AE871" s="120" t="str">
        <f t="shared" si="53"/>
        <v/>
      </c>
      <c r="AF871" s="121" t="str">
        <f t="shared" si="50"/>
        <v/>
      </c>
    </row>
    <row r="872" spans="2:32" ht="15.75" customHeight="1" x14ac:dyDescent="0.35">
      <c r="B872" s="903"/>
      <c r="C872" s="904"/>
      <c r="D872" s="905"/>
      <c r="E872" s="906"/>
      <c r="F872" s="907"/>
      <c r="G872" s="908"/>
      <c r="H872" s="909"/>
      <c r="I872" s="910"/>
      <c r="J872" s="911"/>
      <c r="K872" s="912"/>
      <c r="L872" s="913"/>
      <c r="M872" s="914"/>
      <c r="N872" s="915"/>
      <c r="O872" s="914"/>
      <c r="P872" s="915"/>
      <c r="Q872" s="916"/>
      <c r="R872" s="917"/>
      <c r="S872" s="918"/>
      <c r="T872" s="114" t="str" cm="1">
        <f t="array" ref="T872">_xlfn.IFS(I872="L = L",J872*K872,I872="L = RoT",J872*R872*S872,I872="A = L x H",J872*K872*L872,I872="A = CS",J872*O872,I872="A = A",J872*N872,I872="A = RoT",J872*R872*S872,I872="V = L x H x T",J872*K872*L872*M872,I872="V = L x CS",J872*K872*O872,I872="V = T x A",J872*M872*N872,I872="V = V",J872*P872,I872="V = RoT",J872*R872*S872,I872="M = M",J872*Q872,I872="M = RoT",J872*R872*S872,I872="","")</f>
        <v/>
      </c>
      <c r="U872" s="115" t="str" cm="1">
        <f t="array" ref="U872">_xlfn.IFNA(_xlfn.IFS($H872="length","m",$H872="area","m2",$H872="volume","m3",$H872="mass","kg",$H872="",""),"problem")</f>
        <v/>
      </c>
      <c r="V872" s="475"/>
      <c r="W872" s="476"/>
      <c r="X872" s="476"/>
      <c r="Y872" s="476"/>
      <c r="Z872" s="116"/>
      <c r="AA872" s="117" t="str" cm="1">
        <f t="array" ref="AA872">_xlfn.IFNA(_xlfn.IFS($H872="Length",VLOOKUP($Y872,Densities,3,FALSE),$H872="area",VLOOKUP($Y872,Densities,4,FALSE),$H872="volume",VLOOKUP($Y872,Densities,5,FALSE),$H872="mass",1,$H872="",""),"enter density manually")</f>
        <v/>
      </c>
      <c r="AB872" s="115" t="str" cm="1">
        <f t="array" ref="AB872">_xlfn.IFNA(_xlfn.IFS($H872="length","kg/m",$H872="area","kg/m2",$H872="volume","kg/m3",$H872="mass","kg/kg",$H872="",""),"problem")</f>
        <v/>
      </c>
      <c r="AC872" s="118" t="str">
        <f t="shared" si="51"/>
        <v/>
      </c>
      <c r="AD872" s="119" t="str">
        <f t="shared" si="52"/>
        <v/>
      </c>
      <c r="AE872" s="120" t="str">
        <f t="shared" si="53"/>
        <v/>
      </c>
      <c r="AF872" s="121" t="str">
        <f t="shared" si="50"/>
        <v/>
      </c>
    </row>
    <row r="873" spans="2:32" ht="15.75" customHeight="1" x14ac:dyDescent="0.35">
      <c r="B873" s="903"/>
      <c r="C873" s="904"/>
      <c r="D873" s="905"/>
      <c r="E873" s="906"/>
      <c r="F873" s="907"/>
      <c r="G873" s="908"/>
      <c r="H873" s="909"/>
      <c r="I873" s="910"/>
      <c r="J873" s="911"/>
      <c r="K873" s="912"/>
      <c r="L873" s="913"/>
      <c r="M873" s="914"/>
      <c r="N873" s="915"/>
      <c r="O873" s="914"/>
      <c r="P873" s="915"/>
      <c r="Q873" s="916"/>
      <c r="R873" s="917"/>
      <c r="S873" s="918"/>
      <c r="T873" s="114" t="str" cm="1">
        <f t="array" ref="T873">_xlfn.IFS(I873="L = L",J873*K873,I873="L = RoT",J873*R873*S873,I873="A = L x H",J873*K873*L873,I873="A = CS",J873*O873,I873="A = A",J873*N873,I873="A = RoT",J873*R873*S873,I873="V = L x H x T",J873*K873*L873*M873,I873="V = L x CS",J873*K873*O873,I873="V = T x A",J873*M873*N873,I873="V = V",J873*P873,I873="V = RoT",J873*R873*S873,I873="M = M",J873*Q873,I873="M = RoT",J873*R873*S873,I873="","")</f>
        <v/>
      </c>
      <c r="U873" s="115" t="str" cm="1">
        <f t="array" ref="U873">_xlfn.IFNA(_xlfn.IFS($H873="length","m",$H873="area","m2",$H873="volume","m3",$H873="mass","kg",$H873="",""),"problem")</f>
        <v/>
      </c>
      <c r="V873" s="475"/>
      <c r="W873" s="476"/>
      <c r="X873" s="476"/>
      <c r="Y873" s="476"/>
      <c r="Z873" s="116"/>
      <c r="AA873" s="117" t="str" cm="1">
        <f t="array" ref="AA873">_xlfn.IFNA(_xlfn.IFS($H873="Length",VLOOKUP($Y873,Densities,3,FALSE),$H873="area",VLOOKUP($Y873,Densities,4,FALSE),$H873="volume",VLOOKUP($Y873,Densities,5,FALSE),$H873="mass",1,$H873="",""),"enter density manually")</f>
        <v/>
      </c>
      <c r="AB873" s="115" t="str" cm="1">
        <f t="array" ref="AB873">_xlfn.IFNA(_xlfn.IFS($H873="length","kg/m",$H873="area","kg/m2",$H873="volume","kg/m3",$H873="mass","kg/kg",$H873="",""),"problem")</f>
        <v/>
      </c>
      <c r="AC873" s="118" t="str">
        <f t="shared" si="51"/>
        <v/>
      </c>
      <c r="AD873" s="119" t="str">
        <f t="shared" si="52"/>
        <v/>
      </c>
      <c r="AE873" s="120" t="str">
        <f t="shared" si="53"/>
        <v/>
      </c>
      <c r="AF873" s="121" t="str">
        <f t="shared" si="50"/>
        <v/>
      </c>
    </row>
    <row r="874" spans="2:32" ht="15.75" customHeight="1" x14ac:dyDescent="0.35">
      <c r="B874" s="903"/>
      <c r="C874" s="904"/>
      <c r="D874" s="905"/>
      <c r="E874" s="906"/>
      <c r="F874" s="907"/>
      <c r="G874" s="908"/>
      <c r="H874" s="909"/>
      <c r="I874" s="910"/>
      <c r="J874" s="911"/>
      <c r="K874" s="912"/>
      <c r="L874" s="913"/>
      <c r="M874" s="914"/>
      <c r="N874" s="915"/>
      <c r="O874" s="914"/>
      <c r="P874" s="915"/>
      <c r="Q874" s="916"/>
      <c r="R874" s="917"/>
      <c r="S874" s="918"/>
      <c r="T874" s="114" t="str" cm="1">
        <f t="array" ref="T874">_xlfn.IFS(I874="L = L",J874*K874,I874="L = RoT",J874*R874*S874,I874="A = L x H",J874*K874*L874,I874="A = CS",J874*O874,I874="A = A",J874*N874,I874="A = RoT",J874*R874*S874,I874="V = L x H x T",J874*K874*L874*M874,I874="V = L x CS",J874*K874*O874,I874="V = T x A",J874*M874*N874,I874="V = V",J874*P874,I874="V = RoT",J874*R874*S874,I874="M = M",J874*Q874,I874="M = RoT",J874*R874*S874,I874="","")</f>
        <v/>
      </c>
      <c r="U874" s="115" t="str" cm="1">
        <f t="array" ref="U874">_xlfn.IFNA(_xlfn.IFS($H874="length","m",$H874="area","m2",$H874="volume","m3",$H874="mass","kg",$H874="",""),"problem")</f>
        <v/>
      </c>
      <c r="V874" s="475"/>
      <c r="W874" s="476"/>
      <c r="X874" s="476"/>
      <c r="Y874" s="476"/>
      <c r="Z874" s="116"/>
      <c r="AA874" s="117" t="str" cm="1">
        <f t="array" ref="AA874">_xlfn.IFNA(_xlfn.IFS($H874="Length",VLOOKUP($Y874,Densities,3,FALSE),$H874="area",VLOOKUP($Y874,Densities,4,FALSE),$H874="volume",VLOOKUP($Y874,Densities,5,FALSE),$H874="mass",1,$H874="",""),"enter density manually")</f>
        <v/>
      </c>
      <c r="AB874" s="115" t="str" cm="1">
        <f t="array" ref="AB874">_xlfn.IFNA(_xlfn.IFS($H874="length","kg/m",$H874="area","kg/m2",$H874="volume","kg/m3",$H874="mass","kg/kg",$H874="",""),"problem")</f>
        <v/>
      </c>
      <c r="AC874" s="118" t="str">
        <f t="shared" si="51"/>
        <v/>
      </c>
      <c r="AD874" s="119" t="str">
        <f t="shared" si="52"/>
        <v/>
      </c>
      <c r="AE874" s="120" t="str">
        <f t="shared" si="53"/>
        <v/>
      </c>
      <c r="AF874" s="121" t="str">
        <f t="shared" si="50"/>
        <v/>
      </c>
    </row>
    <row r="875" spans="2:32" ht="15.75" customHeight="1" x14ac:dyDescent="0.35">
      <c r="B875" s="903"/>
      <c r="C875" s="904"/>
      <c r="D875" s="905"/>
      <c r="E875" s="906"/>
      <c r="F875" s="907"/>
      <c r="G875" s="908"/>
      <c r="H875" s="909"/>
      <c r="I875" s="910"/>
      <c r="J875" s="911"/>
      <c r="K875" s="912"/>
      <c r="L875" s="913"/>
      <c r="M875" s="914"/>
      <c r="N875" s="915"/>
      <c r="O875" s="914"/>
      <c r="P875" s="915"/>
      <c r="Q875" s="916"/>
      <c r="R875" s="917"/>
      <c r="S875" s="918"/>
      <c r="T875" s="114" t="str" cm="1">
        <f t="array" ref="T875">_xlfn.IFS(I875="L = L",J875*K875,I875="L = RoT",J875*R875*S875,I875="A = L x H",J875*K875*L875,I875="A = CS",J875*O875,I875="A = A",J875*N875,I875="A = RoT",J875*R875*S875,I875="V = L x H x T",J875*K875*L875*M875,I875="V = L x CS",J875*K875*O875,I875="V = T x A",J875*M875*N875,I875="V = V",J875*P875,I875="V = RoT",J875*R875*S875,I875="M = M",J875*Q875,I875="M = RoT",J875*R875*S875,I875="","")</f>
        <v/>
      </c>
      <c r="U875" s="115" t="str" cm="1">
        <f t="array" ref="U875">_xlfn.IFNA(_xlfn.IFS($H875="length","m",$H875="area","m2",$H875="volume","m3",$H875="mass","kg",$H875="",""),"problem")</f>
        <v/>
      </c>
      <c r="V875" s="475"/>
      <c r="W875" s="476"/>
      <c r="X875" s="476"/>
      <c r="Y875" s="476"/>
      <c r="Z875" s="116"/>
      <c r="AA875" s="117" t="str" cm="1">
        <f t="array" ref="AA875">_xlfn.IFNA(_xlfn.IFS($H875="Length",VLOOKUP($Y875,Densities,3,FALSE),$H875="area",VLOOKUP($Y875,Densities,4,FALSE),$H875="volume",VLOOKUP($Y875,Densities,5,FALSE),$H875="mass",1,$H875="",""),"enter density manually")</f>
        <v/>
      </c>
      <c r="AB875" s="115" t="str" cm="1">
        <f t="array" ref="AB875">_xlfn.IFNA(_xlfn.IFS($H875="length","kg/m",$H875="area","kg/m2",$H875="volume","kg/m3",$H875="mass","kg/kg",$H875="",""),"problem")</f>
        <v/>
      </c>
      <c r="AC875" s="118" t="str">
        <f t="shared" si="51"/>
        <v/>
      </c>
      <c r="AD875" s="119" t="str">
        <f t="shared" si="52"/>
        <v/>
      </c>
      <c r="AE875" s="120" t="str">
        <f t="shared" si="53"/>
        <v/>
      </c>
      <c r="AF875" s="121" t="str">
        <f t="shared" si="50"/>
        <v/>
      </c>
    </row>
    <row r="876" spans="2:32" ht="15.75" customHeight="1" x14ac:dyDescent="0.35">
      <c r="B876" s="903"/>
      <c r="C876" s="904"/>
      <c r="D876" s="905"/>
      <c r="E876" s="906"/>
      <c r="F876" s="907"/>
      <c r="G876" s="908"/>
      <c r="H876" s="909"/>
      <c r="I876" s="910"/>
      <c r="J876" s="911"/>
      <c r="K876" s="912"/>
      <c r="L876" s="913"/>
      <c r="M876" s="914"/>
      <c r="N876" s="915"/>
      <c r="O876" s="914"/>
      <c r="P876" s="915"/>
      <c r="Q876" s="916"/>
      <c r="R876" s="917"/>
      <c r="S876" s="918"/>
      <c r="T876" s="114" t="str" cm="1">
        <f t="array" ref="T876">_xlfn.IFS(I876="L = L",J876*K876,I876="L = RoT",J876*R876*S876,I876="A = L x H",J876*K876*L876,I876="A = CS",J876*O876,I876="A = A",J876*N876,I876="A = RoT",J876*R876*S876,I876="V = L x H x T",J876*K876*L876*M876,I876="V = L x CS",J876*K876*O876,I876="V = T x A",J876*M876*N876,I876="V = V",J876*P876,I876="V = RoT",J876*R876*S876,I876="M = M",J876*Q876,I876="M = RoT",J876*R876*S876,I876="","")</f>
        <v/>
      </c>
      <c r="U876" s="115" t="str" cm="1">
        <f t="array" ref="U876">_xlfn.IFNA(_xlfn.IFS($H876="length","m",$H876="area","m2",$H876="volume","m3",$H876="mass","kg",$H876="",""),"problem")</f>
        <v/>
      </c>
      <c r="V876" s="475"/>
      <c r="W876" s="476"/>
      <c r="X876" s="476"/>
      <c r="Y876" s="476"/>
      <c r="Z876" s="116"/>
      <c r="AA876" s="117" t="str" cm="1">
        <f t="array" ref="AA876">_xlfn.IFNA(_xlfn.IFS($H876="Length",VLOOKUP($Y876,Densities,3,FALSE),$H876="area",VLOOKUP($Y876,Densities,4,FALSE),$H876="volume",VLOOKUP($Y876,Densities,5,FALSE),$H876="mass",1,$H876="",""),"enter density manually")</f>
        <v/>
      </c>
      <c r="AB876" s="115" t="str" cm="1">
        <f t="array" ref="AB876">_xlfn.IFNA(_xlfn.IFS($H876="length","kg/m",$H876="area","kg/m2",$H876="volume","kg/m3",$H876="mass","kg/kg",$H876="",""),"problem")</f>
        <v/>
      </c>
      <c r="AC876" s="118" t="str">
        <f t="shared" si="51"/>
        <v/>
      </c>
      <c r="AD876" s="119" t="str">
        <f t="shared" si="52"/>
        <v/>
      </c>
      <c r="AE876" s="120" t="str">
        <f t="shared" si="53"/>
        <v/>
      </c>
      <c r="AF876" s="121" t="str">
        <f t="shared" si="50"/>
        <v/>
      </c>
    </row>
    <row r="877" spans="2:32" ht="15.75" customHeight="1" x14ac:dyDescent="0.35">
      <c r="B877" s="903"/>
      <c r="C877" s="904"/>
      <c r="D877" s="905"/>
      <c r="E877" s="906"/>
      <c r="F877" s="907"/>
      <c r="G877" s="908"/>
      <c r="H877" s="909"/>
      <c r="I877" s="910"/>
      <c r="J877" s="911"/>
      <c r="K877" s="912"/>
      <c r="L877" s="913"/>
      <c r="M877" s="914"/>
      <c r="N877" s="915"/>
      <c r="O877" s="914"/>
      <c r="P877" s="915"/>
      <c r="Q877" s="916"/>
      <c r="R877" s="917"/>
      <c r="S877" s="918"/>
      <c r="T877" s="114" t="str" cm="1">
        <f t="array" ref="T877">_xlfn.IFS(I877="L = L",J877*K877,I877="L = RoT",J877*R877*S877,I877="A = L x H",J877*K877*L877,I877="A = CS",J877*O877,I877="A = A",J877*N877,I877="A = RoT",J877*R877*S877,I877="V = L x H x T",J877*K877*L877*M877,I877="V = L x CS",J877*K877*O877,I877="V = T x A",J877*M877*N877,I877="V = V",J877*P877,I877="V = RoT",J877*R877*S877,I877="M = M",J877*Q877,I877="M = RoT",J877*R877*S877,I877="","")</f>
        <v/>
      </c>
      <c r="U877" s="115" t="str" cm="1">
        <f t="array" ref="U877">_xlfn.IFNA(_xlfn.IFS($H877="length","m",$H877="area","m2",$H877="volume","m3",$H877="mass","kg",$H877="",""),"problem")</f>
        <v/>
      </c>
      <c r="V877" s="475"/>
      <c r="W877" s="476"/>
      <c r="X877" s="476"/>
      <c r="Y877" s="476"/>
      <c r="Z877" s="116"/>
      <c r="AA877" s="117" t="str" cm="1">
        <f t="array" ref="AA877">_xlfn.IFNA(_xlfn.IFS($H877="Length",VLOOKUP($Y877,Densities,3,FALSE),$H877="area",VLOOKUP($Y877,Densities,4,FALSE),$H877="volume",VLOOKUP($Y877,Densities,5,FALSE),$H877="mass",1,$H877="",""),"enter density manually")</f>
        <v/>
      </c>
      <c r="AB877" s="115" t="str" cm="1">
        <f t="array" ref="AB877">_xlfn.IFNA(_xlfn.IFS($H877="length","kg/m",$H877="area","kg/m2",$H877="volume","kg/m3",$H877="mass","kg/kg",$H877="",""),"problem")</f>
        <v/>
      </c>
      <c r="AC877" s="118" t="str">
        <f t="shared" si="51"/>
        <v/>
      </c>
      <c r="AD877" s="119" t="str">
        <f t="shared" si="52"/>
        <v/>
      </c>
      <c r="AE877" s="120" t="str">
        <f t="shared" si="53"/>
        <v/>
      </c>
      <c r="AF877" s="121" t="str">
        <f t="shared" si="50"/>
        <v/>
      </c>
    </row>
    <row r="878" spans="2:32" ht="15.75" customHeight="1" x14ac:dyDescent="0.35">
      <c r="B878" s="903"/>
      <c r="C878" s="904"/>
      <c r="D878" s="905"/>
      <c r="E878" s="906"/>
      <c r="F878" s="907"/>
      <c r="G878" s="908"/>
      <c r="H878" s="909"/>
      <c r="I878" s="910"/>
      <c r="J878" s="911"/>
      <c r="K878" s="912"/>
      <c r="L878" s="913"/>
      <c r="M878" s="914"/>
      <c r="N878" s="915"/>
      <c r="O878" s="914"/>
      <c r="P878" s="915"/>
      <c r="Q878" s="916"/>
      <c r="R878" s="917"/>
      <c r="S878" s="918"/>
      <c r="T878" s="114" t="str" cm="1">
        <f t="array" ref="T878">_xlfn.IFS(I878="L = L",J878*K878,I878="L = RoT",J878*R878*S878,I878="A = L x H",J878*K878*L878,I878="A = CS",J878*O878,I878="A = A",J878*N878,I878="A = RoT",J878*R878*S878,I878="V = L x H x T",J878*K878*L878*M878,I878="V = L x CS",J878*K878*O878,I878="V = T x A",J878*M878*N878,I878="V = V",J878*P878,I878="V = RoT",J878*R878*S878,I878="M = M",J878*Q878,I878="M = RoT",J878*R878*S878,I878="","")</f>
        <v/>
      </c>
      <c r="U878" s="115" t="str" cm="1">
        <f t="array" ref="U878">_xlfn.IFNA(_xlfn.IFS($H878="length","m",$H878="area","m2",$H878="volume","m3",$H878="mass","kg",$H878="",""),"problem")</f>
        <v/>
      </c>
      <c r="V878" s="475"/>
      <c r="W878" s="476"/>
      <c r="X878" s="476"/>
      <c r="Y878" s="476"/>
      <c r="Z878" s="116"/>
      <c r="AA878" s="117" t="str" cm="1">
        <f t="array" ref="AA878">_xlfn.IFNA(_xlfn.IFS($H878="Length",VLOOKUP($Y878,Densities,3,FALSE),$H878="area",VLOOKUP($Y878,Densities,4,FALSE),$H878="volume",VLOOKUP($Y878,Densities,5,FALSE),$H878="mass",1,$H878="",""),"enter density manually")</f>
        <v/>
      </c>
      <c r="AB878" s="115" t="str" cm="1">
        <f t="array" ref="AB878">_xlfn.IFNA(_xlfn.IFS($H878="length","kg/m",$H878="area","kg/m2",$H878="volume","kg/m3",$H878="mass","kg/kg",$H878="",""),"problem")</f>
        <v/>
      </c>
      <c r="AC878" s="118" t="str">
        <f t="shared" si="51"/>
        <v/>
      </c>
      <c r="AD878" s="119" t="str">
        <f t="shared" si="52"/>
        <v/>
      </c>
      <c r="AE878" s="120" t="str">
        <f t="shared" si="53"/>
        <v/>
      </c>
      <c r="AF878" s="121" t="str">
        <f t="shared" si="50"/>
        <v/>
      </c>
    </row>
    <row r="879" spans="2:32" ht="15.75" customHeight="1" x14ac:dyDescent="0.35">
      <c r="B879" s="903"/>
      <c r="C879" s="904"/>
      <c r="D879" s="905"/>
      <c r="E879" s="906"/>
      <c r="F879" s="907"/>
      <c r="G879" s="908"/>
      <c r="H879" s="909"/>
      <c r="I879" s="910"/>
      <c r="J879" s="911"/>
      <c r="K879" s="912"/>
      <c r="L879" s="913"/>
      <c r="M879" s="914"/>
      <c r="N879" s="915"/>
      <c r="O879" s="914"/>
      <c r="P879" s="915"/>
      <c r="Q879" s="916"/>
      <c r="R879" s="917"/>
      <c r="S879" s="918"/>
      <c r="T879" s="114" t="str" cm="1">
        <f t="array" ref="T879">_xlfn.IFS(I879="L = L",J879*K879,I879="L = RoT",J879*R879*S879,I879="A = L x H",J879*K879*L879,I879="A = CS",J879*O879,I879="A = A",J879*N879,I879="A = RoT",J879*R879*S879,I879="V = L x H x T",J879*K879*L879*M879,I879="V = L x CS",J879*K879*O879,I879="V = T x A",J879*M879*N879,I879="V = V",J879*P879,I879="V = RoT",J879*R879*S879,I879="M = M",J879*Q879,I879="M = RoT",J879*R879*S879,I879="","")</f>
        <v/>
      </c>
      <c r="U879" s="115" t="str" cm="1">
        <f t="array" ref="U879">_xlfn.IFNA(_xlfn.IFS($H879="length","m",$H879="area","m2",$H879="volume","m3",$H879="mass","kg",$H879="",""),"problem")</f>
        <v/>
      </c>
      <c r="V879" s="475"/>
      <c r="W879" s="476"/>
      <c r="X879" s="476"/>
      <c r="Y879" s="476"/>
      <c r="Z879" s="116"/>
      <c r="AA879" s="117" t="str" cm="1">
        <f t="array" ref="AA879">_xlfn.IFNA(_xlfn.IFS($H879="Length",VLOOKUP($Y879,Densities,3,FALSE),$H879="area",VLOOKUP($Y879,Densities,4,FALSE),$H879="volume",VLOOKUP($Y879,Densities,5,FALSE),$H879="mass",1,$H879="",""),"enter density manually")</f>
        <v/>
      </c>
      <c r="AB879" s="115" t="str" cm="1">
        <f t="array" ref="AB879">_xlfn.IFNA(_xlfn.IFS($H879="length","kg/m",$H879="area","kg/m2",$H879="volume","kg/m3",$H879="mass","kg/kg",$H879="",""),"problem")</f>
        <v/>
      </c>
      <c r="AC879" s="118" t="str">
        <f t="shared" si="51"/>
        <v/>
      </c>
      <c r="AD879" s="119" t="str">
        <f t="shared" si="52"/>
        <v/>
      </c>
      <c r="AE879" s="120" t="str">
        <f t="shared" si="53"/>
        <v/>
      </c>
      <c r="AF879" s="121" t="str">
        <f t="shared" si="50"/>
        <v/>
      </c>
    </row>
    <row r="880" spans="2:32" ht="15.75" customHeight="1" x14ac:dyDescent="0.35">
      <c r="B880" s="903"/>
      <c r="C880" s="904"/>
      <c r="D880" s="905"/>
      <c r="E880" s="906"/>
      <c r="F880" s="907"/>
      <c r="G880" s="908"/>
      <c r="H880" s="909"/>
      <c r="I880" s="910"/>
      <c r="J880" s="911"/>
      <c r="K880" s="912"/>
      <c r="L880" s="913"/>
      <c r="M880" s="914"/>
      <c r="N880" s="915"/>
      <c r="O880" s="914"/>
      <c r="P880" s="915"/>
      <c r="Q880" s="916"/>
      <c r="R880" s="917"/>
      <c r="S880" s="918"/>
      <c r="T880" s="114" t="str" cm="1">
        <f t="array" ref="T880">_xlfn.IFS(I880="L = L",J880*K880,I880="L = RoT",J880*R880*S880,I880="A = L x H",J880*K880*L880,I880="A = CS",J880*O880,I880="A = A",J880*N880,I880="A = RoT",J880*R880*S880,I880="V = L x H x T",J880*K880*L880*M880,I880="V = L x CS",J880*K880*O880,I880="V = T x A",J880*M880*N880,I880="V = V",J880*P880,I880="V = RoT",J880*R880*S880,I880="M = M",J880*Q880,I880="M = RoT",J880*R880*S880,I880="","")</f>
        <v/>
      </c>
      <c r="U880" s="115" t="str" cm="1">
        <f t="array" ref="U880">_xlfn.IFNA(_xlfn.IFS($H880="length","m",$H880="area","m2",$H880="volume","m3",$H880="mass","kg",$H880="",""),"problem")</f>
        <v/>
      </c>
      <c r="V880" s="475"/>
      <c r="W880" s="476"/>
      <c r="X880" s="476"/>
      <c r="Y880" s="476"/>
      <c r="Z880" s="116"/>
      <c r="AA880" s="117" t="str" cm="1">
        <f t="array" ref="AA880">_xlfn.IFNA(_xlfn.IFS($H880="Length",VLOOKUP($Y880,Densities,3,FALSE),$H880="area",VLOOKUP($Y880,Densities,4,FALSE),$H880="volume",VLOOKUP($Y880,Densities,5,FALSE),$H880="mass",1,$H880="",""),"enter density manually")</f>
        <v/>
      </c>
      <c r="AB880" s="115" t="str" cm="1">
        <f t="array" ref="AB880">_xlfn.IFNA(_xlfn.IFS($H880="length","kg/m",$H880="area","kg/m2",$H880="volume","kg/m3",$H880="mass","kg/kg",$H880="",""),"problem")</f>
        <v/>
      </c>
      <c r="AC880" s="118" t="str">
        <f t="shared" si="51"/>
        <v/>
      </c>
      <c r="AD880" s="119" t="str">
        <f t="shared" si="52"/>
        <v/>
      </c>
      <c r="AE880" s="120" t="str">
        <f t="shared" si="53"/>
        <v/>
      </c>
      <c r="AF880" s="121" t="str">
        <f t="shared" si="50"/>
        <v/>
      </c>
    </row>
    <row r="881" spans="2:32" ht="15.75" customHeight="1" x14ac:dyDescent="0.35">
      <c r="B881" s="903"/>
      <c r="C881" s="904"/>
      <c r="D881" s="905"/>
      <c r="E881" s="906"/>
      <c r="F881" s="907"/>
      <c r="G881" s="908"/>
      <c r="H881" s="909"/>
      <c r="I881" s="910"/>
      <c r="J881" s="911"/>
      <c r="K881" s="912"/>
      <c r="L881" s="913"/>
      <c r="M881" s="914"/>
      <c r="N881" s="915"/>
      <c r="O881" s="914"/>
      <c r="P881" s="915"/>
      <c r="Q881" s="916"/>
      <c r="R881" s="917"/>
      <c r="S881" s="918"/>
      <c r="T881" s="114" t="str" cm="1">
        <f t="array" ref="T881">_xlfn.IFS(I881="L = L",J881*K881,I881="L = RoT",J881*R881*S881,I881="A = L x H",J881*K881*L881,I881="A = CS",J881*O881,I881="A = A",J881*N881,I881="A = RoT",J881*R881*S881,I881="V = L x H x T",J881*K881*L881*M881,I881="V = L x CS",J881*K881*O881,I881="V = T x A",J881*M881*N881,I881="V = V",J881*P881,I881="V = RoT",J881*R881*S881,I881="M = M",J881*Q881,I881="M = RoT",J881*R881*S881,I881="","")</f>
        <v/>
      </c>
      <c r="U881" s="115" t="str" cm="1">
        <f t="array" ref="U881">_xlfn.IFNA(_xlfn.IFS($H881="length","m",$H881="area","m2",$H881="volume","m3",$H881="mass","kg",$H881="",""),"problem")</f>
        <v/>
      </c>
      <c r="V881" s="475"/>
      <c r="W881" s="476"/>
      <c r="X881" s="476"/>
      <c r="Y881" s="476"/>
      <c r="Z881" s="116"/>
      <c r="AA881" s="117" t="str" cm="1">
        <f t="array" ref="AA881">_xlfn.IFNA(_xlfn.IFS($H881="Length",VLOOKUP($Y881,Densities,3,FALSE),$H881="area",VLOOKUP($Y881,Densities,4,FALSE),$H881="volume",VLOOKUP($Y881,Densities,5,FALSE),$H881="mass",1,$H881="",""),"enter density manually")</f>
        <v/>
      </c>
      <c r="AB881" s="115" t="str" cm="1">
        <f t="array" ref="AB881">_xlfn.IFNA(_xlfn.IFS($H881="length","kg/m",$H881="area","kg/m2",$H881="volume","kg/m3",$H881="mass","kg/kg",$H881="",""),"problem")</f>
        <v/>
      </c>
      <c r="AC881" s="118" t="str">
        <f t="shared" si="51"/>
        <v/>
      </c>
      <c r="AD881" s="119" t="str">
        <f t="shared" si="52"/>
        <v/>
      </c>
      <c r="AE881" s="120" t="str">
        <f t="shared" si="53"/>
        <v/>
      </c>
      <c r="AF881" s="121" t="str">
        <f t="shared" si="50"/>
        <v/>
      </c>
    </row>
    <row r="882" spans="2:32" ht="15.75" customHeight="1" x14ac:dyDescent="0.35">
      <c r="B882" s="903"/>
      <c r="C882" s="904"/>
      <c r="D882" s="905"/>
      <c r="E882" s="906"/>
      <c r="F882" s="907"/>
      <c r="G882" s="908"/>
      <c r="H882" s="909"/>
      <c r="I882" s="910"/>
      <c r="J882" s="911"/>
      <c r="K882" s="912"/>
      <c r="L882" s="913"/>
      <c r="M882" s="914"/>
      <c r="N882" s="915"/>
      <c r="O882" s="914"/>
      <c r="P882" s="915"/>
      <c r="Q882" s="916"/>
      <c r="R882" s="917"/>
      <c r="S882" s="918"/>
      <c r="T882" s="114" t="str" cm="1">
        <f t="array" ref="T882">_xlfn.IFS(I882="L = L",J882*K882,I882="L = RoT",J882*R882*S882,I882="A = L x H",J882*K882*L882,I882="A = CS",J882*O882,I882="A = A",J882*N882,I882="A = RoT",J882*R882*S882,I882="V = L x H x T",J882*K882*L882*M882,I882="V = L x CS",J882*K882*O882,I882="V = T x A",J882*M882*N882,I882="V = V",J882*P882,I882="V = RoT",J882*R882*S882,I882="M = M",J882*Q882,I882="M = RoT",J882*R882*S882,I882="","")</f>
        <v/>
      </c>
      <c r="U882" s="115" t="str" cm="1">
        <f t="array" ref="U882">_xlfn.IFNA(_xlfn.IFS($H882="length","m",$H882="area","m2",$H882="volume","m3",$H882="mass","kg",$H882="",""),"problem")</f>
        <v/>
      </c>
      <c r="V882" s="475"/>
      <c r="W882" s="476"/>
      <c r="X882" s="476"/>
      <c r="Y882" s="476"/>
      <c r="Z882" s="116"/>
      <c r="AA882" s="117" t="str" cm="1">
        <f t="array" ref="AA882">_xlfn.IFNA(_xlfn.IFS($H882="Length",VLOOKUP($Y882,Densities,3,FALSE),$H882="area",VLOOKUP($Y882,Densities,4,FALSE),$H882="volume",VLOOKUP($Y882,Densities,5,FALSE),$H882="mass",1,$H882="",""),"enter density manually")</f>
        <v/>
      </c>
      <c r="AB882" s="115" t="str" cm="1">
        <f t="array" ref="AB882">_xlfn.IFNA(_xlfn.IFS($H882="length","kg/m",$H882="area","kg/m2",$H882="volume","kg/m3",$H882="mass","kg/kg",$H882="",""),"problem")</f>
        <v/>
      </c>
      <c r="AC882" s="118" t="str">
        <f t="shared" si="51"/>
        <v/>
      </c>
      <c r="AD882" s="119" t="str">
        <f t="shared" si="52"/>
        <v/>
      </c>
      <c r="AE882" s="120" t="str">
        <f t="shared" si="53"/>
        <v/>
      </c>
      <c r="AF882" s="121" t="str">
        <f t="shared" si="50"/>
        <v/>
      </c>
    </row>
    <row r="883" spans="2:32" ht="15.75" customHeight="1" x14ac:dyDescent="0.35">
      <c r="B883" s="903"/>
      <c r="C883" s="904"/>
      <c r="D883" s="905"/>
      <c r="E883" s="906"/>
      <c r="F883" s="907"/>
      <c r="G883" s="908"/>
      <c r="H883" s="909"/>
      <c r="I883" s="910"/>
      <c r="J883" s="911"/>
      <c r="K883" s="912"/>
      <c r="L883" s="913"/>
      <c r="M883" s="914"/>
      <c r="N883" s="915"/>
      <c r="O883" s="914"/>
      <c r="P883" s="915"/>
      <c r="Q883" s="916"/>
      <c r="R883" s="917"/>
      <c r="S883" s="918"/>
      <c r="T883" s="114" t="str" cm="1">
        <f t="array" ref="T883">_xlfn.IFS(I883="L = L",J883*K883,I883="L = RoT",J883*R883*S883,I883="A = L x H",J883*K883*L883,I883="A = CS",J883*O883,I883="A = A",J883*N883,I883="A = RoT",J883*R883*S883,I883="V = L x H x T",J883*K883*L883*M883,I883="V = L x CS",J883*K883*O883,I883="V = T x A",J883*M883*N883,I883="V = V",J883*P883,I883="V = RoT",J883*R883*S883,I883="M = M",J883*Q883,I883="M = RoT",J883*R883*S883,I883="","")</f>
        <v/>
      </c>
      <c r="U883" s="115" t="str" cm="1">
        <f t="array" ref="U883">_xlfn.IFNA(_xlfn.IFS($H883="length","m",$H883="area","m2",$H883="volume","m3",$H883="mass","kg",$H883="",""),"problem")</f>
        <v/>
      </c>
      <c r="V883" s="475"/>
      <c r="W883" s="476"/>
      <c r="X883" s="476"/>
      <c r="Y883" s="476"/>
      <c r="Z883" s="116"/>
      <c r="AA883" s="117" t="str" cm="1">
        <f t="array" ref="AA883">_xlfn.IFNA(_xlfn.IFS($H883="Length",VLOOKUP($Y883,Densities,3,FALSE),$H883="area",VLOOKUP($Y883,Densities,4,FALSE),$H883="volume",VLOOKUP($Y883,Densities,5,FALSE),$H883="mass",1,$H883="",""),"enter density manually")</f>
        <v/>
      </c>
      <c r="AB883" s="115" t="str" cm="1">
        <f t="array" ref="AB883">_xlfn.IFNA(_xlfn.IFS($H883="length","kg/m",$H883="area","kg/m2",$H883="volume","kg/m3",$H883="mass","kg/kg",$H883="",""),"problem")</f>
        <v/>
      </c>
      <c r="AC883" s="118" t="str">
        <f t="shared" si="51"/>
        <v/>
      </c>
      <c r="AD883" s="119" t="str">
        <f t="shared" si="52"/>
        <v/>
      </c>
      <c r="AE883" s="120" t="str">
        <f t="shared" si="53"/>
        <v/>
      </c>
      <c r="AF883" s="121" t="str">
        <f t="shared" si="50"/>
        <v/>
      </c>
    </row>
    <row r="884" spans="2:32" ht="15.75" customHeight="1" x14ac:dyDescent="0.35">
      <c r="B884" s="903"/>
      <c r="C884" s="904"/>
      <c r="D884" s="905"/>
      <c r="E884" s="906"/>
      <c r="F884" s="907"/>
      <c r="G884" s="908"/>
      <c r="H884" s="909"/>
      <c r="I884" s="910"/>
      <c r="J884" s="911"/>
      <c r="K884" s="912"/>
      <c r="L884" s="913"/>
      <c r="M884" s="914"/>
      <c r="N884" s="915"/>
      <c r="O884" s="914"/>
      <c r="P884" s="915"/>
      <c r="Q884" s="916"/>
      <c r="R884" s="917"/>
      <c r="S884" s="918"/>
      <c r="T884" s="114" t="str" cm="1">
        <f t="array" ref="T884">_xlfn.IFS(I884="L = L",J884*K884,I884="L = RoT",J884*R884*S884,I884="A = L x H",J884*K884*L884,I884="A = CS",J884*O884,I884="A = A",J884*N884,I884="A = RoT",J884*R884*S884,I884="V = L x H x T",J884*K884*L884*M884,I884="V = L x CS",J884*K884*O884,I884="V = T x A",J884*M884*N884,I884="V = V",J884*P884,I884="V = RoT",J884*R884*S884,I884="M = M",J884*Q884,I884="M = RoT",J884*R884*S884,I884="","")</f>
        <v/>
      </c>
      <c r="U884" s="115" t="str" cm="1">
        <f t="array" ref="U884">_xlfn.IFNA(_xlfn.IFS($H884="length","m",$H884="area","m2",$H884="volume","m3",$H884="mass","kg",$H884="",""),"problem")</f>
        <v/>
      </c>
      <c r="V884" s="475"/>
      <c r="W884" s="476"/>
      <c r="X884" s="476"/>
      <c r="Y884" s="476"/>
      <c r="Z884" s="116"/>
      <c r="AA884" s="117" t="str" cm="1">
        <f t="array" ref="AA884">_xlfn.IFNA(_xlfn.IFS($H884="Length",VLOOKUP($Y884,Densities,3,FALSE),$H884="area",VLOOKUP($Y884,Densities,4,FALSE),$H884="volume",VLOOKUP($Y884,Densities,5,FALSE),$H884="mass",1,$H884="",""),"enter density manually")</f>
        <v/>
      </c>
      <c r="AB884" s="115" t="str" cm="1">
        <f t="array" ref="AB884">_xlfn.IFNA(_xlfn.IFS($H884="length","kg/m",$H884="area","kg/m2",$H884="volume","kg/m3",$H884="mass","kg/kg",$H884="",""),"problem")</f>
        <v/>
      </c>
      <c r="AC884" s="118" t="str">
        <f t="shared" si="51"/>
        <v/>
      </c>
      <c r="AD884" s="119" t="str">
        <f t="shared" si="52"/>
        <v/>
      </c>
      <c r="AE884" s="120" t="str">
        <f t="shared" si="53"/>
        <v/>
      </c>
      <c r="AF884" s="121" t="str">
        <f t="shared" si="50"/>
        <v/>
      </c>
    </row>
    <row r="885" spans="2:32" ht="15.75" customHeight="1" x14ac:dyDescent="0.35">
      <c r="B885" s="903"/>
      <c r="C885" s="904"/>
      <c r="D885" s="905"/>
      <c r="E885" s="906"/>
      <c r="F885" s="907"/>
      <c r="G885" s="908"/>
      <c r="H885" s="909"/>
      <c r="I885" s="910"/>
      <c r="J885" s="911"/>
      <c r="K885" s="912"/>
      <c r="L885" s="913"/>
      <c r="M885" s="914"/>
      <c r="N885" s="915"/>
      <c r="O885" s="914"/>
      <c r="P885" s="915"/>
      <c r="Q885" s="916"/>
      <c r="R885" s="917"/>
      <c r="S885" s="918"/>
      <c r="T885" s="114" t="str" cm="1">
        <f t="array" ref="T885">_xlfn.IFS(I885="L = L",J885*K885,I885="L = RoT",J885*R885*S885,I885="A = L x H",J885*K885*L885,I885="A = CS",J885*O885,I885="A = A",J885*N885,I885="A = RoT",J885*R885*S885,I885="V = L x H x T",J885*K885*L885*M885,I885="V = L x CS",J885*K885*O885,I885="V = T x A",J885*M885*N885,I885="V = V",J885*P885,I885="V = RoT",J885*R885*S885,I885="M = M",J885*Q885,I885="M = RoT",J885*R885*S885,I885="","")</f>
        <v/>
      </c>
      <c r="U885" s="115" t="str" cm="1">
        <f t="array" ref="U885">_xlfn.IFNA(_xlfn.IFS($H885="length","m",$H885="area","m2",$H885="volume","m3",$H885="mass","kg",$H885="",""),"problem")</f>
        <v/>
      </c>
      <c r="V885" s="475"/>
      <c r="W885" s="476"/>
      <c r="X885" s="476"/>
      <c r="Y885" s="476"/>
      <c r="Z885" s="116"/>
      <c r="AA885" s="117" t="str" cm="1">
        <f t="array" ref="AA885">_xlfn.IFNA(_xlfn.IFS($H885="Length",VLOOKUP($Y885,Densities,3,FALSE),$H885="area",VLOOKUP($Y885,Densities,4,FALSE),$H885="volume",VLOOKUP($Y885,Densities,5,FALSE),$H885="mass",1,$H885="",""),"enter density manually")</f>
        <v/>
      </c>
      <c r="AB885" s="115" t="str" cm="1">
        <f t="array" ref="AB885">_xlfn.IFNA(_xlfn.IFS($H885="length","kg/m",$H885="area","kg/m2",$H885="volume","kg/m3",$H885="mass","kg/kg",$H885="",""),"problem")</f>
        <v/>
      </c>
      <c r="AC885" s="118" t="str">
        <f t="shared" si="51"/>
        <v/>
      </c>
      <c r="AD885" s="119" t="str">
        <f t="shared" si="52"/>
        <v/>
      </c>
      <c r="AE885" s="120" t="str">
        <f t="shared" si="53"/>
        <v/>
      </c>
      <c r="AF885" s="121" t="str">
        <f t="shared" si="50"/>
        <v/>
      </c>
    </row>
    <row r="886" spans="2:32" ht="15.75" customHeight="1" x14ac:dyDescent="0.35">
      <c r="B886" s="903"/>
      <c r="C886" s="904"/>
      <c r="D886" s="905"/>
      <c r="E886" s="906"/>
      <c r="F886" s="907"/>
      <c r="G886" s="908"/>
      <c r="H886" s="909"/>
      <c r="I886" s="910"/>
      <c r="J886" s="911"/>
      <c r="K886" s="912"/>
      <c r="L886" s="913"/>
      <c r="M886" s="914"/>
      <c r="N886" s="915"/>
      <c r="O886" s="914"/>
      <c r="P886" s="915"/>
      <c r="Q886" s="916"/>
      <c r="R886" s="917"/>
      <c r="S886" s="918"/>
      <c r="T886" s="114" t="str" cm="1">
        <f t="array" ref="T886">_xlfn.IFS(I886="L = L",J886*K886,I886="L = RoT",J886*R886*S886,I886="A = L x H",J886*K886*L886,I886="A = CS",J886*O886,I886="A = A",J886*N886,I886="A = RoT",J886*R886*S886,I886="V = L x H x T",J886*K886*L886*M886,I886="V = L x CS",J886*K886*O886,I886="V = T x A",J886*M886*N886,I886="V = V",J886*P886,I886="V = RoT",J886*R886*S886,I886="M = M",J886*Q886,I886="M = RoT",J886*R886*S886,I886="","")</f>
        <v/>
      </c>
      <c r="U886" s="115" t="str" cm="1">
        <f t="array" ref="U886">_xlfn.IFNA(_xlfn.IFS($H886="length","m",$H886="area","m2",$H886="volume","m3",$H886="mass","kg",$H886="",""),"problem")</f>
        <v/>
      </c>
      <c r="V886" s="475"/>
      <c r="W886" s="476"/>
      <c r="X886" s="476"/>
      <c r="Y886" s="476"/>
      <c r="Z886" s="116"/>
      <c r="AA886" s="117" t="str" cm="1">
        <f t="array" ref="AA886">_xlfn.IFNA(_xlfn.IFS($H886="Length",VLOOKUP($Y886,Densities,3,FALSE),$H886="area",VLOOKUP($Y886,Densities,4,FALSE),$H886="volume",VLOOKUP($Y886,Densities,5,FALSE),$H886="mass",1,$H886="",""),"enter density manually")</f>
        <v/>
      </c>
      <c r="AB886" s="115" t="str" cm="1">
        <f t="array" ref="AB886">_xlfn.IFNA(_xlfn.IFS($H886="length","kg/m",$H886="area","kg/m2",$H886="volume","kg/m3",$H886="mass","kg/kg",$H886="",""),"problem")</f>
        <v/>
      </c>
      <c r="AC886" s="118" t="str">
        <f t="shared" si="51"/>
        <v/>
      </c>
      <c r="AD886" s="119" t="str">
        <f t="shared" si="52"/>
        <v/>
      </c>
      <c r="AE886" s="120" t="str">
        <f t="shared" si="53"/>
        <v/>
      </c>
      <c r="AF886" s="121" t="str">
        <f t="shared" si="50"/>
        <v/>
      </c>
    </row>
    <row r="887" spans="2:32" ht="15.75" customHeight="1" x14ac:dyDescent="0.35">
      <c r="B887" s="903"/>
      <c r="C887" s="904"/>
      <c r="D887" s="905"/>
      <c r="E887" s="906"/>
      <c r="F887" s="907"/>
      <c r="G887" s="908"/>
      <c r="H887" s="909"/>
      <c r="I887" s="910"/>
      <c r="J887" s="911"/>
      <c r="K887" s="912"/>
      <c r="L887" s="913"/>
      <c r="M887" s="914"/>
      <c r="N887" s="915"/>
      <c r="O887" s="914"/>
      <c r="P887" s="915"/>
      <c r="Q887" s="916"/>
      <c r="R887" s="917"/>
      <c r="S887" s="918"/>
      <c r="T887" s="114" t="str" cm="1">
        <f t="array" ref="T887">_xlfn.IFS(I887="L = L",J887*K887,I887="L = RoT",J887*R887*S887,I887="A = L x H",J887*K887*L887,I887="A = CS",J887*O887,I887="A = A",J887*N887,I887="A = RoT",J887*R887*S887,I887="V = L x H x T",J887*K887*L887*M887,I887="V = L x CS",J887*K887*O887,I887="V = T x A",J887*M887*N887,I887="V = V",J887*P887,I887="V = RoT",J887*R887*S887,I887="M = M",J887*Q887,I887="M = RoT",J887*R887*S887,I887="","")</f>
        <v/>
      </c>
      <c r="U887" s="115" t="str" cm="1">
        <f t="array" ref="U887">_xlfn.IFNA(_xlfn.IFS($H887="length","m",$H887="area","m2",$H887="volume","m3",$H887="mass","kg",$H887="",""),"problem")</f>
        <v/>
      </c>
      <c r="V887" s="475"/>
      <c r="W887" s="476"/>
      <c r="X887" s="476"/>
      <c r="Y887" s="476"/>
      <c r="Z887" s="116"/>
      <c r="AA887" s="117" t="str" cm="1">
        <f t="array" ref="AA887">_xlfn.IFNA(_xlfn.IFS($H887="Length",VLOOKUP($Y887,Densities,3,FALSE),$H887="area",VLOOKUP($Y887,Densities,4,FALSE),$H887="volume",VLOOKUP($Y887,Densities,5,FALSE),$H887="mass",1,$H887="",""),"enter density manually")</f>
        <v/>
      </c>
      <c r="AB887" s="115" t="str" cm="1">
        <f t="array" ref="AB887">_xlfn.IFNA(_xlfn.IFS($H887="length","kg/m",$H887="area","kg/m2",$H887="volume","kg/m3",$H887="mass","kg/kg",$H887="",""),"problem")</f>
        <v/>
      </c>
      <c r="AC887" s="118" t="str">
        <f t="shared" si="51"/>
        <v/>
      </c>
      <c r="AD887" s="119" t="str">
        <f t="shared" si="52"/>
        <v/>
      </c>
      <c r="AE887" s="120" t="str">
        <f t="shared" si="53"/>
        <v/>
      </c>
      <c r="AF887" s="121" t="str">
        <f t="shared" si="50"/>
        <v/>
      </c>
    </row>
    <row r="888" spans="2:32" ht="15.75" customHeight="1" x14ac:dyDescent="0.35">
      <c r="B888" s="903"/>
      <c r="C888" s="904"/>
      <c r="D888" s="905"/>
      <c r="E888" s="906"/>
      <c r="F888" s="907"/>
      <c r="G888" s="908"/>
      <c r="H888" s="909"/>
      <c r="I888" s="910"/>
      <c r="J888" s="911"/>
      <c r="K888" s="912"/>
      <c r="L888" s="913"/>
      <c r="M888" s="914"/>
      <c r="N888" s="915"/>
      <c r="O888" s="914"/>
      <c r="P888" s="915"/>
      <c r="Q888" s="916"/>
      <c r="R888" s="917"/>
      <c r="S888" s="918"/>
      <c r="T888" s="114" t="str" cm="1">
        <f t="array" ref="T888">_xlfn.IFS(I888="L = L",J888*K888,I888="L = RoT",J888*R888*S888,I888="A = L x H",J888*K888*L888,I888="A = CS",J888*O888,I888="A = A",J888*N888,I888="A = RoT",J888*R888*S888,I888="V = L x H x T",J888*K888*L888*M888,I888="V = L x CS",J888*K888*O888,I888="V = T x A",J888*M888*N888,I888="V = V",J888*P888,I888="V = RoT",J888*R888*S888,I888="M = M",J888*Q888,I888="M = RoT",J888*R888*S888,I888="","")</f>
        <v/>
      </c>
      <c r="U888" s="115" t="str" cm="1">
        <f t="array" ref="U888">_xlfn.IFNA(_xlfn.IFS($H888="length","m",$H888="area","m2",$H888="volume","m3",$H888="mass","kg",$H888="",""),"problem")</f>
        <v/>
      </c>
      <c r="V888" s="475"/>
      <c r="W888" s="476"/>
      <c r="X888" s="476"/>
      <c r="Y888" s="476"/>
      <c r="Z888" s="116"/>
      <c r="AA888" s="117" t="str" cm="1">
        <f t="array" ref="AA888">_xlfn.IFNA(_xlfn.IFS($H888="Length",VLOOKUP($Y888,Densities,3,FALSE),$H888="area",VLOOKUP($Y888,Densities,4,FALSE),$H888="volume",VLOOKUP($Y888,Densities,5,FALSE),$H888="mass",1,$H888="",""),"enter density manually")</f>
        <v/>
      </c>
      <c r="AB888" s="115" t="str" cm="1">
        <f t="array" ref="AB888">_xlfn.IFNA(_xlfn.IFS($H888="length","kg/m",$H888="area","kg/m2",$H888="volume","kg/m3",$H888="mass","kg/kg",$H888="",""),"problem")</f>
        <v/>
      </c>
      <c r="AC888" s="118" t="str">
        <f t="shared" si="51"/>
        <v/>
      </c>
      <c r="AD888" s="119" t="str">
        <f t="shared" si="52"/>
        <v/>
      </c>
      <c r="AE888" s="120" t="str">
        <f t="shared" si="53"/>
        <v/>
      </c>
      <c r="AF888" s="121" t="str">
        <f t="shared" si="50"/>
        <v/>
      </c>
    </row>
    <row r="889" spans="2:32" ht="15.75" customHeight="1" x14ac:dyDescent="0.35">
      <c r="B889" s="903"/>
      <c r="C889" s="904"/>
      <c r="D889" s="905"/>
      <c r="E889" s="906"/>
      <c r="F889" s="907"/>
      <c r="G889" s="908"/>
      <c r="H889" s="909"/>
      <c r="I889" s="910"/>
      <c r="J889" s="911"/>
      <c r="K889" s="912"/>
      <c r="L889" s="913"/>
      <c r="M889" s="914"/>
      <c r="N889" s="915"/>
      <c r="O889" s="914"/>
      <c r="P889" s="915"/>
      <c r="Q889" s="916"/>
      <c r="R889" s="917"/>
      <c r="S889" s="918"/>
      <c r="T889" s="114" t="str" cm="1">
        <f t="array" ref="T889">_xlfn.IFS(I889="L = L",J889*K889,I889="L = RoT",J889*R889*S889,I889="A = L x H",J889*K889*L889,I889="A = CS",J889*O889,I889="A = A",J889*N889,I889="A = RoT",J889*R889*S889,I889="V = L x H x T",J889*K889*L889*M889,I889="V = L x CS",J889*K889*O889,I889="V = T x A",J889*M889*N889,I889="V = V",J889*P889,I889="V = RoT",J889*R889*S889,I889="M = M",J889*Q889,I889="M = RoT",J889*R889*S889,I889="","")</f>
        <v/>
      </c>
      <c r="U889" s="115" t="str" cm="1">
        <f t="array" ref="U889">_xlfn.IFNA(_xlfn.IFS($H889="length","m",$H889="area","m2",$H889="volume","m3",$H889="mass","kg",$H889="",""),"problem")</f>
        <v/>
      </c>
      <c r="V889" s="475"/>
      <c r="W889" s="476"/>
      <c r="X889" s="476"/>
      <c r="Y889" s="476"/>
      <c r="Z889" s="116"/>
      <c r="AA889" s="117" t="str" cm="1">
        <f t="array" ref="AA889">_xlfn.IFNA(_xlfn.IFS($H889="Length",VLOOKUP($Y889,Densities,3,FALSE),$H889="area",VLOOKUP($Y889,Densities,4,FALSE),$H889="volume",VLOOKUP($Y889,Densities,5,FALSE),$H889="mass",1,$H889="",""),"enter density manually")</f>
        <v/>
      </c>
      <c r="AB889" s="115" t="str" cm="1">
        <f t="array" ref="AB889">_xlfn.IFNA(_xlfn.IFS($H889="length","kg/m",$H889="area","kg/m2",$H889="volume","kg/m3",$H889="mass","kg/kg",$H889="",""),"problem")</f>
        <v/>
      </c>
      <c r="AC889" s="118" t="str">
        <f t="shared" si="51"/>
        <v/>
      </c>
      <c r="AD889" s="119" t="str">
        <f t="shared" si="52"/>
        <v/>
      </c>
      <c r="AE889" s="120" t="str">
        <f t="shared" si="53"/>
        <v/>
      </c>
      <c r="AF889" s="121" t="str">
        <f t="shared" si="50"/>
        <v/>
      </c>
    </row>
    <row r="890" spans="2:32" ht="15.75" customHeight="1" x14ac:dyDescent="0.35">
      <c r="B890" s="903"/>
      <c r="C890" s="904"/>
      <c r="D890" s="905"/>
      <c r="E890" s="906"/>
      <c r="F890" s="907"/>
      <c r="G890" s="908"/>
      <c r="H890" s="909"/>
      <c r="I890" s="910"/>
      <c r="J890" s="911"/>
      <c r="K890" s="912"/>
      <c r="L890" s="913"/>
      <c r="M890" s="914"/>
      <c r="N890" s="915"/>
      <c r="O890" s="914"/>
      <c r="P890" s="915"/>
      <c r="Q890" s="916"/>
      <c r="R890" s="917"/>
      <c r="S890" s="918"/>
      <c r="T890" s="114" t="str" cm="1">
        <f t="array" ref="T890">_xlfn.IFS(I890="L = L",J890*K890,I890="L = RoT",J890*R890*S890,I890="A = L x H",J890*K890*L890,I890="A = CS",J890*O890,I890="A = A",J890*N890,I890="A = RoT",J890*R890*S890,I890="V = L x H x T",J890*K890*L890*M890,I890="V = L x CS",J890*K890*O890,I890="V = T x A",J890*M890*N890,I890="V = V",J890*P890,I890="V = RoT",J890*R890*S890,I890="M = M",J890*Q890,I890="M = RoT",J890*R890*S890,I890="","")</f>
        <v/>
      </c>
      <c r="U890" s="115" t="str" cm="1">
        <f t="array" ref="U890">_xlfn.IFNA(_xlfn.IFS($H890="length","m",$H890="area","m2",$H890="volume","m3",$H890="mass","kg",$H890="",""),"problem")</f>
        <v/>
      </c>
      <c r="V890" s="475"/>
      <c r="W890" s="476"/>
      <c r="X890" s="476"/>
      <c r="Y890" s="476"/>
      <c r="Z890" s="116"/>
      <c r="AA890" s="117" t="str" cm="1">
        <f t="array" ref="AA890">_xlfn.IFNA(_xlfn.IFS($H890="Length",VLOOKUP($Y890,Densities,3,FALSE),$H890="area",VLOOKUP($Y890,Densities,4,FALSE),$H890="volume",VLOOKUP($Y890,Densities,5,FALSE),$H890="mass",1,$H890="",""),"enter density manually")</f>
        <v/>
      </c>
      <c r="AB890" s="115" t="str" cm="1">
        <f t="array" ref="AB890">_xlfn.IFNA(_xlfn.IFS($H890="length","kg/m",$H890="area","kg/m2",$H890="volume","kg/m3",$H890="mass","kg/kg",$H890="",""),"problem")</f>
        <v/>
      </c>
      <c r="AC890" s="118" t="str">
        <f t="shared" si="51"/>
        <v/>
      </c>
      <c r="AD890" s="119" t="str">
        <f t="shared" si="52"/>
        <v/>
      </c>
      <c r="AE890" s="120" t="str">
        <f t="shared" si="53"/>
        <v/>
      </c>
      <c r="AF890" s="121" t="str">
        <f t="shared" si="50"/>
        <v/>
      </c>
    </row>
    <row r="891" spans="2:32" ht="15.75" customHeight="1" x14ac:dyDescent="0.35">
      <c r="B891" s="903"/>
      <c r="C891" s="904"/>
      <c r="D891" s="905"/>
      <c r="E891" s="906"/>
      <c r="F891" s="907"/>
      <c r="G891" s="908"/>
      <c r="H891" s="909"/>
      <c r="I891" s="910"/>
      <c r="J891" s="911"/>
      <c r="K891" s="912"/>
      <c r="L891" s="913"/>
      <c r="M891" s="914"/>
      <c r="N891" s="915"/>
      <c r="O891" s="914"/>
      <c r="P891" s="915"/>
      <c r="Q891" s="916"/>
      <c r="R891" s="917"/>
      <c r="S891" s="918"/>
      <c r="T891" s="114" t="str" cm="1">
        <f t="array" ref="T891">_xlfn.IFS(I891="L = L",J891*K891,I891="L = RoT",J891*R891*S891,I891="A = L x H",J891*K891*L891,I891="A = CS",J891*O891,I891="A = A",J891*N891,I891="A = RoT",J891*R891*S891,I891="V = L x H x T",J891*K891*L891*M891,I891="V = L x CS",J891*K891*O891,I891="V = T x A",J891*M891*N891,I891="V = V",J891*P891,I891="V = RoT",J891*R891*S891,I891="M = M",J891*Q891,I891="M = RoT",J891*R891*S891,I891="","")</f>
        <v/>
      </c>
      <c r="U891" s="115" t="str" cm="1">
        <f t="array" ref="U891">_xlfn.IFNA(_xlfn.IFS($H891="length","m",$H891="area","m2",$H891="volume","m3",$H891="mass","kg",$H891="",""),"problem")</f>
        <v/>
      </c>
      <c r="V891" s="475"/>
      <c r="W891" s="476"/>
      <c r="X891" s="476"/>
      <c r="Y891" s="476"/>
      <c r="Z891" s="116"/>
      <c r="AA891" s="117" t="str" cm="1">
        <f t="array" ref="AA891">_xlfn.IFNA(_xlfn.IFS($H891="Length",VLOOKUP($Y891,Densities,3,FALSE),$H891="area",VLOOKUP($Y891,Densities,4,FALSE),$H891="volume",VLOOKUP($Y891,Densities,5,FALSE),$H891="mass",1,$H891="",""),"enter density manually")</f>
        <v/>
      </c>
      <c r="AB891" s="115" t="str" cm="1">
        <f t="array" ref="AB891">_xlfn.IFNA(_xlfn.IFS($H891="length","kg/m",$H891="area","kg/m2",$H891="volume","kg/m3",$H891="mass","kg/kg",$H891="",""),"problem")</f>
        <v/>
      </c>
      <c r="AC891" s="118" t="str">
        <f t="shared" si="51"/>
        <v/>
      </c>
      <c r="AD891" s="119" t="str">
        <f t="shared" si="52"/>
        <v/>
      </c>
      <c r="AE891" s="120" t="str">
        <f t="shared" si="53"/>
        <v/>
      </c>
      <c r="AF891" s="121" t="str">
        <f t="shared" si="50"/>
        <v/>
      </c>
    </row>
    <row r="892" spans="2:32" ht="15.75" customHeight="1" x14ac:dyDescent="0.35">
      <c r="B892" s="903"/>
      <c r="C892" s="904"/>
      <c r="D892" s="905"/>
      <c r="E892" s="906"/>
      <c r="F892" s="907"/>
      <c r="G892" s="908"/>
      <c r="H892" s="909"/>
      <c r="I892" s="910"/>
      <c r="J892" s="911"/>
      <c r="K892" s="912"/>
      <c r="L892" s="913"/>
      <c r="M892" s="914"/>
      <c r="N892" s="915"/>
      <c r="O892" s="914"/>
      <c r="P892" s="915"/>
      <c r="Q892" s="916"/>
      <c r="R892" s="917"/>
      <c r="S892" s="918"/>
      <c r="T892" s="114" t="str" cm="1">
        <f t="array" ref="T892">_xlfn.IFS(I892="L = L",J892*K892,I892="L = RoT",J892*R892*S892,I892="A = L x H",J892*K892*L892,I892="A = CS",J892*O892,I892="A = A",J892*N892,I892="A = RoT",J892*R892*S892,I892="V = L x H x T",J892*K892*L892*M892,I892="V = L x CS",J892*K892*O892,I892="V = T x A",J892*M892*N892,I892="V = V",J892*P892,I892="V = RoT",J892*R892*S892,I892="M = M",J892*Q892,I892="M = RoT",J892*R892*S892,I892="","")</f>
        <v/>
      </c>
      <c r="U892" s="115" t="str" cm="1">
        <f t="array" ref="U892">_xlfn.IFNA(_xlfn.IFS($H892="length","m",$H892="area","m2",$H892="volume","m3",$H892="mass","kg",$H892="",""),"problem")</f>
        <v/>
      </c>
      <c r="V892" s="475"/>
      <c r="W892" s="476"/>
      <c r="X892" s="476"/>
      <c r="Y892" s="476"/>
      <c r="Z892" s="116"/>
      <c r="AA892" s="117" t="str" cm="1">
        <f t="array" ref="AA892">_xlfn.IFNA(_xlfn.IFS($H892="Length",VLOOKUP($Y892,Densities,3,FALSE),$H892="area",VLOOKUP($Y892,Densities,4,FALSE),$H892="volume",VLOOKUP($Y892,Densities,5,FALSE),$H892="mass",1,$H892="",""),"enter density manually")</f>
        <v/>
      </c>
      <c r="AB892" s="115" t="str" cm="1">
        <f t="array" ref="AB892">_xlfn.IFNA(_xlfn.IFS($H892="length","kg/m",$H892="area","kg/m2",$H892="volume","kg/m3",$H892="mass","kg/kg",$H892="",""),"problem")</f>
        <v/>
      </c>
      <c r="AC892" s="118" t="str">
        <f t="shared" si="51"/>
        <v/>
      </c>
      <c r="AD892" s="119" t="str">
        <f t="shared" si="52"/>
        <v/>
      </c>
      <c r="AE892" s="120" t="str">
        <f t="shared" si="53"/>
        <v/>
      </c>
      <c r="AF892" s="121" t="str">
        <f t="shared" si="50"/>
        <v/>
      </c>
    </row>
    <row r="893" spans="2:32" ht="15.75" customHeight="1" x14ac:dyDescent="0.35">
      <c r="B893" s="903"/>
      <c r="C893" s="904"/>
      <c r="D893" s="905"/>
      <c r="E893" s="906"/>
      <c r="F893" s="907"/>
      <c r="G893" s="908"/>
      <c r="H893" s="909"/>
      <c r="I893" s="910"/>
      <c r="J893" s="911"/>
      <c r="K893" s="912"/>
      <c r="L893" s="913"/>
      <c r="M893" s="914"/>
      <c r="N893" s="915"/>
      <c r="O893" s="914"/>
      <c r="P893" s="915"/>
      <c r="Q893" s="916"/>
      <c r="R893" s="917"/>
      <c r="S893" s="918"/>
      <c r="T893" s="114" t="str" cm="1">
        <f t="array" ref="T893">_xlfn.IFS(I893="L = L",J893*K893,I893="L = RoT",J893*R893*S893,I893="A = L x H",J893*K893*L893,I893="A = CS",J893*O893,I893="A = A",J893*N893,I893="A = RoT",J893*R893*S893,I893="V = L x H x T",J893*K893*L893*M893,I893="V = L x CS",J893*K893*O893,I893="V = T x A",J893*M893*N893,I893="V = V",J893*P893,I893="V = RoT",J893*R893*S893,I893="M = M",J893*Q893,I893="M = RoT",J893*R893*S893,I893="","")</f>
        <v/>
      </c>
      <c r="U893" s="115" t="str" cm="1">
        <f t="array" ref="U893">_xlfn.IFNA(_xlfn.IFS($H893="length","m",$H893="area","m2",$H893="volume","m3",$H893="mass","kg",$H893="",""),"problem")</f>
        <v/>
      </c>
      <c r="V893" s="475"/>
      <c r="W893" s="476"/>
      <c r="X893" s="476"/>
      <c r="Y893" s="476"/>
      <c r="Z893" s="116"/>
      <c r="AA893" s="117" t="str" cm="1">
        <f t="array" ref="AA893">_xlfn.IFNA(_xlfn.IFS($H893="Length",VLOOKUP($Y893,Densities,3,FALSE),$H893="area",VLOOKUP($Y893,Densities,4,FALSE),$H893="volume",VLOOKUP($Y893,Densities,5,FALSE),$H893="mass",1,$H893="",""),"enter density manually")</f>
        <v/>
      </c>
      <c r="AB893" s="115" t="str" cm="1">
        <f t="array" ref="AB893">_xlfn.IFNA(_xlfn.IFS($H893="length","kg/m",$H893="area","kg/m2",$H893="volume","kg/m3",$H893="mass","kg/kg",$H893="",""),"problem")</f>
        <v/>
      </c>
      <c r="AC893" s="118" t="str">
        <f t="shared" si="51"/>
        <v/>
      </c>
      <c r="AD893" s="119" t="str">
        <f t="shared" si="52"/>
        <v/>
      </c>
      <c r="AE893" s="120" t="str">
        <f t="shared" si="53"/>
        <v/>
      </c>
      <c r="AF893" s="121" t="str">
        <f t="shared" si="50"/>
        <v/>
      </c>
    </row>
    <row r="894" spans="2:32" ht="15.75" customHeight="1" x14ac:dyDescent="0.35">
      <c r="B894" s="903"/>
      <c r="C894" s="904"/>
      <c r="D894" s="905"/>
      <c r="E894" s="906"/>
      <c r="F894" s="907"/>
      <c r="G894" s="908"/>
      <c r="H894" s="909"/>
      <c r="I894" s="910"/>
      <c r="J894" s="911"/>
      <c r="K894" s="912"/>
      <c r="L894" s="913"/>
      <c r="M894" s="914"/>
      <c r="N894" s="915"/>
      <c r="O894" s="914"/>
      <c r="P894" s="915"/>
      <c r="Q894" s="916"/>
      <c r="R894" s="917"/>
      <c r="S894" s="918"/>
      <c r="T894" s="114" t="str" cm="1">
        <f t="array" ref="T894">_xlfn.IFS(I894="L = L",J894*K894,I894="L = RoT",J894*R894*S894,I894="A = L x H",J894*K894*L894,I894="A = CS",J894*O894,I894="A = A",J894*N894,I894="A = RoT",J894*R894*S894,I894="V = L x H x T",J894*K894*L894*M894,I894="V = L x CS",J894*K894*O894,I894="V = T x A",J894*M894*N894,I894="V = V",J894*P894,I894="V = RoT",J894*R894*S894,I894="M = M",J894*Q894,I894="M = RoT",J894*R894*S894,I894="","")</f>
        <v/>
      </c>
      <c r="U894" s="115" t="str" cm="1">
        <f t="array" ref="U894">_xlfn.IFNA(_xlfn.IFS($H894="length","m",$H894="area","m2",$H894="volume","m3",$H894="mass","kg",$H894="",""),"problem")</f>
        <v/>
      </c>
      <c r="V894" s="475"/>
      <c r="W894" s="476"/>
      <c r="X894" s="476"/>
      <c r="Y894" s="476"/>
      <c r="Z894" s="116"/>
      <c r="AA894" s="117" t="str" cm="1">
        <f t="array" ref="AA894">_xlfn.IFNA(_xlfn.IFS($H894="Length",VLOOKUP($Y894,Densities,3,FALSE),$H894="area",VLOOKUP($Y894,Densities,4,FALSE),$H894="volume",VLOOKUP($Y894,Densities,5,FALSE),$H894="mass",1,$H894="",""),"enter density manually")</f>
        <v/>
      </c>
      <c r="AB894" s="115" t="str" cm="1">
        <f t="array" ref="AB894">_xlfn.IFNA(_xlfn.IFS($H894="length","kg/m",$H894="area","kg/m2",$H894="volume","kg/m3",$H894="mass","kg/kg",$H894="",""),"problem")</f>
        <v/>
      </c>
      <c r="AC894" s="118" t="str">
        <f t="shared" si="51"/>
        <v/>
      </c>
      <c r="AD894" s="119" t="str">
        <f t="shared" si="52"/>
        <v/>
      </c>
      <c r="AE894" s="120" t="str">
        <f t="shared" si="53"/>
        <v/>
      </c>
      <c r="AF894" s="121" t="str">
        <f t="shared" si="50"/>
        <v/>
      </c>
    </row>
    <row r="895" spans="2:32" ht="15.75" customHeight="1" x14ac:dyDescent="0.35">
      <c r="B895" s="903"/>
      <c r="C895" s="904"/>
      <c r="D895" s="905"/>
      <c r="E895" s="906"/>
      <c r="F895" s="907"/>
      <c r="G895" s="908"/>
      <c r="H895" s="909"/>
      <c r="I895" s="910"/>
      <c r="J895" s="911"/>
      <c r="K895" s="912"/>
      <c r="L895" s="913"/>
      <c r="M895" s="914"/>
      <c r="N895" s="915"/>
      <c r="O895" s="914"/>
      <c r="P895" s="915"/>
      <c r="Q895" s="916"/>
      <c r="R895" s="917"/>
      <c r="S895" s="918"/>
      <c r="T895" s="114" t="str" cm="1">
        <f t="array" ref="T895">_xlfn.IFS(I895="L = L",J895*K895,I895="L = RoT",J895*R895*S895,I895="A = L x H",J895*K895*L895,I895="A = CS",J895*O895,I895="A = A",J895*N895,I895="A = RoT",J895*R895*S895,I895="V = L x H x T",J895*K895*L895*M895,I895="V = L x CS",J895*K895*O895,I895="V = T x A",J895*M895*N895,I895="V = V",J895*P895,I895="V = RoT",J895*R895*S895,I895="M = M",J895*Q895,I895="M = RoT",J895*R895*S895,I895="","")</f>
        <v/>
      </c>
      <c r="U895" s="115" t="str" cm="1">
        <f t="array" ref="U895">_xlfn.IFNA(_xlfn.IFS($H895="length","m",$H895="area","m2",$H895="volume","m3",$H895="mass","kg",$H895="",""),"problem")</f>
        <v/>
      </c>
      <c r="V895" s="475"/>
      <c r="W895" s="476"/>
      <c r="X895" s="476"/>
      <c r="Y895" s="476"/>
      <c r="Z895" s="116"/>
      <c r="AA895" s="117" t="str" cm="1">
        <f t="array" ref="AA895">_xlfn.IFNA(_xlfn.IFS($H895="Length",VLOOKUP($Y895,Densities,3,FALSE),$H895="area",VLOOKUP($Y895,Densities,4,FALSE),$H895="volume",VLOOKUP($Y895,Densities,5,FALSE),$H895="mass",1,$H895="",""),"enter density manually")</f>
        <v/>
      </c>
      <c r="AB895" s="115" t="str" cm="1">
        <f t="array" ref="AB895">_xlfn.IFNA(_xlfn.IFS($H895="length","kg/m",$H895="area","kg/m2",$H895="volume","kg/m3",$H895="mass","kg/kg",$H895="",""),"problem")</f>
        <v/>
      </c>
      <c r="AC895" s="118" t="str">
        <f t="shared" si="51"/>
        <v/>
      </c>
      <c r="AD895" s="119" t="str">
        <f t="shared" si="52"/>
        <v/>
      </c>
      <c r="AE895" s="120" t="str">
        <f t="shared" si="53"/>
        <v/>
      </c>
      <c r="AF895" s="121" t="str">
        <f t="shared" si="50"/>
        <v/>
      </c>
    </row>
    <row r="896" spans="2:32" ht="15.75" customHeight="1" x14ac:dyDescent="0.35">
      <c r="B896" s="903"/>
      <c r="C896" s="904"/>
      <c r="D896" s="905"/>
      <c r="E896" s="906"/>
      <c r="F896" s="907"/>
      <c r="G896" s="908"/>
      <c r="H896" s="909"/>
      <c r="I896" s="910"/>
      <c r="J896" s="911"/>
      <c r="K896" s="912"/>
      <c r="L896" s="913"/>
      <c r="M896" s="914"/>
      <c r="N896" s="915"/>
      <c r="O896" s="914"/>
      <c r="P896" s="915"/>
      <c r="Q896" s="916"/>
      <c r="R896" s="917"/>
      <c r="S896" s="918"/>
      <c r="T896" s="114" t="str" cm="1">
        <f t="array" ref="T896">_xlfn.IFS(I896="L = L",J896*K896,I896="L = RoT",J896*R896*S896,I896="A = L x H",J896*K896*L896,I896="A = CS",J896*O896,I896="A = A",J896*N896,I896="A = RoT",J896*R896*S896,I896="V = L x H x T",J896*K896*L896*M896,I896="V = L x CS",J896*K896*O896,I896="V = T x A",J896*M896*N896,I896="V = V",J896*P896,I896="V = RoT",J896*R896*S896,I896="M = M",J896*Q896,I896="M = RoT",J896*R896*S896,I896="","")</f>
        <v/>
      </c>
      <c r="U896" s="115" t="str" cm="1">
        <f t="array" ref="U896">_xlfn.IFNA(_xlfn.IFS($H896="length","m",$H896="area","m2",$H896="volume","m3",$H896="mass","kg",$H896="",""),"problem")</f>
        <v/>
      </c>
      <c r="V896" s="475"/>
      <c r="W896" s="476"/>
      <c r="X896" s="476"/>
      <c r="Y896" s="476"/>
      <c r="Z896" s="116"/>
      <c r="AA896" s="117" t="str" cm="1">
        <f t="array" ref="AA896">_xlfn.IFNA(_xlfn.IFS($H896="Length",VLOOKUP($Y896,Densities,3,FALSE),$H896="area",VLOOKUP($Y896,Densities,4,FALSE),$H896="volume",VLOOKUP($Y896,Densities,5,FALSE),$H896="mass",1,$H896="",""),"enter density manually")</f>
        <v/>
      </c>
      <c r="AB896" s="115" t="str" cm="1">
        <f t="array" ref="AB896">_xlfn.IFNA(_xlfn.IFS($H896="length","kg/m",$H896="area","kg/m2",$H896="volume","kg/m3",$H896="mass","kg/kg",$H896="",""),"problem")</f>
        <v/>
      </c>
      <c r="AC896" s="118" t="str">
        <f t="shared" si="51"/>
        <v/>
      </c>
      <c r="AD896" s="119" t="str">
        <f t="shared" si="52"/>
        <v/>
      </c>
      <c r="AE896" s="120" t="str">
        <f t="shared" si="53"/>
        <v/>
      </c>
      <c r="AF896" s="121" t="str">
        <f t="shared" si="50"/>
        <v/>
      </c>
    </row>
    <row r="897" spans="2:32" ht="15.75" customHeight="1" x14ac:dyDescent="0.35">
      <c r="B897" s="903"/>
      <c r="C897" s="904"/>
      <c r="D897" s="905"/>
      <c r="E897" s="906"/>
      <c r="F897" s="907"/>
      <c r="G897" s="908"/>
      <c r="H897" s="909"/>
      <c r="I897" s="910"/>
      <c r="J897" s="911"/>
      <c r="K897" s="912"/>
      <c r="L897" s="913"/>
      <c r="M897" s="914"/>
      <c r="N897" s="915"/>
      <c r="O897" s="914"/>
      <c r="P897" s="915"/>
      <c r="Q897" s="916"/>
      <c r="R897" s="917"/>
      <c r="S897" s="918"/>
      <c r="T897" s="114" t="str" cm="1">
        <f t="array" ref="T897">_xlfn.IFS(I897="L = L",J897*K897,I897="L = RoT",J897*R897*S897,I897="A = L x H",J897*K897*L897,I897="A = CS",J897*O897,I897="A = A",J897*N897,I897="A = RoT",J897*R897*S897,I897="V = L x H x T",J897*K897*L897*M897,I897="V = L x CS",J897*K897*O897,I897="V = T x A",J897*M897*N897,I897="V = V",J897*P897,I897="V = RoT",J897*R897*S897,I897="M = M",J897*Q897,I897="M = RoT",J897*R897*S897,I897="","")</f>
        <v/>
      </c>
      <c r="U897" s="115" t="str" cm="1">
        <f t="array" ref="U897">_xlfn.IFNA(_xlfn.IFS($H897="length","m",$H897="area","m2",$H897="volume","m3",$H897="mass","kg",$H897="",""),"problem")</f>
        <v/>
      </c>
      <c r="V897" s="475"/>
      <c r="W897" s="476"/>
      <c r="X897" s="476"/>
      <c r="Y897" s="476"/>
      <c r="Z897" s="116"/>
      <c r="AA897" s="117" t="str" cm="1">
        <f t="array" ref="AA897">_xlfn.IFNA(_xlfn.IFS($H897="Length",VLOOKUP($Y897,Densities,3,FALSE),$H897="area",VLOOKUP($Y897,Densities,4,FALSE),$H897="volume",VLOOKUP($Y897,Densities,5,FALSE),$H897="mass",1,$H897="",""),"enter density manually")</f>
        <v/>
      </c>
      <c r="AB897" s="115" t="str" cm="1">
        <f t="array" ref="AB897">_xlfn.IFNA(_xlfn.IFS($H897="length","kg/m",$H897="area","kg/m2",$H897="volume","kg/m3",$H897="mass","kg/kg",$H897="",""),"problem")</f>
        <v/>
      </c>
      <c r="AC897" s="118" t="str">
        <f t="shared" si="51"/>
        <v/>
      </c>
      <c r="AD897" s="119" t="str">
        <f t="shared" si="52"/>
        <v/>
      </c>
      <c r="AE897" s="120" t="str">
        <f t="shared" si="53"/>
        <v/>
      </c>
      <c r="AF897" s="121" t="str">
        <f t="shared" si="50"/>
        <v/>
      </c>
    </row>
    <row r="898" spans="2:32" ht="15.75" customHeight="1" x14ac:dyDescent="0.35">
      <c r="B898" s="903"/>
      <c r="C898" s="904"/>
      <c r="D898" s="905"/>
      <c r="E898" s="906"/>
      <c r="F898" s="907"/>
      <c r="G898" s="908"/>
      <c r="H898" s="909"/>
      <c r="I898" s="910"/>
      <c r="J898" s="911"/>
      <c r="K898" s="912"/>
      <c r="L898" s="913"/>
      <c r="M898" s="914"/>
      <c r="N898" s="915"/>
      <c r="O898" s="914"/>
      <c r="P898" s="915"/>
      <c r="Q898" s="916"/>
      <c r="R898" s="917"/>
      <c r="S898" s="918"/>
      <c r="T898" s="114" t="str" cm="1">
        <f t="array" ref="T898">_xlfn.IFS(I898="L = L",J898*K898,I898="L = RoT",J898*R898*S898,I898="A = L x H",J898*K898*L898,I898="A = CS",J898*O898,I898="A = A",J898*N898,I898="A = RoT",J898*R898*S898,I898="V = L x H x T",J898*K898*L898*M898,I898="V = L x CS",J898*K898*O898,I898="V = T x A",J898*M898*N898,I898="V = V",J898*P898,I898="V = RoT",J898*R898*S898,I898="M = M",J898*Q898,I898="M = RoT",J898*R898*S898,I898="","")</f>
        <v/>
      </c>
      <c r="U898" s="115" t="str" cm="1">
        <f t="array" ref="U898">_xlfn.IFNA(_xlfn.IFS($H898="length","m",$H898="area","m2",$H898="volume","m3",$H898="mass","kg",$H898="",""),"problem")</f>
        <v/>
      </c>
      <c r="V898" s="475"/>
      <c r="W898" s="476"/>
      <c r="X898" s="476"/>
      <c r="Y898" s="476"/>
      <c r="Z898" s="116"/>
      <c r="AA898" s="117" t="str" cm="1">
        <f t="array" ref="AA898">_xlfn.IFNA(_xlfn.IFS($H898="Length",VLOOKUP($Y898,Densities,3,FALSE),$H898="area",VLOOKUP($Y898,Densities,4,FALSE),$H898="volume",VLOOKUP($Y898,Densities,5,FALSE),$H898="mass",1,$H898="",""),"enter density manually")</f>
        <v/>
      </c>
      <c r="AB898" s="115" t="str" cm="1">
        <f t="array" ref="AB898">_xlfn.IFNA(_xlfn.IFS($H898="length","kg/m",$H898="area","kg/m2",$H898="volume","kg/m3",$H898="mass","kg/kg",$H898="",""),"problem")</f>
        <v/>
      </c>
      <c r="AC898" s="118" t="str">
        <f t="shared" si="51"/>
        <v/>
      </c>
      <c r="AD898" s="119" t="str">
        <f t="shared" si="52"/>
        <v/>
      </c>
      <c r="AE898" s="120" t="str">
        <f t="shared" si="53"/>
        <v/>
      </c>
      <c r="AF898" s="121" t="str">
        <f t="shared" si="50"/>
        <v/>
      </c>
    </row>
    <row r="899" spans="2:32" ht="15.75" customHeight="1" x14ac:dyDescent="0.35">
      <c r="B899" s="903"/>
      <c r="C899" s="904"/>
      <c r="D899" s="905"/>
      <c r="E899" s="906"/>
      <c r="F899" s="907"/>
      <c r="G899" s="908"/>
      <c r="H899" s="909"/>
      <c r="I899" s="910"/>
      <c r="J899" s="911"/>
      <c r="K899" s="912"/>
      <c r="L899" s="913"/>
      <c r="M899" s="914"/>
      <c r="N899" s="915"/>
      <c r="O899" s="914"/>
      <c r="P899" s="915"/>
      <c r="Q899" s="916"/>
      <c r="R899" s="917"/>
      <c r="S899" s="918"/>
      <c r="T899" s="114" t="str" cm="1">
        <f t="array" ref="T899">_xlfn.IFS(I899="L = L",J899*K899,I899="L = RoT",J899*R899*S899,I899="A = L x H",J899*K899*L899,I899="A = CS",J899*O899,I899="A = A",J899*N899,I899="A = RoT",J899*R899*S899,I899="V = L x H x T",J899*K899*L899*M899,I899="V = L x CS",J899*K899*O899,I899="V = T x A",J899*M899*N899,I899="V = V",J899*P899,I899="V = RoT",J899*R899*S899,I899="M = M",J899*Q899,I899="M = RoT",J899*R899*S899,I899="","")</f>
        <v/>
      </c>
      <c r="U899" s="115" t="str" cm="1">
        <f t="array" ref="U899">_xlfn.IFNA(_xlfn.IFS($H899="length","m",$H899="area","m2",$H899="volume","m3",$H899="mass","kg",$H899="",""),"problem")</f>
        <v/>
      </c>
      <c r="V899" s="475"/>
      <c r="W899" s="476"/>
      <c r="X899" s="476"/>
      <c r="Y899" s="476"/>
      <c r="Z899" s="116"/>
      <c r="AA899" s="117" t="str" cm="1">
        <f t="array" ref="AA899">_xlfn.IFNA(_xlfn.IFS($H899="Length",VLOOKUP($Y899,Densities,3,FALSE),$H899="area",VLOOKUP($Y899,Densities,4,FALSE),$H899="volume",VLOOKUP($Y899,Densities,5,FALSE),$H899="mass",1,$H899="",""),"enter density manually")</f>
        <v/>
      </c>
      <c r="AB899" s="115" t="str" cm="1">
        <f t="array" ref="AB899">_xlfn.IFNA(_xlfn.IFS($H899="length","kg/m",$H899="area","kg/m2",$H899="volume","kg/m3",$H899="mass","kg/kg",$H899="",""),"problem")</f>
        <v/>
      </c>
      <c r="AC899" s="118" t="str">
        <f t="shared" si="51"/>
        <v/>
      </c>
      <c r="AD899" s="119" t="str">
        <f t="shared" si="52"/>
        <v/>
      </c>
      <c r="AE899" s="120" t="str">
        <f t="shared" si="53"/>
        <v/>
      </c>
      <c r="AF899" s="121" t="str">
        <f t="shared" si="50"/>
        <v/>
      </c>
    </row>
    <row r="900" spans="2:32" ht="15.75" customHeight="1" x14ac:dyDescent="0.35">
      <c r="B900" s="903"/>
      <c r="C900" s="904"/>
      <c r="D900" s="905"/>
      <c r="E900" s="906"/>
      <c r="F900" s="907"/>
      <c r="G900" s="908"/>
      <c r="H900" s="909"/>
      <c r="I900" s="910"/>
      <c r="J900" s="911"/>
      <c r="K900" s="912"/>
      <c r="L900" s="913"/>
      <c r="M900" s="914"/>
      <c r="N900" s="915"/>
      <c r="O900" s="914"/>
      <c r="P900" s="915"/>
      <c r="Q900" s="916"/>
      <c r="R900" s="917"/>
      <c r="S900" s="918"/>
      <c r="T900" s="114" t="str" cm="1">
        <f t="array" ref="T900">_xlfn.IFS(I900="L = L",J900*K900,I900="L = RoT",J900*R900*S900,I900="A = L x H",J900*K900*L900,I900="A = CS",J900*O900,I900="A = A",J900*N900,I900="A = RoT",J900*R900*S900,I900="V = L x H x T",J900*K900*L900*M900,I900="V = L x CS",J900*K900*O900,I900="V = T x A",J900*M900*N900,I900="V = V",J900*P900,I900="V = RoT",J900*R900*S900,I900="M = M",J900*Q900,I900="M = RoT",J900*R900*S900,I900="","")</f>
        <v/>
      </c>
      <c r="U900" s="115" t="str" cm="1">
        <f t="array" ref="U900">_xlfn.IFNA(_xlfn.IFS($H900="length","m",$H900="area","m2",$H900="volume","m3",$H900="mass","kg",$H900="",""),"problem")</f>
        <v/>
      </c>
      <c r="V900" s="475"/>
      <c r="W900" s="476"/>
      <c r="X900" s="476"/>
      <c r="Y900" s="476"/>
      <c r="Z900" s="116"/>
      <c r="AA900" s="117" t="str" cm="1">
        <f t="array" ref="AA900">_xlfn.IFNA(_xlfn.IFS($H900="Length",VLOOKUP($Y900,Densities,3,FALSE),$H900="area",VLOOKUP($Y900,Densities,4,FALSE),$H900="volume",VLOOKUP($Y900,Densities,5,FALSE),$H900="mass",1,$H900="",""),"enter density manually")</f>
        <v/>
      </c>
      <c r="AB900" s="115" t="str" cm="1">
        <f t="array" ref="AB900">_xlfn.IFNA(_xlfn.IFS($H900="length","kg/m",$H900="area","kg/m2",$H900="volume","kg/m3",$H900="mass","kg/kg",$H900="",""),"problem")</f>
        <v/>
      </c>
      <c r="AC900" s="118" t="str">
        <f t="shared" si="51"/>
        <v/>
      </c>
      <c r="AD900" s="119" t="str">
        <f t="shared" si="52"/>
        <v/>
      </c>
      <c r="AE900" s="120" t="str">
        <f t="shared" si="53"/>
        <v/>
      </c>
      <c r="AF900" s="121" t="str">
        <f t="shared" si="50"/>
        <v/>
      </c>
    </row>
    <row r="901" spans="2:32" ht="15.75" customHeight="1" x14ac:dyDescent="0.35">
      <c r="B901" s="903"/>
      <c r="C901" s="904"/>
      <c r="D901" s="905"/>
      <c r="E901" s="906"/>
      <c r="F901" s="907"/>
      <c r="G901" s="908"/>
      <c r="H901" s="909"/>
      <c r="I901" s="910"/>
      <c r="J901" s="911"/>
      <c r="K901" s="912"/>
      <c r="L901" s="913"/>
      <c r="M901" s="914"/>
      <c r="N901" s="915"/>
      <c r="O901" s="914"/>
      <c r="P901" s="915"/>
      <c r="Q901" s="916"/>
      <c r="R901" s="917"/>
      <c r="S901" s="918"/>
      <c r="T901" s="114" t="str" cm="1">
        <f t="array" ref="T901">_xlfn.IFS(I901="L = L",J901*K901,I901="L = RoT",J901*R901*S901,I901="A = L x H",J901*K901*L901,I901="A = CS",J901*O901,I901="A = A",J901*N901,I901="A = RoT",J901*R901*S901,I901="V = L x H x T",J901*K901*L901*M901,I901="V = L x CS",J901*K901*O901,I901="V = T x A",J901*M901*N901,I901="V = V",J901*P901,I901="V = RoT",J901*R901*S901,I901="M = M",J901*Q901,I901="M = RoT",J901*R901*S901,I901="","")</f>
        <v/>
      </c>
      <c r="U901" s="115" t="str" cm="1">
        <f t="array" ref="U901">_xlfn.IFNA(_xlfn.IFS($H901="length","m",$H901="area","m2",$H901="volume","m3",$H901="mass","kg",$H901="",""),"problem")</f>
        <v/>
      </c>
      <c r="V901" s="475"/>
      <c r="W901" s="476"/>
      <c r="X901" s="476"/>
      <c r="Y901" s="476"/>
      <c r="Z901" s="116"/>
      <c r="AA901" s="117" t="str" cm="1">
        <f t="array" ref="AA901">_xlfn.IFNA(_xlfn.IFS($H901="Length",VLOOKUP($Y901,Densities,3,FALSE),$H901="area",VLOOKUP($Y901,Densities,4,FALSE),$H901="volume",VLOOKUP($Y901,Densities,5,FALSE),$H901="mass",1,$H901="",""),"enter density manually")</f>
        <v/>
      </c>
      <c r="AB901" s="115" t="str" cm="1">
        <f t="array" ref="AB901">_xlfn.IFNA(_xlfn.IFS($H901="length","kg/m",$H901="area","kg/m2",$H901="volume","kg/m3",$H901="mass","kg/kg",$H901="",""),"problem")</f>
        <v/>
      </c>
      <c r="AC901" s="118" t="str">
        <f t="shared" si="51"/>
        <v/>
      </c>
      <c r="AD901" s="119" t="str">
        <f t="shared" si="52"/>
        <v/>
      </c>
      <c r="AE901" s="120" t="str">
        <f t="shared" si="53"/>
        <v/>
      </c>
      <c r="AF901" s="121" t="str">
        <f t="shared" si="50"/>
        <v/>
      </c>
    </row>
    <row r="902" spans="2:32" ht="15.75" customHeight="1" x14ac:dyDescent="0.35">
      <c r="B902" s="903"/>
      <c r="C902" s="904"/>
      <c r="D902" s="905"/>
      <c r="E902" s="906"/>
      <c r="F902" s="907"/>
      <c r="G902" s="908"/>
      <c r="H902" s="909"/>
      <c r="I902" s="910"/>
      <c r="J902" s="911"/>
      <c r="K902" s="912"/>
      <c r="L902" s="913"/>
      <c r="M902" s="914"/>
      <c r="N902" s="915"/>
      <c r="O902" s="914"/>
      <c r="P902" s="915"/>
      <c r="Q902" s="916"/>
      <c r="R902" s="917"/>
      <c r="S902" s="918"/>
      <c r="T902" s="114" t="str" cm="1">
        <f t="array" ref="T902">_xlfn.IFS(I902="L = L",J902*K902,I902="L = RoT",J902*R902*S902,I902="A = L x H",J902*K902*L902,I902="A = CS",J902*O902,I902="A = A",J902*N902,I902="A = RoT",J902*R902*S902,I902="V = L x H x T",J902*K902*L902*M902,I902="V = L x CS",J902*K902*O902,I902="V = T x A",J902*M902*N902,I902="V = V",J902*P902,I902="V = RoT",J902*R902*S902,I902="M = M",J902*Q902,I902="M = RoT",J902*R902*S902,I902="","")</f>
        <v/>
      </c>
      <c r="U902" s="115" t="str" cm="1">
        <f t="array" ref="U902">_xlfn.IFNA(_xlfn.IFS($H902="length","m",$H902="area","m2",$H902="volume","m3",$H902="mass","kg",$H902="",""),"problem")</f>
        <v/>
      </c>
      <c r="V902" s="475"/>
      <c r="W902" s="476"/>
      <c r="X902" s="476"/>
      <c r="Y902" s="476"/>
      <c r="Z902" s="116"/>
      <c r="AA902" s="117" t="str" cm="1">
        <f t="array" ref="AA902">_xlfn.IFNA(_xlfn.IFS($H902="Length",VLOOKUP($Y902,Densities,3,FALSE),$H902="area",VLOOKUP($Y902,Densities,4,FALSE),$H902="volume",VLOOKUP($Y902,Densities,5,FALSE),$H902="mass",1,$H902="",""),"enter density manually")</f>
        <v/>
      </c>
      <c r="AB902" s="115" t="str" cm="1">
        <f t="array" ref="AB902">_xlfn.IFNA(_xlfn.IFS($H902="length","kg/m",$H902="area","kg/m2",$H902="volume","kg/m3",$H902="mass","kg/kg",$H902="",""),"problem")</f>
        <v/>
      </c>
      <c r="AC902" s="118" t="str">
        <f t="shared" si="51"/>
        <v/>
      </c>
      <c r="AD902" s="119" t="str">
        <f t="shared" si="52"/>
        <v/>
      </c>
      <c r="AE902" s="120" t="str">
        <f t="shared" si="53"/>
        <v/>
      </c>
      <c r="AF902" s="121" t="str">
        <f t="shared" ref="AF902:AF965" si="54">_xlfn.IFNA(IF($Y902="","",VLOOKUP($Y902,_xlfn.CHOOSECOLS(Material_categories,4,9),2,FALSE)),"Assign material to its type in tab 'Matching of material categories'")</f>
        <v/>
      </c>
    </row>
    <row r="903" spans="2:32" ht="15.75" customHeight="1" x14ac:dyDescent="0.35">
      <c r="B903" s="903"/>
      <c r="C903" s="904"/>
      <c r="D903" s="905"/>
      <c r="E903" s="906"/>
      <c r="F903" s="907"/>
      <c r="G903" s="908"/>
      <c r="H903" s="909"/>
      <c r="I903" s="910"/>
      <c r="J903" s="911"/>
      <c r="K903" s="912"/>
      <c r="L903" s="913"/>
      <c r="M903" s="914"/>
      <c r="N903" s="915"/>
      <c r="O903" s="914"/>
      <c r="P903" s="915"/>
      <c r="Q903" s="916"/>
      <c r="R903" s="917"/>
      <c r="S903" s="918"/>
      <c r="T903" s="114" t="str" cm="1">
        <f t="array" ref="T903">_xlfn.IFS(I903="L = L",J903*K903,I903="L = RoT",J903*R903*S903,I903="A = L x H",J903*K903*L903,I903="A = CS",J903*O903,I903="A = A",J903*N903,I903="A = RoT",J903*R903*S903,I903="V = L x H x T",J903*K903*L903*M903,I903="V = L x CS",J903*K903*O903,I903="V = T x A",J903*M903*N903,I903="V = V",J903*P903,I903="V = RoT",J903*R903*S903,I903="M = M",J903*Q903,I903="M = RoT",J903*R903*S903,I903="","")</f>
        <v/>
      </c>
      <c r="U903" s="115" t="str" cm="1">
        <f t="array" ref="U903">_xlfn.IFNA(_xlfn.IFS($H903="length","m",$H903="area","m2",$H903="volume","m3",$H903="mass","kg",$H903="",""),"problem")</f>
        <v/>
      </c>
      <c r="V903" s="475"/>
      <c r="W903" s="476"/>
      <c r="X903" s="476"/>
      <c r="Y903" s="476"/>
      <c r="Z903" s="116"/>
      <c r="AA903" s="117" t="str" cm="1">
        <f t="array" ref="AA903">_xlfn.IFNA(_xlfn.IFS($H903="Length",VLOOKUP($Y903,Densities,3,FALSE),$H903="area",VLOOKUP($Y903,Densities,4,FALSE),$H903="volume",VLOOKUP($Y903,Densities,5,FALSE),$H903="mass",1,$H903="",""),"enter density manually")</f>
        <v/>
      </c>
      <c r="AB903" s="115" t="str" cm="1">
        <f t="array" ref="AB903">_xlfn.IFNA(_xlfn.IFS($H903="length","kg/m",$H903="area","kg/m2",$H903="volume","kg/m3",$H903="mass","kg/kg",$H903="",""),"problem")</f>
        <v/>
      </c>
      <c r="AC903" s="118" t="str">
        <f t="shared" ref="AC903:AC966" si="55">IF($T903="","",$T903*$AA903)</f>
        <v/>
      </c>
      <c r="AD903" s="119" t="str">
        <f t="shared" ref="AD903:AD966" si="56">IF($Y903="","",IFERROR(_xlfn.IFNA(IF($H903="volume",$AA903,VLOOKUP($Y903,Densities,5,FALSE)),"enter volumic density manually"),"enter volumic density manually"))</f>
        <v/>
      </c>
      <c r="AE903" s="120" t="str">
        <f t="shared" ref="AE903:AE966" si="57">IF($Y903="","",IF($AC903="","",$AC903/$AD903))</f>
        <v/>
      </c>
      <c r="AF903" s="121" t="str">
        <f t="shared" si="54"/>
        <v/>
      </c>
    </row>
    <row r="904" spans="2:32" ht="15.75" customHeight="1" x14ac:dyDescent="0.35">
      <c r="B904" s="903"/>
      <c r="C904" s="904"/>
      <c r="D904" s="905"/>
      <c r="E904" s="906"/>
      <c r="F904" s="907"/>
      <c r="G904" s="908"/>
      <c r="H904" s="909"/>
      <c r="I904" s="910"/>
      <c r="J904" s="911"/>
      <c r="K904" s="912"/>
      <c r="L904" s="913"/>
      <c r="M904" s="914"/>
      <c r="N904" s="915"/>
      <c r="O904" s="914"/>
      <c r="P904" s="915"/>
      <c r="Q904" s="916"/>
      <c r="R904" s="917"/>
      <c r="S904" s="918"/>
      <c r="T904" s="114" t="str" cm="1">
        <f t="array" ref="T904">_xlfn.IFS(I904="L = L",J904*K904,I904="L = RoT",J904*R904*S904,I904="A = L x H",J904*K904*L904,I904="A = CS",J904*O904,I904="A = A",J904*N904,I904="A = RoT",J904*R904*S904,I904="V = L x H x T",J904*K904*L904*M904,I904="V = L x CS",J904*K904*O904,I904="V = T x A",J904*M904*N904,I904="V = V",J904*P904,I904="V = RoT",J904*R904*S904,I904="M = M",J904*Q904,I904="M = RoT",J904*R904*S904,I904="","")</f>
        <v/>
      </c>
      <c r="U904" s="115" t="str" cm="1">
        <f t="array" ref="U904">_xlfn.IFNA(_xlfn.IFS($H904="length","m",$H904="area","m2",$H904="volume","m3",$H904="mass","kg",$H904="",""),"problem")</f>
        <v/>
      </c>
      <c r="V904" s="475"/>
      <c r="W904" s="476"/>
      <c r="X904" s="476"/>
      <c r="Y904" s="476"/>
      <c r="Z904" s="116"/>
      <c r="AA904" s="117" t="str" cm="1">
        <f t="array" ref="AA904">_xlfn.IFNA(_xlfn.IFS($H904="Length",VLOOKUP($Y904,Densities,3,FALSE),$H904="area",VLOOKUP($Y904,Densities,4,FALSE),$H904="volume",VLOOKUP($Y904,Densities,5,FALSE),$H904="mass",1,$H904="",""),"enter density manually")</f>
        <v/>
      </c>
      <c r="AB904" s="115" t="str" cm="1">
        <f t="array" ref="AB904">_xlfn.IFNA(_xlfn.IFS($H904="length","kg/m",$H904="area","kg/m2",$H904="volume","kg/m3",$H904="mass","kg/kg",$H904="",""),"problem")</f>
        <v/>
      </c>
      <c r="AC904" s="118" t="str">
        <f t="shared" si="55"/>
        <v/>
      </c>
      <c r="AD904" s="119" t="str">
        <f t="shared" si="56"/>
        <v/>
      </c>
      <c r="AE904" s="120" t="str">
        <f t="shared" si="57"/>
        <v/>
      </c>
      <c r="AF904" s="121" t="str">
        <f t="shared" si="54"/>
        <v/>
      </c>
    </row>
    <row r="905" spans="2:32" ht="15.75" customHeight="1" x14ac:dyDescent="0.35">
      <c r="B905" s="903"/>
      <c r="C905" s="904"/>
      <c r="D905" s="905"/>
      <c r="E905" s="906"/>
      <c r="F905" s="907"/>
      <c r="G905" s="908"/>
      <c r="H905" s="909"/>
      <c r="I905" s="910"/>
      <c r="J905" s="911"/>
      <c r="K905" s="912"/>
      <c r="L905" s="913"/>
      <c r="M905" s="914"/>
      <c r="N905" s="915"/>
      <c r="O905" s="914"/>
      <c r="P905" s="915"/>
      <c r="Q905" s="916"/>
      <c r="R905" s="917"/>
      <c r="S905" s="918"/>
      <c r="T905" s="114" t="str" cm="1">
        <f t="array" ref="T905">_xlfn.IFS(I905="L = L",J905*K905,I905="L = RoT",J905*R905*S905,I905="A = L x H",J905*K905*L905,I905="A = CS",J905*O905,I905="A = A",J905*N905,I905="A = RoT",J905*R905*S905,I905="V = L x H x T",J905*K905*L905*M905,I905="V = L x CS",J905*K905*O905,I905="V = T x A",J905*M905*N905,I905="V = V",J905*P905,I905="V = RoT",J905*R905*S905,I905="M = M",J905*Q905,I905="M = RoT",J905*R905*S905,I905="","")</f>
        <v/>
      </c>
      <c r="U905" s="115" t="str" cm="1">
        <f t="array" ref="U905">_xlfn.IFNA(_xlfn.IFS($H905="length","m",$H905="area","m2",$H905="volume","m3",$H905="mass","kg",$H905="",""),"problem")</f>
        <v/>
      </c>
      <c r="V905" s="475"/>
      <c r="W905" s="476"/>
      <c r="X905" s="476"/>
      <c r="Y905" s="476"/>
      <c r="Z905" s="116"/>
      <c r="AA905" s="117" t="str" cm="1">
        <f t="array" ref="AA905">_xlfn.IFNA(_xlfn.IFS($H905="Length",VLOOKUP($Y905,Densities,3,FALSE),$H905="area",VLOOKUP($Y905,Densities,4,FALSE),$H905="volume",VLOOKUP($Y905,Densities,5,FALSE),$H905="mass",1,$H905="",""),"enter density manually")</f>
        <v/>
      </c>
      <c r="AB905" s="115" t="str" cm="1">
        <f t="array" ref="AB905">_xlfn.IFNA(_xlfn.IFS($H905="length","kg/m",$H905="area","kg/m2",$H905="volume","kg/m3",$H905="mass","kg/kg",$H905="",""),"problem")</f>
        <v/>
      </c>
      <c r="AC905" s="118" t="str">
        <f t="shared" si="55"/>
        <v/>
      </c>
      <c r="AD905" s="119" t="str">
        <f t="shared" si="56"/>
        <v/>
      </c>
      <c r="AE905" s="120" t="str">
        <f t="shared" si="57"/>
        <v/>
      </c>
      <c r="AF905" s="121" t="str">
        <f t="shared" si="54"/>
        <v/>
      </c>
    </row>
    <row r="906" spans="2:32" ht="15.75" customHeight="1" x14ac:dyDescent="0.35">
      <c r="B906" s="903"/>
      <c r="C906" s="904"/>
      <c r="D906" s="905"/>
      <c r="E906" s="906"/>
      <c r="F906" s="907"/>
      <c r="G906" s="908"/>
      <c r="H906" s="909"/>
      <c r="I906" s="910"/>
      <c r="J906" s="911"/>
      <c r="K906" s="912"/>
      <c r="L906" s="913"/>
      <c r="M906" s="914"/>
      <c r="N906" s="915"/>
      <c r="O906" s="914"/>
      <c r="P906" s="915"/>
      <c r="Q906" s="916"/>
      <c r="R906" s="917"/>
      <c r="S906" s="918"/>
      <c r="T906" s="114" t="str" cm="1">
        <f t="array" ref="T906">_xlfn.IFS(I906="L = L",J906*K906,I906="L = RoT",J906*R906*S906,I906="A = L x H",J906*K906*L906,I906="A = CS",J906*O906,I906="A = A",J906*N906,I906="A = RoT",J906*R906*S906,I906="V = L x H x T",J906*K906*L906*M906,I906="V = L x CS",J906*K906*O906,I906="V = T x A",J906*M906*N906,I906="V = V",J906*P906,I906="V = RoT",J906*R906*S906,I906="M = M",J906*Q906,I906="M = RoT",J906*R906*S906,I906="","")</f>
        <v/>
      </c>
      <c r="U906" s="115" t="str" cm="1">
        <f t="array" ref="U906">_xlfn.IFNA(_xlfn.IFS($H906="length","m",$H906="area","m2",$H906="volume","m3",$H906="mass","kg",$H906="",""),"problem")</f>
        <v/>
      </c>
      <c r="V906" s="475"/>
      <c r="W906" s="476"/>
      <c r="X906" s="476"/>
      <c r="Y906" s="476"/>
      <c r="Z906" s="116"/>
      <c r="AA906" s="117" t="str" cm="1">
        <f t="array" ref="AA906">_xlfn.IFNA(_xlfn.IFS($H906="Length",VLOOKUP($Y906,Densities,3,FALSE),$H906="area",VLOOKUP($Y906,Densities,4,FALSE),$H906="volume",VLOOKUP($Y906,Densities,5,FALSE),$H906="mass",1,$H906="",""),"enter density manually")</f>
        <v/>
      </c>
      <c r="AB906" s="115" t="str" cm="1">
        <f t="array" ref="AB906">_xlfn.IFNA(_xlfn.IFS($H906="length","kg/m",$H906="area","kg/m2",$H906="volume","kg/m3",$H906="mass","kg/kg",$H906="",""),"problem")</f>
        <v/>
      </c>
      <c r="AC906" s="118" t="str">
        <f t="shared" si="55"/>
        <v/>
      </c>
      <c r="AD906" s="119" t="str">
        <f t="shared" si="56"/>
        <v/>
      </c>
      <c r="AE906" s="120" t="str">
        <f t="shared" si="57"/>
        <v/>
      </c>
      <c r="AF906" s="121" t="str">
        <f t="shared" si="54"/>
        <v/>
      </c>
    </row>
    <row r="907" spans="2:32" ht="15.75" customHeight="1" x14ac:dyDescent="0.35">
      <c r="B907" s="903"/>
      <c r="C907" s="904"/>
      <c r="D907" s="905"/>
      <c r="E907" s="906"/>
      <c r="F907" s="907"/>
      <c r="G907" s="908"/>
      <c r="H907" s="909"/>
      <c r="I907" s="910"/>
      <c r="J907" s="911"/>
      <c r="K907" s="912"/>
      <c r="L907" s="913"/>
      <c r="M907" s="914"/>
      <c r="N907" s="915"/>
      <c r="O907" s="914"/>
      <c r="P907" s="915"/>
      <c r="Q907" s="916"/>
      <c r="R907" s="917"/>
      <c r="S907" s="918"/>
      <c r="T907" s="114" t="str" cm="1">
        <f t="array" ref="T907">_xlfn.IFS(I907="L = L",J907*K907,I907="L = RoT",J907*R907*S907,I907="A = L x H",J907*K907*L907,I907="A = CS",J907*O907,I907="A = A",J907*N907,I907="A = RoT",J907*R907*S907,I907="V = L x H x T",J907*K907*L907*M907,I907="V = L x CS",J907*K907*O907,I907="V = T x A",J907*M907*N907,I907="V = V",J907*P907,I907="V = RoT",J907*R907*S907,I907="M = M",J907*Q907,I907="M = RoT",J907*R907*S907,I907="","")</f>
        <v/>
      </c>
      <c r="U907" s="115" t="str" cm="1">
        <f t="array" ref="U907">_xlfn.IFNA(_xlfn.IFS($H907="length","m",$H907="area","m2",$H907="volume","m3",$H907="mass","kg",$H907="",""),"problem")</f>
        <v/>
      </c>
      <c r="V907" s="475"/>
      <c r="W907" s="476"/>
      <c r="X907" s="476"/>
      <c r="Y907" s="476"/>
      <c r="Z907" s="116"/>
      <c r="AA907" s="117" t="str" cm="1">
        <f t="array" ref="AA907">_xlfn.IFNA(_xlfn.IFS($H907="Length",VLOOKUP($Y907,Densities,3,FALSE),$H907="area",VLOOKUP($Y907,Densities,4,FALSE),$H907="volume",VLOOKUP($Y907,Densities,5,FALSE),$H907="mass",1,$H907="",""),"enter density manually")</f>
        <v/>
      </c>
      <c r="AB907" s="115" t="str" cm="1">
        <f t="array" ref="AB907">_xlfn.IFNA(_xlfn.IFS($H907="length","kg/m",$H907="area","kg/m2",$H907="volume","kg/m3",$H907="mass","kg/kg",$H907="",""),"problem")</f>
        <v/>
      </c>
      <c r="AC907" s="118" t="str">
        <f t="shared" si="55"/>
        <v/>
      </c>
      <c r="AD907" s="119" t="str">
        <f t="shared" si="56"/>
        <v/>
      </c>
      <c r="AE907" s="120" t="str">
        <f t="shared" si="57"/>
        <v/>
      </c>
      <c r="AF907" s="121" t="str">
        <f t="shared" si="54"/>
        <v/>
      </c>
    </row>
    <row r="908" spans="2:32" ht="15.75" customHeight="1" x14ac:dyDescent="0.35">
      <c r="B908" s="903"/>
      <c r="C908" s="904"/>
      <c r="D908" s="905"/>
      <c r="E908" s="906"/>
      <c r="F908" s="907"/>
      <c r="G908" s="908"/>
      <c r="H908" s="909"/>
      <c r="I908" s="910"/>
      <c r="J908" s="911"/>
      <c r="K908" s="912"/>
      <c r="L908" s="913"/>
      <c r="M908" s="914"/>
      <c r="N908" s="915"/>
      <c r="O908" s="914"/>
      <c r="P908" s="915"/>
      <c r="Q908" s="916"/>
      <c r="R908" s="917"/>
      <c r="S908" s="918"/>
      <c r="T908" s="114" t="str" cm="1">
        <f t="array" ref="T908">_xlfn.IFS(I908="L = L",J908*K908,I908="L = RoT",J908*R908*S908,I908="A = L x H",J908*K908*L908,I908="A = CS",J908*O908,I908="A = A",J908*N908,I908="A = RoT",J908*R908*S908,I908="V = L x H x T",J908*K908*L908*M908,I908="V = L x CS",J908*K908*O908,I908="V = T x A",J908*M908*N908,I908="V = V",J908*P908,I908="V = RoT",J908*R908*S908,I908="M = M",J908*Q908,I908="M = RoT",J908*R908*S908,I908="","")</f>
        <v/>
      </c>
      <c r="U908" s="115" t="str" cm="1">
        <f t="array" ref="U908">_xlfn.IFNA(_xlfn.IFS($H908="length","m",$H908="area","m2",$H908="volume","m3",$H908="mass","kg",$H908="",""),"problem")</f>
        <v/>
      </c>
      <c r="V908" s="475"/>
      <c r="W908" s="476"/>
      <c r="X908" s="476"/>
      <c r="Y908" s="476"/>
      <c r="Z908" s="116"/>
      <c r="AA908" s="117" t="str" cm="1">
        <f t="array" ref="AA908">_xlfn.IFNA(_xlfn.IFS($H908="Length",VLOOKUP($Y908,Densities,3,FALSE),$H908="area",VLOOKUP($Y908,Densities,4,FALSE),$H908="volume",VLOOKUP($Y908,Densities,5,FALSE),$H908="mass",1,$H908="",""),"enter density manually")</f>
        <v/>
      </c>
      <c r="AB908" s="115" t="str" cm="1">
        <f t="array" ref="AB908">_xlfn.IFNA(_xlfn.IFS($H908="length","kg/m",$H908="area","kg/m2",$H908="volume","kg/m3",$H908="mass","kg/kg",$H908="",""),"problem")</f>
        <v/>
      </c>
      <c r="AC908" s="118" t="str">
        <f t="shared" si="55"/>
        <v/>
      </c>
      <c r="AD908" s="119" t="str">
        <f t="shared" si="56"/>
        <v/>
      </c>
      <c r="AE908" s="120" t="str">
        <f t="shared" si="57"/>
        <v/>
      </c>
      <c r="AF908" s="121" t="str">
        <f t="shared" si="54"/>
        <v/>
      </c>
    </row>
    <row r="909" spans="2:32" ht="15.75" customHeight="1" x14ac:dyDescent="0.35">
      <c r="B909" s="903"/>
      <c r="C909" s="904"/>
      <c r="D909" s="905"/>
      <c r="E909" s="906"/>
      <c r="F909" s="907"/>
      <c r="G909" s="908"/>
      <c r="H909" s="909"/>
      <c r="I909" s="910"/>
      <c r="J909" s="911"/>
      <c r="K909" s="912"/>
      <c r="L909" s="913"/>
      <c r="M909" s="914"/>
      <c r="N909" s="915"/>
      <c r="O909" s="914"/>
      <c r="P909" s="915"/>
      <c r="Q909" s="916"/>
      <c r="R909" s="917"/>
      <c r="S909" s="918"/>
      <c r="T909" s="114" t="str" cm="1">
        <f t="array" ref="T909">_xlfn.IFS(I909="L = L",J909*K909,I909="L = RoT",J909*R909*S909,I909="A = L x H",J909*K909*L909,I909="A = CS",J909*O909,I909="A = A",J909*N909,I909="A = RoT",J909*R909*S909,I909="V = L x H x T",J909*K909*L909*M909,I909="V = L x CS",J909*K909*O909,I909="V = T x A",J909*M909*N909,I909="V = V",J909*P909,I909="V = RoT",J909*R909*S909,I909="M = M",J909*Q909,I909="M = RoT",J909*R909*S909,I909="","")</f>
        <v/>
      </c>
      <c r="U909" s="115" t="str" cm="1">
        <f t="array" ref="U909">_xlfn.IFNA(_xlfn.IFS($H909="length","m",$H909="area","m2",$H909="volume","m3",$H909="mass","kg",$H909="",""),"problem")</f>
        <v/>
      </c>
      <c r="V909" s="475"/>
      <c r="W909" s="476"/>
      <c r="X909" s="476"/>
      <c r="Y909" s="476"/>
      <c r="Z909" s="116"/>
      <c r="AA909" s="117" t="str" cm="1">
        <f t="array" ref="AA909">_xlfn.IFNA(_xlfn.IFS($H909="Length",VLOOKUP($Y909,Densities,3,FALSE),$H909="area",VLOOKUP($Y909,Densities,4,FALSE),$H909="volume",VLOOKUP($Y909,Densities,5,FALSE),$H909="mass",1,$H909="",""),"enter density manually")</f>
        <v/>
      </c>
      <c r="AB909" s="115" t="str" cm="1">
        <f t="array" ref="AB909">_xlfn.IFNA(_xlfn.IFS($H909="length","kg/m",$H909="area","kg/m2",$H909="volume","kg/m3",$H909="mass","kg/kg",$H909="",""),"problem")</f>
        <v/>
      </c>
      <c r="AC909" s="118" t="str">
        <f t="shared" si="55"/>
        <v/>
      </c>
      <c r="AD909" s="119" t="str">
        <f t="shared" si="56"/>
        <v/>
      </c>
      <c r="AE909" s="120" t="str">
        <f t="shared" si="57"/>
        <v/>
      </c>
      <c r="AF909" s="121" t="str">
        <f t="shared" si="54"/>
        <v/>
      </c>
    </row>
    <row r="910" spans="2:32" ht="15.75" customHeight="1" x14ac:dyDescent="0.35">
      <c r="B910" s="903"/>
      <c r="C910" s="904"/>
      <c r="D910" s="905"/>
      <c r="E910" s="906"/>
      <c r="F910" s="907"/>
      <c r="G910" s="908"/>
      <c r="H910" s="909"/>
      <c r="I910" s="910"/>
      <c r="J910" s="911"/>
      <c r="K910" s="912"/>
      <c r="L910" s="913"/>
      <c r="M910" s="914"/>
      <c r="N910" s="915"/>
      <c r="O910" s="914"/>
      <c r="P910" s="915"/>
      <c r="Q910" s="916"/>
      <c r="R910" s="917"/>
      <c r="S910" s="918"/>
      <c r="T910" s="114" t="str" cm="1">
        <f t="array" ref="T910">_xlfn.IFS(I910="L = L",J910*K910,I910="L = RoT",J910*R910*S910,I910="A = L x H",J910*K910*L910,I910="A = CS",J910*O910,I910="A = A",J910*N910,I910="A = RoT",J910*R910*S910,I910="V = L x H x T",J910*K910*L910*M910,I910="V = L x CS",J910*K910*O910,I910="V = T x A",J910*M910*N910,I910="V = V",J910*P910,I910="V = RoT",J910*R910*S910,I910="M = M",J910*Q910,I910="M = RoT",J910*R910*S910,I910="","")</f>
        <v/>
      </c>
      <c r="U910" s="115" t="str" cm="1">
        <f t="array" ref="U910">_xlfn.IFNA(_xlfn.IFS($H910="length","m",$H910="area","m2",$H910="volume","m3",$H910="mass","kg",$H910="",""),"problem")</f>
        <v/>
      </c>
      <c r="V910" s="475"/>
      <c r="W910" s="476"/>
      <c r="X910" s="476"/>
      <c r="Y910" s="476"/>
      <c r="Z910" s="116"/>
      <c r="AA910" s="117" t="str" cm="1">
        <f t="array" ref="AA910">_xlfn.IFNA(_xlfn.IFS($H910="Length",VLOOKUP($Y910,Densities,3,FALSE),$H910="area",VLOOKUP($Y910,Densities,4,FALSE),$H910="volume",VLOOKUP($Y910,Densities,5,FALSE),$H910="mass",1,$H910="",""),"enter density manually")</f>
        <v/>
      </c>
      <c r="AB910" s="115" t="str" cm="1">
        <f t="array" ref="AB910">_xlfn.IFNA(_xlfn.IFS($H910="length","kg/m",$H910="area","kg/m2",$H910="volume","kg/m3",$H910="mass","kg/kg",$H910="",""),"problem")</f>
        <v/>
      </c>
      <c r="AC910" s="118" t="str">
        <f t="shared" si="55"/>
        <v/>
      </c>
      <c r="AD910" s="119" t="str">
        <f t="shared" si="56"/>
        <v/>
      </c>
      <c r="AE910" s="120" t="str">
        <f t="shared" si="57"/>
        <v/>
      </c>
      <c r="AF910" s="121" t="str">
        <f t="shared" si="54"/>
        <v/>
      </c>
    </row>
    <row r="911" spans="2:32" ht="15.75" customHeight="1" x14ac:dyDescent="0.35">
      <c r="B911" s="903"/>
      <c r="C911" s="904"/>
      <c r="D911" s="905"/>
      <c r="E911" s="906"/>
      <c r="F911" s="907"/>
      <c r="G911" s="908"/>
      <c r="H911" s="909"/>
      <c r="I911" s="910"/>
      <c r="J911" s="911"/>
      <c r="K911" s="912"/>
      <c r="L911" s="913"/>
      <c r="M911" s="914"/>
      <c r="N911" s="915"/>
      <c r="O911" s="914"/>
      <c r="P911" s="915"/>
      <c r="Q911" s="916"/>
      <c r="R911" s="917"/>
      <c r="S911" s="918"/>
      <c r="T911" s="114" t="str" cm="1">
        <f t="array" ref="T911">_xlfn.IFS(I911="L = L",J911*K911,I911="L = RoT",J911*R911*S911,I911="A = L x H",J911*K911*L911,I911="A = CS",J911*O911,I911="A = A",J911*N911,I911="A = RoT",J911*R911*S911,I911="V = L x H x T",J911*K911*L911*M911,I911="V = L x CS",J911*K911*O911,I911="V = T x A",J911*M911*N911,I911="V = V",J911*P911,I911="V = RoT",J911*R911*S911,I911="M = M",J911*Q911,I911="M = RoT",J911*R911*S911,I911="","")</f>
        <v/>
      </c>
      <c r="U911" s="115" t="str" cm="1">
        <f t="array" ref="U911">_xlfn.IFNA(_xlfn.IFS($H911="length","m",$H911="area","m2",$H911="volume","m3",$H911="mass","kg",$H911="",""),"problem")</f>
        <v/>
      </c>
      <c r="V911" s="475"/>
      <c r="W911" s="476"/>
      <c r="X911" s="476"/>
      <c r="Y911" s="476"/>
      <c r="Z911" s="116"/>
      <c r="AA911" s="117" t="str" cm="1">
        <f t="array" ref="AA911">_xlfn.IFNA(_xlfn.IFS($H911="Length",VLOOKUP($Y911,Densities,3,FALSE),$H911="area",VLOOKUP($Y911,Densities,4,FALSE),$H911="volume",VLOOKUP($Y911,Densities,5,FALSE),$H911="mass",1,$H911="",""),"enter density manually")</f>
        <v/>
      </c>
      <c r="AB911" s="115" t="str" cm="1">
        <f t="array" ref="AB911">_xlfn.IFNA(_xlfn.IFS($H911="length","kg/m",$H911="area","kg/m2",$H911="volume","kg/m3",$H911="mass","kg/kg",$H911="",""),"problem")</f>
        <v/>
      </c>
      <c r="AC911" s="118" t="str">
        <f t="shared" si="55"/>
        <v/>
      </c>
      <c r="AD911" s="119" t="str">
        <f t="shared" si="56"/>
        <v/>
      </c>
      <c r="AE911" s="120" t="str">
        <f t="shared" si="57"/>
        <v/>
      </c>
      <c r="AF911" s="121" t="str">
        <f t="shared" si="54"/>
        <v/>
      </c>
    </row>
    <row r="912" spans="2:32" ht="15.75" customHeight="1" x14ac:dyDescent="0.35">
      <c r="B912" s="903"/>
      <c r="C912" s="904"/>
      <c r="D912" s="905"/>
      <c r="E912" s="906"/>
      <c r="F912" s="907"/>
      <c r="G912" s="908"/>
      <c r="H912" s="909"/>
      <c r="I912" s="910"/>
      <c r="J912" s="911"/>
      <c r="K912" s="912"/>
      <c r="L912" s="913"/>
      <c r="M912" s="914"/>
      <c r="N912" s="915"/>
      <c r="O912" s="914"/>
      <c r="P912" s="915"/>
      <c r="Q912" s="916"/>
      <c r="R912" s="917"/>
      <c r="S912" s="918"/>
      <c r="T912" s="114" t="str" cm="1">
        <f t="array" ref="T912">_xlfn.IFS(I912="L = L",J912*K912,I912="L = RoT",J912*R912*S912,I912="A = L x H",J912*K912*L912,I912="A = CS",J912*O912,I912="A = A",J912*N912,I912="A = RoT",J912*R912*S912,I912="V = L x H x T",J912*K912*L912*M912,I912="V = L x CS",J912*K912*O912,I912="V = T x A",J912*M912*N912,I912="V = V",J912*P912,I912="V = RoT",J912*R912*S912,I912="M = M",J912*Q912,I912="M = RoT",J912*R912*S912,I912="","")</f>
        <v/>
      </c>
      <c r="U912" s="115" t="str" cm="1">
        <f t="array" ref="U912">_xlfn.IFNA(_xlfn.IFS($H912="length","m",$H912="area","m2",$H912="volume","m3",$H912="mass","kg",$H912="",""),"problem")</f>
        <v/>
      </c>
      <c r="V912" s="475"/>
      <c r="W912" s="476"/>
      <c r="X912" s="476"/>
      <c r="Y912" s="476"/>
      <c r="Z912" s="116"/>
      <c r="AA912" s="117" t="str" cm="1">
        <f t="array" ref="AA912">_xlfn.IFNA(_xlfn.IFS($H912="Length",VLOOKUP($Y912,Densities,3,FALSE),$H912="area",VLOOKUP($Y912,Densities,4,FALSE),$H912="volume",VLOOKUP($Y912,Densities,5,FALSE),$H912="mass",1,$H912="",""),"enter density manually")</f>
        <v/>
      </c>
      <c r="AB912" s="115" t="str" cm="1">
        <f t="array" ref="AB912">_xlfn.IFNA(_xlfn.IFS($H912="length","kg/m",$H912="area","kg/m2",$H912="volume","kg/m3",$H912="mass","kg/kg",$H912="",""),"problem")</f>
        <v/>
      </c>
      <c r="AC912" s="118" t="str">
        <f t="shared" si="55"/>
        <v/>
      </c>
      <c r="AD912" s="119" t="str">
        <f t="shared" si="56"/>
        <v/>
      </c>
      <c r="AE912" s="120" t="str">
        <f t="shared" si="57"/>
        <v/>
      </c>
      <c r="AF912" s="121" t="str">
        <f t="shared" si="54"/>
        <v/>
      </c>
    </row>
    <row r="913" spans="2:32" ht="15.75" customHeight="1" x14ac:dyDescent="0.35">
      <c r="B913" s="903"/>
      <c r="C913" s="904"/>
      <c r="D913" s="905"/>
      <c r="E913" s="906"/>
      <c r="F913" s="907"/>
      <c r="G913" s="908"/>
      <c r="H913" s="909"/>
      <c r="I913" s="910"/>
      <c r="J913" s="911"/>
      <c r="K913" s="912"/>
      <c r="L913" s="913"/>
      <c r="M913" s="914"/>
      <c r="N913" s="915"/>
      <c r="O913" s="914"/>
      <c r="P913" s="915"/>
      <c r="Q913" s="916"/>
      <c r="R913" s="917"/>
      <c r="S913" s="918"/>
      <c r="T913" s="114" t="str" cm="1">
        <f t="array" ref="T913">_xlfn.IFS(I913="L = L",J913*K913,I913="L = RoT",J913*R913*S913,I913="A = L x H",J913*K913*L913,I913="A = CS",J913*O913,I913="A = A",J913*N913,I913="A = RoT",J913*R913*S913,I913="V = L x H x T",J913*K913*L913*M913,I913="V = L x CS",J913*K913*O913,I913="V = T x A",J913*M913*N913,I913="V = V",J913*P913,I913="V = RoT",J913*R913*S913,I913="M = M",J913*Q913,I913="M = RoT",J913*R913*S913,I913="","")</f>
        <v/>
      </c>
      <c r="U913" s="115" t="str" cm="1">
        <f t="array" ref="U913">_xlfn.IFNA(_xlfn.IFS($H913="length","m",$H913="area","m2",$H913="volume","m3",$H913="mass","kg",$H913="",""),"problem")</f>
        <v/>
      </c>
      <c r="V913" s="475"/>
      <c r="W913" s="476"/>
      <c r="X913" s="476"/>
      <c r="Y913" s="476"/>
      <c r="Z913" s="116"/>
      <c r="AA913" s="117" t="str" cm="1">
        <f t="array" ref="AA913">_xlfn.IFNA(_xlfn.IFS($H913="Length",VLOOKUP($Y913,Densities,3,FALSE),$H913="area",VLOOKUP($Y913,Densities,4,FALSE),$H913="volume",VLOOKUP($Y913,Densities,5,FALSE),$H913="mass",1,$H913="",""),"enter density manually")</f>
        <v/>
      </c>
      <c r="AB913" s="115" t="str" cm="1">
        <f t="array" ref="AB913">_xlfn.IFNA(_xlfn.IFS($H913="length","kg/m",$H913="area","kg/m2",$H913="volume","kg/m3",$H913="mass","kg/kg",$H913="",""),"problem")</f>
        <v/>
      </c>
      <c r="AC913" s="118" t="str">
        <f t="shared" si="55"/>
        <v/>
      </c>
      <c r="AD913" s="119" t="str">
        <f t="shared" si="56"/>
        <v/>
      </c>
      <c r="AE913" s="120" t="str">
        <f t="shared" si="57"/>
        <v/>
      </c>
      <c r="AF913" s="121" t="str">
        <f t="shared" si="54"/>
        <v/>
      </c>
    </row>
    <row r="914" spans="2:32" ht="15.75" customHeight="1" x14ac:dyDescent="0.35">
      <c r="B914" s="903"/>
      <c r="C914" s="904"/>
      <c r="D914" s="905"/>
      <c r="E914" s="906"/>
      <c r="F914" s="907"/>
      <c r="G914" s="908"/>
      <c r="H914" s="909"/>
      <c r="I914" s="910"/>
      <c r="J914" s="911"/>
      <c r="K914" s="912"/>
      <c r="L914" s="913"/>
      <c r="M914" s="914"/>
      <c r="N914" s="915"/>
      <c r="O914" s="914"/>
      <c r="P914" s="915"/>
      <c r="Q914" s="916"/>
      <c r="R914" s="917"/>
      <c r="S914" s="918"/>
      <c r="T914" s="114" t="str" cm="1">
        <f t="array" ref="T914">_xlfn.IFS(I914="L = L",J914*K914,I914="L = RoT",J914*R914*S914,I914="A = L x H",J914*K914*L914,I914="A = CS",J914*O914,I914="A = A",J914*N914,I914="A = RoT",J914*R914*S914,I914="V = L x H x T",J914*K914*L914*M914,I914="V = L x CS",J914*K914*O914,I914="V = T x A",J914*M914*N914,I914="V = V",J914*P914,I914="V = RoT",J914*R914*S914,I914="M = M",J914*Q914,I914="M = RoT",J914*R914*S914,I914="","")</f>
        <v/>
      </c>
      <c r="U914" s="115" t="str" cm="1">
        <f t="array" ref="U914">_xlfn.IFNA(_xlfn.IFS($H914="length","m",$H914="area","m2",$H914="volume","m3",$H914="mass","kg",$H914="",""),"problem")</f>
        <v/>
      </c>
      <c r="V914" s="475"/>
      <c r="W914" s="476"/>
      <c r="X914" s="476"/>
      <c r="Y914" s="476"/>
      <c r="Z914" s="116"/>
      <c r="AA914" s="117" t="str" cm="1">
        <f t="array" ref="AA914">_xlfn.IFNA(_xlfn.IFS($H914="Length",VLOOKUP($Y914,Densities,3,FALSE),$H914="area",VLOOKUP($Y914,Densities,4,FALSE),$H914="volume",VLOOKUP($Y914,Densities,5,FALSE),$H914="mass",1,$H914="",""),"enter density manually")</f>
        <v/>
      </c>
      <c r="AB914" s="115" t="str" cm="1">
        <f t="array" ref="AB914">_xlfn.IFNA(_xlfn.IFS($H914="length","kg/m",$H914="area","kg/m2",$H914="volume","kg/m3",$H914="mass","kg/kg",$H914="",""),"problem")</f>
        <v/>
      </c>
      <c r="AC914" s="118" t="str">
        <f t="shared" si="55"/>
        <v/>
      </c>
      <c r="AD914" s="119" t="str">
        <f t="shared" si="56"/>
        <v/>
      </c>
      <c r="AE914" s="120" t="str">
        <f t="shared" si="57"/>
        <v/>
      </c>
      <c r="AF914" s="121" t="str">
        <f t="shared" si="54"/>
        <v/>
      </c>
    </row>
    <row r="915" spans="2:32" ht="15.75" customHeight="1" x14ac:dyDescent="0.35">
      <c r="B915" s="903"/>
      <c r="C915" s="904"/>
      <c r="D915" s="905"/>
      <c r="E915" s="906"/>
      <c r="F915" s="907"/>
      <c r="G915" s="908"/>
      <c r="H915" s="909"/>
      <c r="I915" s="910"/>
      <c r="J915" s="911"/>
      <c r="K915" s="912"/>
      <c r="L915" s="913"/>
      <c r="M915" s="914"/>
      <c r="N915" s="915"/>
      <c r="O915" s="914"/>
      <c r="P915" s="915"/>
      <c r="Q915" s="916"/>
      <c r="R915" s="917"/>
      <c r="S915" s="918"/>
      <c r="T915" s="114" t="str" cm="1">
        <f t="array" ref="T915">_xlfn.IFS(I915="L = L",J915*K915,I915="L = RoT",J915*R915*S915,I915="A = L x H",J915*K915*L915,I915="A = CS",J915*O915,I915="A = A",J915*N915,I915="A = RoT",J915*R915*S915,I915="V = L x H x T",J915*K915*L915*M915,I915="V = L x CS",J915*K915*O915,I915="V = T x A",J915*M915*N915,I915="V = V",J915*P915,I915="V = RoT",J915*R915*S915,I915="M = M",J915*Q915,I915="M = RoT",J915*R915*S915,I915="","")</f>
        <v/>
      </c>
      <c r="U915" s="115" t="str" cm="1">
        <f t="array" ref="U915">_xlfn.IFNA(_xlfn.IFS($H915="length","m",$H915="area","m2",$H915="volume","m3",$H915="mass","kg",$H915="",""),"problem")</f>
        <v/>
      </c>
      <c r="V915" s="475"/>
      <c r="W915" s="476"/>
      <c r="X915" s="476"/>
      <c r="Y915" s="476"/>
      <c r="Z915" s="116"/>
      <c r="AA915" s="117" t="str" cm="1">
        <f t="array" ref="AA915">_xlfn.IFNA(_xlfn.IFS($H915="Length",VLOOKUP($Y915,Densities,3,FALSE),$H915="area",VLOOKUP($Y915,Densities,4,FALSE),$H915="volume",VLOOKUP($Y915,Densities,5,FALSE),$H915="mass",1,$H915="",""),"enter density manually")</f>
        <v/>
      </c>
      <c r="AB915" s="115" t="str" cm="1">
        <f t="array" ref="AB915">_xlfn.IFNA(_xlfn.IFS($H915="length","kg/m",$H915="area","kg/m2",$H915="volume","kg/m3",$H915="mass","kg/kg",$H915="",""),"problem")</f>
        <v/>
      </c>
      <c r="AC915" s="118" t="str">
        <f t="shared" si="55"/>
        <v/>
      </c>
      <c r="AD915" s="119" t="str">
        <f t="shared" si="56"/>
        <v/>
      </c>
      <c r="AE915" s="120" t="str">
        <f t="shared" si="57"/>
        <v/>
      </c>
      <c r="AF915" s="121" t="str">
        <f t="shared" si="54"/>
        <v/>
      </c>
    </row>
    <row r="916" spans="2:32" ht="15.75" customHeight="1" x14ac:dyDescent="0.35">
      <c r="B916" s="903"/>
      <c r="C916" s="904"/>
      <c r="D916" s="905"/>
      <c r="E916" s="906"/>
      <c r="F916" s="907"/>
      <c r="G916" s="908"/>
      <c r="H916" s="909"/>
      <c r="I916" s="910"/>
      <c r="J916" s="911"/>
      <c r="K916" s="912"/>
      <c r="L916" s="913"/>
      <c r="M916" s="914"/>
      <c r="N916" s="915"/>
      <c r="O916" s="914"/>
      <c r="P916" s="915"/>
      <c r="Q916" s="916"/>
      <c r="R916" s="917"/>
      <c r="S916" s="918"/>
      <c r="T916" s="114" t="str" cm="1">
        <f t="array" ref="T916">_xlfn.IFS(I916="L = L",J916*K916,I916="L = RoT",J916*R916*S916,I916="A = L x H",J916*K916*L916,I916="A = CS",J916*O916,I916="A = A",J916*N916,I916="A = RoT",J916*R916*S916,I916="V = L x H x T",J916*K916*L916*M916,I916="V = L x CS",J916*K916*O916,I916="V = T x A",J916*M916*N916,I916="V = V",J916*P916,I916="V = RoT",J916*R916*S916,I916="M = M",J916*Q916,I916="M = RoT",J916*R916*S916,I916="","")</f>
        <v/>
      </c>
      <c r="U916" s="115" t="str" cm="1">
        <f t="array" ref="U916">_xlfn.IFNA(_xlfn.IFS($H916="length","m",$H916="area","m2",$H916="volume","m3",$H916="mass","kg",$H916="",""),"problem")</f>
        <v/>
      </c>
      <c r="V916" s="475"/>
      <c r="W916" s="476"/>
      <c r="X916" s="476"/>
      <c r="Y916" s="476"/>
      <c r="Z916" s="116"/>
      <c r="AA916" s="117" t="str" cm="1">
        <f t="array" ref="AA916">_xlfn.IFNA(_xlfn.IFS($H916="Length",VLOOKUP($Y916,Densities,3,FALSE),$H916="area",VLOOKUP($Y916,Densities,4,FALSE),$H916="volume",VLOOKUP($Y916,Densities,5,FALSE),$H916="mass",1,$H916="",""),"enter density manually")</f>
        <v/>
      </c>
      <c r="AB916" s="115" t="str" cm="1">
        <f t="array" ref="AB916">_xlfn.IFNA(_xlfn.IFS($H916="length","kg/m",$H916="area","kg/m2",$H916="volume","kg/m3",$H916="mass","kg/kg",$H916="",""),"problem")</f>
        <v/>
      </c>
      <c r="AC916" s="118" t="str">
        <f t="shared" si="55"/>
        <v/>
      </c>
      <c r="AD916" s="119" t="str">
        <f t="shared" si="56"/>
        <v/>
      </c>
      <c r="AE916" s="120" t="str">
        <f t="shared" si="57"/>
        <v/>
      </c>
      <c r="AF916" s="121" t="str">
        <f t="shared" si="54"/>
        <v/>
      </c>
    </row>
    <row r="917" spans="2:32" ht="15.75" customHeight="1" x14ac:dyDescent="0.35">
      <c r="B917" s="903"/>
      <c r="C917" s="904"/>
      <c r="D917" s="905"/>
      <c r="E917" s="906"/>
      <c r="F917" s="907"/>
      <c r="G917" s="908"/>
      <c r="H917" s="909"/>
      <c r="I917" s="910"/>
      <c r="J917" s="911"/>
      <c r="K917" s="912"/>
      <c r="L917" s="913"/>
      <c r="M917" s="914"/>
      <c r="N917" s="915"/>
      <c r="O917" s="914"/>
      <c r="P917" s="915"/>
      <c r="Q917" s="916"/>
      <c r="R917" s="917"/>
      <c r="S917" s="918"/>
      <c r="T917" s="114" t="str" cm="1">
        <f t="array" ref="T917">_xlfn.IFS(I917="L = L",J917*K917,I917="L = RoT",J917*R917*S917,I917="A = L x H",J917*K917*L917,I917="A = CS",J917*O917,I917="A = A",J917*N917,I917="A = RoT",J917*R917*S917,I917="V = L x H x T",J917*K917*L917*M917,I917="V = L x CS",J917*K917*O917,I917="V = T x A",J917*M917*N917,I917="V = V",J917*P917,I917="V = RoT",J917*R917*S917,I917="M = M",J917*Q917,I917="M = RoT",J917*R917*S917,I917="","")</f>
        <v/>
      </c>
      <c r="U917" s="115" t="str" cm="1">
        <f t="array" ref="U917">_xlfn.IFNA(_xlfn.IFS($H917="length","m",$H917="area","m2",$H917="volume","m3",$H917="mass","kg",$H917="",""),"problem")</f>
        <v/>
      </c>
      <c r="V917" s="475"/>
      <c r="W917" s="476"/>
      <c r="X917" s="476"/>
      <c r="Y917" s="476"/>
      <c r="Z917" s="116"/>
      <c r="AA917" s="117" t="str" cm="1">
        <f t="array" ref="AA917">_xlfn.IFNA(_xlfn.IFS($H917="Length",VLOOKUP($Y917,Densities,3,FALSE),$H917="area",VLOOKUP($Y917,Densities,4,FALSE),$H917="volume",VLOOKUP($Y917,Densities,5,FALSE),$H917="mass",1,$H917="",""),"enter density manually")</f>
        <v/>
      </c>
      <c r="AB917" s="115" t="str" cm="1">
        <f t="array" ref="AB917">_xlfn.IFNA(_xlfn.IFS($H917="length","kg/m",$H917="area","kg/m2",$H917="volume","kg/m3",$H917="mass","kg/kg",$H917="",""),"problem")</f>
        <v/>
      </c>
      <c r="AC917" s="118" t="str">
        <f t="shared" si="55"/>
        <v/>
      </c>
      <c r="AD917" s="119" t="str">
        <f t="shared" si="56"/>
        <v/>
      </c>
      <c r="AE917" s="120" t="str">
        <f t="shared" si="57"/>
        <v/>
      </c>
      <c r="AF917" s="121" t="str">
        <f t="shared" si="54"/>
        <v/>
      </c>
    </row>
    <row r="918" spans="2:32" ht="15.75" customHeight="1" x14ac:dyDescent="0.35">
      <c r="B918" s="903"/>
      <c r="C918" s="904"/>
      <c r="D918" s="905"/>
      <c r="E918" s="906"/>
      <c r="F918" s="907"/>
      <c r="G918" s="908"/>
      <c r="H918" s="909"/>
      <c r="I918" s="910"/>
      <c r="J918" s="911"/>
      <c r="K918" s="912"/>
      <c r="L918" s="913"/>
      <c r="M918" s="914"/>
      <c r="N918" s="915"/>
      <c r="O918" s="914"/>
      <c r="P918" s="915"/>
      <c r="Q918" s="916"/>
      <c r="R918" s="917"/>
      <c r="S918" s="918"/>
      <c r="T918" s="114" t="str" cm="1">
        <f t="array" ref="T918">_xlfn.IFS(I918="L = L",J918*K918,I918="L = RoT",J918*R918*S918,I918="A = L x H",J918*K918*L918,I918="A = CS",J918*O918,I918="A = A",J918*N918,I918="A = RoT",J918*R918*S918,I918="V = L x H x T",J918*K918*L918*M918,I918="V = L x CS",J918*K918*O918,I918="V = T x A",J918*M918*N918,I918="V = V",J918*P918,I918="V = RoT",J918*R918*S918,I918="M = M",J918*Q918,I918="M = RoT",J918*R918*S918,I918="","")</f>
        <v/>
      </c>
      <c r="U918" s="115" t="str" cm="1">
        <f t="array" ref="U918">_xlfn.IFNA(_xlfn.IFS($H918="length","m",$H918="area","m2",$H918="volume","m3",$H918="mass","kg",$H918="",""),"problem")</f>
        <v/>
      </c>
      <c r="V918" s="475"/>
      <c r="W918" s="476"/>
      <c r="X918" s="476"/>
      <c r="Y918" s="476"/>
      <c r="Z918" s="116"/>
      <c r="AA918" s="117" t="str" cm="1">
        <f t="array" ref="AA918">_xlfn.IFNA(_xlfn.IFS($H918="Length",VLOOKUP($Y918,Densities,3,FALSE),$H918="area",VLOOKUP($Y918,Densities,4,FALSE),$H918="volume",VLOOKUP($Y918,Densities,5,FALSE),$H918="mass",1,$H918="",""),"enter density manually")</f>
        <v/>
      </c>
      <c r="AB918" s="115" t="str" cm="1">
        <f t="array" ref="AB918">_xlfn.IFNA(_xlfn.IFS($H918="length","kg/m",$H918="area","kg/m2",$H918="volume","kg/m3",$H918="mass","kg/kg",$H918="",""),"problem")</f>
        <v/>
      </c>
      <c r="AC918" s="118" t="str">
        <f t="shared" si="55"/>
        <v/>
      </c>
      <c r="AD918" s="119" t="str">
        <f t="shared" si="56"/>
        <v/>
      </c>
      <c r="AE918" s="120" t="str">
        <f t="shared" si="57"/>
        <v/>
      </c>
      <c r="AF918" s="121" t="str">
        <f t="shared" si="54"/>
        <v/>
      </c>
    </row>
    <row r="919" spans="2:32" ht="15.75" customHeight="1" x14ac:dyDescent="0.35">
      <c r="B919" s="903"/>
      <c r="C919" s="904"/>
      <c r="D919" s="905"/>
      <c r="E919" s="906"/>
      <c r="F919" s="907"/>
      <c r="G919" s="908"/>
      <c r="H919" s="909"/>
      <c r="I919" s="910"/>
      <c r="J919" s="911"/>
      <c r="K919" s="912"/>
      <c r="L919" s="913"/>
      <c r="M919" s="914"/>
      <c r="N919" s="915"/>
      <c r="O919" s="914"/>
      <c r="P919" s="915"/>
      <c r="Q919" s="916"/>
      <c r="R919" s="917"/>
      <c r="S919" s="918"/>
      <c r="T919" s="114" t="str" cm="1">
        <f t="array" ref="T919">_xlfn.IFS(I919="L = L",J919*K919,I919="L = RoT",J919*R919*S919,I919="A = L x H",J919*K919*L919,I919="A = CS",J919*O919,I919="A = A",J919*N919,I919="A = RoT",J919*R919*S919,I919="V = L x H x T",J919*K919*L919*M919,I919="V = L x CS",J919*K919*O919,I919="V = T x A",J919*M919*N919,I919="V = V",J919*P919,I919="V = RoT",J919*R919*S919,I919="M = M",J919*Q919,I919="M = RoT",J919*R919*S919,I919="","")</f>
        <v/>
      </c>
      <c r="U919" s="115" t="str" cm="1">
        <f t="array" ref="U919">_xlfn.IFNA(_xlfn.IFS($H919="length","m",$H919="area","m2",$H919="volume","m3",$H919="mass","kg",$H919="",""),"problem")</f>
        <v/>
      </c>
      <c r="V919" s="475"/>
      <c r="W919" s="476"/>
      <c r="X919" s="476"/>
      <c r="Y919" s="476"/>
      <c r="Z919" s="116"/>
      <c r="AA919" s="117" t="str" cm="1">
        <f t="array" ref="AA919">_xlfn.IFNA(_xlfn.IFS($H919="Length",VLOOKUP($Y919,Densities,3,FALSE),$H919="area",VLOOKUP($Y919,Densities,4,FALSE),$H919="volume",VLOOKUP($Y919,Densities,5,FALSE),$H919="mass",1,$H919="",""),"enter density manually")</f>
        <v/>
      </c>
      <c r="AB919" s="115" t="str" cm="1">
        <f t="array" ref="AB919">_xlfn.IFNA(_xlfn.IFS($H919="length","kg/m",$H919="area","kg/m2",$H919="volume","kg/m3",$H919="mass","kg/kg",$H919="",""),"problem")</f>
        <v/>
      </c>
      <c r="AC919" s="118" t="str">
        <f t="shared" si="55"/>
        <v/>
      </c>
      <c r="AD919" s="119" t="str">
        <f t="shared" si="56"/>
        <v/>
      </c>
      <c r="AE919" s="120" t="str">
        <f t="shared" si="57"/>
        <v/>
      </c>
      <c r="AF919" s="121" t="str">
        <f t="shared" si="54"/>
        <v/>
      </c>
    </row>
    <row r="920" spans="2:32" ht="15.75" customHeight="1" x14ac:dyDescent="0.35">
      <c r="B920" s="903"/>
      <c r="C920" s="904"/>
      <c r="D920" s="905"/>
      <c r="E920" s="906"/>
      <c r="F920" s="907"/>
      <c r="G920" s="908"/>
      <c r="H920" s="909"/>
      <c r="I920" s="910"/>
      <c r="J920" s="911"/>
      <c r="K920" s="912"/>
      <c r="L920" s="913"/>
      <c r="M920" s="914"/>
      <c r="N920" s="915"/>
      <c r="O920" s="914"/>
      <c r="P920" s="915"/>
      <c r="Q920" s="916"/>
      <c r="R920" s="917"/>
      <c r="S920" s="918"/>
      <c r="T920" s="114" t="str" cm="1">
        <f t="array" ref="T920">_xlfn.IFS(I920="L = L",J920*K920,I920="L = RoT",J920*R920*S920,I920="A = L x H",J920*K920*L920,I920="A = CS",J920*O920,I920="A = A",J920*N920,I920="A = RoT",J920*R920*S920,I920="V = L x H x T",J920*K920*L920*M920,I920="V = L x CS",J920*K920*O920,I920="V = T x A",J920*M920*N920,I920="V = V",J920*P920,I920="V = RoT",J920*R920*S920,I920="M = M",J920*Q920,I920="M = RoT",J920*R920*S920,I920="","")</f>
        <v/>
      </c>
      <c r="U920" s="115" t="str" cm="1">
        <f t="array" ref="U920">_xlfn.IFNA(_xlfn.IFS($H920="length","m",$H920="area","m2",$H920="volume","m3",$H920="mass","kg",$H920="",""),"problem")</f>
        <v/>
      </c>
      <c r="V920" s="475"/>
      <c r="W920" s="476"/>
      <c r="X920" s="476"/>
      <c r="Y920" s="476"/>
      <c r="Z920" s="116"/>
      <c r="AA920" s="117" t="str" cm="1">
        <f t="array" ref="AA920">_xlfn.IFNA(_xlfn.IFS($H920="Length",VLOOKUP($Y920,Densities,3,FALSE),$H920="area",VLOOKUP($Y920,Densities,4,FALSE),$H920="volume",VLOOKUP($Y920,Densities,5,FALSE),$H920="mass",1,$H920="",""),"enter density manually")</f>
        <v/>
      </c>
      <c r="AB920" s="115" t="str" cm="1">
        <f t="array" ref="AB920">_xlfn.IFNA(_xlfn.IFS($H920="length","kg/m",$H920="area","kg/m2",$H920="volume","kg/m3",$H920="mass","kg/kg",$H920="",""),"problem")</f>
        <v/>
      </c>
      <c r="AC920" s="118" t="str">
        <f t="shared" si="55"/>
        <v/>
      </c>
      <c r="AD920" s="119" t="str">
        <f t="shared" si="56"/>
        <v/>
      </c>
      <c r="AE920" s="120" t="str">
        <f t="shared" si="57"/>
        <v/>
      </c>
      <c r="AF920" s="121" t="str">
        <f t="shared" si="54"/>
        <v/>
      </c>
    </row>
    <row r="921" spans="2:32" ht="15.75" customHeight="1" x14ac:dyDescent="0.35">
      <c r="B921" s="903"/>
      <c r="C921" s="904"/>
      <c r="D921" s="905"/>
      <c r="E921" s="906"/>
      <c r="F921" s="907"/>
      <c r="G921" s="908"/>
      <c r="H921" s="909"/>
      <c r="I921" s="910"/>
      <c r="J921" s="911"/>
      <c r="K921" s="912"/>
      <c r="L921" s="913"/>
      <c r="M921" s="914"/>
      <c r="N921" s="915"/>
      <c r="O921" s="914"/>
      <c r="P921" s="915"/>
      <c r="Q921" s="916"/>
      <c r="R921" s="917"/>
      <c r="S921" s="918"/>
      <c r="T921" s="114" t="str" cm="1">
        <f t="array" ref="T921">_xlfn.IFS(I921="L = L",J921*K921,I921="L = RoT",J921*R921*S921,I921="A = L x H",J921*K921*L921,I921="A = CS",J921*O921,I921="A = A",J921*N921,I921="A = RoT",J921*R921*S921,I921="V = L x H x T",J921*K921*L921*M921,I921="V = L x CS",J921*K921*O921,I921="V = T x A",J921*M921*N921,I921="V = V",J921*P921,I921="V = RoT",J921*R921*S921,I921="M = M",J921*Q921,I921="M = RoT",J921*R921*S921,I921="","")</f>
        <v/>
      </c>
      <c r="U921" s="115" t="str" cm="1">
        <f t="array" ref="U921">_xlfn.IFNA(_xlfn.IFS($H921="length","m",$H921="area","m2",$H921="volume","m3",$H921="mass","kg",$H921="",""),"problem")</f>
        <v/>
      </c>
      <c r="V921" s="475"/>
      <c r="W921" s="476"/>
      <c r="X921" s="476"/>
      <c r="Y921" s="476"/>
      <c r="Z921" s="116"/>
      <c r="AA921" s="117" t="str" cm="1">
        <f t="array" ref="AA921">_xlfn.IFNA(_xlfn.IFS($H921="Length",VLOOKUP($Y921,Densities,3,FALSE),$H921="area",VLOOKUP($Y921,Densities,4,FALSE),$H921="volume",VLOOKUP($Y921,Densities,5,FALSE),$H921="mass",1,$H921="",""),"enter density manually")</f>
        <v/>
      </c>
      <c r="AB921" s="115" t="str" cm="1">
        <f t="array" ref="AB921">_xlfn.IFNA(_xlfn.IFS($H921="length","kg/m",$H921="area","kg/m2",$H921="volume","kg/m3",$H921="mass","kg/kg",$H921="",""),"problem")</f>
        <v/>
      </c>
      <c r="AC921" s="118" t="str">
        <f t="shared" si="55"/>
        <v/>
      </c>
      <c r="AD921" s="119" t="str">
        <f t="shared" si="56"/>
        <v/>
      </c>
      <c r="AE921" s="120" t="str">
        <f t="shared" si="57"/>
        <v/>
      </c>
      <c r="AF921" s="121" t="str">
        <f t="shared" si="54"/>
        <v/>
      </c>
    </row>
    <row r="922" spans="2:32" ht="15.75" customHeight="1" x14ac:dyDescent="0.35">
      <c r="B922" s="903"/>
      <c r="C922" s="904"/>
      <c r="D922" s="905"/>
      <c r="E922" s="906"/>
      <c r="F922" s="907"/>
      <c r="G922" s="908"/>
      <c r="H922" s="909"/>
      <c r="I922" s="910"/>
      <c r="J922" s="911"/>
      <c r="K922" s="912"/>
      <c r="L922" s="913"/>
      <c r="M922" s="914"/>
      <c r="N922" s="915"/>
      <c r="O922" s="914"/>
      <c r="P922" s="915"/>
      <c r="Q922" s="916"/>
      <c r="R922" s="917"/>
      <c r="S922" s="918"/>
      <c r="T922" s="114" t="str" cm="1">
        <f t="array" ref="T922">_xlfn.IFS(I922="L = L",J922*K922,I922="L = RoT",J922*R922*S922,I922="A = L x H",J922*K922*L922,I922="A = CS",J922*O922,I922="A = A",J922*N922,I922="A = RoT",J922*R922*S922,I922="V = L x H x T",J922*K922*L922*M922,I922="V = L x CS",J922*K922*O922,I922="V = T x A",J922*M922*N922,I922="V = V",J922*P922,I922="V = RoT",J922*R922*S922,I922="M = M",J922*Q922,I922="M = RoT",J922*R922*S922,I922="","")</f>
        <v/>
      </c>
      <c r="U922" s="115" t="str" cm="1">
        <f t="array" ref="U922">_xlfn.IFNA(_xlfn.IFS($H922="length","m",$H922="area","m2",$H922="volume","m3",$H922="mass","kg",$H922="",""),"problem")</f>
        <v/>
      </c>
      <c r="V922" s="475"/>
      <c r="W922" s="476"/>
      <c r="X922" s="476"/>
      <c r="Y922" s="476"/>
      <c r="Z922" s="116"/>
      <c r="AA922" s="117" t="str" cm="1">
        <f t="array" ref="AA922">_xlfn.IFNA(_xlfn.IFS($H922="Length",VLOOKUP($Y922,Densities,3,FALSE),$H922="area",VLOOKUP($Y922,Densities,4,FALSE),$H922="volume",VLOOKUP($Y922,Densities,5,FALSE),$H922="mass",1,$H922="",""),"enter density manually")</f>
        <v/>
      </c>
      <c r="AB922" s="115" t="str" cm="1">
        <f t="array" ref="AB922">_xlfn.IFNA(_xlfn.IFS($H922="length","kg/m",$H922="area","kg/m2",$H922="volume","kg/m3",$H922="mass","kg/kg",$H922="",""),"problem")</f>
        <v/>
      </c>
      <c r="AC922" s="118" t="str">
        <f t="shared" si="55"/>
        <v/>
      </c>
      <c r="AD922" s="119" t="str">
        <f t="shared" si="56"/>
        <v/>
      </c>
      <c r="AE922" s="120" t="str">
        <f t="shared" si="57"/>
        <v/>
      </c>
      <c r="AF922" s="121" t="str">
        <f t="shared" si="54"/>
        <v/>
      </c>
    </row>
    <row r="923" spans="2:32" ht="15.75" customHeight="1" x14ac:dyDescent="0.35">
      <c r="B923" s="903"/>
      <c r="C923" s="904"/>
      <c r="D923" s="905"/>
      <c r="E923" s="906"/>
      <c r="F923" s="907"/>
      <c r="G923" s="908"/>
      <c r="H923" s="909"/>
      <c r="I923" s="910"/>
      <c r="J923" s="911"/>
      <c r="K923" s="912"/>
      <c r="L923" s="913"/>
      <c r="M923" s="914"/>
      <c r="N923" s="915"/>
      <c r="O923" s="914"/>
      <c r="P923" s="915"/>
      <c r="Q923" s="916"/>
      <c r="R923" s="917"/>
      <c r="S923" s="918"/>
      <c r="T923" s="114" t="str" cm="1">
        <f t="array" ref="T923">_xlfn.IFS(I923="L = L",J923*K923,I923="L = RoT",J923*R923*S923,I923="A = L x H",J923*K923*L923,I923="A = CS",J923*O923,I923="A = A",J923*N923,I923="A = RoT",J923*R923*S923,I923="V = L x H x T",J923*K923*L923*M923,I923="V = L x CS",J923*K923*O923,I923="V = T x A",J923*M923*N923,I923="V = V",J923*P923,I923="V = RoT",J923*R923*S923,I923="M = M",J923*Q923,I923="M = RoT",J923*R923*S923,I923="","")</f>
        <v/>
      </c>
      <c r="U923" s="115" t="str" cm="1">
        <f t="array" ref="U923">_xlfn.IFNA(_xlfn.IFS($H923="length","m",$H923="area","m2",$H923="volume","m3",$H923="mass","kg",$H923="",""),"problem")</f>
        <v/>
      </c>
      <c r="V923" s="475"/>
      <c r="W923" s="476"/>
      <c r="X923" s="476"/>
      <c r="Y923" s="476"/>
      <c r="Z923" s="116"/>
      <c r="AA923" s="117" t="str" cm="1">
        <f t="array" ref="AA923">_xlfn.IFNA(_xlfn.IFS($H923="Length",VLOOKUP($Y923,Densities,3,FALSE),$H923="area",VLOOKUP($Y923,Densities,4,FALSE),$H923="volume",VLOOKUP($Y923,Densities,5,FALSE),$H923="mass",1,$H923="",""),"enter density manually")</f>
        <v/>
      </c>
      <c r="AB923" s="115" t="str" cm="1">
        <f t="array" ref="AB923">_xlfn.IFNA(_xlfn.IFS($H923="length","kg/m",$H923="area","kg/m2",$H923="volume","kg/m3",$H923="mass","kg/kg",$H923="",""),"problem")</f>
        <v/>
      </c>
      <c r="AC923" s="118" t="str">
        <f t="shared" si="55"/>
        <v/>
      </c>
      <c r="AD923" s="119" t="str">
        <f t="shared" si="56"/>
        <v/>
      </c>
      <c r="AE923" s="120" t="str">
        <f t="shared" si="57"/>
        <v/>
      </c>
      <c r="AF923" s="121" t="str">
        <f t="shared" si="54"/>
        <v/>
      </c>
    </row>
    <row r="924" spans="2:32" ht="15.75" customHeight="1" x14ac:dyDescent="0.35">
      <c r="B924" s="903"/>
      <c r="C924" s="904"/>
      <c r="D924" s="905"/>
      <c r="E924" s="906"/>
      <c r="F924" s="907"/>
      <c r="G924" s="908"/>
      <c r="H924" s="909"/>
      <c r="I924" s="910"/>
      <c r="J924" s="911"/>
      <c r="K924" s="912"/>
      <c r="L924" s="913"/>
      <c r="M924" s="914"/>
      <c r="N924" s="915"/>
      <c r="O924" s="914"/>
      <c r="P924" s="915"/>
      <c r="Q924" s="916"/>
      <c r="R924" s="917"/>
      <c r="S924" s="918"/>
      <c r="T924" s="114" t="str" cm="1">
        <f t="array" ref="T924">_xlfn.IFS(I924="L = L",J924*K924,I924="L = RoT",J924*R924*S924,I924="A = L x H",J924*K924*L924,I924="A = CS",J924*O924,I924="A = A",J924*N924,I924="A = RoT",J924*R924*S924,I924="V = L x H x T",J924*K924*L924*M924,I924="V = L x CS",J924*K924*O924,I924="V = T x A",J924*M924*N924,I924="V = V",J924*P924,I924="V = RoT",J924*R924*S924,I924="M = M",J924*Q924,I924="M = RoT",J924*R924*S924,I924="","")</f>
        <v/>
      </c>
      <c r="U924" s="115" t="str" cm="1">
        <f t="array" ref="U924">_xlfn.IFNA(_xlfn.IFS($H924="length","m",$H924="area","m2",$H924="volume","m3",$H924="mass","kg",$H924="",""),"problem")</f>
        <v/>
      </c>
      <c r="V924" s="475"/>
      <c r="W924" s="476"/>
      <c r="X924" s="476"/>
      <c r="Y924" s="476"/>
      <c r="Z924" s="116"/>
      <c r="AA924" s="117" t="str" cm="1">
        <f t="array" ref="AA924">_xlfn.IFNA(_xlfn.IFS($H924="Length",VLOOKUP($Y924,Densities,3,FALSE),$H924="area",VLOOKUP($Y924,Densities,4,FALSE),$H924="volume",VLOOKUP($Y924,Densities,5,FALSE),$H924="mass",1,$H924="",""),"enter density manually")</f>
        <v/>
      </c>
      <c r="AB924" s="115" t="str" cm="1">
        <f t="array" ref="AB924">_xlfn.IFNA(_xlfn.IFS($H924="length","kg/m",$H924="area","kg/m2",$H924="volume","kg/m3",$H924="mass","kg/kg",$H924="",""),"problem")</f>
        <v/>
      </c>
      <c r="AC924" s="118" t="str">
        <f t="shared" si="55"/>
        <v/>
      </c>
      <c r="AD924" s="119" t="str">
        <f t="shared" si="56"/>
        <v/>
      </c>
      <c r="AE924" s="120" t="str">
        <f t="shared" si="57"/>
        <v/>
      </c>
      <c r="AF924" s="121" t="str">
        <f t="shared" si="54"/>
        <v/>
      </c>
    </row>
    <row r="925" spans="2:32" ht="15.75" customHeight="1" x14ac:dyDescent="0.35">
      <c r="B925" s="903"/>
      <c r="C925" s="904"/>
      <c r="D925" s="905"/>
      <c r="E925" s="906"/>
      <c r="F925" s="907"/>
      <c r="G925" s="908"/>
      <c r="H925" s="909"/>
      <c r="I925" s="910"/>
      <c r="J925" s="911"/>
      <c r="K925" s="912"/>
      <c r="L925" s="913"/>
      <c r="M925" s="914"/>
      <c r="N925" s="915"/>
      <c r="O925" s="914"/>
      <c r="P925" s="915"/>
      <c r="Q925" s="916"/>
      <c r="R925" s="917"/>
      <c r="S925" s="918"/>
      <c r="T925" s="114" t="str" cm="1">
        <f t="array" ref="T925">_xlfn.IFS(I925="L = L",J925*K925,I925="L = RoT",J925*R925*S925,I925="A = L x H",J925*K925*L925,I925="A = CS",J925*O925,I925="A = A",J925*N925,I925="A = RoT",J925*R925*S925,I925="V = L x H x T",J925*K925*L925*M925,I925="V = L x CS",J925*K925*O925,I925="V = T x A",J925*M925*N925,I925="V = V",J925*P925,I925="V = RoT",J925*R925*S925,I925="M = M",J925*Q925,I925="M = RoT",J925*R925*S925,I925="","")</f>
        <v/>
      </c>
      <c r="U925" s="115" t="str" cm="1">
        <f t="array" ref="U925">_xlfn.IFNA(_xlfn.IFS($H925="length","m",$H925="area","m2",$H925="volume","m3",$H925="mass","kg",$H925="",""),"problem")</f>
        <v/>
      </c>
      <c r="V925" s="475"/>
      <c r="W925" s="476"/>
      <c r="X925" s="476"/>
      <c r="Y925" s="476"/>
      <c r="Z925" s="116"/>
      <c r="AA925" s="117" t="str" cm="1">
        <f t="array" ref="AA925">_xlfn.IFNA(_xlfn.IFS($H925="Length",VLOOKUP($Y925,Densities,3,FALSE),$H925="area",VLOOKUP($Y925,Densities,4,FALSE),$H925="volume",VLOOKUP($Y925,Densities,5,FALSE),$H925="mass",1,$H925="",""),"enter density manually")</f>
        <v/>
      </c>
      <c r="AB925" s="115" t="str" cm="1">
        <f t="array" ref="AB925">_xlfn.IFNA(_xlfn.IFS($H925="length","kg/m",$H925="area","kg/m2",$H925="volume","kg/m3",$H925="mass","kg/kg",$H925="",""),"problem")</f>
        <v/>
      </c>
      <c r="AC925" s="118" t="str">
        <f t="shared" si="55"/>
        <v/>
      </c>
      <c r="AD925" s="119" t="str">
        <f t="shared" si="56"/>
        <v/>
      </c>
      <c r="AE925" s="120" t="str">
        <f t="shared" si="57"/>
        <v/>
      </c>
      <c r="AF925" s="121" t="str">
        <f t="shared" si="54"/>
        <v/>
      </c>
    </row>
    <row r="926" spans="2:32" ht="15.75" customHeight="1" x14ac:dyDescent="0.35">
      <c r="B926" s="903"/>
      <c r="C926" s="904"/>
      <c r="D926" s="905"/>
      <c r="E926" s="906"/>
      <c r="F926" s="907"/>
      <c r="G926" s="908"/>
      <c r="H926" s="909"/>
      <c r="I926" s="910"/>
      <c r="J926" s="911"/>
      <c r="K926" s="912"/>
      <c r="L926" s="913"/>
      <c r="M926" s="914"/>
      <c r="N926" s="915"/>
      <c r="O926" s="914"/>
      <c r="P926" s="915"/>
      <c r="Q926" s="916"/>
      <c r="R926" s="917"/>
      <c r="S926" s="918"/>
      <c r="T926" s="114" t="str" cm="1">
        <f t="array" ref="T926">_xlfn.IFS(I926="L = L",J926*K926,I926="L = RoT",J926*R926*S926,I926="A = L x H",J926*K926*L926,I926="A = CS",J926*O926,I926="A = A",J926*N926,I926="A = RoT",J926*R926*S926,I926="V = L x H x T",J926*K926*L926*M926,I926="V = L x CS",J926*K926*O926,I926="V = T x A",J926*M926*N926,I926="V = V",J926*P926,I926="V = RoT",J926*R926*S926,I926="M = M",J926*Q926,I926="M = RoT",J926*R926*S926,I926="","")</f>
        <v/>
      </c>
      <c r="U926" s="115" t="str" cm="1">
        <f t="array" ref="U926">_xlfn.IFNA(_xlfn.IFS($H926="length","m",$H926="area","m2",$H926="volume","m3",$H926="mass","kg",$H926="",""),"problem")</f>
        <v/>
      </c>
      <c r="V926" s="475"/>
      <c r="W926" s="476"/>
      <c r="X926" s="476"/>
      <c r="Y926" s="476"/>
      <c r="Z926" s="116"/>
      <c r="AA926" s="117" t="str" cm="1">
        <f t="array" ref="AA926">_xlfn.IFNA(_xlfn.IFS($H926="Length",VLOOKUP($Y926,Densities,3,FALSE),$H926="area",VLOOKUP($Y926,Densities,4,FALSE),$H926="volume",VLOOKUP($Y926,Densities,5,FALSE),$H926="mass",1,$H926="",""),"enter density manually")</f>
        <v/>
      </c>
      <c r="AB926" s="115" t="str" cm="1">
        <f t="array" ref="AB926">_xlfn.IFNA(_xlfn.IFS($H926="length","kg/m",$H926="area","kg/m2",$H926="volume","kg/m3",$H926="mass","kg/kg",$H926="",""),"problem")</f>
        <v/>
      </c>
      <c r="AC926" s="118" t="str">
        <f t="shared" si="55"/>
        <v/>
      </c>
      <c r="AD926" s="119" t="str">
        <f t="shared" si="56"/>
        <v/>
      </c>
      <c r="AE926" s="120" t="str">
        <f t="shared" si="57"/>
        <v/>
      </c>
      <c r="AF926" s="121" t="str">
        <f t="shared" si="54"/>
        <v/>
      </c>
    </row>
    <row r="927" spans="2:32" ht="15.75" customHeight="1" x14ac:dyDescent="0.35">
      <c r="B927" s="903"/>
      <c r="C927" s="904"/>
      <c r="D927" s="905"/>
      <c r="E927" s="906"/>
      <c r="F927" s="907"/>
      <c r="G927" s="908"/>
      <c r="H927" s="909"/>
      <c r="I927" s="910"/>
      <c r="J927" s="911"/>
      <c r="K927" s="912"/>
      <c r="L927" s="913"/>
      <c r="M927" s="914"/>
      <c r="N927" s="915"/>
      <c r="O927" s="914"/>
      <c r="P927" s="915"/>
      <c r="Q927" s="916"/>
      <c r="R927" s="917"/>
      <c r="S927" s="918"/>
      <c r="T927" s="114" t="str" cm="1">
        <f t="array" ref="T927">_xlfn.IFS(I927="L = L",J927*K927,I927="L = RoT",J927*R927*S927,I927="A = L x H",J927*K927*L927,I927="A = CS",J927*O927,I927="A = A",J927*N927,I927="A = RoT",J927*R927*S927,I927="V = L x H x T",J927*K927*L927*M927,I927="V = L x CS",J927*K927*O927,I927="V = T x A",J927*M927*N927,I927="V = V",J927*P927,I927="V = RoT",J927*R927*S927,I927="M = M",J927*Q927,I927="M = RoT",J927*R927*S927,I927="","")</f>
        <v/>
      </c>
      <c r="U927" s="115" t="str" cm="1">
        <f t="array" ref="U927">_xlfn.IFNA(_xlfn.IFS($H927="length","m",$H927="area","m2",$H927="volume","m3",$H927="mass","kg",$H927="",""),"problem")</f>
        <v/>
      </c>
      <c r="V927" s="475"/>
      <c r="W927" s="476"/>
      <c r="X927" s="476"/>
      <c r="Y927" s="476"/>
      <c r="Z927" s="116"/>
      <c r="AA927" s="117" t="str" cm="1">
        <f t="array" ref="AA927">_xlfn.IFNA(_xlfn.IFS($H927="Length",VLOOKUP($Y927,Densities,3,FALSE),$H927="area",VLOOKUP($Y927,Densities,4,FALSE),$H927="volume",VLOOKUP($Y927,Densities,5,FALSE),$H927="mass",1,$H927="",""),"enter density manually")</f>
        <v/>
      </c>
      <c r="AB927" s="115" t="str" cm="1">
        <f t="array" ref="AB927">_xlfn.IFNA(_xlfn.IFS($H927="length","kg/m",$H927="area","kg/m2",$H927="volume","kg/m3",$H927="mass","kg/kg",$H927="",""),"problem")</f>
        <v/>
      </c>
      <c r="AC927" s="118" t="str">
        <f t="shared" si="55"/>
        <v/>
      </c>
      <c r="AD927" s="119" t="str">
        <f t="shared" si="56"/>
        <v/>
      </c>
      <c r="AE927" s="120" t="str">
        <f t="shared" si="57"/>
        <v/>
      </c>
      <c r="AF927" s="121" t="str">
        <f t="shared" si="54"/>
        <v/>
      </c>
    </row>
    <row r="928" spans="2:32" ht="15.75" customHeight="1" x14ac:dyDescent="0.35">
      <c r="B928" s="903"/>
      <c r="C928" s="904"/>
      <c r="D928" s="905"/>
      <c r="E928" s="906"/>
      <c r="F928" s="907"/>
      <c r="G928" s="908"/>
      <c r="H928" s="909"/>
      <c r="I928" s="910"/>
      <c r="J928" s="911"/>
      <c r="K928" s="912"/>
      <c r="L928" s="913"/>
      <c r="M928" s="914"/>
      <c r="N928" s="915"/>
      <c r="O928" s="914"/>
      <c r="P928" s="915"/>
      <c r="Q928" s="916"/>
      <c r="R928" s="917"/>
      <c r="S928" s="918"/>
      <c r="T928" s="114" t="str" cm="1">
        <f t="array" ref="T928">_xlfn.IFS(I928="L = L",J928*K928,I928="L = RoT",J928*R928*S928,I928="A = L x H",J928*K928*L928,I928="A = CS",J928*O928,I928="A = A",J928*N928,I928="A = RoT",J928*R928*S928,I928="V = L x H x T",J928*K928*L928*M928,I928="V = L x CS",J928*K928*O928,I928="V = T x A",J928*M928*N928,I928="V = V",J928*P928,I928="V = RoT",J928*R928*S928,I928="M = M",J928*Q928,I928="M = RoT",J928*R928*S928,I928="","")</f>
        <v/>
      </c>
      <c r="U928" s="115" t="str" cm="1">
        <f t="array" ref="U928">_xlfn.IFNA(_xlfn.IFS($H928="length","m",$H928="area","m2",$H928="volume","m3",$H928="mass","kg",$H928="",""),"problem")</f>
        <v/>
      </c>
      <c r="V928" s="475"/>
      <c r="W928" s="476"/>
      <c r="X928" s="476"/>
      <c r="Y928" s="476"/>
      <c r="Z928" s="116"/>
      <c r="AA928" s="117" t="str" cm="1">
        <f t="array" ref="AA928">_xlfn.IFNA(_xlfn.IFS($H928="Length",VLOOKUP($Y928,Densities,3,FALSE),$H928="area",VLOOKUP($Y928,Densities,4,FALSE),$H928="volume",VLOOKUP($Y928,Densities,5,FALSE),$H928="mass",1,$H928="",""),"enter density manually")</f>
        <v/>
      </c>
      <c r="AB928" s="115" t="str" cm="1">
        <f t="array" ref="AB928">_xlfn.IFNA(_xlfn.IFS($H928="length","kg/m",$H928="area","kg/m2",$H928="volume","kg/m3",$H928="mass","kg/kg",$H928="",""),"problem")</f>
        <v/>
      </c>
      <c r="AC928" s="118" t="str">
        <f t="shared" si="55"/>
        <v/>
      </c>
      <c r="AD928" s="119" t="str">
        <f t="shared" si="56"/>
        <v/>
      </c>
      <c r="AE928" s="120" t="str">
        <f t="shared" si="57"/>
        <v/>
      </c>
      <c r="AF928" s="121" t="str">
        <f t="shared" si="54"/>
        <v/>
      </c>
    </row>
    <row r="929" spans="2:32" ht="15.75" customHeight="1" x14ac:dyDescent="0.35">
      <c r="B929" s="903"/>
      <c r="C929" s="904"/>
      <c r="D929" s="905"/>
      <c r="E929" s="906"/>
      <c r="F929" s="907"/>
      <c r="G929" s="908"/>
      <c r="H929" s="909"/>
      <c r="I929" s="910"/>
      <c r="J929" s="911"/>
      <c r="K929" s="912"/>
      <c r="L929" s="913"/>
      <c r="M929" s="914"/>
      <c r="N929" s="915"/>
      <c r="O929" s="914"/>
      <c r="P929" s="915"/>
      <c r="Q929" s="916"/>
      <c r="R929" s="917"/>
      <c r="S929" s="918"/>
      <c r="T929" s="114" t="str" cm="1">
        <f t="array" ref="T929">_xlfn.IFS(I929="L = L",J929*K929,I929="L = RoT",J929*R929*S929,I929="A = L x H",J929*K929*L929,I929="A = CS",J929*O929,I929="A = A",J929*N929,I929="A = RoT",J929*R929*S929,I929="V = L x H x T",J929*K929*L929*M929,I929="V = L x CS",J929*K929*O929,I929="V = T x A",J929*M929*N929,I929="V = V",J929*P929,I929="V = RoT",J929*R929*S929,I929="M = M",J929*Q929,I929="M = RoT",J929*R929*S929,I929="","")</f>
        <v/>
      </c>
      <c r="U929" s="115" t="str" cm="1">
        <f t="array" ref="U929">_xlfn.IFNA(_xlfn.IFS($H929="length","m",$H929="area","m2",$H929="volume","m3",$H929="mass","kg",$H929="",""),"problem")</f>
        <v/>
      </c>
      <c r="V929" s="475"/>
      <c r="W929" s="476"/>
      <c r="X929" s="476"/>
      <c r="Y929" s="476"/>
      <c r="Z929" s="116"/>
      <c r="AA929" s="117" t="str" cm="1">
        <f t="array" ref="AA929">_xlfn.IFNA(_xlfn.IFS($H929="Length",VLOOKUP($Y929,Densities,3,FALSE),$H929="area",VLOOKUP($Y929,Densities,4,FALSE),$H929="volume",VLOOKUP($Y929,Densities,5,FALSE),$H929="mass",1,$H929="",""),"enter density manually")</f>
        <v/>
      </c>
      <c r="AB929" s="115" t="str" cm="1">
        <f t="array" ref="AB929">_xlfn.IFNA(_xlfn.IFS($H929="length","kg/m",$H929="area","kg/m2",$H929="volume","kg/m3",$H929="mass","kg/kg",$H929="",""),"problem")</f>
        <v/>
      </c>
      <c r="AC929" s="118" t="str">
        <f t="shared" si="55"/>
        <v/>
      </c>
      <c r="AD929" s="119" t="str">
        <f t="shared" si="56"/>
        <v/>
      </c>
      <c r="AE929" s="120" t="str">
        <f t="shared" si="57"/>
        <v/>
      </c>
      <c r="AF929" s="121" t="str">
        <f t="shared" si="54"/>
        <v/>
      </c>
    </row>
    <row r="930" spans="2:32" ht="15.75" customHeight="1" x14ac:dyDescent="0.35">
      <c r="B930" s="903"/>
      <c r="C930" s="904"/>
      <c r="D930" s="905"/>
      <c r="E930" s="906"/>
      <c r="F930" s="907"/>
      <c r="G930" s="908"/>
      <c r="H930" s="909"/>
      <c r="I930" s="910"/>
      <c r="J930" s="911"/>
      <c r="K930" s="912"/>
      <c r="L930" s="913"/>
      <c r="M930" s="914"/>
      <c r="N930" s="915"/>
      <c r="O930" s="914"/>
      <c r="P930" s="915"/>
      <c r="Q930" s="916"/>
      <c r="R930" s="917"/>
      <c r="S930" s="918"/>
      <c r="T930" s="114" t="str" cm="1">
        <f t="array" ref="T930">_xlfn.IFS(I930="L = L",J930*K930,I930="L = RoT",J930*R930*S930,I930="A = L x H",J930*K930*L930,I930="A = CS",J930*O930,I930="A = A",J930*N930,I930="A = RoT",J930*R930*S930,I930="V = L x H x T",J930*K930*L930*M930,I930="V = L x CS",J930*K930*O930,I930="V = T x A",J930*M930*N930,I930="V = V",J930*P930,I930="V = RoT",J930*R930*S930,I930="M = M",J930*Q930,I930="M = RoT",J930*R930*S930,I930="","")</f>
        <v/>
      </c>
      <c r="U930" s="115" t="str" cm="1">
        <f t="array" ref="U930">_xlfn.IFNA(_xlfn.IFS($H930="length","m",$H930="area","m2",$H930="volume","m3",$H930="mass","kg",$H930="",""),"problem")</f>
        <v/>
      </c>
      <c r="V930" s="475"/>
      <c r="W930" s="476"/>
      <c r="X930" s="476"/>
      <c r="Y930" s="476"/>
      <c r="Z930" s="116"/>
      <c r="AA930" s="117" t="str" cm="1">
        <f t="array" ref="AA930">_xlfn.IFNA(_xlfn.IFS($H930="Length",VLOOKUP($Y930,Densities,3,FALSE),$H930="area",VLOOKUP($Y930,Densities,4,FALSE),$H930="volume",VLOOKUP($Y930,Densities,5,FALSE),$H930="mass",1,$H930="",""),"enter density manually")</f>
        <v/>
      </c>
      <c r="AB930" s="115" t="str" cm="1">
        <f t="array" ref="AB930">_xlfn.IFNA(_xlfn.IFS($H930="length","kg/m",$H930="area","kg/m2",$H930="volume","kg/m3",$H930="mass","kg/kg",$H930="",""),"problem")</f>
        <v/>
      </c>
      <c r="AC930" s="118" t="str">
        <f t="shared" si="55"/>
        <v/>
      </c>
      <c r="AD930" s="119" t="str">
        <f t="shared" si="56"/>
        <v/>
      </c>
      <c r="AE930" s="120" t="str">
        <f t="shared" si="57"/>
        <v/>
      </c>
      <c r="AF930" s="121" t="str">
        <f t="shared" si="54"/>
        <v/>
      </c>
    </row>
    <row r="931" spans="2:32" ht="15.75" customHeight="1" x14ac:dyDescent="0.35">
      <c r="B931" s="903"/>
      <c r="C931" s="904"/>
      <c r="D931" s="905"/>
      <c r="E931" s="906"/>
      <c r="F931" s="907"/>
      <c r="G931" s="908"/>
      <c r="H931" s="909"/>
      <c r="I931" s="910"/>
      <c r="J931" s="911"/>
      <c r="K931" s="912"/>
      <c r="L931" s="913"/>
      <c r="M931" s="914"/>
      <c r="N931" s="915"/>
      <c r="O931" s="914"/>
      <c r="P931" s="915"/>
      <c r="Q931" s="916"/>
      <c r="R931" s="917"/>
      <c r="S931" s="918"/>
      <c r="T931" s="114" t="str" cm="1">
        <f t="array" ref="T931">_xlfn.IFS(I931="L = L",J931*K931,I931="L = RoT",J931*R931*S931,I931="A = L x H",J931*K931*L931,I931="A = CS",J931*O931,I931="A = A",J931*N931,I931="A = RoT",J931*R931*S931,I931="V = L x H x T",J931*K931*L931*M931,I931="V = L x CS",J931*K931*O931,I931="V = T x A",J931*M931*N931,I931="V = V",J931*P931,I931="V = RoT",J931*R931*S931,I931="M = M",J931*Q931,I931="M = RoT",J931*R931*S931,I931="","")</f>
        <v/>
      </c>
      <c r="U931" s="115" t="str" cm="1">
        <f t="array" ref="U931">_xlfn.IFNA(_xlfn.IFS($H931="length","m",$H931="area","m2",$H931="volume","m3",$H931="mass","kg",$H931="",""),"problem")</f>
        <v/>
      </c>
      <c r="V931" s="475"/>
      <c r="W931" s="476"/>
      <c r="X931" s="476"/>
      <c r="Y931" s="476"/>
      <c r="Z931" s="116"/>
      <c r="AA931" s="117" t="str" cm="1">
        <f t="array" ref="AA931">_xlfn.IFNA(_xlfn.IFS($H931="Length",VLOOKUP($Y931,Densities,3,FALSE),$H931="area",VLOOKUP($Y931,Densities,4,FALSE),$H931="volume",VLOOKUP($Y931,Densities,5,FALSE),$H931="mass",1,$H931="",""),"enter density manually")</f>
        <v/>
      </c>
      <c r="AB931" s="115" t="str" cm="1">
        <f t="array" ref="AB931">_xlfn.IFNA(_xlfn.IFS($H931="length","kg/m",$H931="area","kg/m2",$H931="volume","kg/m3",$H931="mass","kg/kg",$H931="",""),"problem")</f>
        <v/>
      </c>
      <c r="AC931" s="118" t="str">
        <f t="shared" si="55"/>
        <v/>
      </c>
      <c r="AD931" s="119" t="str">
        <f t="shared" si="56"/>
        <v/>
      </c>
      <c r="AE931" s="120" t="str">
        <f t="shared" si="57"/>
        <v/>
      </c>
      <c r="AF931" s="121" t="str">
        <f t="shared" si="54"/>
        <v/>
      </c>
    </row>
    <row r="932" spans="2:32" ht="15.75" customHeight="1" x14ac:dyDescent="0.35">
      <c r="B932" s="903"/>
      <c r="C932" s="904"/>
      <c r="D932" s="905"/>
      <c r="E932" s="906"/>
      <c r="F932" s="907"/>
      <c r="G932" s="908"/>
      <c r="H932" s="909"/>
      <c r="I932" s="910"/>
      <c r="J932" s="911"/>
      <c r="K932" s="912"/>
      <c r="L932" s="913"/>
      <c r="M932" s="914"/>
      <c r="N932" s="915"/>
      <c r="O932" s="914"/>
      <c r="P932" s="915"/>
      <c r="Q932" s="916"/>
      <c r="R932" s="917"/>
      <c r="S932" s="918"/>
      <c r="T932" s="114" t="str" cm="1">
        <f t="array" ref="T932">_xlfn.IFS(I932="L = L",J932*K932,I932="L = RoT",J932*R932*S932,I932="A = L x H",J932*K932*L932,I932="A = CS",J932*O932,I932="A = A",J932*N932,I932="A = RoT",J932*R932*S932,I932="V = L x H x T",J932*K932*L932*M932,I932="V = L x CS",J932*K932*O932,I932="V = T x A",J932*M932*N932,I932="V = V",J932*P932,I932="V = RoT",J932*R932*S932,I932="M = M",J932*Q932,I932="M = RoT",J932*R932*S932,I932="","")</f>
        <v/>
      </c>
      <c r="U932" s="115" t="str" cm="1">
        <f t="array" ref="U932">_xlfn.IFNA(_xlfn.IFS($H932="length","m",$H932="area","m2",$H932="volume","m3",$H932="mass","kg",$H932="",""),"problem")</f>
        <v/>
      </c>
      <c r="V932" s="475"/>
      <c r="W932" s="476"/>
      <c r="X932" s="476"/>
      <c r="Y932" s="476"/>
      <c r="Z932" s="116"/>
      <c r="AA932" s="117" t="str" cm="1">
        <f t="array" ref="AA932">_xlfn.IFNA(_xlfn.IFS($H932="Length",VLOOKUP($Y932,Densities,3,FALSE),$H932="area",VLOOKUP($Y932,Densities,4,FALSE),$H932="volume",VLOOKUP($Y932,Densities,5,FALSE),$H932="mass",1,$H932="",""),"enter density manually")</f>
        <v/>
      </c>
      <c r="AB932" s="115" t="str" cm="1">
        <f t="array" ref="AB932">_xlfn.IFNA(_xlfn.IFS($H932="length","kg/m",$H932="area","kg/m2",$H932="volume","kg/m3",$H932="mass","kg/kg",$H932="",""),"problem")</f>
        <v/>
      </c>
      <c r="AC932" s="118" t="str">
        <f t="shared" si="55"/>
        <v/>
      </c>
      <c r="AD932" s="119" t="str">
        <f t="shared" si="56"/>
        <v/>
      </c>
      <c r="AE932" s="120" t="str">
        <f t="shared" si="57"/>
        <v/>
      </c>
      <c r="AF932" s="121" t="str">
        <f t="shared" si="54"/>
        <v/>
      </c>
    </row>
    <row r="933" spans="2:32" ht="15.75" customHeight="1" x14ac:dyDescent="0.35">
      <c r="B933" s="903"/>
      <c r="C933" s="904"/>
      <c r="D933" s="905"/>
      <c r="E933" s="906"/>
      <c r="F933" s="907"/>
      <c r="G933" s="908"/>
      <c r="H933" s="909"/>
      <c r="I933" s="910"/>
      <c r="J933" s="911"/>
      <c r="K933" s="912"/>
      <c r="L933" s="913"/>
      <c r="M933" s="914"/>
      <c r="N933" s="915"/>
      <c r="O933" s="914"/>
      <c r="P933" s="915"/>
      <c r="Q933" s="916"/>
      <c r="R933" s="917"/>
      <c r="S933" s="918"/>
      <c r="T933" s="114" t="str" cm="1">
        <f t="array" ref="T933">_xlfn.IFS(I933="L = L",J933*K933,I933="L = RoT",J933*R933*S933,I933="A = L x H",J933*K933*L933,I933="A = CS",J933*O933,I933="A = A",J933*N933,I933="A = RoT",J933*R933*S933,I933="V = L x H x T",J933*K933*L933*M933,I933="V = L x CS",J933*K933*O933,I933="V = T x A",J933*M933*N933,I933="V = V",J933*P933,I933="V = RoT",J933*R933*S933,I933="M = M",J933*Q933,I933="M = RoT",J933*R933*S933,I933="","")</f>
        <v/>
      </c>
      <c r="U933" s="115" t="str" cm="1">
        <f t="array" ref="U933">_xlfn.IFNA(_xlfn.IFS($H933="length","m",$H933="area","m2",$H933="volume","m3",$H933="mass","kg",$H933="",""),"problem")</f>
        <v/>
      </c>
      <c r="V933" s="475"/>
      <c r="W933" s="476"/>
      <c r="X933" s="476"/>
      <c r="Y933" s="476"/>
      <c r="Z933" s="116"/>
      <c r="AA933" s="117" t="str" cm="1">
        <f t="array" ref="AA933">_xlfn.IFNA(_xlfn.IFS($H933="Length",VLOOKUP($Y933,Densities,3,FALSE),$H933="area",VLOOKUP($Y933,Densities,4,FALSE),$H933="volume",VLOOKUP($Y933,Densities,5,FALSE),$H933="mass",1,$H933="",""),"enter density manually")</f>
        <v/>
      </c>
      <c r="AB933" s="115" t="str" cm="1">
        <f t="array" ref="AB933">_xlfn.IFNA(_xlfn.IFS($H933="length","kg/m",$H933="area","kg/m2",$H933="volume","kg/m3",$H933="mass","kg/kg",$H933="",""),"problem")</f>
        <v/>
      </c>
      <c r="AC933" s="118" t="str">
        <f t="shared" si="55"/>
        <v/>
      </c>
      <c r="AD933" s="119" t="str">
        <f t="shared" si="56"/>
        <v/>
      </c>
      <c r="AE933" s="120" t="str">
        <f t="shared" si="57"/>
        <v/>
      </c>
      <c r="AF933" s="121" t="str">
        <f t="shared" si="54"/>
        <v/>
      </c>
    </row>
    <row r="934" spans="2:32" ht="15.75" customHeight="1" x14ac:dyDescent="0.35">
      <c r="B934" s="903"/>
      <c r="C934" s="904"/>
      <c r="D934" s="905"/>
      <c r="E934" s="906"/>
      <c r="F934" s="907"/>
      <c r="G934" s="908"/>
      <c r="H934" s="909"/>
      <c r="I934" s="910"/>
      <c r="J934" s="911"/>
      <c r="K934" s="912"/>
      <c r="L934" s="913"/>
      <c r="M934" s="914"/>
      <c r="N934" s="915"/>
      <c r="O934" s="914"/>
      <c r="P934" s="915"/>
      <c r="Q934" s="916"/>
      <c r="R934" s="917"/>
      <c r="S934" s="918"/>
      <c r="T934" s="114" t="str" cm="1">
        <f t="array" ref="T934">_xlfn.IFS(I934="L = L",J934*K934,I934="L = RoT",J934*R934*S934,I934="A = L x H",J934*K934*L934,I934="A = CS",J934*O934,I934="A = A",J934*N934,I934="A = RoT",J934*R934*S934,I934="V = L x H x T",J934*K934*L934*M934,I934="V = L x CS",J934*K934*O934,I934="V = T x A",J934*M934*N934,I934="V = V",J934*P934,I934="V = RoT",J934*R934*S934,I934="M = M",J934*Q934,I934="M = RoT",J934*R934*S934,I934="","")</f>
        <v/>
      </c>
      <c r="U934" s="115" t="str" cm="1">
        <f t="array" ref="U934">_xlfn.IFNA(_xlfn.IFS($H934="length","m",$H934="area","m2",$H934="volume","m3",$H934="mass","kg",$H934="",""),"problem")</f>
        <v/>
      </c>
      <c r="V934" s="475"/>
      <c r="W934" s="476"/>
      <c r="X934" s="476"/>
      <c r="Y934" s="476"/>
      <c r="Z934" s="116"/>
      <c r="AA934" s="117" t="str" cm="1">
        <f t="array" ref="AA934">_xlfn.IFNA(_xlfn.IFS($H934="Length",VLOOKUP($Y934,Densities,3,FALSE),$H934="area",VLOOKUP($Y934,Densities,4,FALSE),$H934="volume",VLOOKUP($Y934,Densities,5,FALSE),$H934="mass",1,$H934="",""),"enter density manually")</f>
        <v/>
      </c>
      <c r="AB934" s="115" t="str" cm="1">
        <f t="array" ref="AB934">_xlfn.IFNA(_xlfn.IFS($H934="length","kg/m",$H934="area","kg/m2",$H934="volume","kg/m3",$H934="mass","kg/kg",$H934="",""),"problem")</f>
        <v/>
      </c>
      <c r="AC934" s="118" t="str">
        <f t="shared" si="55"/>
        <v/>
      </c>
      <c r="AD934" s="119" t="str">
        <f t="shared" si="56"/>
        <v/>
      </c>
      <c r="AE934" s="120" t="str">
        <f t="shared" si="57"/>
        <v/>
      </c>
      <c r="AF934" s="121" t="str">
        <f t="shared" si="54"/>
        <v/>
      </c>
    </row>
    <row r="935" spans="2:32" ht="15.75" customHeight="1" x14ac:dyDescent="0.35">
      <c r="B935" s="903"/>
      <c r="C935" s="904"/>
      <c r="D935" s="905"/>
      <c r="E935" s="906"/>
      <c r="F935" s="907"/>
      <c r="G935" s="908"/>
      <c r="H935" s="909"/>
      <c r="I935" s="910"/>
      <c r="J935" s="911"/>
      <c r="K935" s="912"/>
      <c r="L935" s="913"/>
      <c r="M935" s="914"/>
      <c r="N935" s="915"/>
      <c r="O935" s="914"/>
      <c r="P935" s="915"/>
      <c r="Q935" s="916"/>
      <c r="R935" s="917"/>
      <c r="S935" s="918"/>
      <c r="T935" s="114" t="str" cm="1">
        <f t="array" ref="T935">_xlfn.IFS(I935="L = L",J935*K935,I935="L = RoT",J935*R935*S935,I935="A = L x H",J935*K935*L935,I935="A = CS",J935*O935,I935="A = A",J935*N935,I935="A = RoT",J935*R935*S935,I935="V = L x H x T",J935*K935*L935*M935,I935="V = L x CS",J935*K935*O935,I935="V = T x A",J935*M935*N935,I935="V = V",J935*P935,I935="V = RoT",J935*R935*S935,I935="M = M",J935*Q935,I935="M = RoT",J935*R935*S935,I935="","")</f>
        <v/>
      </c>
      <c r="U935" s="115" t="str" cm="1">
        <f t="array" ref="U935">_xlfn.IFNA(_xlfn.IFS($H935="length","m",$H935="area","m2",$H935="volume","m3",$H935="mass","kg",$H935="",""),"problem")</f>
        <v/>
      </c>
      <c r="V935" s="475"/>
      <c r="W935" s="476"/>
      <c r="X935" s="476"/>
      <c r="Y935" s="476"/>
      <c r="Z935" s="116"/>
      <c r="AA935" s="117" t="str" cm="1">
        <f t="array" ref="AA935">_xlfn.IFNA(_xlfn.IFS($H935="Length",VLOOKUP($Y935,Densities,3,FALSE),$H935="area",VLOOKUP($Y935,Densities,4,FALSE),$H935="volume",VLOOKUP($Y935,Densities,5,FALSE),$H935="mass",1,$H935="",""),"enter density manually")</f>
        <v/>
      </c>
      <c r="AB935" s="115" t="str" cm="1">
        <f t="array" ref="AB935">_xlfn.IFNA(_xlfn.IFS($H935="length","kg/m",$H935="area","kg/m2",$H935="volume","kg/m3",$H935="mass","kg/kg",$H935="",""),"problem")</f>
        <v/>
      </c>
      <c r="AC935" s="118" t="str">
        <f t="shared" si="55"/>
        <v/>
      </c>
      <c r="AD935" s="119" t="str">
        <f t="shared" si="56"/>
        <v/>
      </c>
      <c r="AE935" s="120" t="str">
        <f t="shared" si="57"/>
        <v/>
      </c>
      <c r="AF935" s="121" t="str">
        <f t="shared" si="54"/>
        <v/>
      </c>
    </row>
    <row r="936" spans="2:32" ht="15.75" customHeight="1" x14ac:dyDescent="0.35">
      <c r="B936" s="903"/>
      <c r="C936" s="904"/>
      <c r="D936" s="905"/>
      <c r="E936" s="906"/>
      <c r="F936" s="907"/>
      <c r="G936" s="908"/>
      <c r="H936" s="909"/>
      <c r="I936" s="910"/>
      <c r="J936" s="911"/>
      <c r="K936" s="912"/>
      <c r="L936" s="913"/>
      <c r="M936" s="914"/>
      <c r="N936" s="915"/>
      <c r="O936" s="914"/>
      <c r="P936" s="915"/>
      <c r="Q936" s="916"/>
      <c r="R936" s="917"/>
      <c r="S936" s="918"/>
      <c r="T936" s="114" t="str" cm="1">
        <f t="array" ref="T936">_xlfn.IFS(I936="L = L",J936*K936,I936="L = RoT",J936*R936*S936,I936="A = L x H",J936*K936*L936,I936="A = CS",J936*O936,I936="A = A",J936*N936,I936="A = RoT",J936*R936*S936,I936="V = L x H x T",J936*K936*L936*M936,I936="V = L x CS",J936*K936*O936,I936="V = T x A",J936*M936*N936,I936="V = V",J936*P936,I936="V = RoT",J936*R936*S936,I936="M = M",J936*Q936,I936="M = RoT",J936*R936*S936,I936="","")</f>
        <v/>
      </c>
      <c r="U936" s="115" t="str" cm="1">
        <f t="array" ref="U936">_xlfn.IFNA(_xlfn.IFS($H936="length","m",$H936="area","m2",$H936="volume","m3",$H936="mass","kg",$H936="",""),"problem")</f>
        <v/>
      </c>
      <c r="V936" s="475"/>
      <c r="W936" s="476"/>
      <c r="X936" s="476"/>
      <c r="Y936" s="476"/>
      <c r="Z936" s="116"/>
      <c r="AA936" s="117" t="str" cm="1">
        <f t="array" ref="AA936">_xlfn.IFNA(_xlfn.IFS($H936="Length",VLOOKUP($Y936,Densities,3,FALSE),$H936="area",VLOOKUP($Y936,Densities,4,FALSE),$H936="volume",VLOOKUP($Y936,Densities,5,FALSE),$H936="mass",1,$H936="",""),"enter density manually")</f>
        <v/>
      </c>
      <c r="AB936" s="115" t="str" cm="1">
        <f t="array" ref="AB936">_xlfn.IFNA(_xlfn.IFS($H936="length","kg/m",$H936="area","kg/m2",$H936="volume","kg/m3",$H936="mass","kg/kg",$H936="",""),"problem")</f>
        <v/>
      </c>
      <c r="AC936" s="118" t="str">
        <f t="shared" si="55"/>
        <v/>
      </c>
      <c r="AD936" s="119" t="str">
        <f t="shared" si="56"/>
        <v/>
      </c>
      <c r="AE936" s="120" t="str">
        <f t="shared" si="57"/>
        <v/>
      </c>
      <c r="AF936" s="121" t="str">
        <f t="shared" si="54"/>
        <v/>
      </c>
    </row>
    <row r="937" spans="2:32" ht="15.75" customHeight="1" x14ac:dyDescent="0.35">
      <c r="B937" s="903"/>
      <c r="C937" s="904"/>
      <c r="D937" s="905"/>
      <c r="E937" s="906"/>
      <c r="F937" s="907"/>
      <c r="G937" s="908"/>
      <c r="H937" s="909"/>
      <c r="I937" s="910"/>
      <c r="J937" s="911"/>
      <c r="K937" s="912"/>
      <c r="L937" s="913"/>
      <c r="M937" s="914"/>
      <c r="N937" s="915"/>
      <c r="O937" s="914"/>
      <c r="P937" s="915"/>
      <c r="Q937" s="916"/>
      <c r="R937" s="917"/>
      <c r="S937" s="918"/>
      <c r="T937" s="114" t="str" cm="1">
        <f t="array" ref="T937">_xlfn.IFS(I937="L = L",J937*K937,I937="L = RoT",J937*R937*S937,I937="A = L x H",J937*K937*L937,I937="A = CS",J937*O937,I937="A = A",J937*N937,I937="A = RoT",J937*R937*S937,I937="V = L x H x T",J937*K937*L937*M937,I937="V = L x CS",J937*K937*O937,I937="V = T x A",J937*M937*N937,I937="V = V",J937*P937,I937="V = RoT",J937*R937*S937,I937="M = M",J937*Q937,I937="M = RoT",J937*R937*S937,I937="","")</f>
        <v/>
      </c>
      <c r="U937" s="115" t="str" cm="1">
        <f t="array" ref="U937">_xlfn.IFNA(_xlfn.IFS($H937="length","m",$H937="area","m2",$H937="volume","m3",$H937="mass","kg",$H937="",""),"problem")</f>
        <v/>
      </c>
      <c r="V937" s="475"/>
      <c r="W937" s="476"/>
      <c r="X937" s="476"/>
      <c r="Y937" s="476"/>
      <c r="Z937" s="116"/>
      <c r="AA937" s="117" t="str" cm="1">
        <f t="array" ref="AA937">_xlfn.IFNA(_xlfn.IFS($H937="Length",VLOOKUP($Y937,Densities,3,FALSE),$H937="area",VLOOKUP($Y937,Densities,4,FALSE),$H937="volume",VLOOKUP($Y937,Densities,5,FALSE),$H937="mass",1,$H937="",""),"enter density manually")</f>
        <v/>
      </c>
      <c r="AB937" s="115" t="str" cm="1">
        <f t="array" ref="AB937">_xlfn.IFNA(_xlfn.IFS($H937="length","kg/m",$H937="area","kg/m2",$H937="volume","kg/m3",$H937="mass","kg/kg",$H937="",""),"problem")</f>
        <v/>
      </c>
      <c r="AC937" s="118" t="str">
        <f t="shared" si="55"/>
        <v/>
      </c>
      <c r="AD937" s="119" t="str">
        <f t="shared" si="56"/>
        <v/>
      </c>
      <c r="AE937" s="120" t="str">
        <f t="shared" si="57"/>
        <v/>
      </c>
      <c r="AF937" s="121" t="str">
        <f t="shared" si="54"/>
        <v/>
      </c>
    </row>
    <row r="938" spans="2:32" ht="15.75" customHeight="1" x14ac:dyDescent="0.35">
      <c r="B938" s="903"/>
      <c r="C938" s="904"/>
      <c r="D938" s="905"/>
      <c r="E938" s="906"/>
      <c r="F938" s="907"/>
      <c r="G938" s="908"/>
      <c r="H938" s="909"/>
      <c r="I938" s="910"/>
      <c r="J938" s="911"/>
      <c r="K938" s="912"/>
      <c r="L938" s="913"/>
      <c r="M938" s="914"/>
      <c r="N938" s="915"/>
      <c r="O938" s="914"/>
      <c r="P938" s="915"/>
      <c r="Q938" s="916"/>
      <c r="R938" s="917"/>
      <c r="S938" s="918"/>
      <c r="T938" s="114" t="str" cm="1">
        <f t="array" ref="T938">_xlfn.IFS(I938="L = L",J938*K938,I938="L = RoT",J938*R938*S938,I938="A = L x H",J938*K938*L938,I938="A = CS",J938*O938,I938="A = A",J938*N938,I938="A = RoT",J938*R938*S938,I938="V = L x H x T",J938*K938*L938*M938,I938="V = L x CS",J938*K938*O938,I938="V = T x A",J938*M938*N938,I938="V = V",J938*P938,I938="V = RoT",J938*R938*S938,I938="M = M",J938*Q938,I938="M = RoT",J938*R938*S938,I938="","")</f>
        <v/>
      </c>
      <c r="U938" s="115" t="str" cm="1">
        <f t="array" ref="U938">_xlfn.IFNA(_xlfn.IFS($H938="length","m",$H938="area","m2",$H938="volume","m3",$H938="mass","kg",$H938="",""),"problem")</f>
        <v/>
      </c>
      <c r="V938" s="475"/>
      <c r="W938" s="476"/>
      <c r="X938" s="476"/>
      <c r="Y938" s="476"/>
      <c r="Z938" s="116"/>
      <c r="AA938" s="117" t="str" cm="1">
        <f t="array" ref="AA938">_xlfn.IFNA(_xlfn.IFS($H938="Length",VLOOKUP($Y938,Densities,3,FALSE),$H938="area",VLOOKUP($Y938,Densities,4,FALSE),$H938="volume",VLOOKUP($Y938,Densities,5,FALSE),$H938="mass",1,$H938="",""),"enter density manually")</f>
        <v/>
      </c>
      <c r="AB938" s="115" t="str" cm="1">
        <f t="array" ref="AB938">_xlfn.IFNA(_xlfn.IFS($H938="length","kg/m",$H938="area","kg/m2",$H938="volume","kg/m3",$H938="mass","kg/kg",$H938="",""),"problem")</f>
        <v/>
      </c>
      <c r="AC938" s="118" t="str">
        <f t="shared" si="55"/>
        <v/>
      </c>
      <c r="AD938" s="119" t="str">
        <f t="shared" si="56"/>
        <v/>
      </c>
      <c r="AE938" s="120" t="str">
        <f t="shared" si="57"/>
        <v/>
      </c>
      <c r="AF938" s="121" t="str">
        <f t="shared" si="54"/>
        <v/>
      </c>
    </row>
    <row r="939" spans="2:32" ht="15.75" customHeight="1" x14ac:dyDescent="0.35">
      <c r="B939" s="903"/>
      <c r="C939" s="904"/>
      <c r="D939" s="905"/>
      <c r="E939" s="906"/>
      <c r="F939" s="907"/>
      <c r="G939" s="908"/>
      <c r="H939" s="909"/>
      <c r="I939" s="910"/>
      <c r="J939" s="911"/>
      <c r="K939" s="912"/>
      <c r="L939" s="913"/>
      <c r="M939" s="914"/>
      <c r="N939" s="915"/>
      <c r="O939" s="914"/>
      <c r="P939" s="915"/>
      <c r="Q939" s="916"/>
      <c r="R939" s="917"/>
      <c r="S939" s="918"/>
      <c r="T939" s="114" t="str" cm="1">
        <f t="array" ref="T939">_xlfn.IFS(I939="L = L",J939*K939,I939="L = RoT",J939*R939*S939,I939="A = L x H",J939*K939*L939,I939="A = CS",J939*O939,I939="A = A",J939*N939,I939="A = RoT",J939*R939*S939,I939="V = L x H x T",J939*K939*L939*M939,I939="V = L x CS",J939*K939*O939,I939="V = T x A",J939*M939*N939,I939="V = V",J939*P939,I939="V = RoT",J939*R939*S939,I939="M = M",J939*Q939,I939="M = RoT",J939*R939*S939,I939="","")</f>
        <v/>
      </c>
      <c r="U939" s="115" t="str" cm="1">
        <f t="array" ref="U939">_xlfn.IFNA(_xlfn.IFS($H939="length","m",$H939="area","m2",$H939="volume","m3",$H939="mass","kg",$H939="",""),"problem")</f>
        <v/>
      </c>
      <c r="V939" s="475"/>
      <c r="W939" s="476"/>
      <c r="X939" s="476"/>
      <c r="Y939" s="476"/>
      <c r="Z939" s="116"/>
      <c r="AA939" s="117" t="str" cm="1">
        <f t="array" ref="AA939">_xlfn.IFNA(_xlfn.IFS($H939="Length",VLOOKUP($Y939,Densities,3,FALSE),$H939="area",VLOOKUP($Y939,Densities,4,FALSE),$H939="volume",VLOOKUP($Y939,Densities,5,FALSE),$H939="mass",1,$H939="",""),"enter density manually")</f>
        <v/>
      </c>
      <c r="AB939" s="115" t="str" cm="1">
        <f t="array" ref="AB939">_xlfn.IFNA(_xlfn.IFS($H939="length","kg/m",$H939="area","kg/m2",$H939="volume","kg/m3",$H939="mass","kg/kg",$H939="",""),"problem")</f>
        <v/>
      </c>
      <c r="AC939" s="118" t="str">
        <f t="shared" si="55"/>
        <v/>
      </c>
      <c r="AD939" s="119" t="str">
        <f t="shared" si="56"/>
        <v/>
      </c>
      <c r="AE939" s="120" t="str">
        <f t="shared" si="57"/>
        <v/>
      </c>
      <c r="AF939" s="121" t="str">
        <f t="shared" si="54"/>
        <v/>
      </c>
    </row>
    <row r="940" spans="2:32" ht="15.75" customHeight="1" x14ac:dyDescent="0.35">
      <c r="B940" s="903"/>
      <c r="C940" s="904"/>
      <c r="D940" s="905"/>
      <c r="E940" s="906"/>
      <c r="F940" s="907"/>
      <c r="G940" s="908"/>
      <c r="H940" s="909"/>
      <c r="I940" s="910"/>
      <c r="J940" s="911"/>
      <c r="K940" s="912"/>
      <c r="L940" s="913"/>
      <c r="M940" s="914"/>
      <c r="N940" s="915"/>
      <c r="O940" s="914"/>
      <c r="P940" s="915"/>
      <c r="Q940" s="916"/>
      <c r="R940" s="917"/>
      <c r="S940" s="918"/>
      <c r="T940" s="114" t="str" cm="1">
        <f t="array" ref="T940">_xlfn.IFS(I940="L = L",J940*K940,I940="L = RoT",J940*R940*S940,I940="A = L x H",J940*K940*L940,I940="A = CS",J940*O940,I940="A = A",J940*N940,I940="A = RoT",J940*R940*S940,I940="V = L x H x T",J940*K940*L940*M940,I940="V = L x CS",J940*K940*O940,I940="V = T x A",J940*M940*N940,I940="V = V",J940*P940,I940="V = RoT",J940*R940*S940,I940="M = M",J940*Q940,I940="M = RoT",J940*R940*S940,I940="","")</f>
        <v/>
      </c>
      <c r="U940" s="115" t="str" cm="1">
        <f t="array" ref="U940">_xlfn.IFNA(_xlfn.IFS($H940="length","m",$H940="area","m2",$H940="volume","m3",$H940="mass","kg",$H940="",""),"problem")</f>
        <v/>
      </c>
      <c r="V940" s="475"/>
      <c r="W940" s="476"/>
      <c r="X940" s="476"/>
      <c r="Y940" s="476"/>
      <c r="Z940" s="116"/>
      <c r="AA940" s="117" t="str" cm="1">
        <f t="array" ref="AA940">_xlfn.IFNA(_xlfn.IFS($H940="Length",VLOOKUP($Y940,Densities,3,FALSE),$H940="area",VLOOKUP($Y940,Densities,4,FALSE),$H940="volume",VLOOKUP($Y940,Densities,5,FALSE),$H940="mass",1,$H940="",""),"enter density manually")</f>
        <v/>
      </c>
      <c r="AB940" s="115" t="str" cm="1">
        <f t="array" ref="AB940">_xlfn.IFNA(_xlfn.IFS($H940="length","kg/m",$H940="area","kg/m2",$H940="volume","kg/m3",$H940="mass","kg/kg",$H940="",""),"problem")</f>
        <v/>
      </c>
      <c r="AC940" s="118" t="str">
        <f t="shared" si="55"/>
        <v/>
      </c>
      <c r="AD940" s="119" t="str">
        <f t="shared" si="56"/>
        <v/>
      </c>
      <c r="AE940" s="120" t="str">
        <f t="shared" si="57"/>
        <v/>
      </c>
      <c r="AF940" s="121" t="str">
        <f t="shared" si="54"/>
        <v/>
      </c>
    </row>
    <row r="941" spans="2:32" ht="15.75" customHeight="1" x14ac:dyDescent="0.35">
      <c r="B941" s="903"/>
      <c r="C941" s="904"/>
      <c r="D941" s="905"/>
      <c r="E941" s="906"/>
      <c r="F941" s="907"/>
      <c r="G941" s="908"/>
      <c r="H941" s="909"/>
      <c r="I941" s="910"/>
      <c r="J941" s="911"/>
      <c r="K941" s="912"/>
      <c r="L941" s="913"/>
      <c r="M941" s="914"/>
      <c r="N941" s="915"/>
      <c r="O941" s="914"/>
      <c r="P941" s="915"/>
      <c r="Q941" s="916"/>
      <c r="R941" s="917"/>
      <c r="S941" s="918"/>
      <c r="T941" s="114" t="str" cm="1">
        <f t="array" ref="T941">_xlfn.IFS(I941="L = L",J941*K941,I941="L = RoT",J941*R941*S941,I941="A = L x H",J941*K941*L941,I941="A = CS",J941*O941,I941="A = A",J941*N941,I941="A = RoT",J941*R941*S941,I941="V = L x H x T",J941*K941*L941*M941,I941="V = L x CS",J941*K941*O941,I941="V = T x A",J941*M941*N941,I941="V = V",J941*P941,I941="V = RoT",J941*R941*S941,I941="M = M",J941*Q941,I941="M = RoT",J941*R941*S941,I941="","")</f>
        <v/>
      </c>
      <c r="U941" s="115" t="str" cm="1">
        <f t="array" ref="U941">_xlfn.IFNA(_xlfn.IFS($H941="length","m",$H941="area","m2",$H941="volume","m3",$H941="mass","kg",$H941="",""),"problem")</f>
        <v/>
      </c>
      <c r="V941" s="475"/>
      <c r="W941" s="476"/>
      <c r="X941" s="476"/>
      <c r="Y941" s="476"/>
      <c r="Z941" s="116"/>
      <c r="AA941" s="117" t="str" cm="1">
        <f t="array" ref="AA941">_xlfn.IFNA(_xlfn.IFS($H941="Length",VLOOKUP($Y941,Densities,3,FALSE),$H941="area",VLOOKUP($Y941,Densities,4,FALSE),$H941="volume",VLOOKUP($Y941,Densities,5,FALSE),$H941="mass",1,$H941="",""),"enter density manually")</f>
        <v/>
      </c>
      <c r="AB941" s="115" t="str" cm="1">
        <f t="array" ref="AB941">_xlfn.IFNA(_xlfn.IFS($H941="length","kg/m",$H941="area","kg/m2",$H941="volume","kg/m3",$H941="mass","kg/kg",$H941="",""),"problem")</f>
        <v/>
      </c>
      <c r="AC941" s="118" t="str">
        <f t="shared" si="55"/>
        <v/>
      </c>
      <c r="AD941" s="119" t="str">
        <f t="shared" si="56"/>
        <v/>
      </c>
      <c r="AE941" s="120" t="str">
        <f t="shared" si="57"/>
        <v/>
      </c>
      <c r="AF941" s="121" t="str">
        <f t="shared" si="54"/>
        <v/>
      </c>
    </row>
    <row r="942" spans="2:32" ht="15.75" customHeight="1" x14ac:dyDescent="0.35">
      <c r="B942" s="903"/>
      <c r="C942" s="904"/>
      <c r="D942" s="905"/>
      <c r="E942" s="906"/>
      <c r="F942" s="907"/>
      <c r="G942" s="908"/>
      <c r="H942" s="909"/>
      <c r="I942" s="910"/>
      <c r="J942" s="911"/>
      <c r="K942" s="912"/>
      <c r="L942" s="913"/>
      <c r="M942" s="914"/>
      <c r="N942" s="915"/>
      <c r="O942" s="914"/>
      <c r="P942" s="915"/>
      <c r="Q942" s="916"/>
      <c r="R942" s="917"/>
      <c r="S942" s="918"/>
      <c r="T942" s="114" t="str" cm="1">
        <f t="array" ref="T942">_xlfn.IFS(I942="L = L",J942*K942,I942="L = RoT",J942*R942*S942,I942="A = L x H",J942*K942*L942,I942="A = CS",J942*O942,I942="A = A",J942*N942,I942="A = RoT",J942*R942*S942,I942="V = L x H x T",J942*K942*L942*M942,I942="V = L x CS",J942*K942*O942,I942="V = T x A",J942*M942*N942,I942="V = V",J942*P942,I942="V = RoT",J942*R942*S942,I942="M = M",J942*Q942,I942="M = RoT",J942*R942*S942,I942="","")</f>
        <v/>
      </c>
      <c r="U942" s="115" t="str" cm="1">
        <f t="array" ref="U942">_xlfn.IFNA(_xlfn.IFS($H942="length","m",$H942="area","m2",$H942="volume","m3",$H942="mass","kg",$H942="",""),"problem")</f>
        <v/>
      </c>
      <c r="V942" s="475"/>
      <c r="W942" s="476"/>
      <c r="X942" s="476"/>
      <c r="Y942" s="476"/>
      <c r="Z942" s="116"/>
      <c r="AA942" s="117" t="str" cm="1">
        <f t="array" ref="AA942">_xlfn.IFNA(_xlfn.IFS($H942="Length",VLOOKUP($Y942,Densities,3,FALSE),$H942="area",VLOOKUP($Y942,Densities,4,FALSE),$H942="volume",VLOOKUP($Y942,Densities,5,FALSE),$H942="mass",1,$H942="",""),"enter density manually")</f>
        <v/>
      </c>
      <c r="AB942" s="115" t="str" cm="1">
        <f t="array" ref="AB942">_xlfn.IFNA(_xlfn.IFS($H942="length","kg/m",$H942="area","kg/m2",$H942="volume","kg/m3",$H942="mass","kg/kg",$H942="",""),"problem")</f>
        <v/>
      </c>
      <c r="AC942" s="118" t="str">
        <f t="shared" si="55"/>
        <v/>
      </c>
      <c r="AD942" s="119" t="str">
        <f t="shared" si="56"/>
        <v/>
      </c>
      <c r="AE942" s="120" t="str">
        <f t="shared" si="57"/>
        <v/>
      </c>
      <c r="AF942" s="121" t="str">
        <f t="shared" si="54"/>
        <v/>
      </c>
    </row>
    <row r="943" spans="2:32" ht="15.75" customHeight="1" x14ac:dyDescent="0.35">
      <c r="B943" s="903"/>
      <c r="C943" s="904"/>
      <c r="D943" s="905"/>
      <c r="E943" s="906"/>
      <c r="F943" s="907"/>
      <c r="G943" s="908"/>
      <c r="H943" s="909"/>
      <c r="I943" s="910"/>
      <c r="J943" s="911"/>
      <c r="K943" s="912"/>
      <c r="L943" s="913"/>
      <c r="M943" s="914"/>
      <c r="N943" s="915"/>
      <c r="O943" s="914"/>
      <c r="P943" s="915"/>
      <c r="Q943" s="916"/>
      <c r="R943" s="917"/>
      <c r="S943" s="918"/>
      <c r="T943" s="114" t="str" cm="1">
        <f t="array" ref="T943">_xlfn.IFS(I943="L = L",J943*K943,I943="L = RoT",J943*R943*S943,I943="A = L x H",J943*K943*L943,I943="A = CS",J943*O943,I943="A = A",J943*N943,I943="A = RoT",J943*R943*S943,I943="V = L x H x T",J943*K943*L943*M943,I943="V = L x CS",J943*K943*O943,I943="V = T x A",J943*M943*N943,I943="V = V",J943*P943,I943="V = RoT",J943*R943*S943,I943="M = M",J943*Q943,I943="M = RoT",J943*R943*S943,I943="","")</f>
        <v/>
      </c>
      <c r="U943" s="115" t="str" cm="1">
        <f t="array" ref="U943">_xlfn.IFNA(_xlfn.IFS($H943="length","m",$H943="area","m2",$H943="volume","m3",$H943="mass","kg",$H943="",""),"problem")</f>
        <v/>
      </c>
      <c r="V943" s="475"/>
      <c r="W943" s="476"/>
      <c r="X943" s="476"/>
      <c r="Y943" s="476"/>
      <c r="Z943" s="116"/>
      <c r="AA943" s="117" t="str" cm="1">
        <f t="array" ref="AA943">_xlfn.IFNA(_xlfn.IFS($H943="Length",VLOOKUP($Y943,Densities,3,FALSE),$H943="area",VLOOKUP($Y943,Densities,4,FALSE),$H943="volume",VLOOKUP($Y943,Densities,5,FALSE),$H943="mass",1,$H943="",""),"enter density manually")</f>
        <v/>
      </c>
      <c r="AB943" s="115" t="str" cm="1">
        <f t="array" ref="AB943">_xlfn.IFNA(_xlfn.IFS($H943="length","kg/m",$H943="area","kg/m2",$H943="volume","kg/m3",$H943="mass","kg/kg",$H943="",""),"problem")</f>
        <v/>
      </c>
      <c r="AC943" s="118" t="str">
        <f t="shared" si="55"/>
        <v/>
      </c>
      <c r="AD943" s="119" t="str">
        <f t="shared" si="56"/>
        <v/>
      </c>
      <c r="AE943" s="120" t="str">
        <f t="shared" si="57"/>
        <v/>
      </c>
      <c r="AF943" s="121" t="str">
        <f t="shared" si="54"/>
        <v/>
      </c>
    </row>
    <row r="944" spans="2:32" ht="15.75" customHeight="1" x14ac:dyDescent="0.35">
      <c r="B944" s="903"/>
      <c r="C944" s="904"/>
      <c r="D944" s="905"/>
      <c r="E944" s="906"/>
      <c r="F944" s="907"/>
      <c r="G944" s="908"/>
      <c r="H944" s="909"/>
      <c r="I944" s="910"/>
      <c r="J944" s="911"/>
      <c r="K944" s="912"/>
      <c r="L944" s="913"/>
      <c r="M944" s="914"/>
      <c r="N944" s="915"/>
      <c r="O944" s="914"/>
      <c r="P944" s="915"/>
      <c r="Q944" s="916"/>
      <c r="R944" s="917"/>
      <c r="S944" s="918"/>
      <c r="T944" s="114" t="str" cm="1">
        <f t="array" ref="T944">_xlfn.IFS(I944="L = L",J944*K944,I944="L = RoT",J944*R944*S944,I944="A = L x H",J944*K944*L944,I944="A = CS",J944*O944,I944="A = A",J944*N944,I944="A = RoT",J944*R944*S944,I944="V = L x H x T",J944*K944*L944*M944,I944="V = L x CS",J944*K944*O944,I944="V = T x A",J944*M944*N944,I944="V = V",J944*P944,I944="V = RoT",J944*R944*S944,I944="M = M",J944*Q944,I944="M = RoT",J944*R944*S944,I944="","")</f>
        <v/>
      </c>
      <c r="U944" s="115" t="str" cm="1">
        <f t="array" ref="U944">_xlfn.IFNA(_xlfn.IFS($H944="length","m",$H944="area","m2",$H944="volume","m3",$H944="mass","kg",$H944="",""),"problem")</f>
        <v/>
      </c>
      <c r="V944" s="475"/>
      <c r="W944" s="476"/>
      <c r="X944" s="476"/>
      <c r="Y944" s="476"/>
      <c r="Z944" s="116"/>
      <c r="AA944" s="117" t="str" cm="1">
        <f t="array" ref="AA944">_xlfn.IFNA(_xlfn.IFS($H944="Length",VLOOKUP($Y944,Densities,3,FALSE),$H944="area",VLOOKUP($Y944,Densities,4,FALSE),$H944="volume",VLOOKUP($Y944,Densities,5,FALSE),$H944="mass",1,$H944="",""),"enter density manually")</f>
        <v/>
      </c>
      <c r="AB944" s="115" t="str" cm="1">
        <f t="array" ref="AB944">_xlfn.IFNA(_xlfn.IFS($H944="length","kg/m",$H944="area","kg/m2",$H944="volume","kg/m3",$H944="mass","kg/kg",$H944="",""),"problem")</f>
        <v/>
      </c>
      <c r="AC944" s="118" t="str">
        <f t="shared" si="55"/>
        <v/>
      </c>
      <c r="AD944" s="119" t="str">
        <f t="shared" si="56"/>
        <v/>
      </c>
      <c r="AE944" s="120" t="str">
        <f t="shared" si="57"/>
        <v/>
      </c>
      <c r="AF944" s="121" t="str">
        <f t="shared" si="54"/>
        <v/>
      </c>
    </row>
    <row r="945" spans="2:32" ht="15.75" customHeight="1" x14ac:dyDescent="0.35">
      <c r="B945" s="903"/>
      <c r="C945" s="904"/>
      <c r="D945" s="905"/>
      <c r="E945" s="906"/>
      <c r="F945" s="907"/>
      <c r="G945" s="908"/>
      <c r="H945" s="909"/>
      <c r="I945" s="910"/>
      <c r="J945" s="911"/>
      <c r="K945" s="912"/>
      <c r="L945" s="913"/>
      <c r="M945" s="914"/>
      <c r="N945" s="915"/>
      <c r="O945" s="914"/>
      <c r="P945" s="915"/>
      <c r="Q945" s="916"/>
      <c r="R945" s="917"/>
      <c r="S945" s="918"/>
      <c r="T945" s="114" t="str" cm="1">
        <f t="array" ref="T945">_xlfn.IFS(I945="L = L",J945*K945,I945="L = RoT",J945*R945*S945,I945="A = L x H",J945*K945*L945,I945="A = CS",J945*O945,I945="A = A",J945*N945,I945="A = RoT",J945*R945*S945,I945="V = L x H x T",J945*K945*L945*M945,I945="V = L x CS",J945*K945*O945,I945="V = T x A",J945*M945*N945,I945="V = V",J945*P945,I945="V = RoT",J945*R945*S945,I945="M = M",J945*Q945,I945="M = RoT",J945*R945*S945,I945="","")</f>
        <v/>
      </c>
      <c r="U945" s="115" t="str" cm="1">
        <f t="array" ref="U945">_xlfn.IFNA(_xlfn.IFS($H945="length","m",$H945="area","m2",$H945="volume","m3",$H945="mass","kg",$H945="",""),"problem")</f>
        <v/>
      </c>
      <c r="V945" s="475"/>
      <c r="W945" s="476"/>
      <c r="X945" s="476"/>
      <c r="Y945" s="476"/>
      <c r="Z945" s="116"/>
      <c r="AA945" s="117" t="str" cm="1">
        <f t="array" ref="AA945">_xlfn.IFNA(_xlfn.IFS($H945="Length",VLOOKUP($Y945,Densities,3,FALSE),$H945="area",VLOOKUP($Y945,Densities,4,FALSE),$H945="volume",VLOOKUP($Y945,Densities,5,FALSE),$H945="mass",1,$H945="",""),"enter density manually")</f>
        <v/>
      </c>
      <c r="AB945" s="115" t="str" cm="1">
        <f t="array" ref="AB945">_xlfn.IFNA(_xlfn.IFS($H945="length","kg/m",$H945="area","kg/m2",$H945="volume","kg/m3",$H945="mass","kg/kg",$H945="",""),"problem")</f>
        <v/>
      </c>
      <c r="AC945" s="118" t="str">
        <f t="shared" si="55"/>
        <v/>
      </c>
      <c r="AD945" s="119" t="str">
        <f t="shared" si="56"/>
        <v/>
      </c>
      <c r="AE945" s="120" t="str">
        <f t="shared" si="57"/>
        <v/>
      </c>
      <c r="AF945" s="121" t="str">
        <f t="shared" si="54"/>
        <v/>
      </c>
    </row>
    <row r="946" spans="2:32" ht="15.75" customHeight="1" x14ac:dyDescent="0.35">
      <c r="B946" s="903"/>
      <c r="C946" s="904"/>
      <c r="D946" s="905"/>
      <c r="E946" s="906"/>
      <c r="F946" s="907"/>
      <c r="G946" s="908"/>
      <c r="H946" s="909"/>
      <c r="I946" s="910"/>
      <c r="J946" s="911"/>
      <c r="K946" s="912"/>
      <c r="L946" s="913"/>
      <c r="M946" s="914"/>
      <c r="N946" s="915"/>
      <c r="O946" s="914"/>
      <c r="P946" s="915"/>
      <c r="Q946" s="916"/>
      <c r="R946" s="917"/>
      <c r="S946" s="918"/>
      <c r="T946" s="114" t="str" cm="1">
        <f t="array" ref="T946">_xlfn.IFS(I946="L = L",J946*K946,I946="L = RoT",J946*R946*S946,I946="A = L x H",J946*K946*L946,I946="A = CS",J946*O946,I946="A = A",J946*N946,I946="A = RoT",J946*R946*S946,I946="V = L x H x T",J946*K946*L946*M946,I946="V = L x CS",J946*K946*O946,I946="V = T x A",J946*M946*N946,I946="V = V",J946*P946,I946="V = RoT",J946*R946*S946,I946="M = M",J946*Q946,I946="M = RoT",J946*R946*S946,I946="","")</f>
        <v/>
      </c>
      <c r="U946" s="115" t="str" cm="1">
        <f t="array" ref="U946">_xlfn.IFNA(_xlfn.IFS($H946="length","m",$H946="area","m2",$H946="volume","m3",$H946="mass","kg",$H946="",""),"problem")</f>
        <v/>
      </c>
      <c r="V946" s="475"/>
      <c r="W946" s="476"/>
      <c r="X946" s="476"/>
      <c r="Y946" s="476"/>
      <c r="Z946" s="116"/>
      <c r="AA946" s="117" t="str" cm="1">
        <f t="array" ref="AA946">_xlfn.IFNA(_xlfn.IFS($H946="Length",VLOOKUP($Y946,Densities,3,FALSE),$H946="area",VLOOKUP($Y946,Densities,4,FALSE),$H946="volume",VLOOKUP($Y946,Densities,5,FALSE),$H946="mass",1,$H946="",""),"enter density manually")</f>
        <v/>
      </c>
      <c r="AB946" s="115" t="str" cm="1">
        <f t="array" ref="AB946">_xlfn.IFNA(_xlfn.IFS($H946="length","kg/m",$H946="area","kg/m2",$H946="volume","kg/m3",$H946="mass","kg/kg",$H946="",""),"problem")</f>
        <v/>
      </c>
      <c r="AC946" s="118" t="str">
        <f t="shared" si="55"/>
        <v/>
      </c>
      <c r="AD946" s="119" t="str">
        <f t="shared" si="56"/>
        <v/>
      </c>
      <c r="AE946" s="120" t="str">
        <f t="shared" si="57"/>
        <v/>
      </c>
      <c r="AF946" s="121" t="str">
        <f t="shared" si="54"/>
        <v/>
      </c>
    </row>
    <row r="947" spans="2:32" ht="15.75" customHeight="1" x14ac:dyDescent="0.35">
      <c r="B947" s="903"/>
      <c r="C947" s="904"/>
      <c r="D947" s="905"/>
      <c r="E947" s="906"/>
      <c r="F947" s="907"/>
      <c r="G947" s="908"/>
      <c r="H947" s="909"/>
      <c r="I947" s="910"/>
      <c r="J947" s="911"/>
      <c r="K947" s="912"/>
      <c r="L947" s="913"/>
      <c r="M947" s="914"/>
      <c r="N947" s="915"/>
      <c r="O947" s="914"/>
      <c r="P947" s="915"/>
      <c r="Q947" s="916"/>
      <c r="R947" s="917"/>
      <c r="S947" s="918"/>
      <c r="T947" s="114" t="str" cm="1">
        <f t="array" ref="T947">_xlfn.IFS(I947="L = L",J947*K947,I947="L = RoT",J947*R947*S947,I947="A = L x H",J947*K947*L947,I947="A = CS",J947*O947,I947="A = A",J947*N947,I947="A = RoT",J947*R947*S947,I947="V = L x H x T",J947*K947*L947*M947,I947="V = L x CS",J947*K947*O947,I947="V = T x A",J947*M947*N947,I947="V = V",J947*P947,I947="V = RoT",J947*R947*S947,I947="M = M",J947*Q947,I947="M = RoT",J947*R947*S947,I947="","")</f>
        <v/>
      </c>
      <c r="U947" s="115" t="str" cm="1">
        <f t="array" ref="U947">_xlfn.IFNA(_xlfn.IFS($H947="length","m",$H947="area","m2",$H947="volume","m3",$H947="mass","kg",$H947="",""),"problem")</f>
        <v/>
      </c>
      <c r="V947" s="475"/>
      <c r="W947" s="476"/>
      <c r="X947" s="476"/>
      <c r="Y947" s="476"/>
      <c r="Z947" s="116"/>
      <c r="AA947" s="117" t="str" cm="1">
        <f t="array" ref="AA947">_xlfn.IFNA(_xlfn.IFS($H947="Length",VLOOKUP($Y947,Densities,3,FALSE),$H947="area",VLOOKUP($Y947,Densities,4,FALSE),$H947="volume",VLOOKUP($Y947,Densities,5,FALSE),$H947="mass",1,$H947="",""),"enter density manually")</f>
        <v/>
      </c>
      <c r="AB947" s="115" t="str" cm="1">
        <f t="array" ref="AB947">_xlfn.IFNA(_xlfn.IFS($H947="length","kg/m",$H947="area","kg/m2",$H947="volume","kg/m3",$H947="mass","kg/kg",$H947="",""),"problem")</f>
        <v/>
      </c>
      <c r="AC947" s="118" t="str">
        <f t="shared" si="55"/>
        <v/>
      </c>
      <c r="AD947" s="119" t="str">
        <f t="shared" si="56"/>
        <v/>
      </c>
      <c r="AE947" s="120" t="str">
        <f t="shared" si="57"/>
        <v/>
      </c>
      <c r="AF947" s="121" t="str">
        <f t="shared" si="54"/>
        <v/>
      </c>
    </row>
    <row r="948" spans="2:32" ht="15.75" customHeight="1" x14ac:dyDescent="0.35">
      <c r="B948" s="903"/>
      <c r="C948" s="904"/>
      <c r="D948" s="905"/>
      <c r="E948" s="906"/>
      <c r="F948" s="907"/>
      <c r="G948" s="908"/>
      <c r="H948" s="909"/>
      <c r="I948" s="910"/>
      <c r="J948" s="911"/>
      <c r="K948" s="912"/>
      <c r="L948" s="913"/>
      <c r="M948" s="914"/>
      <c r="N948" s="915"/>
      <c r="O948" s="914"/>
      <c r="P948" s="915"/>
      <c r="Q948" s="916"/>
      <c r="R948" s="917"/>
      <c r="S948" s="918"/>
      <c r="T948" s="114" t="str" cm="1">
        <f t="array" ref="T948">_xlfn.IFS(I948="L = L",J948*K948,I948="L = RoT",J948*R948*S948,I948="A = L x H",J948*K948*L948,I948="A = CS",J948*O948,I948="A = A",J948*N948,I948="A = RoT",J948*R948*S948,I948="V = L x H x T",J948*K948*L948*M948,I948="V = L x CS",J948*K948*O948,I948="V = T x A",J948*M948*N948,I948="V = V",J948*P948,I948="V = RoT",J948*R948*S948,I948="M = M",J948*Q948,I948="M = RoT",J948*R948*S948,I948="","")</f>
        <v/>
      </c>
      <c r="U948" s="115" t="str" cm="1">
        <f t="array" ref="U948">_xlfn.IFNA(_xlfn.IFS($H948="length","m",$H948="area","m2",$H948="volume","m3",$H948="mass","kg",$H948="",""),"problem")</f>
        <v/>
      </c>
      <c r="V948" s="475"/>
      <c r="W948" s="476"/>
      <c r="X948" s="476"/>
      <c r="Y948" s="476"/>
      <c r="Z948" s="116"/>
      <c r="AA948" s="117" t="str" cm="1">
        <f t="array" ref="AA948">_xlfn.IFNA(_xlfn.IFS($H948="Length",VLOOKUP($Y948,Densities,3,FALSE),$H948="area",VLOOKUP($Y948,Densities,4,FALSE),$H948="volume",VLOOKUP($Y948,Densities,5,FALSE),$H948="mass",1,$H948="",""),"enter density manually")</f>
        <v/>
      </c>
      <c r="AB948" s="115" t="str" cm="1">
        <f t="array" ref="AB948">_xlfn.IFNA(_xlfn.IFS($H948="length","kg/m",$H948="area","kg/m2",$H948="volume","kg/m3",$H948="mass","kg/kg",$H948="",""),"problem")</f>
        <v/>
      </c>
      <c r="AC948" s="118" t="str">
        <f t="shared" si="55"/>
        <v/>
      </c>
      <c r="AD948" s="119" t="str">
        <f t="shared" si="56"/>
        <v/>
      </c>
      <c r="AE948" s="120" t="str">
        <f t="shared" si="57"/>
        <v/>
      </c>
      <c r="AF948" s="121" t="str">
        <f t="shared" si="54"/>
        <v/>
      </c>
    </row>
    <row r="949" spans="2:32" ht="15.75" customHeight="1" x14ac:dyDescent="0.35">
      <c r="B949" s="903"/>
      <c r="C949" s="904"/>
      <c r="D949" s="905"/>
      <c r="E949" s="906"/>
      <c r="F949" s="907"/>
      <c r="G949" s="908"/>
      <c r="H949" s="909"/>
      <c r="I949" s="910"/>
      <c r="J949" s="911"/>
      <c r="K949" s="912"/>
      <c r="L949" s="913"/>
      <c r="M949" s="914"/>
      <c r="N949" s="915"/>
      <c r="O949" s="914"/>
      <c r="P949" s="915"/>
      <c r="Q949" s="916"/>
      <c r="R949" s="917"/>
      <c r="S949" s="918"/>
      <c r="T949" s="114" t="str" cm="1">
        <f t="array" ref="T949">_xlfn.IFS(I949="L = L",J949*K949,I949="L = RoT",J949*R949*S949,I949="A = L x H",J949*K949*L949,I949="A = CS",J949*O949,I949="A = A",J949*N949,I949="A = RoT",J949*R949*S949,I949="V = L x H x T",J949*K949*L949*M949,I949="V = L x CS",J949*K949*O949,I949="V = T x A",J949*M949*N949,I949="V = V",J949*P949,I949="V = RoT",J949*R949*S949,I949="M = M",J949*Q949,I949="M = RoT",J949*R949*S949,I949="","")</f>
        <v/>
      </c>
      <c r="U949" s="115" t="str" cm="1">
        <f t="array" ref="U949">_xlfn.IFNA(_xlfn.IFS($H949="length","m",$H949="area","m2",$H949="volume","m3",$H949="mass","kg",$H949="",""),"problem")</f>
        <v/>
      </c>
      <c r="V949" s="475"/>
      <c r="W949" s="476"/>
      <c r="X949" s="476"/>
      <c r="Y949" s="476"/>
      <c r="Z949" s="116"/>
      <c r="AA949" s="117" t="str" cm="1">
        <f t="array" ref="AA949">_xlfn.IFNA(_xlfn.IFS($H949="Length",VLOOKUP($Y949,Densities,3,FALSE),$H949="area",VLOOKUP($Y949,Densities,4,FALSE),$H949="volume",VLOOKUP($Y949,Densities,5,FALSE),$H949="mass",1,$H949="",""),"enter density manually")</f>
        <v/>
      </c>
      <c r="AB949" s="115" t="str" cm="1">
        <f t="array" ref="AB949">_xlfn.IFNA(_xlfn.IFS($H949="length","kg/m",$H949="area","kg/m2",$H949="volume","kg/m3",$H949="mass","kg/kg",$H949="",""),"problem")</f>
        <v/>
      </c>
      <c r="AC949" s="118" t="str">
        <f t="shared" si="55"/>
        <v/>
      </c>
      <c r="AD949" s="119" t="str">
        <f t="shared" si="56"/>
        <v/>
      </c>
      <c r="AE949" s="120" t="str">
        <f t="shared" si="57"/>
        <v/>
      </c>
      <c r="AF949" s="121" t="str">
        <f t="shared" si="54"/>
        <v/>
      </c>
    </row>
    <row r="950" spans="2:32" ht="15.75" customHeight="1" x14ac:dyDescent="0.35">
      <c r="B950" s="903"/>
      <c r="C950" s="904"/>
      <c r="D950" s="905"/>
      <c r="E950" s="906"/>
      <c r="F950" s="907"/>
      <c r="G950" s="908"/>
      <c r="H950" s="909"/>
      <c r="I950" s="910"/>
      <c r="J950" s="911"/>
      <c r="K950" s="912"/>
      <c r="L950" s="913"/>
      <c r="M950" s="914"/>
      <c r="N950" s="915"/>
      <c r="O950" s="914"/>
      <c r="P950" s="915"/>
      <c r="Q950" s="916"/>
      <c r="R950" s="917"/>
      <c r="S950" s="918"/>
      <c r="T950" s="114" t="str" cm="1">
        <f t="array" ref="T950">_xlfn.IFS(I950="L = L",J950*K950,I950="L = RoT",J950*R950*S950,I950="A = L x H",J950*K950*L950,I950="A = CS",J950*O950,I950="A = A",J950*N950,I950="A = RoT",J950*R950*S950,I950="V = L x H x T",J950*K950*L950*M950,I950="V = L x CS",J950*K950*O950,I950="V = T x A",J950*M950*N950,I950="V = V",J950*P950,I950="V = RoT",J950*R950*S950,I950="M = M",J950*Q950,I950="M = RoT",J950*R950*S950,I950="","")</f>
        <v/>
      </c>
      <c r="U950" s="115" t="str" cm="1">
        <f t="array" ref="U950">_xlfn.IFNA(_xlfn.IFS($H950="length","m",$H950="area","m2",$H950="volume","m3",$H950="mass","kg",$H950="",""),"problem")</f>
        <v/>
      </c>
      <c r="V950" s="475"/>
      <c r="W950" s="476"/>
      <c r="X950" s="476"/>
      <c r="Y950" s="476"/>
      <c r="Z950" s="116"/>
      <c r="AA950" s="117" t="str" cm="1">
        <f t="array" ref="AA950">_xlfn.IFNA(_xlfn.IFS($H950="Length",VLOOKUP($Y950,Densities,3,FALSE),$H950="area",VLOOKUP($Y950,Densities,4,FALSE),$H950="volume",VLOOKUP($Y950,Densities,5,FALSE),$H950="mass",1,$H950="",""),"enter density manually")</f>
        <v/>
      </c>
      <c r="AB950" s="115" t="str" cm="1">
        <f t="array" ref="AB950">_xlfn.IFNA(_xlfn.IFS($H950="length","kg/m",$H950="area","kg/m2",$H950="volume","kg/m3",$H950="mass","kg/kg",$H950="",""),"problem")</f>
        <v/>
      </c>
      <c r="AC950" s="118" t="str">
        <f t="shared" si="55"/>
        <v/>
      </c>
      <c r="AD950" s="119" t="str">
        <f t="shared" si="56"/>
        <v/>
      </c>
      <c r="AE950" s="120" t="str">
        <f t="shared" si="57"/>
        <v/>
      </c>
      <c r="AF950" s="121" t="str">
        <f t="shared" si="54"/>
        <v/>
      </c>
    </row>
    <row r="951" spans="2:32" ht="15.75" customHeight="1" x14ac:dyDescent="0.35">
      <c r="B951" s="903"/>
      <c r="C951" s="904"/>
      <c r="D951" s="905"/>
      <c r="E951" s="906"/>
      <c r="F951" s="907"/>
      <c r="G951" s="908"/>
      <c r="H951" s="909"/>
      <c r="I951" s="910"/>
      <c r="J951" s="911"/>
      <c r="K951" s="912"/>
      <c r="L951" s="913"/>
      <c r="M951" s="914"/>
      <c r="N951" s="915"/>
      <c r="O951" s="914"/>
      <c r="P951" s="915"/>
      <c r="Q951" s="916"/>
      <c r="R951" s="917"/>
      <c r="S951" s="918"/>
      <c r="T951" s="114" t="str" cm="1">
        <f t="array" ref="T951">_xlfn.IFS(I951="L = L",J951*K951,I951="L = RoT",J951*R951*S951,I951="A = L x H",J951*K951*L951,I951="A = CS",J951*O951,I951="A = A",J951*N951,I951="A = RoT",J951*R951*S951,I951="V = L x H x T",J951*K951*L951*M951,I951="V = L x CS",J951*K951*O951,I951="V = T x A",J951*M951*N951,I951="V = V",J951*P951,I951="V = RoT",J951*R951*S951,I951="M = M",J951*Q951,I951="M = RoT",J951*R951*S951,I951="","")</f>
        <v/>
      </c>
      <c r="U951" s="115" t="str" cm="1">
        <f t="array" ref="U951">_xlfn.IFNA(_xlfn.IFS($H951="length","m",$H951="area","m2",$H951="volume","m3",$H951="mass","kg",$H951="",""),"problem")</f>
        <v/>
      </c>
      <c r="V951" s="475"/>
      <c r="W951" s="476"/>
      <c r="X951" s="476"/>
      <c r="Y951" s="476"/>
      <c r="Z951" s="116"/>
      <c r="AA951" s="117" t="str" cm="1">
        <f t="array" ref="AA951">_xlfn.IFNA(_xlfn.IFS($H951="Length",VLOOKUP($Y951,Densities,3,FALSE),$H951="area",VLOOKUP($Y951,Densities,4,FALSE),$H951="volume",VLOOKUP($Y951,Densities,5,FALSE),$H951="mass",1,$H951="",""),"enter density manually")</f>
        <v/>
      </c>
      <c r="AB951" s="115" t="str" cm="1">
        <f t="array" ref="AB951">_xlfn.IFNA(_xlfn.IFS($H951="length","kg/m",$H951="area","kg/m2",$H951="volume","kg/m3",$H951="mass","kg/kg",$H951="",""),"problem")</f>
        <v/>
      </c>
      <c r="AC951" s="118" t="str">
        <f t="shared" si="55"/>
        <v/>
      </c>
      <c r="AD951" s="119" t="str">
        <f t="shared" si="56"/>
        <v/>
      </c>
      <c r="AE951" s="120" t="str">
        <f t="shared" si="57"/>
        <v/>
      </c>
      <c r="AF951" s="121" t="str">
        <f t="shared" si="54"/>
        <v/>
      </c>
    </row>
    <row r="952" spans="2:32" ht="15.75" customHeight="1" x14ac:dyDescent="0.35">
      <c r="B952" s="903"/>
      <c r="C952" s="904"/>
      <c r="D952" s="905"/>
      <c r="E952" s="906"/>
      <c r="F952" s="907"/>
      <c r="G952" s="908"/>
      <c r="H952" s="909"/>
      <c r="I952" s="910"/>
      <c r="J952" s="911"/>
      <c r="K952" s="912"/>
      <c r="L952" s="913"/>
      <c r="M952" s="914"/>
      <c r="N952" s="915"/>
      <c r="O952" s="914"/>
      <c r="P952" s="915"/>
      <c r="Q952" s="916"/>
      <c r="R952" s="917"/>
      <c r="S952" s="918"/>
      <c r="T952" s="114" t="str" cm="1">
        <f t="array" ref="T952">_xlfn.IFS(I952="L = L",J952*K952,I952="L = RoT",J952*R952*S952,I952="A = L x H",J952*K952*L952,I952="A = CS",J952*O952,I952="A = A",J952*N952,I952="A = RoT",J952*R952*S952,I952="V = L x H x T",J952*K952*L952*M952,I952="V = L x CS",J952*K952*O952,I952="V = T x A",J952*M952*N952,I952="V = V",J952*P952,I952="V = RoT",J952*R952*S952,I952="M = M",J952*Q952,I952="M = RoT",J952*R952*S952,I952="","")</f>
        <v/>
      </c>
      <c r="U952" s="115" t="str" cm="1">
        <f t="array" ref="U952">_xlfn.IFNA(_xlfn.IFS($H952="length","m",$H952="area","m2",$H952="volume","m3",$H952="mass","kg",$H952="",""),"problem")</f>
        <v/>
      </c>
      <c r="V952" s="475"/>
      <c r="W952" s="476"/>
      <c r="X952" s="476"/>
      <c r="Y952" s="476"/>
      <c r="Z952" s="116"/>
      <c r="AA952" s="117" t="str" cm="1">
        <f t="array" ref="AA952">_xlfn.IFNA(_xlfn.IFS($H952="Length",VLOOKUP($Y952,Densities,3,FALSE),$H952="area",VLOOKUP($Y952,Densities,4,FALSE),$H952="volume",VLOOKUP($Y952,Densities,5,FALSE),$H952="mass",1,$H952="",""),"enter density manually")</f>
        <v/>
      </c>
      <c r="AB952" s="115" t="str" cm="1">
        <f t="array" ref="AB952">_xlfn.IFNA(_xlfn.IFS($H952="length","kg/m",$H952="area","kg/m2",$H952="volume","kg/m3",$H952="mass","kg/kg",$H952="",""),"problem")</f>
        <v/>
      </c>
      <c r="AC952" s="118" t="str">
        <f t="shared" si="55"/>
        <v/>
      </c>
      <c r="AD952" s="119" t="str">
        <f t="shared" si="56"/>
        <v/>
      </c>
      <c r="AE952" s="120" t="str">
        <f t="shared" si="57"/>
        <v/>
      </c>
      <c r="AF952" s="121" t="str">
        <f t="shared" si="54"/>
        <v/>
      </c>
    </row>
    <row r="953" spans="2:32" ht="15.75" customHeight="1" x14ac:dyDescent="0.35">
      <c r="B953" s="903"/>
      <c r="C953" s="904"/>
      <c r="D953" s="905"/>
      <c r="E953" s="906"/>
      <c r="F953" s="907"/>
      <c r="G953" s="908"/>
      <c r="H953" s="909"/>
      <c r="I953" s="910"/>
      <c r="J953" s="911"/>
      <c r="K953" s="912"/>
      <c r="L953" s="913"/>
      <c r="M953" s="914"/>
      <c r="N953" s="915"/>
      <c r="O953" s="914"/>
      <c r="P953" s="915"/>
      <c r="Q953" s="916"/>
      <c r="R953" s="917"/>
      <c r="S953" s="918"/>
      <c r="T953" s="114" t="str" cm="1">
        <f t="array" ref="T953">_xlfn.IFS(I953="L = L",J953*K953,I953="L = RoT",J953*R953*S953,I953="A = L x H",J953*K953*L953,I953="A = CS",J953*O953,I953="A = A",J953*N953,I953="A = RoT",J953*R953*S953,I953="V = L x H x T",J953*K953*L953*M953,I953="V = L x CS",J953*K953*O953,I953="V = T x A",J953*M953*N953,I953="V = V",J953*P953,I953="V = RoT",J953*R953*S953,I953="M = M",J953*Q953,I953="M = RoT",J953*R953*S953,I953="","")</f>
        <v/>
      </c>
      <c r="U953" s="115" t="str" cm="1">
        <f t="array" ref="U953">_xlfn.IFNA(_xlfn.IFS($H953="length","m",$H953="area","m2",$H953="volume","m3",$H953="mass","kg",$H953="",""),"problem")</f>
        <v/>
      </c>
      <c r="V953" s="475"/>
      <c r="W953" s="476"/>
      <c r="X953" s="476"/>
      <c r="Y953" s="476"/>
      <c r="Z953" s="116"/>
      <c r="AA953" s="117" t="str" cm="1">
        <f t="array" ref="AA953">_xlfn.IFNA(_xlfn.IFS($H953="Length",VLOOKUP($Y953,Densities,3,FALSE),$H953="area",VLOOKUP($Y953,Densities,4,FALSE),$H953="volume",VLOOKUP($Y953,Densities,5,FALSE),$H953="mass",1,$H953="",""),"enter density manually")</f>
        <v/>
      </c>
      <c r="AB953" s="115" t="str" cm="1">
        <f t="array" ref="AB953">_xlfn.IFNA(_xlfn.IFS($H953="length","kg/m",$H953="area","kg/m2",$H953="volume","kg/m3",$H953="mass","kg/kg",$H953="",""),"problem")</f>
        <v/>
      </c>
      <c r="AC953" s="118" t="str">
        <f t="shared" si="55"/>
        <v/>
      </c>
      <c r="AD953" s="119" t="str">
        <f t="shared" si="56"/>
        <v/>
      </c>
      <c r="AE953" s="120" t="str">
        <f t="shared" si="57"/>
        <v/>
      </c>
      <c r="AF953" s="121" t="str">
        <f t="shared" si="54"/>
        <v/>
      </c>
    </row>
    <row r="954" spans="2:32" ht="15.75" customHeight="1" x14ac:dyDescent="0.35">
      <c r="B954" s="903"/>
      <c r="C954" s="904"/>
      <c r="D954" s="905"/>
      <c r="E954" s="906"/>
      <c r="F954" s="907"/>
      <c r="G954" s="908"/>
      <c r="H954" s="909"/>
      <c r="I954" s="910"/>
      <c r="J954" s="911"/>
      <c r="K954" s="912"/>
      <c r="L954" s="913"/>
      <c r="M954" s="914"/>
      <c r="N954" s="915"/>
      <c r="O954" s="914"/>
      <c r="P954" s="915"/>
      <c r="Q954" s="916"/>
      <c r="R954" s="917"/>
      <c r="S954" s="918"/>
      <c r="T954" s="114" t="str" cm="1">
        <f t="array" ref="T954">_xlfn.IFS(I954="L = L",J954*K954,I954="L = RoT",J954*R954*S954,I954="A = L x H",J954*K954*L954,I954="A = CS",J954*O954,I954="A = A",J954*N954,I954="A = RoT",J954*R954*S954,I954="V = L x H x T",J954*K954*L954*M954,I954="V = L x CS",J954*K954*O954,I954="V = T x A",J954*M954*N954,I954="V = V",J954*P954,I954="V = RoT",J954*R954*S954,I954="M = M",J954*Q954,I954="M = RoT",J954*R954*S954,I954="","")</f>
        <v/>
      </c>
      <c r="U954" s="115" t="str" cm="1">
        <f t="array" ref="U954">_xlfn.IFNA(_xlfn.IFS($H954="length","m",$H954="area","m2",$H954="volume","m3",$H954="mass","kg",$H954="",""),"problem")</f>
        <v/>
      </c>
      <c r="V954" s="475"/>
      <c r="W954" s="476"/>
      <c r="X954" s="476"/>
      <c r="Y954" s="476"/>
      <c r="Z954" s="116"/>
      <c r="AA954" s="117" t="str" cm="1">
        <f t="array" ref="AA954">_xlfn.IFNA(_xlfn.IFS($H954="Length",VLOOKUP($Y954,Densities,3,FALSE),$H954="area",VLOOKUP($Y954,Densities,4,FALSE),$H954="volume",VLOOKUP($Y954,Densities,5,FALSE),$H954="mass",1,$H954="",""),"enter density manually")</f>
        <v/>
      </c>
      <c r="AB954" s="115" t="str" cm="1">
        <f t="array" ref="AB954">_xlfn.IFNA(_xlfn.IFS($H954="length","kg/m",$H954="area","kg/m2",$H954="volume","kg/m3",$H954="mass","kg/kg",$H954="",""),"problem")</f>
        <v/>
      </c>
      <c r="AC954" s="118" t="str">
        <f t="shared" si="55"/>
        <v/>
      </c>
      <c r="AD954" s="119" t="str">
        <f t="shared" si="56"/>
        <v/>
      </c>
      <c r="AE954" s="120" t="str">
        <f t="shared" si="57"/>
        <v/>
      </c>
      <c r="AF954" s="121" t="str">
        <f t="shared" si="54"/>
        <v/>
      </c>
    </row>
    <row r="955" spans="2:32" ht="15.75" customHeight="1" x14ac:dyDescent="0.35">
      <c r="B955" s="903"/>
      <c r="C955" s="904"/>
      <c r="D955" s="905"/>
      <c r="E955" s="906"/>
      <c r="F955" s="907"/>
      <c r="G955" s="908"/>
      <c r="H955" s="909"/>
      <c r="I955" s="910"/>
      <c r="J955" s="911"/>
      <c r="K955" s="912"/>
      <c r="L955" s="913"/>
      <c r="M955" s="914"/>
      <c r="N955" s="915"/>
      <c r="O955" s="914"/>
      <c r="P955" s="915"/>
      <c r="Q955" s="916"/>
      <c r="R955" s="917"/>
      <c r="S955" s="918"/>
      <c r="T955" s="114" t="str" cm="1">
        <f t="array" ref="T955">_xlfn.IFS(I955="L = L",J955*K955,I955="L = RoT",J955*R955*S955,I955="A = L x H",J955*K955*L955,I955="A = CS",J955*O955,I955="A = A",J955*N955,I955="A = RoT",J955*R955*S955,I955="V = L x H x T",J955*K955*L955*M955,I955="V = L x CS",J955*K955*O955,I955="V = T x A",J955*M955*N955,I955="V = V",J955*P955,I955="V = RoT",J955*R955*S955,I955="M = M",J955*Q955,I955="M = RoT",J955*R955*S955,I955="","")</f>
        <v/>
      </c>
      <c r="U955" s="115" t="str" cm="1">
        <f t="array" ref="U955">_xlfn.IFNA(_xlfn.IFS($H955="length","m",$H955="area","m2",$H955="volume","m3",$H955="mass","kg",$H955="",""),"problem")</f>
        <v/>
      </c>
      <c r="V955" s="475"/>
      <c r="W955" s="476"/>
      <c r="X955" s="476"/>
      <c r="Y955" s="476"/>
      <c r="Z955" s="116"/>
      <c r="AA955" s="117" t="str" cm="1">
        <f t="array" ref="AA955">_xlfn.IFNA(_xlfn.IFS($H955="Length",VLOOKUP($Y955,Densities,3,FALSE),$H955="area",VLOOKUP($Y955,Densities,4,FALSE),$H955="volume",VLOOKUP($Y955,Densities,5,FALSE),$H955="mass",1,$H955="",""),"enter density manually")</f>
        <v/>
      </c>
      <c r="AB955" s="115" t="str" cm="1">
        <f t="array" ref="AB955">_xlfn.IFNA(_xlfn.IFS($H955="length","kg/m",$H955="area","kg/m2",$H955="volume","kg/m3",$H955="mass","kg/kg",$H955="",""),"problem")</f>
        <v/>
      </c>
      <c r="AC955" s="118" t="str">
        <f t="shared" si="55"/>
        <v/>
      </c>
      <c r="AD955" s="119" t="str">
        <f t="shared" si="56"/>
        <v/>
      </c>
      <c r="AE955" s="120" t="str">
        <f t="shared" si="57"/>
        <v/>
      </c>
      <c r="AF955" s="121" t="str">
        <f t="shared" si="54"/>
        <v/>
      </c>
    </row>
    <row r="956" spans="2:32" ht="15.75" customHeight="1" x14ac:dyDescent="0.35">
      <c r="B956" s="903"/>
      <c r="C956" s="904"/>
      <c r="D956" s="905"/>
      <c r="E956" s="906"/>
      <c r="F956" s="907"/>
      <c r="G956" s="908"/>
      <c r="H956" s="909"/>
      <c r="I956" s="910"/>
      <c r="J956" s="911"/>
      <c r="K956" s="912"/>
      <c r="L956" s="913"/>
      <c r="M956" s="914"/>
      <c r="N956" s="915"/>
      <c r="O956" s="914"/>
      <c r="P956" s="915"/>
      <c r="Q956" s="916"/>
      <c r="R956" s="917"/>
      <c r="S956" s="918"/>
      <c r="T956" s="114" t="str" cm="1">
        <f t="array" ref="T956">_xlfn.IFS(I956="L = L",J956*K956,I956="L = RoT",J956*R956*S956,I956="A = L x H",J956*K956*L956,I956="A = CS",J956*O956,I956="A = A",J956*N956,I956="A = RoT",J956*R956*S956,I956="V = L x H x T",J956*K956*L956*M956,I956="V = L x CS",J956*K956*O956,I956="V = T x A",J956*M956*N956,I956="V = V",J956*P956,I956="V = RoT",J956*R956*S956,I956="M = M",J956*Q956,I956="M = RoT",J956*R956*S956,I956="","")</f>
        <v/>
      </c>
      <c r="U956" s="115" t="str" cm="1">
        <f t="array" ref="U956">_xlfn.IFNA(_xlfn.IFS($H956="length","m",$H956="area","m2",$H956="volume","m3",$H956="mass","kg",$H956="",""),"problem")</f>
        <v/>
      </c>
      <c r="V956" s="475"/>
      <c r="W956" s="476"/>
      <c r="X956" s="476"/>
      <c r="Y956" s="476"/>
      <c r="Z956" s="116"/>
      <c r="AA956" s="117" t="str" cm="1">
        <f t="array" ref="AA956">_xlfn.IFNA(_xlfn.IFS($H956="Length",VLOOKUP($Y956,Densities,3,FALSE),$H956="area",VLOOKUP($Y956,Densities,4,FALSE),$H956="volume",VLOOKUP($Y956,Densities,5,FALSE),$H956="mass",1,$H956="",""),"enter density manually")</f>
        <v/>
      </c>
      <c r="AB956" s="115" t="str" cm="1">
        <f t="array" ref="AB956">_xlfn.IFNA(_xlfn.IFS($H956="length","kg/m",$H956="area","kg/m2",$H956="volume","kg/m3",$H956="mass","kg/kg",$H956="",""),"problem")</f>
        <v/>
      </c>
      <c r="AC956" s="118" t="str">
        <f t="shared" si="55"/>
        <v/>
      </c>
      <c r="AD956" s="119" t="str">
        <f t="shared" si="56"/>
        <v/>
      </c>
      <c r="AE956" s="120" t="str">
        <f t="shared" si="57"/>
        <v/>
      </c>
      <c r="AF956" s="121" t="str">
        <f t="shared" si="54"/>
        <v/>
      </c>
    </row>
    <row r="957" spans="2:32" ht="15.75" customHeight="1" x14ac:dyDescent="0.35">
      <c r="B957" s="903"/>
      <c r="C957" s="904"/>
      <c r="D957" s="905"/>
      <c r="E957" s="906"/>
      <c r="F957" s="907"/>
      <c r="G957" s="908"/>
      <c r="H957" s="909"/>
      <c r="I957" s="910"/>
      <c r="J957" s="911"/>
      <c r="K957" s="912"/>
      <c r="L957" s="913"/>
      <c r="M957" s="914"/>
      <c r="N957" s="915"/>
      <c r="O957" s="914"/>
      <c r="P957" s="915"/>
      <c r="Q957" s="916"/>
      <c r="R957" s="917"/>
      <c r="S957" s="918"/>
      <c r="T957" s="114" t="str" cm="1">
        <f t="array" ref="T957">_xlfn.IFS(I957="L = L",J957*K957,I957="L = RoT",J957*R957*S957,I957="A = L x H",J957*K957*L957,I957="A = CS",J957*O957,I957="A = A",J957*N957,I957="A = RoT",J957*R957*S957,I957="V = L x H x T",J957*K957*L957*M957,I957="V = L x CS",J957*K957*O957,I957="V = T x A",J957*M957*N957,I957="V = V",J957*P957,I957="V = RoT",J957*R957*S957,I957="M = M",J957*Q957,I957="M = RoT",J957*R957*S957,I957="","")</f>
        <v/>
      </c>
      <c r="U957" s="115" t="str" cm="1">
        <f t="array" ref="U957">_xlfn.IFNA(_xlfn.IFS($H957="length","m",$H957="area","m2",$H957="volume","m3",$H957="mass","kg",$H957="",""),"problem")</f>
        <v/>
      </c>
      <c r="V957" s="475"/>
      <c r="W957" s="476"/>
      <c r="X957" s="476"/>
      <c r="Y957" s="476"/>
      <c r="Z957" s="116"/>
      <c r="AA957" s="117" t="str" cm="1">
        <f t="array" ref="AA957">_xlfn.IFNA(_xlfn.IFS($H957="Length",VLOOKUP($Y957,Densities,3,FALSE),$H957="area",VLOOKUP($Y957,Densities,4,FALSE),$H957="volume",VLOOKUP($Y957,Densities,5,FALSE),$H957="mass",1,$H957="",""),"enter density manually")</f>
        <v/>
      </c>
      <c r="AB957" s="115" t="str" cm="1">
        <f t="array" ref="AB957">_xlfn.IFNA(_xlfn.IFS($H957="length","kg/m",$H957="area","kg/m2",$H957="volume","kg/m3",$H957="mass","kg/kg",$H957="",""),"problem")</f>
        <v/>
      </c>
      <c r="AC957" s="118" t="str">
        <f t="shared" si="55"/>
        <v/>
      </c>
      <c r="AD957" s="119" t="str">
        <f t="shared" si="56"/>
        <v/>
      </c>
      <c r="AE957" s="120" t="str">
        <f t="shared" si="57"/>
        <v/>
      </c>
      <c r="AF957" s="121" t="str">
        <f t="shared" si="54"/>
        <v/>
      </c>
    </row>
    <row r="958" spans="2:32" ht="15.75" customHeight="1" x14ac:dyDescent="0.35">
      <c r="B958" s="903"/>
      <c r="C958" s="904"/>
      <c r="D958" s="905"/>
      <c r="E958" s="906"/>
      <c r="F958" s="907"/>
      <c r="G958" s="908"/>
      <c r="H958" s="909"/>
      <c r="I958" s="910"/>
      <c r="J958" s="911"/>
      <c r="K958" s="912"/>
      <c r="L958" s="913"/>
      <c r="M958" s="914"/>
      <c r="N958" s="915"/>
      <c r="O958" s="914"/>
      <c r="P958" s="915"/>
      <c r="Q958" s="916"/>
      <c r="R958" s="917"/>
      <c r="S958" s="918"/>
      <c r="T958" s="114" t="str" cm="1">
        <f t="array" ref="T958">_xlfn.IFS(I958="L = L",J958*K958,I958="L = RoT",J958*R958*S958,I958="A = L x H",J958*K958*L958,I958="A = CS",J958*O958,I958="A = A",J958*N958,I958="A = RoT",J958*R958*S958,I958="V = L x H x T",J958*K958*L958*M958,I958="V = L x CS",J958*K958*O958,I958="V = T x A",J958*M958*N958,I958="V = V",J958*P958,I958="V = RoT",J958*R958*S958,I958="M = M",J958*Q958,I958="M = RoT",J958*R958*S958,I958="","")</f>
        <v/>
      </c>
      <c r="U958" s="115" t="str" cm="1">
        <f t="array" ref="U958">_xlfn.IFNA(_xlfn.IFS($H958="length","m",$H958="area","m2",$H958="volume","m3",$H958="mass","kg",$H958="",""),"problem")</f>
        <v/>
      </c>
      <c r="V958" s="475"/>
      <c r="W958" s="476"/>
      <c r="X958" s="476"/>
      <c r="Y958" s="476"/>
      <c r="Z958" s="116"/>
      <c r="AA958" s="117" t="str" cm="1">
        <f t="array" ref="AA958">_xlfn.IFNA(_xlfn.IFS($H958="Length",VLOOKUP($Y958,Densities,3,FALSE),$H958="area",VLOOKUP($Y958,Densities,4,FALSE),$H958="volume",VLOOKUP($Y958,Densities,5,FALSE),$H958="mass",1,$H958="",""),"enter density manually")</f>
        <v/>
      </c>
      <c r="AB958" s="115" t="str" cm="1">
        <f t="array" ref="AB958">_xlfn.IFNA(_xlfn.IFS($H958="length","kg/m",$H958="area","kg/m2",$H958="volume","kg/m3",$H958="mass","kg/kg",$H958="",""),"problem")</f>
        <v/>
      </c>
      <c r="AC958" s="118" t="str">
        <f t="shared" si="55"/>
        <v/>
      </c>
      <c r="AD958" s="119" t="str">
        <f t="shared" si="56"/>
        <v/>
      </c>
      <c r="AE958" s="120" t="str">
        <f t="shared" si="57"/>
        <v/>
      </c>
      <c r="AF958" s="121" t="str">
        <f t="shared" si="54"/>
        <v/>
      </c>
    </row>
    <row r="959" spans="2:32" ht="15.75" customHeight="1" x14ac:dyDescent="0.35">
      <c r="B959" s="903"/>
      <c r="C959" s="904"/>
      <c r="D959" s="905"/>
      <c r="E959" s="906"/>
      <c r="F959" s="907"/>
      <c r="G959" s="908"/>
      <c r="H959" s="909"/>
      <c r="I959" s="910"/>
      <c r="J959" s="911"/>
      <c r="K959" s="912"/>
      <c r="L959" s="913"/>
      <c r="M959" s="914"/>
      <c r="N959" s="915"/>
      <c r="O959" s="914"/>
      <c r="P959" s="915"/>
      <c r="Q959" s="916"/>
      <c r="R959" s="917"/>
      <c r="S959" s="918"/>
      <c r="T959" s="114" t="str" cm="1">
        <f t="array" ref="T959">_xlfn.IFS(I959="L = L",J959*K959,I959="L = RoT",J959*R959*S959,I959="A = L x H",J959*K959*L959,I959="A = CS",J959*O959,I959="A = A",J959*N959,I959="A = RoT",J959*R959*S959,I959="V = L x H x T",J959*K959*L959*M959,I959="V = L x CS",J959*K959*O959,I959="V = T x A",J959*M959*N959,I959="V = V",J959*P959,I959="V = RoT",J959*R959*S959,I959="M = M",J959*Q959,I959="M = RoT",J959*R959*S959,I959="","")</f>
        <v/>
      </c>
      <c r="U959" s="115" t="str" cm="1">
        <f t="array" ref="U959">_xlfn.IFNA(_xlfn.IFS($H959="length","m",$H959="area","m2",$H959="volume","m3",$H959="mass","kg",$H959="",""),"problem")</f>
        <v/>
      </c>
      <c r="V959" s="475"/>
      <c r="W959" s="476"/>
      <c r="X959" s="476"/>
      <c r="Y959" s="476"/>
      <c r="Z959" s="116"/>
      <c r="AA959" s="117" t="str" cm="1">
        <f t="array" ref="AA959">_xlfn.IFNA(_xlfn.IFS($H959="Length",VLOOKUP($Y959,Densities,3,FALSE),$H959="area",VLOOKUP($Y959,Densities,4,FALSE),$H959="volume",VLOOKUP($Y959,Densities,5,FALSE),$H959="mass",1,$H959="",""),"enter density manually")</f>
        <v/>
      </c>
      <c r="AB959" s="115" t="str" cm="1">
        <f t="array" ref="AB959">_xlfn.IFNA(_xlfn.IFS($H959="length","kg/m",$H959="area","kg/m2",$H959="volume","kg/m3",$H959="mass","kg/kg",$H959="",""),"problem")</f>
        <v/>
      </c>
      <c r="AC959" s="118" t="str">
        <f t="shared" si="55"/>
        <v/>
      </c>
      <c r="AD959" s="119" t="str">
        <f t="shared" si="56"/>
        <v/>
      </c>
      <c r="AE959" s="120" t="str">
        <f t="shared" si="57"/>
        <v/>
      </c>
      <c r="AF959" s="121" t="str">
        <f t="shared" si="54"/>
        <v/>
      </c>
    </row>
    <row r="960" spans="2:32" ht="15.75" customHeight="1" x14ac:dyDescent="0.35">
      <c r="B960" s="903"/>
      <c r="C960" s="904"/>
      <c r="D960" s="905"/>
      <c r="E960" s="906"/>
      <c r="F960" s="907"/>
      <c r="G960" s="908"/>
      <c r="H960" s="909"/>
      <c r="I960" s="910"/>
      <c r="J960" s="911"/>
      <c r="K960" s="912"/>
      <c r="L960" s="913"/>
      <c r="M960" s="914"/>
      <c r="N960" s="915"/>
      <c r="O960" s="914"/>
      <c r="P960" s="915"/>
      <c r="Q960" s="916"/>
      <c r="R960" s="917"/>
      <c r="S960" s="918"/>
      <c r="T960" s="114" t="str" cm="1">
        <f t="array" ref="T960">_xlfn.IFS(I960="L = L",J960*K960,I960="L = RoT",J960*R960*S960,I960="A = L x H",J960*K960*L960,I960="A = CS",J960*O960,I960="A = A",J960*N960,I960="A = RoT",J960*R960*S960,I960="V = L x H x T",J960*K960*L960*M960,I960="V = L x CS",J960*K960*O960,I960="V = T x A",J960*M960*N960,I960="V = V",J960*P960,I960="V = RoT",J960*R960*S960,I960="M = M",J960*Q960,I960="M = RoT",J960*R960*S960,I960="","")</f>
        <v/>
      </c>
      <c r="U960" s="115" t="str" cm="1">
        <f t="array" ref="U960">_xlfn.IFNA(_xlfn.IFS($H960="length","m",$H960="area","m2",$H960="volume","m3",$H960="mass","kg",$H960="",""),"problem")</f>
        <v/>
      </c>
      <c r="V960" s="475"/>
      <c r="W960" s="476"/>
      <c r="X960" s="476"/>
      <c r="Y960" s="476"/>
      <c r="Z960" s="116"/>
      <c r="AA960" s="117" t="str" cm="1">
        <f t="array" ref="AA960">_xlfn.IFNA(_xlfn.IFS($H960="Length",VLOOKUP($Y960,Densities,3,FALSE),$H960="area",VLOOKUP($Y960,Densities,4,FALSE),$H960="volume",VLOOKUP($Y960,Densities,5,FALSE),$H960="mass",1,$H960="",""),"enter density manually")</f>
        <v/>
      </c>
      <c r="AB960" s="115" t="str" cm="1">
        <f t="array" ref="AB960">_xlfn.IFNA(_xlfn.IFS($H960="length","kg/m",$H960="area","kg/m2",$H960="volume","kg/m3",$H960="mass","kg/kg",$H960="",""),"problem")</f>
        <v/>
      </c>
      <c r="AC960" s="118" t="str">
        <f t="shared" si="55"/>
        <v/>
      </c>
      <c r="AD960" s="119" t="str">
        <f t="shared" si="56"/>
        <v/>
      </c>
      <c r="AE960" s="120" t="str">
        <f t="shared" si="57"/>
        <v/>
      </c>
      <c r="AF960" s="121" t="str">
        <f t="shared" si="54"/>
        <v/>
      </c>
    </row>
    <row r="961" spans="2:32" ht="15.75" customHeight="1" x14ac:dyDescent="0.35">
      <c r="B961" s="903"/>
      <c r="C961" s="904"/>
      <c r="D961" s="905"/>
      <c r="E961" s="906"/>
      <c r="F961" s="907"/>
      <c r="G961" s="908"/>
      <c r="H961" s="909"/>
      <c r="I961" s="910"/>
      <c r="J961" s="911"/>
      <c r="K961" s="912"/>
      <c r="L961" s="913"/>
      <c r="M961" s="914"/>
      <c r="N961" s="915"/>
      <c r="O961" s="914"/>
      <c r="P961" s="915"/>
      <c r="Q961" s="916"/>
      <c r="R961" s="917"/>
      <c r="S961" s="918"/>
      <c r="T961" s="114" t="str" cm="1">
        <f t="array" ref="T961">_xlfn.IFS(I961="L = L",J961*K961,I961="L = RoT",J961*R961*S961,I961="A = L x H",J961*K961*L961,I961="A = CS",J961*O961,I961="A = A",J961*N961,I961="A = RoT",J961*R961*S961,I961="V = L x H x T",J961*K961*L961*M961,I961="V = L x CS",J961*K961*O961,I961="V = T x A",J961*M961*N961,I961="V = V",J961*P961,I961="V = RoT",J961*R961*S961,I961="M = M",J961*Q961,I961="M = RoT",J961*R961*S961,I961="","")</f>
        <v/>
      </c>
      <c r="U961" s="115" t="str" cm="1">
        <f t="array" ref="U961">_xlfn.IFNA(_xlfn.IFS($H961="length","m",$H961="area","m2",$H961="volume","m3",$H961="mass","kg",$H961="",""),"problem")</f>
        <v/>
      </c>
      <c r="V961" s="475"/>
      <c r="W961" s="476"/>
      <c r="X961" s="476"/>
      <c r="Y961" s="476"/>
      <c r="Z961" s="116"/>
      <c r="AA961" s="117" t="str" cm="1">
        <f t="array" ref="AA961">_xlfn.IFNA(_xlfn.IFS($H961="Length",VLOOKUP($Y961,Densities,3,FALSE),$H961="area",VLOOKUP($Y961,Densities,4,FALSE),$H961="volume",VLOOKUP($Y961,Densities,5,FALSE),$H961="mass",1,$H961="",""),"enter density manually")</f>
        <v/>
      </c>
      <c r="AB961" s="115" t="str" cm="1">
        <f t="array" ref="AB961">_xlfn.IFNA(_xlfn.IFS($H961="length","kg/m",$H961="area","kg/m2",$H961="volume","kg/m3",$H961="mass","kg/kg",$H961="",""),"problem")</f>
        <v/>
      </c>
      <c r="AC961" s="118" t="str">
        <f t="shared" si="55"/>
        <v/>
      </c>
      <c r="AD961" s="119" t="str">
        <f t="shared" si="56"/>
        <v/>
      </c>
      <c r="AE961" s="120" t="str">
        <f t="shared" si="57"/>
        <v/>
      </c>
      <c r="AF961" s="121" t="str">
        <f t="shared" si="54"/>
        <v/>
      </c>
    </row>
    <row r="962" spans="2:32" ht="15.75" customHeight="1" x14ac:dyDescent="0.35">
      <c r="B962" s="903"/>
      <c r="C962" s="904"/>
      <c r="D962" s="905"/>
      <c r="E962" s="906"/>
      <c r="F962" s="907"/>
      <c r="G962" s="908"/>
      <c r="H962" s="909"/>
      <c r="I962" s="910"/>
      <c r="J962" s="911"/>
      <c r="K962" s="912"/>
      <c r="L962" s="913"/>
      <c r="M962" s="914"/>
      <c r="N962" s="915"/>
      <c r="O962" s="914"/>
      <c r="P962" s="915"/>
      <c r="Q962" s="916"/>
      <c r="R962" s="917"/>
      <c r="S962" s="918"/>
      <c r="T962" s="114" t="str" cm="1">
        <f t="array" ref="T962">_xlfn.IFS(I962="L = L",J962*K962,I962="L = RoT",J962*R962*S962,I962="A = L x H",J962*K962*L962,I962="A = CS",J962*O962,I962="A = A",J962*N962,I962="A = RoT",J962*R962*S962,I962="V = L x H x T",J962*K962*L962*M962,I962="V = L x CS",J962*K962*O962,I962="V = T x A",J962*M962*N962,I962="V = V",J962*P962,I962="V = RoT",J962*R962*S962,I962="M = M",J962*Q962,I962="M = RoT",J962*R962*S962,I962="","")</f>
        <v/>
      </c>
      <c r="U962" s="115" t="str" cm="1">
        <f t="array" ref="U962">_xlfn.IFNA(_xlfn.IFS($H962="length","m",$H962="area","m2",$H962="volume","m3",$H962="mass","kg",$H962="",""),"problem")</f>
        <v/>
      </c>
      <c r="V962" s="475"/>
      <c r="W962" s="476"/>
      <c r="X962" s="476"/>
      <c r="Y962" s="476"/>
      <c r="Z962" s="116"/>
      <c r="AA962" s="117" t="str" cm="1">
        <f t="array" ref="AA962">_xlfn.IFNA(_xlfn.IFS($H962="Length",VLOOKUP($Y962,Densities,3,FALSE),$H962="area",VLOOKUP($Y962,Densities,4,FALSE),$H962="volume",VLOOKUP($Y962,Densities,5,FALSE),$H962="mass",1,$H962="",""),"enter density manually")</f>
        <v/>
      </c>
      <c r="AB962" s="115" t="str" cm="1">
        <f t="array" ref="AB962">_xlfn.IFNA(_xlfn.IFS($H962="length","kg/m",$H962="area","kg/m2",$H962="volume","kg/m3",$H962="mass","kg/kg",$H962="",""),"problem")</f>
        <v/>
      </c>
      <c r="AC962" s="118" t="str">
        <f t="shared" si="55"/>
        <v/>
      </c>
      <c r="AD962" s="119" t="str">
        <f t="shared" si="56"/>
        <v/>
      </c>
      <c r="AE962" s="120" t="str">
        <f t="shared" si="57"/>
        <v/>
      </c>
      <c r="AF962" s="121" t="str">
        <f t="shared" si="54"/>
        <v/>
      </c>
    </row>
    <row r="963" spans="2:32" ht="15.75" customHeight="1" x14ac:dyDescent="0.35">
      <c r="B963" s="903"/>
      <c r="C963" s="904"/>
      <c r="D963" s="905"/>
      <c r="E963" s="906"/>
      <c r="F963" s="907"/>
      <c r="G963" s="908"/>
      <c r="H963" s="909"/>
      <c r="I963" s="910"/>
      <c r="J963" s="911"/>
      <c r="K963" s="912"/>
      <c r="L963" s="913"/>
      <c r="M963" s="914"/>
      <c r="N963" s="915"/>
      <c r="O963" s="914"/>
      <c r="P963" s="915"/>
      <c r="Q963" s="916"/>
      <c r="R963" s="917"/>
      <c r="S963" s="918"/>
      <c r="T963" s="114" t="str" cm="1">
        <f t="array" ref="T963">_xlfn.IFS(I963="L = L",J963*K963,I963="L = RoT",J963*R963*S963,I963="A = L x H",J963*K963*L963,I963="A = CS",J963*O963,I963="A = A",J963*N963,I963="A = RoT",J963*R963*S963,I963="V = L x H x T",J963*K963*L963*M963,I963="V = L x CS",J963*K963*O963,I963="V = T x A",J963*M963*N963,I963="V = V",J963*P963,I963="V = RoT",J963*R963*S963,I963="M = M",J963*Q963,I963="M = RoT",J963*R963*S963,I963="","")</f>
        <v/>
      </c>
      <c r="U963" s="115" t="str" cm="1">
        <f t="array" ref="U963">_xlfn.IFNA(_xlfn.IFS($H963="length","m",$H963="area","m2",$H963="volume","m3",$H963="mass","kg",$H963="",""),"problem")</f>
        <v/>
      </c>
      <c r="V963" s="475"/>
      <c r="W963" s="476"/>
      <c r="X963" s="476"/>
      <c r="Y963" s="476"/>
      <c r="Z963" s="116"/>
      <c r="AA963" s="117" t="str" cm="1">
        <f t="array" ref="AA963">_xlfn.IFNA(_xlfn.IFS($H963="Length",VLOOKUP($Y963,Densities,3,FALSE),$H963="area",VLOOKUP($Y963,Densities,4,FALSE),$H963="volume",VLOOKUP($Y963,Densities,5,FALSE),$H963="mass",1,$H963="",""),"enter density manually")</f>
        <v/>
      </c>
      <c r="AB963" s="115" t="str" cm="1">
        <f t="array" ref="AB963">_xlfn.IFNA(_xlfn.IFS($H963="length","kg/m",$H963="area","kg/m2",$H963="volume","kg/m3",$H963="mass","kg/kg",$H963="",""),"problem")</f>
        <v/>
      </c>
      <c r="AC963" s="118" t="str">
        <f t="shared" si="55"/>
        <v/>
      </c>
      <c r="AD963" s="119" t="str">
        <f t="shared" si="56"/>
        <v/>
      </c>
      <c r="AE963" s="120" t="str">
        <f t="shared" si="57"/>
        <v/>
      </c>
      <c r="AF963" s="121" t="str">
        <f t="shared" si="54"/>
        <v/>
      </c>
    </row>
    <row r="964" spans="2:32" ht="15.75" customHeight="1" x14ac:dyDescent="0.35">
      <c r="B964" s="903"/>
      <c r="C964" s="904"/>
      <c r="D964" s="905"/>
      <c r="E964" s="906"/>
      <c r="F964" s="907"/>
      <c r="G964" s="908"/>
      <c r="H964" s="909"/>
      <c r="I964" s="910"/>
      <c r="J964" s="911"/>
      <c r="K964" s="912"/>
      <c r="L964" s="913"/>
      <c r="M964" s="914"/>
      <c r="N964" s="915"/>
      <c r="O964" s="914"/>
      <c r="P964" s="915"/>
      <c r="Q964" s="916"/>
      <c r="R964" s="917"/>
      <c r="S964" s="918"/>
      <c r="T964" s="114" t="str" cm="1">
        <f t="array" ref="T964">_xlfn.IFS(I964="L = L",J964*K964,I964="L = RoT",J964*R964*S964,I964="A = L x H",J964*K964*L964,I964="A = CS",J964*O964,I964="A = A",J964*N964,I964="A = RoT",J964*R964*S964,I964="V = L x H x T",J964*K964*L964*M964,I964="V = L x CS",J964*K964*O964,I964="V = T x A",J964*M964*N964,I964="V = V",J964*P964,I964="V = RoT",J964*R964*S964,I964="M = M",J964*Q964,I964="M = RoT",J964*R964*S964,I964="","")</f>
        <v/>
      </c>
      <c r="U964" s="115" t="str" cm="1">
        <f t="array" ref="U964">_xlfn.IFNA(_xlfn.IFS($H964="length","m",$H964="area","m2",$H964="volume","m3",$H964="mass","kg",$H964="",""),"problem")</f>
        <v/>
      </c>
      <c r="V964" s="475"/>
      <c r="W964" s="476"/>
      <c r="X964" s="476"/>
      <c r="Y964" s="476"/>
      <c r="Z964" s="116"/>
      <c r="AA964" s="117" t="str" cm="1">
        <f t="array" ref="AA964">_xlfn.IFNA(_xlfn.IFS($H964="Length",VLOOKUP($Y964,Densities,3,FALSE),$H964="area",VLOOKUP($Y964,Densities,4,FALSE),$H964="volume",VLOOKUP($Y964,Densities,5,FALSE),$H964="mass",1,$H964="",""),"enter density manually")</f>
        <v/>
      </c>
      <c r="AB964" s="115" t="str" cm="1">
        <f t="array" ref="AB964">_xlfn.IFNA(_xlfn.IFS($H964="length","kg/m",$H964="area","kg/m2",$H964="volume","kg/m3",$H964="mass","kg/kg",$H964="",""),"problem")</f>
        <v/>
      </c>
      <c r="AC964" s="118" t="str">
        <f t="shared" si="55"/>
        <v/>
      </c>
      <c r="AD964" s="119" t="str">
        <f t="shared" si="56"/>
        <v/>
      </c>
      <c r="AE964" s="120" t="str">
        <f t="shared" si="57"/>
        <v/>
      </c>
      <c r="AF964" s="121" t="str">
        <f t="shared" si="54"/>
        <v/>
      </c>
    </row>
    <row r="965" spans="2:32" ht="15.75" customHeight="1" x14ac:dyDescent="0.35">
      <c r="B965" s="903"/>
      <c r="C965" s="904"/>
      <c r="D965" s="905"/>
      <c r="E965" s="906"/>
      <c r="F965" s="907"/>
      <c r="G965" s="908"/>
      <c r="H965" s="909"/>
      <c r="I965" s="910"/>
      <c r="J965" s="911"/>
      <c r="K965" s="912"/>
      <c r="L965" s="913"/>
      <c r="M965" s="914"/>
      <c r="N965" s="915"/>
      <c r="O965" s="914"/>
      <c r="P965" s="915"/>
      <c r="Q965" s="916"/>
      <c r="R965" s="917"/>
      <c r="S965" s="918"/>
      <c r="T965" s="114" t="str" cm="1">
        <f t="array" ref="T965">_xlfn.IFS(I965="L = L",J965*K965,I965="L = RoT",J965*R965*S965,I965="A = L x H",J965*K965*L965,I965="A = CS",J965*O965,I965="A = A",J965*N965,I965="A = RoT",J965*R965*S965,I965="V = L x H x T",J965*K965*L965*M965,I965="V = L x CS",J965*K965*O965,I965="V = T x A",J965*M965*N965,I965="V = V",J965*P965,I965="V = RoT",J965*R965*S965,I965="M = M",J965*Q965,I965="M = RoT",J965*R965*S965,I965="","")</f>
        <v/>
      </c>
      <c r="U965" s="115" t="str" cm="1">
        <f t="array" ref="U965">_xlfn.IFNA(_xlfn.IFS($H965="length","m",$H965="area","m2",$H965="volume","m3",$H965="mass","kg",$H965="",""),"problem")</f>
        <v/>
      </c>
      <c r="V965" s="475"/>
      <c r="W965" s="476"/>
      <c r="X965" s="476"/>
      <c r="Y965" s="476"/>
      <c r="Z965" s="116"/>
      <c r="AA965" s="117" t="str" cm="1">
        <f t="array" ref="AA965">_xlfn.IFNA(_xlfn.IFS($H965="Length",VLOOKUP($Y965,Densities,3,FALSE),$H965="area",VLOOKUP($Y965,Densities,4,FALSE),$H965="volume",VLOOKUP($Y965,Densities,5,FALSE),$H965="mass",1,$H965="",""),"enter density manually")</f>
        <v/>
      </c>
      <c r="AB965" s="115" t="str" cm="1">
        <f t="array" ref="AB965">_xlfn.IFNA(_xlfn.IFS($H965="length","kg/m",$H965="area","kg/m2",$H965="volume","kg/m3",$H965="mass","kg/kg",$H965="",""),"problem")</f>
        <v/>
      </c>
      <c r="AC965" s="118" t="str">
        <f t="shared" si="55"/>
        <v/>
      </c>
      <c r="AD965" s="119" t="str">
        <f t="shared" si="56"/>
        <v/>
      </c>
      <c r="AE965" s="120" t="str">
        <f t="shared" si="57"/>
        <v/>
      </c>
      <c r="AF965" s="121" t="str">
        <f t="shared" si="54"/>
        <v/>
      </c>
    </row>
    <row r="966" spans="2:32" ht="15.75" customHeight="1" x14ac:dyDescent="0.35">
      <c r="B966" s="903"/>
      <c r="C966" s="904"/>
      <c r="D966" s="905"/>
      <c r="E966" s="906"/>
      <c r="F966" s="907"/>
      <c r="G966" s="908"/>
      <c r="H966" s="909"/>
      <c r="I966" s="910"/>
      <c r="J966" s="911"/>
      <c r="K966" s="912"/>
      <c r="L966" s="913"/>
      <c r="M966" s="914"/>
      <c r="N966" s="915"/>
      <c r="O966" s="914"/>
      <c r="P966" s="915"/>
      <c r="Q966" s="916"/>
      <c r="R966" s="917"/>
      <c r="S966" s="918"/>
      <c r="T966" s="114" t="str" cm="1">
        <f t="array" ref="T966">_xlfn.IFS(I966="L = L",J966*K966,I966="L = RoT",J966*R966*S966,I966="A = L x H",J966*K966*L966,I966="A = CS",J966*O966,I966="A = A",J966*N966,I966="A = RoT",J966*R966*S966,I966="V = L x H x T",J966*K966*L966*M966,I966="V = L x CS",J966*K966*O966,I966="V = T x A",J966*M966*N966,I966="V = V",J966*P966,I966="V = RoT",J966*R966*S966,I966="M = M",J966*Q966,I966="M = RoT",J966*R966*S966,I966="","")</f>
        <v/>
      </c>
      <c r="U966" s="115" t="str" cm="1">
        <f t="array" ref="U966">_xlfn.IFNA(_xlfn.IFS($H966="length","m",$H966="area","m2",$H966="volume","m3",$H966="mass","kg",$H966="",""),"problem")</f>
        <v/>
      </c>
      <c r="V966" s="475"/>
      <c r="W966" s="476"/>
      <c r="X966" s="476"/>
      <c r="Y966" s="476"/>
      <c r="Z966" s="116"/>
      <c r="AA966" s="117" t="str" cm="1">
        <f t="array" ref="AA966">_xlfn.IFNA(_xlfn.IFS($H966="Length",VLOOKUP($Y966,Densities,3,FALSE),$H966="area",VLOOKUP($Y966,Densities,4,FALSE),$H966="volume",VLOOKUP($Y966,Densities,5,FALSE),$H966="mass",1,$H966="",""),"enter density manually")</f>
        <v/>
      </c>
      <c r="AB966" s="115" t="str" cm="1">
        <f t="array" ref="AB966">_xlfn.IFNA(_xlfn.IFS($H966="length","kg/m",$H966="area","kg/m2",$H966="volume","kg/m3",$H966="mass","kg/kg",$H966="",""),"problem")</f>
        <v/>
      </c>
      <c r="AC966" s="118" t="str">
        <f t="shared" si="55"/>
        <v/>
      </c>
      <c r="AD966" s="119" t="str">
        <f t="shared" si="56"/>
        <v/>
      </c>
      <c r="AE966" s="120" t="str">
        <f t="shared" si="57"/>
        <v/>
      </c>
      <c r="AF966" s="121" t="str">
        <f t="shared" ref="AF966:AF1029" si="58">_xlfn.IFNA(IF($Y966="","",VLOOKUP($Y966,_xlfn.CHOOSECOLS(Material_categories,4,9),2,FALSE)),"Assign material to its type in tab 'Matching of material categories'")</f>
        <v/>
      </c>
    </row>
    <row r="967" spans="2:32" ht="15.75" customHeight="1" x14ac:dyDescent="0.35">
      <c r="B967" s="903"/>
      <c r="C967" s="904"/>
      <c r="D967" s="905"/>
      <c r="E967" s="906"/>
      <c r="F967" s="907"/>
      <c r="G967" s="908"/>
      <c r="H967" s="909"/>
      <c r="I967" s="910"/>
      <c r="J967" s="911"/>
      <c r="K967" s="912"/>
      <c r="L967" s="913"/>
      <c r="M967" s="914"/>
      <c r="N967" s="915"/>
      <c r="O967" s="914"/>
      <c r="P967" s="915"/>
      <c r="Q967" s="916"/>
      <c r="R967" s="917"/>
      <c r="S967" s="918"/>
      <c r="T967" s="114" t="str" cm="1">
        <f t="array" ref="T967">_xlfn.IFS(I967="L = L",J967*K967,I967="L = RoT",J967*R967*S967,I967="A = L x H",J967*K967*L967,I967="A = CS",J967*O967,I967="A = A",J967*N967,I967="A = RoT",J967*R967*S967,I967="V = L x H x T",J967*K967*L967*M967,I967="V = L x CS",J967*K967*O967,I967="V = T x A",J967*M967*N967,I967="V = V",J967*P967,I967="V = RoT",J967*R967*S967,I967="M = M",J967*Q967,I967="M = RoT",J967*R967*S967,I967="","")</f>
        <v/>
      </c>
      <c r="U967" s="115" t="str" cm="1">
        <f t="array" ref="U967">_xlfn.IFNA(_xlfn.IFS($H967="length","m",$H967="area","m2",$H967="volume","m3",$H967="mass","kg",$H967="",""),"problem")</f>
        <v/>
      </c>
      <c r="V967" s="475"/>
      <c r="W967" s="476"/>
      <c r="X967" s="476"/>
      <c r="Y967" s="476"/>
      <c r="Z967" s="116"/>
      <c r="AA967" s="117" t="str" cm="1">
        <f t="array" ref="AA967">_xlfn.IFNA(_xlfn.IFS($H967="Length",VLOOKUP($Y967,Densities,3,FALSE),$H967="area",VLOOKUP($Y967,Densities,4,FALSE),$H967="volume",VLOOKUP($Y967,Densities,5,FALSE),$H967="mass",1,$H967="",""),"enter density manually")</f>
        <v/>
      </c>
      <c r="AB967" s="115" t="str" cm="1">
        <f t="array" ref="AB967">_xlfn.IFNA(_xlfn.IFS($H967="length","kg/m",$H967="area","kg/m2",$H967="volume","kg/m3",$H967="mass","kg/kg",$H967="",""),"problem")</f>
        <v/>
      </c>
      <c r="AC967" s="118" t="str">
        <f t="shared" ref="AC967:AC1030" si="59">IF($T967="","",$T967*$AA967)</f>
        <v/>
      </c>
      <c r="AD967" s="119" t="str">
        <f t="shared" ref="AD967:AD1030" si="60">IF($Y967="","",IFERROR(_xlfn.IFNA(IF($H967="volume",$AA967,VLOOKUP($Y967,Densities,5,FALSE)),"enter volumic density manually"),"enter volumic density manually"))</f>
        <v/>
      </c>
      <c r="AE967" s="120" t="str">
        <f t="shared" ref="AE967:AE1030" si="61">IF($Y967="","",IF($AC967="","",$AC967/$AD967))</f>
        <v/>
      </c>
      <c r="AF967" s="121" t="str">
        <f t="shared" si="58"/>
        <v/>
      </c>
    </row>
    <row r="968" spans="2:32" ht="15.75" customHeight="1" x14ac:dyDescent="0.35">
      <c r="B968" s="903"/>
      <c r="C968" s="904"/>
      <c r="D968" s="905"/>
      <c r="E968" s="906"/>
      <c r="F968" s="907"/>
      <c r="G968" s="908"/>
      <c r="H968" s="909"/>
      <c r="I968" s="910"/>
      <c r="J968" s="911"/>
      <c r="K968" s="912"/>
      <c r="L968" s="913"/>
      <c r="M968" s="914"/>
      <c r="N968" s="915"/>
      <c r="O968" s="914"/>
      <c r="P968" s="915"/>
      <c r="Q968" s="916"/>
      <c r="R968" s="917"/>
      <c r="S968" s="918"/>
      <c r="T968" s="114" t="str" cm="1">
        <f t="array" ref="T968">_xlfn.IFS(I968="L = L",J968*K968,I968="L = RoT",J968*R968*S968,I968="A = L x H",J968*K968*L968,I968="A = CS",J968*O968,I968="A = A",J968*N968,I968="A = RoT",J968*R968*S968,I968="V = L x H x T",J968*K968*L968*M968,I968="V = L x CS",J968*K968*O968,I968="V = T x A",J968*M968*N968,I968="V = V",J968*P968,I968="V = RoT",J968*R968*S968,I968="M = M",J968*Q968,I968="M = RoT",J968*R968*S968,I968="","")</f>
        <v/>
      </c>
      <c r="U968" s="115" t="str" cm="1">
        <f t="array" ref="U968">_xlfn.IFNA(_xlfn.IFS($H968="length","m",$H968="area","m2",$H968="volume","m3",$H968="mass","kg",$H968="",""),"problem")</f>
        <v/>
      </c>
      <c r="V968" s="475"/>
      <c r="W968" s="476"/>
      <c r="X968" s="476"/>
      <c r="Y968" s="476"/>
      <c r="Z968" s="116"/>
      <c r="AA968" s="117" t="str" cm="1">
        <f t="array" ref="AA968">_xlfn.IFNA(_xlfn.IFS($H968="Length",VLOOKUP($Y968,Densities,3,FALSE),$H968="area",VLOOKUP($Y968,Densities,4,FALSE),$H968="volume",VLOOKUP($Y968,Densities,5,FALSE),$H968="mass",1,$H968="",""),"enter density manually")</f>
        <v/>
      </c>
      <c r="AB968" s="115" t="str" cm="1">
        <f t="array" ref="AB968">_xlfn.IFNA(_xlfn.IFS($H968="length","kg/m",$H968="area","kg/m2",$H968="volume","kg/m3",$H968="mass","kg/kg",$H968="",""),"problem")</f>
        <v/>
      </c>
      <c r="AC968" s="118" t="str">
        <f t="shared" si="59"/>
        <v/>
      </c>
      <c r="AD968" s="119" t="str">
        <f t="shared" si="60"/>
        <v/>
      </c>
      <c r="AE968" s="120" t="str">
        <f t="shared" si="61"/>
        <v/>
      </c>
      <c r="AF968" s="121" t="str">
        <f t="shared" si="58"/>
        <v/>
      </c>
    </row>
    <row r="969" spans="2:32" ht="15.75" customHeight="1" x14ac:dyDescent="0.35">
      <c r="B969" s="903"/>
      <c r="C969" s="904"/>
      <c r="D969" s="905"/>
      <c r="E969" s="906"/>
      <c r="F969" s="907"/>
      <c r="G969" s="908"/>
      <c r="H969" s="909"/>
      <c r="I969" s="910"/>
      <c r="J969" s="911"/>
      <c r="K969" s="912"/>
      <c r="L969" s="913"/>
      <c r="M969" s="914"/>
      <c r="N969" s="915"/>
      <c r="O969" s="914"/>
      <c r="P969" s="915"/>
      <c r="Q969" s="916"/>
      <c r="R969" s="917"/>
      <c r="S969" s="918"/>
      <c r="T969" s="114" t="str" cm="1">
        <f t="array" ref="T969">_xlfn.IFS(I969="L = L",J969*K969,I969="L = RoT",J969*R969*S969,I969="A = L x H",J969*K969*L969,I969="A = CS",J969*O969,I969="A = A",J969*N969,I969="A = RoT",J969*R969*S969,I969="V = L x H x T",J969*K969*L969*M969,I969="V = L x CS",J969*K969*O969,I969="V = T x A",J969*M969*N969,I969="V = V",J969*P969,I969="V = RoT",J969*R969*S969,I969="M = M",J969*Q969,I969="M = RoT",J969*R969*S969,I969="","")</f>
        <v/>
      </c>
      <c r="U969" s="115" t="str" cm="1">
        <f t="array" ref="U969">_xlfn.IFNA(_xlfn.IFS($H969="length","m",$H969="area","m2",$H969="volume","m3",$H969="mass","kg",$H969="",""),"problem")</f>
        <v/>
      </c>
      <c r="V969" s="475"/>
      <c r="W969" s="476"/>
      <c r="X969" s="476"/>
      <c r="Y969" s="476"/>
      <c r="Z969" s="116"/>
      <c r="AA969" s="117" t="str" cm="1">
        <f t="array" ref="AA969">_xlfn.IFNA(_xlfn.IFS($H969="Length",VLOOKUP($Y969,Densities,3,FALSE),$H969="area",VLOOKUP($Y969,Densities,4,FALSE),$H969="volume",VLOOKUP($Y969,Densities,5,FALSE),$H969="mass",1,$H969="",""),"enter density manually")</f>
        <v/>
      </c>
      <c r="AB969" s="115" t="str" cm="1">
        <f t="array" ref="AB969">_xlfn.IFNA(_xlfn.IFS($H969="length","kg/m",$H969="area","kg/m2",$H969="volume","kg/m3",$H969="mass","kg/kg",$H969="",""),"problem")</f>
        <v/>
      </c>
      <c r="AC969" s="118" t="str">
        <f t="shared" si="59"/>
        <v/>
      </c>
      <c r="AD969" s="119" t="str">
        <f t="shared" si="60"/>
        <v/>
      </c>
      <c r="AE969" s="120" t="str">
        <f t="shared" si="61"/>
        <v/>
      </c>
      <c r="AF969" s="121" t="str">
        <f t="shared" si="58"/>
        <v/>
      </c>
    </row>
    <row r="970" spans="2:32" ht="15.75" customHeight="1" x14ac:dyDescent="0.35">
      <c r="B970" s="903"/>
      <c r="C970" s="904"/>
      <c r="D970" s="905"/>
      <c r="E970" s="906"/>
      <c r="F970" s="907"/>
      <c r="G970" s="908"/>
      <c r="H970" s="909"/>
      <c r="I970" s="910"/>
      <c r="J970" s="911"/>
      <c r="K970" s="912"/>
      <c r="L970" s="913"/>
      <c r="M970" s="914"/>
      <c r="N970" s="915"/>
      <c r="O970" s="914"/>
      <c r="P970" s="915"/>
      <c r="Q970" s="916"/>
      <c r="R970" s="917"/>
      <c r="S970" s="918"/>
      <c r="T970" s="114" t="str" cm="1">
        <f t="array" ref="T970">_xlfn.IFS(I970="L = L",J970*K970,I970="L = RoT",J970*R970*S970,I970="A = L x H",J970*K970*L970,I970="A = CS",J970*O970,I970="A = A",J970*N970,I970="A = RoT",J970*R970*S970,I970="V = L x H x T",J970*K970*L970*M970,I970="V = L x CS",J970*K970*O970,I970="V = T x A",J970*M970*N970,I970="V = V",J970*P970,I970="V = RoT",J970*R970*S970,I970="M = M",J970*Q970,I970="M = RoT",J970*R970*S970,I970="","")</f>
        <v/>
      </c>
      <c r="U970" s="115" t="str" cm="1">
        <f t="array" ref="U970">_xlfn.IFNA(_xlfn.IFS($H970="length","m",$H970="area","m2",$H970="volume","m3",$H970="mass","kg",$H970="",""),"problem")</f>
        <v/>
      </c>
      <c r="V970" s="475"/>
      <c r="W970" s="476"/>
      <c r="X970" s="476"/>
      <c r="Y970" s="476"/>
      <c r="Z970" s="116"/>
      <c r="AA970" s="117" t="str" cm="1">
        <f t="array" ref="AA970">_xlfn.IFNA(_xlfn.IFS($H970="Length",VLOOKUP($Y970,Densities,3,FALSE),$H970="area",VLOOKUP($Y970,Densities,4,FALSE),$H970="volume",VLOOKUP($Y970,Densities,5,FALSE),$H970="mass",1,$H970="",""),"enter density manually")</f>
        <v/>
      </c>
      <c r="AB970" s="115" t="str" cm="1">
        <f t="array" ref="AB970">_xlfn.IFNA(_xlfn.IFS($H970="length","kg/m",$H970="area","kg/m2",$H970="volume","kg/m3",$H970="mass","kg/kg",$H970="",""),"problem")</f>
        <v/>
      </c>
      <c r="AC970" s="118" t="str">
        <f t="shared" si="59"/>
        <v/>
      </c>
      <c r="AD970" s="119" t="str">
        <f t="shared" si="60"/>
        <v/>
      </c>
      <c r="AE970" s="120" t="str">
        <f t="shared" si="61"/>
        <v/>
      </c>
      <c r="AF970" s="121" t="str">
        <f t="shared" si="58"/>
        <v/>
      </c>
    </row>
    <row r="971" spans="2:32" ht="15.75" customHeight="1" x14ac:dyDescent="0.35">
      <c r="B971" s="903"/>
      <c r="C971" s="904"/>
      <c r="D971" s="905"/>
      <c r="E971" s="906"/>
      <c r="F971" s="907"/>
      <c r="G971" s="908"/>
      <c r="H971" s="909"/>
      <c r="I971" s="910"/>
      <c r="J971" s="911"/>
      <c r="K971" s="912"/>
      <c r="L971" s="913"/>
      <c r="M971" s="914"/>
      <c r="N971" s="915"/>
      <c r="O971" s="914"/>
      <c r="P971" s="915"/>
      <c r="Q971" s="916"/>
      <c r="R971" s="917"/>
      <c r="S971" s="918"/>
      <c r="T971" s="114" t="str" cm="1">
        <f t="array" ref="T971">_xlfn.IFS(I971="L = L",J971*K971,I971="L = RoT",J971*R971*S971,I971="A = L x H",J971*K971*L971,I971="A = CS",J971*O971,I971="A = A",J971*N971,I971="A = RoT",J971*R971*S971,I971="V = L x H x T",J971*K971*L971*M971,I971="V = L x CS",J971*K971*O971,I971="V = T x A",J971*M971*N971,I971="V = V",J971*P971,I971="V = RoT",J971*R971*S971,I971="M = M",J971*Q971,I971="M = RoT",J971*R971*S971,I971="","")</f>
        <v/>
      </c>
      <c r="U971" s="115" t="str" cm="1">
        <f t="array" ref="U971">_xlfn.IFNA(_xlfn.IFS($H971="length","m",$H971="area","m2",$H971="volume","m3",$H971="mass","kg",$H971="",""),"problem")</f>
        <v/>
      </c>
      <c r="V971" s="475"/>
      <c r="W971" s="476"/>
      <c r="X971" s="476"/>
      <c r="Y971" s="476"/>
      <c r="Z971" s="116"/>
      <c r="AA971" s="117" t="str" cm="1">
        <f t="array" ref="AA971">_xlfn.IFNA(_xlfn.IFS($H971="Length",VLOOKUP($Y971,Densities,3,FALSE),$H971="area",VLOOKUP($Y971,Densities,4,FALSE),$H971="volume",VLOOKUP($Y971,Densities,5,FALSE),$H971="mass",1,$H971="",""),"enter density manually")</f>
        <v/>
      </c>
      <c r="AB971" s="115" t="str" cm="1">
        <f t="array" ref="AB971">_xlfn.IFNA(_xlfn.IFS($H971="length","kg/m",$H971="area","kg/m2",$H971="volume","kg/m3",$H971="mass","kg/kg",$H971="",""),"problem")</f>
        <v/>
      </c>
      <c r="AC971" s="118" t="str">
        <f t="shared" si="59"/>
        <v/>
      </c>
      <c r="AD971" s="119" t="str">
        <f t="shared" si="60"/>
        <v/>
      </c>
      <c r="AE971" s="120" t="str">
        <f t="shared" si="61"/>
        <v/>
      </c>
      <c r="AF971" s="121" t="str">
        <f t="shared" si="58"/>
        <v/>
      </c>
    </row>
    <row r="972" spans="2:32" ht="15.75" customHeight="1" x14ac:dyDescent="0.35">
      <c r="B972" s="903"/>
      <c r="C972" s="904"/>
      <c r="D972" s="905"/>
      <c r="E972" s="906"/>
      <c r="F972" s="907"/>
      <c r="G972" s="908"/>
      <c r="H972" s="909"/>
      <c r="I972" s="910"/>
      <c r="J972" s="911"/>
      <c r="K972" s="912"/>
      <c r="L972" s="913"/>
      <c r="M972" s="914"/>
      <c r="N972" s="915"/>
      <c r="O972" s="914"/>
      <c r="P972" s="915"/>
      <c r="Q972" s="916"/>
      <c r="R972" s="917"/>
      <c r="S972" s="918"/>
      <c r="T972" s="114" t="str" cm="1">
        <f t="array" ref="T972">_xlfn.IFS(I972="L = L",J972*K972,I972="L = RoT",J972*R972*S972,I972="A = L x H",J972*K972*L972,I972="A = CS",J972*O972,I972="A = A",J972*N972,I972="A = RoT",J972*R972*S972,I972="V = L x H x T",J972*K972*L972*M972,I972="V = L x CS",J972*K972*O972,I972="V = T x A",J972*M972*N972,I972="V = V",J972*P972,I972="V = RoT",J972*R972*S972,I972="M = M",J972*Q972,I972="M = RoT",J972*R972*S972,I972="","")</f>
        <v/>
      </c>
      <c r="U972" s="115" t="str" cm="1">
        <f t="array" ref="U972">_xlfn.IFNA(_xlfn.IFS($H972="length","m",$H972="area","m2",$H972="volume","m3",$H972="mass","kg",$H972="",""),"problem")</f>
        <v/>
      </c>
      <c r="V972" s="475"/>
      <c r="W972" s="476"/>
      <c r="X972" s="476"/>
      <c r="Y972" s="476"/>
      <c r="Z972" s="116"/>
      <c r="AA972" s="117" t="str" cm="1">
        <f t="array" ref="AA972">_xlfn.IFNA(_xlfn.IFS($H972="Length",VLOOKUP($Y972,Densities,3,FALSE),$H972="area",VLOOKUP($Y972,Densities,4,FALSE),$H972="volume",VLOOKUP($Y972,Densities,5,FALSE),$H972="mass",1,$H972="",""),"enter density manually")</f>
        <v/>
      </c>
      <c r="AB972" s="115" t="str" cm="1">
        <f t="array" ref="AB972">_xlfn.IFNA(_xlfn.IFS($H972="length","kg/m",$H972="area","kg/m2",$H972="volume","kg/m3",$H972="mass","kg/kg",$H972="",""),"problem")</f>
        <v/>
      </c>
      <c r="AC972" s="118" t="str">
        <f t="shared" si="59"/>
        <v/>
      </c>
      <c r="AD972" s="119" t="str">
        <f t="shared" si="60"/>
        <v/>
      </c>
      <c r="AE972" s="120" t="str">
        <f t="shared" si="61"/>
        <v/>
      </c>
      <c r="AF972" s="121" t="str">
        <f t="shared" si="58"/>
        <v/>
      </c>
    </row>
    <row r="973" spans="2:32" ht="15.75" customHeight="1" x14ac:dyDescent="0.35">
      <c r="B973" s="903"/>
      <c r="C973" s="904"/>
      <c r="D973" s="905"/>
      <c r="E973" s="906"/>
      <c r="F973" s="907"/>
      <c r="G973" s="908"/>
      <c r="H973" s="909"/>
      <c r="I973" s="910"/>
      <c r="J973" s="911"/>
      <c r="K973" s="912"/>
      <c r="L973" s="913"/>
      <c r="M973" s="914"/>
      <c r="N973" s="915"/>
      <c r="O973" s="914"/>
      <c r="P973" s="915"/>
      <c r="Q973" s="916"/>
      <c r="R973" s="917"/>
      <c r="S973" s="918"/>
      <c r="T973" s="114" t="str" cm="1">
        <f t="array" ref="T973">_xlfn.IFS(I973="L = L",J973*K973,I973="L = RoT",J973*R973*S973,I973="A = L x H",J973*K973*L973,I973="A = CS",J973*O973,I973="A = A",J973*N973,I973="A = RoT",J973*R973*S973,I973="V = L x H x T",J973*K973*L973*M973,I973="V = L x CS",J973*K973*O973,I973="V = T x A",J973*M973*N973,I973="V = V",J973*P973,I973="V = RoT",J973*R973*S973,I973="M = M",J973*Q973,I973="M = RoT",J973*R973*S973,I973="","")</f>
        <v/>
      </c>
      <c r="U973" s="115" t="str" cm="1">
        <f t="array" ref="U973">_xlfn.IFNA(_xlfn.IFS($H973="length","m",$H973="area","m2",$H973="volume","m3",$H973="mass","kg",$H973="",""),"problem")</f>
        <v/>
      </c>
      <c r="V973" s="475"/>
      <c r="W973" s="476"/>
      <c r="X973" s="476"/>
      <c r="Y973" s="476"/>
      <c r="Z973" s="116"/>
      <c r="AA973" s="117" t="str" cm="1">
        <f t="array" ref="AA973">_xlfn.IFNA(_xlfn.IFS($H973="Length",VLOOKUP($Y973,Densities,3,FALSE),$H973="area",VLOOKUP($Y973,Densities,4,FALSE),$H973="volume",VLOOKUP($Y973,Densities,5,FALSE),$H973="mass",1,$H973="",""),"enter density manually")</f>
        <v/>
      </c>
      <c r="AB973" s="115" t="str" cm="1">
        <f t="array" ref="AB973">_xlfn.IFNA(_xlfn.IFS($H973="length","kg/m",$H973="area","kg/m2",$H973="volume","kg/m3",$H973="mass","kg/kg",$H973="",""),"problem")</f>
        <v/>
      </c>
      <c r="AC973" s="118" t="str">
        <f t="shared" si="59"/>
        <v/>
      </c>
      <c r="AD973" s="119" t="str">
        <f t="shared" si="60"/>
        <v/>
      </c>
      <c r="AE973" s="120" t="str">
        <f t="shared" si="61"/>
        <v/>
      </c>
      <c r="AF973" s="121" t="str">
        <f t="shared" si="58"/>
        <v/>
      </c>
    </row>
    <row r="974" spans="2:32" ht="15.75" customHeight="1" x14ac:dyDescent="0.35">
      <c r="B974" s="903"/>
      <c r="C974" s="904"/>
      <c r="D974" s="905"/>
      <c r="E974" s="906"/>
      <c r="F974" s="907"/>
      <c r="G974" s="908"/>
      <c r="H974" s="909"/>
      <c r="I974" s="910"/>
      <c r="J974" s="911"/>
      <c r="K974" s="912"/>
      <c r="L974" s="913"/>
      <c r="M974" s="914"/>
      <c r="N974" s="915"/>
      <c r="O974" s="914"/>
      <c r="P974" s="915"/>
      <c r="Q974" s="916"/>
      <c r="R974" s="917"/>
      <c r="S974" s="918"/>
      <c r="T974" s="114" t="str" cm="1">
        <f t="array" ref="T974">_xlfn.IFS(I974="L = L",J974*K974,I974="L = RoT",J974*R974*S974,I974="A = L x H",J974*K974*L974,I974="A = CS",J974*O974,I974="A = A",J974*N974,I974="A = RoT",J974*R974*S974,I974="V = L x H x T",J974*K974*L974*M974,I974="V = L x CS",J974*K974*O974,I974="V = T x A",J974*M974*N974,I974="V = V",J974*P974,I974="V = RoT",J974*R974*S974,I974="M = M",J974*Q974,I974="M = RoT",J974*R974*S974,I974="","")</f>
        <v/>
      </c>
      <c r="U974" s="115" t="str" cm="1">
        <f t="array" ref="U974">_xlfn.IFNA(_xlfn.IFS($H974="length","m",$H974="area","m2",$H974="volume","m3",$H974="mass","kg",$H974="",""),"problem")</f>
        <v/>
      </c>
      <c r="V974" s="475"/>
      <c r="W974" s="476"/>
      <c r="X974" s="476"/>
      <c r="Y974" s="476"/>
      <c r="Z974" s="116"/>
      <c r="AA974" s="117" t="str" cm="1">
        <f t="array" ref="AA974">_xlfn.IFNA(_xlfn.IFS($H974="Length",VLOOKUP($Y974,Densities,3,FALSE),$H974="area",VLOOKUP($Y974,Densities,4,FALSE),$H974="volume",VLOOKUP($Y974,Densities,5,FALSE),$H974="mass",1,$H974="",""),"enter density manually")</f>
        <v/>
      </c>
      <c r="AB974" s="115" t="str" cm="1">
        <f t="array" ref="AB974">_xlfn.IFNA(_xlfn.IFS($H974="length","kg/m",$H974="area","kg/m2",$H974="volume","kg/m3",$H974="mass","kg/kg",$H974="",""),"problem")</f>
        <v/>
      </c>
      <c r="AC974" s="118" t="str">
        <f t="shared" si="59"/>
        <v/>
      </c>
      <c r="AD974" s="119" t="str">
        <f t="shared" si="60"/>
        <v/>
      </c>
      <c r="AE974" s="120" t="str">
        <f t="shared" si="61"/>
        <v/>
      </c>
      <c r="AF974" s="121" t="str">
        <f t="shared" si="58"/>
        <v/>
      </c>
    </row>
    <row r="975" spans="2:32" ht="15.75" customHeight="1" x14ac:dyDescent="0.35">
      <c r="B975" s="903"/>
      <c r="C975" s="904"/>
      <c r="D975" s="905"/>
      <c r="E975" s="906"/>
      <c r="F975" s="907"/>
      <c r="G975" s="908"/>
      <c r="H975" s="909"/>
      <c r="I975" s="910"/>
      <c r="J975" s="911"/>
      <c r="K975" s="912"/>
      <c r="L975" s="913"/>
      <c r="M975" s="914"/>
      <c r="N975" s="915"/>
      <c r="O975" s="914"/>
      <c r="P975" s="915"/>
      <c r="Q975" s="916"/>
      <c r="R975" s="917"/>
      <c r="S975" s="918"/>
      <c r="T975" s="114" t="str" cm="1">
        <f t="array" ref="T975">_xlfn.IFS(I975="L = L",J975*K975,I975="L = RoT",J975*R975*S975,I975="A = L x H",J975*K975*L975,I975="A = CS",J975*O975,I975="A = A",J975*N975,I975="A = RoT",J975*R975*S975,I975="V = L x H x T",J975*K975*L975*M975,I975="V = L x CS",J975*K975*O975,I975="V = T x A",J975*M975*N975,I975="V = V",J975*P975,I975="V = RoT",J975*R975*S975,I975="M = M",J975*Q975,I975="M = RoT",J975*R975*S975,I975="","")</f>
        <v/>
      </c>
      <c r="U975" s="115" t="str" cm="1">
        <f t="array" ref="U975">_xlfn.IFNA(_xlfn.IFS($H975="length","m",$H975="area","m2",$H975="volume","m3",$H975="mass","kg",$H975="",""),"problem")</f>
        <v/>
      </c>
      <c r="V975" s="475"/>
      <c r="W975" s="476"/>
      <c r="X975" s="476"/>
      <c r="Y975" s="476"/>
      <c r="Z975" s="116"/>
      <c r="AA975" s="117" t="str" cm="1">
        <f t="array" ref="AA975">_xlfn.IFNA(_xlfn.IFS($H975="Length",VLOOKUP($Y975,Densities,3,FALSE),$H975="area",VLOOKUP($Y975,Densities,4,FALSE),$H975="volume",VLOOKUP($Y975,Densities,5,FALSE),$H975="mass",1,$H975="",""),"enter density manually")</f>
        <v/>
      </c>
      <c r="AB975" s="115" t="str" cm="1">
        <f t="array" ref="AB975">_xlfn.IFNA(_xlfn.IFS($H975="length","kg/m",$H975="area","kg/m2",$H975="volume","kg/m3",$H975="mass","kg/kg",$H975="",""),"problem")</f>
        <v/>
      </c>
      <c r="AC975" s="118" t="str">
        <f t="shared" si="59"/>
        <v/>
      </c>
      <c r="AD975" s="119" t="str">
        <f t="shared" si="60"/>
        <v/>
      </c>
      <c r="AE975" s="120" t="str">
        <f t="shared" si="61"/>
        <v/>
      </c>
      <c r="AF975" s="121" t="str">
        <f t="shared" si="58"/>
        <v/>
      </c>
    </row>
    <row r="976" spans="2:32" ht="15.75" customHeight="1" x14ac:dyDescent="0.35">
      <c r="B976" s="903"/>
      <c r="C976" s="904"/>
      <c r="D976" s="905"/>
      <c r="E976" s="906"/>
      <c r="F976" s="907"/>
      <c r="G976" s="908"/>
      <c r="H976" s="909"/>
      <c r="I976" s="910"/>
      <c r="J976" s="911"/>
      <c r="K976" s="912"/>
      <c r="L976" s="913"/>
      <c r="M976" s="914"/>
      <c r="N976" s="915"/>
      <c r="O976" s="914"/>
      <c r="P976" s="915"/>
      <c r="Q976" s="916"/>
      <c r="R976" s="917"/>
      <c r="S976" s="918"/>
      <c r="T976" s="114" t="str" cm="1">
        <f t="array" ref="T976">_xlfn.IFS(I976="L = L",J976*K976,I976="L = RoT",J976*R976*S976,I976="A = L x H",J976*K976*L976,I976="A = CS",J976*O976,I976="A = A",J976*N976,I976="A = RoT",J976*R976*S976,I976="V = L x H x T",J976*K976*L976*M976,I976="V = L x CS",J976*K976*O976,I976="V = T x A",J976*M976*N976,I976="V = V",J976*P976,I976="V = RoT",J976*R976*S976,I976="M = M",J976*Q976,I976="M = RoT",J976*R976*S976,I976="","")</f>
        <v/>
      </c>
      <c r="U976" s="115" t="str" cm="1">
        <f t="array" ref="U976">_xlfn.IFNA(_xlfn.IFS($H976="length","m",$H976="area","m2",$H976="volume","m3",$H976="mass","kg",$H976="",""),"problem")</f>
        <v/>
      </c>
      <c r="V976" s="475"/>
      <c r="W976" s="476"/>
      <c r="X976" s="476"/>
      <c r="Y976" s="476"/>
      <c r="Z976" s="116"/>
      <c r="AA976" s="117" t="str" cm="1">
        <f t="array" ref="AA976">_xlfn.IFNA(_xlfn.IFS($H976="Length",VLOOKUP($Y976,Densities,3,FALSE),$H976="area",VLOOKUP($Y976,Densities,4,FALSE),$H976="volume",VLOOKUP($Y976,Densities,5,FALSE),$H976="mass",1,$H976="",""),"enter density manually")</f>
        <v/>
      </c>
      <c r="AB976" s="115" t="str" cm="1">
        <f t="array" ref="AB976">_xlfn.IFNA(_xlfn.IFS($H976="length","kg/m",$H976="area","kg/m2",$H976="volume","kg/m3",$H976="mass","kg/kg",$H976="",""),"problem")</f>
        <v/>
      </c>
      <c r="AC976" s="118" t="str">
        <f t="shared" si="59"/>
        <v/>
      </c>
      <c r="AD976" s="119" t="str">
        <f t="shared" si="60"/>
        <v/>
      </c>
      <c r="AE976" s="120" t="str">
        <f t="shared" si="61"/>
        <v/>
      </c>
      <c r="AF976" s="121" t="str">
        <f t="shared" si="58"/>
        <v/>
      </c>
    </row>
    <row r="977" spans="2:32" ht="15.75" customHeight="1" x14ac:dyDescent="0.35">
      <c r="B977" s="903"/>
      <c r="C977" s="904"/>
      <c r="D977" s="905"/>
      <c r="E977" s="906"/>
      <c r="F977" s="907"/>
      <c r="G977" s="908"/>
      <c r="H977" s="909"/>
      <c r="I977" s="910"/>
      <c r="J977" s="911"/>
      <c r="K977" s="912"/>
      <c r="L977" s="913"/>
      <c r="M977" s="914"/>
      <c r="N977" s="915"/>
      <c r="O977" s="914"/>
      <c r="P977" s="915"/>
      <c r="Q977" s="916"/>
      <c r="R977" s="917"/>
      <c r="S977" s="918"/>
      <c r="T977" s="114" t="str" cm="1">
        <f t="array" ref="T977">_xlfn.IFS(I977="L = L",J977*K977,I977="L = RoT",J977*R977*S977,I977="A = L x H",J977*K977*L977,I977="A = CS",J977*O977,I977="A = A",J977*N977,I977="A = RoT",J977*R977*S977,I977="V = L x H x T",J977*K977*L977*M977,I977="V = L x CS",J977*K977*O977,I977="V = T x A",J977*M977*N977,I977="V = V",J977*P977,I977="V = RoT",J977*R977*S977,I977="M = M",J977*Q977,I977="M = RoT",J977*R977*S977,I977="","")</f>
        <v/>
      </c>
      <c r="U977" s="115" t="str" cm="1">
        <f t="array" ref="U977">_xlfn.IFNA(_xlfn.IFS($H977="length","m",$H977="area","m2",$H977="volume","m3",$H977="mass","kg",$H977="",""),"problem")</f>
        <v/>
      </c>
      <c r="V977" s="475"/>
      <c r="W977" s="476"/>
      <c r="X977" s="476"/>
      <c r="Y977" s="476"/>
      <c r="Z977" s="116"/>
      <c r="AA977" s="117" t="str" cm="1">
        <f t="array" ref="AA977">_xlfn.IFNA(_xlfn.IFS($H977="Length",VLOOKUP($Y977,Densities,3,FALSE),$H977="area",VLOOKUP($Y977,Densities,4,FALSE),$H977="volume",VLOOKUP($Y977,Densities,5,FALSE),$H977="mass",1,$H977="",""),"enter density manually")</f>
        <v/>
      </c>
      <c r="AB977" s="115" t="str" cm="1">
        <f t="array" ref="AB977">_xlfn.IFNA(_xlfn.IFS($H977="length","kg/m",$H977="area","kg/m2",$H977="volume","kg/m3",$H977="mass","kg/kg",$H977="",""),"problem")</f>
        <v/>
      </c>
      <c r="AC977" s="118" t="str">
        <f t="shared" si="59"/>
        <v/>
      </c>
      <c r="AD977" s="119" t="str">
        <f t="shared" si="60"/>
        <v/>
      </c>
      <c r="AE977" s="120" t="str">
        <f t="shared" si="61"/>
        <v/>
      </c>
      <c r="AF977" s="121" t="str">
        <f t="shared" si="58"/>
        <v/>
      </c>
    </row>
    <row r="978" spans="2:32" ht="15.75" customHeight="1" x14ac:dyDescent="0.35">
      <c r="B978" s="903"/>
      <c r="C978" s="904"/>
      <c r="D978" s="905"/>
      <c r="E978" s="906"/>
      <c r="F978" s="907"/>
      <c r="G978" s="908"/>
      <c r="H978" s="909"/>
      <c r="I978" s="910"/>
      <c r="J978" s="911"/>
      <c r="K978" s="912"/>
      <c r="L978" s="913"/>
      <c r="M978" s="914"/>
      <c r="N978" s="915"/>
      <c r="O978" s="914"/>
      <c r="P978" s="915"/>
      <c r="Q978" s="916"/>
      <c r="R978" s="917"/>
      <c r="S978" s="918"/>
      <c r="T978" s="114" t="str" cm="1">
        <f t="array" ref="T978">_xlfn.IFS(I978="L = L",J978*K978,I978="L = RoT",J978*R978*S978,I978="A = L x H",J978*K978*L978,I978="A = CS",J978*O978,I978="A = A",J978*N978,I978="A = RoT",J978*R978*S978,I978="V = L x H x T",J978*K978*L978*M978,I978="V = L x CS",J978*K978*O978,I978="V = T x A",J978*M978*N978,I978="V = V",J978*P978,I978="V = RoT",J978*R978*S978,I978="M = M",J978*Q978,I978="M = RoT",J978*R978*S978,I978="","")</f>
        <v/>
      </c>
      <c r="U978" s="115" t="str" cm="1">
        <f t="array" ref="U978">_xlfn.IFNA(_xlfn.IFS($H978="length","m",$H978="area","m2",$H978="volume","m3",$H978="mass","kg",$H978="",""),"problem")</f>
        <v/>
      </c>
      <c r="V978" s="475"/>
      <c r="W978" s="476"/>
      <c r="X978" s="476"/>
      <c r="Y978" s="476"/>
      <c r="Z978" s="116"/>
      <c r="AA978" s="117" t="str" cm="1">
        <f t="array" ref="AA978">_xlfn.IFNA(_xlfn.IFS($H978="Length",VLOOKUP($Y978,Densities,3,FALSE),$H978="area",VLOOKUP($Y978,Densities,4,FALSE),$H978="volume",VLOOKUP($Y978,Densities,5,FALSE),$H978="mass",1,$H978="",""),"enter density manually")</f>
        <v/>
      </c>
      <c r="AB978" s="115" t="str" cm="1">
        <f t="array" ref="AB978">_xlfn.IFNA(_xlfn.IFS($H978="length","kg/m",$H978="area","kg/m2",$H978="volume","kg/m3",$H978="mass","kg/kg",$H978="",""),"problem")</f>
        <v/>
      </c>
      <c r="AC978" s="118" t="str">
        <f t="shared" si="59"/>
        <v/>
      </c>
      <c r="AD978" s="119" t="str">
        <f t="shared" si="60"/>
        <v/>
      </c>
      <c r="AE978" s="120" t="str">
        <f t="shared" si="61"/>
        <v/>
      </c>
      <c r="AF978" s="121" t="str">
        <f t="shared" si="58"/>
        <v/>
      </c>
    </row>
    <row r="979" spans="2:32" ht="15.75" customHeight="1" x14ac:dyDescent="0.35">
      <c r="B979" s="903"/>
      <c r="C979" s="904"/>
      <c r="D979" s="905"/>
      <c r="E979" s="906"/>
      <c r="F979" s="907"/>
      <c r="G979" s="908"/>
      <c r="H979" s="909"/>
      <c r="I979" s="910"/>
      <c r="J979" s="911"/>
      <c r="K979" s="912"/>
      <c r="L979" s="913"/>
      <c r="M979" s="914"/>
      <c r="N979" s="915"/>
      <c r="O979" s="914"/>
      <c r="P979" s="915"/>
      <c r="Q979" s="916"/>
      <c r="R979" s="917"/>
      <c r="S979" s="918"/>
      <c r="T979" s="114" t="str" cm="1">
        <f t="array" ref="T979">_xlfn.IFS(I979="L = L",J979*K979,I979="L = RoT",J979*R979*S979,I979="A = L x H",J979*K979*L979,I979="A = CS",J979*O979,I979="A = A",J979*N979,I979="A = RoT",J979*R979*S979,I979="V = L x H x T",J979*K979*L979*M979,I979="V = L x CS",J979*K979*O979,I979="V = T x A",J979*M979*N979,I979="V = V",J979*P979,I979="V = RoT",J979*R979*S979,I979="M = M",J979*Q979,I979="M = RoT",J979*R979*S979,I979="","")</f>
        <v/>
      </c>
      <c r="U979" s="115" t="str" cm="1">
        <f t="array" ref="U979">_xlfn.IFNA(_xlfn.IFS($H979="length","m",$H979="area","m2",$H979="volume","m3",$H979="mass","kg",$H979="",""),"problem")</f>
        <v/>
      </c>
      <c r="V979" s="475"/>
      <c r="W979" s="476"/>
      <c r="X979" s="476"/>
      <c r="Y979" s="476"/>
      <c r="Z979" s="116"/>
      <c r="AA979" s="117" t="str" cm="1">
        <f t="array" ref="AA979">_xlfn.IFNA(_xlfn.IFS($H979="Length",VLOOKUP($Y979,Densities,3,FALSE),$H979="area",VLOOKUP($Y979,Densities,4,FALSE),$H979="volume",VLOOKUP($Y979,Densities,5,FALSE),$H979="mass",1,$H979="",""),"enter density manually")</f>
        <v/>
      </c>
      <c r="AB979" s="115" t="str" cm="1">
        <f t="array" ref="AB979">_xlfn.IFNA(_xlfn.IFS($H979="length","kg/m",$H979="area","kg/m2",$H979="volume","kg/m3",$H979="mass","kg/kg",$H979="",""),"problem")</f>
        <v/>
      </c>
      <c r="AC979" s="118" t="str">
        <f t="shared" si="59"/>
        <v/>
      </c>
      <c r="AD979" s="119" t="str">
        <f t="shared" si="60"/>
        <v/>
      </c>
      <c r="AE979" s="120" t="str">
        <f t="shared" si="61"/>
        <v/>
      </c>
      <c r="AF979" s="121" t="str">
        <f t="shared" si="58"/>
        <v/>
      </c>
    </row>
    <row r="980" spans="2:32" ht="15.75" customHeight="1" x14ac:dyDescent="0.35">
      <c r="B980" s="903"/>
      <c r="C980" s="904"/>
      <c r="D980" s="905"/>
      <c r="E980" s="906"/>
      <c r="F980" s="907"/>
      <c r="G980" s="908"/>
      <c r="H980" s="909"/>
      <c r="I980" s="910"/>
      <c r="J980" s="911"/>
      <c r="K980" s="912"/>
      <c r="L980" s="913"/>
      <c r="M980" s="914"/>
      <c r="N980" s="915"/>
      <c r="O980" s="914"/>
      <c r="P980" s="915"/>
      <c r="Q980" s="916"/>
      <c r="R980" s="917"/>
      <c r="S980" s="918"/>
      <c r="T980" s="114" t="str" cm="1">
        <f t="array" ref="T980">_xlfn.IFS(I980="L = L",J980*K980,I980="L = RoT",J980*R980*S980,I980="A = L x H",J980*K980*L980,I980="A = CS",J980*O980,I980="A = A",J980*N980,I980="A = RoT",J980*R980*S980,I980="V = L x H x T",J980*K980*L980*M980,I980="V = L x CS",J980*K980*O980,I980="V = T x A",J980*M980*N980,I980="V = V",J980*P980,I980="V = RoT",J980*R980*S980,I980="M = M",J980*Q980,I980="M = RoT",J980*R980*S980,I980="","")</f>
        <v/>
      </c>
      <c r="U980" s="115" t="str" cm="1">
        <f t="array" ref="U980">_xlfn.IFNA(_xlfn.IFS($H980="length","m",$H980="area","m2",$H980="volume","m3",$H980="mass","kg",$H980="",""),"problem")</f>
        <v/>
      </c>
      <c r="V980" s="475"/>
      <c r="W980" s="476"/>
      <c r="X980" s="476"/>
      <c r="Y980" s="476"/>
      <c r="Z980" s="116"/>
      <c r="AA980" s="117" t="str" cm="1">
        <f t="array" ref="AA980">_xlfn.IFNA(_xlfn.IFS($H980="Length",VLOOKUP($Y980,Densities,3,FALSE),$H980="area",VLOOKUP($Y980,Densities,4,FALSE),$H980="volume",VLOOKUP($Y980,Densities,5,FALSE),$H980="mass",1,$H980="",""),"enter density manually")</f>
        <v/>
      </c>
      <c r="AB980" s="115" t="str" cm="1">
        <f t="array" ref="AB980">_xlfn.IFNA(_xlfn.IFS($H980="length","kg/m",$H980="area","kg/m2",$H980="volume","kg/m3",$H980="mass","kg/kg",$H980="",""),"problem")</f>
        <v/>
      </c>
      <c r="AC980" s="118" t="str">
        <f t="shared" si="59"/>
        <v/>
      </c>
      <c r="AD980" s="119" t="str">
        <f t="shared" si="60"/>
        <v/>
      </c>
      <c r="AE980" s="120" t="str">
        <f t="shared" si="61"/>
        <v/>
      </c>
      <c r="AF980" s="121" t="str">
        <f t="shared" si="58"/>
        <v/>
      </c>
    </row>
    <row r="981" spans="2:32" ht="15.75" customHeight="1" x14ac:dyDescent="0.35">
      <c r="B981" s="903"/>
      <c r="C981" s="904"/>
      <c r="D981" s="905"/>
      <c r="E981" s="906"/>
      <c r="F981" s="907"/>
      <c r="G981" s="908"/>
      <c r="H981" s="909"/>
      <c r="I981" s="910"/>
      <c r="J981" s="911"/>
      <c r="K981" s="912"/>
      <c r="L981" s="913"/>
      <c r="M981" s="914"/>
      <c r="N981" s="915"/>
      <c r="O981" s="914"/>
      <c r="P981" s="915"/>
      <c r="Q981" s="916"/>
      <c r="R981" s="917"/>
      <c r="S981" s="918"/>
      <c r="T981" s="114" t="str" cm="1">
        <f t="array" ref="T981">_xlfn.IFS(I981="L = L",J981*K981,I981="L = RoT",J981*R981*S981,I981="A = L x H",J981*K981*L981,I981="A = CS",J981*O981,I981="A = A",J981*N981,I981="A = RoT",J981*R981*S981,I981="V = L x H x T",J981*K981*L981*M981,I981="V = L x CS",J981*K981*O981,I981="V = T x A",J981*M981*N981,I981="V = V",J981*P981,I981="V = RoT",J981*R981*S981,I981="M = M",J981*Q981,I981="M = RoT",J981*R981*S981,I981="","")</f>
        <v/>
      </c>
      <c r="U981" s="115" t="str" cm="1">
        <f t="array" ref="U981">_xlfn.IFNA(_xlfn.IFS($H981="length","m",$H981="area","m2",$H981="volume","m3",$H981="mass","kg",$H981="",""),"problem")</f>
        <v/>
      </c>
      <c r="V981" s="475"/>
      <c r="W981" s="476"/>
      <c r="X981" s="476"/>
      <c r="Y981" s="476"/>
      <c r="Z981" s="116"/>
      <c r="AA981" s="117" t="str" cm="1">
        <f t="array" ref="AA981">_xlfn.IFNA(_xlfn.IFS($H981="Length",VLOOKUP($Y981,Densities,3,FALSE),$H981="area",VLOOKUP($Y981,Densities,4,FALSE),$H981="volume",VLOOKUP($Y981,Densities,5,FALSE),$H981="mass",1,$H981="",""),"enter density manually")</f>
        <v/>
      </c>
      <c r="AB981" s="115" t="str" cm="1">
        <f t="array" ref="AB981">_xlfn.IFNA(_xlfn.IFS($H981="length","kg/m",$H981="area","kg/m2",$H981="volume","kg/m3",$H981="mass","kg/kg",$H981="",""),"problem")</f>
        <v/>
      </c>
      <c r="AC981" s="118" t="str">
        <f t="shared" si="59"/>
        <v/>
      </c>
      <c r="AD981" s="119" t="str">
        <f t="shared" si="60"/>
        <v/>
      </c>
      <c r="AE981" s="120" t="str">
        <f t="shared" si="61"/>
        <v/>
      </c>
      <c r="AF981" s="121" t="str">
        <f t="shared" si="58"/>
        <v/>
      </c>
    </row>
    <row r="982" spans="2:32" ht="15.75" customHeight="1" x14ac:dyDescent="0.35">
      <c r="B982" s="903"/>
      <c r="C982" s="904"/>
      <c r="D982" s="905"/>
      <c r="E982" s="906"/>
      <c r="F982" s="907"/>
      <c r="G982" s="908"/>
      <c r="H982" s="909"/>
      <c r="I982" s="910"/>
      <c r="J982" s="911"/>
      <c r="K982" s="912"/>
      <c r="L982" s="913"/>
      <c r="M982" s="914"/>
      <c r="N982" s="915"/>
      <c r="O982" s="914"/>
      <c r="P982" s="915"/>
      <c r="Q982" s="916"/>
      <c r="R982" s="917"/>
      <c r="S982" s="918"/>
      <c r="T982" s="114" t="str" cm="1">
        <f t="array" ref="T982">_xlfn.IFS(I982="L = L",J982*K982,I982="L = RoT",J982*R982*S982,I982="A = L x H",J982*K982*L982,I982="A = CS",J982*O982,I982="A = A",J982*N982,I982="A = RoT",J982*R982*S982,I982="V = L x H x T",J982*K982*L982*M982,I982="V = L x CS",J982*K982*O982,I982="V = T x A",J982*M982*N982,I982="V = V",J982*P982,I982="V = RoT",J982*R982*S982,I982="M = M",J982*Q982,I982="M = RoT",J982*R982*S982,I982="","")</f>
        <v/>
      </c>
      <c r="U982" s="115" t="str" cm="1">
        <f t="array" ref="U982">_xlfn.IFNA(_xlfn.IFS($H982="length","m",$H982="area","m2",$H982="volume","m3",$H982="mass","kg",$H982="",""),"problem")</f>
        <v/>
      </c>
      <c r="V982" s="475"/>
      <c r="W982" s="476"/>
      <c r="X982" s="476"/>
      <c r="Y982" s="476"/>
      <c r="Z982" s="116"/>
      <c r="AA982" s="117" t="str" cm="1">
        <f t="array" ref="AA982">_xlfn.IFNA(_xlfn.IFS($H982="Length",VLOOKUP($Y982,Densities,3,FALSE),$H982="area",VLOOKUP($Y982,Densities,4,FALSE),$H982="volume",VLOOKUP($Y982,Densities,5,FALSE),$H982="mass",1,$H982="",""),"enter density manually")</f>
        <v/>
      </c>
      <c r="AB982" s="115" t="str" cm="1">
        <f t="array" ref="AB982">_xlfn.IFNA(_xlfn.IFS($H982="length","kg/m",$H982="area","kg/m2",$H982="volume","kg/m3",$H982="mass","kg/kg",$H982="",""),"problem")</f>
        <v/>
      </c>
      <c r="AC982" s="118" t="str">
        <f t="shared" si="59"/>
        <v/>
      </c>
      <c r="AD982" s="119" t="str">
        <f t="shared" si="60"/>
        <v/>
      </c>
      <c r="AE982" s="120" t="str">
        <f t="shared" si="61"/>
        <v/>
      </c>
      <c r="AF982" s="121" t="str">
        <f t="shared" si="58"/>
        <v/>
      </c>
    </row>
    <row r="983" spans="2:32" ht="15.75" customHeight="1" x14ac:dyDescent="0.35">
      <c r="B983" s="903"/>
      <c r="C983" s="904"/>
      <c r="D983" s="905"/>
      <c r="E983" s="906"/>
      <c r="F983" s="907"/>
      <c r="G983" s="908"/>
      <c r="H983" s="909"/>
      <c r="I983" s="910"/>
      <c r="J983" s="911"/>
      <c r="K983" s="912"/>
      <c r="L983" s="913"/>
      <c r="M983" s="914"/>
      <c r="N983" s="915"/>
      <c r="O983" s="914"/>
      <c r="P983" s="915"/>
      <c r="Q983" s="916"/>
      <c r="R983" s="917"/>
      <c r="S983" s="918"/>
      <c r="T983" s="114" t="str" cm="1">
        <f t="array" ref="T983">_xlfn.IFS(I983="L = L",J983*K983,I983="L = RoT",J983*R983*S983,I983="A = L x H",J983*K983*L983,I983="A = CS",J983*O983,I983="A = A",J983*N983,I983="A = RoT",J983*R983*S983,I983="V = L x H x T",J983*K983*L983*M983,I983="V = L x CS",J983*K983*O983,I983="V = T x A",J983*M983*N983,I983="V = V",J983*P983,I983="V = RoT",J983*R983*S983,I983="M = M",J983*Q983,I983="M = RoT",J983*R983*S983,I983="","")</f>
        <v/>
      </c>
      <c r="U983" s="115" t="str" cm="1">
        <f t="array" ref="U983">_xlfn.IFNA(_xlfn.IFS($H983="length","m",$H983="area","m2",$H983="volume","m3",$H983="mass","kg",$H983="",""),"problem")</f>
        <v/>
      </c>
      <c r="V983" s="475"/>
      <c r="W983" s="476"/>
      <c r="X983" s="476"/>
      <c r="Y983" s="476"/>
      <c r="Z983" s="116"/>
      <c r="AA983" s="117" t="str" cm="1">
        <f t="array" ref="AA983">_xlfn.IFNA(_xlfn.IFS($H983="Length",VLOOKUP($Y983,Densities,3,FALSE),$H983="area",VLOOKUP($Y983,Densities,4,FALSE),$H983="volume",VLOOKUP($Y983,Densities,5,FALSE),$H983="mass",1,$H983="",""),"enter density manually")</f>
        <v/>
      </c>
      <c r="AB983" s="115" t="str" cm="1">
        <f t="array" ref="AB983">_xlfn.IFNA(_xlfn.IFS($H983="length","kg/m",$H983="area","kg/m2",$H983="volume","kg/m3",$H983="mass","kg/kg",$H983="",""),"problem")</f>
        <v/>
      </c>
      <c r="AC983" s="118" t="str">
        <f t="shared" si="59"/>
        <v/>
      </c>
      <c r="AD983" s="119" t="str">
        <f t="shared" si="60"/>
        <v/>
      </c>
      <c r="AE983" s="120" t="str">
        <f t="shared" si="61"/>
        <v/>
      </c>
      <c r="AF983" s="121" t="str">
        <f t="shared" si="58"/>
        <v/>
      </c>
    </row>
    <row r="984" spans="2:32" ht="15.75" customHeight="1" x14ac:dyDescent="0.35">
      <c r="B984" s="903"/>
      <c r="C984" s="904"/>
      <c r="D984" s="905"/>
      <c r="E984" s="906"/>
      <c r="F984" s="907"/>
      <c r="G984" s="908"/>
      <c r="H984" s="909"/>
      <c r="I984" s="910"/>
      <c r="J984" s="911"/>
      <c r="K984" s="912"/>
      <c r="L984" s="913"/>
      <c r="M984" s="914"/>
      <c r="N984" s="915"/>
      <c r="O984" s="914"/>
      <c r="P984" s="915"/>
      <c r="Q984" s="916"/>
      <c r="R984" s="917"/>
      <c r="S984" s="918"/>
      <c r="T984" s="114" t="str" cm="1">
        <f t="array" ref="T984">_xlfn.IFS(I984="L = L",J984*K984,I984="L = RoT",J984*R984*S984,I984="A = L x H",J984*K984*L984,I984="A = CS",J984*O984,I984="A = A",J984*N984,I984="A = RoT",J984*R984*S984,I984="V = L x H x T",J984*K984*L984*M984,I984="V = L x CS",J984*K984*O984,I984="V = T x A",J984*M984*N984,I984="V = V",J984*P984,I984="V = RoT",J984*R984*S984,I984="M = M",J984*Q984,I984="M = RoT",J984*R984*S984,I984="","")</f>
        <v/>
      </c>
      <c r="U984" s="115" t="str" cm="1">
        <f t="array" ref="U984">_xlfn.IFNA(_xlfn.IFS($H984="length","m",$H984="area","m2",$H984="volume","m3",$H984="mass","kg",$H984="",""),"problem")</f>
        <v/>
      </c>
      <c r="V984" s="475"/>
      <c r="W984" s="476"/>
      <c r="X984" s="476"/>
      <c r="Y984" s="476"/>
      <c r="Z984" s="116"/>
      <c r="AA984" s="117" t="str" cm="1">
        <f t="array" ref="AA984">_xlfn.IFNA(_xlfn.IFS($H984="Length",VLOOKUP($Y984,Densities,3,FALSE),$H984="area",VLOOKUP($Y984,Densities,4,FALSE),$H984="volume",VLOOKUP($Y984,Densities,5,FALSE),$H984="mass",1,$H984="",""),"enter density manually")</f>
        <v/>
      </c>
      <c r="AB984" s="115" t="str" cm="1">
        <f t="array" ref="AB984">_xlfn.IFNA(_xlfn.IFS($H984="length","kg/m",$H984="area","kg/m2",$H984="volume","kg/m3",$H984="mass","kg/kg",$H984="",""),"problem")</f>
        <v/>
      </c>
      <c r="AC984" s="118" t="str">
        <f t="shared" si="59"/>
        <v/>
      </c>
      <c r="AD984" s="119" t="str">
        <f t="shared" si="60"/>
        <v/>
      </c>
      <c r="AE984" s="120" t="str">
        <f t="shared" si="61"/>
        <v/>
      </c>
      <c r="AF984" s="121" t="str">
        <f t="shared" si="58"/>
        <v/>
      </c>
    </row>
    <row r="985" spans="2:32" ht="15.75" customHeight="1" x14ac:dyDescent="0.35">
      <c r="B985" s="903"/>
      <c r="C985" s="904"/>
      <c r="D985" s="905"/>
      <c r="E985" s="906"/>
      <c r="F985" s="907"/>
      <c r="G985" s="908"/>
      <c r="H985" s="909"/>
      <c r="I985" s="910"/>
      <c r="J985" s="911"/>
      <c r="K985" s="912"/>
      <c r="L985" s="913"/>
      <c r="M985" s="914"/>
      <c r="N985" s="915"/>
      <c r="O985" s="914"/>
      <c r="P985" s="915"/>
      <c r="Q985" s="916"/>
      <c r="R985" s="917"/>
      <c r="S985" s="918"/>
      <c r="T985" s="114" t="str" cm="1">
        <f t="array" ref="T985">_xlfn.IFS(I985="L = L",J985*K985,I985="L = RoT",J985*R985*S985,I985="A = L x H",J985*K985*L985,I985="A = CS",J985*O985,I985="A = A",J985*N985,I985="A = RoT",J985*R985*S985,I985="V = L x H x T",J985*K985*L985*M985,I985="V = L x CS",J985*K985*O985,I985="V = T x A",J985*M985*N985,I985="V = V",J985*P985,I985="V = RoT",J985*R985*S985,I985="M = M",J985*Q985,I985="M = RoT",J985*R985*S985,I985="","")</f>
        <v/>
      </c>
      <c r="U985" s="115" t="str" cm="1">
        <f t="array" ref="U985">_xlfn.IFNA(_xlfn.IFS($H985="length","m",$H985="area","m2",$H985="volume","m3",$H985="mass","kg",$H985="",""),"problem")</f>
        <v/>
      </c>
      <c r="V985" s="475"/>
      <c r="W985" s="476"/>
      <c r="X985" s="476"/>
      <c r="Y985" s="476"/>
      <c r="Z985" s="116"/>
      <c r="AA985" s="117" t="str" cm="1">
        <f t="array" ref="AA985">_xlfn.IFNA(_xlfn.IFS($H985="Length",VLOOKUP($Y985,Densities,3,FALSE),$H985="area",VLOOKUP($Y985,Densities,4,FALSE),$H985="volume",VLOOKUP($Y985,Densities,5,FALSE),$H985="mass",1,$H985="",""),"enter density manually")</f>
        <v/>
      </c>
      <c r="AB985" s="115" t="str" cm="1">
        <f t="array" ref="AB985">_xlfn.IFNA(_xlfn.IFS($H985="length","kg/m",$H985="area","kg/m2",$H985="volume","kg/m3",$H985="mass","kg/kg",$H985="",""),"problem")</f>
        <v/>
      </c>
      <c r="AC985" s="118" t="str">
        <f t="shared" si="59"/>
        <v/>
      </c>
      <c r="AD985" s="119" t="str">
        <f t="shared" si="60"/>
        <v/>
      </c>
      <c r="AE985" s="120" t="str">
        <f t="shared" si="61"/>
        <v/>
      </c>
      <c r="AF985" s="121" t="str">
        <f t="shared" si="58"/>
        <v/>
      </c>
    </row>
    <row r="986" spans="2:32" ht="15.75" customHeight="1" x14ac:dyDescent="0.35">
      <c r="B986" s="903"/>
      <c r="C986" s="904"/>
      <c r="D986" s="905"/>
      <c r="E986" s="906"/>
      <c r="F986" s="907"/>
      <c r="G986" s="908"/>
      <c r="H986" s="909"/>
      <c r="I986" s="910"/>
      <c r="J986" s="911"/>
      <c r="K986" s="912"/>
      <c r="L986" s="913"/>
      <c r="M986" s="914"/>
      <c r="N986" s="915"/>
      <c r="O986" s="914"/>
      <c r="P986" s="915"/>
      <c r="Q986" s="916"/>
      <c r="R986" s="917"/>
      <c r="S986" s="918"/>
      <c r="T986" s="114" t="str" cm="1">
        <f t="array" ref="T986">_xlfn.IFS(I986="L = L",J986*K986,I986="L = RoT",J986*R986*S986,I986="A = L x H",J986*K986*L986,I986="A = CS",J986*O986,I986="A = A",J986*N986,I986="A = RoT",J986*R986*S986,I986="V = L x H x T",J986*K986*L986*M986,I986="V = L x CS",J986*K986*O986,I986="V = T x A",J986*M986*N986,I986="V = V",J986*P986,I986="V = RoT",J986*R986*S986,I986="M = M",J986*Q986,I986="M = RoT",J986*R986*S986,I986="","")</f>
        <v/>
      </c>
      <c r="U986" s="115" t="str" cm="1">
        <f t="array" ref="U986">_xlfn.IFNA(_xlfn.IFS($H986="length","m",$H986="area","m2",$H986="volume","m3",$H986="mass","kg",$H986="",""),"problem")</f>
        <v/>
      </c>
      <c r="V986" s="475"/>
      <c r="W986" s="476"/>
      <c r="X986" s="476"/>
      <c r="Y986" s="476"/>
      <c r="Z986" s="116"/>
      <c r="AA986" s="117" t="str" cm="1">
        <f t="array" ref="AA986">_xlfn.IFNA(_xlfn.IFS($H986="Length",VLOOKUP($Y986,Densities,3,FALSE),$H986="area",VLOOKUP($Y986,Densities,4,FALSE),$H986="volume",VLOOKUP($Y986,Densities,5,FALSE),$H986="mass",1,$H986="",""),"enter density manually")</f>
        <v/>
      </c>
      <c r="AB986" s="115" t="str" cm="1">
        <f t="array" ref="AB986">_xlfn.IFNA(_xlfn.IFS($H986="length","kg/m",$H986="area","kg/m2",$H986="volume","kg/m3",$H986="mass","kg/kg",$H986="",""),"problem")</f>
        <v/>
      </c>
      <c r="AC986" s="118" t="str">
        <f t="shared" si="59"/>
        <v/>
      </c>
      <c r="AD986" s="119" t="str">
        <f t="shared" si="60"/>
        <v/>
      </c>
      <c r="AE986" s="120" t="str">
        <f t="shared" si="61"/>
        <v/>
      </c>
      <c r="AF986" s="121" t="str">
        <f t="shared" si="58"/>
        <v/>
      </c>
    </row>
    <row r="987" spans="2:32" ht="15.75" customHeight="1" x14ac:dyDescent="0.35">
      <c r="B987" s="903"/>
      <c r="C987" s="904"/>
      <c r="D987" s="905"/>
      <c r="E987" s="906"/>
      <c r="F987" s="907"/>
      <c r="G987" s="908"/>
      <c r="H987" s="909"/>
      <c r="I987" s="910"/>
      <c r="J987" s="911"/>
      <c r="K987" s="912"/>
      <c r="L987" s="913"/>
      <c r="M987" s="914"/>
      <c r="N987" s="915"/>
      <c r="O987" s="914"/>
      <c r="P987" s="915"/>
      <c r="Q987" s="916"/>
      <c r="R987" s="917"/>
      <c r="S987" s="918"/>
      <c r="T987" s="114" t="str" cm="1">
        <f t="array" ref="T987">_xlfn.IFS(I987="L = L",J987*K987,I987="L = RoT",J987*R987*S987,I987="A = L x H",J987*K987*L987,I987="A = CS",J987*O987,I987="A = A",J987*N987,I987="A = RoT",J987*R987*S987,I987="V = L x H x T",J987*K987*L987*M987,I987="V = L x CS",J987*K987*O987,I987="V = T x A",J987*M987*N987,I987="V = V",J987*P987,I987="V = RoT",J987*R987*S987,I987="M = M",J987*Q987,I987="M = RoT",J987*R987*S987,I987="","")</f>
        <v/>
      </c>
      <c r="U987" s="115" t="str" cm="1">
        <f t="array" ref="U987">_xlfn.IFNA(_xlfn.IFS($H987="length","m",$H987="area","m2",$H987="volume","m3",$H987="mass","kg",$H987="",""),"problem")</f>
        <v/>
      </c>
      <c r="V987" s="475"/>
      <c r="W987" s="476"/>
      <c r="X987" s="476"/>
      <c r="Y987" s="476"/>
      <c r="Z987" s="116"/>
      <c r="AA987" s="117" t="str" cm="1">
        <f t="array" ref="AA987">_xlfn.IFNA(_xlfn.IFS($H987="Length",VLOOKUP($Y987,Densities,3,FALSE),$H987="area",VLOOKUP($Y987,Densities,4,FALSE),$H987="volume",VLOOKUP($Y987,Densities,5,FALSE),$H987="mass",1,$H987="",""),"enter density manually")</f>
        <v/>
      </c>
      <c r="AB987" s="115" t="str" cm="1">
        <f t="array" ref="AB987">_xlfn.IFNA(_xlfn.IFS($H987="length","kg/m",$H987="area","kg/m2",$H987="volume","kg/m3",$H987="mass","kg/kg",$H987="",""),"problem")</f>
        <v/>
      </c>
      <c r="AC987" s="118" t="str">
        <f t="shared" si="59"/>
        <v/>
      </c>
      <c r="AD987" s="119" t="str">
        <f t="shared" si="60"/>
        <v/>
      </c>
      <c r="AE987" s="120" t="str">
        <f t="shared" si="61"/>
        <v/>
      </c>
      <c r="AF987" s="121" t="str">
        <f t="shared" si="58"/>
        <v/>
      </c>
    </row>
    <row r="988" spans="2:32" ht="15.75" customHeight="1" x14ac:dyDescent="0.35">
      <c r="B988" s="903"/>
      <c r="C988" s="904"/>
      <c r="D988" s="905"/>
      <c r="E988" s="906"/>
      <c r="F988" s="907"/>
      <c r="G988" s="908"/>
      <c r="H988" s="909"/>
      <c r="I988" s="910"/>
      <c r="J988" s="911"/>
      <c r="K988" s="912"/>
      <c r="L988" s="913"/>
      <c r="M988" s="914"/>
      <c r="N988" s="915"/>
      <c r="O988" s="914"/>
      <c r="P988" s="915"/>
      <c r="Q988" s="916"/>
      <c r="R988" s="917"/>
      <c r="S988" s="918"/>
      <c r="T988" s="114" t="str" cm="1">
        <f t="array" ref="T988">_xlfn.IFS(I988="L = L",J988*K988,I988="L = RoT",J988*R988*S988,I988="A = L x H",J988*K988*L988,I988="A = CS",J988*O988,I988="A = A",J988*N988,I988="A = RoT",J988*R988*S988,I988="V = L x H x T",J988*K988*L988*M988,I988="V = L x CS",J988*K988*O988,I988="V = T x A",J988*M988*N988,I988="V = V",J988*P988,I988="V = RoT",J988*R988*S988,I988="M = M",J988*Q988,I988="M = RoT",J988*R988*S988,I988="","")</f>
        <v/>
      </c>
      <c r="U988" s="115" t="str" cm="1">
        <f t="array" ref="U988">_xlfn.IFNA(_xlfn.IFS($H988="length","m",$H988="area","m2",$H988="volume","m3",$H988="mass","kg",$H988="",""),"problem")</f>
        <v/>
      </c>
      <c r="V988" s="475"/>
      <c r="W988" s="476"/>
      <c r="X988" s="476"/>
      <c r="Y988" s="476"/>
      <c r="Z988" s="116"/>
      <c r="AA988" s="117" t="str" cm="1">
        <f t="array" ref="AA988">_xlfn.IFNA(_xlfn.IFS($H988="Length",VLOOKUP($Y988,Densities,3,FALSE),$H988="area",VLOOKUP($Y988,Densities,4,FALSE),$H988="volume",VLOOKUP($Y988,Densities,5,FALSE),$H988="mass",1,$H988="",""),"enter density manually")</f>
        <v/>
      </c>
      <c r="AB988" s="115" t="str" cm="1">
        <f t="array" ref="AB988">_xlfn.IFNA(_xlfn.IFS($H988="length","kg/m",$H988="area","kg/m2",$H988="volume","kg/m3",$H988="mass","kg/kg",$H988="",""),"problem")</f>
        <v/>
      </c>
      <c r="AC988" s="118" t="str">
        <f t="shared" si="59"/>
        <v/>
      </c>
      <c r="AD988" s="119" t="str">
        <f t="shared" si="60"/>
        <v/>
      </c>
      <c r="AE988" s="120" t="str">
        <f t="shared" si="61"/>
        <v/>
      </c>
      <c r="AF988" s="121" t="str">
        <f t="shared" si="58"/>
        <v/>
      </c>
    </row>
    <row r="989" spans="2:32" ht="15.75" customHeight="1" x14ac:dyDescent="0.35">
      <c r="B989" s="903"/>
      <c r="C989" s="904"/>
      <c r="D989" s="905"/>
      <c r="E989" s="906"/>
      <c r="F989" s="907"/>
      <c r="G989" s="908"/>
      <c r="H989" s="909"/>
      <c r="I989" s="910"/>
      <c r="J989" s="911"/>
      <c r="K989" s="912"/>
      <c r="L989" s="913"/>
      <c r="M989" s="914"/>
      <c r="N989" s="915"/>
      <c r="O989" s="914"/>
      <c r="P989" s="915"/>
      <c r="Q989" s="916"/>
      <c r="R989" s="917"/>
      <c r="S989" s="918"/>
      <c r="T989" s="114" t="str" cm="1">
        <f t="array" ref="T989">_xlfn.IFS(I989="L = L",J989*K989,I989="L = RoT",J989*R989*S989,I989="A = L x H",J989*K989*L989,I989="A = CS",J989*O989,I989="A = A",J989*N989,I989="A = RoT",J989*R989*S989,I989="V = L x H x T",J989*K989*L989*M989,I989="V = L x CS",J989*K989*O989,I989="V = T x A",J989*M989*N989,I989="V = V",J989*P989,I989="V = RoT",J989*R989*S989,I989="M = M",J989*Q989,I989="M = RoT",J989*R989*S989,I989="","")</f>
        <v/>
      </c>
      <c r="U989" s="115" t="str" cm="1">
        <f t="array" ref="U989">_xlfn.IFNA(_xlfn.IFS($H989="length","m",$H989="area","m2",$H989="volume","m3",$H989="mass","kg",$H989="",""),"problem")</f>
        <v/>
      </c>
      <c r="V989" s="475"/>
      <c r="W989" s="476"/>
      <c r="X989" s="476"/>
      <c r="Y989" s="476"/>
      <c r="Z989" s="116"/>
      <c r="AA989" s="117" t="str" cm="1">
        <f t="array" ref="AA989">_xlfn.IFNA(_xlfn.IFS($H989="Length",VLOOKUP($Y989,Densities,3,FALSE),$H989="area",VLOOKUP($Y989,Densities,4,FALSE),$H989="volume",VLOOKUP($Y989,Densities,5,FALSE),$H989="mass",1,$H989="",""),"enter density manually")</f>
        <v/>
      </c>
      <c r="AB989" s="115" t="str" cm="1">
        <f t="array" ref="AB989">_xlfn.IFNA(_xlfn.IFS($H989="length","kg/m",$H989="area","kg/m2",$H989="volume","kg/m3",$H989="mass","kg/kg",$H989="",""),"problem")</f>
        <v/>
      </c>
      <c r="AC989" s="118" t="str">
        <f t="shared" si="59"/>
        <v/>
      </c>
      <c r="AD989" s="119" t="str">
        <f t="shared" si="60"/>
        <v/>
      </c>
      <c r="AE989" s="120" t="str">
        <f t="shared" si="61"/>
        <v/>
      </c>
      <c r="AF989" s="121" t="str">
        <f t="shared" si="58"/>
        <v/>
      </c>
    </row>
    <row r="990" spans="2:32" ht="15.75" customHeight="1" x14ac:dyDescent="0.35">
      <c r="B990" s="903"/>
      <c r="C990" s="904"/>
      <c r="D990" s="905"/>
      <c r="E990" s="906"/>
      <c r="F990" s="907"/>
      <c r="G990" s="908"/>
      <c r="H990" s="909"/>
      <c r="I990" s="910"/>
      <c r="J990" s="911"/>
      <c r="K990" s="912"/>
      <c r="L990" s="913"/>
      <c r="M990" s="914"/>
      <c r="N990" s="915"/>
      <c r="O990" s="914"/>
      <c r="P990" s="915"/>
      <c r="Q990" s="916"/>
      <c r="R990" s="917"/>
      <c r="S990" s="918"/>
      <c r="T990" s="114" t="str" cm="1">
        <f t="array" ref="T990">_xlfn.IFS(I990="L = L",J990*K990,I990="L = RoT",J990*R990*S990,I990="A = L x H",J990*K990*L990,I990="A = CS",J990*O990,I990="A = A",J990*N990,I990="A = RoT",J990*R990*S990,I990="V = L x H x T",J990*K990*L990*M990,I990="V = L x CS",J990*K990*O990,I990="V = T x A",J990*M990*N990,I990="V = V",J990*P990,I990="V = RoT",J990*R990*S990,I990="M = M",J990*Q990,I990="M = RoT",J990*R990*S990,I990="","")</f>
        <v/>
      </c>
      <c r="U990" s="115" t="str" cm="1">
        <f t="array" ref="U990">_xlfn.IFNA(_xlfn.IFS($H990="length","m",$H990="area","m2",$H990="volume","m3",$H990="mass","kg",$H990="",""),"problem")</f>
        <v/>
      </c>
      <c r="V990" s="475"/>
      <c r="W990" s="476"/>
      <c r="X990" s="476"/>
      <c r="Y990" s="476"/>
      <c r="Z990" s="116"/>
      <c r="AA990" s="117" t="str" cm="1">
        <f t="array" ref="AA990">_xlfn.IFNA(_xlfn.IFS($H990="Length",VLOOKUP($Y990,Densities,3,FALSE),$H990="area",VLOOKUP($Y990,Densities,4,FALSE),$H990="volume",VLOOKUP($Y990,Densities,5,FALSE),$H990="mass",1,$H990="",""),"enter density manually")</f>
        <v/>
      </c>
      <c r="AB990" s="115" t="str" cm="1">
        <f t="array" ref="AB990">_xlfn.IFNA(_xlfn.IFS($H990="length","kg/m",$H990="area","kg/m2",$H990="volume","kg/m3",$H990="mass","kg/kg",$H990="",""),"problem")</f>
        <v/>
      </c>
      <c r="AC990" s="118" t="str">
        <f t="shared" si="59"/>
        <v/>
      </c>
      <c r="AD990" s="119" t="str">
        <f t="shared" si="60"/>
        <v/>
      </c>
      <c r="AE990" s="120" t="str">
        <f t="shared" si="61"/>
        <v/>
      </c>
      <c r="AF990" s="121" t="str">
        <f t="shared" si="58"/>
        <v/>
      </c>
    </row>
    <row r="991" spans="2:32" ht="15.75" customHeight="1" x14ac:dyDescent="0.35">
      <c r="B991" s="903"/>
      <c r="C991" s="904"/>
      <c r="D991" s="905"/>
      <c r="E991" s="906"/>
      <c r="F991" s="907"/>
      <c r="G991" s="908"/>
      <c r="H991" s="909"/>
      <c r="I991" s="910"/>
      <c r="J991" s="911"/>
      <c r="K991" s="912"/>
      <c r="L991" s="913"/>
      <c r="M991" s="914"/>
      <c r="N991" s="915"/>
      <c r="O991" s="914"/>
      <c r="P991" s="915"/>
      <c r="Q991" s="916"/>
      <c r="R991" s="917"/>
      <c r="S991" s="918"/>
      <c r="T991" s="114" t="str" cm="1">
        <f t="array" ref="T991">_xlfn.IFS(I991="L = L",J991*K991,I991="L = RoT",J991*R991*S991,I991="A = L x H",J991*K991*L991,I991="A = CS",J991*O991,I991="A = A",J991*N991,I991="A = RoT",J991*R991*S991,I991="V = L x H x T",J991*K991*L991*M991,I991="V = L x CS",J991*K991*O991,I991="V = T x A",J991*M991*N991,I991="V = V",J991*P991,I991="V = RoT",J991*R991*S991,I991="M = M",J991*Q991,I991="M = RoT",J991*R991*S991,I991="","")</f>
        <v/>
      </c>
      <c r="U991" s="115" t="str" cm="1">
        <f t="array" ref="U991">_xlfn.IFNA(_xlfn.IFS($H991="length","m",$H991="area","m2",$H991="volume","m3",$H991="mass","kg",$H991="",""),"problem")</f>
        <v/>
      </c>
      <c r="V991" s="475"/>
      <c r="W991" s="476"/>
      <c r="X991" s="476"/>
      <c r="Y991" s="476"/>
      <c r="Z991" s="116"/>
      <c r="AA991" s="117" t="str" cm="1">
        <f t="array" ref="AA991">_xlfn.IFNA(_xlfn.IFS($H991="Length",VLOOKUP($Y991,Densities,3,FALSE),$H991="area",VLOOKUP($Y991,Densities,4,FALSE),$H991="volume",VLOOKUP($Y991,Densities,5,FALSE),$H991="mass",1,$H991="",""),"enter density manually")</f>
        <v/>
      </c>
      <c r="AB991" s="115" t="str" cm="1">
        <f t="array" ref="AB991">_xlfn.IFNA(_xlfn.IFS($H991="length","kg/m",$H991="area","kg/m2",$H991="volume","kg/m3",$H991="mass","kg/kg",$H991="",""),"problem")</f>
        <v/>
      </c>
      <c r="AC991" s="118" t="str">
        <f t="shared" si="59"/>
        <v/>
      </c>
      <c r="AD991" s="119" t="str">
        <f t="shared" si="60"/>
        <v/>
      </c>
      <c r="AE991" s="120" t="str">
        <f t="shared" si="61"/>
        <v/>
      </c>
      <c r="AF991" s="121" t="str">
        <f t="shared" si="58"/>
        <v/>
      </c>
    </row>
    <row r="992" spans="2:32" ht="15.75" customHeight="1" x14ac:dyDescent="0.35">
      <c r="B992" s="903"/>
      <c r="C992" s="904"/>
      <c r="D992" s="905"/>
      <c r="E992" s="906"/>
      <c r="F992" s="907"/>
      <c r="G992" s="908"/>
      <c r="H992" s="909"/>
      <c r="I992" s="910"/>
      <c r="J992" s="911"/>
      <c r="K992" s="912"/>
      <c r="L992" s="913"/>
      <c r="M992" s="914"/>
      <c r="N992" s="915"/>
      <c r="O992" s="914"/>
      <c r="P992" s="915"/>
      <c r="Q992" s="916"/>
      <c r="R992" s="917"/>
      <c r="S992" s="918"/>
      <c r="T992" s="114" t="str" cm="1">
        <f t="array" ref="T992">_xlfn.IFS(I992="L = L",J992*K992,I992="L = RoT",J992*R992*S992,I992="A = L x H",J992*K992*L992,I992="A = CS",J992*O992,I992="A = A",J992*N992,I992="A = RoT",J992*R992*S992,I992="V = L x H x T",J992*K992*L992*M992,I992="V = L x CS",J992*K992*O992,I992="V = T x A",J992*M992*N992,I992="V = V",J992*P992,I992="V = RoT",J992*R992*S992,I992="M = M",J992*Q992,I992="M = RoT",J992*R992*S992,I992="","")</f>
        <v/>
      </c>
      <c r="U992" s="115" t="str" cm="1">
        <f t="array" ref="U992">_xlfn.IFNA(_xlfn.IFS($H992="length","m",$H992="area","m2",$H992="volume","m3",$H992="mass","kg",$H992="",""),"problem")</f>
        <v/>
      </c>
      <c r="V992" s="475"/>
      <c r="W992" s="476"/>
      <c r="X992" s="476"/>
      <c r="Y992" s="476"/>
      <c r="Z992" s="116"/>
      <c r="AA992" s="117" t="str" cm="1">
        <f t="array" ref="AA992">_xlfn.IFNA(_xlfn.IFS($H992="Length",VLOOKUP($Y992,Densities,3,FALSE),$H992="area",VLOOKUP($Y992,Densities,4,FALSE),$H992="volume",VLOOKUP($Y992,Densities,5,FALSE),$H992="mass",1,$H992="",""),"enter density manually")</f>
        <v/>
      </c>
      <c r="AB992" s="115" t="str" cm="1">
        <f t="array" ref="AB992">_xlfn.IFNA(_xlfn.IFS($H992="length","kg/m",$H992="area","kg/m2",$H992="volume","kg/m3",$H992="mass","kg/kg",$H992="",""),"problem")</f>
        <v/>
      </c>
      <c r="AC992" s="118" t="str">
        <f t="shared" si="59"/>
        <v/>
      </c>
      <c r="AD992" s="119" t="str">
        <f t="shared" si="60"/>
        <v/>
      </c>
      <c r="AE992" s="120" t="str">
        <f t="shared" si="61"/>
        <v/>
      </c>
      <c r="AF992" s="121" t="str">
        <f t="shared" si="58"/>
        <v/>
      </c>
    </row>
    <row r="993" spans="2:32" ht="15.75" customHeight="1" x14ac:dyDescent="0.35">
      <c r="B993" s="903"/>
      <c r="C993" s="904"/>
      <c r="D993" s="905"/>
      <c r="E993" s="906"/>
      <c r="F993" s="907"/>
      <c r="G993" s="908"/>
      <c r="H993" s="909"/>
      <c r="I993" s="910"/>
      <c r="J993" s="911"/>
      <c r="K993" s="912"/>
      <c r="L993" s="913"/>
      <c r="M993" s="914"/>
      <c r="N993" s="915"/>
      <c r="O993" s="914"/>
      <c r="P993" s="915"/>
      <c r="Q993" s="916"/>
      <c r="R993" s="917"/>
      <c r="S993" s="918"/>
      <c r="T993" s="114" t="str" cm="1">
        <f t="array" ref="T993">_xlfn.IFS(I993="L = L",J993*K993,I993="L = RoT",J993*R993*S993,I993="A = L x H",J993*K993*L993,I993="A = CS",J993*O993,I993="A = A",J993*N993,I993="A = RoT",J993*R993*S993,I993="V = L x H x T",J993*K993*L993*M993,I993="V = L x CS",J993*K993*O993,I993="V = T x A",J993*M993*N993,I993="V = V",J993*P993,I993="V = RoT",J993*R993*S993,I993="M = M",J993*Q993,I993="M = RoT",J993*R993*S993,I993="","")</f>
        <v/>
      </c>
      <c r="U993" s="115" t="str" cm="1">
        <f t="array" ref="U993">_xlfn.IFNA(_xlfn.IFS($H993="length","m",$H993="area","m2",$H993="volume","m3",$H993="mass","kg",$H993="",""),"problem")</f>
        <v/>
      </c>
      <c r="V993" s="475"/>
      <c r="W993" s="476"/>
      <c r="X993" s="476"/>
      <c r="Y993" s="476"/>
      <c r="Z993" s="116"/>
      <c r="AA993" s="117" t="str" cm="1">
        <f t="array" ref="AA993">_xlfn.IFNA(_xlfn.IFS($H993="Length",VLOOKUP($Y993,Densities,3,FALSE),$H993="area",VLOOKUP($Y993,Densities,4,FALSE),$H993="volume",VLOOKUP($Y993,Densities,5,FALSE),$H993="mass",1,$H993="",""),"enter density manually")</f>
        <v/>
      </c>
      <c r="AB993" s="115" t="str" cm="1">
        <f t="array" ref="AB993">_xlfn.IFNA(_xlfn.IFS($H993="length","kg/m",$H993="area","kg/m2",$H993="volume","kg/m3",$H993="mass","kg/kg",$H993="",""),"problem")</f>
        <v/>
      </c>
      <c r="AC993" s="118" t="str">
        <f t="shared" si="59"/>
        <v/>
      </c>
      <c r="AD993" s="119" t="str">
        <f t="shared" si="60"/>
        <v/>
      </c>
      <c r="AE993" s="120" t="str">
        <f t="shared" si="61"/>
        <v/>
      </c>
      <c r="AF993" s="121" t="str">
        <f t="shared" si="58"/>
        <v/>
      </c>
    </row>
    <row r="994" spans="2:32" ht="15.75" customHeight="1" x14ac:dyDescent="0.35">
      <c r="B994" s="903"/>
      <c r="C994" s="904"/>
      <c r="D994" s="905"/>
      <c r="E994" s="906"/>
      <c r="F994" s="907"/>
      <c r="G994" s="908"/>
      <c r="H994" s="909"/>
      <c r="I994" s="910"/>
      <c r="J994" s="911"/>
      <c r="K994" s="912"/>
      <c r="L994" s="913"/>
      <c r="M994" s="914"/>
      <c r="N994" s="915"/>
      <c r="O994" s="914"/>
      <c r="P994" s="915"/>
      <c r="Q994" s="916"/>
      <c r="R994" s="917"/>
      <c r="S994" s="918"/>
      <c r="T994" s="114" t="str" cm="1">
        <f t="array" ref="T994">_xlfn.IFS(I994="L = L",J994*K994,I994="L = RoT",J994*R994*S994,I994="A = L x H",J994*K994*L994,I994="A = CS",J994*O994,I994="A = A",J994*N994,I994="A = RoT",J994*R994*S994,I994="V = L x H x T",J994*K994*L994*M994,I994="V = L x CS",J994*K994*O994,I994="V = T x A",J994*M994*N994,I994="V = V",J994*P994,I994="V = RoT",J994*R994*S994,I994="M = M",J994*Q994,I994="M = RoT",J994*R994*S994,I994="","")</f>
        <v/>
      </c>
      <c r="U994" s="115" t="str" cm="1">
        <f t="array" ref="U994">_xlfn.IFNA(_xlfn.IFS($H994="length","m",$H994="area","m2",$H994="volume","m3",$H994="mass","kg",$H994="",""),"problem")</f>
        <v/>
      </c>
      <c r="V994" s="475"/>
      <c r="W994" s="476"/>
      <c r="X994" s="476"/>
      <c r="Y994" s="476"/>
      <c r="Z994" s="116"/>
      <c r="AA994" s="117" t="str" cm="1">
        <f t="array" ref="AA994">_xlfn.IFNA(_xlfn.IFS($H994="Length",VLOOKUP($Y994,Densities,3,FALSE),$H994="area",VLOOKUP($Y994,Densities,4,FALSE),$H994="volume",VLOOKUP($Y994,Densities,5,FALSE),$H994="mass",1,$H994="",""),"enter density manually")</f>
        <v/>
      </c>
      <c r="AB994" s="115" t="str" cm="1">
        <f t="array" ref="AB994">_xlfn.IFNA(_xlfn.IFS($H994="length","kg/m",$H994="area","kg/m2",$H994="volume","kg/m3",$H994="mass","kg/kg",$H994="",""),"problem")</f>
        <v/>
      </c>
      <c r="AC994" s="118" t="str">
        <f t="shared" si="59"/>
        <v/>
      </c>
      <c r="AD994" s="119" t="str">
        <f t="shared" si="60"/>
        <v/>
      </c>
      <c r="AE994" s="120" t="str">
        <f t="shared" si="61"/>
        <v/>
      </c>
      <c r="AF994" s="121" t="str">
        <f t="shared" si="58"/>
        <v/>
      </c>
    </row>
    <row r="995" spans="2:32" ht="15.75" customHeight="1" x14ac:dyDescent="0.35">
      <c r="B995" s="903"/>
      <c r="C995" s="904"/>
      <c r="D995" s="905"/>
      <c r="E995" s="906"/>
      <c r="F995" s="907"/>
      <c r="G995" s="908"/>
      <c r="H995" s="909"/>
      <c r="I995" s="910"/>
      <c r="J995" s="911"/>
      <c r="K995" s="912"/>
      <c r="L995" s="913"/>
      <c r="M995" s="914"/>
      <c r="N995" s="915"/>
      <c r="O995" s="914"/>
      <c r="P995" s="915"/>
      <c r="Q995" s="916"/>
      <c r="R995" s="917"/>
      <c r="S995" s="918"/>
      <c r="T995" s="114" t="str" cm="1">
        <f t="array" ref="T995">_xlfn.IFS(I995="L = L",J995*K995,I995="L = RoT",J995*R995*S995,I995="A = L x H",J995*K995*L995,I995="A = CS",J995*O995,I995="A = A",J995*N995,I995="A = RoT",J995*R995*S995,I995="V = L x H x T",J995*K995*L995*M995,I995="V = L x CS",J995*K995*O995,I995="V = T x A",J995*M995*N995,I995="V = V",J995*P995,I995="V = RoT",J995*R995*S995,I995="M = M",J995*Q995,I995="M = RoT",J995*R995*S995,I995="","")</f>
        <v/>
      </c>
      <c r="U995" s="115" t="str" cm="1">
        <f t="array" ref="U995">_xlfn.IFNA(_xlfn.IFS($H995="length","m",$H995="area","m2",$H995="volume","m3",$H995="mass","kg",$H995="",""),"problem")</f>
        <v/>
      </c>
      <c r="V995" s="475"/>
      <c r="W995" s="476"/>
      <c r="X995" s="476"/>
      <c r="Y995" s="476"/>
      <c r="Z995" s="116"/>
      <c r="AA995" s="117" t="str" cm="1">
        <f t="array" ref="AA995">_xlfn.IFNA(_xlfn.IFS($H995="Length",VLOOKUP($Y995,Densities,3,FALSE),$H995="area",VLOOKUP($Y995,Densities,4,FALSE),$H995="volume",VLOOKUP($Y995,Densities,5,FALSE),$H995="mass",1,$H995="",""),"enter density manually")</f>
        <v/>
      </c>
      <c r="AB995" s="115" t="str" cm="1">
        <f t="array" ref="AB995">_xlfn.IFNA(_xlfn.IFS($H995="length","kg/m",$H995="area","kg/m2",$H995="volume","kg/m3",$H995="mass","kg/kg",$H995="",""),"problem")</f>
        <v/>
      </c>
      <c r="AC995" s="118" t="str">
        <f t="shared" si="59"/>
        <v/>
      </c>
      <c r="AD995" s="119" t="str">
        <f t="shared" si="60"/>
        <v/>
      </c>
      <c r="AE995" s="120" t="str">
        <f t="shared" si="61"/>
        <v/>
      </c>
      <c r="AF995" s="121" t="str">
        <f t="shared" si="58"/>
        <v/>
      </c>
    </row>
    <row r="996" spans="2:32" ht="15.75" customHeight="1" x14ac:dyDescent="0.35">
      <c r="B996" s="903"/>
      <c r="C996" s="904"/>
      <c r="D996" s="905"/>
      <c r="E996" s="906"/>
      <c r="F996" s="907"/>
      <c r="G996" s="908"/>
      <c r="H996" s="909"/>
      <c r="I996" s="910"/>
      <c r="J996" s="911"/>
      <c r="K996" s="912"/>
      <c r="L996" s="913"/>
      <c r="M996" s="914"/>
      <c r="N996" s="915"/>
      <c r="O996" s="914"/>
      <c r="P996" s="915"/>
      <c r="Q996" s="916"/>
      <c r="R996" s="917"/>
      <c r="S996" s="918"/>
      <c r="T996" s="114" t="str" cm="1">
        <f t="array" ref="T996">_xlfn.IFS(I996="L = L",J996*K996,I996="L = RoT",J996*R996*S996,I996="A = L x H",J996*K996*L996,I996="A = CS",J996*O996,I996="A = A",J996*N996,I996="A = RoT",J996*R996*S996,I996="V = L x H x T",J996*K996*L996*M996,I996="V = L x CS",J996*K996*O996,I996="V = T x A",J996*M996*N996,I996="V = V",J996*P996,I996="V = RoT",J996*R996*S996,I996="M = M",J996*Q996,I996="M = RoT",J996*R996*S996,I996="","")</f>
        <v/>
      </c>
      <c r="U996" s="115" t="str" cm="1">
        <f t="array" ref="U996">_xlfn.IFNA(_xlfn.IFS($H996="length","m",$H996="area","m2",$H996="volume","m3",$H996="mass","kg",$H996="",""),"problem")</f>
        <v/>
      </c>
      <c r="V996" s="475"/>
      <c r="W996" s="476"/>
      <c r="X996" s="476"/>
      <c r="Y996" s="476"/>
      <c r="Z996" s="116"/>
      <c r="AA996" s="117" t="str" cm="1">
        <f t="array" ref="AA996">_xlfn.IFNA(_xlfn.IFS($H996="Length",VLOOKUP($Y996,Densities,3,FALSE),$H996="area",VLOOKUP($Y996,Densities,4,FALSE),$H996="volume",VLOOKUP($Y996,Densities,5,FALSE),$H996="mass",1,$H996="",""),"enter density manually")</f>
        <v/>
      </c>
      <c r="AB996" s="115" t="str" cm="1">
        <f t="array" ref="AB996">_xlfn.IFNA(_xlfn.IFS($H996="length","kg/m",$H996="area","kg/m2",$H996="volume","kg/m3",$H996="mass","kg/kg",$H996="",""),"problem")</f>
        <v/>
      </c>
      <c r="AC996" s="118" t="str">
        <f t="shared" si="59"/>
        <v/>
      </c>
      <c r="AD996" s="119" t="str">
        <f t="shared" si="60"/>
        <v/>
      </c>
      <c r="AE996" s="120" t="str">
        <f t="shared" si="61"/>
        <v/>
      </c>
      <c r="AF996" s="121" t="str">
        <f t="shared" si="58"/>
        <v/>
      </c>
    </row>
    <row r="997" spans="2:32" ht="15.75" customHeight="1" x14ac:dyDescent="0.35">
      <c r="B997" s="903"/>
      <c r="C997" s="904"/>
      <c r="D997" s="905"/>
      <c r="E997" s="906"/>
      <c r="F997" s="907"/>
      <c r="G997" s="908"/>
      <c r="H997" s="909"/>
      <c r="I997" s="910"/>
      <c r="J997" s="911"/>
      <c r="K997" s="912"/>
      <c r="L997" s="913"/>
      <c r="M997" s="914"/>
      <c r="N997" s="915"/>
      <c r="O997" s="914"/>
      <c r="P997" s="915"/>
      <c r="Q997" s="916"/>
      <c r="R997" s="917"/>
      <c r="S997" s="918"/>
      <c r="T997" s="114" t="str" cm="1">
        <f t="array" ref="T997">_xlfn.IFS(I997="L = L",J997*K997,I997="L = RoT",J997*R997*S997,I997="A = L x H",J997*K997*L997,I997="A = CS",J997*O997,I997="A = A",J997*N997,I997="A = RoT",J997*R997*S997,I997="V = L x H x T",J997*K997*L997*M997,I997="V = L x CS",J997*K997*O997,I997="V = T x A",J997*M997*N997,I997="V = V",J997*P997,I997="V = RoT",J997*R997*S997,I997="M = M",J997*Q997,I997="M = RoT",J997*R997*S997,I997="","")</f>
        <v/>
      </c>
      <c r="U997" s="115" t="str" cm="1">
        <f t="array" ref="U997">_xlfn.IFNA(_xlfn.IFS($H997="length","m",$H997="area","m2",$H997="volume","m3",$H997="mass","kg",$H997="",""),"problem")</f>
        <v/>
      </c>
      <c r="V997" s="475"/>
      <c r="W997" s="476"/>
      <c r="X997" s="476"/>
      <c r="Y997" s="476"/>
      <c r="Z997" s="116"/>
      <c r="AA997" s="117" t="str" cm="1">
        <f t="array" ref="AA997">_xlfn.IFNA(_xlfn.IFS($H997="Length",VLOOKUP($Y997,Densities,3,FALSE),$H997="area",VLOOKUP($Y997,Densities,4,FALSE),$H997="volume",VLOOKUP($Y997,Densities,5,FALSE),$H997="mass",1,$H997="",""),"enter density manually")</f>
        <v/>
      </c>
      <c r="AB997" s="115" t="str" cm="1">
        <f t="array" ref="AB997">_xlfn.IFNA(_xlfn.IFS($H997="length","kg/m",$H997="area","kg/m2",$H997="volume","kg/m3",$H997="mass","kg/kg",$H997="",""),"problem")</f>
        <v/>
      </c>
      <c r="AC997" s="118" t="str">
        <f t="shared" si="59"/>
        <v/>
      </c>
      <c r="AD997" s="119" t="str">
        <f t="shared" si="60"/>
        <v/>
      </c>
      <c r="AE997" s="120" t="str">
        <f t="shared" si="61"/>
        <v/>
      </c>
      <c r="AF997" s="121" t="str">
        <f t="shared" si="58"/>
        <v/>
      </c>
    </row>
    <row r="998" spans="2:32" ht="15.75" customHeight="1" x14ac:dyDescent="0.35">
      <c r="B998" s="903"/>
      <c r="C998" s="904"/>
      <c r="D998" s="905"/>
      <c r="E998" s="906"/>
      <c r="F998" s="907"/>
      <c r="G998" s="908"/>
      <c r="H998" s="909"/>
      <c r="I998" s="910"/>
      <c r="J998" s="911"/>
      <c r="K998" s="912"/>
      <c r="L998" s="913"/>
      <c r="M998" s="914"/>
      <c r="N998" s="915"/>
      <c r="O998" s="914"/>
      <c r="P998" s="915"/>
      <c r="Q998" s="916"/>
      <c r="R998" s="917"/>
      <c r="S998" s="918"/>
      <c r="T998" s="114" t="str" cm="1">
        <f t="array" ref="T998">_xlfn.IFS(I998="L = L",J998*K998,I998="L = RoT",J998*R998*S998,I998="A = L x H",J998*K998*L998,I998="A = CS",J998*O998,I998="A = A",J998*N998,I998="A = RoT",J998*R998*S998,I998="V = L x H x T",J998*K998*L998*M998,I998="V = L x CS",J998*K998*O998,I998="V = T x A",J998*M998*N998,I998="V = V",J998*P998,I998="V = RoT",J998*R998*S998,I998="M = M",J998*Q998,I998="M = RoT",J998*R998*S998,I998="","")</f>
        <v/>
      </c>
      <c r="U998" s="115" t="str" cm="1">
        <f t="array" ref="U998">_xlfn.IFNA(_xlfn.IFS($H998="length","m",$H998="area","m2",$H998="volume","m3",$H998="mass","kg",$H998="",""),"problem")</f>
        <v/>
      </c>
      <c r="V998" s="475"/>
      <c r="W998" s="476"/>
      <c r="X998" s="476"/>
      <c r="Y998" s="476"/>
      <c r="Z998" s="116"/>
      <c r="AA998" s="117" t="str" cm="1">
        <f t="array" ref="AA998">_xlfn.IFNA(_xlfn.IFS($H998="Length",VLOOKUP($Y998,Densities,3,FALSE),$H998="area",VLOOKUP($Y998,Densities,4,FALSE),$H998="volume",VLOOKUP($Y998,Densities,5,FALSE),$H998="mass",1,$H998="",""),"enter density manually")</f>
        <v/>
      </c>
      <c r="AB998" s="115" t="str" cm="1">
        <f t="array" ref="AB998">_xlfn.IFNA(_xlfn.IFS($H998="length","kg/m",$H998="area","kg/m2",$H998="volume","kg/m3",$H998="mass","kg/kg",$H998="",""),"problem")</f>
        <v/>
      </c>
      <c r="AC998" s="118" t="str">
        <f t="shared" si="59"/>
        <v/>
      </c>
      <c r="AD998" s="119" t="str">
        <f t="shared" si="60"/>
        <v/>
      </c>
      <c r="AE998" s="120" t="str">
        <f t="shared" si="61"/>
        <v/>
      </c>
      <c r="AF998" s="121" t="str">
        <f t="shared" si="58"/>
        <v/>
      </c>
    </row>
    <row r="999" spans="2:32" ht="15.75" customHeight="1" x14ac:dyDescent="0.35">
      <c r="B999" s="903"/>
      <c r="C999" s="904"/>
      <c r="D999" s="905"/>
      <c r="E999" s="906"/>
      <c r="F999" s="907"/>
      <c r="G999" s="908"/>
      <c r="H999" s="909"/>
      <c r="I999" s="910"/>
      <c r="J999" s="911"/>
      <c r="K999" s="912"/>
      <c r="L999" s="913"/>
      <c r="M999" s="914"/>
      <c r="N999" s="915"/>
      <c r="O999" s="914"/>
      <c r="P999" s="915"/>
      <c r="Q999" s="916"/>
      <c r="R999" s="917"/>
      <c r="S999" s="918"/>
      <c r="T999" s="114" t="str" cm="1">
        <f t="array" ref="T999">_xlfn.IFS(I999="L = L",J999*K999,I999="L = RoT",J999*R999*S999,I999="A = L x H",J999*K999*L999,I999="A = CS",J999*O999,I999="A = A",J999*N999,I999="A = RoT",J999*R999*S999,I999="V = L x H x T",J999*K999*L999*M999,I999="V = L x CS",J999*K999*O999,I999="V = T x A",J999*M999*N999,I999="V = V",J999*P999,I999="V = RoT",J999*R999*S999,I999="M = M",J999*Q999,I999="M = RoT",J999*R999*S999,I999="","")</f>
        <v/>
      </c>
      <c r="U999" s="115" t="str" cm="1">
        <f t="array" ref="U999">_xlfn.IFNA(_xlfn.IFS($H999="length","m",$H999="area","m2",$H999="volume","m3",$H999="mass","kg",$H999="",""),"problem")</f>
        <v/>
      </c>
      <c r="V999" s="475"/>
      <c r="W999" s="476"/>
      <c r="X999" s="476"/>
      <c r="Y999" s="476"/>
      <c r="Z999" s="116"/>
      <c r="AA999" s="117" t="str" cm="1">
        <f t="array" ref="AA999">_xlfn.IFNA(_xlfn.IFS($H999="Length",VLOOKUP($Y999,Densities,3,FALSE),$H999="area",VLOOKUP($Y999,Densities,4,FALSE),$H999="volume",VLOOKUP($Y999,Densities,5,FALSE),$H999="mass",1,$H999="",""),"enter density manually")</f>
        <v/>
      </c>
      <c r="AB999" s="115" t="str" cm="1">
        <f t="array" ref="AB999">_xlfn.IFNA(_xlfn.IFS($H999="length","kg/m",$H999="area","kg/m2",$H999="volume","kg/m3",$H999="mass","kg/kg",$H999="",""),"problem")</f>
        <v/>
      </c>
      <c r="AC999" s="118" t="str">
        <f t="shared" si="59"/>
        <v/>
      </c>
      <c r="AD999" s="119" t="str">
        <f t="shared" si="60"/>
        <v/>
      </c>
      <c r="AE999" s="120" t="str">
        <f t="shared" si="61"/>
        <v/>
      </c>
      <c r="AF999" s="121" t="str">
        <f t="shared" si="58"/>
        <v/>
      </c>
    </row>
    <row r="1000" spans="2:32" ht="15.75" customHeight="1" x14ac:dyDescent="0.35">
      <c r="B1000" s="903"/>
      <c r="C1000" s="904"/>
      <c r="D1000" s="905"/>
      <c r="E1000" s="906"/>
      <c r="F1000" s="907"/>
      <c r="G1000" s="908"/>
      <c r="H1000" s="909"/>
      <c r="I1000" s="910"/>
      <c r="J1000" s="911"/>
      <c r="K1000" s="912"/>
      <c r="L1000" s="913"/>
      <c r="M1000" s="914"/>
      <c r="N1000" s="915"/>
      <c r="O1000" s="914"/>
      <c r="P1000" s="915"/>
      <c r="Q1000" s="916"/>
      <c r="R1000" s="917"/>
      <c r="S1000" s="918"/>
      <c r="T1000" s="114" t="str" cm="1">
        <f t="array" ref="T1000">_xlfn.IFS(I1000="L = L",J1000*K1000,I1000="L = RoT",J1000*R1000*S1000,I1000="A = L x H",J1000*K1000*L1000,I1000="A = CS",J1000*O1000,I1000="A = A",J1000*N1000,I1000="A = RoT",J1000*R1000*S1000,I1000="V = L x H x T",J1000*K1000*L1000*M1000,I1000="V = L x CS",J1000*K1000*O1000,I1000="V = T x A",J1000*M1000*N1000,I1000="V = V",J1000*P1000,I1000="V = RoT",J1000*R1000*S1000,I1000="M = M",J1000*Q1000,I1000="M = RoT",J1000*R1000*S1000,I1000="","")</f>
        <v/>
      </c>
      <c r="U1000" s="115" t="str" cm="1">
        <f t="array" ref="U1000">_xlfn.IFNA(_xlfn.IFS($H1000="length","m",$H1000="area","m2",$H1000="volume","m3",$H1000="mass","kg",$H1000="",""),"problem")</f>
        <v/>
      </c>
      <c r="V1000" s="475"/>
      <c r="W1000" s="476"/>
      <c r="X1000" s="476"/>
      <c r="Y1000" s="476"/>
      <c r="Z1000" s="116"/>
      <c r="AA1000" s="117" t="str" cm="1">
        <f t="array" ref="AA1000">_xlfn.IFNA(_xlfn.IFS($H1000="Length",VLOOKUP($Y1000,Densities,3,FALSE),$H1000="area",VLOOKUP($Y1000,Densities,4,FALSE),$H1000="volume",VLOOKUP($Y1000,Densities,5,FALSE),$H1000="mass",1,$H1000="",""),"enter density manually")</f>
        <v/>
      </c>
      <c r="AB1000" s="115" t="str" cm="1">
        <f t="array" ref="AB1000">_xlfn.IFNA(_xlfn.IFS($H1000="length","kg/m",$H1000="area","kg/m2",$H1000="volume","kg/m3",$H1000="mass","kg/kg",$H1000="",""),"problem")</f>
        <v/>
      </c>
      <c r="AC1000" s="118" t="str">
        <f t="shared" si="59"/>
        <v/>
      </c>
      <c r="AD1000" s="119" t="str">
        <f t="shared" si="60"/>
        <v/>
      </c>
      <c r="AE1000" s="120" t="str">
        <f t="shared" si="61"/>
        <v/>
      </c>
      <c r="AF1000" s="121" t="str">
        <f t="shared" si="58"/>
        <v/>
      </c>
    </row>
    <row r="1001" spans="2:32" ht="15.75" customHeight="1" x14ac:dyDescent="0.35">
      <c r="B1001" s="903"/>
      <c r="C1001" s="904"/>
      <c r="D1001" s="905"/>
      <c r="E1001" s="906"/>
      <c r="F1001" s="907"/>
      <c r="G1001" s="908"/>
      <c r="H1001" s="909"/>
      <c r="I1001" s="910"/>
      <c r="J1001" s="911"/>
      <c r="K1001" s="912"/>
      <c r="L1001" s="913"/>
      <c r="M1001" s="914"/>
      <c r="N1001" s="915"/>
      <c r="O1001" s="914"/>
      <c r="P1001" s="915"/>
      <c r="Q1001" s="916"/>
      <c r="R1001" s="917"/>
      <c r="S1001" s="918"/>
      <c r="T1001" s="114" t="str" cm="1">
        <f t="array" ref="T1001">_xlfn.IFS(I1001="L = L",J1001*K1001,I1001="L = RoT",J1001*R1001*S1001,I1001="A = L x H",J1001*K1001*L1001,I1001="A = CS",J1001*O1001,I1001="A = A",J1001*N1001,I1001="A = RoT",J1001*R1001*S1001,I1001="V = L x H x T",J1001*K1001*L1001*M1001,I1001="V = L x CS",J1001*K1001*O1001,I1001="V = T x A",J1001*M1001*N1001,I1001="V = V",J1001*P1001,I1001="V = RoT",J1001*R1001*S1001,I1001="M = M",J1001*Q1001,I1001="M = RoT",J1001*R1001*S1001,I1001="","")</f>
        <v/>
      </c>
      <c r="U1001" s="115" t="str" cm="1">
        <f t="array" ref="U1001">_xlfn.IFNA(_xlfn.IFS($H1001="length","m",$H1001="area","m2",$H1001="volume","m3",$H1001="mass","kg",$H1001="",""),"problem")</f>
        <v/>
      </c>
      <c r="V1001" s="475"/>
      <c r="W1001" s="476"/>
      <c r="X1001" s="476"/>
      <c r="Y1001" s="476"/>
      <c r="Z1001" s="116"/>
      <c r="AA1001" s="117" t="str" cm="1">
        <f t="array" ref="AA1001">_xlfn.IFNA(_xlfn.IFS($H1001="Length",VLOOKUP($Y1001,Densities,3,FALSE),$H1001="area",VLOOKUP($Y1001,Densities,4,FALSE),$H1001="volume",VLOOKUP($Y1001,Densities,5,FALSE),$H1001="mass",1,$H1001="",""),"enter density manually")</f>
        <v/>
      </c>
      <c r="AB1001" s="115" t="str" cm="1">
        <f t="array" ref="AB1001">_xlfn.IFNA(_xlfn.IFS($H1001="length","kg/m",$H1001="area","kg/m2",$H1001="volume","kg/m3",$H1001="mass","kg/kg",$H1001="",""),"problem")</f>
        <v/>
      </c>
      <c r="AC1001" s="118" t="str">
        <f t="shared" si="59"/>
        <v/>
      </c>
      <c r="AD1001" s="119" t="str">
        <f t="shared" si="60"/>
        <v/>
      </c>
      <c r="AE1001" s="120" t="str">
        <f t="shared" si="61"/>
        <v/>
      </c>
      <c r="AF1001" s="121" t="str">
        <f t="shared" si="58"/>
        <v/>
      </c>
    </row>
    <row r="1002" spans="2:32" ht="15.75" customHeight="1" x14ac:dyDescent="0.35">
      <c r="B1002" s="903"/>
      <c r="C1002" s="904"/>
      <c r="D1002" s="905"/>
      <c r="E1002" s="906"/>
      <c r="F1002" s="907"/>
      <c r="G1002" s="908"/>
      <c r="H1002" s="909"/>
      <c r="I1002" s="910"/>
      <c r="J1002" s="911"/>
      <c r="K1002" s="912"/>
      <c r="L1002" s="913"/>
      <c r="M1002" s="914"/>
      <c r="N1002" s="915"/>
      <c r="O1002" s="914"/>
      <c r="P1002" s="915"/>
      <c r="Q1002" s="916"/>
      <c r="R1002" s="917"/>
      <c r="S1002" s="918"/>
      <c r="T1002" s="114" t="str" cm="1">
        <f t="array" ref="T1002">_xlfn.IFS(I1002="L = L",J1002*K1002,I1002="L = RoT",J1002*R1002*S1002,I1002="A = L x H",J1002*K1002*L1002,I1002="A = CS",J1002*O1002,I1002="A = A",J1002*N1002,I1002="A = RoT",J1002*R1002*S1002,I1002="V = L x H x T",J1002*K1002*L1002*M1002,I1002="V = L x CS",J1002*K1002*O1002,I1002="V = T x A",J1002*M1002*N1002,I1002="V = V",J1002*P1002,I1002="V = RoT",J1002*R1002*S1002,I1002="M = M",J1002*Q1002,I1002="M = RoT",J1002*R1002*S1002,I1002="","")</f>
        <v/>
      </c>
      <c r="U1002" s="115" t="str" cm="1">
        <f t="array" ref="U1002">_xlfn.IFNA(_xlfn.IFS($H1002="length","m",$H1002="area","m2",$H1002="volume","m3",$H1002="mass","kg",$H1002="",""),"problem")</f>
        <v/>
      </c>
      <c r="V1002" s="475"/>
      <c r="W1002" s="476"/>
      <c r="X1002" s="476"/>
      <c r="Y1002" s="476"/>
      <c r="Z1002" s="116"/>
      <c r="AA1002" s="117" t="str" cm="1">
        <f t="array" ref="AA1002">_xlfn.IFNA(_xlfn.IFS($H1002="Length",VLOOKUP($Y1002,Densities,3,FALSE),$H1002="area",VLOOKUP($Y1002,Densities,4,FALSE),$H1002="volume",VLOOKUP($Y1002,Densities,5,FALSE),$H1002="mass",1,$H1002="",""),"enter density manually")</f>
        <v/>
      </c>
      <c r="AB1002" s="115" t="str" cm="1">
        <f t="array" ref="AB1002">_xlfn.IFNA(_xlfn.IFS($H1002="length","kg/m",$H1002="area","kg/m2",$H1002="volume","kg/m3",$H1002="mass","kg/kg",$H1002="",""),"problem")</f>
        <v/>
      </c>
      <c r="AC1002" s="118" t="str">
        <f t="shared" si="59"/>
        <v/>
      </c>
      <c r="AD1002" s="119" t="str">
        <f t="shared" si="60"/>
        <v/>
      </c>
      <c r="AE1002" s="120" t="str">
        <f t="shared" si="61"/>
        <v/>
      </c>
      <c r="AF1002" s="121" t="str">
        <f t="shared" si="58"/>
        <v/>
      </c>
    </row>
    <row r="1003" spans="2:32" ht="15.75" customHeight="1" x14ac:dyDescent="0.35">
      <c r="B1003" s="903"/>
      <c r="C1003" s="904"/>
      <c r="D1003" s="905"/>
      <c r="E1003" s="906"/>
      <c r="F1003" s="907"/>
      <c r="G1003" s="908"/>
      <c r="H1003" s="909"/>
      <c r="I1003" s="910"/>
      <c r="J1003" s="911"/>
      <c r="K1003" s="912"/>
      <c r="L1003" s="913"/>
      <c r="M1003" s="914"/>
      <c r="N1003" s="915"/>
      <c r="O1003" s="914"/>
      <c r="P1003" s="915"/>
      <c r="Q1003" s="916"/>
      <c r="R1003" s="917"/>
      <c r="S1003" s="918"/>
      <c r="T1003" s="114" t="str" cm="1">
        <f t="array" ref="T1003">_xlfn.IFS(I1003="L = L",J1003*K1003,I1003="L = RoT",J1003*R1003*S1003,I1003="A = L x H",J1003*K1003*L1003,I1003="A = CS",J1003*O1003,I1003="A = A",J1003*N1003,I1003="A = RoT",J1003*R1003*S1003,I1003="V = L x H x T",J1003*K1003*L1003*M1003,I1003="V = L x CS",J1003*K1003*O1003,I1003="V = T x A",J1003*M1003*N1003,I1003="V = V",J1003*P1003,I1003="V = RoT",J1003*R1003*S1003,I1003="M = M",J1003*Q1003,I1003="M = RoT",J1003*R1003*S1003,I1003="","")</f>
        <v/>
      </c>
      <c r="U1003" s="115" t="str" cm="1">
        <f t="array" ref="U1003">_xlfn.IFNA(_xlfn.IFS($H1003="length","m",$H1003="area","m2",$H1003="volume","m3",$H1003="mass","kg",$H1003="",""),"problem")</f>
        <v/>
      </c>
      <c r="V1003" s="475"/>
      <c r="W1003" s="476"/>
      <c r="X1003" s="476"/>
      <c r="Y1003" s="476"/>
      <c r="Z1003" s="116"/>
      <c r="AA1003" s="117" t="str" cm="1">
        <f t="array" ref="AA1003">_xlfn.IFNA(_xlfn.IFS($H1003="Length",VLOOKUP($Y1003,Densities,3,FALSE),$H1003="area",VLOOKUP($Y1003,Densities,4,FALSE),$H1003="volume",VLOOKUP($Y1003,Densities,5,FALSE),$H1003="mass",1,$H1003="",""),"enter density manually")</f>
        <v/>
      </c>
      <c r="AB1003" s="115" t="str" cm="1">
        <f t="array" ref="AB1003">_xlfn.IFNA(_xlfn.IFS($H1003="length","kg/m",$H1003="area","kg/m2",$H1003="volume","kg/m3",$H1003="mass","kg/kg",$H1003="",""),"problem")</f>
        <v/>
      </c>
      <c r="AC1003" s="118" t="str">
        <f t="shared" si="59"/>
        <v/>
      </c>
      <c r="AD1003" s="119" t="str">
        <f t="shared" si="60"/>
        <v/>
      </c>
      <c r="AE1003" s="120" t="str">
        <f t="shared" si="61"/>
        <v/>
      </c>
      <c r="AF1003" s="121" t="str">
        <f t="shared" si="58"/>
        <v/>
      </c>
    </row>
    <row r="1004" spans="2:32" ht="15.75" customHeight="1" x14ac:dyDescent="0.35">
      <c r="B1004" s="903"/>
      <c r="C1004" s="904"/>
      <c r="D1004" s="905"/>
      <c r="E1004" s="906"/>
      <c r="F1004" s="907"/>
      <c r="G1004" s="908"/>
      <c r="H1004" s="909"/>
      <c r="I1004" s="910"/>
      <c r="J1004" s="911"/>
      <c r="K1004" s="912"/>
      <c r="L1004" s="913"/>
      <c r="M1004" s="914"/>
      <c r="N1004" s="915"/>
      <c r="O1004" s="914"/>
      <c r="P1004" s="915"/>
      <c r="Q1004" s="916"/>
      <c r="R1004" s="917"/>
      <c r="S1004" s="918"/>
      <c r="T1004" s="114" t="str" cm="1">
        <f t="array" ref="T1004">_xlfn.IFS(I1004="L = L",J1004*K1004,I1004="L = RoT",J1004*R1004*S1004,I1004="A = L x H",J1004*K1004*L1004,I1004="A = CS",J1004*O1004,I1004="A = A",J1004*N1004,I1004="A = RoT",J1004*R1004*S1004,I1004="V = L x H x T",J1004*K1004*L1004*M1004,I1004="V = L x CS",J1004*K1004*O1004,I1004="V = T x A",J1004*M1004*N1004,I1004="V = V",J1004*P1004,I1004="V = RoT",J1004*R1004*S1004,I1004="M = M",J1004*Q1004,I1004="M = RoT",J1004*R1004*S1004,I1004="","")</f>
        <v/>
      </c>
      <c r="U1004" s="115" t="str" cm="1">
        <f t="array" ref="U1004">_xlfn.IFNA(_xlfn.IFS($H1004="length","m",$H1004="area","m2",$H1004="volume","m3",$H1004="mass","kg",$H1004="",""),"problem")</f>
        <v/>
      </c>
      <c r="V1004" s="475"/>
      <c r="W1004" s="476"/>
      <c r="X1004" s="476"/>
      <c r="Y1004" s="476"/>
      <c r="Z1004" s="116"/>
      <c r="AA1004" s="117" t="str" cm="1">
        <f t="array" ref="AA1004">_xlfn.IFNA(_xlfn.IFS($H1004="Length",VLOOKUP($Y1004,Densities,3,FALSE),$H1004="area",VLOOKUP($Y1004,Densities,4,FALSE),$H1004="volume",VLOOKUP($Y1004,Densities,5,FALSE),$H1004="mass",1,$H1004="",""),"enter density manually")</f>
        <v/>
      </c>
      <c r="AB1004" s="115" t="str" cm="1">
        <f t="array" ref="AB1004">_xlfn.IFNA(_xlfn.IFS($H1004="length","kg/m",$H1004="area","kg/m2",$H1004="volume","kg/m3",$H1004="mass","kg/kg",$H1004="",""),"problem")</f>
        <v/>
      </c>
      <c r="AC1004" s="118" t="str">
        <f t="shared" si="59"/>
        <v/>
      </c>
      <c r="AD1004" s="119" t="str">
        <f t="shared" si="60"/>
        <v/>
      </c>
      <c r="AE1004" s="120" t="str">
        <f t="shared" si="61"/>
        <v/>
      </c>
      <c r="AF1004" s="121" t="str">
        <f t="shared" si="58"/>
        <v/>
      </c>
    </row>
    <row r="1005" spans="2:32" ht="15.75" customHeight="1" x14ac:dyDescent="0.35">
      <c r="B1005" s="903"/>
      <c r="C1005" s="904"/>
      <c r="D1005" s="905"/>
      <c r="E1005" s="906"/>
      <c r="F1005" s="907"/>
      <c r="G1005" s="908"/>
      <c r="H1005" s="909"/>
      <c r="I1005" s="910"/>
      <c r="J1005" s="911"/>
      <c r="K1005" s="912"/>
      <c r="L1005" s="913"/>
      <c r="M1005" s="914"/>
      <c r="N1005" s="915"/>
      <c r="O1005" s="914"/>
      <c r="P1005" s="915"/>
      <c r="Q1005" s="916"/>
      <c r="R1005" s="917"/>
      <c r="S1005" s="918"/>
      <c r="T1005" s="114" t="str" cm="1">
        <f t="array" ref="T1005">_xlfn.IFS(I1005="L = L",J1005*K1005,I1005="L = RoT",J1005*R1005*S1005,I1005="A = L x H",J1005*K1005*L1005,I1005="A = CS",J1005*O1005,I1005="A = A",J1005*N1005,I1005="A = RoT",J1005*R1005*S1005,I1005="V = L x H x T",J1005*K1005*L1005*M1005,I1005="V = L x CS",J1005*K1005*O1005,I1005="V = T x A",J1005*M1005*N1005,I1005="V = V",J1005*P1005,I1005="V = RoT",J1005*R1005*S1005,I1005="M = M",J1005*Q1005,I1005="M = RoT",J1005*R1005*S1005,I1005="","")</f>
        <v/>
      </c>
      <c r="U1005" s="115" t="str" cm="1">
        <f t="array" ref="U1005">_xlfn.IFNA(_xlfn.IFS($H1005="length","m",$H1005="area","m2",$H1005="volume","m3",$H1005="mass","kg",$H1005="",""),"problem")</f>
        <v/>
      </c>
      <c r="V1005" s="475"/>
      <c r="W1005" s="476"/>
      <c r="X1005" s="476"/>
      <c r="Y1005" s="476"/>
      <c r="Z1005" s="116"/>
      <c r="AA1005" s="117" t="str" cm="1">
        <f t="array" ref="AA1005">_xlfn.IFNA(_xlfn.IFS($H1005="Length",VLOOKUP($Y1005,Densities,3,FALSE),$H1005="area",VLOOKUP($Y1005,Densities,4,FALSE),$H1005="volume",VLOOKUP($Y1005,Densities,5,FALSE),$H1005="mass",1,$H1005="",""),"enter density manually")</f>
        <v/>
      </c>
      <c r="AB1005" s="115" t="str" cm="1">
        <f t="array" ref="AB1005">_xlfn.IFNA(_xlfn.IFS($H1005="length","kg/m",$H1005="area","kg/m2",$H1005="volume","kg/m3",$H1005="mass","kg/kg",$H1005="",""),"problem")</f>
        <v/>
      </c>
      <c r="AC1005" s="118" t="str">
        <f t="shared" si="59"/>
        <v/>
      </c>
      <c r="AD1005" s="119" t="str">
        <f t="shared" si="60"/>
        <v/>
      </c>
      <c r="AE1005" s="120" t="str">
        <f t="shared" si="61"/>
        <v/>
      </c>
      <c r="AF1005" s="121" t="str">
        <f t="shared" si="58"/>
        <v/>
      </c>
    </row>
    <row r="1006" spans="2:32" ht="15.75" customHeight="1" x14ac:dyDescent="0.35">
      <c r="B1006" s="903"/>
      <c r="C1006" s="904"/>
      <c r="D1006" s="905"/>
      <c r="E1006" s="906"/>
      <c r="F1006" s="907"/>
      <c r="G1006" s="908"/>
      <c r="H1006" s="909"/>
      <c r="I1006" s="910"/>
      <c r="J1006" s="911"/>
      <c r="K1006" s="912"/>
      <c r="L1006" s="913"/>
      <c r="M1006" s="914"/>
      <c r="N1006" s="915"/>
      <c r="O1006" s="914"/>
      <c r="P1006" s="915"/>
      <c r="Q1006" s="916"/>
      <c r="R1006" s="917"/>
      <c r="S1006" s="918"/>
      <c r="T1006" s="114" t="str" cm="1">
        <f t="array" ref="T1006">_xlfn.IFS(I1006="L = L",J1006*K1006,I1006="L = RoT",J1006*R1006*S1006,I1006="A = L x H",J1006*K1006*L1006,I1006="A = CS",J1006*O1006,I1006="A = A",J1006*N1006,I1006="A = RoT",J1006*R1006*S1006,I1006="V = L x H x T",J1006*K1006*L1006*M1006,I1006="V = L x CS",J1006*K1006*O1006,I1006="V = T x A",J1006*M1006*N1006,I1006="V = V",J1006*P1006,I1006="V = RoT",J1006*R1006*S1006,I1006="M = M",J1006*Q1006,I1006="M = RoT",J1006*R1006*S1006,I1006="","")</f>
        <v/>
      </c>
      <c r="U1006" s="115" t="str" cm="1">
        <f t="array" ref="U1006">_xlfn.IFNA(_xlfn.IFS($H1006="length","m",$H1006="area","m2",$H1006="volume","m3",$H1006="mass","kg",$H1006="",""),"problem")</f>
        <v/>
      </c>
      <c r="V1006" s="475"/>
      <c r="W1006" s="476"/>
      <c r="X1006" s="476"/>
      <c r="Y1006" s="476"/>
      <c r="Z1006" s="116"/>
      <c r="AA1006" s="117" t="str" cm="1">
        <f t="array" ref="AA1006">_xlfn.IFNA(_xlfn.IFS($H1006="Length",VLOOKUP($Y1006,Densities,3,FALSE),$H1006="area",VLOOKUP($Y1006,Densities,4,FALSE),$H1006="volume",VLOOKUP($Y1006,Densities,5,FALSE),$H1006="mass",1,$H1006="",""),"enter density manually")</f>
        <v/>
      </c>
      <c r="AB1006" s="115" t="str" cm="1">
        <f t="array" ref="AB1006">_xlfn.IFNA(_xlfn.IFS($H1006="length","kg/m",$H1006="area","kg/m2",$H1006="volume","kg/m3",$H1006="mass","kg/kg",$H1006="",""),"problem")</f>
        <v/>
      </c>
      <c r="AC1006" s="118" t="str">
        <f t="shared" si="59"/>
        <v/>
      </c>
      <c r="AD1006" s="119" t="str">
        <f t="shared" si="60"/>
        <v/>
      </c>
      <c r="AE1006" s="120" t="str">
        <f t="shared" si="61"/>
        <v/>
      </c>
      <c r="AF1006" s="121" t="str">
        <f t="shared" si="58"/>
        <v/>
      </c>
    </row>
    <row r="1007" spans="2:32" ht="15.75" customHeight="1" x14ac:dyDescent="0.35">
      <c r="B1007" s="903"/>
      <c r="C1007" s="904"/>
      <c r="D1007" s="905"/>
      <c r="E1007" s="906"/>
      <c r="F1007" s="907"/>
      <c r="G1007" s="908"/>
      <c r="H1007" s="909"/>
      <c r="I1007" s="910"/>
      <c r="J1007" s="911"/>
      <c r="K1007" s="912"/>
      <c r="L1007" s="913"/>
      <c r="M1007" s="914"/>
      <c r="N1007" s="915"/>
      <c r="O1007" s="914"/>
      <c r="P1007" s="915"/>
      <c r="Q1007" s="916"/>
      <c r="R1007" s="917"/>
      <c r="S1007" s="918"/>
      <c r="T1007" s="114" t="str" cm="1">
        <f t="array" ref="T1007">_xlfn.IFS(I1007="L = L",J1007*K1007,I1007="L = RoT",J1007*R1007*S1007,I1007="A = L x H",J1007*K1007*L1007,I1007="A = CS",J1007*O1007,I1007="A = A",J1007*N1007,I1007="A = RoT",J1007*R1007*S1007,I1007="V = L x H x T",J1007*K1007*L1007*M1007,I1007="V = L x CS",J1007*K1007*O1007,I1007="V = T x A",J1007*M1007*N1007,I1007="V = V",J1007*P1007,I1007="V = RoT",J1007*R1007*S1007,I1007="M = M",J1007*Q1007,I1007="M = RoT",J1007*R1007*S1007,I1007="","")</f>
        <v/>
      </c>
      <c r="U1007" s="115" t="str" cm="1">
        <f t="array" ref="U1007">_xlfn.IFNA(_xlfn.IFS($H1007="length","m",$H1007="area","m2",$H1007="volume","m3",$H1007="mass","kg",$H1007="",""),"problem")</f>
        <v/>
      </c>
      <c r="V1007" s="475"/>
      <c r="W1007" s="476"/>
      <c r="X1007" s="476"/>
      <c r="Y1007" s="476"/>
      <c r="Z1007" s="116"/>
      <c r="AA1007" s="117" t="str" cm="1">
        <f t="array" ref="AA1007">_xlfn.IFNA(_xlfn.IFS($H1007="Length",VLOOKUP($Y1007,Densities,3,FALSE),$H1007="area",VLOOKUP($Y1007,Densities,4,FALSE),$H1007="volume",VLOOKUP($Y1007,Densities,5,FALSE),$H1007="mass",1,$H1007="",""),"enter density manually")</f>
        <v/>
      </c>
      <c r="AB1007" s="115" t="str" cm="1">
        <f t="array" ref="AB1007">_xlfn.IFNA(_xlfn.IFS($H1007="length","kg/m",$H1007="area","kg/m2",$H1007="volume","kg/m3",$H1007="mass","kg/kg",$H1007="",""),"problem")</f>
        <v/>
      </c>
      <c r="AC1007" s="118" t="str">
        <f t="shared" si="59"/>
        <v/>
      </c>
      <c r="AD1007" s="119" t="str">
        <f t="shared" si="60"/>
        <v/>
      </c>
      <c r="AE1007" s="120" t="str">
        <f t="shared" si="61"/>
        <v/>
      </c>
      <c r="AF1007" s="121" t="str">
        <f t="shared" si="58"/>
        <v/>
      </c>
    </row>
    <row r="1008" spans="2:32" ht="15.75" customHeight="1" x14ac:dyDescent="0.35">
      <c r="B1008" s="903"/>
      <c r="C1008" s="904"/>
      <c r="D1008" s="905"/>
      <c r="E1008" s="906"/>
      <c r="F1008" s="907"/>
      <c r="G1008" s="908"/>
      <c r="H1008" s="909"/>
      <c r="I1008" s="910"/>
      <c r="J1008" s="911"/>
      <c r="K1008" s="912"/>
      <c r="L1008" s="913"/>
      <c r="M1008" s="914"/>
      <c r="N1008" s="915"/>
      <c r="O1008" s="914"/>
      <c r="P1008" s="915"/>
      <c r="Q1008" s="916"/>
      <c r="R1008" s="917"/>
      <c r="S1008" s="918"/>
      <c r="T1008" s="114" t="str" cm="1">
        <f t="array" ref="T1008">_xlfn.IFS(I1008="L = L",J1008*K1008,I1008="L = RoT",J1008*R1008*S1008,I1008="A = L x H",J1008*K1008*L1008,I1008="A = CS",J1008*O1008,I1008="A = A",J1008*N1008,I1008="A = RoT",J1008*R1008*S1008,I1008="V = L x H x T",J1008*K1008*L1008*M1008,I1008="V = L x CS",J1008*K1008*O1008,I1008="V = T x A",J1008*M1008*N1008,I1008="V = V",J1008*P1008,I1008="V = RoT",J1008*R1008*S1008,I1008="M = M",J1008*Q1008,I1008="M = RoT",J1008*R1008*S1008,I1008="","")</f>
        <v/>
      </c>
      <c r="U1008" s="115" t="str" cm="1">
        <f t="array" ref="U1008">_xlfn.IFNA(_xlfn.IFS($H1008="length","m",$H1008="area","m2",$H1008="volume","m3",$H1008="mass","kg",$H1008="",""),"problem")</f>
        <v/>
      </c>
      <c r="V1008" s="475"/>
      <c r="W1008" s="476"/>
      <c r="X1008" s="476"/>
      <c r="Y1008" s="476"/>
      <c r="Z1008" s="116"/>
      <c r="AA1008" s="117" t="str" cm="1">
        <f t="array" ref="AA1008">_xlfn.IFNA(_xlfn.IFS($H1008="Length",VLOOKUP($Y1008,Densities,3,FALSE),$H1008="area",VLOOKUP($Y1008,Densities,4,FALSE),$H1008="volume",VLOOKUP($Y1008,Densities,5,FALSE),$H1008="mass",1,$H1008="",""),"enter density manually")</f>
        <v/>
      </c>
      <c r="AB1008" s="115" t="str" cm="1">
        <f t="array" ref="AB1008">_xlfn.IFNA(_xlfn.IFS($H1008="length","kg/m",$H1008="area","kg/m2",$H1008="volume","kg/m3",$H1008="mass","kg/kg",$H1008="",""),"problem")</f>
        <v/>
      </c>
      <c r="AC1008" s="118" t="str">
        <f t="shared" si="59"/>
        <v/>
      </c>
      <c r="AD1008" s="119" t="str">
        <f t="shared" si="60"/>
        <v/>
      </c>
      <c r="AE1008" s="120" t="str">
        <f t="shared" si="61"/>
        <v/>
      </c>
      <c r="AF1008" s="121" t="str">
        <f t="shared" si="58"/>
        <v/>
      </c>
    </row>
    <row r="1009" spans="2:32" ht="15.75" customHeight="1" x14ac:dyDescent="0.35">
      <c r="B1009" s="903"/>
      <c r="C1009" s="904"/>
      <c r="D1009" s="905"/>
      <c r="E1009" s="906"/>
      <c r="F1009" s="907"/>
      <c r="G1009" s="908"/>
      <c r="H1009" s="909"/>
      <c r="I1009" s="910"/>
      <c r="J1009" s="911"/>
      <c r="K1009" s="912"/>
      <c r="L1009" s="913"/>
      <c r="M1009" s="914"/>
      <c r="N1009" s="915"/>
      <c r="O1009" s="914"/>
      <c r="P1009" s="915"/>
      <c r="Q1009" s="916"/>
      <c r="R1009" s="917"/>
      <c r="S1009" s="918"/>
      <c r="T1009" s="114" t="str" cm="1">
        <f t="array" ref="T1009">_xlfn.IFS(I1009="L = L",J1009*K1009,I1009="L = RoT",J1009*R1009*S1009,I1009="A = L x H",J1009*K1009*L1009,I1009="A = CS",J1009*O1009,I1009="A = A",J1009*N1009,I1009="A = RoT",J1009*R1009*S1009,I1009="V = L x H x T",J1009*K1009*L1009*M1009,I1009="V = L x CS",J1009*K1009*O1009,I1009="V = T x A",J1009*M1009*N1009,I1009="V = V",J1009*P1009,I1009="V = RoT",J1009*R1009*S1009,I1009="M = M",J1009*Q1009,I1009="M = RoT",J1009*R1009*S1009,I1009="","")</f>
        <v/>
      </c>
      <c r="U1009" s="115" t="str" cm="1">
        <f t="array" ref="U1009">_xlfn.IFNA(_xlfn.IFS($H1009="length","m",$H1009="area","m2",$H1009="volume","m3",$H1009="mass","kg",$H1009="",""),"problem")</f>
        <v/>
      </c>
      <c r="V1009" s="475"/>
      <c r="W1009" s="476"/>
      <c r="X1009" s="476"/>
      <c r="Y1009" s="476"/>
      <c r="Z1009" s="116"/>
      <c r="AA1009" s="117" t="str" cm="1">
        <f t="array" ref="AA1009">_xlfn.IFNA(_xlfn.IFS($H1009="Length",VLOOKUP($Y1009,Densities,3,FALSE),$H1009="area",VLOOKUP($Y1009,Densities,4,FALSE),$H1009="volume",VLOOKUP($Y1009,Densities,5,FALSE),$H1009="mass",1,$H1009="",""),"enter density manually")</f>
        <v/>
      </c>
      <c r="AB1009" s="115" t="str" cm="1">
        <f t="array" ref="AB1009">_xlfn.IFNA(_xlfn.IFS($H1009="length","kg/m",$H1009="area","kg/m2",$H1009="volume","kg/m3",$H1009="mass","kg/kg",$H1009="",""),"problem")</f>
        <v/>
      </c>
      <c r="AC1009" s="118" t="str">
        <f t="shared" si="59"/>
        <v/>
      </c>
      <c r="AD1009" s="119" t="str">
        <f t="shared" si="60"/>
        <v/>
      </c>
      <c r="AE1009" s="120" t="str">
        <f t="shared" si="61"/>
        <v/>
      </c>
      <c r="AF1009" s="121" t="str">
        <f t="shared" si="58"/>
        <v/>
      </c>
    </row>
    <row r="1010" spans="2:32" ht="15.75" customHeight="1" x14ac:dyDescent="0.35">
      <c r="B1010" s="903"/>
      <c r="C1010" s="904"/>
      <c r="D1010" s="905"/>
      <c r="E1010" s="906"/>
      <c r="F1010" s="907"/>
      <c r="G1010" s="908"/>
      <c r="H1010" s="909"/>
      <c r="I1010" s="910"/>
      <c r="J1010" s="911"/>
      <c r="K1010" s="912"/>
      <c r="L1010" s="913"/>
      <c r="M1010" s="914"/>
      <c r="N1010" s="915"/>
      <c r="O1010" s="914"/>
      <c r="P1010" s="915"/>
      <c r="Q1010" s="916"/>
      <c r="R1010" s="917"/>
      <c r="S1010" s="918"/>
      <c r="T1010" s="114" t="str" cm="1">
        <f t="array" ref="T1010">_xlfn.IFS(I1010="L = L",J1010*K1010,I1010="L = RoT",J1010*R1010*S1010,I1010="A = L x H",J1010*K1010*L1010,I1010="A = CS",J1010*O1010,I1010="A = A",J1010*N1010,I1010="A = RoT",J1010*R1010*S1010,I1010="V = L x H x T",J1010*K1010*L1010*M1010,I1010="V = L x CS",J1010*K1010*O1010,I1010="V = T x A",J1010*M1010*N1010,I1010="V = V",J1010*P1010,I1010="V = RoT",J1010*R1010*S1010,I1010="M = M",J1010*Q1010,I1010="M = RoT",J1010*R1010*S1010,I1010="","")</f>
        <v/>
      </c>
      <c r="U1010" s="115" t="str" cm="1">
        <f t="array" ref="U1010">_xlfn.IFNA(_xlfn.IFS($H1010="length","m",$H1010="area","m2",$H1010="volume","m3",$H1010="mass","kg",$H1010="",""),"problem")</f>
        <v/>
      </c>
      <c r="V1010" s="475"/>
      <c r="W1010" s="476"/>
      <c r="X1010" s="476"/>
      <c r="Y1010" s="476"/>
      <c r="Z1010" s="116"/>
      <c r="AA1010" s="117" t="str" cm="1">
        <f t="array" ref="AA1010">_xlfn.IFNA(_xlfn.IFS($H1010="Length",VLOOKUP($Y1010,Densities,3,FALSE),$H1010="area",VLOOKUP($Y1010,Densities,4,FALSE),$H1010="volume",VLOOKUP($Y1010,Densities,5,FALSE),$H1010="mass",1,$H1010="",""),"enter density manually")</f>
        <v/>
      </c>
      <c r="AB1010" s="115" t="str" cm="1">
        <f t="array" ref="AB1010">_xlfn.IFNA(_xlfn.IFS($H1010="length","kg/m",$H1010="area","kg/m2",$H1010="volume","kg/m3",$H1010="mass","kg/kg",$H1010="",""),"problem")</f>
        <v/>
      </c>
      <c r="AC1010" s="118" t="str">
        <f t="shared" si="59"/>
        <v/>
      </c>
      <c r="AD1010" s="119" t="str">
        <f t="shared" si="60"/>
        <v/>
      </c>
      <c r="AE1010" s="120" t="str">
        <f t="shared" si="61"/>
        <v/>
      </c>
      <c r="AF1010" s="121" t="str">
        <f t="shared" si="58"/>
        <v/>
      </c>
    </row>
    <row r="1011" spans="2:32" ht="15.75" customHeight="1" x14ac:dyDescent="0.35">
      <c r="B1011" s="903"/>
      <c r="C1011" s="904"/>
      <c r="D1011" s="905"/>
      <c r="E1011" s="906"/>
      <c r="F1011" s="907"/>
      <c r="G1011" s="908"/>
      <c r="H1011" s="909"/>
      <c r="I1011" s="910"/>
      <c r="J1011" s="911"/>
      <c r="K1011" s="912"/>
      <c r="L1011" s="913"/>
      <c r="M1011" s="914"/>
      <c r="N1011" s="915"/>
      <c r="O1011" s="914"/>
      <c r="P1011" s="915"/>
      <c r="Q1011" s="916"/>
      <c r="R1011" s="917"/>
      <c r="S1011" s="918"/>
      <c r="T1011" s="114" t="str" cm="1">
        <f t="array" ref="T1011">_xlfn.IFS(I1011="L = L",J1011*K1011,I1011="L = RoT",J1011*R1011*S1011,I1011="A = L x H",J1011*K1011*L1011,I1011="A = CS",J1011*O1011,I1011="A = A",J1011*N1011,I1011="A = RoT",J1011*R1011*S1011,I1011="V = L x H x T",J1011*K1011*L1011*M1011,I1011="V = L x CS",J1011*K1011*O1011,I1011="V = T x A",J1011*M1011*N1011,I1011="V = V",J1011*P1011,I1011="V = RoT",J1011*R1011*S1011,I1011="M = M",J1011*Q1011,I1011="M = RoT",J1011*R1011*S1011,I1011="","")</f>
        <v/>
      </c>
      <c r="U1011" s="115" t="str" cm="1">
        <f t="array" ref="U1011">_xlfn.IFNA(_xlfn.IFS($H1011="length","m",$H1011="area","m2",$H1011="volume","m3",$H1011="mass","kg",$H1011="",""),"problem")</f>
        <v/>
      </c>
      <c r="V1011" s="475"/>
      <c r="W1011" s="476"/>
      <c r="X1011" s="476"/>
      <c r="Y1011" s="476"/>
      <c r="Z1011" s="116"/>
      <c r="AA1011" s="117" t="str" cm="1">
        <f t="array" ref="AA1011">_xlfn.IFNA(_xlfn.IFS($H1011="Length",VLOOKUP($Y1011,Densities,3,FALSE),$H1011="area",VLOOKUP($Y1011,Densities,4,FALSE),$H1011="volume",VLOOKUP($Y1011,Densities,5,FALSE),$H1011="mass",1,$H1011="",""),"enter density manually")</f>
        <v/>
      </c>
      <c r="AB1011" s="115" t="str" cm="1">
        <f t="array" ref="AB1011">_xlfn.IFNA(_xlfn.IFS($H1011="length","kg/m",$H1011="area","kg/m2",$H1011="volume","kg/m3",$H1011="mass","kg/kg",$H1011="",""),"problem")</f>
        <v/>
      </c>
      <c r="AC1011" s="118" t="str">
        <f t="shared" si="59"/>
        <v/>
      </c>
      <c r="AD1011" s="119" t="str">
        <f t="shared" si="60"/>
        <v/>
      </c>
      <c r="AE1011" s="120" t="str">
        <f t="shared" si="61"/>
        <v/>
      </c>
      <c r="AF1011" s="121" t="str">
        <f t="shared" si="58"/>
        <v/>
      </c>
    </row>
    <row r="1012" spans="2:32" ht="15.75" customHeight="1" x14ac:dyDescent="0.35">
      <c r="B1012" s="903"/>
      <c r="C1012" s="904"/>
      <c r="D1012" s="905"/>
      <c r="E1012" s="906"/>
      <c r="F1012" s="907"/>
      <c r="G1012" s="908"/>
      <c r="H1012" s="909"/>
      <c r="I1012" s="910"/>
      <c r="J1012" s="911"/>
      <c r="K1012" s="912"/>
      <c r="L1012" s="913"/>
      <c r="M1012" s="914"/>
      <c r="N1012" s="915"/>
      <c r="O1012" s="914"/>
      <c r="P1012" s="915"/>
      <c r="Q1012" s="916"/>
      <c r="R1012" s="917"/>
      <c r="S1012" s="918"/>
      <c r="T1012" s="114" t="str" cm="1">
        <f t="array" ref="T1012">_xlfn.IFS(I1012="L = L",J1012*K1012,I1012="L = RoT",J1012*R1012*S1012,I1012="A = L x H",J1012*K1012*L1012,I1012="A = CS",J1012*O1012,I1012="A = A",J1012*N1012,I1012="A = RoT",J1012*R1012*S1012,I1012="V = L x H x T",J1012*K1012*L1012*M1012,I1012="V = L x CS",J1012*K1012*O1012,I1012="V = T x A",J1012*M1012*N1012,I1012="V = V",J1012*P1012,I1012="V = RoT",J1012*R1012*S1012,I1012="M = M",J1012*Q1012,I1012="M = RoT",J1012*R1012*S1012,I1012="","")</f>
        <v/>
      </c>
      <c r="U1012" s="115" t="str" cm="1">
        <f t="array" ref="U1012">_xlfn.IFNA(_xlfn.IFS($H1012="length","m",$H1012="area","m2",$H1012="volume","m3",$H1012="mass","kg",$H1012="",""),"problem")</f>
        <v/>
      </c>
      <c r="V1012" s="475"/>
      <c r="W1012" s="476"/>
      <c r="X1012" s="476"/>
      <c r="Y1012" s="476"/>
      <c r="Z1012" s="116"/>
      <c r="AA1012" s="117" t="str" cm="1">
        <f t="array" ref="AA1012">_xlfn.IFNA(_xlfn.IFS($H1012="Length",VLOOKUP($Y1012,Densities,3,FALSE),$H1012="area",VLOOKUP($Y1012,Densities,4,FALSE),$H1012="volume",VLOOKUP($Y1012,Densities,5,FALSE),$H1012="mass",1,$H1012="",""),"enter density manually")</f>
        <v/>
      </c>
      <c r="AB1012" s="115" t="str" cm="1">
        <f t="array" ref="AB1012">_xlfn.IFNA(_xlfn.IFS($H1012="length","kg/m",$H1012="area","kg/m2",$H1012="volume","kg/m3",$H1012="mass","kg/kg",$H1012="",""),"problem")</f>
        <v/>
      </c>
      <c r="AC1012" s="118" t="str">
        <f t="shared" si="59"/>
        <v/>
      </c>
      <c r="AD1012" s="119" t="str">
        <f t="shared" si="60"/>
        <v/>
      </c>
      <c r="AE1012" s="120" t="str">
        <f t="shared" si="61"/>
        <v/>
      </c>
      <c r="AF1012" s="121" t="str">
        <f t="shared" si="58"/>
        <v/>
      </c>
    </row>
    <row r="1013" spans="2:32" ht="15.75" customHeight="1" x14ac:dyDescent="0.35">
      <c r="B1013" s="903"/>
      <c r="C1013" s="904"/>
      <c r="D1013" s="905"/>
      <c r="E1013" s="906"/>
      <c r="F1013" s="907"/>
      <c r="G1013" s="908"/>
      <c r="H1013" s="909"/>
      <c r="I1013" s="910"/>
      <c r="J1013" s="911"/>
      <c r="K1013" s="912"/>
      <c r="L1013" s="913"/>
      <c r="M1013" s="914"/>
      <c r="N1013" s="915"/>
      <c r="O1013" s="914"/>
      <c r="P1013" s="915"/>
      <c r="Q1013" s="916"/>
      <c r="R1013" s="917"/>
      <c r="S1013" s="918"/>
      <c r="T1013" s="114" t="str" cm="1">
        <f t="array" ref="T1013">_xlfn.IFS(I1013="L = L",J1013*K1013,I1013="L = RoT",J1013*R1013*S1013,I1013="A = L x H",J1013*K1013*L1013,I1013="A = CS",J1013*O1013,I1013="A = A",J1013*N1013,I1013="A = RoT",J1013*R1013*S1013,I1013="V = L x H x T",J1013*K1013*L1013*M1013,I1013="V = L x CS",J1013*K1013*O1013,I1013="V = T x A",J1013*M1013*N1013,I1013="V = V",J1013*P1013,I1013="V = RoT",J1013*R1013*S1013,I1013="M = M",J1013*Q1013,I1013="M = RoT",J1013*R1013*S1013,I1013="","")</f>
        <v/>
      </c>
      <c r="U1013" s="115" t="str" cm="1">
        <f t="array" ref="U1013">_xlfn.IFNA(_xlfn.IFS($H1013="length","m",$H1013="area","m2",$H1013="volume","m3",$H1013="mass","kg",$H1013="",""),"problem")</f>
        <v/>
      </c>
      <c r="V1013" s="475"/>
      <c r="W1013" s="476"/>
      <c r="X1013" s="476"/>
      <c r="Y1013" s="476"/>
      <c r="Z1013" s="116"/>
      <c r="AA1013" s="117" t="str" cm="1">
        <f t="array" ref="AA1013">_xlfn.IFNA(_xlfn.IFS($H1013="Length",VLOOKUP($Y1013,Densities,3,FALSE),$H1013="area",VLOOKUP($Y1013,Densities,4,FALSE),$H1013="volume",VLOOKUP($Y1013,Densities,5,FALSE),$H1013="mass",1,$H1013="",""),"enter density manually")</f>
        <v/>
      </c>
      <c r="AB1013" s="115" t="str" cm="1">
        <f t="array" ref="AB1013">_xlfn.IFNA(_xlfn.IFS($H1013="length","kg/m",$H1013="area","kg/m2",$H1013="volume","kg/m3",$H1013="mass","kg/kg",$H1013="",""),"problem")</f>
        <v/>
      </c>
      <c r="AC1013" s="118" t="str">
        <f t="shared" si="59"/>
        <v/>
      </c>
      <c r="AD1013" s="119" t="str">
        <f t="shared" si="60"/>
        <v/>
      </c>
      <c r="AE1013" s="120" t="str">
        <f t="shared" si="61"/>
        <v/>
      </c>
      <c r="AF1013" s="121" t="str">
        <f t="shared" si="58"/>
        <v/>
      </c>
    </row>
    <row r="1014" spans="2:32" ht="15.75" customHeight="1" x14ac:dyDescent="0.35">
      <c r="B1014" s="903"/>
      <c r="C1014" s="904"/>
      <c r="D1014" s="905"/>
      <c r="E1014" s="906"/>
      <c r="F1014" s="907"/>
      <c r="G1014" s="908"/>
      <c r="H1014" s="909"/>
      <c r="I1014" s="910"/>
      <c r="J1014" s="911"/>
      <c r="K1014" s="912"/>
      <c r="L1014" s="913"/>
      <c r="M1014" s="914"/>
      <c r="N1014" s="915"/>
      <c r="O1014" s="914"/>
      <c r="P1014" s="915"/>
      <c r="Q1014" s="916"/>
      <c r="R1014" s="917"/>
      <c r="S1014" s="918"/>
      <c r="T1014" s="114" t="str" cm="1">
        <f t="array" ref="T1014">_xlfn.IFS(I1014="L = L",J1014*K1014,I1014="L = RoT",J1014*R1014*S1014,I1014="A = L x H",J1014*K1014*L1014,I1014="A = CS",J1014*O1014,I1014="A = A",J1014*N1014,I1014="A = RoT",J1014*R1014*S1014,I1014="V = L x H x T",J1014*K1014*L1014*M1014,I1014="V = L x CS",J1014*K1014*O1014,I1014="V = T x A",J1014*M1014*N1014,I1014="V = V",J1014*P1014,I1014="V = RoT",J1014*R1014*S1014,I1014="M = M",J1014*Q1014,I1014="M = RoT",J1014*R1014*S1014,I1014="","")</f>
        <v/>
      </c>
      <c r="U1014" s="115" t="str" cm="1">
        <f t="array" ref="U1014">_xlfn.IFNA(_xlfn.IFS($H1014="length","m",$H1014="area","m2",$H1014="volume","m3",$H1014="mass","kg",$H1014="",""),"problem")</f>
        <v/>
      </c>
      <c r="V1014" s="475"/>
      <c r="W1014" s="476"/>
      <c r="X1014" s="476"/>
      <c r="Y1014" s="476"/>
      <c r="Z1014" s="116"/>
      <c r="AA1014" s="117" t="str" cm="1">
        <f t="array" ref="AA1014">_xlfn.IFNA(_xlfn.IFS($H1014="Length",VLOOKUP($Y1014,Densities,3,FALSE),$H1014="area",VLOOKUP($Y1014,Densities,4,FALSE),$H1014="volume",VLOOKUP($Y1014,Densities,5,FALSE),$H1014="mass",1,$H1014="",""),"enter density manually")</f>
        <v/>
      </c>
      <c r="AB1014" s="115" t="str" cm="1">
        <f t="array" ref="AB1014">_xlfn.IFNA(_xlfn.IFS($H1014="length","kg/m",$H1014="area","kg/m2",$H1014="volume","kg/m3",$H1014="mass","kg/kg",$H1014="",""),"problem")</f>
        <v/>
      </c>
      <c r="AC1014" s="118" t="str">
        <f t="shared" si="59"/>
        <v/>
      </c>
      <c r="AD1014" s="119" t="str">
        <f t="shared" si="60"/>
        <v/>
      </c>
      <c r="AE1014" s="120" t="str">
        <f t="shared" si="61"/>
        <v/>
      </c>
      <c r="AF1014" s="121" t="str">
        <f t="shared" si="58"/>
        <v/>
      </c>
    </row>
    <row r="1015" spans="2:32" ht="15.75" customHeight="1" x14ac:dyDescent="0.35">
      <c r="B1015" s="903"/>
      <c r="C1015" s="904"/>
      <c r="D1015" s="905"/>
      <c r="E1015" s="906"/>
      <c r="F1015" s="907"/>
      <c r="G1015" s="908"/>
      <c r="H1015" s="909"/>
      <c r="I1015" s="910"/>
      <c r="J1015" s="911"/>
      <c r="K1015" s="912"/>
      <c r="L1015" s="913"/>
      <c r="M1015" s="914"/>
      <c r="N1015" s="915"/>
      <c r="O1015" s="914"/>
      <c r="P1015" s="915"/>
      <c r="Q1015" s="916"/>
      <c r="R1015" s="917"/>
      <c r="S1015" s="918"/>
      <c r="T1015" s="114" t="str" cm="1">
        <f t="array" ref="T1015">_xlfn.IFS(I1015="L = L",J1015*K1015,I1015="L = RoT",J1015*R1015*S1015,I1015="A = L x H",J1015*K1015*L1015,I1015="A = CS",J1015*O1015,I1015="A = A",J1015*N1015,I1015="A = RoT",J1015*R1015*S1015,I1015="V = L x H x T",J1015*K1015*L1015*M1015,I1015="V = L x CS",J1015*K1015*O1015,I1015="V = T x A",J1015*M1015*N1015,I1015="V = V",J1015*P1015,I1015="V = RoT",J1015*R1015*S1015,I1015="M = M",J1015*Q1015,I1015="M = RoT",J1015*R1015*S1015,I1015="","")</f>
        <v/>
      </c>
      <c r="U1015" s="115" t="str" cm="1">
        <f t="array" ref="U1015">_xlfn.IFNA(_xlfn.IFS($H1015="length","m",$H1015="area","m2",$H1015="volume","m3",$H1015="mass","kg",$H1015="",""),"problem")</f>
        <v/>
      </c>
      <c r="V1015" s="475"/>
      <c r="W1015" s="476"/>
      <c r="X1015" s="476"/>
      <c r="Y1015" s="476"/>
      <c r="Z1015" s="116"/>
      <c r="AA1015" s="117" t="str" cm="1">
        <f t="array" ref="AA1015">_xlfn.IFNA(_xlfn.IFS($H1015="Length",VLOOKUP($Y1015,Densities,3,FALSE),$H1015="area",VLOOKUP($Y1015,Densities,4,FALSE),$H1015="volume",VLOOKUP($Y1015,Densities,5,FALSE),$H1015="mass",1,$H1015="",""),"enter density manually")</f>
        <v/>
      </c>
      <c r="AB1015" s="115" t="str" cm="1">
        <f t="array" ref="AB1015">_xlfn.IFNA(_xlfn.IFS($H1015="length","kg/m",$H1015="area","kg/m2",$H1015="volume","kg/m3",$H1015="mass","kg/kg",$H1015="",""),"problem")</f>
        <v/>
      </c>
      <c r="AC1015" s="118" t="str">
        <f t="shared" si="59"/>
        <v/>
      </c>
      <c r="AD1015" s="119" t="str">
        <f t="shared" si="60"/>
        <v/>
      </c>
      <c r="AE1015" s="120" t="str">
        <f t="shared" si="61"/>
        <v/>
      </c>
      <c r="AF1015" s="121" t="str">
        <f t="shared" si="58"/>
        <v/>
      </c>
    </row>
    <row r="1016" spans="2:32" ht="15.75" customHeight="1" x14ac:dyDescent="0.35">
      <c r="B1016" s="903"/>
      <c r="C1016" s="904"/>
      <c r="D1016" s="905"/>
      <c r="E1016" s="906"/>
      <c r="F1016" s="907"/>
      <c r="G1016" s="908"/>
      <c r="H1016" s="909"/>
      <c r="I1016" s="910"/>
      <c r="J1016" s="911"/>
      <c r="K1016" s="912"/>
      <c r="L1016" s="913"/>
      <c r="M1016" s="914"/>
      <c r="N1016" s="915"/>
      <c r="O1016" s="914"/>
      <c r="P1016" s="915"/>
      <c r="Q1016" s="916"/>
      <c r="R1016" s="917"/>
      <c r="S1016" s="918"/>
      <c r="T1016" s="114" t="str" cm="1">
        <f t="array" ref="T1016">_xlfn.IFS(I1016="L = L",J1016*K1016,I1016="L = RoT",J1016*R1016*S1016,I1016="A = L x H",J1016*K1016*L1016,I1016="A = CS",J1016*O1016,I1016="A = A",J1016*N1016,I1016="A = RoT",J1016*R1016*S1016,I1016="V = L x H x T",J1016*K1016*L1016*M1016,I1016="V = L x CS",J1016*K1016*O1016,I1016="V = T x A",J1016*M1016*N1016,I1016="V = V",J1016*P1016,I1016="V = RoT",J1016*R1016*S1016,I1016="M = M",J1016*Q1016,I1016="M = RoT",J1016*R1016*S1016,I1016="","")</f>
        <v/>
      </c>
      <c r="U1016" s="115" t="str" cm="1">
        <f t="array" ref="U1016">_xlfn.IFNA(_xlfn.IFS($H1016="length","m",$H1016="area","m2",$H1016="volume","m3",$H1016="mass","kg",$H1016="",""),"problem")</f>
        <v/>
      </c>
      <c r="V1016" s="475"/>
      <c r="W1016" s="476"/>
      <c r="X1016" s="476"/>
      <c r="Y1016" s="476"/>
      <c r="Z1016" s="116"/>
      <c r="AA1016" s="117" t="str" cm="1">
        <f t="array" ref="AA1016">_xlfn.IFNA(_xlfn.IFS($H1016="Length",VLOOKUP($Y1016,Densities,3,FALSE),$H1016="area",VLOOKUP($Y1016,Densities,4,FALSE),$H1016="volume",VLOOKUP($Y1016,Densities,5,FALSE),$H1016="mass",1,$H1016="",""),"enter density manually")</f>
        <v/>
      </c>
      <c r="AB1016" s="115" t="str" cm="1">
        <f t="array" ref="AB1016">_xlfn.IFNA(_xlfn.IFS($H1016="length","kg/m",$H1016="area","kg/m2",$H1016="volume","kg/m3",$H1016="mass","kg/kg",$H1016="",""),"problem")</f>
        <v/>
      </c>
      <c r="AC1016" s="118" t="str">
        <f t="shared" si="59"/>
        <v/>
      </c>
      <c r="AD1016" s="119" t="str">
        <f t="shared" si="60"/>
        <v/>
      </c>
      <c r="AE1016" s="120" t="str">
        <f t="shared" si="61"/>
        <v/>
      </c>
      <c r="AF1016" s="121" t="str">
        <f t="shared" si="58"/>
        <v/>
      </c>
    </row>
    <row r="1017" spans="2:32" ht="15.75" customHeight="1" x14ac:dyDescent="0.35">
      <c r="B1017" s="903"/>
      <c r="C1017" s="904"/>
      <c r="D1017" s="905"/>
      <c r="E1017" s="906"/>
      <c r="F1017" s="907"/>
      <c r="G1017" s="908"/>
      <c r="H1017" s="909"/>
      <c r="I1017" s="910"/>
      <c r="J1017" s="911"/>
      <c r="K1017" s="912"/>
      <c r="L1017" s="913"/>
      <c r="M1017" s="914"/>
      <c r="N1017" s="915"/>
      <c r="O1017" s="914"/>
      <c r="P1017" s="915"/>
      <c r="Q1017" s="916"/>
      <c r="R1017" s="917"/>
      <c r="S1017" s="918"/>
      <c r="T1017" s="114" t="str" cm="1">
        <f t="array" ref="T1017">_xlfn.IFS(I1017="L = L",J1017*K1017,I1017="L = RoT",J1017*R1017*S1017,I1017="A = L x H",J1017*K1017*L1017,I1017="A = CS",J1017*O1017,I1017="A = A",J1017*N1017,I1017="A = RoT",J1017*R1017*S1017,I1017="V = L x H x T",J1017*K1017*L1017*M1017,I1017="V = L x CS",J1017*K1017*O1017,I1017="V = T x A",J1017*M1017*N1017,I1017="V = V",J1017*P1017,I1017="V = RoT",J1017*R1017*S1017,I1017="M = M",J1017*Q1017,I1017="M = RoT",J1017*R1017*S1017,I1017="","")</f>
        <v/>
      </c>
      <c r="U1017" s="115" t="str" cm="1">
        <f t="array" ref="U1017">_xlfn.IFNA(_xlfn.IFS($H1017="length","m",$H1017="area","m2",$H1017="volume","m3",$H1017="mass","kg",$H1017="",""),"problem")</f>
        <v/>
      </c>
      <c r="V1017" s="475"/>
      <c r="W1017" s="476"/>
      <c r="X1017" s="476"/>
      <c r="Y1017" s="476"/>
      <c r="Z1017" s="116"/>
      <c r="AA1017" s="117" t="str" cm="1">
        <f t="array" ref="AA1017">_xlfn.IFNA(_xlfn.IFS($H1017="Length",VLOOKUP($Y1017,Densities,3,FALSE),$H1017="area",VLOOKUP($Y1017,Densities,4,FALSE),$H1017="volume",VLOOKUP($Y1017,Densities,5,FALSE),$H1017="mass",1,$H1017="",""),"enter density manually")</f>
        <v/>
      </c>
      <c r="AB1017" s="115" t="str" cm="1">
        <f t="array" ref="AB1017">_xlfn.IFNA(_xlfn.IFS($H1017="length","kg/m",$H1017="area","kg/m2",$H1017="volume","kg/m3",$H1017="mass","kg/kg",$H1017="",""),"problem")</f>
        <v/>
      </c>
      <c r="AC1017" s="118" t="str">
        <f t="shared" si="59"/>
        <v/>
      </c>
      <c r="AD1017" s="119" t="str">
        <f t="shared" si="60"/>
        <v/>
      </c>
      <c r="AE1017" s="120" t="str">
        <f t="shared" si="61"/>
        <v/>
      </c>
      <c r="AF1017" s="121" t="str">
        <f t="shared" si="58"/>
        <v/>
      </c>
    </row>
    <row r="1018" spans="2:32" ht="15.75" customHeight="1" x14ac:dyDescent="0.35">
      <c r="B1018" s="903"/>
      <c r="C1018" s="904"/>
      <c r="D1018" s="905"/>
      <c r="E1018" s="906"/>
      <c r="F1018" s="907"/>
      <c r="G1018" s="908"/>
      <c r="H1018" s="909"/>
      <c r="I1018" s="910"/>
      <c r="J1018" s="911"/>
      <c r="K1018" s="912"/>
      <c r="L1018" s="913"/>
      <c r="M1018" s="914"/>
      <c r="N1018" s="915"/>
      <c r="O1018" s="914"/>
      <c r="P1018" s="915"/>
      <c r="Q1018" s="916"/>
      <c r="R1018" s="917"/>
      <c r="S1018" s="918"/>
      <c r="T1018" s="114" t="str" cm="1">
        <f t="array" ref="T1018">_xlfn.IFS(I1018="L = L",J1018*K1018,I1018="L = RoT",J1018*R1018*S1018,I1018="A = L x H",J1018*K1018*L1018,I1018="A = CS",J1018*O1018,I1018="A = A",J1018*N1018,I1018="A = RoT",J1018*R1018*S1018,I1018="V = L x H x T",J1018*K1018*L1018*M1018,I1018="V = L x CS",J1018*K1018*O1018,I1018="V = T x A",J1018*M1018*N1018,I1018="V = V",J1018*P1018,I1018="V = RoT",J1018*R1018*S1018,I1018="M = M",J1018*Q1018,I1018="M = RoT",J1018*R1018*S1018,I1018="","")</f>
        <v/>
      </c>
      <c r="U1018" s="115" t="str" cm="1">
        <f t="array" ref="U1018">_xlfn.IFNA(_xlfn.IFS($H1018="length","m",$H1018="area","m2",$H1018="volume","m3",$H1018="mass","kg",$H1018="",""),"problem")</f>
        <v/>
      </c>
      <c r="V1018" s="475"/>
      <c r="W1018" s="476"/>
      <c r="X1018" s="476"/>
      <c r="Y1018" s="476"/>
      <c r="Z1018" s="116"/>
      <c r="AA1018" s="117" t="str" cm="1">
        <f t="array" ref="AA1018">_xlfn.IFNA(_xlfn.IFS($H1018="Length",VLOOKUP($Y1018,Densities,3,FALSE),$H1018="area",VLOOKUP($Y1018,Densities,4,FALSE),$H1018="volume",VLOOKUP($Y1018,Densities,5,FALSE),$H1018="mass",1,$H1018="",""),"enter density manually")</f>
        <v/>
      </c>
      <c r="AB1018" s="115" t="str" cm="1">
        <f t="array" ref="AB1018">_xlfn.IFNA(_xlfn.IFS($H1018="length","kg/m",$H1018="area","kg/m2",$H1018="volume","kg/m3",$H1018="mass","kg/kg",$H1018="",""),"problem")</f>
        <v/>
      </c>
      <c r="AC1018" s="118" t="str">
        <f t="shared" si="59"/>
        <v/>
      </c>
      <c r="AD1018" s="119" t="str">
        <f t="shared" si="60"/>
        <v/>
      </c>
      <c r="AE1018" s="120" t="str">
        <f t="shared" si="61"/>
        <v/>
      </c>
      <c r="AF1018" s="121" t="str">
        <f t="shared" si="58"/>
        <v/>
      </c>
    </row>
    <row r="1019" spans="2:32" ht="15.75" customHeight="1" x14ac:dyDescent="0.35">
      <c r="B1019" s="903"/>
      <c r="C1019" s="904"/>
      <c r="D1019" s="905"/>
      <c r="E1019" s="906"/>
      <c r="F1019" s="907"/>
      <c r="G1019" s="908"/>
      <c r="H1019" s="909"/>
      <c r="I1019" s="910"/>
      <c r="J1019" s="911"/>
      <c r="K1019" s="912"/>
      <c r="L1019" s="913"/>
      <c r="M1019" s="914"/>
      <c r="N1019" s="915"/>
      <c r="O1019" s="914"/>
      <c r="P1019" s="915"/>
      <c r="Q1019" s="916"/>
      <c r="R1019" s="917"/>
      <c r="S1019" s="918"/>
      <c r="T1019" s="114" t="str" cm="1">
        <f t="array" ref="T1019">_xlfn.IFS(I1019="L = L",J1019*K1019,I1019="L = RoT",J1019*R1019*S1019,I1019="A = L x H",J1019*K1019*L1019,I1019="A = CS",J1019*O1019,I1019="A = A",J1019*N1019,I1019="A = RoT",J1019*R1019*S1019,I1019="V = L x H x T",J1019*K1019*L1019*M1019,I1019="V = L x CS",J1019*K1019*O1019,I1019="V = T x A",J1019*M1019*N1019,I1019="V = V",J1019*P1019,I1019="V = RoT",J1019*R1019*S1019,I1019="M = M",J1019*Q1019,I1019="M = RoT",J1019*R1019*S1019,I1019="","")</f>
        <v/>
      </c>
      <c r="U1019" s="115" t="str" cm="1">
        <f t="array" ref="U1019">_xlfn.IFNA(_xlfn.IFS($H1019="length","m",$H1019="area","m2",$H1019="volume","m3",$H1019="mass","kg",$H1019="",""),"problem")</f>
        <v/>
      </c>
      <c r="V1019" s="475"/>
      <c r="W1019" s="476"/>
      <c r="X1019" s="476"/>
      <c r="Y1019" s="476"/>
      <c r="Z1019" s="116"/>
      <c r="AA1019" s="117" t="str" cm="1">
        <f t="array" ref="AA1019">_xlfn.IFNA(_xlfn.IFS($H1019="Length",VLOOKUP($Y1019,Densities,3,FALSE),$H1019="area",VLOOKUP($Y1019,Densities,4,FALSE),$H1019="volume",VLOOKUP($Y1019,Densities,5,FALSE),$H1019="mass",1,$H1019="",""),"enter density manually")</f>
        <v/>
      </c>
      <c r="AB1019" s="115" t="str" cm="1">
        <f t="array" ref="AB1019">_xlfn.IFNA(_xlfn.IFS($H1019="length","kg/m",$H1019="area","kg/m2",$H1019="volume","kg/m3",$H1019="mass","kg/kg",$H1019="",""),"problem")</f>
        <v/>
      </c>
      <c r="AC1019" s="118" t="str">
        <f t="shared" si="59"/>
        <v/>
      </c>
      <c r="AD1019" s="119" t="str">
        <f t="shared" si="60"/>
        <v/>
      </c>
      <c r="AE1019" s="120" t="str">
        <f t="shared" si="61"/>
        <v/>
      </c>
      <c r="AF1019" s="121" t="str">
        <f t="shared" si="58"/>
        <v/>
      </c>
    </row>
    <row r="1020" spans="2:32" ht="15.75" customHeight="1" x14ac:dyDescent="0.35">
      <c r="B1020" s="903"/>
      <c r="C1020" s="904"/>
      <c r="D1020" s="905"/>
      <c r="E1020" s="906"/>
      <c r="F1020" s="907"/>
      <c r="G1020" s="908"/>
      <c r="H1020" s="909"/>
      <c r="I1020" s="910"/>
      <c r="J1020" s="911"/>
      <c r="K1020" s="912"/>
      <c r="L1020" s="913"/>
      <c r="M1020" s="914"/>
      <c r="N1020" s="915"/>
      <c r="O1020" s="914"/>
      <c r="P1020" s="915"/>
      <c r="Q1020" s="916"/>
      <c r="R1020" s="917"/>
      <c r="S1020" s="918"/>
      <c r="T1020" s="114" t="str" cm="1">
        <f t="array" ref="T1020">_xlfn.IFS(I1020="L = L",J1020*K1020,I1020="L = RoT",J1020*R1020*S1020,I1020="A = L x H",J1020*K1020*L1020,I1020="A = CS",J1020*O1020,I1020="A = A",J1020*N1020,I1020="A = RoT",J1020*R1020*S1020,I1020="V = L x H x T",J1020*K1020*L1020*M1020,I1020="V = L x CS",J1020*K1020*O1020,I1020="V = T x A",J1020*M1020*N1020,I1020="V = V",J1020*P1020,I1020="V = RoT",J1020*R1020*S1020,I1020="M = M",J1020*Q1020,I1020="M = RoT",J1020*R1020*S1020,I1020="","")</f>
        <v/>
      </c>
      <c r="U1020" s="115" t="str" cm="1">
        <f t="array" ref="U1020">_xlfn.IFNA(_xlfn.IFS($H1020="length","m",$H1020="area","m2",$H1020="volume","m3",$H1020="mass","kg",$H1020="",""),"problem")</f>
        <v/>
      </c>
      <c r="V1020" s="475"/>
      <c r="W1020" s="476"/>
      <c r="X1020" s="476"/>
      <c r="Y1020" s="476"/>
      <c r="Z1020" s="116"/>
      <c r="AA1020" s="117" t="str" cm="1">
        <f t="array" ref="AA1020">_xlfn.IFNA(_xlfn.IFS($H1020="Length",VLOOKUP($Y1020,Densities,3,FALSE),$H1020="area",VLOOKUP($Y1020,Densities,4,FALSE),$H1020="volume",VLOOKUP($Y1020,Densities,5,FALSE),$H1020="mass",1,$H1020="",""),"enter density manually")</f>
        <v/>
      </c>
      <c r="AB1020" s="115" t="str" cm="1">
        <f t="array" ref="AB1020">_xlfn.IFNA(_xlfn.IFS($H1020="length","kg/m",$H1020="area","kg/m2",$H1020="volume","kg/m3",$H1020="mass","kg/kg",$H1020="",""),"problem")</f>
        <v/>
      </c>
      <c r="AC1020" s="118" t="str">
        <f t="shared" si="59"/>
        <v/>
      </c>
      <c r="AD1020" s="119" t="str">
        <f t="shared" si="60"/>
        <v/>
      </c>
      <c r="AE1020" s="120" t="str">
        <f t="shared" si="61"/>
        <v/>
      </c>
      <c r="AF1020" s="121" t="str">
        <f t="shared" si="58"/>
        <v/>
      </c>
    </row>
    <row r="1021" spans="2:32" ht="15.75" customHeight="1" x14ac:dyDescent="0.35">
      <c r="B1021" s="903"/>
      <c r="C1021" s="904"/>
      <c r="D1021" s="905"/>
      <c r="E1021" s="906"/>
      <c r="F1021" s="907"/>
      <c r="G1021" s="908"/>
      <c r="H1021" s="909"/>
      <c r="I1021" s="910"/>
      <c r="J1021" s="911"/>
      <c r="K1021" s="912"/>
      <c r="L1021" s="913"/>
      <c r="M1021" s="914"/>
      <c r="N1021" s="915"/>
      <c r="O1021" s="914"/>
      <c r="P1021" s="915"/>
      <c r="Q1021" s="916"/>
      <c r="R1021" s="917"/>
      <c r="S1021" s="918"/>
      <c r="T1021" s="114" t="str" cm="1">
        <f t="array" ref="T1021">_xlfn.IFS(I1021="L = L",J1021*K1021,I1021="L = RoT",J1021*R1021*S1021,I1021="A = L x H",J1021*K1021*L1021,I1021="A = CS",J1021*O1021,I1021="A = A",J1021*N1021,I1021="A = RoT",J1021*R1021*S1021,I1021="V = L x H x T",J1021*K1021*L1021*M1021,I1021="V = L x CS",J1021*K1021*O1021,I1021="V = T x A",J1021*M1021*N1021,I1021="V = V",J1021*P1021,I1021="V = RoT",J1021*R1021*S1021,I1021="M = M",J1021*Q1021,I1021="M = RoT",J1021*R1021*S1021,I1021="","")</f>
        <v/>
      </c>
      <c r="U1021" s="115" t="str" cm="1">
        <f t="array" ref="U1021">_xlfn.IFNA(_xlfn.IFS($H1021="length","m",$H1021="area","m2",$H1021="volume","m3",$H1021="mass","kg",$H1021="",""),"problem")</f>
        <v/>
      </c>
      <c r="V1021" s="475"/>
      <c r="W1021" s="476"/>
      <c r="X1021" s="476"/>
      <c r="Y1021" s="476"/>
      <c r="Z1021" s="116"/>
      <c r="AA1021" s="117" t="str" cm="1">
        <f t="array" ref="AA1021">_xlfn.IFNA(_xlfn.IFS($H1021="Length",VLOOKUP($Y1021,Densities,3,FALSE),$H1021="area",VLOOKUP($Y1021,Densities,4,FALSE),$H1021="volume",VLOOKUP($Y1021,Densities,5,FALSE),$H1021="mass",1,$H1021="",""),"enter density manually")</f>
        <v/>
      </c>
      <c r="AB1021" s="115" t="str" cm="1">
        <f t="array" ref="AB1021">_xlfn.IFNA(_xlfn.IFS($H1021="length","kg/m",$H1021="area","kg/m2",$H1021="volume","kg/m3",$H1021="mass","kg/kg",$H1021="",""),"problem")</f>
        <v/>
      </c>
      <c r="AC1021" s="118" t="str">
        <f t="shared" si="59"/>
        <v/>
      </c>
      <c r="AD1021" s="119" t="str">
        <f t="shared" si="60"/>
        <v/>
      </c>
      <c r="AE1021" s="120" t="str">
        <f t="shared" si="61"/>
        <v/>
      </c>
      <c r="AF1021" s="121" t="str">
        <f t="shared" si="58"/>
        <v/>
      </c>
    </row>
    <row r="1022" spans="2:32" ht="15.75" customHeight="1" x14ac:dyDescent="0.35">
      <c r="B1022" s="903"/>
      <c r="C1022" s="904"/>
      <c r="D1022" s="905"/>
      <c r="E1022" s="906"/>
      <c r="F1022" s="907"/>
      <c r="G1022" s="908"/>
      <c r="H1022" s="909"/>
      <c r="I1022" s="910"/>
      <c r="J1022" s="911"/>
      <c r="K1022" s="912"/>
      <c r="L1022" s="913"/>
      <c r="M1022" s="914"/>
      <c r="N1022" s="915"/>
      <c r="O1022" s="914"/>
      <c r="P1022" s="915"/>
      <c r="Q1022" s="916"/>
      <c r="R1022" s="917"/>
      <c r="S1022" s="918"/>
      <c r="T1022" s="114" t="str" cm="1">
        <f t="array" ref="T1022">_xlfn.IFS(I1022="L = L",J1022*K1022,I1022="L = RoT",J1022*R1022*S1022,I1022="A = L x H",J1022*K1022*L1022,I1022="A = CS",J1022*O1022,I1022="A = A",J1022*N1022,I1022="A = RoT",J1022*R1022*S1022,I1022="V = L x H x T",J1022*K1022*L1022*M1022,I1022="V = L x CS",J1022*K1022*O1022,I1022="V = T x A",J1022*M1022*N1022,I1022="V = V",J1022*P1022,I1022="V = RoT",J1022*R1022*S1022,I1022="M = M",J1022*Q1022,I1022="M = RoT",J1022*R1022*S1022,I1022="","")</f>
        <v/>
      </c>
      <c r="U1022" s="115" t="str" cm="1">
        <f t="array" ref="U1022">_xlfn.IFNA(_xlfn.IFS($H1022="length","m",$H1022="area","m2",$H1022="volume","m3",$H1022="mass","kg",$H1022="",""),"problem")</f>
        <v/>
      </c>
      <c r="V1022" s="475"/>
      <c r="W1022" s="476"/>
      <c r="X1022" s="476"/>
      <c r="Y1022" s="476"/>
      <c r="Z1022" s="116"/>
      <c r="AA1022" s="117" t="str" cm="1">
        <f t="array" ref="AA1022">_xlfn.IFNA(_xlfn.IFS($H1022="Length",VLOOKUP($Y1022,Densities,3,FALSE),$H1022="area",VLOOKUP($Y1022,Densities,4,FALSE),$H1022="volume",VLOOKUP($Y1022,Densities,5,FALSE),$H1022="mass",1,$H1022="",""),"enter density manually")</f>
        <v/>
      </c>
      <c r="AB1022" s="115" t="str" cm="1">
        <f t="array" ref="AB1022">_xlfn.IFNA(_xlfn.IFS($H1022="length","kg/m",$H1022="area","kg/m2",$H1022="volume","kg/m3",$H1022="mass","kg/kg",$H1022="",""),"problem")</f>
        <v/>
      </c>
      <c r="AC1022" s="118" t="str">
        <f t="shared" si="59"/>
        <v/>
      </c>
      <c r="AD1022" s="119" t="str">
        <f t="shared" si="60"/>
        <v/>
      </c>
      <c r="AE1022" s="120" t="str">
        <f t="shared" si="61"/>
        <v/>
      </c>
      <c r="AF1022" s="121" t="str">
        <f t="shared" si="58"/>
        <v/>
      </c>
    </row>
    <row r="1023" spans="2:32" ht="15.75" customHeight="1" x14ac:dyDescent="0.35">
      <c r="B1023" s="903"/>
      <c r="C1023" s="904"/>
      <c r="D1023" s="905"/>
      <c r="E1023" s="906"/>
      <c r="F1023" s="907"/>
      <c r="G1023" s="908"/>
      <c r="H1023" s="909"/>
      <c r="I1023" s="910"/>
      <c r="J1023" s="911"/>
      <c r="K1023" s="912"/>
      <c r="L1023" s="913"/>
      <c r="M1023" s="914"/>
      <c r="N1023" s="915"/>
      <c r="O1023" s="914"/>
      <c r="P1023" s="915"/>
      <c r="Q1023" s="916"/>
      <c r="R1023" s="917"/>
      <c r="S1023" s="918"/>
      <c r="T1023" s="114" t="str" cm="1">
        <f t="array" ref="T1023">_xlfn.IFS(I1023="L = L",J1023*K1023,I1023="L = RoT",J1023*R1023*S1023,I1023="A = L x H",J1023*K1023*L1023,I1023="A = CS",J1023*O1023,I1023="A = A",J1023*N1023,I1023="A = RoT",J1023*R1023*S1023,I1023="V = L x H x T",J1023*K1023*L1023*M1023,I1023="V = L x CS",J1023*K1023*O1023,I1023="V = T x A",J1023*M1023*N1023,I1023="V = V",J1023*P1023,I1023="V = RoT",J1023*R1023*S1023,I1023="M = M",J1023*Q1023,I1023="M = RoT",J1023*R1023*S1023,I1023="","")</f>
        <v/>
      </c>
      <c r="U1023" s="115" t="str" cm="1">
        <f t="array" ref="U1023">_xlfn.IFNA(_xlfn.IFS($H1023="length","m",$H1023="area","m2",$H1023="volume","m3",$H1023="mass","kg",$H1023="",""),"problem")</f>
        <v/>
      </c>
      <c r="V1023" s="475"/>
      <c r="W1023" s="476"/>
      <c r="X1023" s="476"/>
      <c r="Y1023" s="476"/>
      <c r="Z1023" s="116"/>
      <c r="AA1023" s="117" t="str" cm="1">
        <f t="array" ref="AA1023">_xlfn.IFNA(_xlfn.IFS($H1023="Length",VLOOKUP($Y1023,Densities,3,FALSE),$H1023="area",VLOOKUP($Y1023,Densities,4,FALSE),$H1023="volume",VLOOKUP($Y1023,Densities,5,FALSE),$H1023="mass",1,$H1023="",""),"enter density manually")</f>
        <v/>
      </c>
      <c r="AB1023" s="115" t="str" cm="1">
        <f t="array" ref="AB1023">_xlfn.IFNA(_xlfn.IFS($H1023="length","kg/m",$H1023="area","kg/m2",$H1023="volume","kg/m3",$H1023="mass","kg/kg",$H1023="",""),"problem")</f>
        <v/>
      </c>
      <c r="AC1023" s="118" t="str">
        <f t="shared" si="59"/>
        <v/>
      </c>
      <c r="AD1023" s="119" t="str">
        <f t="shared" si="60"/>
        <v/>
      </c>
      <c r="AE1023" s="120" t="str">
        <f t="shared" si="61"/>
        <v/>
      </c>
      <c r="AF1023" s="121" t="str">
        <f t="shared" si="58"/>
        <v/>
      </c>
    </row>
    <row r="1024" spans="2:32" ht="15.75" customHeight="1" x14ac:dyDescent="0.35">
      <c r="B1024" s="903"/>
      <c r="C1024" s="904"/>
      <c r="D1024" s="905"/>
      <c r="E1024" s="906"/>
      <c r="F1024" s="907"/>
      <c r="G1024" s="908"/>
      <c r="H1024" s="909"/>
      <c r="I1024" s="910"/>
      <c r="J1024" s="911"/>
      <c r="K1024" s="912"/>
      <c r="L1024" s="913"/>
      <c r="M1024" s="914"/>
      <c r="N1024" s="915"/>
      <c r="O1024" s="914"/>
      <c r="P1024" s="915"/>
      <c r="Q1024" s="916"/>
      <c r="R1024" s="917"/>
      <c r="S1024" s="918"/>
      <c r="T1024" s="114" t="str" cm="1">
        <f t="array" ref="T1024">_xlfn.IFS(I1024="L = L",J1024*K1024,I1024="L = RoT",J1024*R1024*S1024,I1024="A = L x H",J1024*K1024*L1024,I1024="A = CS",J1024*O1024,I1024="A = A",J1024*N1024,I1024="A = RoT",J1024*R1024*S1024,I1024="V = L x H x T",J1024*K1024*L1024*M1024,I1024="V = L x CS",J1024*K1024*O1024,I1024="V = T x A",J1024*M1024*N1024,I1024="V = V",J1024*P1024,I1024="V = RoT",J1024*R1024*S1024,I1024="M = M",J1024*Q1024,I1024="M = RoT",J1024*R1024*S1024,I1024="","")</f>
        <v/>
      </c>
      <c r="U1024" s="115" t="str" cm="1">
        <f t="array" ref="U1024">_xlfn.IFNA(_xlfn.IFS($H1024="length","m",$H1024="area","m2",$H1024="volume","m3",$H1024="mass","kg",$H1024="",""),"problem")</f>
        <v/>
      </c>
      <c r="V1024" s="475"/>
      <c r="W1024" s="476"/>
      <c r="X1024" s="476"/>
      <c r="Y1024" s="476"/>
      <c r="Z1024" s="116"/>
      <c r="AA1024" s="117" t="str" cm="1">
        <f t="array" ref="AA1024">_xlfn.IFNA(_xlfn.IFS($H1024="Length",VLOOKUP($Y1024,Densities,3,FALSE),$H1024="area",VLOOKUP($Y1024,Densities,4,FALSE),$H1024="volume",VLOOKUP($Y1024,Densities,5,FALSE),$H1024="mass",1,$H1024="",""),"enter density manually")</f>
        <v/>
      </c>
      <c r="AB1024" s="115" t="str" cm="1">
        <f t="array" ref="AB1024">_xlfn.IFNA(_xlfn.IFS($H1024="length","kg/m",$H1024="area","kg/m2",$H1024="volume","kg/m3",$H1024="mass","kg/kg",$H1024="",""),"problem")</f>
        <v/>
      </c>
      <c r="AC1024" s="118" t="str">
        <f t="shared" si="59"/>
        <v/>
      </c>
      <c r="AD1024" s="119" t="str">
        <f t="shared" si="60"/>
        <v/>
      </c>
      <c r="AE1024" s="120" t="str">
        <f t="shared" si="61"/>
        <v/>
      </c>
      <c r="AF1024" s="121" t="str">
        <f t="shared" si="58"/>
        <v/>
      </c>
    </row>
    <row r="1025" spans="2:32" ht="15.75" customHeight="1" x14ac:dyDescent="0.35">
      <c r="B1025" s="903"/>
      <c r="C1025" s="904"/>
      <c r="D1025" s="905"/>
      <c r="E1025" s="906"/>
      <c r="F1025" s="907"/>
      <c r="G1025" s="908"/>
      <c r="H1025" s="909"/>
      <c r="I1025" s="910"/>
      <c r="J1025" s="911"/>
      <c r="K1025" s="912"/>
      <c r="L1025" s="913"/>
      <c r="M1025" s="914"/>
      <c r="N1025" s="915"/>
      <c r="O1025" s="914"/>
      <c r="P1025" s="915"/>
      <c r="Q1025" s="916"/>
      <c r="R1025" s="917"/>
      <c r="S1025" s="918"/>
      <c r="T1025" s="114" t="str" cm="1">
        <f t="array" ref="T1025">_xlfn.IFS(I1025="L = L",J1025*K1025,I1025="L = RoT",J1025*R1025*S1025,I1025="A = L x H",J1025*K1025*L1025,I1025="A = CS",J1025*O1025,I1025="A = A",J1025*N1025,I1025="A = RoT",J1025*R1025*S1025,I1025="V = L x H x T",J1025*K1025*L1025*M1025,I1025="V = L x CS",J1025*K1025*O1025,I1025="V = T x A",J1025*M1025*N1025,I1025="V = V",J1025*P1025,I1025="V = RoT",J1025*R1025*S1025,I1025="M = M",J1025*Q1025,I1025="M = RoT",J1025*R1025*S1025,I1025="","")</f>
        <v/>
      </c>
      <c r="U1025" s="115" t="str" cm="1">
        <f t="array" ref="U1025">_xlfn.IFNA(_xlfn.IFS($H1025="length","m",$H1025="area","m2",$H1025="volume","m3",$H1025="mass","kg",$H1025="",""),"problem")</f>
        <v/>
      </c>
      <c r="V1025" s="475"/>
      <c r="W1025" s="476"/>
      <c r="X1025" s="476"/>
      <c r="Y1025" s="476"/>
      <c r="Z1025" s="116"/>
      <c r="AA1025" s="117" t="str" cm="1">
        <f t="array" ref="AA1025">_xlfn.IFNA(_xlfn.IFS($H1025="Length",VLOOKUP($Y1025,Densities,3,FALSE),$H1025="area",VLOOKUP($Y1025,Densities,4,FALSE),$H1025="volume",VLOOKUP($Y1025,Densities,5,FALSE),$H1025="mass",1,$H1025="",""),"enter density manually")</f>
        <v/>
      </c>
      <c r="AB1025" s="115" t="str" cm="1">
        <f t="array" ref="AB1025">_xlfn.IFNA(_xlfn.IFS($H1025="length","kg/m",$H1025="area","kg/m2",$H1025="volume","kg/m3",$H1025="mass","kg/kg",$H1025="",""),"problem")</f>
        <v/>
      </c>
      <c r="AC1025" s="118" t="str">
        <f t="shared" si="59"/>
        <v/>
      </c>
      <c r="AD1025" s="119" t="str">
        <f t="shared" si="60"/>
        <v/>
      </c>
      <c r="AE1025" s="120" t="str">
        <f t="shared" si="61"/>
        <v/>
      </c>
      <c r="AF1025" s="121" t="str">
        <f t="shared" si="58"/>
        <v/>
      </c>
    </row>
    <row r="1026" spans="2:32" ht="15.75" customHeight="1" x14ac:dyDescent="0.35">
      <c r="B1026" s="903"/>
      <c r="C1026" s="904"/>
      <c r="D1026" s="905"/>
      <c r="E1026" s="906"/>
      <c r="F1026" s="907"/>
      <c r="G1026" s="908"/>
      <c r="H1026" s="909"/>
      <c r="I1026" s="910"/>
      <c r="J1026" s="911"/>
      <c r="K1026" s="912"/>
      <c r="L1026" s="913"/>
      <c r="M1026" s="914"/>
      <c r="N1026" s="915"/>
      <c r="O1026" s="914"/>
      <c r="P1026" s="915"/>
      <c r="Q1026" s="916"/>
      <c r="R1026" s="917"/>
      <c r="S1026" s="918"/>
      <c r="T1026" s="114" t="str" cm="1">
        <f t="array" ref="T1026">_xlfn.IFS(I1026="L = L",J1026*K1026,I1026="L = RoT",J1026*R1026*S1026,I1026="A = L x H",J1026*K1026*L1026,I1026="A = CS",J1026*O1026,I1026="A = A",J1026*N1026,I1026="A = RoT",J1026*R1026*S1026,I1026="V = L x H x T",J1026*K1026*L1026*M1026,I1026="V = L x CS",J1026*K1026*O1026,I1026="V = T x A",J1026*M1026*N1026,I1026="V = V",J1026*P1026,I1026="V = RoT",J1026*R1026*S1026,I1026="M = M",J1026*Q1026,I1026="M = RoT",J1026*R1026*S1026,I1026="","")</f>
        <v/>
      </c>
      <c r="U1026" s="115" t="str" cm="1">
        <f t="array" ref="U1026">_xlfn.IFNA(_xlfn.IFS($H1026="length","m",$H1026="area","m2",$H1026="volume","m3",$H1026="mass","kg",$H1026="",""),"problem")</f>
        <v/>
      </c>
      <c r="V1026" s="475"/>
      <c r="W1026" s="476"/>
      <c r="X1026" s="476"/>
      <c r="Y1026" s="476"/>
      <c r="Z1026" s="116"/>
      <c r="AA1026" s="117" t="str" cm="1">
        <f t="array" ref="AA1026">_xlfn.IFNA(_xlfn.IFS($H1026="Length",VLOOKUP($Y1026,Densities,3,FALSE),$H1026="area",VLOOKUP($Y1026,Densities,4,FALSE),$H1026="volume",VLOOKUP($Y1026,Densities,5,FALSE),$H1026="mass",1,$H1026="",""),"enter density manually")</f>
        <v/>
      </c>
      <c r="AB1026" s="115" t="str" cm="1">
        <f t="array" ref="AB1026">_xlfn.IFNA(_xlfn.IFS($H1026="length","kg/m",$H1026="area","kg/m2",$H1026="volume","kg/m3",$H1026="mass","kg/kg",$H1026="",""),"problem")</f>
        <v/>
      </c>
      <c r="AC1026" s="118" t="str">
        <f t="shared" si="59"/>
        <v/>
      </c>
      <c r="AD1026" s="119" t="str">
        <f t="shared" si="60"/>
        <v/>
      </c>
      <c r="AE1026" s="120" t="str">
        <f t="shared" si="61"/>
        <v/>
      </c>
      <c r="AF1026" s="121" t="str">
        <f t="shared" si="58"/>
        <v/>
      </c>
    </row>
    <row r="1027" spans="2:32" ht="15.75" customHeight="1" x14ac:dyDescent="0.35">
      <c r="B1027" s="903"/>
      <c r="C1027" s="904"/>
      <c r="D1027" s="905"/>
      <c r="E1027" s="906"/>
      <c r="F1027" s="907"/>
      <c r="G1027" s="908"/>
      <c r="H1027" s="909"/>
      <c r="I1027" s="910"/>
      <c r="J1027" s="911"/>
      <c r="K1027" s="912"/>
      <c r="L1027" s="913"/>
      <c r="M1027" s="914"/>
      <c r="N1027" s="915"/>
      <c r="O1027" s="914"/>
      <c r="P1027" s="915"/>
      <c r="Q1027" s="916"/>
      <c r="R1027" s="917"/>
      <c r="S1027" s="918"/>
      <c r="T1027" s="114" t="str" cm="1">
        <f t="array" ref="T1027">_xlfn.IFS(I1027="L = L",J1027*K1027,I1027="L = RoT",J1027*R1027*S1027,I1027="A = L x H",J1027*K1027*L1027,I1027="A = CS",J1027*O1027,I1027="A = A",J1027*N1027,I1027="A = RoT",J1027*R1027*S1027,I1027="V = L x H x T",J1027*K1027*L1027*M1027,I1027="V = L x CS",J1027*K1027*O1027,I1027="V = T x A",J1027*M1027*N1027,I1027="V = V",J1027*P1027,I1027="V = RoT",J1027*R1027*S1027,I1027="M = M",J1027*Q1027,I1027="M = RoT",J1027*R1027*S1027,I1027="","")</f>
        <v/>
      </c>
      <c r="U1027" s="115" t="str" cm="1">
        <f t="array" ref="U1027">_xlfn.IFNA(_xlfn.IFS($H1027="length","m",$H1027="area","m2",$H1027="volume","m3",$H1027="mass","kg",$H1027="",""),"problem")</f>
        <v/>
      </c>
      <c r="V1027" s="475"/>
      <c r="W1027" s="476"/>
      <c r="X1027" s="476"/>
      <c r="Y1027" s="476"/>
      <c r="Z1027" s="116"/>
      <c r="AA1027" s="117" t="str" cm="1">
        <f t="array" ref="AA1027">_xlfn.IFNA(_xlfn.IFS($H1027="Length",VLOOKUP($Y1027,Densities,3,FALSE),$H1027="area",VLOOKUP($Y1027,Densities,4,FALSE),$H1027="volume",VLOOKUP($Y1027,Densities,5,FALSE),$H1027="mass",1,$H1027="",""),"enter density manually")</f>
        <v/>
      </c>
      <c r="AB1027" s="115" t="str" cm="1">
        <f t="array" ref="AB1027">_xlfn.IFNA(_xlfn.IFS($H1027="length","kg/m",$H1027="area","kg/m2",$H1027="volume","kg/m3",$H1027="mass","kg/kg",$H1027="",""),"problem")</f>
        <v/>
      </c>
      <c r="AC1027" s="118" t="str">
        <f t="shared" si="59"/>
        <v/>
      </c>
      <c r="AD1027" s="119" t="str">
        <f t="shared" si="60"/>
        <v/>
      </c>
      <c r="AE1027" s="120" t="str">
        <f t="shared" si="61"/>
        <v/>
      </c>
      <c r="AF1027" s="121" t="str">
        <f t="shared" si="58"/>
        <v/>
      </c>
    </row>
    <row r="1028" spans="2:32" ht="15.75" customHeight="1" x14ac:dyDescent="0.35">
      <c r="B1028" s="903"/>
      <c r="C1028" s="904"/>
      <c r="D1028" s="905"/>
      <c r="E1028" s="906"/>
      <c r="F1028" s="907"/>
      <c r="G1028" s="908"/>
      <c r="H1028" s="909"/>
      <c r="I1028" s="910"/>
      <c r="J1028" s="911"/>
      <c r="K1028" s="912"/>
      <c r="L1028" s="913"/>
      <c r="M1028" s="914"/>
      <c r="N1028" s="915"/>
      <c r="O1028" s="914"/>
      <c r="P1028" s="915"/>
      <c r="Q1028" s="916"/>
      <c r="R1028" s="917"/>
      <c r="S1028" s="918"/>
      <c r="T1028" s="114" t="str" cm="1">
        <f t="array" ref="T1028">_xlfn.IFS(I1028="L = L",J1028*K1028,I1028="L = RoT",J1028*R1028*S1028,I1028="A = L x H",J1028*K1028*L1028,I1028="A = CS",J1028*O1028,I1028="A = A",J1028*N1028,I1028="A = RoT",J1028*R1028*S1028,I1028="V = L x H x T",J1028*K1028*L1028*M1028,I1028="V = L x CS",J1028*K1028*O1028,I1028="V = T x A",J1028*M1028*N1028,I1028="V = V",J1028*P1028,I1028="V = RoT",J1028*R1028*S1028,I1028="M = M",J1028*Q1028,I1028="M = RoT",J1028*R1028*S1028,I1028="","")</f>
        <v/>
      </c>
      <c r="U1028" s="115" t="str" cm="1">
        <f t="array" ref="U1028">_xlfn.IFNA(_xlfn.IFS($H1028="length","m",$H1028="area","m2",$H1028="volume","m3",$H1028="mass","kg",$H1028="",""),"problem")</f>
        <v/>
      </c>
      <c r="V1028" s="475"/>
      <c r="W1028" s="476"/>
      <c r="X1028" s="476"/>
      <c r="Y1028" s="476"/>
      <c r="Z1028" s="116"/>
      <c r="AA1028" s="117" t="str" cm="1">
        <f t="array" ref="AA1028">_xlfn.IFNA(_xlfn.IFS($H1028="Length",VLOOKUP($Y1028,Densities,3,FALSE),$H1028="area",VLOOKUP($Y1028,Densities,4,FALSE),$H1028="volume",VLOOKUP($Y1028,Densities,5,FALSE),$H1028="mass",1,$H1028="",""),"enter density manually")</f>
        <v/>
      </c>
      <c r="AB1028" s="115" t="str" cm="1">
        <f t="array" ref="AB1028">_xlfn.IFNA(_xlfn.IFS($H1028="length","kg/m",$H1028="area","kg/m2",$H1028="volume","kg/m3",$H1028="mass","kg/kg",$H1028="",""),"problem")</f>
        <v/>
      </c>
      <c r="AC1028" s="118" t="str">
        <f t="shared" si="59"/>
        <v/>
      </c>
      <c r="AD1028" s="119" t="str">
        <f t="shared" si="60"/>
        <v/>
      </c>
      <c r="AE1028" s="120" t="str">
        <f t="shared" si="61"/>
        <v/>
      </c>
      <c r="AF1028" s="121" t="str">
        <f t="shared" si="58"/>
        <v/>
      </c>
    </row>
    <row r="1029" spans="2:32" ht="15.75" customHeight="1" x14ac:dyDescent="0.35">
      <c r="B1029" s="903"/>
      <c r="C1029" s="904"/>
      <c r="D1029" s="905"/>
      <c r="E1029" s="906"/>
      <c r="F1029" s="907"/>
      <c r="G1029" s="908"/>
      <c r="H1029" s="909"/>
      <c r="I1029" s="910"/>
      <c r="J1029" s="911"/>
      <c r="K1029" s="912"/>
      <c r="L1029" s="913"/>
      <c r="M1029" s="914"/>
      <c r="N1029" s="915"/>
      <c r="O1029" s="914"/>
      <c r="P1029" s="915"/>
      <c r="Q1029" s="916"/>
      <c r="R1029" s="917"/>
      <c r="S1029" s="918"/>
      <c r="T1029" s="114" t="str" cm="1">
        <f t="array" ref="T1029">_xlfn.IFS(I1029="L = L",J1029*K1029,I1029="L = RoT",J1029*R1029*S1029,I1029="A = L x H",J1029*K1029*L1029,I1029="A = CS",J1029*O1029,I1029="A = A",J1029*N1029,I1029="A = RoT",J1029*R1029*S1029,I1029="V = L x H x T",J1029*K1029*L1029*M1029,I1029="V = L x CS",J1029*K1029*O1029,I1029="V = T x A",J1029*M1029*N1029,I1029="V = V",J1029*P1029,I1029="V = RoT",J1029*R1029*S1029,I1029="M = M",J1029*Q1029,I1029="M = RoT",J1029*R1029*S1029,I1029="","")</f>
        <v/>
      </c>
      <c r="U1029" s="115" t="str" cm="1">
        <f t="array" ref="U1029">_xlfn.IFNA(_xlfn.IFS($H1029="length","m",$H1029="area","m2",$H1029="volume","m3",$H1029="mass","kg",$H1029="",""),"problem")</f>
        <v/>
      </c>
      <c r="V1029" s="475"/>
      <c r="W1029" s="476"/>
      <c r="X1029" s="476"/>
      <c r="Y1029" s="476"/>
      <c r="Z1029" s="116"/>
      <c r="AA1029" s="117" t="str" cm="1">
        <f t="array" ref="AA1029">_xlfn.IFNA(_xlfn.IFS($H1029="Length",VLOOKUP($Y1029,Densities,3,FALSE),$H1029="area",VLOOKUP($Y1029,Densities,4,FALSE),$H1029="volume",VLOOKUP($Y1029,Densities,5,FALSE),$H1029="mass",1,$H1029="",""),"enter density manually")</f>
        <v/>
      </c>
      <c r="AB1029" s="115" t="str" cm="1">
        <f t="array" ref="AB1029">_xlfn.IFNA(_xlfn.IFS($H1029="length","kg/m",$H1029="area","kg/m2",$H1029="volume","kg/m3",$H1029="mass","kg/kg",$H1029="",""),"problem")</f>
        <v/>
      </c>
      <c r="AC1029" s="118" t="str">
        <f t="shared" si="59"/>
        <v/>
      </c>
      <c r="AD1029" s="119" t="str">
        <f t="shared" si="60"/>
        <v/>
      </c>
      <c r="AE1029" s="120" t="str">
        <f t="shared" si="61"/>
        <v/>
      </c>
      <c r="AF1029" s="121" t="str">
        <f t="shared" si="58"/>
        <v/>
      </c>
    </row>
    <row r="1030" spans="2:32" ht="15.75" customHeight="1" x14ac:dyDescent="0.35">
      <c r="B1030" s="903"/>
      <c r="C1030" s="904"/>
      <c r="D1030" s="905"/>
      <c r="E1030" s="906"/>
      <c r="F1030" s="907"/>
      <c r="G1030" s="908"/>
      <c r="H1030" s="909"/>
      <c r="I1030" s="910"/>
      <c r="J1030" s="911"/>
      <c r="K1030" s="912"/>
      <c r="L1030" s="913"/>
      <c r="M1030" s="914"/>
      <c r="N1030" s="915"/>
      <c r="O1030" s="914"/>
      <c r="P1030" s="915"/>
      <c r="Q1030" s="916"/>
      <c r="R1030" s="917"/>
      <c r="S1030" s="918"/>
      <c r="T1030" s="114" t="str" cm="1">
        <f t="array" ref="T1030">_xlfn.IFS(I1030="L = L",J1030*K1030,I1030="L = RoT",J1030*R1030*S1030,I1030="A = L x H",J1030*K1030*L1030,I1030="A = CS",J1030*O1030,I1030="A = A",J1030*N1030,I1030="A = RoT",J1030*R1030*S1030,I1030="V = L x H x T",J1030*K1030*L1030*M1030,I1030="V = L x CS",J1030*K1030*O1030,I1030="V = T x A",J1030*M1030*N1030,I1030="V = V",J1030*P1030,I1030="V = RoT",J1030*R1030*S1030,I1030="M = M",J1030*Q1030,I1030="M = RoT",J1030*R1030*S1030,I1030="","")</f>
        <v/>
      </c>
      <c r="U1030" s="115" t="str" cm="1">
        <f t="array" ref="U1030">_xlfn.IFNA(_xlfn.IFS($H1030="length","m",$H1030="area","m2",$H1030="volume","m3",$H1030="mass","kg",$H1030="",""),"problem")</f>
        <v/>
      </c>
      <c r="V1030" s="475"/>
      <c r="W1030" s="476"/>
      <c r="X1030" s="476"/>
      <c r="Y1030" s="476"/>
      <c r="Z1030" s="116"/>
      <c r="AA1030" s="117" t="str" cm="1">
        <f t="array" ref="AA1030">_xlfn.IFNA(_xlfn.IFS($H1030="Length",VLOOKUP($Y1030,Densities,3,FALSE),$H1030="area",VLOOKUP($Y1030,Densities,4,FALSE),$H1030="volume",VLOOKUP($Y1030,Densities,5,FALSE),$H1030="mass",1,$H1030="",""),"enter density manually")</f>
        <v/>
      </c>
      <c r="AB1030" s="115" t="str" cm="1">
        <f t="array" ref="AB1030">_xlfn.IFNA(_xlfn.IFS($H1030="length","kg/m",$H1030="area","kg/m2",$H1030="volume","kg/m3",$H1030="mass","kg/kg",$H1030="",""),"problem")</f>
        <v/>
      </c>
      <c r="AC1030" s="118" t="str">
        <f t="shared" si="59"/>
        <v/>
      </c>
      <c r="AD1030" s="119" t="str">
        <f t="shared" si="60"/>
        <v/>
      </c>
      <c r="AE1030" s="120" t="str">
        <f t="shared" si="61"/>
        <v/>
      </c>
      <c r="AF1030" s="121" t="str">
        <f t="shared" ref="AF1030:AF1093" si="62">_xlfn.IFNA(IF($Y1030="","",VLOOKUP($Y1030,_xlfn.CHOOSECOLS(Material_categories,4,9),2,FALSE)),"Assign material to its type in tab 'Matching of material categories'")</f>
        <v/>
      </c>
    </row>
    <row r="1031" spans="2:32" ht="15.75" customHeight="1" x14ac:dyDescent="0.35">
      <c r="B1031" s="903"/>
      <c r="C1031" s="904"/>
      <c r="D1031" s="905"/>
      <c r="E1031" s="906"/>
      <c r="F1031" s="907"/>
      <c r="G1031" s="908"/>
      <c r="H1031" s="909"/>
      <c r="I1031" s="910"/>
      <c r="J1031" s="911"/>
      <c r="K1031" s="912"/>
      <c r="L1031" s="913"/>
      <c r="M1031" s="914"/>
      <c r="N1031" s="915"/>
      <c r="O1031" s="914"/>
      <c r="P1031" s="915"/>
      <c r="Q1031" s="916"/>
      <c r="R1031" s="917"/>
      <c r="S1031" s="918"/>
      <c r="T1031" s="114" t="str" cm="1">
        <f t="array" ref="T1031">_xlfn.IFS(I1031="L = L",J1031*K1031,I1031="L = RoT",J1031*R1031*S1031,I1031="A = L x H",J1031*K1031*L1031,I1031="A = CS",J1031*O1031,I1031="A = A",J1031*N1031,I1031="A = RoT",J1031*R1031*S1031,I1031="V = L x H x T",J1031*K1031*L1031*M1031,I1031="V = L x CS",J1031*K1031*O1031,I1031="V = T x A",J1031*M1031*N1031,I1031="V = V",J1031*P1031,I1031="V = RoT",J1031*R1031*S1031,I1031="M = M",J1031*Q1031,I1031="M = RoT",J1031*R1031*S1031,I1031="","")</f>
        <v/>
      </c>
      <c r="U1031" s="115" t="str" cm="1">
        <f t="array" ref="U1031">_xlfn.IFNA(_xlfn.IFS($H1031="length","m",$H1031="area","m2",$H1031="volume","m3",$H1031="mass","kg",$H1031="",""),"problem")</f>
        <v/>
      </c>
      <c r="V1031" s="475"/>
      <c r="W1031" s="476"/>
      <c r="X1031" s="476"/>
      <c r="Y1031" s="476"/>
      <c r="Z1031" s="116"/>
      <c r="AA1031" s="117" t="str" cm="1">
        <f t="array" ref="AA1031">_xlfn.IFNA(_xlfn.IFS($H1031="Length",VLOOKUP($Y1031,Densities,3,FALSE),$H1031="area",VLOOKUP($Y1031,Densities,4,FALSE),$H1031="volume",VLOOKUP($Y1031,Densities,5,FALSE),$H1031="mass",1,$H1031="",""),"enter density manually")</f>
        <v/>
      </c>
      <c r="AB1031" s="115" t="str" cm="1">
        <f t="array" ref="AB1031">_xlfn.IFNA(_xlfn.IFS($H1031="length","kg/m",$H1031="area","kg/m2",$H1031="volume","kg/m3",$H1031="mass","kg/kg",$H1031="",""),"problem")</f>
        <v/>
      </c>
      <c r="AC1031" s="118" t="str">
        <f t="shared" ref="AC1031:AC1094" si="63">IF($T1031="","",$T1031*$AA1031)</f>
        <v/>
      </c>
      <c r="AD1031" s="119" t="str">
        <f t="shared" ref="AD1031:AD1094" si="64">IF($Y1031="","",IFERROR(_xlfn.IFNA(IF($H1031="volume",$AA1031,VLOOKUP($Y1031,Densities,5,FALSE)),"enter volumic density manually"),"enter volumic density manually"))</f>
        <v/>
      </c>
      <c r="AE1031" s="120" t="str">
        <f t="shared" ref="AE1031:AE1094" si="65">IF($Y1031="","",IF($AC1031="","",$AC1031/$AD1031))</f>
        <v/>
      </c>
      <c r="AF1031" s="121" t="str">
        <f t="shared" si="62"/>
        <v/>
      </c>
    </row>
    <row r="1032" spans="2:32" ht="15.75" customHeight="1" x14ac:dyDescent="0.35">
      <c r="B1032" s="903"/>
      <c r="C1032" s="904"/>
      <c r="D1032" s="905"/>
      <c r="E1032" s="906"/>
      <c r="F1032" s="907"/>
      <c r="G1032" s="908"/>
      <c r="H1032" s="909"/>
      <c r="I1032" s="910"/>
      <c r="J1032" s="911"/>
      <c r="K1032" s="912"/>
      <c r="L1032" s="913"/>
      <c r="M1032" s="914"/>
      <c r="N1032" s="915"/>
      <c r="O1032" s="914"/>
      <c r="P1032" s="915"/>
      <c r="Q1032" s="916"/>
      <c r="R1032" s="917"/>
      <c r="S1032" s="918"/>
      <c r="T1032" s="114" t="str" cm="1">
        <f t="array" ref="T1032">_xlfn.IFS(I1032="L = L",J1032*K1032,I1032="L = RoT",J1032*R1032*S1032,I1032="A = L x H",J1032*K1032*L1032,I1032="A = CS",J1032*O1032,I1032="A = A",J1032*N1032,I1032="A = RoT",J1032*R1032*S1032,I1032="V = L x H x T",J1032*K1032*L1032*M1032,I1032="V = L x CS",J1032*K1032*O1032,I1032="V = T x A",J1032*M1032*N1032,I1032="V = V",J1032*P1032,I1032="V = RoT",J1032*R1032*S1032,I1032="M = M",J1032*Q1032,I1032="M = RoT",J1032*R1032*S1032,I1032="","")</f>
        <v/>
      </c>
      <c r="U1032" s="115" t="str" cm="1">
        <f t="array" ref="U1032">_xlfn.IFNA(_xlfn.IFS($H1032="length","m",$H1032="area","m2",$H1032="volume","m3",$H1032="mass","kg",$H1032="",""),"problem")</f>
        <v/>
      </c>
      <c r="V1032" s="475"/>
      <c r="W1032" s="476"/>
      <c r="X1032" s="476"/>
      <c r="Y1032" s="476"/>
      <c r="Z1032" s="116"/>
      <c r="AA1032" s="117" t="str" cm="1">
        <f t="array" ref="AA1032">_xlfn.IFNA(_xlfn.IFS($H1032="Length",VLOOKUP($Y1032,Densities,3,FALSE),$H1032="area",VLOOKUP($Y1032,Densities,4,FALSE),$H1032="volume",VLOOKUP($Y1032,Densities,5,FALSE),$H1032="mass",1,$H1032="",""),"enter density manually")</f>
        <v/>
      </c>
      <c r="AB1032" s="115" t="str" cm="1">
        <f t="array" ref="AB1032">_xlfn.IFNA(_xlfn.IFS($H1032="length","kg/m",$H1032="area","kg/m2",$H1032="volume","kg/m3",$H1032="mass","kg/kg",$H1032="",""),"problem")</f>
        <v/>
      </c>
      <c r="AC1032" s="118" t="str">
        <f t="shared" si="63"/>
        <v/>
      </c>
      <c r="AD1032" s="119" t="str">
        <f t="shared" si="64"/>
        <v/>
      </c>
      <c r="AE1032" s="120" t="str">
        <f t="shared" si="65"/>
        <v/>
      </c>
      <c r="AF1032" s="121" t="str">
        <f t="shared" si="62"/>
        <v/>
      </c>
    </row>
    <row r="1033" spans="2:32" ht="15.75" customHeight="1" x14ac:dyDescent="0.35">
      <c r="B1033" s="903"/>
      <c r="C1033" s="904"/>
      <c r="D1033" s="905"/>
      <c r="E1033" s="906"/>
      <c r="F1033" s="907"/>
      <c r="G1033" s="908"/>
      <c r="H1033" s="909"/>
      <c r="I1033" s="910"/>
      <c r="J1033" s="911"/>
      <c r="K1033" s="912"/>
      <c r="L1033" s="913"/>
      <c r="M1033" s="914"/>
      <c r="N1033" s="915"/>
      <c r="O1033" s="914"/>
      <c r="P1033" s="915"/>
      <c r="Q1033" s="916"/>
      <c r="R1033" s="917"/>
      <c r="S1033" s="918"/>
      <c r="T1033" s="114" t="str" cm="1">
        <f t="array" ref="T1033">_xlfn.IFS(I1033="L = L",J1033*K1033,I1033="L = RoT",J1033*R1033*S1033,I1033="A = L x H",J1033*K1033*L1033,I1033="A = CS",J1033*O1033,I1033="A = A",J1033*N1033,I1033="A = RoT",J1033*R1033*S1033,I1033="V = L x H x T",J1033*K1033*L1033*M1033,I1033="V = L x CS",J1033*K1033*O1033,I1033="V = T x A",J1033*M1033*N1033,I1033="V = V",J1033*P1033,I1033="V = RoT",J1033*R1033*S1033,I1033="M = M",J1033*Q1033,I1033="M = RoT",J1033*R1033*S1033,I1033="","")</f>
        <v/>
      </c>
      <c r="U1033" s="115" t="str" cm="1">
        <f t="array" ref="U1033">_xlfn.IFNA(_xlfn.IFS($H1033="length","m",$H1033="area","m2",$H1033="volume","m3",$H1033="mass","kg",$H1033="",""),"problem")</f>
        <v/>
      </c>
      <c r="V1033" s="475"/>
      <c r="W1033" s="476"/>
      <c r="X1033" s="476"/>
      <c r="Y1033" s="476"/>
      <c r="Z1033" s="116"/>
      <c r="AA1033" s="117" t="str" cm="1">
        <f t="array" ref="AA1033">_xlfn.IFNA(_xlfn.IFS($H1033="Length",VLOOKUP($Y1033,Densities,3,FALSE),$H1033="area",VLOOKUP($Y1033,Densities,4,FALSE),$H1033="volume",VLOOKUP($Y1033,Densities,5,FALSE),$H1033="mass",1,$H1033="",""),"enter density manually")</f>
        <v/>
      </c>
      <c r="AB1033" s="115" t="str" cm="1">
        <f t="array" ref="AB1033">_xlfn.IFNA(_xlfn.IFS($H1033="length","kg/m",$H1033="area","kg/m2",$H1033="volume","kg/m3",$H1033="mass","kg/kg",$H1033="",""),"problem")</f>
        <v/>
      </c>
      <c r="AC1033" s="118" t="str">
        <f t="shared" si="63"/>
        <v/>
      </c>
      <c r="AD1033" s="119" t="str">
        <f t="shared" si="64"/>
        <v/>
      </c>
      <c r="AE1033" s="120" t="str">
        <f t="shared" si="65"/>
        <v/>
      </c>
      <c r="AF1033" s="121" t="str">
        <f t="shared" si="62"/>
        <v/>
      </c>
    </row>
    <row r="1034" spans="2:32" ht="15.75" customHeight="1" x14ac:dyDescent="0.35">
      <c r="B1034" s="903"/>
      <c r="C1034" s="904"/>
      <c r="D1034" s="905"/>
      <c r="E1034" s="906"/>
      <c r="F1034" s="907"/>
      <c r="G1034" s="908"/>
      <c r="H1034" s="909"/>
      <c r="I1034" s="910"/>
      <c r="J1034" s="911"/>
      <c r="K1034" s="912"/>
      <c r="L1034" s="913"/>
      <c r="M1034" s="914"/>
      <c r="N1034" s="915"/>
      <c r="O1034" s="914"/>
      <c r="P1034" s="915"/>
      <c r="Q1034" s="916"/>
      <c r="R1034" s="917"/>
      <c r="S1034" s="918"/>
      <c r="T1034" s="114" t="str" cm="1">
        <f t="array" ref="T1034">_xlfn.IFS(I1034="L = L",J1034*K1034,I1034="L = RoT",J1034*R1034*S1034,I1034="A = L x H",J1034*K1034*L1034,I1034="A = CS",J1034*O1034,I1034="A = A",J1034*N1034,I1034="A = RoT",J1034*R1034*S1034,I1034="V = L x H x T",J1034*K1034*L1034*M1034,I1034="V = L x CS",J1034*K1034*O1034,I1034="V = T x A",J1034*M1034*N1034,I1034="V = V",J1034*P1034,I1034="V = RoT",J1034*R1034*S1034,I1034="M = M",J1034*Q1034,I1034="M = RoT",J1034*R1034*S1034,I1034="","")</f>
        <v/>
      </c>
      <c r="U1034" s="115" t="str" cm="1">
        <f t="array" ref="U1034">_xlfn.IFNA(_xlfn.IFS($H1034="length","m",$H1034="area","m2",$H1034="volume","m3",$H1034="mass","kg",$H1034="",""),"problem")</f>
        <v/>
      </c>
      <c r="V1034" s="475"/>
      <c r="W1034" s="476"/>
      <c r="X1034" s="476"/>
      <c r="Y1034" s="476"/>
      <c r="Z1034" s="116"/>
      <c r="AA1034" s="117" t="str" cm="1">
        <f t="array" ref="AA1034">_xlfn.IFNA(_xlfn.IFS($H1034="Length",VLOOKUP($Y1034,Densities,3,FALSE),$H1034="area",VLOOKUP($Y1034,Densities,4,FALSE),$H1034="volume",VLOOKUP($Y1034,Densities,5,FALSE),$H1034="mass",1,$H1034="",""),"enter density manually")</f>
        <v/>
      </c>
      <c r="AB1034" s="115" t="str" cm="1">
        <f t="array" ref="AB1034">_xlfn.IFNA(_xlfn.IFS($H1034="length","kg/m",$H1034="area","kg/m2",$H1034="volume","kg/m3",$H1034="mass","kg/kg",$H1034="",""),"problem")</f>
        <v/>
      </c>
      <c r="AC1034" s="118" t="str">
        <f t="shared" si="63"/>
        <v/>
      </c>
      <c r="AD1034" s="119" t="str">
        <f t="shared" si="64"/>
        <v/>
      </c>
      <c r="AE1034" s="120" t="str">
        <f t="shared" si="65"/>
        <v/>
      </c>
      <c r="AF1034" s="121" t="str">
        <f t="shared" si="62"/>
        <v/>
      </c>
    </row>
    <row r="1035" spans="2:32" ht="15.75" customHeight="1" x14ac:dyDescent="0.35">
      <c r="B1035" s="903"/>
      <c r="C1035" s="904"/>
      <c r="D1035" s="905"/>
      <c r="E1035" s="906"/>
      <c r="F1035" s="907"/>
      <c r="G1035" s="908"/>
      <c r="H1035" s="909"/>
      <c r="I1035" s="910"/>
      <c r="J1035" s="911"/>
      <c r="K1035" s="912"/>
      <c r="L1035" s="913"/>
      <c r="M1035" s="914"/>
      <c r="N1035" s="915"/>
      <c r="O1035" s="914"/>
      <c r="P1035" s="915"/>
      <c r="Q1035" s="916"/>
      <c r="R1035" s="917"/>
      <c r="S1035" s="918"/>
      <c r="T1035" s="114" t="str" cm="1">
        <f t="array" ref="T1035">_xlfn.IFS(I1035="L = L",J1035*K1035,I1035="L = RoT",J1035*R1035*S1035,I1035="A = L x H",J1035*K1035*L1035,I1035="A = CS",J1035*O1035,I1035="A = A",J1035*N1035,I1035="A = RoT",J1035*R1035*S1035,I1035="V = L x H x T",J1035*K1035*L1035*M1035,I1035="V = L x CS",J1035*K1035*O1035,I1035="V = T x A",J1035*M1035*N1035,I1035="V = V",J1035*P1035,I1035="V = RoT",J1035*R1035*S1035,I1035="M = M",J1035*Q1035,I1035="M = RoT",J1035*R1035*S1035,I1035="","")</f>
        <v/>
      </c>
      <c r="U1035" s="115" t="str" cm="1">
        <f t="array" ref="U1035">_xlfn.IFNA(_xlfn.IFS($H1035="length","m",$H1035="area","m2",$H1035="volume","m3",$H1035="mass","kg",$H1035="",""),"problem")</f>
        <v/>
      </c>
      <c r="V1035" s="475"/>
      <c r="W1035" s="476"/>
      <c r="X1035" s="476"/>
      <c r="Y1035" s="476"/>
      <c r="Z1035" s="116"/>
      <c r="AA1035" s="117" t="str" cm="1">
        <f t="array" ref="AA1035">_xlfn.IFNA(_xlfn.IFS($H1035="Length",VLOOKUP($Y1035,Densities,3,FALSE),$H1035="area",VLOOKUP($Y1035,Densities,4,FALSE),$H1035="volume",VLOOKUP($Y1035,Densities,5,FALSE),$H1035="mass",1,$H1035="",""),"enter density manually")</f>
        <v/>
      </c>
      <c r="AB1035" s="115" t="str" cm="1">
        <f t="array" ref="AB1035">_xlfn.IFNA(_xlfn.IFS($H1035="length","kg/m",$H1035="area","kg/m2",$H1035="volume","kg/m3",$H1035="mass","kg/kg",$H1035="",""),"problem")</f>
        <v/>
      </c>
      <c r="AC1035" s="118" t="str">
        <f t="shared" si="63"/>
        <v/>
      </c>
      <c r="AD1035" s="119" t="str">
        <f t="shared" si="64"/>
        <v/>
      </c>
      <c r="AE1035" s="120" t="str">
        <f t="shared" si="65"/>
        <v/>
      </c>
      <c r="AF1035" s="121" t="str">
        <f t="shared" si="62"/>
        <v/>
      </c>
    </row>
    <row r="1036" spans="2:32" ht="15.75" customHeight="1" x14ac:dyDescent="0.35">
      <c r="B1036" s="903"/>
      <c r="C1036" s="904"/>
      <c r="D1036" s="905"/>
      <c r="E1036" s="906"/>
      <c r="F1036" s="907"/>
      <c r="G1036" s="908"/>
      <c r="H1036" s="909"/>
      <c r="I1036" s="910"/>
      <c r="J1036" s="911"/>
      <c r="K1036" s="912"/>
      <c r="L1036" s="913"/>
      <c r="M1036" s="914"/>
      <c r="N1036" s="915"/>
      <c r="O1036" s="914"/>
      <c r="P1036" s="915"/>
      <c r="Q1036" s="916"/>
      <c r="R1036" s="917"/>
      <c r="S1036" s="918"/>
      <c r="T1036" s="114" t="str" cm="1">
        <f t="array" ref="T1036">_xlfn.IFS(I1036="L = L",J1036*K1036,I1036="L = RoT",J1036*R1036*S1036,I1036="A = L x H",J1036*K1036*L1036,I1036="A = CS",J1036*O1036,I1036="A = A",J1036*N1036,I1036="A = RoT",J1036*R1036*S1036,I1036="V = L x H x T",J1036*K1036*L1036*M1036,I1036="V = L x CS",J1036*K1036*O1036,I1036="V = T x A",J1036*M1036*N1036,I1036="V = V",J1036*P1036,I1036="V = RoT",J1036*R1036*S1036,I1036="M = M",J1036*Q1036,I1036="M = RoT",J1036*R1036*S1036,I1036="","")</f>
        <v/>
      </c>
      <c r="U1036" s="115" t="str" cm="1">
        <f t="array" ref="U1036">_xlfn.IFNA(_xlfn.IFS($H1036="length","m",$H1036="area","m2",$H1036="volume","m3",$H1036="mass","kg",$H1036="",""),"problem")</f>
        <v/>
      </c>
      <c r="V1036" s="475"/>
      <c r="W1036" s="476"/>
      <c r="X1036" s="476"/>
      <c r="Y1036" s="476"/>
      <c r="Z1036" s="116"/>
      <c r="AA1036" s="117" t="str" cm="1">
        <f t="array" ref="AA1036">_xlfn.IFNA(_xlfn.IFS($H1036="Length",VLOOKUP($Y1036,Densities,3,FALSE),$H1036="area",VLOOKUP($Y1036,Densities,4,FALSE),$H1036="volume",VLOOKUP($Y1036,Densities,5,FALSE),$H1036="mass",1,$H1036="",""),"enter density manually")</f>
        <v/>
      </c>
      <c r="AB1036" s="115" t="str" cm="1">
        <f t="array" ref="AB1036">_xlfn.IFNA(_xlfn.IFS($H1036="length","kg/m",$H1036="area","kg/m2",$H1036="volume","kg/m3",$H1036="mass","kg/kg",$H1036="",""),"problem")</f>
        <v/>
      </c>
      <c r="AC1036" s="118" t="str">
        <f t="shared" si="63"/>
        <v/>
      </c>
      <c r="AD1036" s="119" t="str">
        <f t="shared" si="64"/>
        <v/>
      </c>
      <c r="AE1036" s="120" t="str">
        <f t="shared" si="65"/>
        <v/>
      </c>
      <c r="AF1036" s="121" t="str">
        <f t="shared" si="62"/>
        <v/>
      </c>
    </row>
    <row r="1037" spans="2:32" ht="15.75" customHeight="1" x14ac:dyDescent="0.35">
      <c r="B1037" s="903"/>
      <c r="C1037" s="904"/>
      <c r="D1037" s="905"/>
      <c r="E1037" s="906"/>
      <c r="F1037" s="907"/>
      <c r="G1037" s="908"/>
      <c r="H1037" s="909"/>
      <c r="I1037" s="910"/>
      <c r="J1037" s="911"/>
      <c r="K1037" s="912"/>
      <c r="L1037" s="913"/>
      <c r="M1037" s="914"/>
      <c r="N1037" s="915"/>
      <c r="O1037" s="914"/>
      <c r="P1037" s="915"/>
      <c r="Q1037" s="916"/>
      <c r="R1037" s="917"/>
      <c r="S1037" s="918"/>
      <c r="T1037" s="114" t="str" cm="1">
        <f t="array" ref="T1037">_xlfn.IFS(I1037="L = L",J1037*K1037,I1037="L = RoT",J1037*R1037*S1037,I1037="A = L x H",J1037*K1037*L1037,I1037="A = CS",J1037*O1037,I1037="A = A",J1037*N1037,I1037="A = RoT",J1037*R1037*S1037,I1037="V = L x H x T",J1037*K1037*L1037*M1037,I1037="V = L x CS",J1037*K1037*O1037,I1037="V = T x A",J1037*M1037*N1037,I1037="V = V",J1037*P1037,I1037="V = RoT",J1037*R1037*S1037,I1037="M = M",J1037*Q1037,I1037="M = RoT",J1037*R1037*S1037,I1037="","")</f>
        <v/>
      </c>
      <c r="U1037" s="115" t="str" cm="1">
        <f t="array" ref="U1037">_xlfn.IFNA(_xlfn.IFS($H1037="length","m",$H1037="area","m2",$H1037="volume","m3",$H1037="mass","kg",$H1037="",""),"problem")</f>
        <v/>
      </c>
      <c r="V1037" s="475"/>
      <c r="W1037" s="476"/>
      <c r="X1037" s="476"/>
      <c r="Y1037" s="476"/>
      <c r="Z1037" s="116"/>
      <c r="AA1037" s="117" t="str" cm="1">
        <f t="array" ref="AA1037">_xlfn.IFNA(_xlfn.IFS($H1037="Length",VLOOKUP($Y1037,Densities,3,FALSE),$H1037="area",VLOOKUP($Y1037,Densities,4,FALSE),$H1037="volume",VLOOKUP($Y1037,Densities,5,FALSE),$H1037="mass",1,$H1037="",""),"enter density manually")</f>
        <v/>
      </c>
      <c r="AB1037" s="115" t="str" cm="1">
        <f t="array" ref="AB1037">_xlfn.IFNA(_xlfn.IFS($H1037="length","kg/m",$H1037="area","kg/m2",$H1037="volume","kg/m3",$H1037="mass","kg/kg",$H1037="",""),"problem")</f>
        <v/>
      </c>
      <c r="AC1037" s="118" t="str">
        <f t="shared" si="63"/>
        <v/>
      </c>
      <c r="AD1037" s="119" t="str">
        <f t="shared" si="64"/>
        <v/>
      </c>
      <c r="AE1037" s="120" t="str">
        <f t="shared" si="65"/>
        <v/>
      </c>
      <c r="AF1037" s="121" t="str">
        <f t="shared" si="62"/>
        <v/>
      </c>
    </row>
    <row r="1038" spans="2:32" ht="15.75" customHeight="1" x14ac:dyDescent="0.35">
      <c r="B1038" s="903"/>
      <c r="C1038" s="904"/>
      <c r="D1038" s="905"/>
      <c r="E1038" s="906"/>
      <c r="F1038" s="907"/>
      <c r="G1038" s="908"/>
      <c r="H1038" s="909"/>
      <c r="I1038" s="910"/>
      <c r="J1038" s="911"/>
      <c r="K1038" s="912"/>
      <c r="L1038" s="913"/>
      <c r="M1038" s="914"/>
      <c r="N1038" s="915"/>
      <c r="O1038" s="914"/>
      <c r="P1038" s="915"/>
      <c r="Q1038" s="916"/>
      <c r="R1038" s="917"/>
      <c r="S1038" s="918"/>
      <c r="T1038" s="114" t="str" cm="1">
        <f t="array" ref="T1038">_xlfn.IFS(I1038="L = L",J1038*K1038,I1038="L = RoT",J1038*R1038*S1038,I1038="A = L x H",J1038*K1038*L1038,I1038="A = CS",J1038*O1038,I1038="A = A",J1038*N1038,I1038="A = RoT",J1038*R1038*S1038,I1038="V = L x H x T",J1038*K1038*L1038*M1038,I1038="V = L x CS",J1038*K1038*O1038,I1038="V = T x A",J1038*M1038*N1038,I1038="V = V",J1038*P1038,I1038="V = RoT",J1038*R1038*S1038,I1038="M = M",J1038*Q1038,I1038="M = RoT",J1038*R1038*S1038,I1038="","")</f>
        <v/>
      </c>
      <c r="U1038" s="115" t="str" cm="1">
        <f t="array" ref="U1038">_xlfn.IFNA(_xlfn.IFS($H1038="length","m",$H1038="area","m2",$H1038="volume","m3",$H1038="mass","kg",$H1038="",""),"problem")</f>
        <v/>
      </c>
      <c r="V1038" s="475"/>
      <c r="W1038" s="476"/>
      <c r="X1038" s="476"/>
      <c r="Y1038" s="476"/>
      <c r="Z1038" s="116"/>
      <c r="AA1038" s="117" t="str" cm="1">
        <f t="array" ref="AA1038">_xlfn.IFNA(_xlfn.IFS($H1038="Length",VLOOKUP($Y1038,Densities,3,FALSE),$H1038="area",VLOOKUP($Y1038,Densities,4,FALSE),$H1038="volume",VLOOKUP($Y1038,Densities,5,FALSE),$H1038="mass",1,$H1038="",""),"enter density manually")</f>
        <v/>
      </c>
      <c r="AB1038" s="115" t="str" cm="1">
        <f t="array" ref="AB1038">_xlfn.IFNA(_xlfn.IFS($H1038="length","kg/m",$H1038="area","kg/m2",$H1038="volume","kg/m3",$H1038="mass","kg/kg",$H1038="",""),"problem")</f>
        <v/>
      </c>
      <c r="AC1038" s="118" t="str">
        <f t="shared" si="63"/>
        <v/>
      </c>
      <c r="AD1038" s="119" t="str">
        <f t="shared" si="64"/>
        <v/>
      </c>
      <c r="AE1038" s="120" t="str">
        <f t="shared" si="65"/>
        <v/>
      </c>
      <c r="AF1038" s="121" t="str">
        <f t="shared" si="62"/>
        <v/>
      </c>
    </row>
    <row r="1039" spans="2:32" ht="15.75" customHeight="1" x14ac:dyDescent="0.35">
      <c r="B1039" s="903"/>
      <c r="C1039" s="904"/>
      <c r="D1039" s="905"/>
      <c r="E1039" s="906"/>
      <c r="F1039" s="907"/>
      <c r="G1039" s="908"/>
      <c r="H1039" s="909"/>
      <c r="I1039" s="910"/>
      <c r="J1039" s="911"/>
      <c r="K1039" s="912"/>
      <c r="L1039" s="913"/>
      <c r="M1039" s="914"/>
      <c r="N1039" s="915"/>
      <c r="O1039" s="914"/>
      <c r="P1039" s="915"/>
      <c r="Q1039" s="916"/>
      <c r="R1039" s="917"/>
      <c r="S1039" s="918"/>
      <c r="T1039" s="114" t="str" cm="1">
        <f t="array" ref="T1039">_xlfn.IFS(I1039="L = L",J1039*K1039,I1039="L = RoT",J1039*R1039*S1039,I1039="A = L x H",J1039*K1039*L1039,I1039="A = CS",J1039*O1039,I1039="A = A",J1039*N1039,I1039="A = RoT",J1039*R1039*S1039,I1039="V = L x H x T",J1039*K1039*L1039*M1039,I1039="V = L x CS",J1039*K1039*O1039,I1039="V = T x A",J1039*M1039*N1039,I1039="V = V",J1039*P1039,I1039="V = RoT",J1039*R1039*S1039,I1039="M = M",J1039*Q1039,I1039="M = RoT",J1039*R1039*S1039,I1039="","")</f>
        <v/>
      </c>
      <c r="U1039" s="115" t="str" cm="1">
        <f t="array" ref="U1039">_xlfn.IFNA(_xlfn.IFS($H1039="length","m",$H1039="area","m2",$H1039="volume","m3",$H1039="mass","kg",$H1039="",""),"problem")</f>
        <v/>
      </c>
      <c r="V1039" s="475"/>
      <c r="W1039" s="476"/>
      <c r="X1039" s="476"/>
      <c r="Y1039" s="476"/>
      <c r="Z1039" s="116"/>
      <c r="AA1039" s="117" t="str" cm="1">
        <f t="array" ref="AA1039">_xlfn.IFNA(_xlfn.IFS($H1039="Length",VLOOKUP($Y1039,Densities,3,FALSE),$H1039="area",VLOOKUP($Y1039,Densities,4,FALSE),$H1039="volume",VLOOKUP($Y1039,Densities,5,FALSE),$H1039="mass",1,$H1039="",""),"enter density manually")</f>
        <v/>
      </c>
      <c r="AB1039" s="115" t="str" cm="1">
        <f t="array" ref="AB1039">_xlfn.IFNA(_xlfn.IFS($H1039="length","kg/m",$H1039="area","kg/m2",$H1039="volume","kg/m3",$H1039="mass","kg/kg",$H1039="",""),"problem")</f>
        <v/>
      </c>
      <c r="AC1039" s="118" t="str">
        <f t="shared" si="63"/>
        <v/>
      </c>
      <c r="AD1039" s="119" t="str">
        <f t="shared" si="64"/>
        <v/>
      </c>
      <c r="AE1039" s="120" t="str">
        <f t="shared" si="65"/>
        <v/>
      </c>
      <c r="AF1039" s="121" t="str">
        <f t="shared" si="62"/>
        <v/>
      </c>
    </row>
    <row r="1040" spans="2:32" ht="15.75" customHeight="1" x14ac:dyDescent="0.35">
      <c r="B1040" s="903"/>
      <c r="C1040" s="904"/>
      <c r="D1040" s="905"/>
      <c r="E1040" s="906"/>
      <c r="F1040" s="907"/>
      <c r="G1040" s="908"/>
      <c r="H1040" s="909"/>
      <c r="I1040" s="910"/>
      <c r="J1040" s="911"/>
      <c r="K1040" s="912"/>
      <c r="L1040" s="913"/>
      <c r="M1040" s="914"/>
      <c r="N1040" s="915"/>
      <c r="O1040" s="914"/>
      <c r="P1040" s="915"/>
      <c r="Q1040" s="916"/>
      <c r="R1040" s="917"/>
      <c r="S1040" s="918"/>
      <c r="T1040" s="114" t="str" cm="1">
        <f t="array" ref="T1040">_xlfn.IFS(I1040="L = L",J1040*K1040,I1040="L = RoT",J1040*R1040*S1040,I1040="A = L x H",J1040*K1040*L1040,I1040="A = CS",J1040*O1040,I1040="A = A",J1040*N1040,I1040="A = RoT",J1040*R1040*S1040,I1040="V = L x H x T",J1040*K1040*L1040*M1040,I1040="V = L x CS",J1040*K1040*O1040,I1040="V = T x A",J1040*M1040*N1040,I1040="V = V",J1040*P1040,I1040="V = RoT",J1040*R1040*S1040,I1040="M = M",J1040*Q1040,I1040="M = RoT",J1040*R1040*S1040,I1040="","")</f>
        <v/>
      </c>
      <c r="U1040" s="115" t="str" cm="1">
        <f t="array" ref="U1040">_xlfn.IFNA(_xlfn.IFS($H1040="length","m",$H1040="area","m2",$H1040="volume","m3",$H1040="mass","kg",$H1040="",""),"problem")</f>
        <v/>
      </c>
      <c r="V1040" s="475"/>
      <c r="W1040" s="476"/>
      <c r="X1040" s="476"/>
      <c r="Y1040" s="476"/>
      <c r="Z1040" s="116"/>
      <c r="AA1040" s="117" t="str" cm="1">
        <f t="array" ref="AA1040">_xlfn.IFNA(_xlfn.IFS($H1040="Length",VLOOKUP($Y1040,Densities,3,FALSE),$H1040="area",VLOOKUP($Y1040,Densities,4,FALSE),$H1040="volume",VLOOKUP($Y1040,Densities,5,FALSE),$H1040="mass",1,$H1040="",""),"enter density manually")</f>
        <v/>
      </c>
      <c r="AB1040" s="115" t="str" cm="1">
        <f t="array" ref="AB1040">_xlfn.IFNA(_xlfn.IFS($H1040="length","kg/m",$H1040="area","kg/m2",$H1040="volume","kg/m3",$H1040="mass","kg/kg",$H1040="",""),"problem")</f>
        <v/>
      </c>
      <c r="AC1040" s="118" t="str">
        <f t="shared" si="63"/>
        <v/>
      </c>
      <c r="AD1040" s="119" t="str">
        <f t="shared" si="64"/>
        <v/>
      </c>
      <c r="AE1040" s="120" t="str">
        <f t="shared" si="65"/>
        <v/>
      </c>
      <c r="AF1040" s="121" t="str">
        <f t="shared" si="62"/>
        <v/>
      </c>
    </row>
    <row r="1041" spans="2:32" ht="15.75" customHeight="1" x14ac:dyDescent="0.35">
      <c r="B1041" s="903"/>
      <c r="C1041" s="904"/>
      <c r="D1041" s="905"/>
      <c r="E1041" s="906"/>
      <c r="F1041" s="907"/>
      <c r="G1041" s="908"/>
      <c r="H1041" s="909"/>
      <c r="I1041" s="910"/>
      <c r="J1041" s="911"/>
      <c r="K1041" s="912"/>
      <c r="L1041" s="913"/>
      <c r="M1041" s="914"/>
      <c r="N1041" s="915"/>
      <c r="O1041" s="914"/>
      <c r="P1041" s="915"/>
      <c r="Q1041" s="916"/>
      <c r="R1041" s="917"/>
      <c r="S1041" s="918"/>
      <c r="T1041" s="114" t="str" cm="1">
        <f t="array" ref="T1041">_xlfn.IFS(I1041="L = L",J1041*K1041,I1041="L = RoT",J1041*R1041*S1041,I1041="A = L x H",J1041*K1041*L1041,I1041="A = CS",J1041*O1041,I1041="A = A",J1041*N1041,I1041="A = RoT",J1041*R1041*S1041,I1041="V = L x H x T",J1041*K1041*L1041*M1041,I1041="V = L x CS",J1041*K1041*O1041,I1041="V = T x A",J1041*M1041*N1041,I1041="V = V",J1041*P1041,I1041="V = RoT",J1041*R1041*S1041,I1041="M = M",J1041*Q1041,I1041="M = RoT",J1041*R1041*S1041,I1041="","")</f>
        <v/>
      </c>
      <c r="U1041" s="115" t="str" cm="1">
        <f t="array" ref="U1041">_xlfn.IFNA(_xlfn.IFS($H1041="length","m",$H1041="area","m2",$H1041="volume","m3",$H1041="mass","kg",$H1041="",""),"problem")</f>
        <v/>
      </c>
      <c r="V1041" s="475"/>
      <c r="W1041" s="476"/>
      <c r="X1041" s="476"/>
      <c r="Y1041" s="476"/>
      <c r="Z1041" s="116"/>
      <c r="AA1041" s="117" t="str" cm="1">
        <f t="array" ref="AA1041">_xlfn.IFNA(_xlfn.IFS($H1041="Length",VLOOKUP($Y1041,Densities,3,FALSE),$H1041="area",VLOOKUP($Y1041,Densities,4,FALSE),$H1041="volume",VLOOKUP($Y1041,Densities,5,FALSE),$H1041="mass",1,$H1041="",""),"enter density manually")</f>
        <v/>
      </c>
      <c r="AB1041" s="115" t="str" cm="1">
        <f t="array" ref="AB1041">_xlfn.IFNA(_xlfn.IFS($H1041="length","kg/m",$H1041="area","kg/m2",$H1041="volume","kg/m3",$H1041="mass","kg/kg",$H1041="",""),"problem")</f>
        <v/>
      </c>
      <c r="AC1041" s="118" t="str">
        <f t="shared" si="63"/>
        <v/>
      </c>
      <c r="AD1041" s="119" t="str">
        <f t="shared" si="64"/>
        <v/>
      </c>
      <c r="AE1041" s="120" t="str">
        <f t="shared" si="65"/>
        <v/>
      </c>
      <c r="AF1041" s="121" t="str">
        <f t="shared" si="62"/>
        <v/>
      </c>
    </row>
    <row r="1042" spans="2:32" ht="15.75" customHeight="1" x14ac:dyDescent="0.35">
      <c r="B1042" s="903"/>
      <c r="C1042" s="904"/>
      <c r="D1042" s="905"/>
      <c r="E1042" s="906"/>
      <c r="F1042" s="907"/>
      <c r="G1042" s="908"/>
      <c r="H1042" s="909"/>
      <c r="I1042" s="910"/>
      <c r="J1042" s="911"/>
      <c r="K1042" s="912"/>
      <c r="L1042" s="913"/>
      <c r="M1042" s="914"/>
      <c r="N1042" s="915"/>
      <c r="O1042" s="914"/>
      <c r="P1042" s="915"/>
      <c r="Q1042" s="916"/>
      <c r="R1042" s="917"/>
      <c r="S1042" s="918"/>
      <c r="T1042" s="114" t="str" cm="1">
        <f t="array" ref="T1042">_xlfn.IFS(I1042="L = L",J1042*K1042,I1042="L = RoT",J1042*R1042*S1042,I1042="A = L x H",J1042*K1042*L1042,I1042="A = CS",J1042*O1042,I1042="A = A",J1042*N1042,I1042="A = RoT",J1042*R1042*S1042,I1042="V = L x H x T",J1042*K1042*L1042*M1042,I1042="V = L x CS",J1042*K1042*O1042,I1042="V = T x A",J1042*M1042*N1042,I1042="V = V",J1042*P1042,I1042="V = RoT",J1042*R1042*S1042,I1042="M = M",J1042*Q1042,I1042="M = RoT",J1042*R1042*S1042,I1042="","")</f>
        <v/>
      </c>
      <c r="U1042" s="115" t="str" cm="1">
        <f t="array" ref="U1042">_xlfn.IFNA(_xlfn.IFS($H1042="length","m",$H1042="area","m2",$H1042="volume","m3",$H1042="mass","kg",$H1042="",""),"problem")</f>
        <v/>
      </c>
      <c r="V1042" s="475"/>
      <c r="W1042" s="476"/>
      <c r="X1042" s="476"/>
      <c r="Y1042" s="476"/>
      <c r="Z1042" s="116"/>
      <c r="AA1042" s="117" t="str" cm="1">
        <f t="array" ref="AA1042">_xlfn.IFNA(_xlfn.IFS($H1042="Length",VLOOKUP($Y1042,Densities,3,FALSE),$H1042="area",VLOOKUP($Y1042,Densities,4,FALSE),$H1042="volume",VLOOKUP($Y1042,Densities,5,FALSE),$H1042="mass",1,$H1042="",""),"enter density manually")</f>
        <v/>
      </c>
      <c r="AB1042" s="115" t="str" cm="1">
        <f t="array" ref="AB1042">_xlfn.IFNA(_xlfn.IFS($H1042="length","kg/m",$H1042="area","kg/m2",$H1042="volume","kg/m3",$H1042="mass","kg/kg",$H1042="",""),"problem")</f>
        <v/>
      </c>
      <c r="AC1042" s="118" t="str">
        <f t="shared" si="63"/>
        <v/>
      </c>
      <c r="AD1042" s="119" t="str">
        <f t="shared" si="64"/>
        <v/>
      </c>
      <c r="AE1042" s="120" t="str">
        <f t="shared" si="65"/>
        <v/>
      </c>
      <c r="AF1042" s="121" t="str">
        <f t="shared" si="62"/>
        <v/>
      </c>
    </row>
    <row r="1043" spans="2:32" ht="15.75" customHeight="1" x14ac:dyDescent="0.35">
      <c r="B1043" s="903"/>
      <c r="C1043" s="904"/>
      <c r="D1043" s="905"/>
      <c r="E1043" s="906"/>
      <c r="F1043" s="907"/>
      <c r="G1043" s="908"/>
      <c r="H1043" s="909"/>
      <c r="I1043" s="910"/>
      <c r="J1043" s="911"/>
      <c r="K1043" s="912"/>
      <c r="L1043" s="913"/>
      <c r="M1043" s="914"/>
      <c r="N1043" s="915"/>
      <c r="O1043" s="914"/>
      <c r="P1043" s="915"/>
      <c r="Q1043" s="916"/>
      <c r="R1043" s="917"/>
      <c r="S1043" s="918"/>
      <c r="T1043" s="114" t="str" cm="1">
        <f t="array" ref="T1043">_xlfn.IFS(I1043="L = L",J1043*K1043,I1043="L = RoT",J1043*R1043*S1043,I1043="A = L x H",J1043*K1043*L1043,I1043="A = CS",J1043*O1043,I1043="A = A",J1043*N1043,I1043="A = RoT",J1043*R1043*S1043,I1043="V = L x H x T",J1043*K1043*L1043*M1043,I1043="V = L x CS",J1043*K1043*O1043,I1043="V = T x A",J1043*M1043*N1043,I1043="V = V",J1043*P1043,I1043="V = RoT",J1043*R1043*S1043,I1043="M = M",J1043*Q1043,I1043="M = RoT",J1043*R1043*S1043,I1043="","")</f>
        <v/>
      </c>
      <c r="U1043" s="115" t="str" cm="1">
        <f t="array" ref="U1043">_xlfn.IFNA(_xlfn.IFS($H1043="length","m",$H1043="area","m2",$H1043="volume","m3",$H1043="mass","kg",$H1043="",""),"problem")</f>
        <v/>
      </c>
      <c r="V1043" s="475"/>
      <c r="W1043" s="476"/>
      <c r="X1043" s="476"/>
      <c r="Y1043" s="476"/>
      <c r="Z1043" s="116"/>
      <c r="AA1043" s="117" t="str" cm="1">
        <f t="array" ref="AA1043">_xlfn.IFNA(_xlfn.IFS($H1043="Length",VLOOKUP($Y1043,Densities,3,FALSE),$H1043="area",VLOOKUP($Y1043,Densities,4,FALSE),$H1043="volume",VLOOKUP($Y1043,Densities,5,FALSE),$H1043="mass",1,$H1043="",""),"enter density manually")</f>
        <v/>
      </c>
      <c r="AB1043" s="115" t="str" cm="1">
        <f t="array" ref="AB1043">_xlfn.IFNA(_xlfn.IFS($H1043="length","kg/m",$H1043="area","kg/m2",$H1043="volume","kg/m3",$H1043="mass","kg/kg",$H1043="",""),"problem")</f>
        <v/>
      </c>
      <c r="AC1043" s="118" t="str">
        <f t="shared" si="63"/>
        <v/>
      </c>
      <c r="AD1043" s="119" t="str">
        <f t="shared" si="64"/>
        <v/>
      </c>
      <c r="AE1043" s="120" t="str">
        <f t="shared" si="65"/>
        <v/>
      </c>
      <c r="AF1043" s="121" t="str">
        <f t="shared" si="62"/>
        <v/>
      </c>
    </row>
    <row r="1044" spans="2:32" ht="15.75" customHeight="1" x14ac:dyDescent="0.35">
      <c r="B1044" s="903"/>
      <c r="C1044" s="904"/>
      <c r="D1044" s="905"/>
      <c r="E1044" s="906"/>
      <c r="F1044" s="907"/>
      <c r="G1044" s="908"/>
      <c r="H1044" s="909"/>
      <c r="I1044" s="910"/>
      <c r="J1044" s="911"/>
      <c r="K1044" s="912"/>
      <c r="L1044" s="913"/>
      <c r="M1044" s="914"/>
      <c r="N1044" s="915"/>
      <c r="O1044" s="914"/>
      <c r="P1044" s="915"/>
      <c r="Q1044" s="916"/>
      <c r="R1044" s="917"/>
      <c r="S1044" s="918"/>
      <c r="T1044" s="114" t="str" cm="1">
        <f t="array" ref="T1044">_xlfn.IFS(I1044="L = L",J1044*K1044,I1044="L = RoT",J1044*R1044*S1044,I1044="A = L x H",J1044*K1044*L1044,I1044="A = CS",J1044*O1044,I1044="A = A",J1044*N1044,I1044="A = RoT",J1044*R1044*S1044,I1044="V = L x H x T",J1044*K1044*L1044*M1044,I1044="V = L x CS",J1044*K1044*O1044,I1044="V = T x A",J1044*M1044*N1044,I1044="V = V",J1044*P1044,I1044="V = RoT",J1044*R1044*S1044,I1044="M = M",J1044*Q1044,I1044="M = RoT",J1044*R1044*S1044,I1044="","")</f>
        <v/>
      </c>
      <c r="U1044" s="115" t="str" cm="1">
        <f t="array" ref="U1044">_xlfn.IFNA(_xlfn.IFS($H1044="length","m",$H1044="area","m2",$H1044="volume","m3",$H1044="mass","kg",$H1044="",""),"problem")</f>
        <v/>
      </c>
      <c r="V1044" s="475"/>
      <c r="W1044" s="476"/>
      <c r="X1044" s="476"/>
      <c r="Y1044" s="476"/>
      <c r="Z1044" s="116"/>
      <c r="AA1044" s="117" t="str" cm="1">
        <f t="array" ref="AA1044">_xlfn.IFNA(_xlfn.IFS($H1044="Length",VLOOKUP($Y1044,Densities,3,FALSE),$H1044="area",VLOOKUP($Y1044,Densities,4,FALSE),$H1044="volume",VLOOKUP($Y1044,Densities,5,FALSE),$H1044="mass",1,$H1044="",""),"enter density manually")</f>
        <v/>
      </c>
      <c r="AB1044" s="115" t="str" cm="1">
        <f t="array" ref="AB1044">_xlfn.IFNA(_xlfn.IFS($H1044="length","kg/m",$H1044="area","kg/m2",$H1044="volume","kg/m3",$H1044="mass","kg/kg",$H1044="",""),"problem")</f>
        <v/>
      </c>
      <c r="AC1044" s="118" t="str">
        <f t="shared" si="63"/>
        <v/>
      </c>
      <c r="AD1044" s="119" t="str">
        <f t="shared" si="64"/>
        <v/>
      </c>
      <c r="AE1044" s="120" t="str">
        <f t="shared" si="65"/>
        <v/>
      </c>
      <c r="AF1044" s="121" t="str">
        <f t="shared" si="62"/>
        <v/>
      </c>
    </row>
    <row r="1045" spans="2:32" ht="15.75" customHeight="1" x14ac:dyDescent="0.35">
      <c r="B1045" s="903"/>
      <c r="C1045" s="904"/>
      <c r="D1045" s="905"/>
      <c r="E1045" s="906"/>
      <c r="F1045" s="907"/>
      <c r="G1045" s="908"/>
      <c r="H1045" s="909"/>
      <c r="I1045" s="910"/>
      <c r="J1045" s="911"/>
      <c r="K1045" s="912"/>
      <c r="L1045" s="913"/>
      <c r="M1045" s="914"/>
      <c r="N1045" s="915"/>
      <c r="O1045" s="914"/>
      <c r="P1045" s="915"/>
      <c r="Q1045" s="916"/>
      <c r="R1045" s="917"/>
      <c r="S1045" s="918"/>
      <c r="T1045" s="114" t="str" cm="1">
        <f t="array" ref="T1045">_xlfn.IFS(I1045="L = L",J1045*K1045,I1045="L = RoT",J1045*R1045*S1045,I1045="A = L x H",J1045*K1045*L1045,I1045="A = CS",J1045*O1045,I1045="A = A",J1045*N1045,I1045="A = RoT",J1045*R1045*S1045,I1045="V = L x H x T",J1045*K1045*L1045*M1045,I1045="V = L x CS",J1045*K1045*O1045,I1045="V = T x A",J1045*M1045*N1045,I1045="V = V",J1045*P1045,I1045="V = RoT",J1045*R1045*S1045,I1045="M = M",J1045*Q1045,I1045="M = RoT",J1045*R1045*S1045,I1045="","")</f>
        <v/>
      </c>
      <c r="U1045" s="115" t="str" cm="1">
        <f t="array" ref="U1045">_xlfn.IFNA(_xlfn.IFS($H1045="length","m",$H1045="area","m2",$H1045="volume","m3",$H1045="mass","kg",$H1045="",""),"problem")</f>
        <v/>
      </c>
      <c r="V1045" s="475"/>
      <c r="W1045" s="476"/>
      <c r="X1045" s="476"/>
      <c r="Y1045" s="476"/>
      <c r="Z1045" s="116"/>
      <c r="AA1045" s="117" t="str" cm="1">
        <f t="array" ref="AA1045">_xlfn.IFNA(_xlfn.IFS($H1045="Length",VLOOKUP($Y1045,Densities,3,FALSE),$H1045="area",VLOOKUP($Y1045,Densities,4,FALSE),$H1045="volume",VLOOKUP($Y1045,Densities,5,FALSE),$H1045="mass",1,$H1045="",""),"enter density manually")</f>
        <v/>
      </c>
      <c r="AB1045" s="115" t="str" cm="1">
        <f t="array" ref="AB1045">_xlfn.IFNA(_xlfn.IFS($H1045="length","kg/m",$H1045="area","kg/m2",$H1045="volume","kg/m3",$H1045="mass","kg/kg",$H1045="",""),"problem")</f>
        <v/>
      </c>
      <c r="AC1045" s="118" t="str">
        <f t="shared" si="63"/>
        <v/>
      </c>
      <c r="AD1045" s="119" t="str">
        <f t="shared" si="64"/>
        <v/>
      </c>
      <c r="AE1045" s="120" t="str">
        <f t="shared" si="65"/>
        <v/>
      </c>
      <c r="AF1045" s="121" t="str">
        <f t="shared" si="62"/>
        <v/>
      </c>
    </row>
    <row r="1046" spans="2:32" ht="15.75" customHeight="1" x14ac:dyDescent="0.35">
      <c r="B1046" s="903"/>
      <c r="C1046" s="904"/>
      <c r="D1046" s="905"/>
      <c r="E1046" s="906"/>
      <c r="F1046" s="907"/>
      <c r="G1046" s="908"/>
      <c r="H1046" s="909"/>
      <c r="I1046" s="910"/>
      <c r="J1046" s="911"/>
      <c r="K1046" s="912"/>
      <c r="L1046" s="913"/>
      <c r="M1046" s="914"/>
      <c r="N1046" s="915"/>
      <c r="O1046" s="914"/>
      <c r="P1046" s="915"/>
      <c r="Q1046" s="916"/>
      <c r="R1046" s="917"/>
      <c r="S1046" s="918"/>
      <c r="T1046" s="114" t="str" cm="1">
        <f t="array" ref="T1046">_xlfn.IFS(I1046="L = L",J1046*K1046,I1046="L = RoT",J1046*R1046*S1046,I1046="A = L x H",J1046*K1046*L1046,I1046="A = CS",J1046*O1046,I1046="A = A",J1046*N1046,I1046="A = RoT",J1046*R1046*S1046,I1046="V = L x H x T",J1046*K1046*L1046*M1046,I1046="V = L x CS",J1046*K1046*O1046,I1046="V = T x A",J1046*M1046*N1046,I1046="V = V",J1046*P1046,I1046="V = RoT",J1046*R1046*S1046,I1046="M = M",J1046*Q1046,I1046="M = RoT",J1046*R1046*S1046,I1046="","")</f>
        <v/>
      </c>
      <c r="U1046" s="115" t="str" cm="1">
        <f t="array" ref="U1046">_xlfn.IFNA(_xlfn.IFS($H1046="length","m",$H1046="area","m2",$H1046="volume","m3",$H1046="mass","kg",$H1046="",""),"problem")</f>
        <v/>
      </c>
      <c r="V1046" s="475"/>
      <c r="W1046" s="476"/>
      <c r="X1046" s="476"/>
      <c r="Y1046" s="476"/>
      <c r="Z1046" s="116"/>
      <c r="AA1046" s="117" t="str" cm="1">
        <f t="array" ref="AA1046">_xlfn.IFNA(_xlfn.IFS($H1046="Length",VLOOKUP($Y1046,Densities,3,FALSE),$H1046="area",VLOOKUP($Y1046,Densities,4,FALSE),$H1046="volume",VLOOKUP($Y1046,Densities,5,FALSE),$H1046="mass",1,$H1046="",""),"enter density manually")</f>
        <v/>
      </c>
      <c r="AB1046" s="115" t="str" cm="1">
        <f t="array" ref="AB1046">_xlfn.IFNA(_xlfn.IFS($H1046="length","kg/m",$H1046="area","kg/m2",$H1046="volume","kg/m3",$H1046="mass","kg/kg",$H1046="",""),"problem")</f>
        <v/>
      </c>
      <c r="AC1046" s="118" t="str">
        <f t="shared" si="63"/>
        <v/>
      </c>
      <c r="AD1046" s="119" t="str">
        <f t="shared" si="64"/>
        <v/>
      </c>
      <c r="AE1046" s="120" t="str">
        <f t="shared" si="65"/>
        <v/>
      </c>
      <c r="AF1046" s="121" t="str">
        <f t="shared" si="62"/>
        <v/>
      </c>
    </row>
    <row r="1047" spans="2:32" ht="15.75" customHeight="1" x14ac:dyDescent="0.35">
      <c r="B1047" s="903"/>
      <c r="C1047" s="904"/>
      <c r="D1047" s="905"/>
      <c r="E1047" s="906"/>
      <c r="F1047" s="907"/>
      <c r="G1047" s="908"/>
      <c r="H1047" s="909"/>
      <c r="I1047" s="910"/>
      <c r="J1047" s="911"/>
      <c r="K1047" s="912"/>
      <c r="L1047" s="913"/>
      <c r="M1047" s="914"/>
      <c r="N1047" s="915"/>
      <c r="O1047" s="914"/>
      <c r="P1047" s="915"/>
      <c r="Q1047" s="916"/>
      <c r="R1047" s="917"/>
      <c r="S1047" s="918"/>
      <c r="T1047" s="114" t="str" cm="1">
        <f t="array" ref="T1047">_xlfn.IFS(I1047="L = L",J1047*K1047,I1047="L = RoT",J1047*R1047*S1047,I1047="A = L x H",J1047*K1047*L1047,I1047="A = CS",J1047*O1047,I1047="A = A",J1047*N1047,I1047="A = RoT",J1047*R1047*S1047,I1047="V = L x H x T",J1047*K1047*L1047*M1047,I1047="V = L x CS",J1047*K1047*O1047,I1047="V = T x A",J1047*M1047*N1047,I1047="V = V",J1047*P1047,I1047="V = RoT",J1047*R1047*S1047,I1047="M = M",J1047*Q1047,I1047="M = RoT",J1047*R1047*S1047,I1047="","")</f>
        <v/>
      </c>
      <c r="U1047" s="115" t="str" cm="1">
        <f t="array" ref="U1047">_xlfn.IFNA(_xlfn.IFS($H1047="length","m",$H1047="area","m2",$H1047="volume","m3",$H1047="mass","kg",$H1047="",""),"problem")</f>
        <v/>
      </c>
      <c r="V1047" s="475"/>
      <c r="W1047" s="476"/>
      <c r="X1047" s="476"/>
      <c r="Y1047" s="476"/>
      <c r="Z1047" s="116"/>
      <c r="AA1047" s="117" t="str" cm="1">
        <f t="array" ref="AA1047">_xlfn.IFNA(_xlfn.IFS($H1047="Length",VLOOKUP($Y1047,Densities,3,FALSE),$H1047="area",VLOOKUP($Y1047,Densities,4,FALSE),$H1047="volume",VLOOKUP($Y1047,Densities,5,FALSE),$H1047="mass",1,$H1047="",""),"enter density manually")</f>
        <v/>
      </c>
      <c r="AB1047" s="115" t="str" cm="1">
        <f t="array" ref="AB1047">_xlfn.IFNA(_xlfn.IFS($H1047="length","kg/m",$H1047="area","kg/m2",$H1047="volume","kg/m3",$H1047="mass","kg/kg",$H1047="",""),"problem")</f>
        <v/>
      </c>
      <c r="AC1047" s="118" t="str">
        <f t="shared" si="63"/>
        <v/>
      </c>
      <c r="AD1047" s="119" t="str">
        <f t="shared" si="64"/>
        <v/>
      </c>
      <c r="AE1047" s="120" t="str">
        <f t="shared" si="65"/>
        <v/>
      </c>
      <c r="AF1047" s="121" t="str">
        <f t="shared" si="62"/>
        <v/>
      </c>
    </row>
    <row r="1048" spans="2:32" ht="15.75" customHeight="1" x14ac:dyDescent="0.35">
      <c r="B1048" s="903"/>
      <c r="C1048" s="904"/>
      <c r="D1048" s="905"/>
      <c r="E1048" s="906"/>
      <c r="F1048" s="907"/>
      <c r="G1048" s="908"/>
      <c r="H1048" s="909"/>
      <c r="I1048" s="910"/>
      <c r="J1048" s="911"/>
      <c r="K1048" s="912"/>
      <c r="L1048" s="913"/>
      <c r="M1048" s="914"/>
      <c r="N1048" s="915"/>
      <c r="O1048" s="914"/>
      <c r="P1048" s="915"/>
      <c r="Q1048" s="916"/>
      <c r="R1048" s="917"/>
      <c r="S1048" s="918"/>
      <c r="T1048" s="114" t="str" cm="1">
        <f t="array" ref="T1048">_xlfn.IFS(I1048="L = L",J1048*K1048,I1048="L = RoT",J1048*R1048*S1048,I1048="A = L x H",J1048*K1048*L1048,I1048="A = CS",J1048*O1048,I1048="A = A",J1048*N1048,I1048="A = RoT",J1048*R1048*S1048,I1048="V = L x H x T",J1048*K1048*L1048*M1048,I1048="V = L x CS",J1048*K1048*O1048,I1048="V = T x A",J1048*M1048*N1048,I1048="V = V",J1048*P1048,I1048="V = RoT",J1048*R1048*S1048,I1048="M = M",J1048*Q1048,I1048="M = RoT",J1048*R1048*S1048,I1048="","")</f>
        <v/>
      </c>
      <c r="U1048" s="115" t="str" cm="1">
        <f t="array" ref="U1048">_xlfn.IFNA(_xlfn.IFS($H1048="length","m",$H1048="area","m2",$H1048="volume","m3",$H1048="mass","kg",$H1048="",""),"problem")</f>
        <v/>
      </c>
      <c r="V1048" s="475"/>
      <c r="W1048" s="476"/>
      <c r="X1048" s="476"/>
      <c r="Y1048" s="476"/>
      <c r="Z1048" s="116"/>
      <c r="AA1048" s="117" t="str" cm="1">
        <f t="array" ref="AA1048">_xlfn.IFNA(_xlfn.IFS($H1048="Length",VLOOKUP($Y1048,Densities,3,FALSE),$H1048="area",VLOOKUP($Y1048,Densities,4,FALSE),$H1048="volume",VLOOKUP($Y1048,Densities,5,FALSE),$H1048="mass",1,$H1048="",""),"enter density manually")</f>
        <v/>
      </c>
      <c r="AB1048" s="115" t="str" cm="1">
        <f t="array" ref="AB1048">_xlfn.IFNA(_xlfn.IFS($H1048="length","kg/m",$H1048="area","kg/m2",$H1048="volume","kg/m3",$H1048="mass","kg/kg",$H1048="",""),"problem")</f>
        <v/>
      </c>
      <c r="AC1048" s="118" t="str">
        <f t="shared" si="63"/>
        <v/>
      </c>
      <c r="AD1048" s="119" t="str">
        <f t="shared" si="64"/>
        <v/>
      </c>
      <c r="AE1048" s="120" t="str">
        <f t="shared" si="65"/>
        <v/>
      </c>
      <c r="AF1048" s="121" t="str">
        <f t="shared" si="62"/>
        <v/>
      </c>
    </row>
    <row r="1049" spans="2:32" ht="15.75" customHeight="1" x14ac:dyDescent="0.35">
      <c r="B1049" s="903"/>
      <c r="C1049" s="904"/>
      <c r="D1049" s="905"/>
      <c r="E1049" s="906"/>
      <c r="F1049" s="907"/>
      <c r="G1049" s="908"/>
      <c r="H1049" s="909"/>
      <c r="I1049" s="910"/>
      <c r="J1049" s="911"/>
      <c r="K1049" s="912"/>
      <c r="L1049" s="913"/>
      <c r="M1049" s="914"/>
      <c r="N1049" s="915"/>
      <c r="O1049" s="914"/>
      <c r="P1049" s="915"/>
      <c r="Q1049" s="916"/>
      <c r="R1049" s="917"/>
      <c r="S1049" s="918"/>
      <c r="T1049" s="114" t="str" cm="1">
        <f t="array" ref="T1049">_xlfn.IFS(I1049="L = L",J1049*K1049,I1049="L = RoT",J1049*R1049*S1049,I1049="A = L x H",J1049*K1049*L1049,I1049="A = CS",J1049*O1049,I1049="A = A",J1049*N1049,I1049="A = RoT",J1049*R1049*S1049,I1049="V = L x H x T",J1049*K1049*L1049*M1049,I1049="V = L x CS",J1049*K1049*O1049,I1049="V = T x A",J1049*M1049*N1049,I1049="V = V",J1049*P1049,I1049="V = RoT",J1049*R1049*S1049,I1049="M = M",J1049*Q1049,I1049="M = RoT",J1049*R1049*S1049,I1049="","")</f>
        <v/>
      </c>
      <c r="U1049" s="115" t="str" cm="1">
        <f t="array" ref="U1049">_xlfn.IFNA(_xlfn.IFS($H1049="length","m",$H1049="area","m2",$H1049="volume","m3",$H1049="mass","kg",$H1049="",""),"problem")</f>
        <v/>
      </c>
      <c r="V1049" s="475"/>
      <c r="W1049" s="476"/>
      <c r="X1049" s="476"/>
      <c r="Y1049" s="476"/>
      <c r="Z1049" s="116"/>
      <c r="AA1049" s="117" t="str" cm="1">
        <f t="array" ref="AA1049">_xlfn.IFNA(_xlfn.IFS($H1049="Length",VLOOKUP($Y1049,Densities,3,FALSE),$H1049="area",VLOOKUP($Y1049,Densities,4,FALSE),$H1049="volume",VLOOKUP($Y1049,Densities,5,FALSE),$H1049="mass",1,$H1049="",""),"enter density manually")</f>
        <v/>
      </c>
      <c r="AB1049" s="115" t="str" cm="1">
        <f t="array" ref="AB1049">_xlfn.IFNA(_xlfn.IFS($H1049="length","kg/m",$H1049="area","kg/m2",$H1049="volume","kg/m3",$H1049="mass","kg/kg",$H1049="",""),"problem")</f>
        <v/>
      </c>
      <c r="AC1049" s="118" t="str">
        <f t="shared" si="63"/>
        <v/>
      </c>
      <c r="AD1049" s="119" t="str">
        <f t="shared" si="64"/>
        <v/>
      </c>
      <c r="AE1049" s="120" t="str">
        <f t="shared" si="65"/>
        <v/>
      </c>
      <c r="AF1049" s="121" t="str">
        <f t="shared" si="62"/>
        <v/>
      </c>
    </row>
    <row r="1050" spans="2:32" ht="15.75" customHeight="1" x14ac:dyDescent="0.35">
      <c r="B1050" s="903"/>
      <c r="C1050" s="904"/>
      <c r="D1050" s="905"/>
      <c r="E1050" s="906"/>
      <c r="F1050" s="907"/>
      <c r="G1050" s="908"/>
      <c r="H1050" s="909"/>
      <c r="I1050" s="910"/>
      <c r="J1050" s="911"/>
      <c r="K1050" s="912"/>
      <c r="L1050" s="913"/>
      <c r="M1050" s="914"/>
      <c r="N1050" s="915"/>
      <c r="O1050" s="914"/>
      <c r="P1050" s="915"/>
      <c r="Q1050" s="916"/>
      <c r="R1050" s="917"/>
      <c r="S1050" s="918"/>
      <c r="T1050" s="114" t="str" cm="1">
        <f t="array" ref="T1050">_xlfn.IFS(I1050="L = L",J1050*K1050,I1050="L = RoT",J1050*R1050*S1050,I1050="A = L x H",J1050*K1050*L1050,I1050="A = CS",J1050*O1050,I1050="A = A",J1050*N1050,I1050="A = RoT",J1050*R1050*S1050,I1050="V = L x H x T",J1050*K1050*L1050*M1050,I1050="V = L x CS",J1050*K1050*O1050,I1050="V = T x A",J1050*M1050*N1050,I1050="V = V",J1050*P1050,I1050="V = RoT",J1050*R1050*S1050,I1050="M = M",J1050*Q1050,I1050="M = RoT",J1050*R1050*S1050,I1050="","")</f>
        <v/>
      </c>
      <c r="U1050" s="115" t="str" cm="1">
        <f t="array" ref="U1050">_xlfn.IFNA(_xlfn.IFS($H1050="length","m",$H1050="area","m2",$H1050="volume","m3",$H1050="mass","kg",$H1050="",""),"problem")</f>
        <v/>
      </c>
      <c r="V1050" s="475"/>
      <c r="W1050" s="476"/>
      <c r="X1050" s="476"/>
      <c r="Y1050" s="476"/>
      <c r="Z1050" s="116"/>
      <c r="AA1050" s="117" t="str" cm="1">
        <f t="array" ref="AA1050">_xlfn.IFNA(_xlfn.IFS($H1050="Length",VLOOKUP($Y1050,Densities,3,FALSE),$H1050="area",VLOOKUP($Y1050,Densities,4,FALSE),$H1050="volume",VLOOKUP($Y1050,Densities,5,FALSE),$H1050="mass",1,$H1050="",""),"enter density manually")</f>
        <v/>
      </c>
      <c r="AB1050" s="115" t="str" cm="1">
        <f t="array" ref="AB1050">_xlfn.IFNA(_xlfn.IFS($H1050="length","kg/m",$H1050="area","kg/m2",$H1050="volume","kg/m3",$H1050="mass","kg/kg",$H1050="",""),"problem")</f>
        <v/>
      </c>
      <c r="AC1050" s="118" t="str">
        <f t="shared" si="63"/>
        <v/>
      </c>
      <c r="AD1050" s="119" t="str">
        <f t="shared" si="64"/>
        <v/>
      </c>
      <c r="AE1050" s="120" t="str">
        <f t="shared" si="65"/>
        <v/>
      </c>
      <c r="AF1050" s="121" t="str">
        <f t="shared" si="62"/>
        <v/>
      </c>
    </row>
    <row r="1051" spans="2:32" ht="15.75" customHeight="1" x14ac:dyDescent="0.35">
      <c r="B1051" s="903"/>
      <c r="C1051" s="904"/>
      <c r="D1051" s="905"/>
      <c r="E1051" s="906"/>
      <c r="F1051" s="907"/>
      <c r="G1051" s="908"/>
      <c r="H1051" s="909"/>
      <c r="I1051" s="910"/>
      <c r="J1051" s="911"/>
      <c r="K1051" s="912"/>
      <c r="L1051" s="913"/>
      <c r="M1051" s="914"/>
      <c r="N1051" s="915"/>
      <c r="O1051" s="914"/>
      <c r="P1051" s="915"/>
      <c r="Q1051" s="916"/>
      <c r="R1051" s="917"/>
      <c r="S1051" s="918"/>
      <c r="T1051" s="114" t="str" cm="1">
        <f t="array" ref="T1051">_xlfn.IFS(I1051="L = L",J1051*K1051,I1051="L = RoT",J1051*R1051*S1051,I1051="A = L x H",J1051*K1051*L1051,I1051="A = CS",J1051*O1051,I1051="A = A",J1051*N1051,I1051="A = RoT",J1051*R1051*S1051,I1051="V = L x H x T",J1051*K1051*L1051*M1051,I1051="V = L x CS",J1051*K1051*O1051,I1051="V = T x A",J1051*M1051*N1051,I1051="V = V",J1051*P1051,I1051="V = RoT",J1051*R1051*S1051,I1051="M = M",J1051*Q1051,I1051="M = RoT",J1051*R1051*S1051,I1051="","")</f>
        <v/>
      </c>
      <c r="U1051" s="115" t="str" cm="1">
        <f t="array" ref="U1051">_xlfn.IFNA(_xlfn.IFS($H1051="length","m",$H1051="area","m2",$H1051="volume","m3",$H1051="mass","kg",$H1051="",""),"problem")</f>
        <v/>
      </c>
      <c r="V1051" s="475"/>
      <c r="W1051" s="476"/>
      <c r="X1051" s="476"/>
      <c r="Y1051" s="476"/>
      <c r="Z1051" s="116"/>
      <c r="AA1051" s="117" t="str" cm="1">
        <f t="array" ref="AA1051">_xlfn.IFNA(_xlfn.IFS($H1051="Length",VLOOKUP($Y1051,Densities,3,FALSE),$H1051="area",VLOOKUP($Y1051,Densities,4,FALSE),$H1051="volume",VLOOKUP($Y1051,Densities,5,FALSE),$H1051="mass",1,$H1051="",""),"enter density manually")</f>
        <v/>
      </c>
      <c r="AB1051" s="115" t="str" cm="1">
        <f t="array" ref="AB1051">_xlfn.IFNA(_xlfn.IFS($H1051="length","kg/m",$H1051="area","kg/m2",$H1051="volume","kg/m3",$H1051="mass","kg/kg",$H1051="",""),"problem")</f>
        <v/>
      </c>
      <c r="AC1051" s="118" t="str">
        <f t="shared" si="63"/>
        <v/>
      </c>
      <c r="AD1051" s="119" t="str">
        <f t="shared" si="64"/>
        <v/>
      </c>
      <c r="AE1051" s="120" t="str">
        <f t="shared" si="65"/>
        <v/>
      </c>
      <c r="AF1051" s="121" t="str">
        <f t="shared" si="62"/>
        <v/>
      </c>
    </row>
    <row r="1052" spans="2:32" ht="15.75" customHeight="1" x14ac:dyDescent="0.35">
      <c r="B1052" s="903"/>
      <c r="C1052" s="904"/>
      <c r="D1052" s="905"/>
      <c r="E1052" s="906"/>
      <c r="F1052" s="907"/>
      <c r="G1052" s="908"/>
      <c r="H1052" s="909"/>
      <c r="I1052" s="910"/>
      <c r="J1052" s="911"/>
      <c r="K1052" s="912"/>
      <c r="L1052" s="913"/>
      <c r="M1052" s="914"/>
      <c r="N1052" s="915"/>
      <c r="O1052" s="914"/>
      <c r="P1052" s="915"/>
      <c r="Q1052" s="916"/>
      <c r="R1052" s="917"/>
      <c r="S1052" s="918"/>
      <c r="T1052" s="114" t="str" cm="1">
        <f t="array" ref="T1052">_xlfn.IFS(I1052="L = L",J1052*K1052,I1052="L = RoT",J1052*R1052*S1052,I1052="A = L x H",J1052*K1052*L1052,I1052="A = CS",J1052*O1052,I1052="A = A",J1052*N1052,I1052="A = RoT",J1052*R1052*S1052,I1052="V = L x H x T",J1052*K1052*L1052*M1052,I1052="V = L x CS",J1052*K1052*O1052,I1052="V = T x A",J1052*M1052*N1052,I1052="V = V",J1052*P1052,I1052="V = RoT",J1052*R1052*S1052,I1052="M = M",J1052*Q1052,I1052="M = RoT",J1052*R1052*S1052,I1052="","")</f>
        <v/>
      </c>
      <c r="U1052" s="115" t="str" cm="1">
        <f t="array" ref="U1052">_xlfn.IFNA(_xlfn.IFS($H1052="length","m",$H1052="area","m2",$H1052="volume","m3",$H1052="mass","kg",$H1052="",""),"problem")</f>
        <v/>
      </c>
      <c r="V1052" s="475"/>
      <c r="W1052" s="476"/>
      <c r="X1052" s="476"/>
      <c r="Y1052" s="476"/>
      <c r="Z1052" s="116"/>
      <c r="AA1052" s="117" t="str" cm="1">
        <f t="array" ref="AA1052">_xlfn.IFNA(_xlfn.IFS($H1052="Length",VLOOKUP($Y1052,Densities,3,FALSE),$H1052="area",VLOOKUP($Y1052,Densities,4,FALSE),$H1052="volume",VLOOKUP($Y1052,Densities,5,FALSE),$H1052="mass",1,$H1052="",""),"enter density manually")</f>
        <v/>
      </c>
      <c r="AB1052" s="115" t="str" cm="1">
        <f t="array" ref="AB1052">_xlfn.IFNA(_xlfn.IFS($H1052="length","kg/m",$H1052="area","kg/m2",$H1052="volume","kg/m3",$H1052="mass","kg/kg",$H1052="",""),"problem")</f>
        <v/>
      </c>
      <c r="AC1052" s="118" t="str">
        <f t="shared" si="63"/>
        <v/>
      </c>
      <c r="AD1052" s="119" t="str">
        <f t="shared" si="64"/>
        <v/>
      </c>
      <c r="AE1052" s="120" t="str">
        <f t="shared" si="65"/>
        <v/>
      </c>
      <c r="AF1052" s="121" t="str">
        <f t="shared" si="62"/>
        <v/>
      </c>
    </row>
    <row r="1053" spans="2:32" ht="15.75" customHeight="1" x14ac:dyDescent="0.35">
      <c r="B1053" s="903"/>
      <c r="C1053" s="904"/>
      <c r="D1053" s="905"/>
      <c r="E1053" s="906"/>
      <c r="F1053" s="907"/>
      <c r="G1053" s="908"/>
      <c r="H1053" s="909"/>
      <c r="I1053" s="910"/>
      <c r="J1053" s="911"/>
      <c r="K1053" s="912"/>
      <c r="L1053" s="913"/>
      <c r="M1053" s="914"/>
      <c r="N1053" s="915"/>
      <c r="O1053" s="914"/>
      <c r="P1053" s="915"/>
      <c r="Q1053" s="916"/>
      <c r="R1053" s="917"/>
      <c r="S1053" s="918"/>
      <c r="T1053" s="114" t="str" cm="1">
        <f t="array" ref="T1053">_xlfn.IFS(I1053="L = L",J1053*K1053,I1053="L = RoT",J1053*R1053*S1053,I1053="A = L x H",J1053*K1053*L1053,I1053="A = CS",J1053*O1053,I1053="A = A",J1053*N1053,I1053="A = RoT",J1053*R1053*S1053,I1053="V = L x H x T",J1053*K1053*L1053*M1053,I1053="V = L x CS",J1053*K1053*O1053,I1053="V = T x A",J1053*M1053*N1053,I1053="V = V",J1053*P1053,I1053="V = RoT",J1053*R1053*S1053,I1053="M = M",J1053*Q1053,I1053="M = RoT",J1053*R1053*S1053,I1053="","")</f>
        <v/>
      </c>
      <c r="U1053" s="115" t="str" cm="1">
        <f t="array" ref="U1053">_xlfn.IFNA(_xlfn.IFS($H1053="length","m",$H1053="area","m2",$H1053="volume","m3",$H1053="mass","kg",$H1053="",""),"problem")</f>
        <v/>
      </c>
      <c r="V1053" s="475"/>
      <c r="W1053" s="476"/>
      <c r="X1053" s="476"/>
      <c r="Y1053" s="476"/>
      <c r="Z1053" s="116"/>
      <c r="AA1053" s="117" t="str" cm="1">
        <f t="array" ref="AA1053">_xlfn.IFNA(_xlfn.IFS($H1053="Length",VLOOKUP($Y1053,Densities,3,FALSE),$H1053="area",VLOOKUP($Y1053,Densities,4,FALSE),$H1053="volume",VLOOKUP($Y1053,Densities,5,FALSE),$H1053="mass",1,$H1053="",""),"enter density manually")</f>
        <v/>
      </c>
      <c r="AB1053" s="115" t="str" cm="1">
        <f t="array" ref="AB1053">_xlfn.IFNA(_xlfn.IFS($H1053="length","kg/m",$H1053="area","kg/m2",$H1053="volume","kg/m3",$H1053="mass","kg/kg",$H1053="",""),"problem")</f>
        <v/>
      </c>
      <c r="AC1053" s="118" t="str">
        <f t="shared" si="63"/>
        <v/>
      </c>
      <c r="AD1053" s="119" t="str">
        <f t="shared" si="64"/>
        <v/>
      </c>
      <c r="AE1053" s="120" t="str">
        <f t="shared" si="65"/>
        <v/>
      </c>
      <c r="AF1053" s="121" t="str">
        <f t="shared" si="62"/>
        <v/>
      </c>
    </row>
    <row r="1054" spans="2:32" ht="15.75" customHeight="1" x14ac:dyDescent="0.35">
      <c r="B1054" s="903"/>
      <c r="C1054" s="904"/>
      <c r="D1054" s="905"/>
      <c r="E1054" s="906"/>
      <c r="F1054" s="907"/>
      <c r="G1054" s="908"/>
      <c r="H1054" s="909"/>
      <c r="I1054" s="910"/>
      <c r="J1054" s="911"/>
      <c r="K1054" s="912"/>
      <c r="L1054" s="913"/>
      <c r="M1054" s="914"/>
      <c r="N1054" s="915"/>
      <c r="O1054" s="914"/>
      <c r="P1054" s="915"/>
      <c r="Q1054" s="916"/>
      <c r="R1054" s="917"/>
      <c r="S1054" s="918"/>
      <c r="T1054" s="114" t="str" cm="1">
        <f t="array" ref="T1054">_xlfn.IFS(I1054="L = L",J1054*K1054,I1054="L = RoT",J1054*R1054*S1054,I1054="A = L x H",J1054*K1054*L1054,I1054="A = CS",J1054*O1054,I1054="A = A",J1054*N1054,I1054="A = RoT",J1054*R1054*S1054,I1054="V = L x H x T",J1054*K1054*L1054*M1054,I1054="V = L x CS",J1054*K1054*O1054,I1054="V = T x A",J1054*M1054*N1054,I1054="V = V",J1054*P1054,I1054="V = RoT",J1054*R1054*S1054,I1054="M = M",J1054*Q1054,I1054="M = RoT",J1054*R1054*S1054,I1054="","")</f>
        <v/>
      </c>
      <c r="U1054" s="115" t="str" cm="1">
        <f t="array" ref="U1054">_xlfn.IFNA(_xlfn.IFS($H1054="length","m",$H1054="area","m2",$H1054="volume","m3",$H1054="mass","kg",$H1054="",""),"problem")</f>
        <v/>
      </c>
      <c r="V1054" s="475"/>
      <c r="W1054" s="476"/>
      <c r="X1054" s="476"/>
      <c r="Y1054" s="476"/>
      <c r="Z1054" s="116"/>
      <c r="AA1054" s="117" t="str" cm="1">
        <f t="array" ref="AA1054">_xlfn.IFNA(_xlfn.IFS($H1054="Length",VLOOKUP($Y1054,Densities,3,FALSE),$H1054="area",VLOOKUP($Y1054,Densities,4,FALSE),$H1054="volume",VLOOKUP($Y1054,Densities,5,FALSE),$H1054="mass",1,$H1054="",""),"enter density manually")</f>
        <v/>
      </c>
      <c r="AB1054" s="115" t="str" cm="1">
        <f t="array" ref="AB1054">_xlfn.IFNA(_xlfn.IFS($H1054="length","kg/m",$H1054="area","kg/m2",$H1054="volume","kg/m3",$H1054="mass","kg/kg",$H1054="",""),"problem")</f>
        <v/>
      </c>
      <c r="AC1054" s="118" t="str">
        <f t="shared" si="63"/>
        <v/>
      </c>
      <c r="AD1054" s="119" t="str">
        <f t="shared" si="64"/>
        <v/>
      </c>
      <c r="AE1054" s="120" t="str">
        <f t="shared" si="65"/>
        <v/>
      </c>
      <c r="AF1054" s="121" t="str">
        <f t="shared" si="62"/>
        <v/>
      </c>
    </row>
    <row r="1055" spans="2:32" ht="15.75" customHeight="1" x14ac:dyDescent="0.35">
      <c r="B1055" s="903"/>
      <c r="C1055" s="904"/>
      <c r="D1055" s="905"/>
      <c r="E1055" s="906"/>
      <c r="F1055" s="907"/>
      <c r="G1055" s="908"/>
      <c r="H1055" s="909"/>
      <c r="I1055" s="910"/>
      <c r="J1055" s="911"/>
      <c r="K1055" s="912"/>
      <c r="L1055" s="913"/>
      <c r="M1055" s="914"/>
      <c r="N1055" s="915"/>
      <c r="O1055" s="914"/>
      <c r="P1055" s="915"/>
      <c r="Q1055" s="916"/>
      <c r="R1055" s="917"/>
      <c r="S1055" s="918"/>
      <c r="T1055" s="114" t="str" cm="1">
        <f t="array" ref="T1055">_xlfn.IFS(I1055="L = L",J1055*K1055,I1055="L = RoT",J1055*R1055*S1055,I1055="A = L x H",J1055*K1055*L1055,I1055="A = CS",J1055*O1055,I1055="A = A",J1055*N1055,I1055="A = RoT",J1055*R1055*S1055,I1055="V = L x H x T",J1055*K1055*L1055*M1055,I1055="V = L x CS",J1055*K1055*O1055,I1055="V = T x A",J1055*M1055*N1055,I1055="V = V",J1055*P1055,I1055="V = RoT",J1055*R1055*S1055,I1055="M = M",J1055*Q1055,I1055="M = RoT",J1055*R1055*S1055,I1055="","")</f>
        <v/>
      </c>
      <c r="U1055" s="115" t="str" cm="1">
        <f t="array" ref="U1055">_xlfn.IFNA(_xlfn.IFS($H1055="length","m",$H1055="area","m2",$H1055="volume","m3",$H1055="mass","kg",$H1055="",""),"problem")</f>
        <v/>
      </c>
      <c r="V1055" s="475"/>
      <c r="W1055" s="476"/>
      <c r="X1055" s="476"/>
      <c r="Y1055" s="476"/>
      <c r="Z1055" s="116"/>
      <c r="AA1055" s="117" t="str" cm="1">
        <f t="array" ref="AA1055">_xlfn.IFNA(_xlfn.IFS($H1055="Length",VLOOKUP($Y1055,Densities,3,FALSE),$H1055="area",VLOOKUP($Y1055,Densities,4,FALSE),$H1055="volume",VLOOKUP($Y1055,Densities,5,FALSE),$H1055="mass",1,$H1055="",""),"enter density manually")</f>
        <v/>
      </c>
      <c r="AB1055" s="115" t="str" cm="1">
        <f t="array" ref="AB1055">_xlfn.IFNA(_xlfn.IFS($H1055="length","kg/m",$H1055="area","kg/m2",$H1055="volume","kg/m3",$H1055="mass","kg/kg",$H1055="",""),"problem")</f>
        <v/>
      </c>
      <c r="AC1055" s="118" t="str">
        <f t="shared" si="63"/>
        <v/>
      </c>
      <c r="AD1055" s="119" t="str">
        <f t="shared" si="64"/>
        <v/>
      </c>
      <c r="AE1055" s="120" t="str">
        <f t="shared" si="65"/>
        <v/>
      </c>
      <c r="AF1055" s="121" t="str">
        <f t="shared" si="62"/>
        <v/>
      </c>
    </row>
    <row r="1056" spans="2:32" ht="15.75" customHeight="1" x14ac:dyDescent="0.35">
      <c r="B1056" s="903"/>
      <c r="C1056" s="904"/>
      <c r="D1056" s="905"/>
      <c r="E1056" s="906"/>
      <c r="F1056" s="907"/>
      <c r="G1056" s="908"/>
      <c r="H1056" s="909"/>
      <c r="I1056" s="910"/>
      <c r="J1056" s="911"/>
      <c r="K1056" s="912"/>
      <c r="L1056" s="913"/>
      <c r="M1056" s="914"/>
      <c r="N1056" s="915"/>
      <c r="O1056" s="914"/>
      <c r="P1056" s="915"/>
      <c r="Q1056" s="916"/>
      <c r="R1056" s="917"/>
      <c r="S1056" s="918"/>
      <c r="T1056" s="114" t="str" cm="1">
        <f t="array" ref="T1056">_xlfn.IFS(I1056="L = L",J1056*K1056,I1056="L = RoT",J1056*R1056*S1056,I1056="A = L x H",J1056*K1056*L1056,I1056="A = CS",J1056*O1056,I1056="A = A",J1056*N1056,I1056="A = RoT",J1056*R1056*S1056,I1056="V = L x H x T",J1056*K1056*L1056*M1056,I1056="V = L x CS",J1056*K1056*O1056,I1056="V = T x A",J1056*M1056*N1056,I1056="V = V",J1056*P1056,I1056="V = RoT",J1056*R1056*S1056,I1056="M = M",J1056*Q1056,I1056="M = RoT",J1056*R1056*S1056,I1056="","")</f>
        <v/>
      </c>
      <c r="U1056" s="115" t="str" cm="1">
        <f t="array" ref="U1056">_xlfn.IFNA(_xlfn.IFS($H1056="length","m",$H1056="area","m2",$H1056="volume","m3",$H1056="mass","kg",$H1056="",""),"problem")</f>
        <v/>
      </c>
      <c r="V1056" s="475"/>
      <c r="W1056" s="476"/>
      <c r="X1056" s="476"/>
      <c r="Y1056" s="476"/>
      <c r="Z1056" s="116"/>
      <c r="AA1056" s="117" t="str" cm="1">
        <f t="array" ref="AA1056">_xlfn.IFNA(_xlfn.IFS($H1056="Length",VLOOKUP($Y1056,Densities,3,FALSE),$H1056="area",VLOOKUP($Y1056,Densities,4,FALSE),$H1056="volume",VLOOKUP($Y1056,Densities,5,FALSE),$H1056="mass",1,$H1056="",""),"enter density manually")</f>
        <v/>
      </c>
      <c r="AB1056" s="115" t="str" cm="1">
        <f t="array" ref="AB1056">_xlfn.IFNA(_xlfn.IFS($H1056="length","kg/m",$H1056="area","kg/m2",$H1056="volume","kg/m3",$H1056="mass","kg/kg",$H1056="",""),"problem")</f>
        <v/>
      </c>
      <c r="AC1056" s="118" t="str">
        <f t="shared" si="63"/>
        <v/>
      </c>
      <c r="AD1056" s="119" t="str">
        <f t="shared" si="64"/>
        <v/>
      </c>
      <c r="AE1056" s="120" t="str">
        <f t="shared" si="65"/>
        <v/>
      </c>
      <c r="AF1056" s="121" t="str">
        <f t="shared" si="62"/>
        <v/>
      </c>
    </row>
    <row r="1057" spans="2:32" ht="15.75" customHeight="1" x14ac:dyDescent="0.35">
      <c r="B1057" s="903"/>
      <c r="C1057" s="904"/>
      <c r="D1057" s="905"/>
      <c r="E1057" s="906"/>
      <c r="F1057" s="907"/>
      <c r="G1057" s="908"/>
      <c r="H1057" s="909"/>
      <c r="I1057" s="910"/>
      <c r="J1057" s="911"/>
      <c r="K1057" s="912"/>
      <c r="L1057" s="913"/>
      <c r="M1057" s="914"/>
      <c r="N1057" s="915"/>
      <c r="O1057" s="914"/>
      <c r="P1057" s="915"/>
      <c r="Q1057" s="916"/>
      <c r="R1057" s="917"/>
      <c r="S1057" s="918"/>
      <c r="T1057" s="114" t="str" cm="1">
        <f t="array" ref="T1057">_xlfn.IFS(I1057="L = L",J1057*K1057,I1057="L = RoT",J1057*R1057*S1057,I1057="A = L x H",J1057*K1057*L1057,I1057="A = CS",J1057*O1057,I1057="A = A",J1057*N1057,I1057="A = RoT",J1057*R1057*S1057,I1057="V = L x H x T",J1057*K1057*L1057*M1057,I1057="V = L x CS",J1057*K1057*O1057,I1057="V = T x A",J1057*M1057*N1057,I1057="V = V",J1057*P1057,I1057="V = RoT",J1057*R1057*S1057,I1057="M = M",J1057*Q1057,I1057="M = RoT",J1057*R1057*S1057,I1057="","")</f>
        <v/>
      </c>
      <c r="U1057" s="115" t="str" cm="1">
        <f t="array" ref="U1057">_xlfn.IFNA(_xlfn.IFS($H1057="length","m",$H1057="area","m2",$H1057="volume","m3",$H1057="mass","kg",$H1057="",""),"problem")</f>
        <v/>
      </c>
      <c r="V1057" s="475"/>
      <c r="W1057" s="476"/>
      <c r="X1057" s="476"/>
      <c r="Y1057" s="476"/>
      <c r="Z1057" s="116"/>
      <c r="AA1057" s="117" t="str" cm="1">
        <f t="array" ref="AA1057">_xlfn.IFNA(_xlfn.IFS($H1057="Length",VLOOKUP($Y1057,Densities,3,FALSE),$H1057="area",VLOOKUP($Y1057,Densities,4,FALSE),$H1057="volume",VLOOKUP($Y1057,Densities,5,FALSE),$H1057="mass",1,$H1057="",""),"enter density manually")</f>
        <v/>
      </c>
      <c r="AB1057" s="115" t="str" cm="1">
        <f t="array" ref="AB1057">_xlfn.IFNA(_xlfn.IFS($H1057="length","kg/m",$H1057="area","kg/m2",$H1057="volume","kg/m3",$H1057="mass","kg/kg",$H1057="",""),"problem")</f>
        <v/>
      </c>
      <c r="AC1057" s="118" t="str">
        <f t="shared" si="63"/>
        <v/>
      </c>
      <c r="AD1057" s="119" t="str">
        <f t="shared" si="64"/>
        <v/>
      </c>
      <c r="AE1057" s="120" t="str">
        <f t="shared" si="65"/>
        <v/>
      </c>
      <c r="AF1057" s="121" t="str">
        <f t="shared" si="62"/>
        <v/>
      </c>
    </row>
    <row r="1058" spans="2:32" ht="15.75" customHeight="1" x14ac:dyDescent="0.35">
      <c r="B1058" s="903"/>
      <c r="C1058" s="904"/>
      <c r="D1058" s="905"/>
      <c r="E1058" s="906"/>
      <c r="F1058" s="907"/>
      <c r="G1058" s="908"/>
      <c r="H1058" s="909"/>
      <c r="I1058" s="910"/>
      <c r="J1058" s="911"/>
      <c r="K1058" s="912"/>
      <c r="L1058" s="913"/>
      <c r="M1058" s="914"/>
      <c r="N1058" s="915"/>
      <c r="O1058" s="914"/>
      <c r="P1058" s="915"/>
      <c r="Q1058" s="916"/>
      <c r="R1058" s="917"/>
      <c r="S1058" s="918"/>
      <c r="T1058" s="114" t="str" cm="1">
        <f t="array" ref="T1058">_xlfn.IFS(I1058="L = L",J1058*K1058,I1058="L = RoT",J1058*R1058*S1058,I1058="A = L x H",J1058*K1058*L1058,I1058="A = CS",J1058*O1058,I1058="A = A",J1058*N1058,I1058="A = RoT",J1058*R1058*S1058,I1058="V = L x H x T",J1058*K1058*L1058*M1058,I1058="V = L x CS",J1058*K1058*O1058,I1058="V = T x A",J1058*M1058*N1058,I1058="V = V",J1058*P1058,I1058="V = RoT",J1058*R1058*S1058,I1058="M = M",J1058*Q1058,I1058="M = RoT",J1058*R1058*S1058,I1058="","")</f>
        <v/>
      </c>
      <c r="U1058" s="115" t="str" cm="1">
        <f t="array" ref="U1058">_xlfn.IFNA(_xlfn.IFS($H1058="length","m",$H1058="area","m2",$H1058="volume","m3",$H1058="mass","kg",$H1058="",""),"problem")</f>
        <v/>
      </c>
      <c r="V1058" s="475"/>
      <c r="W1058" s="476"/>
      <c r="X1058" s="476"/>
      <c r="Y1058" s="476"/>
      <c r="Z1058" s="116"/>
      <c r="AA1058" s="117" t="str" cm="1">
        <f t="array" ref="AA1058">_xlfn.IFNA(_xlfn.IFS($H1058="Length",VLOOKUP($Y1058,Densities,3,FALSE),$H1058="area",VLOOKUP($Y1058,Densities,4,FALSE),$H1058="volume",VLOOKUP($Y1058,Densities,5,FALSE),$H1058="mass",1,$H1058="",""),"enter density manually")</f>
        <v/>
      </c>
      <c r="AB1058" s="115" t="str" cm="1">
        <f t="array" ref="AB1058">_xlfn.IFNA(_xlfn.IFS($H1058="length","kg/m",$H1058="area","kg/m2",$H1058="volume","kg/m3",$H1058="mass","kg/kg",$H1058="",""),"problem")</f>
        <v/>
      </c>
      <c r="AC1058" s="118" t="str">
        <f t="shared" si="63"/>
        <v/>
      </c>
      <c r="AD1058" s="119" t="str">
        <f t="shared" si="64"/>
        <v/>
      </c>
      <c r="AE1058" s="120" t="str">
        <f t="shared" si="65"/>
        <v/>
      </c>
      <c r="AF1058" s="121" t="str">
        <f t="shared" si="62"/>
        <v/>
      </c>
    </row>
    <row r="1059" spans="2:32" ht="15.75" customHeight="1" x14ac:dyDescent="0.35">
      <c r="B1059" s="903"/>
      <c r="C1059" s="904"/>
      <c r="D1059" s="905"/>
      <c r="E1059" s="906"/>
      <c r="F1059" s="907"/>
      <c r="G1059" s="908"/>
      <c r="H1059" s="909"/>
      <c r="I1059" s="910"/>
      <c r="J1059" s="911"/>
      <c r="K1059" s="912"/>
      <c r="L1059" s="913"/>
      <c r="M1059" s="914"/>
      <c r="N1059" s="915"/>
      <c r="O1059" s="914"/>
      <c r="P1059" s="915"/>
      <c r="Q1059" s="916"/>
      <c r="R1059" s="917"/>
      <c r="S1059" s="918"/>
      <c r="T1059" s="114" t="str" cm="1">
        <f t="array" ref="T1059">_xlfn.IFS(I1059="L = L",J1059*K1059,I1059="L = RoT",J1059*R1059*S1059,I1059="A = L x H",J1059*K1059*L1059,I1059="A = CS",J1059*O1059,I1059="A = A",J1059*N1059,I1059="A = RoT",J1059*R1059*S1059,I1059="V = L x H x T",J1059*K1059*L1059*M1059,I1059="V = L x CS",J1059*K1059*O1059,I1059="V = T x A",J1059*M1059*N1059,I1059="V = V",J1059*P1059,I1059="V = RoT",J1059*R1059*S1059,I1059="M = M",J1059*Q1059,I1059="M = RoT",J1059*R1059*S1059,I1059="","")</f>
        <v/>
      </c>
      <c r="U1059" s="115" t="str" cm="1">
        <f t="array" ref="U1059">_xlfn.IFNA(_xlfn.IFS($H1059="length","m",$H1059="area","m2",$H1059="volume","m3",$H1059="mass","kg",$H1059="",""),"problem")</f>
        <v/>
      </c>
      <c r="V1059" s="475"/>
      <c r="W1059" s="476"/>
      <c r="X1059" s="476"/>
      <c r="Y1059" s="476"/>
      <c r="Z1059" s="116"/>
      <c r="AA1059" s="117" t="str" cm="1">
        <f t="array" ref="AA1059">_xlfn.IFNA(_xlfn.IFS($H1059="Length",VLOOKUP($Y1059,Densities,3,FALSE),$H1059="area",VLOOKUP($Y1059,Densities,4,FALSE),$H1059="volume",VLOOKUP($Y1059,Densities,5,FALSE),$H1059="mass",1,$H1059="",""),"enter density manually")</f>
        <v/>
      </c>
      <c r="AB1059" s="115" t="str" cm="1">
        <f t="array" ref="AB1059">_xlfn.IFNA(_xlfn.IFS($H1059="length","kg/m",$H1059="area","kg/m2",$H1059="volume","kg/m3",$H1059="mass","kg/kg",$H1059="",""),"problem")</f>
        <v/>
      </c>
      <c r="AC1059" s="118" t="str">
        <f t="shared" si="63"/>
        <v/>
      </c>
      <c r="AD1059" s="119" t="str">
        <f t="shared" si="64"/>
        <v/>
      </c>
      <c r="AE1059" s="120" t="str">
        <f t="shared" si="65"/>
        <v/>
      </c>
      <c r="AF1059" s="121" t="str">
        <f t="shared" si="62"/>
        <v/>
      </c>
    </row>
    <row r="1060" spans="2:32" ht="15.75" customHeight="1" x14ac:dyDescent="0.35">
      <c r="B1060" s="903"/>
      <c r="C1060" s="904"/>
      <c r="D1060" s="905"/>
      <c r="E1060" s="906"/>
      <c r="F1060" s="907"/>
      <c r="G1060" s="908"/>
      <c r="H1060" s="909"/>
      <c r="I1060" s="910"/>
      <c r="J1060" s="911"/>
      <c r="K1060" s="912"/>
      <c r="L1060" s="913"/>
      <c r="M1060" s="914"/>
      <c r="N1060" s="915"/>
      <c r="O1060" s="914"/>
      <c r="P1060" s="915"/>
      <c r="Q1060" s="916"/>
      <c r="R1060" s="917"/>
      <c r="S1060" s="918"/>
      <c r="T1060" s="114" t="str" cm="1">
        <f t="array" ref="T1060">_xlfn.IFS(I1060="L = L",J1060*K1060,I1060="L = RoT",J1060*R1060*S1060,I1060="A = L x H",J1060*K1060*L1060,I1060="A = CS",J1060*O1060,I1060="A = A",J1060*N1060,I1060="A = RoT",J1060*R1060*S1060,I1060="V = L x H x T",J1060*K1060*L1060*M1060,I1060="V = L x CS",J1060*K1060*O1060,I1060="V = T x A",J1060*M1060*N1060,I1060="V = V",J1060*P1060,I1060="V = RoT",J1060*R1060*S1060,I1060="M = M",J1060*Q1060,I1060="M = RoT",J1060*R1060*S1060,I1060="","")</f>
        <v/>
      </c>
      <c r="U1060" s="115" t="str" cm="1">
        <f t="array" ref="U1060">_xlfn.IFNA(_xlfn.IFS($H1060="length","m",$H1060="area","m2",$H1060="volume","m3",$H1060="mass","kg",$H1060="",""),"problem")</f>
        <v/>
      </c>
      <c r="V1060" s="475"/>
      <c r="W1060" s="476"/>
      <c r="X1060" s="476"/>
      <c r="Y1060" s="476"/>
      <c r="Z1060" s="116"/>
      <c r="AA1060" s="117" t="str" cm="1">
        <f t="array" ref="AA1060">_xlfn.IFNA(_xlfn.IFS($H1060="Length",VLOOKUP($Y1060,Densities,3,FALSE),$H1060="area",VLOOKUP($Y1060,Densities,4,FALSE),$H1060="volume",VLOOKUP($Y1060,Densities,5,FALSE),$H1060="mass",1,$H1060="",""),"enter density manually")</f>
        <v/>
      </c>
      <c r="AB1060" s="115" t="str" cm="1">
        <f t="array" ref="AB1060">_xlfn.IFNA(_xlfn.IFS($H1060="length","kg/m",$H1060="area","kg/m2",$H1060="volume","kg/m3",$H1060="mass","kg/kg",$H1060="",""),"problem")</f>
        <v/>
      </c>
      <c r="AC1060" s="118" t="str">
        <f t="shared" si="63"/>
        <v/>
      </c>
      <c r="AD1060" s="119" t="str">
        <f t="shared" si="64"/>
        <v/>
      </c>
      <c r="AE1060" s="120" t="str">
        <f t="shared" si="65"/>
        <v/>
      </c>
      <c r="AF1060" s="121" t="str">
        <f t="shared" si="62"/>
        <v/>
      </c>
    </row>
    <row r="1061" spans="2:32" ht="15.75" customHeight="1" x14ac:dyDescent="0.35">
      <c r="B1061" s="903"/>
      <c r="C1061" s="904"/>
      <c r="D1061" s="905"/>
      <c r="E1061" s="906"/>
      <c r="F1061" s="907"/>
      <c r="G1061" s="908"/>
      <c r="H1061" s="909"/>
      <c r="I1061" s="910"/>
      <c r="J1061" s="911"/>
      <c r="K1061" s="912"/>
      <c r="L1061" s="913"/>
      <c r="M1061" s="914"/>
      <c r="N1061" s="915"/>
      <c r="O1061" s="914"/>
      <c r="P1061" s="915"/>
      <c r="Q1061" s="916"/>
      <c r="R1061" s="917"/>
      <c r="S1061" s="918"/>
      <c r="T1061" s="114" t="str" cm="1">
        <f t="array" ref="T1061">_xlfn.IFS(I1061="L = L",J1061*K1061,I1061="L = RoT",J1061*R1061*S1061,I1061="A = L x H",J1061*K1061*L1061,I1061="A = CS",J1061*O1061,I1061="A = A",J1061*N1061,I1061="A = RoT",J1061*R1061*S1061,I1061="V = L x H x T",J1061*K1061*L1061*M1061,I1061="V = L x CS",J1061*K1061*O1061,I1061="V = T x A",J1061*M1061*N1061,I1061="V = V",J1061*P1061,I1061="V = RoT",J1061*R1061*S1061,I1061="M = M",J1061*Q1061,I1061="M = RoT",J1061*R1061*S1061,I1061="","")</f>
        <v/>
      </c>
      <c r="U1061" s="115" t="str" cm="1">
        <f t="array" ref="U1061">_xlfn.IFNA(_xlfn.IFS($H1061="length","m",$H1061="area","m2",$H1061="volume","m3",$H1061="mass","kg",$H1061="",""),"problem")</f>
        <v/>
      </c>
      <c r="V1061" s="475"/>
      <c r="W1061" s="476"/>
      <c r="X1061" s="476"/>
      <c r="Y1061" s="476"/>
      <c r="Z1061" s="116"/>
      <c r="AA1061" s="117" t="str" cm="1">
        <f t="array" ref="AA1061">_xlfn.IFNA(_xlfn.IFS($H1061="Length",VLOOKUP($Y1061,Densities,3,FALSE),$H1061="area",VLOOKUP($Y1061,Densities,4,FALSE),$H1061="volume",VLOOKUP($Y1061,Densities,5,FALSE),$H1061="mass",1,$H1061="",""),"enter density manually")</f>
        <v/>
      </c>
      <c r="AB1061" s="115" t="str" cm="1">
        <f t="array" ref="AB1061">_xlfn.IFNA(_xlfn.IFS($H1061="length","kg/m",$H1061="area","kg/m2",$H1061="volume","kg/m3",$H1061="mass","kg/kg",$H1061="",""),"problem")</f>
        <v/>
      </c>
      <c r="AC1061" s="118" t="str">
        <f t="shared" si="63"/>
        <v/>
      </c>
      <c r="AD1061" s="119" t="str">
        <f t="shared" si="64"/>
        <v/>
      </c>
      <c r="AE1061" s="120" t="str">
        <f t="shared" si="65"/>
        <v/>
      </c>
      <c r="AF1061" s="121" t="str">
        <f t="shared" si="62"/>
        <v/>
      </c>
    </row>
    <row r="1062" spans="2:32" ht="15.75" customHeight="1" x14ac:dyDescent="0.35">
      <c r="B1062" s="903"/>
      <c r="C1062" s="904"/>
      <c r="D1062" s="905"/>
      <c r="E1062" s="906"/>
      <c r="F1062" s="907"/>
      <c r="G1062" s="908"/>
      <c r="H1062" s="909"/>
      <c r="I1062" s="910"/>
      <c r="J1062" s="911"/>
      <c r="K1062" s="912"/>
      <c r="L1062" s="913"/>
      <c r="M1062" s="914"/>
      <c r="N1062" s="915"/>
      <c r="O1062" s="914"/>
      <c r="P1062" s="915"/>
      <c r="Q1062" s="916"/>
      <c r="R1062" s="917"/>
      <c r="S1062" s="918"/>
      <c r="T1062" s="114" t="str" cm="1">
        <f t="array" ref="T1062">_xlfn.IFS(I1062="L = L",J1062*K1062,I1062="L = RoT",J1062*R1062*S1062,I1062="A = L x H",J1062*K1062*L1062,I1062="A = CS",J1062*O1062,I1062="A = A",J1062*N1062,I1062="A = RoT",J1062*R1062*S1062,I1062="V = L x H x T",J1062*K1062*L1062*M1062,I1062="V = L x CS",J1062*K1062*O1062,I1062="V = T x A",J1062*M1062*N1062,I1062="V = V",J1062*P1062,I1062="V = RoT",J1062*R1062*S1062,I1062="M = M",J1062*Q1062,I1062="M = RoT",J1062*R1062*S1062,I1062="","")</f>
        <v/>
      </c>
      <c r="U1062" s="115" t="str" cm="1">
        <f t="array" ref="U1062">_xlfn.IFNA(_xlfn.IFS($H1062="length","m",$H1062="area","m2",$H1062="volume","m3",$H1062="mass","kg",$H1062="",""),"problem")</f>
        <v/>
      </c>
      <c r="V1062" s="475"/>
      <c r="W1062" s="476"/>
      <c r="X1062" s="476"/>
      <c r="Y1062" s="476"/>
      <c r="Z1062" s="116"/>
      <c r="AA1062" s="117" t="str" cm="1">
        <f t="array" ref="AA1062">_xlfn.IFNA(_xlfn.IFS($H1062="Length",VLOOKUP($Y1062,Densities,3,FALSE),$H1062="area",VLOOKUP($Y1062,Densities,4,FALSE),$H1062="volume",VLOOKUP($Y1062,Densities,5,FALSE),$H1062="mass",1,$H1062="",""),"enter density manually")</f>
        <v/>
      </c>
      <c r="AB1062" s="115" t="str" cm="1">
        <f t="array" ref="AB1062">_xlfn.IFNA(_xlfn.IFS($H1062="length","kg/m",$H1062="area","kg/m2",$H1062="volume","kg/m3",$H1062="mass","kg/kg",$H1062="",""),"problem")</f>
        <v/>
      </c>
      <c r="AC1062" s="118" t="str">
        <f t="shared" si="63"/>
        <v/>
      </c>
      <c r="AD1062" s="119" t="str">
        <f t="shared" si="64"/>
        <v/>
      </c>
      <c r="AE1062" s="120" t="str">
        <f t="shared" si="65"/>
        <v/>
      </c>
      <c r="AF1062" s="121" t="str">
        <f t="shared" si="62"/>
        <v/>
      </c>
    </row>
    <row r="1063" spans="2:32" ht="15.75" customHeight="1" x14ac:dyDescent="0.35">
      <c r="B1063" s="903"/>
      <c r="C1063" s="904"/>
      <c r="D1063" s="905"/>
      <c r="E1063" s="906"/>
      <c r="F1063" s="907"/>
      <c r="G1063" s="908"/>
      <c r="H1063" s="909"/>
      <c r="I1063" s="910"/>
      <c r="J1063" s="911"/>
      <c r="K1063" s="912"/>
      <c r="L1063" s="913"/>
      <c r="M1063" s="914"/>
      <c r="N1063" s="915"/>
      <c r="O1063" s="914"/>
      <c r="P1063" s="915"/>
      <c r="Q1063" s="916"/>
      <c r="R1063" s="917"/>
      <c r="S1063" s="918"/>
      <c r="T1063" s="114" t="str" cm="1">
        <f t="array" ref="T1063">_xlfn.IFS(I1063="L = L",J1063*K1063,I1063="L = RoT",J1063*R1063*S1063,I1063="A = L x H",J1063*K1063*L1063,I1063="A = CS",J1063*O1063,I1063="A = A",J1063*N1063,I1063="A = RoT",J1063*R1063*S1063,I1063="V = L x H x T",J1063*K1063*L1063*M1063,I1063="V = L x CS",J1063*K1063*O1063,I1063="V = T x A",J1063*M1063*N1063,I1063="V = V",J1063*P1063,I1063="V = RoT",J1063*R1063*S1063,I1063="M = M",J1063*Q1063,I1063="M = RoT",J1063*R1063*S1063,I1063="","")</f>
        <v/>
      </c>
      <c r="U1063" s="115" t="str" cm="1">
        <f t="array" ref="U1063">_xlfn.IFNA(_xlfn.IFS($H1063="length","m",$H1063="area","m2",$H1063="volume","m3",$H1063="mass","kg",$H1063="",""),"problem")</f>
        <v/>
      </c>
      <c r="V1063" s="475"/>
      <c r="W1063" s="476"/>
      <c r="X1063" s="476"/>
      <c r="Y1063" s="476"/>
      <c r="Z1063" s="116"/>
      <c r="AA1063" s="117" t="str" cm="1">
        <f t="array" ref="AA1063">_xlfn.IFNA(_xlfn.IFS($H1063="Length",VLOOKUP($Y1063,Densities,3,FALSE),$H1063="area",VLOOKUP($Y1063,Densities,4,FALSE),$H1063="volume",VLOOKUP($Y1063,Densities,5,FALSE),$H1063="mass",1,$H1063="",""),"enter density manually")</f>
        <v/>
      </c>
      <c r="AB1063" s="115" t="str" cm="1">
        <f t="array" ref="AB1063">_xlfn.IFNA(_xlfn.IFS($H1063="length","kg/m",$H1063="area","kg/m2",$H1063="volume","kg/m3",$H1063="mass","kg/kg",$H1063="",""),"problem")</f>
        <v/>
      </c>
      <c r="AC1063" s="118" t="str">
        <f t="shared" si="63"/>
        <v/>
      </c>
      <c r="AD1063" s="119" t="str">
        <f t="shared" si="64"/>
        <v/>
      </c>
      <c r="AE1063" s="120" t="str">
        <f t="shared" si="65"/>
        <v/>
      </c>
      <c r="AF1063" s="121" t="str">
        <f t="shared" si="62"/>
        <v/>
      </c>
    </row>
    <row r="1064" spans="2:32" ht="15.75" customHeight="1" x14ac:dyDescent="0.35">
      <c r="B1064" s="903"/>
      <c r="C1064" s="904"/>
      <c r="D1064" s="905"/>
      <c r="E1064" s="906"/>
      <c r="F1064" s="907"/>
      <c r="G1064" s="908"/>
      <c r="H1064" s="909"/>
      <c r="I1064" s="910"/>
      <c r="J1064" s="911"/>
      <c r="K1064" s="912"/>
      <c r="L1064" s="913"/>
      <c r="M1064" s="914"/>
      <c r="N1064" s="915"/>
      <c r="O1064" s="914"/>
      <c r="P1064" s="915"/>
      <c r="Q1064" s="916"/>
      <c r="R1064" s="917"/>
      <c r="S1064" s="918"/>
      <c r="T1064" s="114" t="str" cm="1">
        <f t="array" ref="T1064">_xlfn.IFS(I1064="L = L",J1064*K1064,I1064="L = RoT",J1064*R1064*S1064,I1064="A = L x H",J1064*K1064*L1064,I1064="A = CS",J1064*O1064,I1064="A = A",J1064*N1064,I1064="A = RoT",J1064*R1064*S1064,I1064="V = L x H x T",J1064*K1064*L1064*M1064,I1064="V = L x CS",J1064*K1064*O1064,I1064="V = T x A",J1064*M1064*N1064,I1064="V = V",J1064*P1064,I1064="V = RoT",J1064*R1064*S1064,I1064="M = M",J1064*Q1064,I1064="M = RoT",J1064*R1064*S1064,I1064="","")</f>
        <v/>
      </c>
      <c r="U1064" s="115" t="str" cm="1">
        <f t="array" ref="U1064">_xlfn.IFNA(_xlfn.IFS($H1064="length","m",$H1064="area","m2",$H1064="volume","m3",$H1064="mass","kg",$H1064="",""),"problem")</f>
        <v/>
      </c>
      <c r="V1064" s="475"/>
      <c r="W1064" s="476"/>
      <c r="X1064" s="476"/>
      <c r="Y1064" s="476"/>
      <c r="Z1064" s="116"/>
      <c r="AA1064" s="117" t="str" cm="1">
        <f t="array" ref="AA1064">_xlfn.IFNA(_xlfn.IFS($H1064="Length",VLOOKUP($Y1064,Densities,3,FALSE),$H1064="area",VLOOKUP($Y1064,Densities,4,FALSE),$H1064="volume",VLOOKUP($Y1064,Densities,5,FALSE),$H1064="mass",1,$H1064="",""),"enter density manually")</f>
        <v/>
      </c>
      <c r="AB1064" s="115" t="str" cm="1">
        <f t="array" ref="AB1064">_xlfn.IFNA(_xlfn.IFS($H1064="length","kg/m",$H1064="area","kg/m2",$H1064="volume","kg/m3",$H1064="mass","kg/kg",$H1064="",""),"problem")</f>
        <v/>
      </c>
      <c r="AC1064" s="118" t="str">
        <f t="shared" si="63"/>
        <v/>
      </c>
      <c r="AD1064" s="119" t="str">
        <f t="shared" si="64"/>
        <v/>
      </c>
      <c r="AE1064" s="120" t="str">
        <f t="shared" si="65"/>
        <v/>
      </c>
      <c r="AF1064" s="121" t="str">
        <f t="shared" si="62"/>
        <v/>
      </c>
    </row>
    <row r="1065" spans="2:32" ht="15.75" customHeight="1" x14ac:dyDescent="0.35">
      <c r="B1065" s="903"/>
      <c r="C1065" s="904"/>
      <c r="D1065" s="905"/>
      <c r="E1065" s="906"/>
      <c r="F1065" s="907"/>
      <c r="G1065" s="908"/>
      <c r="H1065" s="909"/>
      <c r="I1065" s="910"/>
      <c r="J1065" s="911"/>
      <c r="K1065" s="912"/>
      <c r="L1065" s="913"/>
      <c r="M1065" s="914"/>
      <c r="N1065" s="915"/>
      <c r="O1065" s="914"/>
      <c r="P1065" s="915"/>
      <c r="Q1065" s="916"/>
      <c r="R1065" s="917"/>
      <c r="S1065" s="918"/>
      <c r="T1065" s="114" t="str" cm="1">
        <f t="array" ref="T1065">_xlfn.IFS(I1065="L = L",J1065*K1065,I1065="L = RoT",J1065*R1065*S1065,I1065="A = L x H",J1065*K1065*L1065,I1065="A = CS",J1065*O1065,I1065="A = A",J1065*N1065,I1065="A = RoT",J1065*R1065*S1065,I1065="V = L x H x T",J1065*K1065*L1065*M1065,I1065="V = L x CS",J1065*K1065*O1065,I1065="V = T x A",J1065*M1065*N1065,I1065="V = V",J1065*P1065,I1065="V = RoT",J1065*R1065*S1065,I1065="M = M",J1065*Q1065,I1065="M = RoT",J1065*R1065*S1065,I1065="","")</f>
        <v/>
      </c>
      <c r="U1065" s="115" t="str" cm="1">
        <f t="array" ref="U1065">_xlfn.IFNA(_xlfn.IFS($H1065="length","m",$H1065="area","m2",$H1065="volume","m3",$H1065="mass","kg",$H1065="",""),"problem")</f>
        <v/>
      </c>
      <c r="V1065" s="475"/>
      <c r="W1065" s="476"/>
      <c r="X1065" s="476"/>
      <c r="Y1065" s="476"/>
      <c r="Z1065" s="116"/>
      <c r="AA1065" s="117" t="str" cm="1">
        <f t="array" ref="AA1065">_xlfn.IFNA(_xlfn.IFS($H1065="Length",VLOOKUP($Y1065,Densities,3,FALSE),$H1065="area",VLOOKUP($Y1065,Densities,4,FALSE),$H1065="volume",VLOOKUP($Y1065,Densities,5,FALSE),$H1065="mass",1,$H1065="",""),"enter density manually")</f>
        <v/>
      </c>
      <c r="AB1065" s="115" t="str" cm="1">
        <f t="array" ref="AB1065">_xlfn.IFNA(_xlfn.IFS($H1065="length","kg/m",$H1065="area","kg/m2",$H1065="volume","kg/m3",$H1065="mass","kg/kg",$H1065="",""),"problem")</f>
        <v/>
      </c>
      <c r="AC1065" s="118" t="str">
        <f t="shared" si="63"/>
        <v/>
      </c>
      <c r="AD1065" s="119" t="str">
        <f t="shared" si="64"/>
        <v/>
      </c>
      <c r="AE1065" s="120" t="str">
        <f t="shared" si="65"/>
        <v/>
      </c>
      <c r="AF1065" s="121" t="str">
        <f t="shared" si="62"/>
        <v/>
      </c>
    </row>
    <row r="1066" spans="2:32" ht="15.75" customHeight="1" x14ac:dyDescent="0.35">
      <c r="B1066" s="903"/>
      <c r="C1066" s="904"/>
      <c r="D1066" s="905"/>
      <c r="E1066" s="906"/>
      <c r="F1066" s="907"/>
      <c r="G1066" s="908"/>
      <c r="H1066" s="909"/>
      <c r="I1066" s="910"/>
      <c r="J1066" s="911"/>
      <c r="K1066" s="912"/>
      <c r="L1066" s="913"/>
      <c r="M1066" s="914"/>
      <c r="N1066" s="915"/>
      <c r="O1066" s="914"/>
      <c r="P1066" s="915"/>
      <c r="Q1066" s="916"/>
      <c r="R1066" s="917"/>
      <c r="S1066" s="918"/>
      <c r="T1066" s="114" t="str" cm="1">
        <f t="array" ref="T1066">_xlfn.IFS(I1066="L = L",J1066*K1066,I1066="L = RoT",J1066*R1066*S1066,I1066="A = L x H",J1066*K1066*L1066,I1066="A = CS",J1066*O1066,I1066="A = A",J1066*N1066,I1066="A = RoT",J1066*R1066*S1066,I1066="V = L x H x T",J1066*K1066*L1066*M1066,I1066="V = L x CS",J1066*K1066*O1066,I1066="V = T x A",J1066*M1066*N1066,I1066="V = V",J1066*P1066,I1066="V = RoT",J1066*R1066*S1066,I1066="M = M",J1066*Q1066,I1066="M = RoT",J1066*R1066*S1066,I1066="","")</f>
        <v/>
      </c>
      <c r="U1066" s="115" t="str" cm="1">
        <f t="array" ref="U1066">_xlfn.IFNA(_xlfn.IFS($H1066="length","m",$H1066="area","m2",$H1066="volume","m3",$H1066="mass","kg",$H1066="",""),"problem")</f>
        <v/>
      </c>
      <c r="V1066" s="475"/>
      <c r="W1066" s="476"/>
      <c r="X1066" s="476"/>
      <c r="Y1066" s="476"/>
      <c r="Z1066" s="116"/>
      <c r="AA1066" s="117" t="str" cm="1">
        <f t="array" ref="AA1066">_xlfn.IFNA(_xlfn.IFS($H1066="Length",VLOOKUP($Y1066,Densities,3,FALSE),$H1066="area",VLOOKUP($Y1066,Densities,4,FALSE),$H1066="volume",VLOOKUP($Y1066,Densities,5,FALSE),$H1066="mass",1,$H1066="",""),"enter density manually")</f>
        <v/>
      </c>
      <c r="AB1066" s="115" t="str" cm="1">
        <f t="array" ref="AB1066">_xlfn.IFNA(_xlfn.IFS($H1066="length","kg/m",$H1066="area","kg/m2",$H1066="volume","kg/m3",$H1066="mass","kg/kg",$H1066="",""),"problem")</f>
        <v/>
      </c>
      <c r="AC1066" s="118" t="str">
        <f t="shared" si="63"/>
        <v/>
      </c>
      <c r="AD1066" s="119" t="str">
        <f t="shared" si="64"/>
        <v/>
      </c>
      <c r="AE1066" s="120" t="str">
        <f t="shared" si="65"/>
        <v/>
      </c>
      <c r="AF1066" s="121" t="str">
        <f t="shared" si="62"/>
        <v/>
      </c>
    </row>
    <row r="1067" spans="2:32" ht="15.75" customHeight="1" x14ac:dyDescent="0.35">
      <c r="B1067" s="903"/>
      <c r="C1067" s="904"/>
      <c r="D1067" s="905"/>
      <c r="E1067" s="906"/>
      <c r="F1067" s="907"/>
      <c r="G1067" s="908"/>
      <c r="H1067" s="909"/>
      <c r="I1067" s="910"/>
      <c r="J1067" s="911"/>
      <c r="K1067" s="912"/>
      <c r="L1067" s="913"/>
      <c r="M1067" s="914"/>
      <c r="N1067" s="915"/>
      <c r="O1067" s="914"/>
      <c r="P1067" s="915"/>
      <c r="Q1067" s="916"/>
      <c r="R1067" s="917"/>
      <c r="S1067" s="918"/>
      <c r="T1067" s="114" t="str" cm="1">
        <f t="array" ref="T1067">_xlfn.IFS(I1067="L = L",J1067*K1067,I1067="L = RoT",J1067*R1067*S1067,I1067="A = L x H",J1067*K1067*L1067,I1067="A = CS",J1067*O1067,I1067="A = A",J1067*N1067,I1067="A = RoT",J1067*R1067*S1067,I1067="V = L x H x T",J1067*K1067*L1067*M1067,I1067="V = L x CS",J1067*K1067*O1067,I1067="V = T x A",J1067*M1067*N1067,I1067="V = V",J1067*P1067,I1067="V = RoT",J1067*R1067*S1067,I1067="M = M",J1067*Q1067,I1067="M = RoT",J1067*R1067*S1067,I1067="","")</f>
        <v/>
      </c>
      <c r="U1067" s="115" t="str" cm="1">
        <f t="array" ref="U1067">_xlfn.IFNA(_xlfn.IFS($H1067="length","m",$H1067="area","m2",$H1067="volume","m3",$H1067="mass","kg",$H1067="",""),"problem")</f>
        <v/>
      </c>
      <c r="V1067" s="475"/>
      <c r="W1067" s="476"/>
      <c r="X1067" s="476"/>
      <c r="Y1067" s="476"/>
      <c r="Z1067" s="116"/>
      <c r="AA1067" s="117" t="str" cm="1">
        <f t="array" ref="AA1067">_xlfn.IFNA(_xlfn.IFS($H1067="Length",VLOOKUP($Y1067,Densities,3,FALSE),$H1067="area",VLOOKUP($Y1067,Densities,4,FALSE),$H1067="volume",VLOOKUP($Y1067,Densities,5,FALSE),$H1067="mass",1,$H1067="",""),"enter density manually")</f>
        <v/>
      </c>
      <c r="AB1067" s="115" t="str" cm="1">
        <f t="array" ref="AB1067">_xlfn.IFNA(_xlfn.IFS($H1067="length","kg/m",$H1067="area","kg/m2",$H1067="volume","kg/m3",$H1067="mass","kg/kg",$H1067="",""),"problem")</f>
        <v/>
      </c>
      <c r="AC1067" s="118" t="str">
        <f t="shared" si="63"/>
        <v/>
      </c>
      <c r="AD1067" s="119" t="str">
        <f t="shared" si="64"/>
        <v/>
      </c>
      <c r="AE1067" s="120" t="str">
        <f t="shared" si="65"/>
        <v/>
      </c>
      <c r="AF1067" s="121" t="str">
        <f t="shared" si="62"/>
        <v/>
      </c>
    </row>
    <row r="1068" spans="2:32" ht="15.75" customHeight="1" x14ac:dyDescent="0.35">
      <c r="B1068" s="903"/>
      <c r="C1068" s="904"/>
      <c r="D1068" s="905"/>
      <c r="E1068" s="906"/>
      <c r="F1068" s="907"/>
      <c r="G1068" s="908"/>
      <c r="H1068" s="909"/>
      <c r="I1068" s="910"/>
      <c r="J1068" s="911"/>
      <c r="K1068" s="912"/>
      <c r="L1068" s="913"/>
      <c r="M1068" s="914"/>
      <c r="N1068" s="915"/>
      <c r="O1068" s="914"/>
      <c r="P1068" s="915"/>
      <c r="Q1068" s="916"/>
      <c r="R1068" s="917"/>
      <c r="S1068" s="918"/>
      <c r="T1068" s="114" t="str" cm="1">
        <f t="array" ref="T1068">_xlfn.IFS(I1068="L = L",J1068*K1068,I1068="L = RoT",J1068*R1068*S1068,I1068="A = L x H",J1068*K1068*L1068,I1068="A = CS",J1068*O1068,I1068="A = A",J1068*N1068,I1068="A = RoT",J1068*R1068*S1068,I1068="V = L x H x T",J1068*K1068*L1068*M1068,I1068="V = L x CS",J1068*K1068*O1068,I1068="V = T x A",J1068*M1068*N1068,I1068="V = V",J1068*P1068,I1068="V = RoT",J1068*R1068*S1068,I1068="M = M",J1068*Q1068,I1068="M = RoT",J1068*R1068*S1068,I1068="","")</f>
        <v/>
      </c>
      <c r="U1068" s="115" t="str" cm="1">
        <f t="array" ref="U1068">_xlfn.IFNA(_xlfn.IFS($H1068="length","m",$H1068="area","m2",$H1068="volume","m3",$H1068="mass","kg",$H1068="",""),"problem")</f>
        <v/>
      </c>
      <c r="V1068" s="475"/>
      <c r="W1068" s="476"/>
      <c r="X1068" s="476"/>
      <c r="Y1068" s="476"/>
      <c r="Z1068" s="116"/>
      <c r="AA1068" s="117" t="str" cm="1">
        <f t="array" ref="AA1068">_xlfn.IFNA(_xlfn.IFS($H1068="Length",VLOOKUP($Y1068,Densities,3,FALSE),$H1068="area",VLOOKUP($Y1068,Densities,4,FALSE),$H1068="volume",VLOOKUP($Y1068,Densities,5,FALSE),$H1068="mass",1,$H1068="",""),"enter density manually")</f>
        <v/>
      </c>
      <c r="AB1068" s="115" t="str" cm="1">
        <f t="array" ref="AB1068">_xlfn.IFNA(_xlfn.IFS($H1068="length","kg/m",$H1068="area","kg/m2",$H1068="volume","kg/m3",$H1068="mass","kg/kg",$H1068="",""),"problem")</f>
        <v/>
      </c>
      <c r="AC1068" s="118" t="str">
        <f t="shared" si="63"/>
        <v/>
      </c>
      <c r="AD1068" s="119" t="str">
        <f t="shared" si="64"/>
        <v/>
      </c>
      <c r="AE1068" s="120" t="str">
        <f t="shared" si="65"/>
        <v/>
      </c>
      <c r="AF1068" s="121" t="str">
        <f t="shared" si="62"/>
        <v/>
      </c>
    </row>
    <row r="1069" spans="2:32" ht="15.75" customHeight="1" x14ac:dyDescent="0.35">
      <c r="B1069" s="903"/>
      <c r="C1069" s="904"/>
      <c r="D1069" s="905"/>
      <c r="E1069" s="906"/>
      <c r="F1069" s="907"/>
      <c r="G1069" s="908"/>
      <c r="H1069" s="909"/>
      <c r="I1069" s="910"/>
      <c r="J1069" s="911"/>
      <c r="K1069" s="912"/>
      <c r="L1069" s="913"/>
      <c r="M1069" s="914"/>
      <c r="N1069" s="915"/>
      <c r="O1069" s="914"/>
      <c r="P1069" s="915"/>
      <c r="Q1069" s="916"/>
      <c r="R1069" s="917"/>
      <c r="S1069" s="918"/>
      <c r="T1069" s="114" t="str" cm="1">
        <f t="array" ref="T1069">_xlfn.IFS(I1069="L = L",J1069*K1069,I1069="L = RoT",J1069*R1069*S1069,I1069="A = L x H",J1069*K1069*L1069,I1069="A = CS",J1069*O1069,I1069="A = A",J1069*N1069,I1069="A = RoT",J1069*R1069*S1069,I1069="V = L x H x T",J1069*K1069*L1069*M1069,I1069="V = L x CS",J1069*K1069*O1069,I1069="V = T x A",J1069*M1069*N1069,I1069="V = V",J1069*P1069,I1069="V = RoT",J1069*R1069*S1069,I1069="M = M",J1069*Q1069,I1069="M = RoT",J1069*R1069*S1069,I1069="","")</f>
        <v/>
      </c>
      <c r="U1069" s="115" t="str" cm="1">
        <f t="array" ref="U1069">_xlfn.IFNA(_xlfn.IFS($H1069="length","m",$H1069="area","m2",$H1069="volume","m3",$H1069="mass","kg",$H1069="",""),"problem")</f>
        <v/>
      </c>
      <c r="V1069" s="475"/>
      <c r="W1069" s="476"/>
      <c r="X1069" s="476"/>
      <c r="Y1069" s="476"/>
      <c r="Z1069" s="116"/>
      <c r="AA1069" s="117" t="str" cm="1">
        <f t="array" ref="AA1069">_xlfn.IFNA(_xlfn.IFS($H1069="Length",VLOOKUP($Y1069,Densities,3,FALSE),$H1069="area",VLOOKUP($Y1069,Densities,4,FALSE),$H1069="volume",VLOOKUP($Y1069,Densities,5,FALSE),$H1069="mass",1,$H1069="",""),"enter density manually")</f>
        <v/>
      </c>
      <c r="AB1069" s="115" t="str" cm="1">
        <f t="array" ref="AB1069">_xlfn.IFNA(_xlfn.IFS($H1069="length","kg/m",$H1069="area","kg/m2",$H1069="volume","kg/m3",$H1069="mass","kg/kg",$H1069="",""),"problem")</f>
        <v/>
      </c>
      <c r="AC1069" s="118" t="str">
        <f t="shared" si="63"/>
        <v/>
      </c>
      <c r="AD1069" s="119" t="str">
        <f t="shared" si="64"/>
        <v/>
      </c>
      <c r="AE1069" s="120" t="str">
        <f t="shared" si="65"/>
        <v/>
      </c>
      <c r="AF1069" s="121" t="str">
        <f t="shared" si="62"/>
        <v/>
      </c>
    </row>
    <row r="1070" spans="2:32" ht="15.75" customHeight="1" x14ac:dyDescent="0.35">
      <c r="B1070" s="903"/>
      <c r="C1070" s="904"/>
      <c r="D1070" s="905"/>
      <c r="E1070" s="906"/>
      <c r="F1070" s="907"/>
      <c r="G1070" s="908"/>
      <c r="H1070" s="909"/>
      <c r="I1070" s="910"/>
      <c r="J1070" s="911"/>
      <c r="K1070" s="912"/>
      <c r="L1070" s="913"/>
      <c r="M1070" s="914"/>
      <c r="N1070" s="915"/>
      <c r="O1070" s="914"/>
      <c r="P1070" s="915"/>
      <c r="Q1070" s="916"/>
      <c r="R1070" s="917"/>
      <c r="S1070" s="918"/>
      <c r="T1070" s="114" t="str" cm="1">
        <f t="array" ref="T1070">_xlfn.IFS(I1070="L = L",J1070*K1070,I1070="L = RoT",J1070*R1070*S1070,I1070="A = L x H",J1070*K1070*L1070,I1070="A = CS",J1070*O1070,I1070="A = A",J1070*N1070,I1070="A = RoT",J1070*R1070*S1070,I1070="V = L x H x T",J1070*K1070*L1070*M1070,I1070="V = L x CS",J1070*K1070*O1070,I1070="V = T x A",J1070*M1070*N1070,I1070="V = V",J1070*P1070,I1070="V = RoT",J1070*R1070*S1070,I1070="M = M",J1070*Q1070,I1070="M = RoT",J1070*R1070*S1070,I1070="","")</f>
        <v/>
      </c>
      <c r="U1070" s="115" t="str" cm="1">
        <f t="array" ref="U1070">_xlfn.IFNA(_xlfn.IFS($H1070="length","m",$H1070="area","m2",$H1070="volume","m3",$H1070="mass","kg",$H1070="",""),"problem")</f>
        <v/>
      </c>
      <c r="V1070" s="475"/>
      <c r="W1070" s="476"/>
      <c r="X1070" s="476"/>
      <c r="Y1070" s="476"/>
      <c r="Z1070" s="116"/>
      <c r="AA1070" s="117" t="str" cm="1">
        <f t="array" ref="AA1070">_xlfn.IFNA(_xlfn.IFS($H1070="Length",VLOOKUP($Y1070,Densities,3,FALSE),$H1070="area",VLOOKUP($Y1070,Densities,4,FALSE),$H1070="volume",VLOOKUP($Y1070,Densities,5,FALSE),$H1070="mass",1,$H1070="",""),"enter density manually")</f>
        <v/>
      </c>
      <c r="AB1070" s="115" t="str" cm="1">
        <f t="array" ref="AB1070">_xlfn.IFNA(_xlfn.IFS($H1070="length","kg/m",$H1070="area","kg/m2",$H1070="volume","kg/m3",$H1070="mass","kg/kg",$H1070="",""),"problem")</f>
        <v/>
      </c>
      <c r="AC1070" s="118" t="str">
        <f t="shared" si="63"/>
        <v/>
      </c>
      <c r="AD1070" s="119" t="str">
        <f t="shared" si="64"/>
        <v/>
      </c>
      <c r="AE1070" s="120" t="str">
        <f t="shared" si="65"/>
        <v/>
      </c>
      <c r="AF1070" s="121" t="str">
        <f t="shared" si="62"/>
        <v/>
      </c>
    </row>
    <row r="1071" spans="2:32" ht="15.75" customHeight="1" x14ac:dyDescent="0.35">
      <c r="B1071" s="903"/>
      <c r="C1071" s="904"/>
      <c r="D1071" s="905"/>
      <c r="E1071" s="906"/>
      <c r="F1071" s="907"/>
      <c r="G1071" s="908"/>
      <c r="H1071" s="909"/>
      <c r="I1071" s="910"/>
      <c r="J1071" s="911"/>
      <c r="K1071" s="912"/>
      <c r="L1071" s="913"/>
      <c r="M1071" s="914"/>
      <c r="N1071" s="915"/>
      <c r="O1071" s="914"/>
      <c r="P1071" s="915"/>
      <c r="Q1071" s="916"/>
      <c r="R1071" s="917"/>
      <c r="S1071" s="918"/>
      <c r="T1071" s="114" t="str" cm="1">
        <f t="array" ref="T1071">_xlfn.IFS(I1071="L = L",J1071*K1071,I1071="L = RoT",J1071*R1071*S1071,I1071="A = L x H",J1071*K1071*L1071,I1071="A = CS",J1071*O1071,I1071="A = A",J1071*N1071,I1071="A = RoT",J1071*R1071*S1071,I1071="V = L x H x T",J1071*K1071*L1071*M1071,I1071="V = L x CS",J1071*K1071*O1071,I1071="V = T x A",J1071*M1071*N1071,I1071="V = V",J1071*P1071,I1071="V = RoT",J1071*R1071*S1071,I1071="M = M",J1071*Q1071,I1071="M = RoT",J1071*R1071*S1071,I1071="","")</f>
        <v/>
      </c>
      <c r="U1071" s="115" t="str" cm="1">
        <f t="array" ref="U1071">_xlfn.IFNA(_xlfn.IFS($H1071="length","m",$H1071="area","m2",$H1071="volume","m3",$H1071="mass","kg",$H1071="",""),"problem")</f>
        <v/>
      </c>
      <c r="V1071" s="475"/>
      <c r="W1071" s="476"/>
      <c r="X1071" s="476"/>
      <c r="Y1071" s="476"/>
      <c r="Z1071" s="116"/>
      <c r="AA1071" s="117" t="str" cm="1">
        <f t="array" ref="AA1071">_xlfn.IFNA(_xlfn.IFS($H1071="Length",VLOOKUP($Y1071,Densities,3,FALSE),$H1071="area",VLOOKUP($Y1071,Densities,4,FALSE),$H1071="volume",VLOOKUP($Y1071,Densities,5,FALSE),$H1071="mass",1,$H1071="",""),"enter density manually")</f>
        <v/>
      </c>
      <c r="AB1071" s="115" t="str" cm="1">
        <f t="array" ref="AB1071">_xlfn.IFNA(_xlfn.IFS($H1071="length","kg/m",$H1071="area","kg/m2",$H1071="volume","kg/m3",$H1071="mass","kg/kg",$H1071="",""),"problem")</f>
        <v/>
      </c>
      <c r="AC1071" s="118" t="str">
        <f t="shared" si="63"/>
        <v/>
      </c>
      <c r="AD1071" s="119" t="str">
        <f t="shared" si="64"/>
        <v/>
      </c>
      <c r="AE1071" s="120" t="str">
        <f t="shared" si="65"/>
        <v/>
      </c>
      <c r="AF1071" s="121" t="str">
        <f t="shared" si="62"/>
        <v/>
      </c>
    </row>
    <row r="1072" spans="2:32" ht="15.75" customHeight="1" x14ac:dyDescent="0.35">
      <c r="B1072" s="903"/>
      <c r="C1072" s="904"/>
      <c r="D1072" s="905"/>
      <c r="E1072" s="906"/>
      <c r="F1072" s="907"/>
      <c r="G1072" s="908"/>
      <c r="H1072" s="909"/>
      <c r="I1072" s="910"/>
      <c r="J1072" s="911"/>
      <c r="K1072" s="912"/>
      <c r="L1072" s="913"/>
      <c r="M1072" s="914"/>
      <c r="N1072" s="915"/>
      <c r="O1072" s="914"/>
      <c r="P1072" s="915"/>
      <c r="Q1072" s="916"/>
      <c r="R1072" s="917"/>
      <c r="S1072" s="918"/>
      <c r="T1072" s="114" t="str" cm="1">
        <f t="array" ref="T1072">_xlfn.IFS(I1072="L = L",J1072*K1072,I1072="L = RoT",J1072*R1072*S1072,I1072="A = L x H",J1072*K1072*L1072,I1072="A = CS",J1072*O1072,I1072="A = A",J1072*N1072,I1072="A = RoT",J1072*R1072*S1072,I1072="V = L x H x T",J1072*K1072*L1072*M1072,I1072="V = L x CS",J1072*K1072*O1072,I1072="V = T x A",J1072*M1072*N1072,I1072="V = V",J1072*P1072,I1072="V = RoT",J1072*R1072*S1072,I1072="M = M",J1072*Q1072,I1072="M = RoT",J1072*R1072*S1072,I1072="","")</f>
        <v/>
      </c>
      <c r="U1072" s="115" t="str" cm="1">
        <f t="array" ref="U1072">_xlfn.IFNA(_xlfn.IFS($H1072="length","m",$H1072="area","m2",$H1072="volume","m3",$H1072="mass","kg",$H1072="",""),"problem")</f>
        <v/>
      </c>
      <c r="V1072" s="475"/>
      <c r="W1072" s="476"/>
      <c r="X1072" s="476"/>
      <c r="Y1072" s="476"/>
      <c r="Z1072" s="116"/>
      <c r="AA1072" s="117" t="str" cm="1">
        <f t="array" ref="AA1072">_xlfn.IFNA(_xlfn.IFS($H1072="Length",VLOOKUP($Y1072,Densities,3,FALSE),$H1072="area",VLOOKUP($Y1072,Densities,4,FALSE),$H1072="volume",VLOOKUP($Y1072,Densities,5,FALSE),$H1072="mass",1,$H1072="",""),"enter density manually")</f>
        <v/>
      </c>
      <c r="AB1072" s="115" t="str" cm="1">
        <f t="array" ref="AB1072">_xlfn.IFNA(_xlfn.IFS($H1072="length","kg/m",$H1072="area","kg/m2",$H1072="volume","kg/m3",$H1072="mass","kg/kg",$H1072="",""),"problem")</f>
        <v/>
      </c>
      <c r="AC1072" s="118" t="str">
        <f t="shared" si="63"/>
        <v/>
      </c>
      <c r="AD1072" s="119" t="str">
        <f t="shared" si="64"/>
        <v/>
      </c>
      <c r="AE1072" s="120" t="str">
        <f t="shared" si="65"/>
        <v/>
      </c>
      <c r="AF1072" s="121" t="str">
        <f t="shared" si="62"/>
        <v/>
      </c>
    </row>
    <row r="1073" spans="2:32" ht="15.75" customHeight="1" x14ac:dyDescent="0.35">
      <c r="B1073" s="903"/>
      <c r="C1073" s="904"/>
      <c r="D1073" s="905"/>
      <c r="E1073" s="906"/>
      <c r="F1073" s="907"/>
      <c r="G1073" s="908"/>
      <c r="H1073" s="909"/>
      <c r="I1073" s="910"/>
      <c r="J1073" s="911"/>
      <c r="K1073" s="912"/>
      <c r="L1073" s="913"/>
      <c r="M1073" s="914"/>
      <c r="N1073" s="915"/>
      <c r="O1073" s="914"/>
      <c r="P1073" s="915"/>
      <c r="Q1073" s="916"/>
      <c r="R1073" s="917"/>
      <c r="S1073" s="918"/>
      <c r="T1073" s="114" t="str" cm="1">
        <f t="array" ref="T1073">_xlfn.IFS(I1073="L = L",J1073*K1073,I1073="L = RoT",J1073*R1073*S1073,I1073="A = L x H",J1073*K1073*L1073,I1073="A = CS",J1073*O1073,I1073="A = A",J1073*N1073,I1073="A = RoT",J1073*R1073*S1073,I1073="V = L x H x T",J1073*K1073*L1073*M1073,I1073="V = L x CS",J1073*K1073*O1073,I1073="V = T x A",J1073*M1073*N1073,I1073="V = V",J1073*P1073,I1073="V = RoT",J1073*R1073*S1073,I1073="M = M",J1073*Q1073,I1073="M = RoT",J1073*R1073*S1073,I1073="","")</f>
        <v/>
      </c>
      <c r="U1073" s="115" t="str" cm="1">
        <f t="array" ref="U1073">_xlfn.IFNA(_xlfn.IFS($H1073="length","m",$H1073="area","m2",$H1073="volume","m3",$H1073="mass","kg",$H1073="",""),"problem")</f>
        <v/>
      </c>
      <c r="V1073" s="475"/>
      <c r="W1073" s="476"/>
      <c r="X1073" s="476"/>
      <c r="Y1073" s="476"/>
      <c r="Z1073" s="116"/>
      <c r="AA1073" s="117" t="str" cm="1">
        <f t="array" ref="AA1073">_xlfn.IFNA(_xlfn.IFS($H1073="Length",VLOOKUP($Y1073,Densities,3,FALSE),$H1073="area",VLOOKUP($Y1073,Densities,4,FALSE),$H1073="volume",VLOOKUP($Y1073,Densities,5,FALSE),$H1073="mass",1,$H1073="",""),"enter density manually")</f>
        <v/>
      </c>
      <c r="AB1073" s="115" t="str" cm="1">
        <f t="array" ref="AB1073">_xlfn.IFNA(_xlfn.IFS($H1073="length","kg/m",$H1073="area","kg/m2",$H1073="volume","kg/m3",$H1073="mass","kg/kg",$H1073="",""),"problem")</f>
        <v/>
      </c>
      <c r="AC1073" s="118" t="str">
        <f t="shared" si="63"/>
        <v/>
      </c>
      <c r="AD1073" s="119" t="str">
        <f t="shared" si="64"/>
        <v/>
      </c>
      <c r="AE1073" s="120" t="str">
        <f t="shared" si="65"/>
        <v/>
      </c>
      <c r="AF1073" s="121" t="str">
        <f t="shared" si="62"/>
        <v/>
      </c>
    </row>
    <row r="1074" spans="2:32" ht="15.75" customHeight="1" x14ac:dyDescent="0.35">
      <c r="B1074" s="903"/>
      <c r="C1074" s="904"/>
      <c r="D1074" s="905"/>
      <c r="E1074" s="906"/>
      <c r="F1074" s="907"/>
      <c r="G1074" s="908"/>
      <c r="H1074" s="909"/>
      <c r="I1074" s="910"/>
      <c r="J1074" s="911"/>
      <c r="K1074" s="912"/>
      <c r="L1074" s="913"/>
      <c r="M1074" s="914"/>
      <c r="N1074" s="915"/>
      <c r="O1074" s="914"/>
      <c r="P1074" s="915"/>
      <c r="Q1074" s="916"/>
      <c r="R1074" s="917"/>
      <c r="S1074" s="918"/>
      <c r="T1074" s="114" t="str" cm="1">
        <f t="array" ref="T1074">_xlfn.IFS(I1074="L = L",J1074*K1074,I1074="L = RoT",J1074*R1074*S1074,I1074="A = L x H",J1074*K1074*L1074,I1074="A = CS",J1074*O1074,I1074="A = A",J1074*N1074,I1074="A = RoT",J1074*R1074*S1074,I1074="V = L x H x T",J1074*K1074*L1074*M1074,I1074="V = L x CS",J1074*K1074*O1074,I1074="V = T x A",J1074*M1074*N1074,I1074="V = V",J1074*P1074,I1074="V = RoT",J1074*R1074*S1074,I1074="M = M",J1074*Q1074,I1074="M = RoT",J1074*R1074*S1074,I1074="","")</f>
        <v/>
      </c>
      <c r="U1074" s="115" t="str" cm="1">
        <f t="array" ref="U1074">_xlfn.IFNA(_xlfn.IFS($H1074="length","m",$H1074="area","m2",$H1074="volume","m3",$H1074="mass","kg",$H1074="",""),"problem")</f>
        <v/>
      </c>
      <c r="V1074" s="475"/>
      <c r="W1074" s="476"/>
      <c r="X1074" s="476"/>
      <c r="Y1074" s="476"/>
      <c r="Z1074" s="116"/>
      <c r="AA1074" s="117" t="str" cm="1">
        <f t="array" ref="AA1074">_xlfn.IFNA(_xlfn.IFS($H1074="Length",VLOOKUP($Y1074,Densities,3,FALSE),$H1074="area",VLOOKUP($Y1074,Densities,4,FALSE),$H1074="volume",VLOOKUP($Y1074,Densities,5,FALSE),$H1074="mass",1,$H1074="",""),"enter density manually")</f>
        <v/>
      </c>
      <c r="AB1074" s="115" t="str" cm="1">
        <f t="array" ref="AB1074">_xlfn.IFNA(_xlfn.IFS($H1074="length","kg/m",$H1074="area","kg/m2",$H1074="volume","kg/m3",$H1074="mass","kg/kg",$H1074="",""),"problem")</f>
        <v/>
      </c>
      <c r="AC1074" s="118" t="str">
        <f t="shared" si="63"/>
        <v/>
      </c>
      <c r="AD1074" s="119" t="str">
        <f t="shared" si="64"/>
        <v/>
      </c>
      <c r="AE1074" s="120" t="str">
        <f t="shared" si="65"/>
        <v/>
      </c>
      <c r="AF1074" s="121" t="str">
        <f t="shared" si="62"/>
        <v/>
      </c>
    </row>
    <row r="1075" spans="2:32" ht="15.75" customHeight="1" x14ac:dyDescent="0.35">
      <c r="B1075" s="903"/>
      <c r="C1075" s="904"/>
      <c r="D1075" s="905"/>
      <c r="E1075" s="906"/>
      <c r="F1075" s="907"/>
      <c r="G1075" s="908"/>
      <c r="H1075" s="909"/>
      <c r="I1075" s="910"/>
      <c r="J1075" s="911"/>
      <c r="K1075" s="912"/>
      <c r="L1075" s="913"/>
      <c r="M1075" s="914"/>
      <c r="N1075" s="915"/>
      <c r="O1075" s="914"/>
      <c r="P1075" s="915"/>
      <c r="Q1075" s="916"/>
      <c r="R1075" s="917"/>
      <c r="S1075" s="918"/>
      <c r="T1075" s="114" t="str" cm="1">
        <f t="array" ref="T1075">_xlfn.IFS(I1075="L = L",J1075*K1075,I1075="L = RoT",J1075*R1075*S1075,I1075="A = L x H",J1075*K1075*L1075,I1075="A = CS",J1075*O1075,I1075="A = A",J1075*N1075,I1075="A = RoT",J1075*R1075*S1075,I1075="V = L x H x T",J1075*K1075*L1075*M1075,I1075="V = L x CS",J1075*K1075*O1075,I1075="V = T x A",J1075*M1075*N1075,I1075="V = V",J1075*P1075,I1075="V = RoT",J1075*R1075*S1075,I1075="M = M",J1075*Q1075,I1075="M = RoT",J1075*R1075*S1075,I1075="","")</f>
        <v/>
      </c>
      <c r="U1075" s="115" t="str" cm="1">
        <f t="array" ref="U1075">_xlfn.IFNA(_xlfn.IFS($H1075="length","m",$H1075="area","m2",$H1075="volume","m3",$H1075="mass","kg",$H1075="",""),"problem")</f>
        <v/>
      </c>
      <c r="V1075" s="475"/>
      <c r="W1075" s="476"/>
      <c r="X1075" s="476"/>
      <c r="Y1075" s="476"/>
      <c r="Z1075" s="116"/>
      <c r="AA1075" s="117" t="str" cm="1">
        <f t="array" ref="AA1075">_xlfn.IFNA(_xlfn.IFS($H1075="Length",VLOOKUP($Y1075,Densities,3,FALSE),$H1075="area",VLOOKUP($Y1075,Densities,4,FALSE),$H1075="volume",VLOOKUP($Y1075,Densities,5,FALSE),$H1075="mass",1,$H1075="",""),"enter density manually")</f>
        <v/>
      </c>
      <c r="AB1075" s="115" t="str" cm="1">
        <f t="array" ref="AB1075">_xlfn.IFNA(_xlfn.IFS($H1075="length","kg/m",$H1075="area","kg/m2",$H1075="volume","kg/m3",$H1075="mass","kg/kg",$H1075="",""),"problem")</f>
        <v/>
      </c>
      <c r="AC1075" s="118" t="str">
        <f t="shared" si="63"/>
        <v/>
      </c>
      <c r="AD1075" s="119" t="str">
        <f t="shared" si="64"/>
        <v/>
      </c>
      <c r="AE1075" s="120" t="str">
        <f t="shared" si="65"/>
        <v/>
      </c>
      <c r="AF1075" s="121" t="str">
        <f t="shared" si="62"/>
        <v/>
      </c>
    </row>
    <row r="1076" spans="2:32" ht="15.75" customHeight="1" x14ac:dyDescent="0.35">
      <c r="B1076" s="903"/>
      <c r="C1076" s="904"/>
      <c r="D1076" s="905"/>
      <c r="E1076" s="906"/>
      <c r="F1076" s="907"/>
      <c r="G1076" s="908"/>
      <c r="H1076" s="909"/>
      <c r="I1076" s="910"/>
      <c r="J1076" s="911"/>
      <c r="K1076" s="912"/>
      <c r="L1076" s="913"/>
      <c r="M1076" s="914"/>
      <c r="N1076" s="915"/>
      <c r="O1076" s="914"/>
      <c r="P1076" s="915"/>
      <c r="Q1076" s="916"/>
      <c r="R1076" s="917"/>
      <c r="S1076" s="918"/>
      <c r="T1076" s="114" t="str" cm="1">
        <f t="array" ref="T1076">_xlfn.IFS(I1076="L = L",J1076*K1076,I1076="L = RoT",J1076*R1076*S1076,I1076="A = L x H",J1076*K1076*L1076,I1076="A = CS",J1076*O1076,I1076="A = A",J1076*N1076,I1076="A = RoT",J1076*R1076*S1076,I1076="V = L x H x T",J1076*K1076*L1076*M1076,I1076="V = L x CS",J1076*K1076*O1076,I1076="V = T x A",J1076*M1076*N1076,I1076="V = V",J1076*P1076,I1076="V = RoT",J1076*R1076*S1076,I1076="M = M",J1076*Q1076,I1076="M = RoT",J1076*R1076*S1076,I1076="","")</f>
        <v/>
      </c>
      <c r="U1076" s="115" t="str" cm="1">
        <f t="array" ref="U1076">_xlfn.IFNA(_xlfn.IFS($H1076="length","m",$H1076="area","m2",$H1076="volume","m3",$H1076="mass","kg",$H1076="",""),"problem")</f>
        <v/>
      </c>
      <c r="V1076" s="475"/>
      <c r="W1076" s="476"/>
      <c r="X1076" s="476"/>
      <c r="Y1076" s="476"/>
      <c r="Z1076" s="116"/>
      <c r="AA1076" s="117" t="str" cm="1">
        <f t="array" ref="AA1076">_xlfn.IFNA(_xlfn.IFS($H1076="Length",VLOOKUP($Y1076,Densities,3,FALSE),$H1076="area",VLOOKUP($Y1076,Densities,4,FALSE),$H1076="volume",VLOOKUP($Y1076,Densities,5,FALSE),$H1076="mass",1,$H1076="",""),"enter density manually")</f>
        <v/>
      </c>
      <c r="AB1076" s="115" t="str" cm="1">
        <f t="array" ref="AB1076">_xlfn.IFNA(_xlfn.IFS($H1076="length","kg/m",$H1076="area","kg/m2",$H1076="volume","kg/m3",$H1076="mass","kg/kg",$H1076="",""),"problem")</f>
        <v/>
      </c>
      <c r="AC1076" s="118" t="str">
        <f t="shared" si="63"/>
        <v/>
      </c>
      <c r="AD1076" s="119" t="str">
        <f t="shared" si="64"/>
        <v/>
      </c>
      <c r="AE1076" s="120" t="str">
        <f t="shared" si="65"/>
        <v/>
      </c>
      <c r="AF1076" s="121" t="str">
        <f t="shared" si="62"/>
        <v/>
      </c>
    </row>
    <row r="1077" spans="2:32" ht="15.75" customHeight="1" x14ac:dyDescent="0.35">
      <c r="B1077" s="903"/>
      <c r="C1077" s="904"/>
      <c r="D1077" s="905"/>
      <c r="E1077" s="906"/>
      <c r="F1077" s="907"/>
      <c r="G1077" s="908"/>
      <c r="H1077" s="909"/>
      <c r="I1077" s="910"/>
      <c r="J1077" s="911"/>
      <c r="K1077" s="912"/>
      <c r="L1077" s="913"/>
      <c r="M1077" s="914"/>
      <c r="N1077" s="915"/>
      <c r="O1077" s="914"/>
      <c r="P1077" s="915"/>
      <c r="Q1077" s="916"/>
      <c r="R1077" s="917"/>
      <c r="S1077" s="918"/>
      <c r="T1077" s="114" t="str" cm="1">
        <f t="array" ref="T1077">_xlfn.IFS(I1077="L = L",J1077*K1077,I1077="L = RoT",J1077*R1077*S1077,I1077="A = L x H",J1077*K1077*L1077,I1077="A = CS",J1077*O1077,I1077="A = A",J1077*N1077,I1077="A = RoT",J1077*R1077*S1077,I1077="V = L x H x T",J1077*K1077*L1077*M1077,I1077="V = L x CS",J1077*K1077*O1077,I1077="V = T x A",J1077*M1077*N1077,I1077="V = V",J1077*P1077,I1077="V = RoT",J1077*R1077*S1077,I1077="M = M",J1077*Q1077,I1077="M = RoT",J1077*R1077*S1077,I1077="","")</f>
        <v/>
      </c>
      <c r="U1077" s="115" t="str" cm="1">
        <f t="array" ref="U1077">_xlfn.IFNA(_xlfn.IFS($H1077="length","m",$H1077="area","m2",$H1077="volume","m3",$H1077="mass","kg",$H1077="",""),"problem")</f>
        <v/>
      </c>
      <c r="V1077" s="475"/>
      <c r="W1077" s="476"/>
      <c r="X1077" s="476"/>
      <c r="Y1077" s="476"/>
      <c r="Z1077" s="116"/>
      <c r="AA1077" s="117" t="str" cm="1">
        <f t="array" ref="AA1077">_xlfn.IFNA(_xlfn.IFS($H1077="Length",VLOOKUP($Y1077,Densities,3,FALSE),$H1077="area",VLOOKUP($Y1077,Densities,4,FALSE),$H1077="volume",VLOOKUP($Y1077,Densities,5,FALSE),$H1077="mass",1,$H1077="",""),"enter density manually")</f>
        <v/>
      </c>
      <c r="AB1077" s="115" t="str" cm="1">
        <f t="array" ref="AB1077">_xlfn.IFNA(_xlfn.IFS($H1077="length","kg/m",$H1077="area","kg/m2",$H1077="volume","kg/m3",$H1077="mass","kg/kg",$H1077="",""),"problem")</f>
        <v/>
      </c>
      <c r="AC1077" s="118" t="str">
        <f t="shared" si="63"/>
        <v/>
      </c>
      <c r="AD1077" s="119" t="str">
        <f t="shared" si="64"/>
        <v/>
      </c>
      <c r="AE1077" s="120" t="str">
        <f t="shared" si="65"/>
        <v/>
      </c>
      <c r="AF1077" s="121" t="str">
        <f t="shared" si="62"/>
        <v/>
      </c>
    </row>
    <row r="1078" spans="2:32" ht="15.75" customHeight="1" x14ac:dyDescent="0.35">
      <c r="B1078" s="903"/>
      <c r="C1078" s="904"/>
      <c r="D1078" s="905"/>
      <c r="E1078" s="906"/>
      <c r="F1078" s="907"/>
      <c r="G1078" s="908"/>
      <c r="H1078" s="909"/>
      <c r="I1078" s="910"/>
      <c r="J1078" s="911"/>
      <c r="K1078" s="912"/>
      <c r="L1078" s="913"/>
      <c r="M1078" s="914"/>
      <c r="N1078" s="915"/>
      <c r="O1078" s="914"/>
      <c r="P1078" s="915"/>
      <c r="Q1078" s="916"/>
      <c r="R1078" s="917"/>
      <c r="S1078" s="918"/>
      <c r="T1078" s="114" t="str" cm="1">
        <f t="array" ref="T1078">_xlfn.IFS(I1078="L = L",J1078*K1078,I1078="L = RoT",J1078*R1078*S1078,I1078="A = L x H",J1078*K1078*L1078,I1078="A = CS",J1078*O1078,I1078="A = A",J1078*N1078,I1078="A = RoT",J1078*R1078*S1078,I1078="V = L x H x T",J1078*K1078*L1078*M1078,I1078="V = L x CS",J1078*K1078*O1078,I1078="V = T x A",J1078*M1078*N1078,I1078="V = V",J1078*P1078,I1078="V = RoT",J1078*R1078*S1078,I1078="M = M",J1078*Q1078,I1078="M = RoT",J1078*R1078*S1078,I1078="","")</f>
        <v/>
      </c>
      <c r="U1078" s="115" t="str" cm="1">
        <f t="array" ref="U1078">_xlfn.IFNA(_xlfn.IFS($H1078="length","m",$H1078="area","m2",$H1078="volume","m3",$H1078="mass","kg",$H1078="",""),"problem")</f>
        <v/>
      </c>
      <c r="V1078" s="475"/>
      <c r="W1078" s="476"/>
      <c r="X1078" s="476"/>
      <c r="Y1078" s="476"/>
      <c r="Z1078" s="116"/>
      <c r="AA1078" s="117" t="str" cm="1">
        <f t="array" ref="AA1078">_xlfn.IFNA(_xlfn.IFS($H1078="Length",VLOOKUP($Y1078,Densities,3,FALSE),$H1078="area",VLOOKUP($Y1078,Densities,4,FALSE),$H1078="volume",VLOOKUP($Y1078,Densities,5,FALSE),$H1078="mass",1,$H1078="",""),"enter density manually")</f>
        <v/>
      </c>
      <c r="AB1078" s="115" t="str" cm="1">
        <f t="array" ref="AB1078">_xlfn.IFNA(_xlfn.IFS($H1078="length","kg/m",$H1078="area","kg/m2",$H1078="volume","kg/m3",$H1078="mass","kg/kg",$H1078="",""),"problem")</f>
        <v/>
      </c>
      <c r="AC1078" s="118" t="str">
        <f t="shared" si="63"/>
        <v/>
      </c>
      <c r="AD1078" s="119" t="str">
        <f t="shared" si="64"/>
        <v/>
      </c>
      <c r="AE1078" s="120" t="str">
        <f t="shared" si="65"/>
        <v/>
      </c>
      <c r="AF1078" s="121" t="str">
        <f t="shared" si="62"/>
        <v/>
      </c>
    </row>
    <row r="1079" spans="2:32" ht="15.75" customHeight="1" x14ac:dyDescent="0.35">
      <c r="B1079" s="903"/>
      <c r="C1079" s="904"/>
      <c r="D1079" s="905"/>
      <c r="E1079" s="906"/>
      <c r="F1079" s="907"/>
      <c r="G1079" s="908"/>
      <c r="H1079" s="909"/>
      <c r="I1079" s="910"/>
      <c r="J1079" s="911"/>
      <c r="K1079" s="912"/>
      <c r="L1079" s="913"/>
      <c r="M1079" s="914"/>
      <c r="N1079" s="915"/>
      <c r="O1079" s="914"/>
      <c r="P1079" s="915"/>
      <c r="Q1079" s="916"/>
      <c r="R1079" s="917"/>
      <c r="S1079" s="918"/>
      <c r="T1079" s="114" t="str" cm="1">
        <f t="array" ref="T1079">_xlfn.IFS(I1079="L = L",J1079*K1079,I1079="L = RoT",J1079*R1079*S1079,I1079="A = L x H",J1079*K1079*L1079,I1079="A = CS",J1079*O1079,I1079="A = A",J1079*N1079,I1079="A = RoT",J1079*R1079*S1079,I1079="V = L x H x T",J1079*K1079*L1079*M1079,I1079="V = L x CS",J1079*K1079*O1079,I1079="V = T x A",J1079*M1079*N1079,I1079="V = V",J1079*P1079,I1079="V = RoT",J1079*R1079*S1079,I1079="M = M",J1079*Q1079,I1079="M = RoT",J1079*R1079*S1079,I1079="","")</f>
        <v/>
      </c>
      <c r="U1079" s="115" t="str" cm="1">
        <f t="array" ref="U1079">_xlfn.IFNA(_xlfn.IFS($H1079="length","m",$H1079="area","m2",$H1079="volume","m3",$H1079="mass","kg",$H1079="",""),"problem")</f>
        <v/>
      </c>
      <c r="V1079" s="475"/>
      <c r="W1079" s="476"/>
      <c r="X1079" s="476"/>
      <c r="Y1079" s="476"/>
      <c r="Z1079" s="116"/>
      <c r="AA1079" s="117" t="str" cm="1">
        <f t="array" ref="AA1079">_xlfn.IFNA(_xlfn.IFS($H1079="Length",VLOOKUP($Y1079,Densities,3,FALSE),$H1079="area",VLOOKUP($Y1079,Densities,4,FALSE),$H1079="volume",VLOOKUP($Y1079,Densities,5,FALSE),$H1079="mass",1,$H1079="",""),"enter density manually")</f>
        <v/>
      </c>
      <c r="AB1079" s="115" t="str" cm="1">
        <f t="array" ref="AB1079">_xlfn.IFNA(_xlfn.IFS($H1079="length","kg/m",$H1079="area","kg/m2",$H1079="volume","kg/m3",$H1079="mass","kg/kg",$H1079="",""),"problem")</f>
        <v/>
      </c>
      <c r="AC1079" s="118" t="str">
        <f t="shared" si="63"/>
        <v/>
      </c>
      <c r="AD1079" s="119" t="str">
        <f t="shared" si="64"/>
        <v/>
      </c>
      <c r="AE1079" s="120" t="str">
        <f t="shared" si="65"/>
        <v/>
      </c>
      <c r="AF1079" s="121" t="str">
        <f t="shared" si="62"/>
        <v/>
      </c>
    </row>
    <row r="1080" spans="2:32" ht="15.75" customHeight="1" x14ac:dyDescent="0.35">
      <c r="B1080" s="903"/>
      <c r="C1080" s="904"/>
      <c r="D1080" s="905"/>
      <c r="E1080" s="906"/>
      <c r="F1080" s="907"/>
      <c r="G1080" s="908"/>
      <c r="H1080" s="909"/>
      <c r="I1080" s="910"/>
      <c r="J1080" s="911"/>
      <c r="K1080" s="912"/>
      <c r="L1080" s="913"/>
      <c r="M1080" s="914"/>
      <c r="N1080" s="915"/>
      <c r="O1080" s="914"/>
      <c r="P1080" s="915"/>
      <c r="Q1080" s="916"/>
      <c r="R1080" s="917"/>
      <c r="S1080" s="918"/>
      <c r="T1080" s="114" t="str" cm="1">
        <f t="array" ref="T1080">_xlfn.IFS(I1080="L = L",J1080*K1080,I1080="L = RoT",J1080*R1080*S1080,I1080="A = L x H",J1080*K1080*L1080,I1080="A = CS",J1080*O1080,I1080="A = A",J1080*N1080,I1080="A = RoT",J1080*R1080*S1080,I1080="V = L x H x T",J1080*K1080*L1080*M1080,I1080="V = L x CS",J1080*K1080*O1080,I1080="V = T x A",J1080*M1080*N1080,I1080="V = V",J1080*P1080,I1080="V = RoT",J1080*R1080*S1080,I1080="M = M",J1080*Q1080,I1080="M = RoT",J1080*R1080*S1080,I1080="","")</f>
        <v/>
      </c>
      <c r="U1080" s="115" t="str" cm="1">
        <f t="array" ref="U1080">_xlfn.IFNA(_xlfn.IFS($H1080="length","m",$H1080="area","m2",$H1080="volume","m3",$H1080="mass","kg",$H1080="",""),"problem")</f>
        <v/>
      </c>
      <c r="V1080" s="475"/>
      <c r="W1080" s="476"/>
      <c r="X1080" s="476"/>
      <c r="Y1080" s="476"/>
      <c r="Z1080" s="116"/>
      <c r="AA1080" s="117" t="str" cm="1">
        <f t="array" ref="AA1080">_xlfn.IFNA(_xlfn.IFS($H1080="Length",VLOOKUP($Y1080,Densities,3,FALSE),$H1080="area",VLOOKUP($Y1080,Densities,4,FALSE),$H1080="volume",VLOOKUP($Y1080,Densities,5,FALSE),$H1080="mass",1,$H1080="",""),"enter density manually")</f>
        <v/>
      </c>
      <c r="AB1080" s="115" t="str" cm="1">
        <f t="array" ref="AB1080">_xlfn.IFNA(_xlfn.IFS($H1080="length","kg/m",$H1080="area","kg/m2",$H1080="volume","kg/m3",$H1080="mass","kg/kg",$H1080="",""),"problem")</f>
        <v/>
      </c>
      <c r="AC1080" s="118" t="str">
        <f t="shared" si="63"/>
        <v/>
      </c>
      <c r="AD1080" s="119" t="str">
        <f t="shared" si="64"/>
        <v/>
      </c>
      <c r="AE1080" s="120" t="str">
        <f t="shared" si="65"/>
        <v/>
      </c>
      <c r="AF1080" s="121" t="str">
        <f t="shared" si="62"/>
        <v/>
      </c>
    </row>
    <row r="1081" spans="2:32" ht="15.75" customHeight="1" x14ac:dyDescent="0.35">
      <c r="B1081" s="903"/>
      <c r="C1081" s="904"/>
      <c r="D1081" s="905"/>
      <c r="E1081" s="906"/>
      <c r="F1081" s="907"/>
      <c r="G1081" s="908"/>
      <c r="H1081" s="909"/>
      <c r="I1081" s="910"/>
      <c r="J1081" s="911"/>
      <c r="K1081" s="912"/>
      <c r="L1081" s="913"/>
      <c r="M1081" s="914"/>
      <c r="N1081" s="915"/>
      <c r="O1081" s="914"/>
      <c r="P1081" s="915"/>
      <c r="Q1081" s="916"/>
      <c r="R1081" s="917"/>
      <c r="S1081" s="918"/>
      <c r="T1081" s="114" t="str" cm="1">
        <f t="array" ref="T1081">_xlfn.IFS(I1081="L = L",J1081*K1081,I1081="L = RoT",J1081*R1081*S1081,I1081="A = L x H",J1081*K1081*L1081,I1081="A = CS",J1081*O1081,I1081="A = A",J1081*N1081,I1081="A = RoT",J1081*R1081*S1081,I1081="V = L x H x T",J1081*K1081*L1081*M1081,I1081="V = L x CS",J1081*K1081*O1081,I1081="V = T x A",J1081*M1081*N1081,I1081="V = V",J1081*P1081,I1081="V = RoT",J1081*R1081*S1081,I1081="M = M",J1081*Q1081,I1081="M = RoT",J1081*R1081*S1081,I1081="","")</f>
        <v/>
      </c>
      <c r="U1081" s="115" t="str" cm="1">
        <f t="array" ref="U1081">_xlfn.IFNA(_xlfn.IFS($H1081="length","m",$H1081="area","m2",$H1081="volume","m3",$H1081="mass","kg",$H1081="",""),"problem")</f>
        <v/>
      </c>
      <c r="V1081" s="475"/>
      <c r="W1081" s="476"/>
      <c r="X1081" s="476"/>
      <c r="Y1081" s="476"/>
      <c r="Z1081" s="116"/>
      <c r="AA1081" s="117" t="str" cm="1">
        <f t="array" ref="AA1081">_xlfn.IFNA(_xlfn.IFS($H1081="Length",VLOOKUP($Y1081,Densities,3,FALSE),$H1081="area",VLOOKUP($Y1081,Densities,4,FALSE),$H1081="volume",VLOOKUP($Y1081,Densities,5,FALSE),$H1081="mass",1,$H1081="",""),"enter density manually")</f>
        <v/>
      </c>
      <c r="AB1081" s="115" t="str" cm="1">
        <f t="array" ref="AB1081">_xlfn.IFNA(_xlfn.IFS($H1081="length","kg/m",$H1081="area","kg/m2",$H1081="volume","kg/m3",$H1081="mass","kg/kg",$H1081="",""),"problem")</f>
        <v/>
      </c>
      <c r="AC1081" s="118" t="str">
        <f t="shared" si="63"/>
        <v/>
      </c>
      <c r="AD1081" s="119" t="str">
        <f t="shared" si="64"/>
        <v/>
      </c>
      <c r="AE1081" s="120" t="str">
        <f t="shared" si="65"/>
        <v/>
      </c>
      <c r="AF1081" s="121" t="str">
        <f t="shared" si="62"/>
        <v/>
      </c>
    </row>
    <row r="1082" spans="2:32" ht="15.75" customHeight="1" x14ac:dyDescent="0.35">
      <c r="B1082" s="903"/>
      <c r="C1082" s="904"/>
      <c r="D1082" s="905"/>
      <c r="E1082" s="906"/>
      <c r="F1082" s="907"/>
      <c r="G1082" s="908"/>
      <c r="H1082" s="909"/>
      <c r="I1082" s="910"/>
      <c r="J1082" s="911"/>
      <c r="K1082" s="912"/>
      <c r="L1082" s="913"/>
      <c r="M1082" s="914"/>
      <c r="N1082" s="915"/>
      <c r="O1082" s="914"/>
      <c r="P1082" s="915"/>
      <c r="Q1082" s="916"/>
      <c r="R1082" s="917"/>
      <c r="S1082" s="918"/>
      <c r="T1082" s="114" t="str" cm="1">
        <f t="array" ref="T1082">_xlfn.IFS(I1082="L = L",J1082*K1082,I1082="L = RoT",J1082*R1082*S1082,I1082="A = L x H",J1082*K1082*L1082,I1082="A = CS",J1082*O1082,I1082="A = A",J1082*N1082,I1082="A = RoT",J1082*R1082*S1082,I1082="V = L x H x T",J1082*K1082*L1082*M1082,I1082="V = L x CS",J1082*K1082*O1082,I1082="V = T x A",J1082*M1082*N1082,I1082="V = V",J1082*P1082,I1082="V = RoT",J1082*R1082*S1082,I1082="M = M",J1082*Q1082,I1082="M = RoT",J1082*R1082*S1082,I1082="","")</f>
        <v/>
      </c>
      <c r="U1082" s="115" t="str" cm="1">
        <f t="array" ref="U1082">_xlfn.IFNA(_xlfn.IFS($H1082="length","m",$H1082="area","m2",$H1082="volume","m3",$H1082="mass","kg",$H1082="",""),"problem")</f>
        <v/>
      </c>
      <c r="V1082" s="475"/>
      <c r="W1082" s="476"/>
      <c r="X1082" s="476"/>
      <c r="Y1082" s="476"/>
      <c r="Z1082" s="116"/>
      <c r="AA1082" s="117" t="str" cm="1">
        <f t="array" ref="AA1082">_xlfn.IFNA(_xlfn.IFS($H1082="Length",VLOOKUP($Y1082,Densities,3,FALSE),$H1082="area",VLOOKUP($Y1082,Densities,4,FALSE),$H1082="volume",VLOOKUP($Y1082,Densities,5,FALSE),$H1082="mass",1,$H1082="",""),"enter density manually")</f>
        <v/>
      </c>
      <c r="AB1082" s="115" t="str" cm="1">
        <f t="array" ref="AB1082">_xlfn.IFNA(_xlfn.IFS($H1082="length","kg/m",$H1082="area","kg/m2",$H1082="volume","kg/m3",$H1082="mass","kg/kg",$H1082="",""),"problem")</f>
        <v/>
      </c>
      <c r="AC1082" s="118" t="str">
        <f t="shared" si="63"/>
        <v/>
      </c>
      <c r="AD1082" s="119" t="str">
        <f t="shared" si="64"/>
        <v/>
      </c>
      <c r="AE1082" s="120" t="str">
        <f t="shared" si="65"/>
        <v/>
      </c>
      <c r="AF1082" s="121" t="str">
        <f t="shared" si="62"/>
        <v/>
      </c>
    </row>
    <row r="1083" spans="2:32" ht="15.75" customHeight="1" x14ac:dyDescent="0.35">
      <c r="B1083" s="903"/>
      <c r="C1083" s="904"/>
      <c r="D1083" s="905"/>
      <c r="E1083" s="906"/>
      <c r="F1083" s="907"/>
      <c r="G1083" s="908"/>
      <c r="H1083" s="909"/>
      <c r="I1083" s="910"/>
      <c r="J1083" s="911"/>
      <c r="K1083" s="912"/>
      <c r="L1083" s="913"/>
      <c r="M1083" s="914"/>
      <c r="N1083" s="915"/>
      <c r="O1083" s="914"/>
      <c r="P1083" s="915"/>
      <c r="Q1083" s="916"/>
      <c r="R1083" s="917"/>
      <c r="S1083" s="918"/>
      <c r="T1083" s="114" t="str" cm="1">
        <f t="array" ref="T1083">_xlfn.IFS(I1083="L = L",J1083*K1083,I1083="L = RoT",J1083*R1083*S1083,I1083="A = L x H",J1083*K1083*L1083,I1083="A = CS",J1083*O1083,I1083="A = A",J1083*N1083,I1083="A = RoT",J1083*R1083*S1083,I1083="V = L x H x T",J1083*K1083*L1083*M1083,I1083="V = L x CS",J1083*K1083*O1083,I1083="V = T x A",J1083*M1083*N1083,I1083="V = V",J1083*P1083,I1083="V = RoT",J1083*R1083*S1083,I1083="M = M",J1083*Q1083,I1083="M = RoT",J1083*R1083*S1083,I1083="","")</f>
        <v/>
      </c>
      <c r="U1083" s="115" t="str" cm="1">
        <f t="array" ref="U1083">_xlfn.IFNA(_xlfn.IFS($H1083="length","m",$H1083="area","m2",$H1083="volume","m3",$H1083="mass","kg",$H1083="",""),"problem")</f>
        <v/>
      </c>
      <c r="V1083" s="475"/>
      <c r="W1083" s="476"/>
      <c r="X1083" s="476"/>
      <c r="Y1083" s="476"/>
      <c r="Z1083" s="116"/>
      <c r="AA1083" s="117" t="str" cm="1">
        <f t="array" ref="AA1083">_xlfn.IFNA(_xlfn.IFS($H1083="Length",VLOOKUP($Y1083,Densities,3,FALSE),$H1083="area",VLOOKUP($Y1083,Densities,4,FALSE),$H1083="volume",VLOOKUP($Y1083,Densities,5,FALSE),$H1083="mass",1,$H1083="",""),"enter density manually")</f>
        <v/>
      </c>
      <c r="AB1083" s="115" t="str" cm="1">
        <f t="array" ref="AB1083">_xlfn.IFNA(_xlfn.IFS($H1083="length","kg/m",$H1083="area","kg/m2",$H1083="volume","kg/m3",$H1083="mass","kg/kg",$H1083="",""),"problem")</f>
        <v/>
      </c>
      <c r="AC1083" s="118" t="str">
        <f t="shared" si="63"/>
        <v/>
      </c>
      <c r="AD1083" s="119" t="str">
        <f t="shared" si="64"/>
        <v/>
      </c>
      <c r="AE1083" s="120" t="str">
        <f t="shared" si="65"/>
        <v/>
      </c>
      <c r="AF1083" s="121" t="str">
        <f t="shared" si="62"/>
        <v/>
      </c>
    </row>
    <row r="1084" spans="2:32" ht="15.75" customHeight="1" x14ac:dyDescent="0.35">
      <c r="B1084" s="903"/>
      <c r="C1084" s="904"/>
      <c r="D1084" s="905"/>
      <c r="E1084" s="906"/>
      <c r="F1084" s="907"/>
      <c r="G1084" s="908"/>
      <c r="H1084" s="909"/>
      <c r="I1084" s="910"/>
      <c r="J1084" s="911"/>
      <c r="K1084" s="912"/>
      <c r="L1084" s="913"/>
      <c r="M1084" s="914"/>
      <c r="N1084" s="915"/>
      <c r="O1084" s="914"/>
      <c r="P1084" s="915"/>
      <c r="Q1084" s="916"/>
      <c r="R1084" s="917"/>
      <c r="S1084" s="918"/>
      <c r="T1084" s="114" t="str" cm="1">
        <f t="array" ref="T1084">_xlfn.IFS(I1084="L = L",J1084*K1084,I1084="L = RoT",J1084*R1084*S1084,I1084="A = L x H",J1084*K1084*L1084,I1084="A = CS",J1084*O1084,I1084="A = A",J1084*N1084,I1084="A = RoT",J1084*R1084*S1084,I1084="V = L x H x T",J1084*K1084*L1084*M1084,I1084="V = L x CS",J1084*K1084*O1084,I1084="V = T x A",J1084*M1084*N1084,I1084="V = V",J1084*P1084,I1084="V = RoT",J1084*R1084*S1084,I1084="M = M",J1084*Q1084,I1084="M = RoT",J1084*R1084*S1084,I1084="","")</f>
        <v/>
      </c>
      <c r="U1084" s="115" t="str" cm="1">
        <f t="array" ref="U1084">_xlfn.IFNA(_xlfn.IFS($H1084="length","m",$H1084="area","m2",$H1084="volume","m3",$H1084="mass","kg",$H1084="",""),"problem")</f>
        <v/>
      </c>
      <c r="V1084" s="475"/>
      <c r="W1084" s="476"/>
      <c r="X1084" s="476"/>
      <c r="Y1084" s="476"/>
      <c r="Z1084" s="116"/>
      <c r="AA1084" s="117" t="str" cm="1">
        <f t="array" ref="AA1084">_xlfn.IFNA(_xlfn.IFS($H1084="Length",VLOOKUP($Y1084,Densities,3,FALSE),$H1084="area",VLOOKUP($Y1084,Densities,4,FALSE),$H1084="volume",VLOOKUP($Y1084,Densities,5,FALSE),$H1084="mass",1,$H1084="",""),"enter density manually")</f>
        <v/>
      </c>
      <c r="AB1084" s="115" t="str" cm="1">
        <f t="array" ref="AB1084">_xlfn.IFNA(_xlfn.IFS($H1084="length","kg/m",$H1084="area","kg/m2",$H1084="volume","kg/m3",$H1084="mass","kg/kg",$H1084="",""),"problem")</f>
        <v/>
      </c>
      <c r="AC1084" s="118" t="str">
        <f t="shared" si="63"/>
        <v/>
      </c>
      <c r="AD1084" s="119" t="str">
        <f t="shared" si="64"/>
        <v/>
      </c>
      <c r="AE1084" s="120" t="str">
        <f t="shared" si="65"/>
        <v/>
      </c>
      <c r="AF1084" s="121" t="str">
        <f t="shared" si="62"/>
        <v/>
      </c>
    </row>
    <row r="1085" spans="2:32" ht="15.75" customHeight="1" x14ac:dyDescent="0.35">
      <c r="B1085" s="903"/>
      <c r="C1085" s="904"/>
      <c r="D1085" s="905"/>
      <c r="E1085" s="906"/>
      <c r="F1085" s="907"/>
      <c r="G1085" s="908"/>
      <c r="H1085" s="909"/>
      <c r="I1085" s="910"/>
      <c r="J1085" s="911"/>
      <c r="K1085" s="912"/>
      <c r="L1085" s="913"/>
      <c r="M1085" s="914"/>
      <c r="N1085" s="915"/>
      <c r="O1085" s="914"/>
      <c r="P1085" s="915"/>
      <c r="Q1085" s="916"/>
      <c r="R1085" s="917"/>
      <c r="S1085" s="918"/>
      <c r="T1085" s="114" t="str" cm="1">
        <f t="array" ref="T1085">_xlfn.IFS(I1085="L = L",J1085*K1085,I1085="L = RoT",J1085*R1085*S1085,I1085="A = L x H",J1085*K1085*L1085,I1085="A = CS",J1085*O1085,I1085="A = A",J1085*N1085,I1085="A = RoT",J1085*R1085*S1085,I1085="V = L x H x T",J1085*K1085*L1085*M1085,I1085="V = L x CS",J1085*K1085*O1085,I1085="V = T x A",J1085*M1085*N1085,I1085="V = V",J1085*P1085,I1085="V = RoT",J1085*R1085*S1085,I1085="M = M",J1085*Q1085,I1085="M = RoT",J1085*R1085*S1085,I1085="","")</f>
        <v/>
      </c>
      <c r="U1085" s="115" t="str" cm="1">
        <f t="array" ref="U1085">_xlfn.IFNA(_xlfn.IFS($H1085="length","m",$H1085="area","m2",$H1085="volume","m3",$H1085="mass","kg",$H1085="",""),"problem")</f>
        <v/>
      </c>
      <c r="V1085" s="475"/>
      <c r="W1085" s="476"/>
      <c r="X1085" s="476"/>
      <c r="Y1085" s="476"/>
      <c r="Z1085" s="116"/>
      <c r="AA1085" s="117" t="str" cm="1">
        <f t="array" ref="AA1085">_xlfn.IFNA(_xlfn.IFS($H1085="Length",VLOOKUP($Y1085,Densities,3,FALSE),$H1085="area",VLOOKUP($Y1085,Densities,4,FALSE),$H1085="volume",VLOOKUP($Y1085,Densities,5,FALSE),$H1085="mass",1,$H1085="",""),"enter density manually")</f>
        <v/>
      </c>
      <c r="AB1085" s="115" t="str" cm="1">
        <f t="array" ref="AB1085">_xlfn.IFNA(_xlfn.IFS($H1085="length","kg/m",$H1085="area","kg/m2",$H1085="volume","kg/m3",$H1085="mass","kg/kg",$H1085="",""),"problem")</f>
        <v/>
      </c>
      <c r="AC1085" s="118" t="str">
        <f t="shared" si="63"/>
        <v/>
      </c>
      <c r="AD1085" s="119" t="str">
        <f t="shared" si="64"/>
        <v/>
      </c>
      <c r="AE1085" s="120" t="str">
        <f t="shared" si="65"/>
        <v/>
      </c>
      <c r="AF1085" s="121" t="str">
        <f t="shared" si="62"/>
        <v/>
      </c>
    </row>
    <row r="1086" spans="2:32" ht="15.75" customHeight="1" x14ac:dyDescent="0.35">
      <c r="B1086" s="903"/>
      <c r="C1086" s="904"/>
      <c r="D1086" s="905"/>
      <c r="E1086" s="906"/>
      <c r="F1086" s="907"/>
      <c r="G1086" s="908"/>
      <c r="H1086" s="909"/>
      <c r="I1086" s="910"/>
      <c r="J1086" s="911"/>
      <c r="K1086" s="912"/>
      <c r="L1086" s="913"/>
      <c r="M1086" s="914"/>
      <c r="N1086" s="915"/>
      <c r="O1086" s="914"/>
      <c r="P1086" s="915"/>
      <c r="Q1086" s="916"/>
      <c r="R1086" s="917"/>
      <c r="S1086" s="918"/>
      <c r="T1086" s="114" t="str" cm="1">
        <f t="array" ref="T1086">_xlfn.IFS(I1086="L = L",J1086*K1086,I1086="L = RoT",J1086*R1086*S1086,I1086="A = L x H",J1086*K1086*L1086,I1086="A = CS",J1086*O1086,I1086="A = A",J1086*N1086,I1086="A = RoT",J1086*R1086*S1086,I1086="V = L x H x T",J1086*K1086*L1086*M1086,I1086="V = L x CS",J1086*K1086*O1086,I1086="V = T x A",J1086*M1086*N1086,I1086="V = V",J1086*P1086,I1086="V = RoT",J1086*R1086*S1086,I1086="M = M",J1086*Q1086,I1086="M = RoT",J1086*R1086*S1086,I1086="","")</f>
        <v/>
      </c>
      <c r="U1086" s="115" t="str" cm="1">
        <f t="array" ref="U1086">_xlfn.IFNA(_xlfn.IFS($H1086="length","m",$H1086="area","m2",$H1086="volume","m3",$H1086="mass","kg",$H1086="",""),"problem")</f>
        <v/>
      </c>
      <c r="V1086" s="475"/>
      <c r="W1086" s="476"/>
      <c r="X1086" s="476"/>
      <c r="Y1086" s="476"/>
      <c r="Z1086" s="116"/>
      <c r="AA1086" s="117" t="str" cm="1">
        <f t="array" ref="AA1086">_xlfn.IFNA(_xlfn.IFS($H1086="Length",VLOOKUP($Y1086,Densities,3,FALSE),$H1086="area",VLOOKUP($Y1086,Densities,4,FALSE),$H1086="volume",VLOOKUP($Y1086,Densities,5,FALSE),$H1086="mass",1,$H1086="",""),"enter density manually")</f>
        <v/>
      </c>
      <c r="AB1086" s="115" t="str" cm="1">
        <f t="array" ref="AB1086">_xlfn.IFNA(_xlfn.IFS($H1086="length","kg/m",$H1086="area","kg/m2",$H1086="volume","kg/m3",$H1086="mass","kg/kg",$H1086="",""),"problem")</f>
        <v/>
      </c>
      <c r="AC1086" s="118" t="str">
        <f t="shared" si="63"/>
        <v/>
      </c>
      <c r="AD1086" s="119" t="str">
        <f t="shared" si="64"/>
        <v/>
      </c>
      <c r="AE1086" s="120" t="str">
        <f t="shared" si="65"/>
        <v/>
      </c>
      <c r="AF1086" s="121" t="str">
        <f t="shared" si="62"/>
        <v/>
      </c>
    </row>
    <row r="1087" spans="2:32" ht="15.75" customHeight="1" x14ac:dyDescent="0.35">
      <c r="B1087" s="903"/>
      <c r="C1087" s="904"/>
      <c r="D1087" s="905"/>
      <c r="E1087" s="906"/>
      <c r="F1087" s="907"/>
      <c r="G1087" s="908"/>
      <c r="H1087" s="909"/>
      <c r="I1087" s="910"/>
      <c r="J1087" s="911"/>
      <c r="K1087" s="912"/>
      <c r="L1087" s="913"/>
      <c r="M1087" s="914"/>
      <c r="N1087" s="915"/>
      <c r="O1087" s="914"/>
      <c r="P1087" s="915"/>
      <c r="Q1087" s="916"/>
      <c r="R1087" s="917"/>
      <c r="S1087" s="918"/>
      <c r="T1087" s="114" t="str" cm="1">
        <f t="array" ref="T1087">_xlfn.IFS(I1087="L = L",J1087*K1087,I1087="L = RoT",J1087*R1087*S1087,I1087="A = L x H",J1087*K1087*L1087,I1087="A = CS",J1087*O1087,I1087="A = A",J1087*N1087,I1087="A = RoT",J1087*R1087*S1087,I1087="V = L x H x T",J1087*K1087*L1087*M1087,I1087="V = L x CS",J1087*K1087*O1087,I1087="V = T x A",J1087*M1087*N1087,I1087="V = V",J1087*P1087,I1087="V = RoT",J1087*R1087*S1087,I1087="M = M",J1087*Q1087,I1087="M = RoT",J1087*R1087*S1087,I1087="","")</f>
        <v/>
      </c>
      <c r="U1087" s="115" t="str" cm="1">
        <f t="array" ref="U1087">_xlfn.IFNA(_xlfn.IFS($H1087="length","m",$H1087="area","m2",$H1087="volume","m3",$H1087="mass","kg",$H1087="",""),"problem")</f>
        <v/>
      </c>
      <c r="V1087" s="475"/>
      <c r="W1087" s="476"/>
      <c r="X1087" s="476"/>
      <c r="Y1087" s="476"/>
      <c r="Z1087" s="116"/>
      <c r="AA1087" s="117" t="str" cm="1">
        <f t="array" ref="AA1087">_xlfn.IFNA(_xlfn.IFS($H1087="Length",VLOOKUP($Y1087,Densities,3,FALSE),$H1087="area",VLOOKUP($Y1087,Densities,4,FALSE),$H1087="volume",VLOOKUP($Y1087,Densities,5,FALSE),$H1087="mass",1,$H1087="",""),"enter density manually")</f>
        <v/>
      </c>
      <c r="AB1087" s="115" t="str" cm="1">
        <f t="array" ref="AB1087">_xlfn.IFNA(_xlfn.IFS($H1087="length","kg/m",$H1087="area","kg/m2",$H1087="volume","kg/m3",$H1087="mass","kg/kg",$H1087="",""),"problem")</f>
        <v/>
      </c>
      <c r="AC1087" s="118" t="str">
        <f t="shared" si="63"/>
        <v/>
      </c>
      <c r="AD1087" s="119" t="str">
        <f t="shared" si="64"/>
        <v/>
      </c>
      <c r="AE1087" s="120" t="str">
        <f t="shared" si="65"/>
        <v/>
      </c>
      <c r="AF1087" s="121" t="str">
        <f t="shared" si="62"/>
        <v/>
      </c>
    </row>
    <row r="1088" spans="2:32" ht="15.75" customHeight="1" x14ac:dyDescent="0.35">
      <c r="B1088" s="903"/>
      <c r="C1088" s="904"/>
      <c r="D1088" s="905"/>
      <c r="E1088" s="906"/>
      <c r="F1088" s="907"/>
      <c r="G1088" s="908"/>
      <c r="H1088" s="909"/>
      <c r="I1088" s="910"/>
      <c r="J1088" s="911"/>
      <c r="K1088" s="912"/>
      <c r="L1088" s="913"/>
      <c r="M1088" s="914"/>
      <c r="N1088" s="915"/>
      <c r="O1088" s="914"/>
      <c r="P1088" s="915"/>
      <c r="Q1088" s="916"/>
      <c r="R1088" s="917"/>
      <c r="S1088" s="918"/>
      <c r="T1088" s="114" t="str" cm="1">
        <f t="array" ref="T1088">_xlfn.IFS(I1088="L = L",J1088*K1088,I1088="L = RoT",J1088*R1088*S1088,I1088="A = L x H",J1088*K1088*L1088,I1088="A = CS",J1088*O1088,I1088="A = A",J1088*N1088,I1088="A = RoT",J1088*R1088*S1088,I1088="V = L x H x T",J1088*K1088*L1088*M1088,I1088="V = L x CS",J1088*K1088*O1088,I1088="V = T x A",J1088*M1088*N1088,I1088="V = V",J1088*P1088,I1088="V = RoT",J1088*R1088*S1088,I1088="M = M",J1088*Q1088,I1088="M = RoT",J1088*R1088*S1088,I1088="","")</f>
        <v/>
      </c>
      <c r="U1088" s="115" t="str" cm="1">
        <f t="array" ref="U1088">_xlfn.IFNA(_xlfn.IFS($H1088="length","m",$H1088="area","m2",$H1088="volume","m3",$H1088="mass","kg",$H1088="",""),"problem")</f>
        <v/>
      </c>
      <c r="V1088" s="475"/>
      <c r="W1088" s="476"/>
      <c r="X1088" s="476"/>
      <c r="Y1088" s="476"/>
      <c r="Z1088" s="116"/>
      <c r="AA1088" s="117" t="str" cm="1">
        <f t="array" ref="AA1088">_xlfn.IFNA(_xlfn.IFS($H1088="Length",VLOOKUP($Y1088,Densities,3,FALSE),$H1088="area",VLOOKUP($Y1088,Densities,4,FALSE),$H1088="volume",VLOOKUP($Y1088,Densities,5,FALSE),$H1088="mass",1,$H1088="",""),"enter density manually")</f>
        <v/>
      </c>
      <c r="AB1088" s="115" t="str" cm="1">
        <f t="array" ref="AB1088">_xlfn.IFNA(_xlfn.IFS($H1088="length","kg/m",$H1088="area","kg/m2",$H1088="volume","kg/m3",$H1088="mass","kg/kg",$H1088="",""),"problem")</f>
        <v/>
      </c>
      <c r="AC1088" s="118" t="str">
        <f t="shared" si="63"/>
        <v/>
      </c>
      <c r="AD1088" s="119" t="str">
        <f t="shared" si="64"/>
        <v/>
      </c>
      <c r="AE1088" s="120" t="str">
        <f t="shared" si="65"/>
        <v/>
      </c>
      <c r="AF1088" s="121" t="str">
        <f t="shared" si="62"/>
        <v/>
      </c>
    </row>
    <row r="1089" spans="2:32" ht="15.75" customHeight="1" x14ac:dyDescent="0.35">
      <c r="B1089" s="903"/>
      <c r="C1089" s="904"/>
      <c r="D1089" s="905"/>
      <c r="E1089" s="906"/>
      <c r="F1089" s="907"/>
      <c r="G1089" s="908"/>
      <c r="H1089" s="909"/>
      <c r="I1089" s="910"/>
      <c r="J1089" s="911"/>
      <c r="K1089" s="912"/>
      <c r="L1089" s="913"/>
      <c r="M1089" s="914"/>
      <c r="N1089" s="915"/>
      <c r="O1089" s="914"/>
      <c r="P1089" s="915"/>
      <c r="Q1089" s="916"/>
      <c r="R1089" s="917"/>
      <c r="S1089" s="918"/>
      <c r="T1089" s="114" t="str" cm="1">
        <f t="array" ref="T1089">_xlfn.IFS(I1089="L = L",J1089*K1089,I1089="L = RoT",J1089*R1089*S1089,I1089="A = L x H",J1089*K1089*L1089,I1089="A = CS",J1089*O1089,I1089="A = A",J1089*N1089,I1089="A = RoT",J1089*R1089*S1089,I1089="V = L x H x T",J1089*K1089*L1089*M1089,I1089="V = L x CS",J1089*K1089*O1089,I1089="V = T x A",J1089*M1089*N1089,I1089="V = V",J1089*P1089,I1089="V = RoT",J1089*R1089*S1089,I1089="M = M",J1089*Q1089,I1089="M = RoT",J1089*R1089*S1089,I1089="","")</f>
        <v/>
      </c>
      <c r="U1089" s="115" t="str" cm="1">
        <f t="array" ref="U1089">_xlfn.IFNA(_xlfn.IFS($H1089="length","m",$H1089="area","m2",$H1089="volume","m3",$H1089="mass","kg",$H1089="",""),"problem")</f>
        <v/>
      </c>
      <c r="V1089" s="475"/>
      <c r="W1089" s="476"/>
      <c r="X1089" s="476"/>
      <c r="Y1089" s="476"/>
      <c r="Z1089" s="116"/>
      <c r="AA1089" s="117" t="str" cm="1">
        <f t="array" ref="AA1089">_xlfn.IFNA(_xlfn.IFS($H1089="Length",VLOOKUP($Y1089,Densities,3,FALSE),$H1089="area",VLOOKUP($Y1089,Densities,4,FALSE),$H1089="volume",VLOOKUP($Y1089,Densities,5,FALSE),$H1089="mass",1,$H1089="",""),"enter density manually")</f>
        <v/>
      </c>
      <c r="AB1089" s="115" t="str" cm="1">
        <f t="array" ref="AB1089">_xlfn.IFNA(_xlfn.IFS($H1089="length","kg/m",$H1089="area","kg/m2",$H1089="volume","kg/m3",$H1089="mass","kg/kg",$H1089="",""),"problem")</f>
        <v/>
      </c>
      <c r="AC1089" s="118" t="str">
        <f t="shared" si="63"/>
        <v/>
      </c>
      <c r="AD1089" s="119" t="str">
        <f t="shared" si="64"/>
        <v/>
      </c>
      <c r="AE1089" s="120" t="str">
        <f t="shared" si="65"/>
        <v/>
      </c>
      <c r="AF1089" s="121" t="str">
        <f t="shared" si="62"/>
        <v/>
      </c>
    </row>
    <row r="1090" spans="2:32" ht="15.75" customHeight="1" x14ac:dyDescent="0.35">
      <c r="B1090" s="903"/>
      <c r="C1090" s="904"/>
      <c r="D1090" s="905"/>
      <c r="E1090" s="906"/>
      <c r="F1090" s="907"/>
      <c r="G1090" s="908"/>
      <c r="H1090" s="909"/>
      <c r="I1090" s="910"/>
      <c r="J1090" s="911"/>
      <c r="K1090" s="912"/>
      <c r="L1090" s="913"/>
      <c r="M1090" s="914"/>
      <c r="N1090" s="915"/>
      <c r="O1090" s="914"/>
      <c r="P1090" s="915"/>
      <c r="Q1090" s="916"/>
      <c r="R1090" s="917"/>
      <c r="S1090" s="918"/>
      <c r="T1090" s="114" t="str" cm="1">
        <f t="array" ref="T1090">_xlfn.IFS(I1090="L = L",J1090*K1090,I1090="L = RoT",J1090*R1090*S1090,I1090="A = L x H",J1090*K1090*L1090,I1090="A = CS",J1090*O1090,I1090="A = A",J1090*N1090,I1090="A = RoT",J1090*R1090*S1090,I1090="V = L x H x T",J1090*K1090*L1090*M1090,I1090="V = L x CS",J1090*K1090*O1090,I1090="V = T x A",J1090*M1090*N1090,I1090="V = V",J1090*P1090,I1090="V = RoT",J1090*R1090*S1090,I1090="M = M",J1090*Q1090,I1090="M = RoT",J1090*R1090*S1090,I1090="","")</f>
        <v/>
      </c>
      <c r="U1090" s="115" t="str" cm="1">
        <f t="array" ref="U1090">_xlfn.IFNA(_xlfn.IFS($H1090="length","m",$H1090="area","m2",$H1090="volume","m3",$H1090="mass","kg",$H1090="",""),"problem")</f>
        <v/>
      </c>
      <c r="V1090" s="475"/>
      <c r="W1090" s="476"/>
      <c r="X1090" s="476"/>
      <c r="Y1090" s="476"/>
      <c r="Z1090" s="116"/>
      <c r="AA1090" s="117" t="str" cm="1">
        <f t="array" ref="AA1090">_xlfn.IFNA(_xlfn.IFS($H1090="Length",VLOOKUP($Y1090,Densities,3,FALSE),$H1090="area",VLOOKUP($Y1090,Densities,4,FALSE),$H1090="volume",VLOOKUP($Y1090,Densities,5,FALSE),$H1090="mass",1,$H1090="",""),"enter density manually")</f>
        <v/>
      </c>
      <c r="AB1090" s="115" t="str" cm="1">
        <f t="array" ref="AB1090">_xlfn.IFNA(_xlfn.IFS($H1090="length","kg/m",$H1090="area","kg/m2",$H1090="volume","kg/m3",$H1090="mass","kg/kg",$H1090="",""),"problem")</f>
        <v/>
      </c>
      <c r="AC1090" s="118" t="str">
        <f t="shared" si="63"/>
        <v/>
      </c>
      <c r="AD1090" s="119" t="str">
        <f t="shared" si="64"/>
        <v/>
      </c>
      <c r="AE1090" s="120" t="str">
        <f t="shared" si="65"/>
        <v/>
      </c>
      <c r="AF1090" s="121" t="str">
        <f t="shared" si="62"/>
        <v/>
      </c>
    </row>
    <row r="1091" spans="2:32" ht="15.75" customHeight="1" x14ac:dyDescent="0.35">
      <c r="B1091" s="903"/>
      <c r="C1091" s="904"/>
      <c r="D1091" s="905"/>
      <c r="E1091" s="906"/>
      <c r="F1091" s="907"/>
      <c r="G1091" s="908"/>
      <c r="H1091" s="909"/>
      <c r="I1091" s="910"/>
      <c r="J1091" s="911"/>
      <c r="K1091" s="912"/>
      <c r="L1091" s="913"/>
      <c r="M1091" s="914"/>
      <c r="N1091" s="915"/>
      <c r="O1091" s="914"/>
      <c r="P1091" s="915"/>
      <c r="Q1091" s="916"/>
      <c r="R1091" s="917"/>
      <c r="S1091" s="918"/>
      <c r="T1091" s="114" t="str" cm="1">
        <f t="array" ref="T1091">_xlfn.IFS(I1091="L = L",J1091*K1091,I1091="L = RoT",J1091*R1091*S1091,I1091="A = L x H",J1091*K1091*L1091,I1091="A = CS",J1091*O1091,I1091="A = A",J1091*N1091,I1091="A = RoT",J1091*R1091*S1091,I1091="V = L x H x T",J1091*K1091*L1091*M1091,I1091="V = L x CS",J1091*K1091*O1091,I1091="V = T x A",J1091*M1091*N1091,I1091="V = V",J1091*P1091,I1091="V = RoT",J1091*R1091*S1091,I1091="M = M",J1091*Q1091,I1091="M = RoT",J1091*R1091*S1091,I1091="","")</f>
        <v/>
      </c>
      <c r="U1091" s="115" t="str" cm="1">
        <f t="array" ref="U1091">_xlfn.IFNA(_xlfn.IFS($H1091="length","m",$H1091="area","m2",$H1091="volume","m3",$H1091="mass","kg",$H1091="",""),"problem")</f>
        <v/>
      </c>
      <c r="V1091" s="475"/>
      <c r="W1091" s="476"/>
      <c r="X1091" s="476"/>
      <c r="Y1091" s="476"/>
      <c r="Z1091" s="116"/>
      <c r="AA1091" s="117" t="str" cm="1">
        <f t="array" ref="AA1091">_xlfn.IFNA(_xlfn.IFS($H1091="Length",VLOOKUP($Y1091,Densities,3,FALSE),$H1091="area",VLOOKUP($Y1091,Densities,4,FALSE),$H1091="volume",VLOOKUP($Y1091,Densities,5,FALSE),$H1091="mass",1,$H1091="",""),"enter density manually")</f>
        <v/>
      </c>
      <c r="AB1091" s="115" t="str" cm="1">
        <f t="array" ref="AB1091">_xlfn.IFNA(_xlfn.IFS($H1091="length","kg/m",$H1091="area","kg/m2",$H1091="volume","kg/m3",$H1091="mass","kg/kg",$H1091="",""),"problem")</f>
        <v/>
      </c>
      <c r="AC1091" s="118" t="str">
        <f t="shared" si="63"/>
        <v/>
      </c>
      <c r="AD1091" s="119" t="str">
        <f t="shared" si="64"/>
        <v/>
      </c>
      <c r="AE1091" s="120" t="str">
        <f t="shared" si="65"/>
        <v/>
      </c>
      <c r="AF1091" s="121" t="str">
        <f t="shared" si="62"/>
        <v/>
      </c>
    </row>
    <row r="1092" spans="2:32" ht="15.75" customHeight="1" x14ac:dyDescent="0.35">
      <c r="B1092" s="903"/>
      <c r="C1092" s="904"/>
      <c r="D1092" s="905"/>
      <c r="E1092" s="906"/>
      <c r="F1092" s="907"/>
      <c r="G1092" s="908"/>
      <c r="H1092" s="909"/>
      <c r="I1092" s="910"/>
      <c r="J1092" s="911"/>
      <c r="K1092" s="912"/>
      <c r="L1092" s="913"/>
      <c r="M1092" s="914"/>
      <c r="N1092" s="915"/>
      <c r="O1092" s="914"/>
      <c r="P1092" s="915"/>
      <c r="Q1092" s="916"/>
      <c r="R1092" s="917"/>
      <c r="S1092" s="918"/>
      <c r="T1092" s="114" t="str" cm="1">
        <f t="array" ref="T1092">_xlfn.IFS(I1092="L = L",J1092*K1092,I1092="L = RoT",J1092*R1092*S1092,I1092="A = L x H",J1092*K1092*L1092,I1092="A = CS",J1092*O1092,I1092="A = A",J1092*N1092,I1092="A = RoT",J1092*R1092*S1092,I1092="V = L x H x T",J1092*K1092*L1092*M1092,I1092="V = L x CS",J1092*K1092*O1092,I1092="V = T x A",J1092*M1092*N1092,I1092="V = V",J1092*P1092,I1092="V = RoT",J1092*R1092*S1092,I1092="M = M",J1092*Q1092,I1092="M = RoT",J1092*R1092*S1092,I1092="","")</f>
        <v/>
      </c>
      <c r="U1092" s="115" t="str" cm="1">
        <f t="array" ref="U1092">_xlfn.IFNA(_xlfn.IFS($H1092="length","m",$H1092="area","m2",$H1092="volume","m3",$H1092="mass","kg",$H1092="",""),"problem")</f>
        <v/>
      </c>
      <c r="V1092" s="475"/>
      <c r="W1092" s="476"/>
      <c r="X1092" s="476"/>
      <c r="Y1092" s="476"/>
      <c r="Z1092" s="116"/>
      <c r="AA1092" s="117" t="str" cm="1">
        <f t="array" ref="AA1092">_xlfn.IFNA(_xlfn.IFS($H1092="Length",VLOOKUP($Y1092,Densities,3,FALSE),$H1092="area",VLOOKUP($Y1092,Densities,4,FALSE),$H1092="volume",VLOOKUP($Y1092,Densities,5,FALSE),$H1092="mass",1,$H1092="",""),"enter density manually")</f>
        <v/>
      </c>
      <c r="AB1092" s="115" t="str" cm="1">
        <f t="array" ref="AB1092">_xlfn.IFNA(_xlfn.IFS($H1092="length","kg/m",$H1092="area","kg/m2",$H1092="volume","kg/m3",$H1092="mass","kg/kg",$H1092="",""),"problem")</f>
        <v/>
      </c>
      <c r="AC1092" s="118" t="str">
        <f t="shared" si="63"/>
        <v/>
      </c>
      <c r="AD1092" s="119" t="str">
        <f t="shared" si="64"/>
        <v/>
      </c>
      <c r="AE1092" s="120" t="str">
        <f t="shared" si="65"/>
        <v/>
      </c>
      <c r="AF1092" s="121" t="str">
        <f t="shared" si="62"/>
        <v/>
      </c>
    </row>
    <row r="1093" spans="2:32" ht="15.75" customHeight="1" x14ac:dyDescent="0.35">
      <c r="B1093" s="903"/>
      <c r="C1093" s="904"/>
      <c r="D1093" s="905"/>
      <c r="E1093" s="906"/>
      <c r="F1093" s="907"/>
      <c r="G1093" s="908"/>
      <c r="H1093" s="909"/>
      <c r="I1093" s="910"/>
      <c r="J1093" s="911"/>
      <c r="K1093" s="912"/>
      <c r="L1093" s="913"/>
      <c r="M1093" s="914"/>
      <c r="N1093" s="915"/>
      <c r="O1093" s="914"/>
      <c r="P1093" s="915"/>
      <c r="Q1093" s="916"/>
      <c r="R1093" s="917"/>
      <c r="S1093" s="918"/>
      <c r="T1093" s="114" t="str" cm="1">
        <f t="array" ref="T1093">_xlfn.IFS(I1093="L = L",J1093*K1093,I1093="L = RoT",J1093*R1093*S1093,I1093="A = L x H",J1093*K1093*L1093,I1093="A = CS",J1093*O1093,I1093="A = A",J1093*N1093,I1093="A = RoT",J1093*R1093*S1093,I1093="V = L x H x T",J1093*K1093*L1093*M1093,I1093="V = L x CS",J1093*K1093*O1093,I1093="V = T x A",J1093*M1093*N1093,I1093="V = V",J1093*P1093,I1093="V = RoT",J1093*R1093*S1093,I1093="M = M",J1093*Q1093,I1093="M = RoT",J1093*R1093*S1093,I1093="","")</f>
        <v/>
      </c>
      <c r="U1093" s="115" t="str" cm="1">
        <f t="array" ref="U1093">_xlfn.IFNA(_xlfn.IFS($H1093="length","m",$H1093="area","m2",$H1093="volume","m3",$H1093="mass","kg",$H1093="",""),"problem")</f>
        <v/>
      </c>
      <c r="V1093" s="475"/>
      <c r="W1093" s="476"/>
      <c r="X1093" s="476"/>
      <c r="Y1093" s="476"/>
      <c r="Z1093" s="116"/>
      <c r="AA1093" s="117" t="str" cm="1">
        <f t="array" ref="AA1093">_xlfn.IFNA(_xlfn.IFS($H1093="Length",VLOOKUP($Y1093,Densities,3,FALSE),$H1093="area",VLOOKUP($Y1093,Densities,4,FALSE),$H1093="volume",VLOOKUP($Y1093,Densities,5,FALSE),$H1093="mass",1,$H1093="",""),"enter density manually")</f>
        <v/>
      </c>
      <c r="AB1093" s="115" t="str" cm="1">
        <f t="array" ref="AB1093">_xlfn.IFNA(_xlfn.IFS($H1093="length","kg/m",$H1093="area","kg/m2",$H1093="volume","kg/m3",$H1093="mass","kg/kg",$H1093="",""),"problem")</f>
        <v/>
      </c>
      <c r="AC1093" s="118" t="str">
        <f t="shared" si="63"/>
        <v/>
      </c>
      <c r="AD1093" s="119" t="str">
        <f t="shared" si="64"/>
        <v/>
      </c>
      <c r="AE1093" s="120" t="str">
        <f t="shared" si="65"/>
        <v/>
      </c>
      <c r="AF1093" s="121" t="str">
        <f t="shared" si="62"/>
        <v/>
      </c>
    </row>
    <row r="1094" spans="2:32" ht="15.75" customHeight="1" x14ac:dyDescent="0.35">
      <c r="B1094" s="903"/>
      <c r="C1094" s="904"/>
      <c r="D1094" s="905"/>
      <c r="E1094" s="906"/>
      <c r="F1094" s="907"/>
      <c r="G1094" s="908"/>
      <c r="H1094" s="909"/>
      <c r="I1094" s="910"/>
      <c r="J1094" s="911"/>
      <c r="K1094" s="912"/>
      <c r="L1094" s="913"/>
      <c r="M1094" s="914"/>
      <c r="N1094" s="915"/>
      <c r="O1094" s="914"/>
      <c r="P1094" s="915"/>
      <c r="Q1094" s="916"/>
      <c r="R1094" s="917"/>
      <c r="S1094" s="918"/>
      <c r="T1094" s="114" t="str" cm="1">
        <f t="array" ref="T1094">_xlfn.IFS(I1094="L = L",J1094*K1094,I1094="L = RoT",J1094*R1094*S1094,I1094="A = L x H",J1094*K1094*L1094,I1094="A = CS",J1094*O1094,I1094="A = A",J1094*N1094,I1094="A = RoT",J1094*R1094*S1094,I1094="V = L x H x T",J1094*K1094*L1094*M1094,I1094="V = L x CS",J1094*K1094*O1094,I1094="V = T x A",J1094*M1094*N1094,I1094="V = V",J1094*P1094,I1094="V = RoT",J1094*R1094*S1094,I1094="M = M",J1094*Q1094,I1094="M = RoT",J1094*R1094*S1094,I1094="","")</f>
        <v/>
      </c>
      <c r="U1094" s="115" t="str" cm="1">
        <f t="array" ref="U1094">_xlfn.IFNA(_xlfn.IFS($H1094="length","m",$H1094="area","m2",$H1094="volume","m3",$H1094="mass","kg",$H1094="",""),"problem")</f>
        <v/>
      </c>
      <c r="V1094" s="475"/>
      <c r="W1094" s="476"/>
      <c r="X1094" s="476"/>
      <c r="Y1094" s="476"/>
      <c r="Z1094" s="116"/>
      <c r="AA1094" s="117" t="str" cm="1">
        <f t="array" ref="AA1094">_xlfn.IFNA(_xlfn.IFS($H1094="Length",VLOOKUP($Y1094,Densities,3,FALSE),$H1094="area",VLOOKUP($Y1094,Densities,4,FALSE),$H1094="volume",VLOOKUP($Y1094,Densities,5,FALSE),$H1094="mass",1,$H1094="",""),"enter density manually")</f>
        <v/>
      </c>
      <c r="AB1094" s="115" t="str" cm="1">
        <f t="array" ref="AB1094">_xlfn.IFNA(_xlfn.IFS($H1094="length","kg/m",$H1094="area","kg/m2",$H1094="volume","kg/m3",$H1094="mass","kg/kg",$H1094="",""),"problem")</f>
        <v/>
      </c>
      <c r="AC1094" s="118" t="str">
        <f t="shared" si="63"/>
        <v/>
      </c>
      <c r="AD1094" s="119" t="str">
        <f t="shared" si="64"/>
        <v/>
      </c>
      <c r="AE1094" s="120" t="str">
        <f t="shared" si="65"/>
        <v/>
      </c>
      <c r="AF1094" s="121" t="str">
        <f t="shared" ref="AF1094:AF1157" si="66">_xlfn.IFNA(IF($Y1094="","",VLOOKUP($Y1094,_xlfn.CHOOSECOLS(Material_categories,4,9),2,FALSE)),"Assign material to its type in tab 'Matching of material categories'")</f>
        <v/>
      </c>
    </row>
    <row r="1095" spans="2:32" ht="15.75" customHeight="1" x14ac:dyDescent="0.35">
      <c r="B1095" s="903"/>
      <c r="C1095" s="904"/>
      <c r="D1095" s="905"/>
      <c r="E1095" s="906"/>
      <c r="F1095" s="907"/>
      <c r="G1095" s="908"/>
      <c r="H1095" s="909"/>
      <c r="I1095" s="910"/>
      <c r="J1095" s="911"/>
      <c r="K1095" s="912"/>
      <c r="L1095" s="913"/>
      <c r="M1095" s="914"/>
      <c r="N1095" s="915"/>
      <c r="O1095" s="914"/>
      <c r="P1095" s="915"/>
      <c r="Q1095" s="916"/>
      <c r="R1095" s="917"/>
      <c r="S1095" s="918"/>
      <c r="T1095" s="114" t="str" cm="1">
        <f t="array" ref="T1095">_xlfn.IFS(I1095="L = L",J1095*K1095,I1095="L = RoT",J1095*R1095*S1095,I1095="A = L x H",J1095*K1095*L1095,I1095="A = CS",J1095*O1095,I1095="A = A",J1095*N1095,I1095="A = RoT",J1095*R1095*S1095,I1095="V = L x H x T",J1095*K1095*L1095*M1095,I1095="V = L x CS",J1095*K1095*O1095,I1095="V = T x A",J1095*M1095*N1095,I1095="V = V",J1095*P1095,I1095="V = RoT",J1095*R1095*S1095,I1095="M = M",J1095*Q1095,I1095="M = RoT",J1095*R1095*S1095,I1095="","")</f>
        <v/>
      </c>
      <c r="U1095" s="115" t="str" cm="1">
        <f t="array" ref="U1095">_xlfn.IFNA(_xlfn.IFS($H1095="length","m",$H1095="area","m2",$H1095="volume","m3",$H1095="mass","kg",$H1095="",""),"problem")</f>
        <v/>
      </c>
      <c r="V1095" s="475"/>
      <c r="W1095" s="476"/>
      <c r="X1095" s="476"/>
      <c r="Y1095" s="476"/>
      <c r="Z1095" s="116"/>
      <c r="AA1095" s="117" t="str" cm="1">
        <f t="array" ref="AA1095">_xlfn.IFNA(_xlfn.IFS($H1095="Length",VLOOKUP($Y1095,Densities,3,FALSE),$H1095="area",VLOOKUP($Y1095,Densities,4,FALSE),$H1095="volume",VLOOKUP($Y1095,Densities,5,FALSE),$H1095="mass",1,$H1095="",""),"enter density manually")</f>
        <v/>
      </c>
      <c r="AB1095" s="115" t="str" cm="1">
        <f t="array" ref="AB1095">_xlfn.IFNA(_xlfn.IFS($H1095="length","kg/m",$H1095="area","kg/m2",$H1095="volume","kg/m3",$H1095="mass","kg/kg",$H1095="",""),"problem")</f>
        <v/>
      </c>
      <c r="AC1095" s="118" t="str">
        <f t="shared" ref="AC1095:AC1158" si="67">IF($T1095="","",$T1095*$AA1095)</f>
        <v/>
      </c>
      <c r="AD1095" s="119" t="str">
        <f t="shared" ref="AD1095:AD1158" si="68">IF($Y1095="","",IFERROR(_xlfn.IFNA(IF($H1095="volume",$AA1095,VLOOKUP($Y1095,Densities,5,FALSE)),"enter volumic density manually"),"enter volumic density manually"))</f>
        <v/>
      </c>
      <c r="AE1095" s="120" t="str">
        <f t="shared" ref="AE1095:AE1158" si="69">IF($Y1095="","",IF($AC1095="","",$AC1095/$AD1095))</f>
        <v/>
      </c>
      <c r="AF1095" s="121" t="str">
        <f t="shared" si="66"/>
        <v/>
      </c>
    </row>
    <row r="1096" spans="2:32" ht="15.75" customHeight="1" x14ac:dyDescent="0.35">
      <c r="B1096" s="903"/>
      <c r="C1096" s="904"/>
      <c r="D1096" s="905"/>
      <c r="E1096" s="906"/>
      <c r="F1096" s="907"/>
      <c r="G1096" s="908"/>
      <c r="H1096" s="909"/>
      <c r="I1096" s="910"/>
      <c r="J1096" s="911"/>
      <c r="K1096" s="912"/>
      <c r="L1096" s="913"/>
      <c r="M1096" s="914"/>
      <c r="N1096" s="915"/>
      <c r="O1096" s="914"/>
      <c r="P1096" s="915"/>
      <c r="Q1096" s="916"/>
      <c r="R1096" s="917"/>
      <c r="S1096" s="918"/>
      <c r="T1096" s="114" t="str" cm="1">
        <f t="array" ref="T1096">_xlfn.IFS(I1096="L = L",J1096*K1096,I1096="L = RoT",J1096*R1096*S1096,I1096="A = L x H",J1096*K1096*L1096,I1096="A = CS",J1096*O1096,I1096="A = A",J1096*N1096,I1096="A = RoT",J1096*R1096*S1096,I1096="V = L x H x T",J1096*K1096*L1096*M1096,I1096="V = L x CS",J1096*K1096*O1096,I1096="V = T x A",J1096*M1096*N1096,I1096="V = V",J1096*P1096,I1096="V = RoT",J1096*R1096*S1096,I1096="M = M",J1096*Q1096,I1096="M = RoT",J1096*R1096*S1096,I1096="","")</f>
        <v/>
      </c>
      <c r="U1096" s="115" t="str" cm="1">
        <f t="array" ref="U1096">_xlfn.IFNA(_xlfn.IFS($H1096="length","m",$H1096="area","m2",$H1096="volume","m3",$H1096="mass","kg",$H1096="",""),"problem")</f>
        <v/>
      </c>
      <c r="V1096" s="475"/>
      <c r="W1096" s="476"/>
      <c r="X1096" s="476"/>
      <c r="Y1096" s="476"/>
      <c r="Z1096" s="116"/>
      <c r="AA1096" s="117" t="str" cm="1">
        <f t="array" ref="AA1096">_xlfn.IFNA(_xlfn.IFS($H1096="Length",VLOOKUP($Y1096,Densities,3,FALSE),$H1096="area",VLOOKUP($Y1096,Densities,4,FALSE),$H1096="volume",VLOOKUP($Y1096,Densities,5,FALSE),$H1096="mass",1,$H1096="",""),"enter density manually")</f>
        <v/>
      </c>
      <c r="AB1096" s="115" t="str" cm="1">
        <f t="array" ref="AB1096">_xlfn.IFNA(_xlfn.IFS($H1096="length","kg/m",$H1096="area","kg/m2",$H1096="volume","kg/m3",$H1096="mass","kg/kg",$H1096="",""),"problem")</f>
        <v/>
      </c>
      <c r="AC1096" s="118" t="str">
        <f t="shared" si="67"/>
        <v/>
      </c>
      <c r="AD1096" s="119" t="str">
        <f t="shared" si="68"/>
        <v/>
      </c>
      <c r="AE1096" s="120" t="str">
        <f t="shared" si="69"/>
        <v/>
      </c>
      <c r="AF1096" s="121" t="str">
        <f t="shared" si="66"/>
        <v/>
      </c>
    </row>
    <row r="1097" spans="2:32" ht="15.75" customHeight="1" x14ac:dyDescent="0.35">
      <c r="B1097" s="903"/>
      <c r="C1097" s="904"/>
      <c r="D1097" s="905"/>
      <c r="E1097" s="906"/>
      <c r="F1097" s="907"/>
      <c r="G1097" s="908"/>
      <c r="H1097" s="909"/>
      <c r="I1097" s="910"/>
      <c r="J1097" s="911"/>
      <c r="K1097" s="912"/>
      <c r="L1097" s="913"/>
      <c r="M1097" s="914"/>
      <c r="N1097" s="915"/>
      <c r="O1097" s="914"/>
      <c r="P1097" s="915"/>
      <c r="Q1097" s="916"/>
      <c r="R1097" s="917"/>
      <c r="S1097" s="918"/>
      <c r="T1097" s="114" t="str" cm="1">
        <f t="array" ref="T1097">_xlfn.IFS(I1097="L = L",J1097*K1097,I1097="L = RoT",J1097*R1097*S1097,I1097="A = L x H",J1097*K1097*L1097,I1097="A = CS",J1097*O1097,I1097="A = A",J1097*N1097,I1097="A = RoT",J1097*R1097*S1097,I1097="V = L x H x T",J1097*K1097*L1097*M1097,I1097="V = L x CS",J1097*K1097*O1097,I1097="V = T x A",J1097*M1097*N1097,I1097="V = V",J1097*P1097,I1097="V = RoT",J1097*R1097*S1097,I1097="M = M",J1097*Q1097,I1097="M = RoT",J1097*R1097*S1097,I1097="","")</f>
        <v/>
      </c>
      <c r="U1097" s="115" t="str" cm="1">
        <f t="array" ref="U1097">_xlfn.IFNA(_xlfn.IFS($H1097="length","m",$H1097="area","m2",$H1097="volume","m3",$H1097="mass","kg",$H1097="",""),"problem")</f>
        <v/>
      </c>
      <c r="V1097" s="475"/>
      <c r="W1097" s="476"/>
      <c r="X1097" s="476"/>
      <c r="Y1097" s="476"/>
      <c r="Z1097" s="116"/>
      <c r="AA1097" s="117" t="str" cm="1">
        <f t="array" ref="AA1097">_xlfn.IFNA(_xlfn.IFS($H1097="Length",VLOOKUP($Y1097,Densities,3,FALSE),$H1097="area",VLOOKUP($Y1097,Densities,4,FALSE),$H1097="volume",VLOOKUP($Y1097,Densities,5,FALSE),$H1097="mass",1,$H1097="",""),"enter density manually")</f>
        <v/>
      </c>
      <c r="AB1097" s="115" t="str" cm="1">
        <f t="array" ref="AB1097">_xlfn.IFNA(_xlfn.IFS($H1097="length","kg/m",$H1097="area","kg/m2",$H1097="volume","kg/m3",$H1097="mass","kg/kg",$H1097="",""),"problem")</f>
        <v/>
      </c>
      <c r="AC1097" s="118" t="str">
        <f t="shared" si="67"/>
        <v/>
      </c>
      <c r="AD1097" s="119" t="str">
        <f t="shared" si="68"/>
        <v/>
      </c>
      <c r="AE1097" s="120" t="str">
        <f t="shared" si="69"/>
        <v/>
      </c>
      <c r="AF1097" s="121" t="str">
        <f t="shared" si="66"/>
        <v/>
      </c>
    </row>
    <row r="1098" spans="2:32" ht="15.75" customHeight="1" x14ac:dyDescent="0.35">
      <c r="B1098" s="903"/>
      <c r="C1098" s="904"/>
      <c r="D1098" s="905"/>
      <c r="E1098" s="906"/>
      <c r="F1098" s="907"/>
      <c r="G1098" s="908"/>
      <c r="H1098" s="909"/>
      <c r="I1098" s="910"/>
      <c r="J1098" s="911"/>
      <c r="K1098" s="912"/>
      <c r="L1098" s="913"/>
      <c r="M1098" s="914"/>
      <c r="N1098" s="915"/>
      <c r="O1098" s="914"/>
      <c r="P1098" s="915"/>
      <c r="Q1098" s="916"/>
      <c r="R1098" s="917"/>
      <c r="S1098" s="918"/>
      <c r="T1098" s="114" t="str" cm="1">
        <f t="array" ref="T1098">_xlfn.IFS(I1098="L = L",J1098*K1098,I1098="L = RoT",J1098*R1098*S1098,I1098="A = L x H",J1098*K1098*L1098,I1098="A = CS",J1098*O1098,I1098="A = A",J1098*N1098,I1098="A = RoT",J1098*R1098*S1098,I1098="V = L x H x T",J1098*K1098*L1098*M1098,I1098="V = L x CS",J1098*K1098*O1098,I1098="V = T x A",J1098*M1098*N1098,I1098="V = V",J1098*P1098,I1098="V = RoT",J1098*R1098*S1098,I1098="M = M",J1098*Q1098,I1098="M = RoT",J1098*R1098*S1098,I1098="","")</f>
        <v/>
      </c>
      <c r="U1098" s="115" t="str" cm="1">
        <f t="array" ref="U1098">_xlfn.IFNA(_xlfn.IFS($H1098="length","m",$H1098="area","m2",$H1098="volume","m3",$H1098="mass","kg",$H1098="",""),"problem")</f>
        <v/>
      </c>
      <c r="V1098" s="475"/>
      <c r="W1098" s="476"/>
      <c r="X1098" s="476"/>
      <c r="Y1098" s="476"/>
      <c r="Z1098" s="116"/>
      <c r="AA1098" s="117" t="str" cm="1">
        <f t="array" ref="AA1098">_xlfn.IFNA(_xlfn.IFS($H1098="Length",VLOOKUP($Y1098,Densities,3,FALSE),$H1098="area",VLOOKUP($Y1098,Densities,4,FALSE),$H1098="volume",VLOOKUP($Y1098,Densities,5,FALSE),$H1098="mass",1,$H1098="",""),"enter density manually")</f>
        <v/>
      </c>
      <c r="AB1098" s="115" t="str" cm="1">
        <f t="array" ref="AB1098">_xlfn.IFNA(_xlfn.IFS($H1098="length","kg/m",$H1098="area","kg/m2",$H1098="volume","kg/m3",$H1098="mass","kg/kg",$H1098="",""),"problem")</f>
        <v/>
      </c>
      <c r="AC1098" s="118" t="str">
        <f t="shared" si="67"/>
        <v/>
      </c>
      <c r="AD1098" s="119" t="str">
        <f t="shared" si="68"/>
        <v/>
      </c>
      <c r="AE1098" s="120" t="str">
        <f t="shared" si="69"/>
        <v/>
      </c>
      <c r="AF1098" s="121" t="str">
        <f t="shared" si="66"/>
        <v/>
      </c>
    </row>
    <row r="1099" spans="2:32" ht="15.75" customHeight="1" x14ac:dyDescent="0.35">
      <c r="B1099" s="903"/>
      <c r="C1099" s="904"/>
      <c r="D1099" s="905"/>
      <c r="E1099" s="906"/>
      <c r="F1099" s="907"/>
      <c r="G1099" s="908"/>
      <c r="H1099" s="909"/>
      <c r="I1099" s="910"/>
      <c r="J1099" s="911"/>
      <c r="K1099" s="912"/>
      <c r="L1099" s="913"/>
      <c r="M1099" s="914"/>
      <c r="N1099" s="915"/>
      <c r="O1099" s="914"/>
      <c r="P1099" s="915"/>
      <c r="Q1099" s="916"/>
      <c r="R1099" s="917"/>
      <c r="S1099" s="918"/>
      <c r="T1099" s="114" t="str" cm="1">
        <f t="array" ref="T1099">_xlfn.IFS(I1099="L = L",J1099*K1099,I1099="L = RoT",J1099*R1099*S1099,I1099="A = L x H",J1099*K1099*L1099,I1099="A = CS",J1099*O1099,I1099="A = A",J1099*N1099,I1099="A = RoT",J1099*R1099*S1099,I1099="V = L x H x T",J1099*K1099*L1099*M1099,I1099="V = L x CS",J1099*K1099*O1099,I1099="V = T x A",J1099*M1099*N1099,I1099="V = V",J1099*P1099,I1099="V = RoT",J1099*R1099*S1099,I1099="M = M",J1099*Q1099,I1099="M = RoT",J1099*R1099*S1099,I1099="","")</f>
        <v/>
      </c>
      <c r="U1099" s="115" t="str" cm="1">
        <f t="array" ref="U1099">_xlfn.IFNA(_xlfn.IFS($H1099="length","m",$H1099="area","m2",$H1099="volume","m3",$H1099="mass","kg",$H1099="",""),"problem")</f>
        <v/>
      </c>
      <c r="V1099" s="475"/>
      <c r="W1099" s="476"/>
      <c r="X1099" s="476"/>
      <c r="Y1099" s="476"/>
      <c r="Z1099" s="116"/>
      <c r="AA1099" s="117" t="str" cm="1">
        <f t="array" ref="AA1099">_xlfn.IFNA(_xlfn.IFS($H1099="Length",VLOOKUP($Y1099,Densities,3,FALSE),$H1099="area",VLOOKUP($Y1099,Densities,4,FALSE),$H1099="volume",VLOOKUP($Y1099,Densities,5,FALSE),$H1099="mass",1,$H1099="",""),"enter density manually")</f>
        <v/>
      </c>
      <c r="AB1099" s="115" t="str" cm="1">
        <f t="array" ref="AB1099">_xlfn.IFNA(_xlfn.IFS($H1099="length","kg/m",$H1099="area","kg/m2",$H1099="volume","kg/m3",$H1099="mass","kg/kg",$H1099="",""),"problem")</f>
        <v/>
      </c>
      <c r="AC1099" s="118" t="str">
        <f t="shared" si="67"/>
        <v/>
      </c>
      <c r="AD1099" s="119" t="str">
        <f t="shared" si="68"/>
        <v/>
      </c>
      <c r="AE1099" s="120" t="str">
        <f t="shared" si="69"/>
        <v/>
      </c>
      <c r="AF1099" s="121" t="str">
        <f t="shared" si="66"/>
        <v/>
      </c>
    </row>
    <row r="1100" spans="2:32" ht="15.75" customHeight="1" x14ac:dyDescent="0.35">
      <c r="B1100" s="903"/>
      <c r="C1100" s="904"/>
      <c r="D1100" s="905"/>
      <c r="E1100" s="906"/>
      <c r="F1100" s="907"/>
      <c r="G1100" s="908"/>
      <c r="H1100" s="909"/>
      <c r="I1100" s="910"/>
      <c r="J1100" s="911"/>
      <c r="K1100" s="912"/>
      <c r="L1100" s="913"/>
      <c r="M1100" s="914"/>
      <c r="N1100" s="915"/>
      <c r="O1100" s="914"/>
      <c r="P1100" s="915"/>
      <c r="Q1100" s="916"/>
      <c r="R1100" s="917"/>
      <c r="S1100" s="918"/>
      <c r="T1100" s="114" t="str" cm="1">
        <f t="array" ref="T1100">_xlfn.IFS(I1100="L = L",J1100*K1100,I1100="L = RoT",J1100*R1100*S1100,I1100="A = L x H",J1100*K1100*L1100,I1100="A = CS",J1100*O1100,I1100="A = A",J1100*N1100,I1100="A = RoT",J1100*R1100*S1100,I1100="V = L x H x T",J1100*K1100*L1100*M1100,I1100="V = L x CS",J1100*K1100*O1100,I1100="V = T x A",J1100*M1100*N1100,I1100="V = V",J1100*P1100,I1100="V = RoT",J1100*R1100*S1100,I1100="M = M",J1100*Q1100,I1100="M = RoT",J1100*R1100*S1100,I1100="","")</f>
        <v/>
      </c>
      <c r="U1100" s="115" t="str" cm="1">
        <f t="array" ref="U1100">_xlfn.IFNA(_xlfn.IFS($H1100="length","m",$H1100="area","m2",$H1100="volume","m3",$H1100="mass","kg",$H1100="",""),"problem")</f>
        <v/>
      </c>
      <c r="V1100" s="475"/>
      <c r="W1100" s="476"/>
      <c r="X1100" s="476"/>
      <c r="Y1100" s="476"/>
      <c r="Z1100" s="116"/>
      <c r="AA1100" s="117" t="str" cm="1">
        <f t="array" ref="AA1100">_xlfn.IFNA(_xlfn.IFS($H1100="Length",VLOOKUP($Y1100,Densities,3,FALSE),$H1100="area",VLOOKUP($Y1100,Densities,4,FALSE),$H1100="volume",VLOOKUP($Y1100,Densities,5,FALSE),$H1100="mass",1,$H1100="",""),"enter density manually")</f>
        <v/>
      </c>
      <c r="AB1100" s="115" t="str" cm="1">
        <f t="array" ref="AB1100">_xlfn.IFNA(_xlfn.IFS($H1100="length","kg/m",$H1100="area","kg/m2",$H1100="volume","kg/m3",$H1100="mass","kg/kg",$H1100="",""),"problem")</f>
        <v/>
      </c>
      <c r="AC1100" s="118" t="str">
        <f t="shared" si="67"/>
        <v/>
      </c>
      <c r="AD1100" s="119" t="str">
        <f t="shared" si="68"/>
        <v/>
      </c>
      <c r="AE1100" s="120" t="str">
        <f t="shared" si="69"/>
        <v/>
      </c>
      <c r="AF1100" s="121" t="str">
        <f t="shared" si="66"/>
        <v/>
      </c>
    </row>
    <row r="1101" spans="2:32" ht="15.75" customHeight="1" x14ac:dyDescent="0.35">
      <c r="B1101" s="903"/>
      <c r="C1101" s="904"/>
      <c r="D1101" s="905"/>
      <c r="E1101" s="906"/>
      <c r="F1101" s="907"/>
      <c r="G1101" s="908"/>
      <c r="H1101" s="909"/>
      <c r="I1101" s="910"/>
      <c r="J1101" s="911"/>
      <c r="K1101" s="912"/>
      <c r="L1101" s="913"/>
      <c r="M1101" s="914"/>
      <c r="N1101" s="915"/>
      <c r="O1101" s="914"/>
      <c r="P1101" s="915"/>
      <c r="Q1101" s="916"/>
      <c r="R1101" s="917"/>
      <c r="S1101" s="918"/>
      <c r="T1101" s="114" t="str" cm="1">
        <f t="array" ref="T1101">_xlfn.IFS(I1101="L = L",J1101*K1101,I1101="L = RoT",J1101*R1101*S1101,I1101="A = L x H",J1101*K1101*L1101,I1101="A = CS",J1101*O1101,I1101="A = A",J1101*N1101,I1101="A = RoT",J1101*R1101*S1101,I1101="V = L x H x T",J1101*K1101*L1101*M1101,I1101="V = L x CS",J1101*K1101*O1101,I1101="V = T x A",J1101*M1101*N1101,I1101="V = V",J1101*P1101,I1101="V = RoT",J1101*R1101*S1101,I1101="M = M",J1101*Q1101,I1101="M = RoT",J1101*R1101*S1101,I1101="","")</f>
        <v/>
      </c>
      <c r="U1101" s="115" t="str" cm="1">
        <f t="array" ref="U1101">_xlfn.IFNA(_xlfn.IFS($H1101="length","m",$H1101="area","m2",$H1101="volume","m3",$H1101="mass","kg",$H1101="",""),"problem")</f>
        <v/>
      </c>
      <c r="V1101" s="475"/>
      <c r="W1101" s="476"/>
      <c r="X1101" s="476"/>
      <c r="Y1101" s="476"/>
      <c r="Z1101" s="116"/>
      <c r="AA1101" s="117" t="str" cm="1">
        <f t="array" ref="AA1101">_xlfn.IFNA(_xlfn.IFS($H1101="Length",VLOOKUP($Y1101,Densities,3,FALSE),$H1101="area",VLOOKUP($Y1101,Densities,4,FALSE),$H1101="volume",VLOOKUP($Y1101,Densities,5,FALSE),$H1101="mass",1,$H1101="",""),"enter density manually")</f>
        <v/>
      </c>
      <c r="AB1101" s="115" t="str" cm="1">
        <f t="array" ref="AB1101">_xlfn.IFNA(_xlfn.IFS($H1101="length","kg/m",$H1101="area","kg/m2",$H1101="volume","kg/m3",$H1101="mass","kg/kg",$H1101="",""),"problem")</f>
        <v/>
      </c>
      <c r="AC1101" s="118" t="str">
        <f t="shared" si="67"/>
        <v/>
      </c>
      <c r="AD1101" s="119" t="str">
        <f t="shared" si="68"/>
        <v/>
      </c>
      <c r="AE1101" s="120" t="str">
        <f t="shared" si="69"/>
        <v/>
      </c>
      <c r="AF1101" s="121" t="str">
        <f t="shared" si="66"/>
        <v/>
      </c>
    </row>
    <row r="1102" spans="2:32" ht="15.75" customHeight="1" x14ac:dyDescent="0.35">
      <c r="B1102" s="903"/>
      <c r="C1102" s="904"/>
      <c r="D1102" s="905"/>
      <c r="E1102" s="906"/>
      <c r="F1102" s="907"/>
      <c r="G1102" s="908"/>
      <c r="H1102" s="909"/>
      <c r="I1102" s="910"/>
      <c r="J1102" s="911"/>
      <c r="K1102" s="912"/>
      <c r="L1102" s="913"/>
      <c r="M1102" s="914"/>
      <c r="N1102" s="915"/>
      <c r="O1102" s="914"/>
      <c r="P1102" s="915"/>
      <c r="Q1102" s="916"/>
      <c r="R1102" s="917"/>
      <c r="S1102" s="918"/>
      <c r="T1102" s="114" t="str" cm="1">
        <f t="array" ref="T1102">_xlfn.IFS(I1102="L = L",J1102*K1102,I1102="L = RoT",J1102*R1102*S1102,I1102="A = L x H",J1102*K1102*L1102,I1102="A = CS",J1102*O1102,I1102="A = A",J1102*N1102,I1102="A = RoT",J1102*R1102*S1102,I1102="V = L x H x T",J1102*K1102*L1102*M1102,I1102="V = L x CS",J1102*K1102*O1102,I1102="V = T x A",J1102*M1102*N1102,I1102="V = V",J1102*P1102,I1102="V = RoT",J1102*R1102*S1102,I1102="M = M",J1102*Q1102,I1102="M = RoT",J1102*R1102*S1102,I1102="","")</f>
        <v/>
      </c>
      <c r="U1102" s="115" t="str" cm="1">
        <f t="array" ref="U1102">_xlfn.IFNA(_xlfn.IFS($H1102="length","m",$H1102="area","m2",$H1102="volume","m3",$H1102="mass","kg",$H1102="",""),"problem")</f>
        <v/>
      </c>
      <c r="V1102" s="475"/>
      <c r="W1102" s="476"/>
      <c r="X1102" s="476"/>
      <c r="Y1102" s="476"/>
      <c r="Z1102" s="116"/>
      <c r="AA1102" s="117" t="str" cm="1">
        <f t="array" ref="AA1102">_xlfn.IFNA(_xlfn.IFS($H1102="Length",VLOOKUP($Y1102,Densities,3,FALSE),$H1102="area",VLOOKUP($Y1102,Densities,4,FALSE),$H1102="volume",VLOOKUP($Y1102,Densities,5,FALSE),$H1102="mass",1,$H1102="",""),"enter density manually")</f>
        <v/>
      </c>
      <c r="AB1102" s="115" t="str" cm="1">
        <f t="array" ref="AB1102">_xlfn.IFNA(_xlfn.IFS($H1102="length","kg/m",$H1102="area","kg/m2",$H1102="volume","kg/m3",$H1102="mass","kg/kg",$H1102="",""),"problem")</f>
        <v/>
      </c>
      <c r="AC1102" s="118" t="str">
        <f t="shared" si="67"/>
        <v/>
      </c>
      <c r="AD1102" s="119" t="str">
        <f t="shared" si="68"/>
        <v/>
      </c>
      <c r="AE1102" s="120" t="str">
        <f t="shared" si="69"/>
        <v/>
      </c>
      <c r="AF1102" s="121" t="str">
        <f t="shared" si="66"/>
        <v/>
      </c>
    </row>
    <row r="1103" spans="2:32" ht="15.75" customHeight="1" x14ac:dyDescent="0.35">
      <c r="B1103" s="903"/>
      <c r="C1103" s="904"/>
      <c r="D1103" s="905"/>
      <c r="E1103" s="906"/>
      <c r="F1103" s="907"/>
      <c r="G1103" s="908"/>
      <c r="H1103" s="909"/>
      <c r="I1103" s="910"/>
      <c r="J1103" s="911"/>
      <c r="K1103" s="912"/>
      <c r="L1103" s="913"/>
      <c r="M1103" s="914"/>
      <c r="N1103" s="915"/>
      <c r="O1103" s="914"/>
      <c r="P1103" s="915"/>
      <c r="Q1103" s="916"/>
      <c r="R1103" s="917"/>
      <c r="S1103" s="918"/>
      <c r="T1103" s="114" t="str" cm="1">
        <f t="array" ref="T1103">_xlfn.IFS(I1103="L = L",J1103*K1103,I1103="L = RoT",J1103*R1103*S1103,I1103="A = L x H",J1103*K1103*L1103,I1103="A = CS",J1103*O1103,I1103="A = A",J1103*N1103,I1103="A = RoT",J1103*R1103*S1103,I1103="V = L x H x T",J1103*K1103*L1103*M1103,I1103="V = L x CS",J1103*K1103*O1103,I1103="V = T x A",J1103*M1103*N1103,I1103="V = V",J1103*P1103,I1103="V = RoT",J1103*R1103*S1103,I1103="M = M",J1103*Q1103,I1103="M = RoT",J1103*R1103*S1103,I1103="","")</f>
        <v/>
      </c>
      <c r="U1103" s="115" t="str" cm="1">
        <f t="array" ref="U1103">_xlfn.IFNA(_xlfn.IFS($H1103="length","m",$H1103="area","m2",$H1103="volume","m3",$H1103="mass","kg",$H1103="",""),"problem")</f>
        <v/>
      </c>
      <c r="V1103" s="475"/>
      <c r="W1103" s="476"/>
      <c r="X1103" s="476"/>
      <c r="Y1103" s="476"/>
      <c r="Z1103" s="116"/>
      <c r="AA1103" s="117" t="str" cm="1">
        <f t="array" ref="AA1103">_xlfn.IFNA(_xlfn.IFS($H1103="Length",VLOOKUP($Y1103,Densities,3,FALSE),$H1103="area",VLOOKUP($Y1103,Densities,4,FALSE),$H1103="volume",VLOOKUP($Y1103,Densities,5,FALSE),$H1103="mass",1,$H1103="",""),"enter density manually")</f>
        <v/>
      </c>
      <c r="AB1103" s="115" t="str" cm="1">
        <f t="array" ref="AB1103">_xlfn.IFNA(_xlfn.IFS($H1103="length","kg/m",$H1103="area","kg/m2",$H1103="volume","kg/m3",$H1103="mass","kg/kg",$H1103="",""),"problem")</f>
        <v/>
      </c>
      <c r="AC1103" s="118" t="str">
        <f t="shared" si="67"/>
        <v/>
      </c>
      <c r="AD1103" s="119" t="str">
        <f t="shared" si="68"/>
        <v/>
      </c>
      <c r="AE1103" s="120" t="str">
        <f t="shared" si="69"/>
        <v/>
      </c>
      <c r="AF1103" s="121" t="str">
        <f t="shared" si="66"/>
        <v/>
      </c>
    </row>
    <row r="1104" spans="2:32" ht="15.75" customHeight="1" x14ac:dyDescent="0.35">
      <c r="B1104" s="903"/>
      <c r="C1104" s="904"/>
      <c r="D1104" s="905"/>
      <c r="E1104" s="906"/>
      <c r="F1104" s="907"/>
      <c r="G1104" s="908"/>
      <c r="H1104" s="909"/>
      <c r="I1104" s="910"/>
      <c r="J1104" s="911"/>
      <c r="K1104" s="912"/>
      <c r="L1104" s="913"/>
      <c r="M1104" s="914"/>
      <c r="N1104" s="915"/>
      <c r="O1104" s="914"/>
      <c r="P1104" s="915"/>
      <c r="Q1104" s="916"/>
      <c r="R1104" s="917"/>
      <c r="S1104" s="918"/>
      <c r="T1104" s="114" t="str" cm="1">
        <f t="array" ref="T1104">_xlfn.IFS(I1104="L = L",J1104*K1104,I1104="L = RoT",J1104*R1104*S1104,I1104="A = L x H",J1104*K1104*L1104,I1104="A = CS",J1104*O1104,I1104="A = A",J1104*N1104,I1104="A = RoT",J1104*R1104*S1104,I1104="V = L x H x T",J1104*K1104*L1104*M1104,I1104="V = L x CS",J1104*K1104*O1104,I1104="V = T x A",J1104*M1104*N1104,I1104="V = V",J1104*P1104,I1104="V = RoT",J1104*R1104*S1104,I1104="M = M",J1104*Q1104,I1104="M = RoT",J1104*R1104*S1104,I1104="","")</f>
        <v/>
      </c>
      <c r="U1104" s="115" t="str" cm="1">
        <f t="array" ref="U1104">_xlfn.IFNA(_xlfn.IFS($H1104="length","m",$H1104="area","m2",$H1104="volume","m3",$H1104="mass","kg",$H1104="",""),"problem")</f>
        <v/>
      </c>
      <c r="V1104" s="475"/>
      <c r="W1104" s="476"/>
      <c r="X1104" s="476"/>
      <c r="Y1104" s="476"/>
      <c r="Z1104" s="116"/>
      <c r="AA1104" s="117" t="str" cm="1">
        <f t="array" ref="AA1104">_xlfn.IFNA(_xlfn.IFS($H1104="Length",VLOOKUP($Y1104,Densities,3,FALSE),$H1104="area",VLOOKUP($Y1104,Densities,4,FALSE),$H1104="volume",VLOOKUP($Y1104,Densities,5,FALSE),$H1104="mass",1,$H1104="",""),"enter density manually")</f>
        <v/>
      </c>
      <c r="AB1104" s="115" t="str" cm="1">
        <f t="array" ref="AB1104">_xlfn.IFNA(_xlfn.IFS($H1104="length","kg/m",$H1104="area","kg/m2",$H1104="volume","kg/m3",$H1104="mass","kg/kg",$H1104="",""),"problem")</f>
        <v/>
      </c>
      <c r="AC1104" s="118" t="str">
        <f t="shared" si="67"/>
        <v/>
      </c>
      <c r="AD1104" s="119" t="str">
        <f t="shared" si="68"/>
        <v/>
      </c>
      <c r="AE1104" s="120" t="str">
        <f t="shared" si="69"/>
        <v/>
      </c>
      <c r="AF1104" s="121" t="str">
        <f t="shared" si="66"/>
        <v/>
      </c>
    </row>
    <row r="1105" spans="2:32" ht="15.75" customHeight="1" x14ac:dyDescent="0.35">
      <c r="B1105" s="903"/>
      <c r="C1105" s="904"/>
      <c r="D1105" s="905"/>
      <c r="E1105" s="906"/>
      <c r="F1105" s="907"/>
      <c r="G1105" s="908"/>
      <c r="H1105" s="909"/>
      <c r="I1105" s="910"/>
      <c r="J1105" s="911"/>
      <c r="K1105" s="912"/>
      <c r="L1105" s="913"/>
      <c r="M1105" s="914"/>
      <c r="N1105" s="915"/>
      <c r="O1105" s="914"/>
      <c r="P1105" s="915"/>
      <c r="Q1105" s="916"/>
      <c r="R1105" s="917"/>
      <c r="S1105" s="918"/>
      <c r="T1105" s="114" t="str" cm="1">
        <f t="array" ref="T1105">_xlfn.IFS(I1105="L = L",J1105*K1105,I1105="L = RoT",J1105*R1105*S1105,I1105="A = L x H",J1105*K1105*L1105,I1105="A = CS",J1105*O1105,I1105="A = A",J1105*N1105,I1105="A = RoT",J1105*R1105*S1105,I1105="V = L x H x T",J1105*K1105*L1105*M1105,I1105="V = L x CS",J1105*K1105*O1105,I1105="V = T x A",J1105*M1105*N1105,I1105="V = V",J1105*P1105,I1105="V = RoT",J1105*R1105*S1105,I1105="M = M",J1105*Q1105,I1105="M = RoT",J1105*R1105*S1105,I1105="","")</f>
        <v/>
      </c>
      <c r="U1105" s="115" t="str" cm="1">
        <f t="array" ref="U1105">_xlfn.IFNA(_xlfn.IFS($H1105="length","m",$H1105="area","m2",$H1105="volume","m3",$H1105="mass","kg",$H1105="",""),"problem")</f>
        <v/>
      </c>
      <c r="V1105" s="475"/>
      <c r="W1105" s="476"/>
      <c r="X1105" s="476"/>
      <c r="Y1105" s="476"/>
      <c r="Z1105" s="116"/>
      <c r="AA1105" s="117" t="str" cm="1">
        <f t="array" ref="AA1105">_xlfn.IFNA(_xlfn.IFS($H1105="Length",VLOOKUP($Y1105,Densities,3,FALSE),$H1105="area",VLOOKUP($Y1105,Densities,4,FALSE),$H1105="volume",VLOOKUP($Y1105,Densities,5,FALSE),$H1105="mass",1,$H1105="",""),"enter density manually")</f>
        <v/>
      </c>
      <c r="AB1105" s="115" t="str" cm="1">
        <f t="array" ref="AB1105">_xlfn.IFNA(_xlfn.IFS($H1105="length","kg/m",$H1105="area","kg/m2",$H1105="volume","kg/m3",$H1105="mass","kg/kg",$H1105="",""),"problem")</f>
        <v/>
      </c>
      <c r="AC1105" s="118" t="str">
        <f t="shared" si="67"/>
        <v/>
      </c>
      <c r="AD1105" s="119" t="str">
        <f t="shared" si="68"/>
        <v/>
      </c>
      <c r="AE1105" s="120" t="str">
        <f t="shared" si="69"/>
        <v/>
      </c>
      <c r="AF1105" s="121" t="str">
        <f t="shared" si="66"/>
        <v/>
      </c>
    </row>
    <row r="1106" spans="2:32" ht="15.75" customHeight="1" x14ac:dyDescent="0.35">
      <c r="B1106" s="903"/>
      <c r="C1106" s="904"/>
      <c r="D1106" s="905"/>
      <c r="E1106" s="906"/>
      <c r="F1106" s="907"/>
      <c r="G1106" s="908"/>
      <c r="H1106" s="909"/>
      <c r="I1106" s="910"/>
      <c r="J1106" s="911"/>
      <c r="K1106" s="912"/>
      <c r="L1106" s="913"/>
      <c r="M1106" s="914"/>
      <c r="N1106" s="915"/>
      <c r="O1106" s="914"/>
      <c r="P1106" s="915"/>
      <c r="Q1106" s="916"/>
      <c r="R1106" s="917"/>
      <c r="S1106" s="918"/>
      <c r="T1106" s="114" t="str" cm="1">
        <f t="array" ref="T1106">_xlfn.IFS(I1106="L = L",J1106*K1106,I1106="L = RoT",J1106*R1106*S1106,I1106="A = L x H",J1106*K1106*L1106,I1106="A = CS",J1106*O1106,I1106="A = A",J1106*N1106,I1106="A = RoT",J1106*R1106*S1106,I1106="V = L x H x T",J1106*K1106*L1106*M1106,I1106="V = L x CS",J1106*K1106*O1106,I1106="V = T x A",J1106*M1106*N1106,I1106="V = V",J1106*P1106,I1106="V = RoT",J1106*R1106*S1106,I1106="M = M",J1106*Q1106,I1106="M = RoT",J1106*R1106*S1106,I1106="","")</f>
        <v/>
      </c>
      <c r="U1106" s="115" t="str" cm="1">
        <f t="array" ref="U1106">_xlfn.IFNA(_xlfn.IFS($H1106="length","m",$H1106="area","m2",$H1106="volume","m3",$H1106="mass","kg",$H1106="",""),"problem")</f>
        <v/>
      </c>
      <c r="V1106" s="475"/>
      <c r="W1106" s="476"/>
      <c r="X1106" s="476"/>
      <c r="Y1106" s="476"/>
      <c r="Z1106" s="116"/>
      <c r="AA1106" s="117" t="str" cm="1">
        <f t="array" ref="AA1106">_xlfn.IFNA(_xlfn.IFS($H1106="Length",VLOOKUP($Y1106,Densities,3,FALSE),$H1106="area",VLOOKUP($Y1106,Densities,4,FALSE),$H1106="volume",VLOOKUP($Y1106,Densities,5,FALSE),$H1106="mass",1,$H1106="",""),"enter density manually")</f>
        <v/>
      </c>
      <c r="AB1106" s="115" t="str" cm="1">
        <f t="array" ref="AB1106">_xlfn.IFNA(_xlfn.IFS($H1106="length","kg/m",$H1106="area","kg/m2",$H1106="volume","kg/m3",$H1106="mass","kg/kg",$H1106="",""),"problem")</f>
        <v/>
      </c>
      <c r="AC1106" s="118" t="str">
        <f t="shared" si="67"/>
        <v/>
      </c>
      <c r="AD1106" s="119" t="str">
        <f t="shared" si="68"/>
        <v/>
      </c>
      <c r="AE1106" s="120" t="str">
        <f t="shared" si="69"/>
        <v/>
      </c>
      <c r="AF1106" s="121" t="str">
        <f t="shared" si="66"/>
        <v/>
      </c>
    </row>
    <row r="1107" spans="2:32" ht="15.75" customHeight="1" x14ac:dyDescent="0.35">
      <c r="B1107" s="903"/>
      <c r="C1107" s="904"/>
      <c r="D1107" s="905"/>
      <c r="E1107" s="906"/>
      <c r="F1107" s="907"/>
      <c r="G1107" s="908"/>
      <c r="H1107" s="909"/>
      <c r="I1107" s="910"/>
      <c r="J1107" s="911"/>
      <c r="K1107" s="912"/>
      <c r="L1107" s="913"/>
      <c r="M1107" s="914"/>
      <c r="N1107" s="915"/>
      <c r="O1107" s="914"/>
      <c r="P1107" s="915"/>
      <c r="Q1107" s="916"/>
      <c r="R1107" s="917"/>
      <c r="S1107" s="918"/>
      <c r="T1107" s="114" t="str" cm="1">
        <f t="array" ref="T1107">_xlfn.IFS(I1107="L = L",J1107*K1107,I1107="L = RoT",J1107*R1107*S1107,I1107="A = L x H",J1107*K1107*L1107,I1107="A = CS",J1107*O1107,I1107="A = A",J1107*N1107,I1107="A = RoT",J1107*R1107*S1107,I1107="V = L x H x T",J1107*K1107*L1107*M1107,I1107="V = L x CS",J1107*K1107*O1107,I1107="V = T x A",J1107*M1107*N1107,I1107="V = V",J1107*P1107,I1107="V = RoT",J1107*R1107*S1107,I1107="M = M",J1107*Q1107,I1107="M = RoT",J1107*R1107*S1107,I1107="","")</f>
        <v/>
      </c>
      <c r="U1107" s="115" t="str" cm="1">
        <f t="array" ref="U1107">_xlfn.IFNA(_xlfn.IFS($H1107="length","m",$H1107="area","m2",$H1107="volume","m3",$H1107="mass","kg",$H1107="",""),"problem")</f>
        <v/>
      </c>
      <c r="V1107" s="475"/>
      <c r="W1107" s="476"/>
      <c r="X1107" s="476"/>
      <c r="Y1107" s="476"/>
      <c r="Z1107" s="116"/>
      <c r="AA1107" s="117" t="str" cm="1">
        <f t="array" ref="AA1107">_xlfn.IFNA(_xlfn.IFS($H1107="Length",VLOOKUP($Y1107,Densities,3,FALSE),$H1107="area",VLOOKUP($Y1107,Densities,4,FALSE),$H1107="volume",VLOOKUP($Y1107,Densities,5,FALSE),$H1107="mass",1,$H1107="",""),"enter density manually")</f>
        <v/>
      </c>
      <c r="AB1107" s="115" t="str" cm="1">
        <f t="array" ref="AB1107">_xlfn.IFNA(_xlfn.IFS($H1107="length","kg/m",$H1107="area","kg/m2",$H1107="volume","kg/m3",$H1107="mass","kg/kg",$H1107="",""),"problem")</f>
        <v/>
      </c>
      <c r="AC1107" s="118" t="str">
        <f t="shared" si="67"/>
        <v/>
      </c>
      <c r="AD1107" s="119" t="str">
        <f t="shared" si="68"/>
        <v/>
      </c>
      <c r="AE1107" s="120" t="str">
        <f t="shared" si="69"/>
        <v/>
      </c>
      <c r="AF1107" s="121" t="str">
        <f t="shared" si="66"/>
        <v/>
      </c>
    </row>
    <row r="1108" spans="2:32" ht="15.75" customHeight="1" x14ac:dyDescent="0.35">
      <c r="B1108" s="903"/>
      <c r="C1108" s="904"/>
      <c r="D1108" s="905"/>
      <c r="E1108" s="906"/>
      <c r="F1108" s="907"/>
      <c r="G1108" s="908"/>
      <c r="H1108" s="909"/>
      <c r="I1108" s="910"/>
      <c r="J1108" s="911"/>
      <c r="K1108" s="912"/>
      <c r="L1108" s="913"/>
      <c r="M1108" s="914"/>
      <c r="N1108" s="915"/>
      <c r="O1108" s="914"/>
      <c r="P1108" s="915"/>
      <c r="Q1108" s="916"/>
      <c r="R1108" s="917"/>
      <c r="S1108" s="918"/>
      <c r="T1108" s="114" t="str" cm="1">
        <f t="array" ref="T1108">_xlfn.IFS(I1108="L = L",J1108*K1108,I1108="L = RoT",J1108*R1108*S1108,I1108="A = L x H",J1108*K1108*L1108,I1108="A = CS",J1108*O1108,I1108="A = A",J1108*N1108,I1108="A = RoT",J1108*R1108*S1108,I1108="V = L x H x T",J1108*K1108*L1108*M1108,I1108="V = L x CS",J1108*K1108*O1108,I1108="V = T x A",J1108*M1108*N1108,I1108="V = V",J1108*P1108,I1108="V = RoT",J1108*R1108*S1108,I1108="M = M",J1108*Q1108,I1108="M = RoT",J1108*R1108*S1108,I1108="","")</f>
        <v/>
      </c>
      <c r="U1108" s="115" t="str" cm="1">
        <f t="array" ref="U1108">_xlfn.IFNA(_xlfn.IFS($H1108="length","m",$H1108="area","m2",$H1108="volume","m3",$H1108="mass","kg",$H1108="",""),"problem")</f>
        <v/>
      </c>
      <c r="V1108" s="475"/>
      <c r="W1108" s="476"/>
      <c r="X1108" s="476"/>
      <c r="Y1108" s="476"/>
      <c r="Z1108" s="116"/>
      <c r="AA1108" s="117" t="str" cm="1">
        <f t="array" ref="AA1108">_xlfn.IFNA(_xlfn.IFS($H1108="Length",VLOOKUP($Y1108,Densities,3,FALSE),$H1108="area",VLOOKUP($Y1108,Densities,4,FALSE),$H1108="volume",VLOOKUP($Y1108,Densities,5,FALSE),$H1108="mass",1,$H1108="",""),"enter density manually")</f>
        <v/>
      </c>
      <c r="AB1108" s="115" t="str" cm="1">
        <f t="array" ref="AB1108">_xlfn.IFNA(_xlfn.IFS($H1108="length","kg/m",$H1108="area","kg/m2",$H1108="volume","kg/m3",$H1108="mass","kg/kg",$H1108="",""),"problem")</f>
        <v/>
      </c>
      <c r="AC1108" s="118" t="str">
        <f t="shared" si="67"/>
        <v/>
      </c>
      <c r="AD1108" s="119" t="str">
        <f t="shared" si="68"/>
        <v/>
      </c>
      <c r="AE1108" s="120" t="str">
        <f t="shared" si="69"/>
        <v/>
      </c>
      <c r="AF1108" s="121" t="str">
        <f t="shared" si="66"/>
        <v/>
      </c>
    </row>
    <row r="1109" spans="2:32" ht="15.75" customHeight="1" x14ac:dyDescent="0.35">
      <c r="B1109" s="903"/>
      <c r="C1109" s="904"/>
      <c r="D1109" s="905"/>
      <c r="E1109" s="906"/>
      <c r="F1109" s="907"/>
      <c r="G1109" s="908"/>
      <c r="H1109" s="909"/>
      <c r="I1109" s="910"/>
      <c r="J1109" s="911"/>
      <c r="K1109" s="912"/>
      <c r="L1109" s="913"/>
      <c r="M1109" s="914"/>
      <c r="N1109" s="915"/>
      <c r="O1109" s="914"/>
      <c r="P1109" s="915"/>
      <c r="Q1109" s="916"/>
      <c r="R1109" s="917"/>
      <c r="S1109" s="918"/>
      <c r="T1109" s="114" t="str" cm="1">
        <f t="array" ref="T1109">_xlfn.IFS(I1109="L = L",J1109*K1109,I1109="L = RoT",J1109*R1109*S1109,I1109="A = L x H",J1109*K1109*L1109,I1109="A = CS",J1109*O1109,I1109="A = A",J1109*N1109,I1109="A = RoT",J1109*R1109*S1109,I1109="V = L x H x T",J1109*K1109*L1109*M1109,I1109="V = L x CS",J1109*K1109*O1109,I1109="V = T x A",J1109*M1109*N1109,I1109="V = V",J1109*P1109,I1109="V = RoT",J1109*R1109*S1109,I1109="M = M",J1109*Q1109,I1109="M = RoT",J1109*R1109*S1109,I1109="","")</f>
        <v/>
      </c>
      <c r="U1109" s="115" t="str" cm="1">
        <f t="array" ref="U1109">_xlfn.IFNA(_xlfn.IFS($H1109="length","m",$H1109="area","m2",$H1109="volume","m3",$H1109="mass","kg",$H1109="",""),"problem")</f>
        <v/>
      </c>
      <c r="V1109" s="475"/>
      <c r="W1109" s="476"/>
      <c r="X1109" s="476"/>
      <c r="Y1109" s="476"/>
      <c r="Z1109" s="116"/>
      <c r="AA1109" s="117" t="str" cm="1">
        <f t="array" ref="AA1109">_xlfn.IFNA(_xlfn.IFS($H1109="Length",VLOOKUP($Y1109,Densities,3,FALSE),$H1109="area",VLOOKUP($Y1109,Densities,4,FALSE),$H1109="volume",VLOOKUP($Y1109,Densities,5,FALSE),$H1109="mass",1,$H1109="",""),"enter density manually")</f>
        <v/>
      </c>
      <c r="AB1109" s="115" t="str" cm="1">
        <f t="array" ref="AB1109">_xlfn.IFNA(_xlfn.IFS($H1109="length","kg/m",$H1109="area","kg/m2",$H1109="volume","kg/m3",$H1109="mass","kg/kg",$H1109="",""),"problem")</f>
        <v/>
      </c>
      <c r="AC1109" s="118" t="str">
        <f t="shared" si="67"/>
        <v/>
      </c>
      <c r="AD1109" s="119" t="str">
        <f t="shared" si="68"/>
        <v/>
      </c>
      <c r="AE1109" s="120" t="str">
        <f t="shared" si="69"/>
        <v/>
      </c>
      <c r="AF1109" s="121" t="str">
        <f t="shared" si="66"/>
        <v/>
      </c>
    </row>
    <row r="1110" spans="2:32" ht="15.75" customHeight="1" x14ac:dyDescent="0.35">
      <c r="B1110" s="903"/>
      <c r="C1110" s="904"/>
      <c r="D1110" s="905"/>
      <c r="E1110" s="906"/>
      <c r="F1110" s="907"/>
      <c r="G1110" s="908"/>
      <c r="H1110" s="909"/>
      <c r="I1110" s="910"/>
      <c r="J1110" s="911"/>
      <c r="K1110" s="912"/>
      <c r="L1110" s="913"/>
      <c r="M1110" s="914"/>
      <c r="N1110" s="915"/>
      <c r="O1110" s="914"/>
      <c r="P1110" s="915"/>
      <c r="Q1110" s="916"/>
      <c r="R1110" s="917"/>
      <c r="S1110" s="918"/>
      <c r="T1110" s="114" t="str" cm="1">
        <f t="array" ref="T1110">_xlfn.IFS(I1110="L = L",J1110*K1110,I1110="L = RoT",J1110*R1110*S1110,I1110="A = L x H",J1110*K1110*L1110,I1110="A = CS",J1110*O1110,I1110="A = A",J1110*N1110,I1110="A = RoT",J1110*R1110*S1110,I1110="V = L x H x T",J1110*K1110*L1110*M1110,I1110="V = L x CS",J1110*K1110*O1110,I1110="V = T x A",J1110*M1110*N1110,I1110="V = V",J1110*P1110,I1110="V = RoT",J1110*R1110*S1110,I1110="M = M",J1110*Q1110,I1110="M = RoT",J1110*R1110*S1110,I1110="","")</f>
        <v/>
      </c>
      <c r="U1110" s="115" t="str" cm="1">
        <f t="array" ref="U1110">_xlfn.IFNA(_xlfn.IFS($H1110="length","m",$H1110="area","m2",$H1110="volume","m3",$H1110="mass","kg",$H1110="",""),"problem")</f>
        <v/>
      </c>
      <c r="V1110" s="475"/>
      <c r="W1110" s="476"/>
      <c r="X1110" s="476"/>
      <c r="Y1110" s="476"/>
      <c r="Z1110" s="116"/>
      <c r="AA1110" s="117" t="str" cm="1">
        <f t="array" ref="AA1110">_xlfn.IFNA(_xlfn.IFS($H1110="Length",VLOOKUP($Y1110,Densities,3,FALSE),$H1110="area",VLOOKUP($Y1110,Densities,4,FALSE),$H1110="volume",VLOOKUP($Y1110,Densities,5,FALSE),$H1110="mass",1,$H1110="",""),"enter density manually")</f>
        <v/>
      </c>
      <c r="AB1110" s="115" t="str" cm="1">
        <f t="array" ref="AB1110">_xlfn.IFNA(_xlfn.IFS($H1110="length","kg/m",$H1110="area","kg/m2",$H1110="volume","kg/m3",$H1110="mass","kg/kg",$H1110="",""),"problem")</f>
        <v/>
      </c>
      <c r="AC1110" s="118" t="str">
        <f t="shared" si="67"/>
        <v/>
      </c>
      <c r="AD1110" s="119" t="str">
        <f t="shared" si="68"/>
        <v/>
      </c>
      <c r="AE1110" s="120" t="str">
        <f t="shared" si="69"/>
        <v/>
      </c>
      <c r="AF1110" s="121" t="str">
        <f t="shared" si="66"/>
        <v/>
      </c>
    </row>
    <row r="1111" spans="2:32" ht="15.75" customHeight="1" x14ac:dyDescent="0.35">
      <c r="B1111" s="903"/>
      <c r="C1111" s="904"/>
      <c r="D1111" s="905"/>
      <c r="E1111" s="906"/>
      <c r="F1111" s="907"/>
      <c r="G1111" s="908"/>
      <c r="H1111" s="909"/>
      <c r="I1111" s="910"/>
      <c r="J1111" s="911"/>
      <c r="K1111" s="912"/>
      <c r="L1111" s="913"/>
      <c r="M1111" s="914"/>
      <c r="N1111" s="915"/>
      <c r="O1111" s="914"/>
      <c r="P1111" s="915"/>
      <c r="Q1111" s="916"/>
      <c r="R1111" s="917"/>
      <c r="S1111" s="918"/>
      <c r="T1111" s="114" t="str" cm="1">
        <f t="array" ref="T1111">_xlfn.IFS(I1111="L = L",J1111*K1111,I1111="L = RoT",J1111*R1111*S1111,I1111="A = L x H",J1111*K1111*L1111,I1111="A = CS",J1111*O1111,I1111="A = A",J1111*N1111,I1111="A = RoT",J1111*R1111*S1111,I1111="V = L x H x T",J1111*K1111*L1111*M1111,I1111="V = L x CS",J1111*K1111*O1111,I1111="V = T x A",J1111*M1111*N1111,I1111="V = V",J1111*P1111,I1111="V = RoT",J1111*R1111*S1111,I1111="M = M",J1111*Q1111,I1111="M = RoT",J1111*R1111*S1111,I1111="","")</f>
        <v/>
      </c>
      <c r="U1111" s="115" t="str" cm="1">
        <f t="array" ref="U1111">_xlfn.IFNA(_xlfn.IFS($H1111="length","m",$H1111="area","m2",$H1111="volume","m3",$H1111="mass","kg",$H1111="",""),"problem")</f>
        <v/>
      </c>
      <c r="V1111" s="475"/>
      <c r="W1111" s="476"/>
      <c r="X1111" s="476"/>
      <c r="Y1111" s="476"/>
      <c r="Z1111" s="116"/>
      <c r="AA1111" s="117" t="str" cm="1">
        <f t="array" ref="AA1111">_xlfn.IFNA(_xlfn.IFS($H1111="Length",VLOOKUP($Y1111,Densities,3,FALSE),$H1111="area",VLOOKUP($Y1111,Densities,4,FALSE),$H1111="volume",VLOOKUP($Y1111,Densities,5,FALSE),$H1111="mass",1,$H1111="",""),"enter density manually")</f>
        <v/>
      </c>
      <c r="AB1111" s="115" t="str" cm="1">
        <f t="array" ref="AB1111">_xlfn.IFNA(_xlfn.IFS($H1111="length","kg/m",$H1111="area","kg/m2",$H1111="volume","kg/m3",$H1111="mass","kg/kg",$H1111="",""),"problem")</f>
        <v/>
      </c>
      <c r="AC1111" s="118" t="str">
        <f t="shared" si="67"/>
        <v/>
      </c>
      <c r="AD1111" s="119" t="str">
        <f t="shared" si="68"/>
        <v/>
      </c>
      <c r="AE1111" s="120" t="str">
        <f t="shared" si="69"/>
        <v/>
      </c>
      <c r="AF1111" s="121" t="str">
        <f t="shared" si="66"/>
        <v/>
      </c>
    </row>
    <row r="1112" spans="2:32" ht="15.75" customHeight="1" x14ac:dyDescent="0.35">
      <c r="B1112" s="903"/>
      <c r="C1112" s="904"/>
      <c r="D1112" s="905"/>
      <c r="E1112" s="906"/>
      <c r="F1112" s="907"/>
      <c r="G1112" s="908"/>
      <c r="H1112" s="909"/>
      <c r="I1112" s="910"/>
      <c r="J1112" s="911"/>
      <c r="K1112" s="912"/>
      <c r="L1112" s="913"/>
      <c r="M1112" s="914"/>
      <c r="N1112" s="915"/>
      <c r="O1112" s="914"/>
      <c r="P1112" s="915"/>
      <c r="Q1112" s="916"/>
      <c r="R1112" s="917"/>
      <c r="S1112" s="918"/>
      <c r="T1112" s="114" t="str" cm="1">
        <f t="array" ref="T1112">_xlfn.IFS(I1112="L = L",J1112*K1112,I1112="L = RoT",J1112*R1112*S1112,I1112="A = L x H",J1112*K1112*L1112,I1112="A = CS",J1112*O1112,I1112="A = A",J1112*N1112,I1112="A = RoT",J1112*R1112*S1112,I1112="V = L x H x T",J1112*K1112*L1112*M1112,I1112="V = L x CS",J1112*K1112*O1112,I1112="V = T x A",J1112*M1112*N1112,I1112="V = V",J1112*P1112,I1112="V = RoT",J1112*R1112*S1112,I1112="M = M",J1112*Q1112,I1112="M = RoT",J1112*R1112*S1112,I1112="","")</f>
        <v/>
      </c>
      <c r="U1112" s="115" t="str" cm="1">
        <f t="array" ref="U1112">_xlfn.IFNA(_xlfn.IFS($H1112="length","m",$H1112="area","m2",$H1112="volume","m3",$H1112="mass","kg",$H1112="",""),"problem")</f>
        <v/>
      </c>
      <c r="V1112" s="475"/>
      <c r="W1112" s="476"/>
      <c r="X1112" s="476"/>
      <c r="Y1112" s="476"/>
      <c r="Z1112" s="116"/>
      <c r="AA1112" s="117" t="str" cm="1">
        <f t="array" ref="AA1112">_xlfn.IFNA(_xlfn.IFS($H1112="Length",VLOOKUP($Y1112,Densities,3,FALSE),$H1112="area",VLOOKUP($Y1112,Densities,4,FALSE),$H1112="volume",VLOOKUP($Y1112,Densities,5,FALSE),$H1112="mass",1,$H1112="",""),"enter density manually")</f>
        <v/>
      </c>
      <c r="AB1112" s="115" t="str" cm="1">
        <f t="array" ref="AB1112">_xlfn.IFNA(_xlfn.IFS($H1112="length","kg/m",$H1112="area","kg/m2",$H1112="volume","kg/m3",$H1112="mass","kg/kg",$H1112="",""),"problem")</f>
        <v/>
      </c>
      <c r="AC1112" s="118" t="str">
        <f t="shared" si="67"/>
        <v/>
      </c>
      <c r="AD1112" s="119" t="str">
        <f t="shared" si="68"/>
        <v/>
      </c>
      <c r="AE1112" s="120" t="str">
        <f t="shared" si="69"/>
        <v/>
      </c>
      <c r="AF1112" s="121" t="str">
        <f t="shared" si="66"/>
        <v/>
      </c>
    </row>
    <row r="1113" spans="2:32" ht="15.75" customHeight="1" x14ac:dyDescent="0.35">
      <c r="B1113" s="903"/>
      <c r="C1113" s="904"/>
      <c r="D1113" s="905"/>
      <c r="E1113" s="906"/>
      <c r="F1113" s="907"/>
      <c r="G1113" s="908"/>
      <c r="H1113" s="909"/>
      <c r="I1113" s="910"/>
      <c r="J1113" s="911"/>
      <c r="K1113" s="912"/>
      <c r="L1113" s="913"/>
      <c r="M1113" s="914"/>
      <c r="N1113" s="915"/>
      <c r="O1113" s="914"/>
      <c r="P1113" s="915"/>
      <c r="Q1113" s="916"/>
      <c r="R1113" s="917"/>
      <c r="S1113" s="918"/>
      <c r="T1113" s="114" t="str" cm="1">
        <f t="array" ref="T1113">_xlfn.IFS(I1113="L = L",J1113*K1113,I1113="L = RoT",J1113*R1113*S1113,I1113="A = L x H",J1113*K1113*L1113,I1113="A = CS",J1113*O1113,I1113="A = A",J1113*N1113,I1113="A = RoT",J1113*R1113*S1113,I1113="V = L x H x T",J1113*K1113*L1113*M1113,I1113="V = L x CS",J1113*K1113*O1113,I1113="V = T x A",J1113*M1113*N1113,I1113="V = V",J1113*P1113,I1113="V = RoT",J1113*R1113*S1113,I1113="M = M",J1113*Q1113,I1113="M = RoT",J1113*R1113*S1113,I1113="","")</f>
        <v/>
      </c>
      <c r="U1113" s="115" t="str" cm="1">
        <f t="array" ref="U1113">_xlfn.IFNA(_xlfn.IFS($H1113="length","m",$H1113="area","m2",$H1113="volume","m3",$H1113="mass","kg",$H1113="",""),"problem")</f>
        <v/>
      </c>
      <c r="V1113" s="475"/>
      <c r="W1113" s="476"/>
      <c r="X1113" s="476"/>
      <c r="Y1113" s="476"/>
      <c r="Z1113" s="116"/>
      <c r="AA1113" s="117" t="str" cm="1">
        <f t="array" ref="AA1113">_xlfn.IFNA(_xlfn.IFS($H1113="Length",VLOOKUP($Y1113,Densities,3,FALSE),$H1113="area",VLOOKUP($Y1113,Densities,4,FALSE),$H1113="volume",VLOOKUP($Y1113,Densities,5,FALSE),$H1113="mass",1,$H1113="",""),"enter density manually")</f>
        <v/>
      </c>
      <c r="AB1113" s="115" t="str" cm="1">
        <f t="array" ref="AB1113">_xlfn.IFNA(_xlfn.IFS($H1113="length","kg/m",$H1113="area","kg/m2",$H1113="volume","kg/m3",$H1113="mass","kg/kg",$H1113="",""),"problem")</f>
        <v/>
      </c>
      <c r="AC1113" s="118" t="str">
        <f t="shared" si="67"/>
        <v/>
      </c>
      <c r="AD1113" s="119" t="str">
        <f t="shared" si="68"/>
        <v/>
      </c>
      <c r="AE1113" s="120" t="str">
        <f t="shared" si="69"/>
        <v/>
      </c>
      <c r="AF1113" s="121" t="str">
        <f t="shared" si="66"/>
        <v/>
      </c>
    </row>
    <row r="1114" spans="2:32" ht="15.75" customHeight="1" x14ac:dyDescent="0.35">
      <c r="B1114" s="903"/>
      <c r="C1114" s="904"/>
      <c r="D1114" s="905"/>
      <c r="E1114" s="906"/>
      <c r="F1114" s="907"/>
      <c r="G1114" s="908"/>
      <c r="H1114" s="909"/>
      <c r="I1114" s="910"/>
      <c r="J1114" s="911"/>
      <c r="K1114" s="912"/>
      <c r="L1114" s="913"/>
      <c r="M1114" s="914"/>
      <c r="N1114" s="915"/>
      <c r="O1114" s="914"/>
      <c r="P1114" s="915"/>
      <c r="Q1114" s="916"/>
      <c r="R1114" s="917"/>
      <c r="S1114" s="918"/>
      <c r="T1114" s="114" t="str" cm="1">
        <f t="array" ref="T1114">_xlfn.IFS(I1114="L = L",J1114*K1114,I1114="L = RoT",J1114*R1114*S1114,I1114="A = L x H",J1114*K1114*L1114,I1114="A = CS",J1114*O1114,I1114="A = A",J1114*N1114,I1114="A = RoT",J1114*R1114*S1114,I1114="V = L x H x T",J1114*K1114*L1114*M1114,I1114="V = L x CS",J1114*K1114*O1114,I1114="V = T x A",J1114*M1114*N1114,I1114="V = V",J1114*P1114,I1114="V = RoT",J1114*R1114*S1114,I1114="M = M",J1114*Q1114,I1114="M = RoT",J1114*R1114*S1114,I1114="","")</f>
        <v/>
      </c>
      <c r="U1114" s="115" t="str" cm="1">
        <f t="array" ref="U1114">_xlfn.IFNA(_xlfn.IFS($H1114="length","m",$H1114="area","m2",$H1114="volume","m3",$H1114="mass","kg",$H1114="",""),"problem")</f>
        <v/>
      </c>
      <c r="V1114" s="475"/>
      <c r="W1114" s="476"/>
      <c r="X1114" s="476"/>
      <c r="Y1114" s="476"/>
      <c r="Z1114" s="116"/>
      <c r="AA1114" s="117" t="str" cm="1">
        <f t="array" ref="AA1114">_xlfn.IFNA(_xlfn.IFS($H1114="Length",VLOOKUP($Y1114,Densities,3,FALSE),$H1114="area",VLOOKUP($Y1114,Densities,4,FALSE),$H1114="volume",VLOOKUP($Y1114,Densities,5,FALSE),$H1114="mass",1,$H1114="",""),"enter density manually")</f>
        <v/>
      </c>
      <c r="AB1114" s="115" t="str" cm="1">
        <f t="array" ref="AB1114">_xlfn.IFNA(_xlfn.IFS($H1114="length","kg/m",$H1114="area","kg/m2",$H1114="volume","kg/m3",$H1114="mass","kg/kg",$H1114="",""),"problem")</f>
        <v/>
      </c>
      <c r="AC1114" s="118" t="str">
        <f t="shared" si="67"/>
        <v/>
      </c>
      <c r="AD1114" s="119" t="str">
        <f t="shared" si="68"/>
        <v/>
      </c>
      <c r="AE1114" s="120" t="str">
        <f t="shared" si="69"/>
        <v/>
      </c>
      <c r="AF1114" s="121" t="str">
        <f t="shared" si="66"/>
        <v/>
      </c>
    </row>
    <row r="1115" spans="2:32" ht="15.75" customHeight="1" x14ac:dyDescent="0.35">
      <c r="B1115" s="903"/>
      <c r="C1115" s="904"/>
      <c r="D1115" s="905"/>
      <c r="E1115" s="906"/>
      <c r="F1115" s="907"/>
      <c r="G1115" s="908"/>
      <c r="H1115" s="909"/>
      <c r="I1115" s="910"/>
      <c r="J1115" s="911"/>
      <c r="K1115" s="912"/>
      <c r="L1115" s="913"/>
      <c r="M1115" s="914"/>
      <c r="N1115" s="915"/>
      <c r="O1115" s="914"/>
      <c r="P1115" s="915"/>
      <c r="Q1115" s="916"/>
      <c r="R1115" s="917"/>
      <c r="S1115" s="918"/>
      <c r="T1115" s="114" t="str" cm="1">
        <f t="array" ref="T1115">_xlfn.IFS(I1115="L = L",J1115*K1115,I1115="L = RoT",J1115*R1115*S1115,I1115="A = L x H",J1115*K1115*L1115,I1115="A = CS",J1115*O1115,I1115="A = A",J1115*N1115,I1115="A = RoT",J1115*R1115*S1115,I1115="V = L x H x T",J1115*K1115*L1115*M1115,I1115="V = L x CS",J1115*K1115*O1115,I1115="V = T x A",J1115*M1115*N1115,I1115="V = V",J1115*P1115,I1115="V = RoT",J1115*R1115*S1115,I1115="M = M",J1115*Q1115,I1115="M = RoT",J1115*R1115*S1115,I1115="","")</f>
        <v/>
      </c>
      <c r="U1115" s="115" t="str" cm="1">
        <f t="array" ref="U1115">_xlfn.IFNA(_xlfn.IFS($H1115="length","m",$H1115="area","m2",$H1115="volume","m3",$H1115="mass","kg",$H1115="",""),"problem")</f>
        <v/>
      </c>
      <c r="V1115" s="475"/>
      <c r="W1115" s="476"/>
      <c r="X1115" s="476"/>
      <c r="Y1115" s="476"/>
      <c r="Z1115" s="116"/>
      <c r="AA1115" s="117" t="str" cm="1">
        <f t="array" ref="AA1115">_xlfn.IFNA(_xlfn.IFS($H1115="Length",VLOOKUP($Y1115,Densities,3,FALSE),$H1115="area",VLOOKUP($Y1115,Densities,4,FALSE),$H1115="volume",VLOOKUP($Y1115,Densities,5,FALSE),$H1115="mass",1,$H1115="",""),"enter density manually")</f>
        <v/>
      </c>
      <c r="AB1115" s="115" t="str" cm="1">
        <f t="array" ref="AB1115">_xlfn.IFNA(_xlfn.IFS($H1115="length","kg/m",$H1115="area","kg/m2",$H1115="volume","kg/m3",$H1115="mass","kg/kg",$H1115="",""),"problem")</f>
        <v/>
      </c>
      <c r="AC1115" s="118" t="str">
        <f t="shared" si="67"/>
        <v/>
      </c>
      <c r="AD1115" s="119" t="str">
        <f t="shared" si="68"/>
        <v/>
      </c>
      <c r="AE1115" s="120" t="str">
        <f t="shared" si="69"/>
        <v/>
      </c>
      <c r="AF1115" s="121" t="str">
        <f t="shared" si="66"/>
        <v/>
      </c>
    </row>
    <row r="1116" spans="2:32" ht="15.75" customHeight="1" x14ac:dyDescent="0.35">
      <c r="B1116" s="903"/>
      <c r="C1116" s="904"/>
      <c r="D1116" s="905"/>
      <c r="E1116" s="906"/>
      <c r="F1116" s="907"/>
      <c r="G1116" s="908"/>
      <c r="H1116" s="909"/>
      <c r="I1116" s="910"/>
      <c r="J1116" s="911"/>
      <c r="K1116" s="912"/>
      <c r="L1116" s="913"/>
      <c r="M1116" s="914"/>
      <c r="N1116" s="915"/>
      <c r="O1116" s="914"/>
      <c r="P1116" s="915"/>
      <c r="Q1116" s="916"/>
      <c r="R1116" s="917"/>
      <c r="S1116" s="918"/>
      <c r="T1116" s="114" t="str" cm="1">
        <f t="array" ref="T1116">_xlfn.IFS(I1116="L = L",J1116*K1116,I1116="L = RoT",J1116*R1116*S1116,I1116="A = L x H",J1116*K1116*L1116,I1116="A = CS",J1116*O1116,I1116="A = A",J1116*N1116,I1116="A = RoT",J1116*R1116*S1116,I1116="V = L x H x T",J1116*K1116*L1116*M1116,I1116="V = L x CS",J1116*K1116*O1116,I1116="V = T x A",J1116*M1116*N1116,I1116="V = V",J1116*P1116,I1116="V = RoT",J1116*R1116*S1116,I1116="M = M",J1116*Q1116,I1116="M = RoT",J1116*R1116*S1116,I1116="","")</f>
        <v/>
      </c>
      <c r="U1116" s="115" t="str" cm="1">
        <f t="array" ref="U1116">_xlfn.IFNA(_xlfn.IFS($H1116="length","m",$H1116="area","m2",$H1116="volume","m3",$H1116="mass","kg",$H1116="",""),"problem")</f>
        <v/>
      </c>
      <c r="V1116" s="475"/>
      <c r="W1116" s="476"/>
      <c r="X1116" s="476"/>
      <c r="Y1116" s="476"/>
      <c r="Z1116" s="116"/>
      <c r="AA1116" s="117" t="str" cm="1">
        <f t="array" ref="AA1116">_xlfn.IFNA(_xlfn.IFS($H1116="Length",VLOOKUP($Y1116,Densities,3,FALSE),$H1116="area",VLOOKUP($Y1116,Densities,4,FALSE),$H1116="volume",VLOOKUP($Y1116,Densities,5,FALSE),$H1116="mass",1,$H1116="",""),"enter density manually")</f>
        <v/>
      </c>
      <c r="AB1116" s="115" t="str" cm="1">
        <f t="array" ref="AB1116">_xlfn.IFNA(_xlfn.IFS($H1116="length","kg/m",$H1116="area","kg/m2",$H1116="volume","kg/m3",$H1116="mass","kg/kg",$H1116="",""),"problem")</f>
        <v/>
      </c>
      <c r="AC1116" s="118" t="str">
        <f t="shared" si="67"/>
        <v/>
      </c>
      <c r="AD1116" s="119" t="str">
        <f t="shared" si="68"/>
        <v/>
      </c>
      <c r="AE1116" s="120" t="str">
        <f t="shared" si="69"/>
        <v/>
      </c>
      <c r="AF1116" s="121" t="str">
        <f t="shared" si="66"/>
        <v/>
      </c>
    </row>
    <row r="1117" spans="2:32" ht="15.75" customHeight="1" x14ac:dyDescent="0.35">
      <c r="B1117" s="903"/>
      <c r="C1117" s="904"/>
      <c r="D1117" s="905"/>
      <c r="E1117" s="906"/>
      <c r="F1117" s="907"/>
      <c r="G1117" s="908"/>
      <c r="H1117" s="909"/>
      <c r="I1117" s="910"/>
      <c r="J1117" s="911"/>
      <c r="K1117" s="912"/>
      <c r="L1117" s="913"/>
      <c r="M1117" s="914"/>
      <c r="N1117" s="915"/>
      <c r="O1117" s="914"/>
      <c r="P1117" s="915"/>
      <c r="Q1117" s="916"/>
      <c r="R1117" s="917"/>
      <c r="S1117" s="918"/>
      <c r="T1117" s="114" t="str" cm="1">
        <f t="array" ref="T1117">_xlfn.IFS(I1117="L = L",J1117*K1117,I1117="L = RoT",J1117*R1117*S1117,I1117="A = L x H",J1117*K1117*L1117,I1117="A = CS",J1117*O1117,I1117="A = A",J1117*N1117,I1117="A = RoT",J1117*R1117*S1117,I1117="V = L x H x T",J1117*K1117*L1117*M1117,I1117="V = L x CS",J1117*K1117*O1117,I1117="V = T x A",J1117*M1117*N1117,I1117="V = V",J1117*P1117,I1117="V = RoT",J1117*R1117*S1117,I1117="M = M",J1117*Q1117,I1117="M = RoT",J1117*R1117*S1117,I1117="","")</f>
        <v/>
      </c>
      <c r="U1117" s="115" t="str" cm="1">
        <f t="array" ref="U1117">_xlfn.IFNA(_xlfn.IFS($H1117="length","m",$H1117="area","m2",$H1117="volume","m3",$H1117="mass","kg",$H1117="",""),"problem")</f>
        <v/>
      </c>
      <c r="V1117" s="475"/>
      <c r="W1117" s="476"/>
      <c r="X1117" s="476"/>
      <c r="Y1117" s="476"/>
      <c r="Z1117" s="116"/>
      <c r="AA1117" s="117" t="str" cm="1">
        <f t="array" ref="AA1117">_xlfn.IFNA(_xlfn.IFS($H1117="Length",VLOOKUP($Y1117,Densities,3,FALSE),$H1117="area",VLOOKUP($Y1117,Densities,4,FALSE),$H1117="volume",VLOOKUP($Y1117,Densities,5,FALSE),$H1117="mass",1,$H1117="",""),"enter density manually")</f>
        <v/>
      </c>
      <c r="AB1117" s="115" t="str" cm="1">
        <f t="array" ref="AB1117">_xlfn.IFNA(_xlfn.IFS($H1117="length","kg/m",$H1117="area","kg/m2",$H1117="volume","kg/m3",$H1117="mass","kg/kg",$H1117="",""),"problem")</f>
        <v/>
      </c>
      <c r="AC1117" s="118" t="str">
        <f t="shared" si="67"/>
        <v/>
      </c>
      <c r="AD1117" s="119" t="str">
        <f t="shared" si="68"/>
        <v/>
      </c>
      <c r="AE1117" s="120" t="str">
        <f t="shared" si="69"/>
        <v/>
      </c>
      <c r="AF1117" s="121" t="str">
        <f t="shared" si="66"/>
        <v/>
      </c>
    </row>
    <row r="1118" spans="2:32" ht="15.75" customHeight="1" x14ac:dyDescent="0.35">
      <c r="B1118" s="903"/>
      <c r="C1118" s="904"/>
      <c r="D1118" s="905"/>
      <c r="E1118" s="906"/>
      <c r="F1118" s="907"/>
      <c r="G1118" s="908"/>
      <c r="H1118" s="909"/>
      <c r="I1118" s="910"/>
      <c r="J1118" s="911"/>
      <c r="K1118" s="912"/>
      <c r="L1118" s="913"/>
      <c r="M1118" s="914"/>
      <c r="N1118" s="915"/>
      <c r="O1118" s="914"/>
      <c r="P1118" s="915"/>
      <c r="Q1118" s="916"/>
      <c r="R1118" s="917"/>
      <c r="S1118" s="918"/>
      <c r="T1118" s="114" t="str" cm="1">
        <f t="array" ref="T1118">_xlfn.IFS(I1118="L = L",J1118*K1118,I1118="L = RoT",J1118*R1118*S1118,I1118="A = L x H",J1118*K1118*L1118,I1118="A = CS",J1118*O1118,I1118="A = A",J1118*N1118,I1118="A = RoT",J1118*R1118*S1118,I1118="V = L x H x T",J1118*K1118*L1118*M1118,I1118="V = L x CS",J1118*K1118*O1118,I1118="V = T x A",J1118*M1118*N1118,I1118="V = V",J1118*P1118,I1118="V = RoT",J1118*R1118*S1118,I1118="M = M",J1118*Q1118,I1118="M = RoT",J1118*R1118*S1118,I1118="","")</f>
        <v/>
      </c>
      <c r="U1118" s="115" t="str" cm="1">
        <f t="array" ref="U1118">_xlfn.IFNA(_xlfn.IFS($H1118="length","m",$H1118="area","m2",$H1118="volume","m3",$H1118="mass","kg",$H1118="",""),"problem")</f>
        <v/>
      </c>
      <c r="V1118" s="475"/>
      <c r="W1118" s="476"/>
      <c r="X1118" s="476"/>
      <c r="Y1118" s="476"/>
      <c r="Z1118" s="116"/>
      <c r="AA1118" s="117" t="str" cm="1">
        <f t="array" ref="AA1118">_xlfn.IFNA(_xlfn.IFS($H1118="Length",VLOOKUP($Y1118,Densities,3,FALSE),$H1118="area",VLOOKUP($Y1118,Densities,4,FALSE),$H1118="volume",VLOOKUP($Y1118,Densities,5,FALSE),$H1118="mass",1,$H1118="",""),"enter density manually")</f>
        <v/>
      </c>
      <c r="AB1118" s="115" t="str" cm="1">
        <f t="array" ref="AB1118">_xlfn.IFNA(_xlfn.IFS($H1118="length","kg/m",$H1118="area","kg/m2",$H1118="volume","kg/m3",$H1118="mass","kg/kg",$H1118="",""),"problem")</f>
        <v/>
      </c>
      <c r="AC1118" s="118" t="str">
        <f t="shared" si="67"/>
        <v/>
      </c>
      <c r="AD1118" s="119" t="str">
        <f t="shared" si="68"/>
        <v/>
      </c>
      <c r="AE1118" s="120" t="str">
        <f t="shared" si="69"/>
        <v/>
      </c>
      <c r="AF1118" s="121" t="str">
        <f t="shared" si="66"/>
        <v/>
      </c>
    </row>
    <row r="1119" spans="2:32" ht="15.75" customHeight="1" x14ac:dyDescent="0.35">
      <c r="B1119" s="903"/>
      <c r="C1119" s="904"/>
      <c r="D1119" s="905"/>
      <c r="E1119" s="906"/>
      <c r="F1119" s="907"/>
      <c r="G1119" s="908"/>
      <c r="H1119" s="909"/>
      <c r="I1119" s="910"/>
      <c r="J1119" s="911"/>
      <c r="K1119" s="912"/>
      <c r="L1119" s="913"/>
      <c r="M1119" s="914"/>
      <c r="N1119" s="915"/>
      <c r="O1119" s="914"/>
      <c r="P1119" s="915"/>
      <c r="Q1119" s="916"/>
      <c r="R1119" s="917"/>
      <c r="S1119" s="918"/>
      <c r="T1119" s="114" t="str" cm="1">
        <f t="array" ref="T1119">_xlfn.IFS(I1119="L = L",J1119*K1119,I1119="L = RoT",J1119*R1119*S1119,I1119="A = L x H",J1119*K1119*L1119,I1119="A = CS",J1119*O1119,I1119="A = A",J1119*N1119,I1119="A = RoT",J1119*R1119*S1119,I1119="V = L x H x T",J1119*K1119*L1119*M1119,I1119="V = L x CS",J1119*K1119*O1119,I1119="V = T x A",J1119*M1119*N1119,I1119="V = V",J1119*P1119,I1119="V = RoT",J1119*R1119*S1119,I1119="M = M",J1119*Q1119,I1119="M = RoT",J1119*R1119*S1119,I1119="","")</f>
        <v/>
      </c>
      <c r="U1119" s="115" t="str" cm="1">
        <f t="array" ref="U1119">_xlfn.IFNA(_xlfn.IFS($H1119="length","m",$H1119="area","m2",$H1119="volume","m3",$H1119="mass","kg",$H1119="",""),"problem")</f>
        <v/>
      </c>
      <c r="V1119" s="475"/>
      <c r="W1119" s="476"/>
      <c r="X1119" s="476"/>
      <c r="Y1119" s="476"/>
      <c r="Z1119" s="116"/>
      <c r="AA1119" s="117" t="str" cm="1">
        <f t="array" ref="AA1119">_xlfn.IFNA(_xlfn.IFS($H1119="Length",VLOOKUP($Y1119,Densities,3,FALSE),$H1119="area",VLOOKUP($Y1119,Densities,4,FALSE),$H1119="volume",VLOOKUP($Y1119,Densities,5,FALSE),$H1119="mass",1,$H1119="",""),"enter density manually")</f>
        <v/>
      </c>
      <c r="AB1119" s="115" t="str" cm="1">
        <f t="array" ref="AB1119">_xlfn.IFNA(_xlfn.IFS($H1119="length","kg/m",$H1119="area","kg/m2",$H1119="volume","kg/m3",$H1119="mass","kg/kg",$H1119="",""),"problem")</f>
        <v/>
      </c>
      <c r="AC1119" s="118" t="str">
        <f t="shared" si="67"/>
        <v/>
      </c>
      <c r="AD1119" s="119" t="str">
        <f t="shared" si="68"/>
        <v/>
      </c>
      <c r="AE1119" s="120" t="str">
        <f t="shared" si="69"/>
        <v/>
      </c>
      <c r="AF1119" s="121" t="str">
        <f t="shared" si="66"/>
        <v/>
      </c>
    </row>
    <row r="1120" spans="2:32" ht="15.75" customHeight="1" x14ac:dyDescent="0.35">
      <c r="B1120" s="903"/>
      <c r="C1120" s="904"/>
      <c r="D1120" s="905"/>
      <c r="E1120" s="906"/>
      <c r="F1120" s="907"/>
      <c r="G1120" s="908"/>
      <c r="H1120" s="909"/>
      <c r="I1120" s="910"/>
      <c r="J1120" s="911"/>
      <c r="K1120" s="912"/>
      <c r="L1120" s="913"/>
      <c r="M1120" s="914"/>
      <c r="N1120" s="915"/>
      <c r="O1120" s="914"/>
      <c r="P1120" s="915"/>
      <c r="Q1120" s="916"/>
      <c r="R1120" s="917"/>
      <c r="S1120" s="918"/>
      <c r="T1120" s="114" t="str" cm="1">
        <f t="array" ref="T1120">_xlfn.IFS(I1120="L = L",J1120*K1120,I1120="L = RoT",J1120*R1120*S1120,I1120="A = L x H",J1120*K1120*L1120,I1120="A = CS",J1120*O1120,I1120="A = A",J1120*N1120,I1120="A = RoT",J1120*R1120*S1120,I1120="V = L x H x T",J1120*K1120*L1120*M1120,I1120="V = L x CS",J1120*K1120*O1120,I1120="V = T x A",J1120*M1120*N1120,I1120="V = V",J1120*P1120,I1120="V = RoT",J1120*R1120*S1120,I1120="M = M",J1120*Q1120,I1120="M = RoT",J1120*R1120*S1120,I1120="","")</f>
        <v/>
      </c>
      <c r="U1120" s="115" t="str" cm="1">
        <f t="array" ref="U1120">_xlfn.IFNA(_xlfn.IFS($H1120="length","m",$H1120="area","m2",$H1120="volume","m3",$H1120="mass","kg",$H1120="",""),"problem")</f>
        <v/>
      </c>
      <c r="V1120" s="475"/>
      <c r="W1120" s="476"/>
      <c r="X1120" s="476"/>
      <c r="Y1120" s="476"/>
      <c r="Z1120" s="116"/>
      <c r="AA1120" s="117" t="str" cm="1">
        <f t="array" ref="AA1120">_xlfn.IFNA(_xlfn.IFS($H1120="Length",VLOOKUP($Y1120,Densities,3,FALSE),$H1120="area",VLOOKUP($Y1120,Densities,4,FALSE),$H1120="volume",VLOOKUP($Y1120,Densities,5,FALSE),$H1120="mass",1,$H1120="",""),"enter density manually")</f>
        <v/>
      </c>
      <c r="AB1120" s="115" t="str" cm="1">
        <f t="array" ref="AB1120">_xlfn.IFNA(_xlfn.IFS($H1120="length","kg/m",$H1120="area","kg/m2",$H1120="volume","kg/m3",$H1120="mass","kg/kg",$H1120="",""),"problem")</f>
        <v/>
      </c>
      <c r="AC1120" s="118" t="str">
        <f t="shared" si="67"/>
        <v/>
      </c>
      <c r="AD1120" s="119" t="str">
        <f t="shared" si="68"/>
        <v/>
      </c>
      <c r="AE1120" s="120" t="str">
        <f t="shared" si="69"/>
        <v/>
      </c>
      <c r="AF1120" s="121" t="str">
        <f t="shared" si="66"/>
        <v/>
      </c>
    </row>
    <row r="1121" spans="2:32" ht="15.75" customHeight="1" x14ac:dyDescent="0.35">
      <c r="B1121" s="903"/>
      <c r="C1121" s="904"/>
      <c r="D1121" s="905"/>
      <c r="E1121" s="906"/>
      <c r="F1121" s="907"/>
      <c r="G1121" s="908"/>
      <c r="H1121" s="909"/>
      <c r="I1121" s="910"/>
      <c r="J1121" s="911"/>
      <c r="K1121" s="912"/>
      <c r="L1121" s="913"/>
      <c r="M1121" s="914"/>
      <c r="N1121" s="915"/>
      <c r="O1121" s="914"/>
      <c r="P1121" s="915"/>
      <c r="Q1121" s="916"/>
      <c r="R1121" s="917"/>
      <c r="S1121" s="918"/>
      <c r="T1121" s="114" t="str" cm="1">
        <f t="array" ref="T1121">_xlfn.IFS(I1121="L = L",J1121*K1121,I1121="L = RoT",J1121*R1121*S1121,I1121="A = L x H",J1121*K1121*L1121,I1121="A = CS",J1121*O1121,I1121="A = A",J1121*N1121,I1121="A = RoT",J1121*R1121*S1121,I1121="V = L x H x T",J1121*K1121*L1121*M1121,I1121="V = L x CS",J1121*K1121*O1121,I1121="V = T x A",J1121*M1121*N1121,I1121="V = V",J1121*P1121,I1121="V = RoT",J1121*R1121*S1121,I1121="M = M",J1121*Q1121,I1121="M = RoT",J1121*R1121*S1121,I1121="","")</f>
        <v/>
      </c>
      <c r="U1121" s="115" t="str" cm="1">
        <f t="array" ref="U1121">_xlfn.IFNA(_xlfn.IFS($H1121="length","m",$H1121="area","m2",$H1121="volume","m3",$H1121="mass","kg",$H1121="",""),"problem")</f>
        <v/>
      </c>
      <c r="V1121" s="475"/>
      <c r="W1121" s="476"/>
      <c r="X1121" s="476"/>
      <c r="Y1121" s="476"/>
      <c r="Z1121" s="116"/>
      <c r="AA1121" s="117" t="str" cm="1">
        <f t="array" ref="AA1121">_xlfn.IFNA(_xlfn.IFS($H1121="Length",VLOOKUP($Y1121,Densities,3,FALSE),$H1121="area",VLOOKUP($Y1121,Densities,4,FALSE),$H1121="volume",VLOOKUP($Y1121,Densities,5,FALSE),$H1121="mass",1,$H1121="",""),"enter density manually")</f>
        <v/>
      </c>
      <c r="AB1121" s="115" t="str" cm="1">
        <f t="array" ref="AB1121">_xlfn.IFNA(_xlfn.IFS($H1121="length","kg/m",$H1121="area","kg/m2",$H1121="volume","kg/m3",$H1121="mass","kg/kg",$H1121="",""),"problem")</f>
        <v/>
      </c>
      <c r="AC1121" s="118" t="str">
        <f t="shared" si="67"/>
        <v/>
      </c>
      <c r="AD1121" s="119" t="str">
        <f t="shared" si="68"/>
        <v/>
      </c>
      <c r="AE1121" s="120" t="str">
        <f t="shared" si="69"/>
        <v/>
      </c>
      <c r="AF1121" s="121" t="str">
        <f t="shared" si="66"/>
        <v/>
      </c>
    </row>
    <row r="1122" spans="2:32" ht="15.75" customHeight="1" x14ac:dyDescent="0.35">
      <c r="B1122" s="903"/>
      <c r="C1122" s="904"/>
      <c r="D1122" s="905"/>
      <c r="E1122" s="906"/>
      <c r="F1122" s="907"/>
      <c r="G1122" s="908"/>
      <c r="H1122" s="909"/>
      <c r="I1122" s="910"/>
      <c r="J1122" s="911"/>
      <c r="K1122" s="912"/>
      <c r="L1122" s="913"/>
      <c r="M1122" s="914"/>
      <c r="N1122" s="915"/>
      <c r="O1122" s="914"/>
      <c r="P1122" s="915"/>
      <c r="Q1122" s="916"/>
      <c r="R1122" s="917"/>
      <c r="S1122" s="918"/>
      <c r="T1122" s="114" t="str" cm="1">
        <f t="array" ref="T1122">_xlfn.IFS(I1122="L = L",J1122*K1122,I1122="L = RoT",J1122*R1122*S1122,I1122="A = L x H",J1122*K1122*L1122,I1122="A = CS",J1122*O1122,I1122="A = A",J1122*N1122,I1122="A = RoT",J1122*R1122*S1122,I1122="V = L x H x T",J1122*K1122*L1122*M1122,I1122="V = L x CS",J1122*K1122*O1122,I1122="V = T x A",J1122*M1122*N1122,I1122="V = V",J1122*P1122,I1122="V = RoT",J1122*R1122*S1122,I1122="M = M",J1122*Q1122,I1122="M = RoT",J1122*R1122*S1122,I1122="","")</f>
        <v/>
      </c>
      <c r="U1122" s="115" t="str" cm="1">
        <f t="array" ref="U1122">_xlfn.IFNA(_xlfn.IFS($H1122="length","m",$H1122="area","m2",$H1122="volume","m3",$H1122="mass","kg",$H1122="",""),"problem")</f>
        <v/>
      </c>
      <c r="V1122" s="475"/>
      <c r="W1122" s="476"/>
      <c r="X1122" s="476"/>
      <c r="Y1122" s="476"/>
      <c r="Z1122" s="116"/>
      <c r="AA1122" s="117" t="str" cm="1">
        <f t="array" ref="AA1122">_xlfn.IFNA(_xlfn.IFS($H1122="Length",VLOOKUP($Y1122,Densities,3,FALSE),$H1122="area",VLOOKUP($Y1122,Densities,4,FALSE),$H1122="volume",VLOOKUP($Y1122,Densities,5,FALSE),$H1122="mass",1,$H1122="",""),"enter density manually")</f>
        <v/>
      </c>
      <c r="AB1122" s="115" t="str" cm="1">
        <f t="array" ref="AB1122">_xlfn.IFNA(_xlfn.IFS($H1122="length","kg/m",$H1122="area","kg/m2",$H1122="volume","kg/m3",$H1122="mass","kg/kg",$H1122="",""),"problem")</f>
        <v/>
      </c>
      <c r="AC1122" s="118" t="str">
        <f t="shared" si="67"/>
        <v/>
      </c>
      <c r="AD1122" s="119" t="str">
        <f t="shared" si="68"/>
        <v/>
      </c>
      <c r="AE1122" s="120" t="str">
        <f t="shared" si="69"/>
        <v/>
      </c>
      <c r="AF1122" s="121" t="str">
        <f t="shared" si="66"/>
        <v/>
      </c>
    </row>
    <row r="1123" spans="2:32" ht="15.75" customHeight="1" x14ac:dyDescent="0.35">
      <c r="B1123" s="903"/>
      <c r="C1123" s="904"/>
      <c r="D1123" s="905"/>
      <c r="E1123" s="906"/>
      <c r="F1123" s="907"/>
      <c r="G1123" s="908"/>
      <c r="H1123" s="909"/>
      <c r="I1123" s="910"/>
      <c r="J1123" s="911"/>
      <c r="K1123" s="912"/>
      <c r="L1123" s="913"/>
      <c r="M1123" s="914"/>
      <c r="N1123" s="915"/>
      <c r="O1123" s="914"/>
      <c r="P1123" s="915"/>
      <c r="Q1123" s="916"/>
      <c r="R1123" s="917"/>
      <c r="S1123" s="918"/>
      <c r="T1123" s="114" t="str" cm="1">
        <f t="array" ref="T1123">_xlfn.IFS(I1123="L = L",J1123*K1123,I1123="L = RoT",J1123*R1123*S1123,I1123="A = L x H",J1123*K1123*L1123,I1123="A = CS",J1123*O1123,I1123="A = A",J1123*N1123,I1123="A = RoT",J1123*R1123*S1123,I1123="V = L x H x T",J1123*K1123*L1123*M1123,I1123="V = L x CS",J1123*K1123*O1123,I1123="V = T x A",J1123*M1123*N1123,I1123="V = V",J1123*P1123,I1123="V = RoT",J1123*R1123*S1123,I1123="M = M",J1123*Q1123,I1123="M = RoT",J1123*R1123*S1123,I1123="","")</f>
        <v/>
      </c>
      <c r="U1123" s="115" t="str" cm="1">
        <f t="array" ref="U1123">_xlfn.IFNA(_xlfn.IFS($H1123="length","m",$H1123="area","m2",$H1123="volume","m3",$H1123="mass","kg",$H1123="",""),"problem")</f>
        <v/>
      </c>
      <c r="V1123" s="475"/>
      <c r="W1123" s="476"/>
      <c r="X1123" s="476"/>
      <c r="Y1123" s="476"/>
      <c r="Z1123" s="116"/>
      <c r="AA1123" s="117" t="str" cm="1">
        <f t="array" ref="AA1123">_xlfn.IFNA(_xlfn.IFS($H1123="Length",VLOOKUP($Y1123,Densities,3,FALSE),$H1123="area",VLOOKUP($Y1123,Densities,4,FALSE),$H1123="volume",VLOOKUP($Y1123,Densities,5,FALSE),$H1123="mass",1,$H1123="",""),"enter density manually")</f>
        <v/>
      </c>
      <c r="AB1123" s="115" t="str" cm="1">
        <f t="array" ref="AB1123">_xlfn.IFNA(_xlfn.IFS($H1123="length","kg/m",$H1123="area","kg/m2",$H1123="volume","kg/m3",$H1123="mass","kg/kg",$H1123="",""),"problem")</f>
        <v/>
      </c>
      <c r="AC1123" s="118" t="str">
        <f t="shared" si="67"/>
        <v/>
      </c>
      <c r="AD1123" s="119" t="str">
        <f t="shared" si="68"/>
        <v/>
      </c>
      <c r="AE1123" s="120" t="str">
        <f t="shared" si="69"/>
        <v/>
      </c>
      <c r="AF1123" s="121" t="str">
        <f t="shared" si="66"/>
        <v/>
      </c>
    </row>
    <row r="1124" spans="2:32" ht="15.75" customHeight="1" x14ac:dyDescent="0.35">
      <c r="B1124" s="903"/>
      <c r="C1124" s="904"/>
      <c r="D1124" s="905"/>
      <c r="E1124" s="906"/>
      <c r="F1124" s="907"/>
      <c r="G1124" s="908"/>
      <c r="H1124" s="909"/>
      <c r="I1124" s="910"/>
      <c r="J1124" s="911"/>
      <c r="K1124" s="912"/>
      <c r="L1124" s="913"/>
      <c r="M1124" s="914"/>
      <c r="N1124" s="915"/>
      <c r="O1124" s="914"/>
      <c r="P1124" s="915"/>
      <c r="Q1124" s="916"/>
      <c r="R1124" s="917"/>
      <c r="S1124" s="918"/>
      <c r="T1124" s="114" t="str" cm="1">
        <f t="array" ref="T1124">_xlfn.IFS(I1124="L = L",J1124*K1124,I1124="L = RoT",J1124*R1124*S1124,I1124="A = L x H",J1124*K1124*L1124,I1124="A = CS",J1124*O1124,I1124="A = A",J1124*N1124,I1124="A = RoT",J1124*R1124*S1124,I1124="V = L x H x T",J1124*K1124*L1124*M1124,I1124="V = L x CS",J1124*K1124*O1124,I1124="V = T x A",J1124*M1124*N1124,I1124="V = V",J1124*P1124,I1124="V = RoT",J1124*R1124*S1124,I1124="M = M",J1124*Q1124,I1124="M = RoT",J1124*R1124*S1124,I1124="","")</f>
        <v/>
      </c>
      <c r="U1124" s="115" t="str" cm="1">
        <f t="array" ref="U1124">_xlfn.IFNA(_xlfn.IFS($H1124="length","m",$H1124="area","m2",$H1124="volume","m3",$H1124="mass","kg",$H1124="",""),"problem")</f>
        <v/>
      </c>
      <c r="V1124" s="475"/>
      <c r="W1124" s="476"/>
      <c r="X1124" s="476"/>
      <c r="Y1124" s="476"/>
      <c r="Z1124" s="116"/>
      <c r="AA1124" s="117" t="str" cm="1">
        <f t="array" ref="AA1124">_xlfn.IFNA(_xlfn.IFS($H1124="Length",VLOOKUP($Y1124,Densities,3,FALSE),$H1124="area",VLOOKUP($Y1124,Densities,4,FALSE),$H1124="volume",VLOOKUP($Y1124,Densities,5,FALSE),$H1124="mass",1,$H1124="",""),"enter density manually")</f>
        <v/>
      </c>
      <c r="AB1124" s="115" t="str" cm="1">
        <f t="array" ref="AB1124">_xlfn.IFNA(_xlfn.IFS($H1124="length","kg/m",$H1124="area","kg/m2",$H1124="volume","kg/m3",$H1124="mass","kg/kg",$H1124="",""),"problem")</f>
        <v/>
      </c>
      <c r="AC1124" s="118" t="str">
        <f t="shared" si="67"/>
        <v/>
      </c>
      <c r="AD1124" s="119" t="str">
        <f t="shared" si="68"/>
        <v/>
      </c>
      <c r="AE1124" s="120" t="str">
        <f t="shared" si="69"/>
        <v/>
      </c>
      <c r="AF1124" s="121" t="str">
        <f t="shared" si="66"/>
        <v/>
      </c>
    </row>
    <row r="1125" spans="2:32" ht="15.75" customHeight="1" x14ac:dyDescent="0.35">
      <c r="B1125" s="903"/>
      <c r="C1125" s="904"/>
      <c r="D1125" s="905"/>
      <c r="E1125" s="906"/>
      <c r="F1125" s="907"/>
      <c r="G1125" s="908"/>
      <c r="H1125" s="909"/>
      <c r="I1125" s="910"/>
      <c r="J1125" s="911"/>
      <c r="K1125" s="912"/>
      <c r="L1125" s="913"/>
      <c r="M1125" s="914"/>
      <c r="N1125" s="915"/>
      <c r="O1125" s="914"/>
      <c r="P1125" s="915"/>
      <c r="Q1125" s="916"/>
      <c r="R1125" s="917"/>
      <c r="S1125" s="918"/>
      <c r="T1125" s="114" t="str" cm="1">
        <f t="array" ref="T1125">_xlfn.IFS(I1125="L = L",J1125*K1125,I1125="L = RoT",J1125*R1125*S1125,I1125="A = L x H",J1125*K1125*L1125,I1125="A = CS",J1125*O1125,I1125="A = A",J1125*N1125,I1125="A = RoT",J1125*R1125*S1125,I1125="V = L x H x T",J1125*K1125*L1125*M1125,I1125="V = L x CS",J1125*K1125*O1125,I1125="V = T x A",J1125*M1125*N1125,I1125="V = V",J1125*P1125,I1125="V = RoT",J1125*R1125*S1125,I1125="M = M",J1125*Q1125,I1125="M = RoT",J1125*R1125*S1125,I1125="","")</f>
        <v/>
      </c>
      <c r="U1125" s="115" t="str" cm="1">
        <f t="array" ref="U1125">_xlfn.IFNA(_xlfn.IFS($H1125="length","m",$H1125="area","m2",$H1125="volume","m3",$H1125="mass","kg",$H1125="",""),"problem")</f>
        <v/>
      </c>
      <c r="V1125" s="475"/>
      <c r="W1125" s="476"/>
      <c r="X1125" s="476"/>
      <c r="Y1125" s="476"/>
      <c r="Z1125" s="116"/>
      <c r="AA1125" s="117" t="str" cm="1">
        <f t="array" ref="AA1125">_xlfn.IFNA(_xlfn.IFS($H1125="Length",VLOOKUP($Y1125,Densities,3,FALSE),$H1125="area",VLOOKUP($Y1125,Densities,4,FALSE),$H1125="volume",VLOOKUP($Y1125,Densities,5,FALSE),$H1125="mass",1,$H1125="",""),"enter density manually")</f>
        <v/>
      </c>
      <c r="AB1125" s="115" t="str" cm="1">
        <f t="array" ref="AB1125">_xlfn.IFNA(_xlfn.IFS($H1125="length","kg/m",$H1125="area","kg/m2",$H1125="volume","kg/m3",$H1125="mass","kg/kg",$H1125="",""),"problem")</f>
        <v/>
      </c>
      <c r="AC1125" s="118" t="str">
        <f t="shared" si="67"/>
        <v/>
      </c>
      <c r="AD1125" s="119" t="str">
        <f t="shared" si="68"/>
        <v/>
      </c>
      <c r="AE1125" s="120" t="str">
        <f t="shared" si="69"/>
        <v/>
      </c>
      <c r="AF1125" s="121" t="str">
        <f t="shared" si="66"/>
        <v/>
      </c>
    </row>
    <row r="1126" spans="2:32" ht="15.75" customHeight="1" x14ac:dyDescent="0.35">
      <c r="B1126" s="903"/>
      <c r="C1126" s="904"/>
      <c r="D1126" s="905"/>
      <c r="E1126" s="906"/>
      <c r="F1126" s="907"/>
      <c r="G1126" s="908"/>
      <c r="H1126" s="909"/>
      <c r="I1126" s="910"/>
      <c r="J1126" s="911"/>
      <c r="K1126" s="912"/>
      <c r="L1126" s="913"/>
      <c r="M1126" s="914"/>
      <c r="N1126" s="915"/>
      <c r="O1126" s="914"/>
      <c r="P1126" s="915"/>
      <c r="Q1126" s="916"/>
      <c r="R1126" s="917"/>
      <c r="S1126" s="918"/>
      <c r="T1126" s="114" t="str" cm="1">
        <f t="array" ref="T1126">_xlfn.IFS(I1126="L = L",J1126*K1126,I1126="L = RoT",J1126*R1126*S1126,I1126="A = L x H",J1126*K1126*L1126,I1126="A = CS",J1126*O1126,I1126="A = A",J1126*N1126,I1126="A = RoT",J1126*R1126*S1126,I1126="V = L x H x T",J1126*K1126*L1126*M1126,I1126="V = L x CS",J1126*K1126*O1126,I1126="V = T x A",J1126*M1126*N1126,I1126="V = V",J1126*P1126,I1126="V = RoT",J1126*R1126*S1126,I1126="M = M",J1126*Q1126,I1126="M = RoT",J1126*R1126*S1126,I1126="","")</f>
        <v/>
      </c>
      <c r="U1126" s="115" t="str" cm="1">
        <f t="array" ref="U1126">_xlfn.IFNA(_xlfn.IFS($H1126="length","m",$H1126="area","m2",$H1126="volume","m3",$H1126="mass","kg",$H1126="",""),"problem")</f>
        <v/>
      </c>
      <c r="V1126" s="475"/>
      <c r="W1126" s="476"/>
      <c r="X1126" s="476"/>
      <c r="Y1126" s="476"/>
      <c r="Z1126" s="116"/>
      <c r="AA1126" s="117" t="str" cm="1">
        <f t="array" ref="AA1126">_xlfn.IFNA(_xlfn.IFS($H1126="Length",VLOOKUP($Y1126,Densities,3,FALSE),$H1126="area",VLOOKUP($Y1126,Densities,4,FALSE),$H1126="volume",VLOOKUP($Y1126,Densities,5,FALSE),$H1126="mass",1,$H1126="",""),"enter density manually")</f>
        <v/>
      </c>
      <c r="AB1126" s="115" t="str" cm="1">
        <f t="array" ref="AB1126">_xlfn.IFNA(_xlfn.IFS($H1126="length","kg/m",$H1126="area","kg/m2",$H1126="volume","kg/m3",$H1126="mass","kg/kg",$H1126="",""),"problem")</f>
        <v/>
      </c>
      <c r="AC1126" s="118" t="str">
        <f t="shared" si="67"/>
        <v/>
      </c>
      <c r="AD1126" s="119" t="str">
        <f t="shared" si="68"/>
        <v/>
      </c>
      <c r="AE1126" s="120" t="str">
        <f t="shared" si="69"/>
        <v/>
      </c>
      <c r="AF1126" s="121" t="str">
        <f t="shared" si="66"/>
        <v/>
      </c>
    </row>
    <row r="1127" spans="2:32" ht="15.75" customHeight="1" x14ac:dyDescent="0.35">
      <c r="B1127" s="903"/>
      <c r="C1127" s="904"/>
      <c r="D1127" s="905"/>
      <c r="E1127" s="906"/>
      <c r="F1127" s="907"/>
      <c r="G1127" s="908"/>
      <c r="H1127" s="909"/>
      <c r="I1127" s="910"/>
      <c r="J1127" s="911"/>
      <c r="K1127" s="912"/>
      <c r="L1127" s="913"/>
      <c r="M1127" s="914"/>
      <c r="N1127" s="915"/>
      <c r="O1127" s="914"/>
      <c r="P1127" s="915"/>
      <c r="Q1127" s="916"/>
      <c r="R1127" s="917"/>
      <c r="S1127" s="918"/>
      <c r="T1127" s="114" t="str" cm="1">
        <f t="array" ref="T1127">_xlfn.IFS(I1127="L = L",J1127*K1127,I1127="L = RoT",J1127*R1127*S1127,I1127="A = L x H",J1127*K1127*L1127,I1127="A = CS",J1127*O1127,I1127="A = A",J1127*N1127,I1127="A = RoT",J1127*R1127*S1127,I1127="V = L x H x T",J1127*K1127*L1127*M1127,I1127="V = L x CS",J1127*K1127*O1127,I1127="V = T x A",J1127*M1127*N1127,I1127="V = V",J1127*P1127,I1127="V = RoT",J1127*R1127*S1127,I1127="M = M",J1127*Q1127,I1127="M = RoT",J1127*R1127*S1127,I1127="","")</f>
        <v/>
      </c>
      <c r="U1127" s="115" t="str" cm="1">
        <f t="array" ref="U1127">_xlfn.IFNA(_xlfn.IFS($H1127="length","m",$H1127="area","m2",$H1127="volume","m3",$H1127="mass","kg",$H1127="",""),"problem")</f>
        <v/>
      </c>
      <c r="V1127" s="475"/>
      <c r="W1127" s="476"/>
      <c r="X1127" s="476"/>
      <c r="Y1127" s="476"/>
      <c r="Z1127" s="116"/>
      <c r="AA1127" s="117" t="str" cm="1">
        <f t="array" ref="AA1127">_xlfn.IFNA(_xlfn.IFS($H1127="Length",VLOOKUP($Y1127,Densities,3,FALSE),$H1127="area",VLOOKUP($Y1127,Densities,4,FALSE),$H1127="volume",VLOOKUP($Y1127,Densities,5,FALSE),$H1127="mass",1,$H1127="",""),"enter density manually")</f>
        <v/>
      </c>
      <c r="AB1127" s="115" t="str" cm="1">
        <f t="array" ref="AB1127">_xlfn.IFNA(_xlfn.IFS($H1127="length","kg/m",$H1127="area","kg/m2",$H1127="volume","kg/m3",$H1127="mass","kg/kg",$H1127="",""),"problem")</f>
        <v/>
      </c>
      <c r="AC1127" s="118" t="str">
        <f t="shared" si="67"/>
        <v/>
      </c>
      <c r="AD1127" s="119" t="str">
        <f t="shared" si="68"/>
        <v/>
      </c>
      <c r="AE1127" s="120" t="str">
        <f t="shared" si="69"/>
        <v/>
      </c>
      <c r="AF1127" s="121" t="str">
        <f t="shared" si="66"/>
        <v/>
      </c>
    </row>
    <row r="1128" spans="2:32" ht="15.75" customHeight="1" x14ac:dyDescent="0.35">
      <c r="B1128" s="903"/>
      <c r="C1128" s="904"/>
      <c r="D1128" s="905"/>
      <c r="E1128" s="906"/>
      <c r="F1128" s="907"/>
      <c r="G1128" s="908"/>
      <c r="H1128" s="909"/>
      <c r="I1128" s="910"/>
      <c r="J1128" s="911"/>
      <c r="K1128" s="912"/>
      <c r="L1128" s="913"/>
      <c r="M1128" s="914"/>
      <c r="N1128" s="915"/>
      <c r="O1128" s="914"/>
      <c r="P1128" s="915"/>
      <c r="Q1128" s="916"/>
      <c r="R1128" s="917"/>
      <c r="S1128" s="918"/>
      <c r="T1128" s="114" t="str" cm="1">
        <f t="array" ref="T1128">_xlfn.IFS(I1128="L = L",J1128*K1128,I1128="L = RoT",J1128*R1128*S1128,I1128="A = L x H",J1128*K1128*L1128,I1128="A = CS",J1128*O1128,I1128="A = A",J1128*N1128,I1128="A = RoT",J1128*R1128*S1128,I1128="V = L x H x T",J1128*K1128*L1128*M1128,I1128="V = L x CS",J1128*K1128*O1128,I1128="V = T x A",J1128*M1128*N1128,I1128="V = V",J1128*P1128,I1128="V = RoT",J1128*R1128*S1128,I1128="M = M",J1128*Q1128,I1128="M = RoT",J1128*R1128*S1128,I1128="","")</f>
        <v/>
      </c>
      <c r="U1128" s="115" t="str" cm="1">
        <f t="array" ref="U1128">_xlfn.IFNA(_xlfn.IFS($H1128="length","m",$H1128="area","m2",$H1128="volume","m3",$H1128="mass","kg",$H1128="",""),"problem")</f>
        <v/>
      </c>
      <c r="V1128" s="475"/>
      <c r="W1128" s="476"/>
      <c r="X1128" s="476"/>
      <c r="Y1128" s="476"/>
      <c r="Z1128" s="116"/>
      <c r="AA1128" s="117" t="str" cm="1">
        <f t="array" ref="AA1128">_xlfn.IFNA(_xlfn.IFS($H1128="Length",VLOOKUP($Y1128,Densities,3,FALSE),$H1128="area",VLOOKUP($Y1128,Densities,4,FALSE),$H1128="volume",VLOOKUP($Y1128,Densities,5,FALSE),$H1128="mass",1,$H1128="",""),"enter density manually")</f>
        <v/>
      </c>
      <c r="AB1128" s="115" t="str" cm="1">
        <f t="array" ref="AB1128">_xlfn.IFNA(_xlfn.IFS($H1128="length","kg/m",$H1128="area","kg/m2",$H1128="volume","kg/m3",$H1128="mass","kg/kg",$H1128="",""),"problem")</f>
        <v/>
      </c>
      <c r="AC1128" s="118" t="str">
        <f t="shared" si="67"/>
        <v/>
      </c>
      <c r="AD1128" s="119" t="str">
        <f t="shared" si="68"/>
        <v/>
      </c>
      <c r="AE1128" s="120" t="str">
        <f t="shared" si="69"/>
        <v/>
      </c>
      <c r="AF1128" s="121" t="str">
        <f t="shared" si="66"/>
        <v/>
      </c>
    </row>
    <row r="1129" spans="2:32" ht="15.75" customHeight="1" x14ac:dyDescent="0.35">
      <c r="B1129" s="903"/>
      <c r="C1129" s="904"/>
      <c r="D1129" s="905"/>
      <c r="E1129" s="906"/>
      <c r="F1129" s="907"/>
      <c r="G1129" s="908"/>
      <c r="H1129" s="909"/>
      <c r="I1129" s="910"/>
      <c r="J1129" s="911"/>
      <c r="K1129" s="912"/>
      <c r="L1129" s="913"/>
      <c r="M1129" s="914"/>
      <c r="N1129" s="915"/>
      <c r="O1129" s="914"/>
      <c r="P1129" s="915"/>
      <c r="Q1129" s="916"/>
      <c r="R1129" s="917"/>
      <c r="S1129" s="918"/>
      <c r="T1129" s="114" t="str" cm="1">
        <f t="array" ref="T1129">_xlfn.IFS(I1129="L = L",J1129*K1129,I1129="L = RoT",J1129*R1129*S1129,I1129="A = L x H",J1129*K1129*L1129,I1129="A = CS",J1129*O1129,I1129="A = A",J1129*N1129,I1129="A = RoT",J1129*R1129*S1129,I1129="V = L x H x T",J1129*K1129*L1129*M1129,I1129="V = L x CS",J1129*K1129*O1129,I1129="V = T x A",J1129*M1129*N1129,I1129="V = V",J1129*P1129,I1129="V = RoT",J1129*R1129*S1129,I1129="M = M",J1129*Q1129,I1129="M = RoT",J1129*R1129*S1129,I1129="","")</f>
        <v/>
      </c>
      <c r="U1129" s="115" t="str" cm="1">
        <f t="array" ref="U1129">_xlfn.IFNA(_xlfn.IFS($H1129="length","m",$H1129="area","m2",$H1129="volume","m3",$H1129="mass","kg",$H1129="",""),"problem")</f>
        <v/>
      </c>
      <c r="V1129" s="475"/>
      <c r="W1129" s="476"/>
      <c r="X1129" s="476"/>
      <c r="Y1129" s="476"/>
      <c r="Z1129" s="116"/>
      <c r="AA1129" s="117" t="str" cm="1">
        <f t="array" ref="AA1129">_xlfn.IFNA(_xlfn.IFS($H1129="Length",VLOOKUP($Y1129,Densities,3,FALSE),$H1129="area",VLOOKUP($Y1129,Densities,4,FALSE),$H1129="volume",VLOOKUP($Y1129,Densities,5,FALSE),$H1129="mass",1,$H1129="",""),"enter density manually")</f>
        <v/>
      </c>
      <c r="AB1129" s="115" t="str" cm="1">
        <f t="array" ref="AB1129">_xlfn.IFNA(_xlfn.IFS($H1129="length","kg/m",$H1129="area","kg/m2",$H1129="volume","kg/m3",$H1129="mass","kg/kg",$H1129="",""),"problem")</f>
        <v/>
      </c>
      <c r="AC1129" s="118" t="str">
        <f t="shared" si="67"/>
        <v/>
      </c>
      <c r="AD1129" s="119" t="str">
        <f t="shared" si="68"/>
        <v/>
      </c>
      <c r="AE1129" s="120" t="str">
        <f t="shared" si="69"/>
        <v/>
      </c>
      <c r="AF1129" s="121" t="str">
        <f t="shared" si="66"/>
        <v/>
      </c>
    </row>
    <row r="1130" spans="2:32" ht="15.75" customHeight="1" x14ac:dyDescent="0.35">
      <c r="B1130" s="903"/>
      <c r="C1130" s="904"/>
      <c r="D1130" s="905"/>
      <c r="E1130" s="906"/>
      <c r="F1130" s="907"/>
      <c r="G1130" s="908"/>
      <c r="H1130" s="909"/>
      <c r="I1130" s="910"/>
      <c r="J1130" s="911"/>
      <c r="K1130" s="912"/>
      <c r="L1130" s="913"/>
      <c r="M1130" s="914"/>
      <c r="N1130" s="915"/>
      <c r="O1130" s="914"/>
      <c r="P1130" s="915"/>
      <c r="Q1130" s="916"/>
      <c r="R1130" s="917"/>
      <c r="S1130" s="918"/>
      <c r="T1130" s="114" t="str" cm="1">
        <f t="array" ref="T1130">_xlfn.IFS(I1130="L = L",J1130*K1130,I1130="L = RoT",J1130*R1130*S1130,I1130="A = L x H",J1130*K1130*L1130,I1130="A = CS",J1130*O1130,I1130="A = A",J1130*N1130,I1130="A = RoT",J1130*R1130*S1130,I1130="V = L x H x T",J1130*K1130*L1130*M1130,I1130="V = L x CS",J1130*K1130*O1130,I1130="V = T x A",J1130*M1130*N1130,I1130="V = V",J1130*P1130,I1130="V = RoT",J1130*R1130*S1130,I1130="M = M",J1130*Q1130,I1130="M = RoT",J1130*R1130*S1130,I1130="","")</f>
        <v/>
      </c>
      <c r="U1130" s="115" t="str" cm="1">
        <f t="array" ref="U1130">_xlfn.IFNA(_xlfn.IFS($H1130="length","m",$H1130="area","m2",$H1130="volume","m3",$H1130="mass","kg",$H1130="",""),"problem")</f>
        <v/>
      </c>
      <c r="V1130" s="475"/>
      <c r="W1130" s="476"/>
      <c r="X1130" s="476"/>
      <c r="Y1130" s="476"/>
      <c r="Z1130" s="116"/>
      <c r="AA1130" s="117" t="str" cm="1">
        <f t="array" ref="AA1130">_xlfn.IFNA(_xlfn.IFS($H1130="Length",VLOOKUP($Y1130,Densities,3,FALSE),$H1130="area",VLOOKUP($Y1130,Densities,4,FALSE),$H1130="volume",VLOOKUP($Y1130,Densities,5,FALSE),$H1130="mass",1,$H1130="",""),"enter density manually")</f>
        <v/>
      </c>
      <c r="AB1130" s="115" t="str" cm="1">
        <f t="array" ref="AB1130">_xlfn.IFNA(_xlfn.IFS($H1130="length","kg/m",$H1130="area","kg/m2",$H1130="volume","kg/m3",$H1130="mass","kg/kg",$H1130="",""),"problem")</f>
        <v/>
      </c>
      <c r="AC1130" s="118" t="str">
        <f t="shared" si="67"/>
        <v/>
      </c>
      <c r="AD1130" s="119" t="str">
        <f t="shared" si="68"/>
        <v/>
      </c>
      <c r="AE1130" s="120" t="str">
        <f t="shared" si="69"/>
        <v/>
      </c>
      <c r="AF1130" s="121" t="str">
        <f t="shared" si="66"/>
        <v/>
      </c>
    </row>
    <row r="1131" spans="2:32" ht="15.75" customHeight="1" x14ac:dyDescent="0.35">
      <c r="B1131" s="903"/>
      <c r="C1131" s="904"/>
      <c r="D1131" s="905"/>
      <c r="E1131" s="906"/>
      <c r="F1131" s="907"/>
      <c r="G1131" s="908"/>
      <c r="H1131" s="909"/>
      <c r="I1131" s="910"/>
      <c r="J1131" s="911"/>
      <c r="K1131" s="912"/>
      <c r="L1131" s="913"/>
      <c r="M1131" s="914"/>
      <c r="N1131" s="915"/>
      <c r="O1131" s="914"/>
      <c r="P1131" s="915"/>
      <c r="Q1131" s="916"/>
      <c r="R1131" s="917"/>
      <c r="S1131" s="918"/>
      <c r="T1131" s="114" t="str" cm="1">
        <f t="array" ref="T1131">_xlfn.IFS(I1131="L = L",J1131*K1131,I1131="L = RoT",J1131*R1131*S1131,I1131="A = L x H",J1131*K1131*L1131,I1131="A = CS",J1131*O1131,I1131="A = A",J1131*N1131,I1131="A = RoT",J1131*R1131*S1131,I1131="V = L x H x T",J1131*K1131*L1131*M1131,I1131="V = L x CS",J1131*K1131*O1131,I1131="V = T x A",J1131*M1131*N1131,I1131="V = V",J1131*P1131,I1131="V = RoT",J1131*R1131*S1131,I1131="M = M",J1131*Q1131,I1131="M = RoT",J1131*R1131*S1131,I1131="","")</f>
        <v/>
      </c>
      <c r="U1131" s="115" t="str" cm="1">
        <f t="array" ref="U1131">_xlfn.IFNA(_xlfn.IFS($H1131="length","m",$H1131="area","m2",$H1131="volume","m3",$H1131="mass","kg",$H1131="",""),"problem")</f>
        <v/>
      </c>
      <c r="V1131" s="475"/>
      <c r="W1131" s="476"/>
      <c r="X1131" s="476"/>
      <c r="Y1131" s="476"/>
      <c r="Z1131" s="116"/>
      <c r="AA1131" s="117" t="str" cm="1">
        <f t="array" ref="AA1131">_xlfn.IFNA(_xlfn.IFS($H1131="Length",VLOOKUP($Y1131,Densities,3,FALSE),$H1131="area",VLOOKUP($Y1131,Densities,4,FALSE),$H1131="volume",VLOOKUP($Y1131,Densities,5,FALSE),$H1131="mass",1,$H1131="",""),"enter density manually")</f>
        <v/>
      </c>
      <c r="AB1131" s="115" t="str" cm="1">
        <f t="array" ref="AB1131">_xlfn.IFNA(_xlfn.IFS($H1131="length","kg/m",$H1131="area","kg/m2",$H1131="volume","kg/m3",$H1131="mass","kg/kg",$H1131="",""),"problem")</f>
        <v/>
      </c>
      <c r="AC1131" s="118" t="str">
        <f t="shared" si="67"/>
        <v/>
      </c>
      <c r="AD1131" s="119" t="str">
        <f t="shared" si="68"/>
        <v/>
      </c>
      <c r="AE1131" s="120" t="str">
        <f t="shared" si="69"/>
        <v/>
      </c>
      <c r="AF1131" s="121" t="str">
        <f t="shared" si="66"/>
        <v/>
      </c>
    </row>
    <row r="1132" spans="2:32" ht="15.75" customHeight="1" x14ac:dyDescent="0.35">
      <c r="B1132" s="903"/>
      <c r="C1132" s="904"/>
      <c r="D1132" s="905"/>
      <c r="E1132" s="906"/>
      <c r="F1132" s="907"/>
      <c r="G1132" s="908"/>
      <c r="H1132" s="909"/>
      <c r="I1132" s="910"/>
      <c r="J1132" s="911"/>
      <c r="K1132" s="912"/>
      <c r="L1132" s="913"/>
      <c r="M1132" s="914"/>
      <c r="N1132" s="915"/>
      <c r="O1132" s="914"/>
      <c r="P1132" s="915"/>
      <c r="Q1132" s="916"/>
      <c r="R1132" s="917"/>
      <c r="S1132" s="918"/>
      <c r="T1132" s="114" t="str" cm="1">
        <f t="array" ref="T1132">_xlfn.IFS(I1132="L = L",J1132*K1132,I1132="L = RoT",J1132*R1132*S1132,I1132="A = L x H",J1132*K1132*L1132,I1132="A = CS",J1132*O1132,I1132="A = A",J1132*N1132,I1132="A = RoT",J1132*R1132*S1132,I1132="V = L x H x T",J1132*K1132*L1132*M1132,I1132="V = L x CS",J1132*K1132*O1132,I1132="V = T x A",J1132*M1132*N1132,I1132="V = V",J1132*P1132,I1132="V = RoT",J1132*R1132*S1132,I1132="M = M",J1132*Q1132,I1132="M = RoT",J1132*R1132*S1132,I1132="","")</f>
        <v/>
      </c>
      <c r="U1132" s="115" t="str" cm="1">
        <f t="array" ref="U1132">_xlfn.IFNA(_xlfn.IFS($H1132="length","m",$H1132="area","m2",$H1132="volume","m3",$H1132="mass","kg",$H1132="",""),"problem")</f>
        <v/>
      </c>
      <c r="V1132" s="475"/>
      <c r="W1132" s="476"/>
      <c r="X1132" s="476"/>
      <c r="Y1132" s="476"/>
      <c r="Z1132" s="116"/>
      <c r="AA1132" s="117" t="str" cm="1">
        <f t="array" ref="AA1132">_xlfn.IFNA(_xlfn.IFS($H1132="Length",VLOOKUP($Y1132,Densities,3,FALSE),$H1132="area",VLOOKUP($Y1132,Densities,4,FALSE),$H1132="volume",VLOOKUP($Y1132,Densities,5,FALSE),$H1132="mass",1,$H1132="",""),"enter density manually")</f>
        <v/>
      </c>
      <c r="AB1132" s="115" t="str" cm="1">
        <f t="array" ref="AB1132">_xlfn.IFNA(_xlfn.IFS($H1132="length","kg/m",$H1132="area","kg/m2",$H1132="volume","kg/m3",$H1132="mass","kg/kg",$H1132="",""),"problem")</f>
        <v/>
      </c>
      <c r="AC1132" s="118" t="str">
        <f t="shared" si="67"/>
        <v/>
      </c>
      <c r="AD1132" s="119" t="str">
        <f t="shared" si="68"/>
        <v/>
      </c>
      <c r="AE1132" s="120" t="str">
        <f t="shared" si="69"/>
        <v/>
      </c>
      <c r="AF1132" s="121" t="str">
        <f t="shared" si="66"/>
        <v/>
      </c>
    </row>
    <row r="1133" spans="2:32" ht="15.75" customHeight="1" x14ac:dyDescent="0.35">
      <c r="B1133" s="903"/>
      <c r="C1133" s="904"/>
      <c r="D1133" s="905"/>
      <c r="E1133" s="906"/>
      <c r="F1133" s="907"/>
      <c r="G1133" s="908"/>
      <c r="H1133" s="909"/>
      <c r="I1133" s="910"/>
      <c r="J1133" s="911"/>
      <c r="K1133" s="912"/>
      <c r="L1133" s="913"/>
      <c r="M1133" s="914"/>
      <c r="N1133" s="915"/>
      <c r="O1133" s="914"/>
      <c r="P1133" s="915"/>
      <c r="Q1133" s="916"/>
      <c r="R1133" s="917"/>
      <c r="S1133" s="918"/>
      <c r="T1133" s="114" t="str" cm="1">
        <f t="array" ref="T1133">_xlfn.IFS(I1133="L = L",J1133*K1133,I1133="L = RoT",J1133*R1133*S1133,I1133="A = L x H",J1133*K1133*L1133,I1133="A = CS",J1133*O1133,I1133="A = A",J1133*N1133,I1133="A = RoT",J1133*R1133*S1133,I1133="V = L x H x T",J1133*K1133*L1133*M1133,I1133="V = L x CS",J1133*K1133*O1133,I1133="V = T x A",J1133*M1133*N1133,I1133="V = V",J1133*P1133,I1133="V = RoT",J1133*R1133*S1133,I1133="M = M",J1133*Q1133,I1133="M = RoT",J1133*R1133*S1133,I1133="","")</f>
        <v/>
      </c>
      <c r="U1133" s="115" t="str" cm="1">
        <f t="array" ref="U1133">_xlfn.IFNA(_xlfn.IFS($H1133="length","m",$H1133="area","m2",$H1133="volume","m3",$H1133="mass","kg",$H1133="",""),"problem")</f>
        <v/>
      </c>
      <c r="V1133" s="475"/>
      <c r="W1133" s="476"/>
      <c r="X1133" s="476"/>
      <c r="Y1133" s="476"/>
      <c r="Z1133" s="116"/>
      <c r="AA1133" s="117" t="str" cm="1">
        <f t="array" ref="AA1133">_xlfn.IFNA(_xlfn.IFS($H1133="Length",VLOOKUP($Y1133,Densities,3,FALSE),$H1133="area",VLOOKUP($Y1133,Densities,4,FALSE),$H1133="volume",VLOOKUP($Y1133,Densities,5,FALSE),$H1133="mass",1,$H1133="",""),"enter density manually")</f>
        <v/>
      </c>
      <c r="AB1133" s="115" t="str" cm="1">
        <f t="array" ref="AB1133">_xlfn.IFNA(_xlfn.IFS($H1133="length","kg/m",$H1133="area","kg/m2",$H1133="volume","kg/m3",$H1133="mass","kg/kg",$H1133="",""),"problem")</f>
        <v/>
      </c>
      <c r="AC1133" s="118" t="str">
        <f t="shared" si="67"/>
        <v/>
      </c>
      <c r="AD1133" s="119" t="str">
        <f t="shared" si="68"/>
        <v/>
      </c>
      <c r="AE1133" s="120" t="str">
        <f t="shared" si="69"/>
        <v/>
      </c>
      <c r="AF1133" s="121" t="str">
        <f t="shared" si="66"/>
        <v/>
      </c>
    </row>
    <row r="1134" spans="2:32" ht="15.75" customHeight="1" x14ac:dyDescent="0.35">
      <c r="B1134" s="903"/>
      <c r="C1134" s="904"/>
      <c r="D1134" s="905"/>
      <c r="E1134" s="906"/>
      <c r="F1134" s="907"/>
      <c r="G1134" s="908"/>
      <c r="H1134" s="909"/>
      <c r="I1134" s="910"/>
      <c r="J1134" s="911"/>
      <c r="K1134" s="912"/>
      <c r="L1134" s="913"/>
      <c r="M1134" s="914"/>
      <c r="N1134" s="915"/>
      <c r="O1134" s="914"/>
      <c r="P1134" s="915"/>
      <c r="Q1134" s="916"/>
      <c r="R1134" s="917"/>
      <c r="S1134" s="918"/>
      <c r="T1134" s="114" t="str" cm="1">
        <f t="array" ref="T1134">_xlfn.IFS(I1134="L = L",J1134*K1134,I1134="L = RoT",J1134*R1134*S1134,I1134="A = L x H",J1134*K1134*L1134,I1134="A = CS",J1134*O1134,I1134="A = A",J1134*N1134,I1134="A = RoT",J1134*R1134*S1134,I1134="V = L x H x T",J1134*K1134*L1134*M1134,I1134="V = L x CS",J1134*K1134*O1134,I1134="V = T x A",J1134*M1134*N1134,I1134="V = V",J1134*P1134,I1134="V = RoT",J1134*R1134*S1134,I1134="M = M",J1134*Q1134,I1134="M = RoT",J1134*R1134*S1134,I1134="","")</f>
        <v/>
      </c>
      <c r="U1134" s="115" t="str" cm="1">
        <f t="array" ref="U1134">_xlfn.IFNA(_xlfn.IFS($H1134="length","m",$H1134="area","m2",$H1134="volume","m3",$H1134="mass","kg",$H1134="",""),"problem")</f>
        <v/>
      </c>
      <c r="V1134" s="475"/>
      <c r="W1134" s="476"/>
      <c r="X1134" s="476"/>
      <c r="Y1134" s="476"/>
      <c r="Z1134" s="116"/>
      <c r="AA1134" s="117" t="str" cm="1">
        <f t="array" ref="AA1134">_xlfn.IFNA(_xlfn.IFS($H1134="Length",VLOOKUP($Y1134,Densities,3,FALSE),$H1134="area",VLOOKUP($Y1134,Densities,4,FALSE),$H1134="volume",VLOOKUP($Y1134,Densities,5,FALSE),$H1134="mass",1,$H1134="",""),"enter density manually")</f>
        <v/>
      </c>
      <c r="AB1134" s="115" t="str" cm="1">
        <f t="array" ref="AB1134">_xlfn.IFNA(_xlfn.IFS($H1134="length","kg/m",$H1134="area","kg/m2",$H1134="volume","kg/m3",$H1134="mass","kg/kg",$H1134="",""),"problem")</f>
        <v/>
      </c>
      <c r="AC1134" s="118" t="str">
        <f t="shared" si="67"/>
        <v/>
      </c>
      <c r="AD1134" s="119" t="str">
        <f t="shared" si="68"/>
        <v/>
      </c>
      <c r="AE1134" s="120" t="str">
        <f t="shared" si="69"/>
        <v/>
      </c>
      <c r="AF1134" s="121" t="str">
        <f t="shared" si="66"/>
        <v/>
      </c>
    </row>
    <row r="1135" spans="2:32" ht="15.75" customHeight="1" x14ac:dyDescent="0.35">
      <c r="B1135" s="903"/>
      <c r="C1135" s="904"/>
      <c r="D1135" s="905"/>
      <c r="E1135" s="906"/>
      <c r="F1135" s="907"/>
      <c r="G1135" s="908"/>
      <c r="H1135" s="909"/>
      <c r="I1135" s="910"/>
      <c r="J1135" s="911"/>
      <c r="K1135" s="912"/>
      <c r="L1135" s="913"/>
      <c r="M1135" s="914"/>
      <c r="N1135" s="915"/>
      <c r="O1135" s="914"/>
      <c r="P1135" s="915"/>
      <c r="Q1135" s="916"/>
      <c r="R1135" s="917"/>
      <c r="S1135" s="918"/>
      <c r="T1135" s="114" t="str" cm="1">
        <f t="array" ref="T1135">_xlfn.IFS(I1135="L = L",J1135*K1135,I1135="L = RoT",J1135*R1135*S1135,I1135="A = L x H",J1135*K1135*L1135,I1135="A = CS",J1135*O1135,I1135="A = A",J1135*N1135,I1135="A = RoT",J1135*R1135*S1135,I1135="V = L x H x T",J1135*K1135*L1135*M1135,I1135="V = L x CS",J1135*K1135*O1135,I1135="V = T x A",J1135*M1135*N1135,I1135="V = V",J1135*P1135,I1135="V = RoT",J1135*R1135*S1135,I1135="M = M",J1135*Q1135,I1135="M = RoT",J1135*R1135*S1135,I1135="","")</f>
        <v/>
      </c>
      <c r="U1135" s="115" t="str" cm="1">
        <f t="array" ref="U1135">_xlfn.IFNA(_xlfn.IFS($H1135="length","m",$H1135="area","m2",$H1135="volume","m3",$H1135="mass","kg",$H1135="",""),"problem")</f>
        <v/>
      </c>
      <c r="V1135" s="475"/>
      <c r="W1135" s="476"/>
      <c r="X1135" s="476"/>
      <c r="Y1135" s="476"/>
      <c r="Z1135" s="116"/>
      <c r="AA1135" s="117" t="str" cm="1">
        <f t="array" ref="AA1135">_xlfn.IFNA(_xlfn.IFS($H1135="Length",VLOOKUP($Y1135,Densities,3,FALSE),$H1135="area",VLOOKUP($Y1135,Densities,4,FALSE),$H1135="volume",VLOOKUP($Y1135,Densities,5,FALSE),$H1135="mass",1,$H1135="",""),"enter density manually")</f>
        <v/>
      </c>
      <c r="AB1135" s="115" t="str" cm="1">
        <f t="array" ref="AB1135">_xlfn.IFNA(_xlfn.IFS($H1135="length","kg/m",$H1135="area","kg/m2",$H1135="volume","kg/m3",$H1135="mass","kg/kg",$H1135="",""),"problem")</f>
        <v/>
      </c>
      <c r="AC1135" s="118" t="str">
        <f t="shared" si="67"/>
        <v/>
      </c>
      <c r="AD1135" s="119" t="str">
        <f t="shared" si="68"/>
        <v/>
      </c>
      <c r="AE1135" s="120" t="str">
        <f t="shared" si="69"/>
        <v/>
      </c>
      <c r="AF1135" s="121" t="str">
        <f t="shared" si="66"/>
        <v/>
      </c>
    </row>
    <row r="1136" spans="2:32" ht="15.75" customHeight="1" x14ac:dyDescent="0.35">
      <c r="B1136" s="903"/>
      <c r="C1136" s="904"/>
      <c r="D1136" s="905"/>
      <c r="E1136" s="906"/>
      <c r="F1136" s="907"/>
      <c r="G1136" s="908"/>
      <c r="H1136" s="909"/>
      <c r="I1136" s="910"/>
      <c r="J1136" s="911"/>
      <c r="K1136" s="912"/>
      <c r="L1136" s="913"/>
      <c r="M1136" s="914"/>
      <c r="N1136" s="915"/>
      <c r="O1136" s="914"/>
      <c r="P1136" s="915"/>
      <c r="Q1136" s="916"/>
      <c r="R1136" s="917"/>
      <c r="S1136" s="918"/>
      <c r="T1136" s="114" t="str" cm="1">
        <f t="array" ref="T1136">_xlfn.IFS(I1136="L = L",J1136*K1136,I1136="L = RoT",J1136*R1136*S1136,I1136="A = L x H",J1136*K1136*L1136,I1136="A = CS",J1136*O1136,I1136="A = A",J1136*N1136,I1136="A = RoT",J1136*R1136*S1136,I1136="V = L x H x T",J1136*K1136*L1136*M1136,I1136="V = L x CS",J1136*K1136*O1136,I1136="V = T x A",J1136*M1136*N1136,I1136="V = V",J1136*P1136,I1136="V = RoT",J1136*R1136*S1136,I1136="M = M",J1136*Q1136,I1136="M = RoT",J1136*R1136*S1136,I1136="","")</f>
        <v/>
      </c>
      <c r="U1136" s="115" t="str" cm="1">
        <f t="array" ref="U1136">_xlfn.IFNA(_xlfn.IFS($H1136="length","m",$H1136="area","m2",$H1136="volume","m3",$H1136="mass","kg",$H1136="",""),"problem")</f>
        <v/>
      </c>
      <c r="V1136" s="475"/>
      <c r="W1136" s="476"/>
      <c r="X1136" s="476"/>
      <c r="Y1136" s="476"/>
      <c r="Z1136" s="116"/>
      <c r="AA1136" s="117" t="str" cm="1">
        <f t="array" ref="AA1136">_xlfn.IFNA(_xlfn.IFS($H1136="Length",VLOOKUP($Y1136,Densities,3,FALSE),$H1136="area",VLOOKUP($Y1136,Densities,4,FALSE),$H1136="volume",VLOOKUP($Y1136,Densities,5,FALSE),$H1136="mass",1,$H1136="",""),"enter density manually")</f>
        <v/>
      </c>
      <c r="AB1136" s="115" t="str" cm="1">
        <f t="array" ref="AB1136">_xlfn.IFNA(_xlfn.IFS($H1136="length","kg/m",$H1136="area","kg/m2",$H1136="volume","kg/m3",$H1136="mass","kg/kg",$H1136="",""),"problem")</f>
        <v/>
      </c>
      <c r="AC1136" s="118" t="str">
        <f t="shared" si="67"/>
        <v/>
      </c>
      <c r="AD1136" s="119" t="str">
        <f t="shared" si="68"/>
        <v/>
      </c>
      <c r="AE1136" s="120" t="str">
        <f t="shared" si="69"/>
        <v/>
      </c>
      <c r="AF1136" s="121" t="str">
        <f t="shared" si="66"/>
        <v/>
      </c>
    </row>
    <row r="1137" spans="2:32" ht="15.75" customHeight="1" x14ac:dyDescent="0.35">
      <c r="B1137" s="903"/>
      <c r="C1137" s="904"/>
      <c r="D1137" s="905"/>
      <c r="E1137" s="906"/>
      <c r="F1137" s="907"/>
      <c r="G1137" s="908"/>
      <c r="H1137" s="909"/>
      <c r="I1137" s="910"/>
      <c r="J1137" s="911"/>
      <c r="K1137" s="912"/>
      <c r="L1137" s="913"/>
      <c r="M1137" s="914"/>
      <c r="N1137" s="915"/>
      <c r="O1137" s="914"/>
      <c r="P1137" s="915"/>
      <c r="Q1137" s="916"/>
      <c r="R1137" s="917"/>
      <c r="S1137" s="918"/>
      <c r="T1137" s="114" t="str" cm="1">
        <f t="array" ref="T1137">_xlfn.IFS(I1137="L = L",J1137*K1137,I1137="L = RoT",J1137*R1137*S1137,I1137="A = L x H",J1137*K1137*L1137,I1137="A = CS",J1137*O1137,I1137="A = A",J1137*N1137,I1137="A = RoT",J1137*R1137*S1137,I1137="V = L x H x T",J1137*K1137*L1137*M1137,I1137="V = L x CS",J1137*K1137*O1137,I1137="V = T x A",J1137*M1137*N1137,I1137="V = V",J1137*P1137,I1137="V = RoT",J1137*R1137*S1137,I1137="M = M",J1137*Q1137,I1137="M = RoT",J1137*R1137*S1137,I1137="","")</f>
        <v/>
      </c>
      <c r="U1137" s="115" t="str" cm="1">
        <f t="array" ref="U1137">_xlfn.IFNA(_xlfn.IFS($H1137="length","m",$H1137="area","m2",$H1137="volume","m3",$H1137="mass","kg",$H1137="",""),"problem")</f>
        <v/>
      </c>
      <c r="V1137" s="475"/>
      <c r="W1137" s="476"/>
      <c r="X1137" s="476"/>
      <c r="Y1137" s="476"/>
      <c r="Z1137" s="116"/>
      <c r="AA1137" s="117" t="str" cm="1">
        <f t="array" ref="AA1137">_xlfn.IFNA(_xlfn.IFS($H1137="Length",VLOOKUP($Y1137,Densities,3,FALSE),$H1137="area",VLOOKUP($Y1137,Densities,4,FALSE),$H1137="volume",VLOOKUP($Y1137,Densities,5,FALSE),$H1137="mass",1,$H1137="",""),"enter density manually")</f>
        <v/>
      </c>
      <c r="AB1137" s="115" t="str" cm="1">
        <f t="array" ref="AB1137">_xlfn.IFNA(_xlfn.IFS($H1137="length","kg/m",$H1137="area","kg/m2",$H1137="volume","kg/m3",$H1137="mass","kg/kg",$H1137="",""),"problem")</f>
        <v/>
      </c>
      <c r="AC1137" s="118" t="str">
        <f t="shared" si="67"/>
        <v/>
      </c>
      <c r="AD1137" s="119" t="str">
        <f t="shared" si="68"/>
        <v/>
      </c>
      <c r="AE1137" s="120" t="str">
        <f t="shared" si="69"/>
        <v/>
      </c>
      <c r="AF1137" s="121" t="str">
        <f t="shared" si="66"/>
        <v/>
      </c>
    </row>
    <row r="1138" spans="2:32" ht="15.75" customHeight="1" x14ac:dyDescent="0.35">
      <c r="B1138" s="903"/>
      <c r="C1138" s="904"/>
      <c r="D1138" s="905"/>
      <c r="E1138" s="906"/>
      <c r="F1138" s="907"/>
      <c r="G1138" s="908"/>
      <c r="H1138" s="909"/>
      <c r="I1138" s="910"/>
      <c r="J1138" s="911"/>
      <c r="K1138" s="912"/>
      <c r="L1138" s="913"/>
      <c r="M1138" s="914"/>
      <c r="N1138" s="915"/>
      <c r="O1138" s="914"/>
      <c r="P1138" s="915"/>
      <c r="Q1138" s="916"/>
      <c r="R1138" s="917"/>
      <c r="S1138" s="918"/>
      <c r="T1138" s="114" t="str" cm="1">
        <f t="array" ref="T1138">_xlfn.IFS(I1138="L = L",J1138*K1138,I1138="L = RoT",J1138*R1138*S1138,I1138="A = L x H",J1138*K1138*L1138,I1138="A = CS",J1138*O1138,I1138="A = A",J1138*N1138,I1138="A = RoT",J1138*R1138*S1138,I1138="V = L x H x T",J1138*K1138*L1138*M1138,I1138="V = L x CS",J1138*K1138*O1138,I1138="V = T x A",J1138*M1138*N1138,I1138="V = V",J1138*P1138,I1138="V = RoT",J1138*R1138*S1138,I1138="M = M",J1138*Q1138,I1138="M = RoT",J1138*R1138*S1138,I1138="","")</f>
        <v/>
      </c>
      <c r="U1138" s="115" t="str" cm="1">
        <f t="array" ref="U1138">_xlfn.IFNA(_xlfn.IFS($H1138="length","m",$H1138="area","m2",$H1138="volume","m3",$H1138="mass","kg",$H1138="",""),"problem")</f>
        <v/>
      </c>
      <c r="V1138" s="475"/>
      <c r="W1138" s="476"/>
      <c r="X1138" s="476"/>
      <c r="Y1138" s="476"/>
      <c r="Z1138" s="116"/>
      <c r="AA1138" s="117" t="str" cm="1">
        <f t="array" ref="AA1138">_xlfn.IFNA(_xlfn.IFS($H1138="Length",VLOOKUP($Y1138,Densities,3,FALSE),$H1138="area",VLOOKUP($Y1138,Densities,4,FALSE),$H1138="volume",VLOOKUP($Y1138,Densities,5,FALSE),$H1138="mass",1,$H1138="",""),"enter density manually")</f>
        <v/>
      </c>
      <c r="AB1138" s="115" t="str" cm="1">
        <f t="array" ref="AB1138">_xlfn.IFNA(_xlfn.IFS($H1138="length","kg/m",$H1138="area","kg/m2",$H1138="volume","kg/m3",$H1138="mass","kg/kg",$H1138="",""),"problem")</f>
        <v/>
      </c>
      <c r="AC1138" s="118" t="str">
        <f t="shared" si="67"/>
        <v/>
      </c>
      <c r="AD1138" s="119" t="str">
        <f t="shared" si="68"/>
        <v/>
      </c>
      <c r="AE1138" s="120" t="str">
        <f t="shared" si="69"/>
        <v/>
      </c>
      <c r="AF1138" s="121" t="str">
        <f t="shared" si="66"/>
        <v/>
      </c>
    </row>
    <row r="1139" spans="2:32" ht="15.75" customHeight="1" x14ac:dyDescent="0.35">
      <c r="B1139" s="903"/>
      <c r="C1139" s="904"/>
      <c r="D1139" s="905"/>
      <c r="E1139" s="906"/>
      <c r="F1139" s="907"/>
      <c r="G1139" s="908"/>
      <c r="H1139" s="909"/>
      <c r="I1139" s="910"/>
      <c r="J1139" s="911"/>
      <c r="K1139" s="912"/>
      <c r="L1139" s="913"/>
      <c r="M1139" s="914"/>
      <c r="N1139" s="915"/>
      <c r="O1139" s="914"/>
      <c r="P1139" s="915"/>
      <c r="Q1139" s="916"/>
      <c r="R1139" s="917"/>
      <c r="S1139" s="918"/>
      <c r="T1139" s="114" t="str" cm="1">
        <f t="array" ref="T1139">_xlfn.IFS(I1139="L = L",J1139*K1139,I1139="L = RoT",J1139*R1139*S1139,I1139="A = L x H",J1139*K1139*L1139,I1139="A = CS",J1139*O1139,I1139="A = A",J1139*N1139,I1139="A = RoT",J1139*R1139*S1139,I1139="V = L x H x T",J1139*K1139*L1139*M1139,I1139="V = L x CS",J1139*K1139*O1139,I1139="V = T x A",J1139*M1139*N1139,I1139="V = V",J1139*P1139,I1139="V = RoT",J1139*R1139*S1139,I1139="M = M",J1139*Q1139,I1139="M = RoT",J1139*R1139*S1139,I1139="","")</f>
        <v/>
      </c>
      <c r="U1139" s="115" t="str" cm="1">
        <f t="array" ref="U1139">_xlfn.IFNA(_xlfn.IFS($H1139="length","m",$H1139="area","m2",$H1139="volume","m3",$H1139="mass","kg",$H1139="",""),"problem")</f>
        <v/>
      </c>
      <c r="V1139" s="475"/>
      <c r="W1139" s="476"/>
      <c r="X1139" s="476"/>
      <c r="Y1139" s="476"/>
      <c r="Z1139" s="116"/>
      <c r="AA1139" s="117" t="str" cm="1">
        <f t="array" ref="AA1139">_xlfn.IFNA(_xlfn.IFS($H1139="Length",VLOOKUP($Y1139,Densities,3,FALSE),$H1139="area",VLOOKUP($Y1139,Densities,4,FALSE),$H1139="volume",VLOOKUP($Y1139,Densities,5,FALSE),$H1139="mass",1,$H1139="",""),"enter density manually")</f>
        <v/>
      </c>
      <c r="AB1139" s="115" t="str" cm="1">
        <f t="array" ref="AB1139">_xlfn.IFNA(_xlfn.IFS($H1139="length","kg/m",$H1139="area","kg/m2",$H1139="volume","kg/m3",$H1139="mass","kg/kg",$H1139="",""),"problem")</f>
        <v/>
      </c>
      <c r="AC1139" s="118" t="str">
        <f t="shared" si="67"/>
        <v/>
      </c>
      <c r="AD1139" s="119" t="str">
        <f t="shared" si="68"/>
        <v/>
      </c>
      <c r="AE1139" s="120" t="str">
        <f t="shared" si="69"/>
        <v/>
      </c>
      <c r="AF1139" s="121" t="str">
        <f t="shared" si="66"/>
        <v/>
      </c>
    </row>
    <row r="1140" spans="2:32" ht="15.75" customHeight="1" x14ac:dyDescent="0.35">
      <c r="B1140" s="903"/>
      <c r="C1140" s="904"/>
      <c r="D1140" s="905"/>
      <c r="E1140" s="906"/>
      <c r="F1140" s="907"/>
      <c r="G1140" s="908"/>
      <c r="H1140" s="909"/>
      <c r="I1140" s="910"/>
      <c r="J1140" s="911"/>
      <c r="K1140" s="912"/>
      <c r="L1140" s="913"/>
      <c r="M1140" s="914"/>
      <c r="N1140" s="915"/>
      <c r="O1140" s="914"/>
      <c r="P1140" s="915"/>
      <c r="Q1140" s="916"/>
      <c r="R1140" s="917"/>
      <c r="S1140" s="918"/>
      <c r="T1140" s="114" t="str" cm="1">
        <f t="array" ref="T1140">_xlfn.IFS(I1140="L = L",J1140*K1140,I1140="L = RoT",J1140*R1140*S1140,I1140="A = L x H",J1140*K1140*L1140,I1140="A = CS",J1140*O1140,I1140="A = A",J1140*N1140,I1140="A = RoT",J1140*R1140*S1140,I1140="V = L x H x T",J1140*K1140*L1140*M1140,I1140="V = L x CS",J1140*K1140*O1140,I1140="V = T x A",J1140*M1140*N1140,I1140="V = V",J1140*P1140,I1140="V = RoT",J1140*R1140*S1140,I1140="M = M",J1140*Q1140,I1140="M = RoT",J1140*R1140*S1140,I1140="","")</f>
        <v/>
      </c>
      <c r="U1140" s="115" t="str" cm="1">
        <f t="array" ref="U1140">_xlfn.IFNA(_xlfn.IFS($H1140="length","m",$H1140="area","m2",$H1140="volume","m3",$H1140="mass","kg",$H1140="",""),"problem")</f>
        <v/>
      </c>
      <c r="V1140" s="475"/>
      <c r="W1140" s="476"/>
      <c r="X1140" s="476"/>
      <c r="Y1140" s="476"/>
      <c r="Z1140" s="116"/>
      <c r="AA1140" s="117" t="str" cm="1">
        <f t="array" ref="AA1140">_xlfn.IFNA(_xlfn.IFS($H1140="Length",VLOOKUP($Y1140,Densities,3,FALSE),$H1140="area",VLOOKUP($Y1140,Densities,4,FALSE),$H1140="volume",VLOOKUP($Y1140,Densities,5,FALSE),$H1140="mass",1,$H1140="",""),"enter density manually")</f>
        <v/>
      </c>
      <c r="AB1140" s="115" t="str" cm="1">
        <f t="array" ref="AB1140">_xlfn.IFNA(_xlfn.IFS($H1140="length","kg/m",$H1140="area","kg/m2",$H1140="volume","kg/m3",$H1140="mass","kg/kg",$H1140="",""),"problem")</f>
        <v/>
      </c>
      <c r="AC1140" s="118" t="str">
        <f t="shared" si="67"/>
        <v/>
      </c>
      <c r="AD1140" s="119" t="str">
        <f t="shared" si="68"/>
        <v/>
      </c>
      <c r="AE1140" s="120" t="str">
        <f t="shared" si="69"/>
        <v/>
      </c>
      <c r="AF1140" s="121" t="str">
        <f t="shared" si="66"/>
        <v/>
      </c>
    </row>
    <row r="1141" spans="2:32" ht="15.75" customHeight="1" x14ac:dyDescent="0.35">
      <c r="B1141" s="903"/>
      <c r="C1141" s="904"/>
      <c r="D1141" s="905"/>
      <c r="E1141" s="906"/>
      <c r="F1141" s="907"/>
      <c r="G1141" s="908"/>
      <c r="H1141" s="909"/>
      <c r="I1141" s="910"/>
      <c r="J1141" s="911"/>
      <c r="K1141" s="912"/>
      <c r="L1141" s="913"/>
      <c r="M1141" s="914"/>
      <c r="N1141" s="915"/>
      <c r="O1141" s="914"/>
      <c r="P1141" s="915"/>
      <c r="Q1141" s="916"/>
      <c r="R1141" s="917"/>
      <c r="S1141" s="918"/>
      <c r="T1141" s="114" t="str" cm="1">
        <f t="array" ref="T1141">_xlfn.IFS(I1141="L = L",J1141*K1141,I1141="L = RoT",J1141*R1141*S1141,I1141="A = L x H",J1141*K1141*L1141,I1141="A = CS",J1141*O1141,I1141="A = A",J1141*N1141,I1141="A = RoT",J1141*R1141*S1141,I1141="V = L x H x T",J1141*K1141*L1141*M1141,I1141="V = L x CS",J1141*K1141*O1141,I1141="V = T x A",J1141*M1141*N1141,I1141="V = V",J1141*P1141,I1141="V = RoT",J1141*R1141*S1141,I1141="M = M",J1141*Q1141,I1141="M = RoT",J1141*R1141*S1141,I1141="","")</f>
        <v/>
      </c>
      <c r="U1141" s="115" t="str" cm="1">
        <f t="array" ref="U1141">_xlfn.IFNA(_xlfn.IFS($H1141="length","m",$H1141="area","m2",$H1141="volume","m3",$H1141="mass","kg",$H1141="",""),"problem")</f>
        <v/>
      </c>
      <c r="V1141" s="475"/>
      <c r="W1141" s="476"/>
      <c r="X1141" s="476"/>
      <c r="Y1141" s="476"/>
      <c r="Z1141" s="116"/>
      <c r="AA1141" s="117" t="str" cm="1">
        <f t="array" ref="AA1141">_xlfn.IFNA(_xlfn.IFS($H1141="Length",VLOOKUP($Y1141,Densities,3,FALSE),$H1141="area",VLOOKUP($Y1141,Densities,4,FALSE),$H1141="volume",VLOOKUP($Y1141,Densities,5,FALSE),$H1141="mass",1,$H1141="",""),"enter density manually")</f>
        <v/>
      </c>
      <c r="AB1141" s="115" t="str" cm="1">
        <f t="array" ref="AB1141">_xlfn.IFNA(_xlfn.IFS($H1141="length","kg/m",$H1141="area","kg/m2",$H1141="volume","kg/m3",$H1141="mass","kg/kg",$H1141="",""),"problem")</f>
        <v/>
      </c>
      <c r="AC1141" s="118" t="str">
        <f t="shared" si="67"/>
        <v/>
      </c>
      <c r="AD1141" s="119" t="str">
        <f t="shared" si="68"/>
        <v/>
      </c>
      <c r="AE1141" s="120" t="str">
        <f t="shared" si="69"/>
        <v/>
      </c>
      <c r="AF1141" s="121" t="str">
        <f t="shared" si="66"/>
        <v/>
      </c>
    </row>
    <row r="1142" spans="2:32" ht="15.75" customHeight="1" x14ac:dyDescent="0.35">
      <c r="B1142" s="903"/>
      <c r="C1142" s="904"/>
      <c r="D1142" s="905"/>
      <c r="E1142" s="906"/>
      <c r="F1142" s="907"/>
      <c r="G1142" s="908"/>
      <c r="H1142" s="909"/>
      <c r="I1142" s="910"/>
      <c r="J1142" s="911"/>
      <c r="K1142" s="912"/>
      <c r="L1142" s="913"/>
      <c r="M1142" s="914"/>
      <c r="N1142" s="915"/>
      <c r="O1142" s="914"/>
      <c r="P1142" s="915"/>
      <c r="Q1142" s="916"/>
      <c r="R1142" s="917"/>
      <c r="S1142" s="918"/>
      <c r="T1142" s="114" t="str" cm="1">
        <f t="array" ref="T1142">_xlfn.IFS(I1142="L = L",J1142*K1142,I1142="L = RoT",J1142*R1142*S1142,I1142="A = L x H",J1142*K1142*L1142,I1142="A = CS",J1142*O1142,I1142="A = A",J1142*N1142,I1142="A = RoT",J1142*R1142*S1142,I1142="V = L x H x T",J1142*K1142*L1142*M1142,I1142="V = L x CS",J1142*K1142*O1142,I1142="V = T x A",J1142*M1142*N1142,I1142="V = V",J1142*P1142,I1142="V = RoT",J1142*R1142*S1142,I1142="M = M",J1142*Q1142,I1142="M = RoT",J1142*R1142*S1142,I1142="","")</f>
        <v/>
      </c>
      <c r="U1142" s="115" t="str" cm="1">
        <f t="array" ref="U1142">_xlfn.IFNA(_xlfn.IFS($H1142="length","m",$H1142="area","m2",$H1142="volume","m3",$H1142="mass","kg",$H1142="",""),"problem")</f>
        <v/>
      </c>
      <c r="V1142" s="475"/>
      <c r="W1142" s="476"/>
      <c r="X1142" s="476"/>
      <c r="Y1142" s="476"/>
      <c r="Z1142" s="116"/>
      <c r="AA1142" s="117" t="str" cm="1">
        <f t="array" ref="AA1142">_xlfn.IFNA(_xlfn.IFS($H1142="Length",VLOOKUP($Y1142,Densities,3,FALSE),$H1142="area",VLOOKUP($Y1142,Densities,4,FALSE),$H1142="volume",VLOOKUP($Y1142,Densities,5,FALSE),$H1142="mass",1,$H1142="",""),"enter density manually")</f>
        <v/>
      </c>
      <c r="AB1142" s="115" t="str" cm="1">
        <f t="array" ref="AB1142">_xlfn.IFNA(_xlfn.IFS($H1142="length","kg/m",$H1142="area","kg/m2",$H1142="volume","kg/m3",$H1142="mass","kg/kg",$H1142="",""),"problem")</f>
        <v/>
      </c>
      <c r="AC1142" s="118" t="str">
        <f t="shared" si="67"/>
        <v/>
      </c>
      <c r="AD1142" s="119" t="str">
        <f t="shared" si="68"/>
        <v/>
      </c>
      <c r="AE1142" s="120" t="str">
        <f t="shared" si="69"/>
        <v/>
      </c>
      <c r="AF1142" s="121" t="str">
        <f t="shared" si="66"/>
        <v/>
      </c>
    </row>
    <row r="1143" spans="2:32" ht="15.75" customHeight="1" x14ac:dyDescent="0.35">
      <c r="B1143" s="903"/>
      <c r="C1143" s="904"/>
      <c r="D1143" s="905"/>
      <c r="E1143" s="906"/>
      <c r="F1143" s="907"/>
      <c r="G1143" s="908"/>
      <c r="H1143" s="909"/>
      <c r="I1143" s="910"/>
      <c r="J1143" s="911"/>
      <c r="K1143" s="912"/>
      <c r="L1143" s="913"/>
      <c r="M1143" s="914"/>
      <c r="N1143" s="915"/>
      <c r="O1143" s="914"/>
      <c r="P1143" s="915"/>
      <c r="Q1143" s="916"/>
      <c r="R1143" s="917"/>
      <c r="S1143" s="918"/>
      <c r="T1143" s="114" t="str" cm="1">
        <f t="array" ref="T1143">_xlfn.IFS(I1143="L = L",J1143*K1143,I1143="L = RoT",J1143*R1143*S1143,I1143="A = L x H",J1143*K1143*L1143,I1143="A = CS",J1143*O1143,I1143="A = A",J1143*N1143,I1143="A = RoT",J1143*R1143*S1143,I1143="V = L x H x T",J1143*K1143*L1143*M1143,I1143="V = L x CS",J1143*K1143*O1143,I1143="V = T x A",J1143*M1143*N1143,I1143="V = V",J1143*P1143,I1143="V = RoT",J1143*R1143*S1143,I1143="M = M",J1143*Q1143,I1143="M = RoT",J1143*R1143*S1143,I1143="","")</f>
        <v/>
      </c>
      <c r="U1143" s="115" t="str" cm="1">
        <f t="array" ref="U1143">_xlfn.IFNA(_xlfn.IFS($H1143="length","m",$H1143="area","m2",$H1143="volume","m3",$H1143="mass","kg",$H1143="",""),"problem")</f>
        <v/>
      </c>
      <c r="V1143" s="475"/>
      <c r="W1143" s="476"/>
      <c r="X1143" s="476"/>
      <c r="Y1143" s="476"/>
      <c r="Z1143" s="116"/>
      <c r="AA1143" s="117" t="str" cm="1">
        <f t="array" ref="AA1143">_xlfn.IFNA(_xlfn.IFS($H1143="Length",VLOOKUP($Y1143,Densities,3,FALSE),$H1143="area",VLOOKUP($Y1143,Densities,4,FALSE),$H1143="volume",VLOOKUP($Y1143,Densities,5,FALSE),$H1143="mass",1,$H1143="",""),"enter density manually")</f>
        <v/>
      </c>
      <c r="AB1143" s="115" t="str" cm="1">
        <f t="array" ref="AB1143">_xlfn.IFNA(_xlfn.IFS($H1143="length","kg/m",$H1143="area","kg/m2",$H1143="volume","kg/m3",$H1143="mass","kg/kg",$H1143="",""),"problem")</f>
        <v/>
      </c>
      <c r="AC1143" s="118" t="str">
        <f t="shared" si="67"/>
        <v/>
      </c>
      <c r="AD1143" s="119" t="str">
        <f t="shared" si="68"/>
        <v/>
      </c>
      <c r="AE1143" s="120" t="str">
        <f t="shared" si="69"/>
        <v/>
      </c>
      <c r="AF1143" s="121" t="str">
        <f t="shared" si="66"/>
        <v/>
      </c>
    </row>
    <row r="1144" spans="2:32" ht="15.75" customHeight="1" x14ac:dyDescent="0.35">
      <c r="B1144" s="903"/>
      <c r="C1144" s="904"/>
      <c r="D1144" s="905"/>
      <c r="E1144" s="906"/>
      <c r="F1144" s="907"/>
      <c r="G1144" s="908"/>
      <c r="H1144" s="909"/>
      <c r="I1144" s="910"/>
      <c r="J1144" s="911"/>
      <c r="K1144" s="912"/>
      <c r="L1144" s="913"/>
      <c r="M1144" s="914"/>
      <c r="N1144" s="915"/>
      <c r="O1144" s="914"/>
      <c r="P1144" s="915"/>
      <c r="Q1144" s="916"/>
      <c r="R1144" s="917"/>
      <c r="S1144" s="918"/>
      <c r="T1144" s="114" t="str" cm="1">
        <f t="array" ref="T1144">_xlfn.IFS(I1144="L = L",J1144*K1144,I1144="L = RoT",J1144*R1144*S1144,I1144="A = L x H",J1144*K1144*L1144,I1144="A = CS",J1144*O1144,I1144="A = A",J1144*N1144,I1144="A = RoT",J1144*R1144*S1144,I1144="V = L x H x T",J1144*K1144*L1144*M1144,I1144="V = L x CS",J1144*K1144*O1144,I1144="V = T x A",J1144*M1144*N1144,I1144="V = V",J1144*P1144,I1144="V = RoT",J1144*R1144*S1144,I1144="M = M",J1144*Q1144,I1144="M = RoT",J1144*R1144*S1144,I1144="","")</f>
        <v/>
      </c>
      <c r="U1144" s="115" t="str" cm="1">
        <f t="array" ref="U1144">_xlfn.IFNA(_xlfn.IFS($H1144="length","m",$H1144="area","m2",$H1144="volume","m3",$H1144="mass","kg",$H1144="",""),"problem")</f>
        <v/>
      </c>
      <c r="V1144" s="475"/>
      <c r="W1144" s="476"/>
      <c r="X1144" s="476"/>
      <c r="Y1144" s="476"/>
      <c r="Z1144" s="116"/>
      <c r="AA1144" s="117" t="str" cm="1">
        <f t="array" ref="AA1144">_xlfn.IFNA(_xlfn.IFS($H1144="Length",VLOOKUP($Y1144,Densities,3,FALSE),$H1144="area",VLOOKUP($Y1144,Densities,4,FALSE),$H1144="volume",VLOOKUP($Y1144,Densities,5,FALSE),$H1144="mass",1,$H1144="",""),"enter density manually")</f>
        <v/>
      </c>
      <c r="AB1144" s="115" t="str" cm="1">
        <f t="array" ref="AB1144">_xlfn.IFNA(_xlfn.IFS($H1144="length","kg/m",$H1144="area","kg/m2",$H1144="volume","kg/m3",$H1144="mass","kg/kg",$H1144="",""),"problem")</f>
        <v/>
      </c>
      <c r="AC1144" s="118" t="str">
        <f t="shared" si="67"/>
        <v/>
      </c>
      <c r="AD1144" s="119" t="str">
        <f t="shared" si="68"/>
        <v/>
      </c>
      <c r="AE1144" s="120" t="str">
        <f t="shared" si="69"/>
        <v/>
      </c>
      <c r="AF1144" s="121" t="str">
        <f t="shared" si="66"/>
        <v/>
      </c>
    </row>
    <row r="1145" spans="2:32" ht="15.75" customHeight="1" x14ac:dyDescent="0.35">
      <c r="B1145" s="903"/>
      <c r="C1145" s="904"/>
      <c r="D1145" s="905"/>
      <c r="E1145" s="906"/>
      <c r="F1145" s="907"/>
      <c r="G1145" s="908"/>
      <c r="H1145" s="909"/>
      <c r="I1145" s="910"/>
      <c r="J1145" s="911"/>
      <c r="K1145" s="912"/>
      <c r="L1145" s="913"/>
      <c r="M1145" s="914"/>
      <c r="N1145" s="915"/>
      <c r="O1145" s="914"/>
      <c r="P1145" s="915"/>
      <c r="Q1145" s="916"/>
      <c r="R1145" s="917"/>
      <c r="S1145" s="918"/>
      <c r="T1145" s="114" t="str" cm="1">
        <f t="array" ref="T1145">_xlfn.IFS(I1145="L = L",J1145*K1145,I1145="L = RoT",J1145*R1145*S1145,I1145="A = L x H",J1145*K1145*L1145,I1145="A = CS",J1145*O1145,I1145="A = A",J1145*N1145,I1145="A = RoT",J1145*R1145*S1145,I1145="V = L x H x T",J1145*K1145*L1145*M1145,I1145="V = L x CS",J1145*K1145*O1145,I1145="V = T x A",J1145*M1145*N1145,I1145="V = V",J1145*P1145,I1145="V = RoT",J1145*R1145*S1145,I1145="M = M",J1145*Q1145,I1145="M = RoT",J1145*R1145*S1145,I1145="","")</f>
        <v/>
      </c>
      <c r="U1145" s="115" t="str" cm="1">
        <f t="array" ref="U1145">_xlfn.IFNA(_xlfn.IFS($H1145="length","m",$H1145="area","m2",$H1145="volume","m3",$H1145="mass","kg",$H1145="",""),"problem")</f>
        <v/>
      </c>
      <c r="V1145" s="475"/>
      <c r="W1145" s="476"/>
      <c r="X1145" s="476"/>
      <c r="Y1145" s="476"/>
      <c r="Z1145" s="116"/>
      <c r="AA1145" s="117" t="str" cm="1">
        <f t="array" ref="AA1145">_xlfn.IFNA(_xlfn.IFS($H1145="Length",VLOOKUP($Y1145,Densities,3,FALSE),$H1145="area",VLOOKUP($Y1145,Densities,4,FALSE),$H1145="volume",VLOOKUP($Y1145,Densities,5,FALSE),$H1145="mass",1,$H1145="",""),"enter density manually")</f>
        <v/>
      </c>
      <c r="AB1145" s="115" t="str" cm="1">
        <f t="array" ref="AB1145">_xlfn.IFNA(_xlfn.IFS($H1145="length","kg/m",$H1145="area","kg/m2",$H1145="volume","kg/m3",$H1145="mass","kg/kg",$H1145="",""),"problem")</f>
        <v/>
      </c>
      <c r="AC1145" s="118" t="str">
        <f t="shared" si="67"/>
        <v/>
      </c>
      <c r="AD1145" s="119" t="str">
        <f t="shared" si="68"/>
        <v/>
      </c>
      <c r="AE1145" s="120" t="str">
        <f t="shared" si="69"/>
        <v/>
      </c>
      <c r="AF1145" s="121" t="str">
        <f t="shared" si="66"/>
        <v/>
      </c>
    </row>
    <row r="1146" spans="2:32" ht="15.75" customHeight="1" x14ac:dyDescent="0.35">
      <c r="B1146" s="903"/>
      <c r="C1146" s="904"/>
      <c r="D1146" s="905"/>
      <c r="E1146" s="906"/>
      <c r="F1146" s="907"/>
      <c r="G1146" s="908"/>
      <c r="H1146" s="909"/>
      <c r="I1146" s="910"/>
      <c r="J1146" s="911"/>
      <c r="K1146" s="912"/>
      <c r="L1146" s="913"/>
      <c r="M1146" s="914"/>
      <c r="N1146" s="915"/>
      <c r="O1146" s="914"/>
      <c r="P1146" s="915"/>
      <c r="Q1146" s="916"/>
      <c r="R1146" s="917"/>
      <c r="S1146" s="918"/>
      <c r="T1146" s="114" t="str" cm="1">
        <f t="array" ref="T1146">_xlfn.IFS(I1146="L = L",J1146*K1146,I1146="L = RoT",J1146*R1146*S1146,I1146="A = L x H",J1146*K1146*L1146,I1146="A = CS",J1146*O1146,I1146="A = A",J1146*N1146,I1146="A = RoT",J1146*R1146*S1146,I1146="V = L x H x T",J1146*K1146*L1146*M1146,I1146="V = L x CS",J1146*K1146*O1146,I1146="V = T x A",J1146*M1146*N1146,I1146="V = V",J1146*P1146,I1146="V = RoT",J1146*R1146*S1146,I1146="M = M",J1146*Q1146,I1146="M = RoT",J1146*R1146*S1146,I1146="","")</f>
        <v/>
      </c>
      <c r="U1146" s="115" t="str" cm="1">
        <f t="array" ref="U1146">_xlfn.IFNA(_xlfn.IFS($H1146="length","m",$H1146="area","m2",$H1146="volume","m3",$H1146="mass","kg",$H1146="",""),"problem")</f>
        <v/>
      </c>
      <c r="V1146" s="475"/>
      <c r="W1146" s="476"/>
      <c r="X1146" s="476"/>
      <c r="Y1146" s="476"/>
      <c r="Z1146" s="116"/>
      <c r="AA1146" s="117" t="str" cm="1">
        <f t="array" ref="AA1146">_xlfn.IFNA(_xlfn.IFS($H1146="Length",VLOOKUP($Y1146,Densities,3,FALSE),$H1146="area",VLOOKUP($Y1146,Densities,4,FALSE),$H1146="volume",VLOOKUP($Y1146,Densities,5,FALSE),$H1146="mass",1,$H1146="",""),"enter density manually")</f>
        <v/>
      </c>
      <c r="AB1146" s="115" t="str" cm="1">
        <f t="array" ref="AB1146">_xlfn.IFNA(_xlfn.IFS($H1146="length","kg/m",$H1146="area","kg/m2",$H1146="volume","kg/m3",$H1146="mass","kg/kg",$H1146="",""),"problem")</f>
        <v/>
      </c>
      <c r="AC1146" s="118" t="str">
        <f t="shared" si="67"/>
        <v/>
      </c>
      <c r="AD1146" s="119" t="str">
        <f t="shared" si="68"/>
        <v/>
      </c>
      <c r="AE1146" s="120" t="str">
        <f t="shared" si="69"/>
        <v/>
      </c>
      <c r="AF1146" s="121" t="str">
        <f t="shared" si="66"/>
        <v/>
      </c>
    </row>
    <row r="1147" spans="2:32" ht="15.75" customHeight="1" x14ac:dyDescent="0.35">
      <c r="B1147" s="903"/>
      <c r="C1147" s="904"/>
      <c r="D1147" s="905"/>
      <c r="E1147" s="906"/>
      <c r="F1147" s="907"/>
      <c r="G1147" s="908"/>
      <c r="H1147" s="909"/>
      <c r="I1147" s="910"/>
      <c r="J1147" s="911"/>
      <c r="K1147" s="912"/>
      <c r="L1147" s="913"/>
      <c r="M1147" s="914"/>
      <c r="N1147" s="915"/>
      <c r="O1147" s="914"/>
      <c r="P1147" s="915"/>
      <c r="Q1147" s="916"/>
      <c r="R1147" s="917"/>
      <c r="S1147" s="918"/>
      <c r="T1147" s="114" t="str" cm="1">
        <f t="array" ref="T1147">_xlfn.IFS(I1147="L = L",J1147*K1147,I1147="L = RoT",J1147*R1147*S1147,I1147="A = L x H",J1147*K1147*L1147,I1147="A = CS",J1147*O1147,I1147="A = A",J1147*N1147,I1147="A = RoT",J1147*R1147*S1147,I1147="V = L x H x T",J1147*K1147*L1147*M1147,I1147="V = L x CS",J1147*K1147*O1147,I1147="V = T x A",J1147*M1147*N1147,I1147="V = V",J1147*P1147,I1147="V = RoT",J1147*R1147*S1147,I1147="M = M",J1147*Q1147,I1147="M = RoT",J1147*R1147*S1147,I1147="","")</f>
        <v/>
      </c>
      <c r="U1147" s="115" t="str" cm="1">
        <f t="array" ref="U1147">_xlfn.IFNA(_xlfn.IFS($H1147="length","m",$H1147="area","m2",$H1147="volume","m3",$H1147="mass","kg",$H1147="",""),"problem")</f>
        <v/>
      </c>
      <c r="V1147" s="475"/>
      <c r="W1147" s="476"/>
      <c r="X1147" s="476"/>
      <c r="Y1147" s="476"/>
      <c r="Z1147" s="116"/>
      <c r="AA1147" s="117" t="str" cm="1">
        <f t="array" ref="AA1147">_xlfn.IFNA(_xlfn.IFS($H1147="Length",VLOOKUP($Y1147,Densities,3,FALSE),$H1147="area",VLOOKUP($Y1147,Densities,4,FALSE),$H1147="volume",VLOOKUP($Y1147,Densities,5,FALSE),$H1147="mass",1,$H1147="",""),"enter density manually")</f>
        <v/>
      </c>
      <c r="AB1147" s="115" t="str" cm="1">
        <f t="array" ref="AB1147">_xlfn.IFNA(_xlfn.IFS($H1147="length","kg/m",$H1147="area","kg/m2",$H1147="volume","kg/m3",$H1147="mass","kg/kg",$H1147="",""),"problem")</f>
        <v/>
      </c>
      <c r="AC1147" s="118" t="str">
        <f t="shared" si="67"/>
        <v/>
      </c>
      <c r="AD1147" s="119" t="str">
        <f t="shared" si="68"/>
        <v/>
      </c>
      <c r="AE1147" s="120" t="str">
        <f t="shared" si="69"/>
        <v/>
      </c>
      <c r="AF1147" s="121" t="str">
        <f t="shared" si="66"/>
        <v/>
      </c>
    </row>
    <row r="1148" spans="2:32" ht="15.75" customHeight="1" x14ac:dyDescent="0.35">
      <c r="B1148" s="903"/>
      <c r="C1148" s="904"/>
      <c r="D1148" s="905"/>
      <c r="E1148" s="906"/>
      <c r="F1148" s="907"/>
      <c r="G1148" s="908"/>
      <c r="H1148" s="909"/>
      <c r="I1148" s="910"/>
      <c r="J1148" s="911"/>
      <c r="K1148" s="912"/>
      <c r="L1148" s="913"/>
      <c r="M1148" s="914"/>
      <c r="N1148" s="915"/>
      <c r="O1148" s="914"/>
      <c r="P1148" s="915"/>
      <c r="Q1148" s="916"/>
      <c r="R1148" s="917"/>
      <c r="S1148" s="918"/>
      <c r="T1148" s="114" t="str" cm="1">
        <f t="array" ref="T1148">_xlfn.IFS(I1148="L = L",J1148*K1148,I1148="L = RoT",J1148*R1148*S1148,I1148="A = L x H",J1148*K1148*L1148,I1148="A = CS",J1148*O1148,I1148="A = A",J1148*N1148,I1148="A = RoT",J1148*R1148*S1148,I1148="V = L x H x T",J1148*K1148*L1148*M1148,I1148="V = L x CS",J1148*K1148*O1148,I1148="V = T x A",J1148*M1148*N1148,I1148="V = V",J1148*P1148,I1148="V = RoT",J1148*R1148*S1148,I1148="M = M",J1148*Q1148,I1148="M = RoT",J1148*R1148*S1148,I1148="","")</f>
        <v/>
      </c>
      <c r="U1148" s="115" t="str" cm="1">
        <f t="array" ref="U1148">_xlfn.IFNA(_xlfn.IFS($H1148="length","m",$H1148="area","m2",$H1148="volume","m3",$H1148="mass","kg",$H1148="",""),"problem")</f>
        <v/>
      </c>
      <c r="V1148" s="475"/>
      <c r="W1148" s="476"/>
      <c r="X1148" s="476"/>
      <c r="Y1148" s="476"/>
      <c r="Z1148" s="116"/>
      <c r="AA1148" s="117" t="str" cm="1">
        <f t="array" ref="AA1148">_xlfn.IFNA(_xlfn.IFS($H1148="Length",VLOOKUP($Y1148,Densities,3,FALSE),$H1148="area",VLOOKUP($Y1148,Densities,4,FALSE),$H1148="volume",VLOOKUP($Y1148,Densities,5,FALSE),$H1148="mass",1,$H1148="",""),"enter density manually")</f>
        <v/>
      </c>
      <c r="AB1148" s="115" t="str" cm="1">
        <f t="array" ref="AB1148">_xlfn.IFNA(_xlfn.IFS($H1148="length","kg/m",$H1148="area","kg/m2",$H1148="volume","kg/m3",$H1148="mass","kg/kg",$H1148="",""),"problem")</f>
        <v/>
      </c>
      <c r="AC1148" s="118" t="str">
        <f t="shared" si="67"/>
        <v/>
      </c>
      <c r="AD1148" s="119" t="str">
        <f t="shared" si="68"/>
        <v/>
      </c>
      <c r="AE1148" s="120" t="str">
        <f t="shared" si="69"/>
        <v/>
      </c>
      <c r="AF1148" s="121" t="str">
        <f t="shared" si="66"/>
        <v/>
      </c>
    </row>
    <row r="1149" spans="2:32" ht="15.75" customHeight="1" x14ac:dyDescent="0.35">
      <c r="B1149" s="903"/>
      <c r="C1149" s="904"/>
      <c r="D1149" s="905"/>
      <c r="E1149" s="906"/>
      <c r="F1149" s="907"/>
      <c r="G1149" s="908"/>
      <c r="H1149" s="909"/>
      <c r="I1149" s="910"/>
      <c r="J1149" s="911"/>
      <c r="K1149" s="912"/>
      <c r="L1149" s="913"/>
      <c r="M1149" s="914"/>
      <c r="N1149" s="915"/>
      <c r="O1149" s="914"/>
      <c r="P1149" s="915"/>
      <c r="Q1149" s="916"/>
      <c r="R1149" s="917"/>
      <c r="S1149" s="918"/>
      <c r="T1149" s="114" t="str" cm="1">
        <f t="array" ref="T1149">_xlfn.IFS(I1149="L = L",J1149*K1149,I1149="L = RoT",J1149*R1149*S1149,I1149="A = L x H",J1149*K1149*L1149,I1149="A = CS",J1149*O1149,I1149="A = A",J1149*N1149,I1149="A = RoT",J1149*R1149*S1149,I1149="V = L x H x T",J1149*K1149*L1149*M1149,I1149="V = L x CS",J1149*K1149*O1149,I1149="V = T x A",J1149*M1149*N1149,I1149="V = V",J1149*P1149,I1149="V = RoT",J1149*R1149*S1149,I1149="M = M",J1149*Q1149,I1149="M = RoT",J1149*R1149*S1149,I1149="","")</f>
        <v/>
      </c>
      <c r="U1149" s="115" t="str" cm="1">
        <f t="array" ref="U1149">_xlfn.IFNA(_xlfn.IFS($H1149="length","m",$H1149="area","m2",$H1149="volume","m3",$H1149="mass","kg",$H1149="",""),"problem")</f>
        <v/>
      </c>
      <c r="V1149" s="475"/>
      <c r="W1149" s="476"/>
      <c r="X1149" s="476"/>
      <c r="Y1149" s="476"/>
      <c r="Z1149" s="116"/>
      <c r="AA1149" s="117" t="str" cm="1">
        <f t="array" ref="AA1149">_xlfn.IFNA(_xlfn.IFS($H1149="Length",VLOOKUP($Y1149,Densities,3,FALSE),$H1149="area",VLOOKUP($Y1149,Densities,4,FALSE),$H1149="volume",VLOOKUP($Y1149,Densities,5,FALSE),$H1149="mass",1,$H1149="",""),"enter density manually")</f>
        <v/>
      </c>
      <c r="AB1149" s="115" t="str" cm="1">
        <f t="array" ref="AB1149">_xlfn.IFNA(_xlfn.IFS($H1149="length","kg/m",$H1149="area","kg/m2",$H1149="volume","kg/m3",$H1149="mass","kg/kg",$H1149="",""),"problem")</f>
        <v/>
      </c>
      <c r="AC1149" s="118" t="str">
        <f t="shared" si="67"/>
        <v/>
      </c>
      <c r="AD1149" s="119" t="str">
        <f t="shared" si="68"/>
        <v/>
      </c>
      <c r="AE1149" s="120" t="str">
        <f t="shared" si="69"/>
        <v/>
      </c>
      <c r="AF1149" s="121" t="str">
        <f t="shared" si="66"/>
        <v/>
      </c>
    </row>
    <row r="1150" spans="2:32" ht="15.75" customHeight="1" x14ac:dyDescent="0.35">
      <c r="B1150" s="903"/>
      <c r="C1150" s="904"/>
      <c r="D1150" s="905"/>
      <c r="E1150" s="906"/>
      <c r="F1150" s="907"/>
      <c r="G1150" s="908"/>
      <c r="H1150" s="909"/>
      <c r="I1150" s="910"/>
      <c r="J1150" s="911"/>
      <c r="K1150" s="912"/>
      <c r="L1150" s="913"/>
      <c r="M1150" s="914"/>
      <c r="N1150" s="915"/>
      <c r="O1150" s="914"/>
      <c r="P1150" s="915"/>
      <c r="Q1150" s="916"/>
      <c r="R1150" s="917"/>
      <c r="S1150" s="918"/>
      <c r="T1150" s="114" t="str" cm="1">
        <f t="array" ref="T1150">_xlfn.IFS(I1150="L = L",J1150*K1150,I1150="L = RoT",J1150*R1150*S1150,I1150="A = L x H",J1150*K1150*L1150,I1150="A = CS",J1150*O1150,I1150="A = A",J1150*N1150,I1150="A = RoT",J1150*R1150*S1150,I1150="V = L x H x T",J1150*K1150*L1150*M1150,I1150="V = L x CS",J1150*K1150*O1150,I1150="V = T x A",J1150*M1150*N1150,I1150="V = V",J1150*P1150,I1150="V = RoT",J1150*R1150*S1150,I1150="M = M",J1150*Q1150,I1150="M = RoT",J1150*R1150*S1150,I1150="","")</f>
        <v/>
      </c>
      <c r="U1150" s="115" t="str" cm="1">
        <f t="array" ref="U1150">_xlfn.IFNA(_xlfn.IFS($H1150="length","m",$H1150="area","m2",$H1150="volume","m3",$H1150="mass","kg",$H1150="",""),"problem")</f>
        <v/>
      </c>
      <c r="V1150" s="475"/>
      <c r="W1150" s="476"/>
      <c r="X1150" s="476"/>
      <c r="Y1150" s="476"/>
      <c r="Z1150" s="116"/>
      <c r="AA1150" s="117" t="str" cm="1">
        <f t="array" ref="AA1150">_xlfn.IFNA(_xlfn.IFS($H1150="Length",VLOOKUP($Y1150,Densities,3,FALSE),$H1150="area",VLOOKUP($Y1150,Densities,4,FALSE),$H1150="volume",VLOOKUP($Y1150,Densities,5,FALSE),$H1150="mass",1,$H1150="",""),"enter density manually")</f>
        <v/>
      </c>
      <c r="AB1150" s="115" t="str" cm="1">
        <f t="array" ref="AB1150">_xlfn.IFNA(_xlfn.IFS($H1150="length","kg/m",$H1150="area","kg/m2",$H1150="volume","kg/m3",$H1150="mass","kg/kg",$H1150="",""),"problem")</f>
        <v/>
      </c>
      <c r="AC1150" s="118" t="str">
        <f t="shared" si="67"/>
        <v/>
      </c>
      <c r="AD1150" s="119" t="str">
        <f t="shared" si="68"/>
        <v/>
      </c>
      <c r="AE1150" s="120" t="str">
        <f t="shared" si="69"/>
        <v/>
      </c>
      <c r="AF1150" s="121" t="str">
        <f t="shared" si="66"/>
        <v/>
      </c>
    </row>
    <row r="1151" spans="2:32" ht="15.75" customHeight="1" x14ac:dyDescent="0.35">
      <c r="B1151" s="903"/>
      <c r="C1151" s="904"/>
      <c r="D1151" s="905"/>
      <c r="E1151" s="906"/>
      <c r="F1151" s="907"/>
      <c r="G1151" s="908"/>
      <c r="H1151" s="909"/>
      <c r="I1151" s="910"/>
      <c r="J1151" s="911"/>
      <c r="K1151" s="912"/>
      <c r="L1151" s="913"/>
      <c r="M1151" s="914"/>
      <c r="N1151" s="915"/>
      <c r="O1151" s="914"/>
      <c r="P1151" s="915"/>
      <c r="Q1151" s="916"/>
      <c r="R1151" s="917"/>
      <c r="S1151" s="918"/>
      <c r="T1151" s="114" t="str" cm="1">
        <f t="array" ref="T1151">_xlfn.IFS(I1151="L = L",J1151*K1151,I1151="L = RoT",J1151*R1151*S1151,I1151="A = L x H",J1151*K1151*L1151,I1151="A = CS",J1151*O1151,I1151="A = A",J1151*N1151,I1151="A = RoT",J1151*R1151*S1151,I1151="V = L x H x T",J1151*K1151*L1151*M1151,I1151="V = L x CS",J1151*K1151*O1151,I1151="V = T x A",J1151*M1151*N1151,I1151="V = V",J1151*P1151,I1151="V = RoT",J1151*R1151*S1151,I1151="M = M",J1151*Q1151,I1151="M = RoT",J1151*R1151*S1151,I1151="","")</f>
        <v/>
      </c>
      <c r="U1151" s="115" t="str" cm="1">
        <f t="array" ref="U1151">_xlfn.IFNA(_xlfn.IFS($H1151="length","m",$H1151="area","m2",$H1151="volume","m3",$H1151="mass","kg",$H1151="",""),"problem")</f>
        <v/>
      </c>
      <c r="V1151" s="475"/>
      <c r="W1151" s="476"/>
      <c r="X1151" s="476"/>
      <c r="Y1151" s="476"/>
      <c r="Z1151" s="116"/>
      <c r="AA1151" s="117" t="str" cm="1">
        <f t="array" ref="AA1151">_xlfn.IFNA(_xlfn.IFS($H1151="Length",VLOOKUP($Y1151,Densities,3,FALSE),$H1151="area",VLOOKUP($Y1151,Densities,4,FALSE),$H1151="volume",VLOOKUP($Y1151,Densities,5,FALSE),$H1151="mass",1,$H1151="",""),"enter density manually")</f>
        <v/>
      </c>
      <c r="AB1151" s="115" t="str" cm="1">
        <f t="array" ref="AB1151">_xlfn.IFNA(_xlfn.IFS($H1151="length","kg/m",$H1151="area","kg/m2",$H1151="volume","kg/m3",$H1151="mass","kg/kg",$H1151="",""),"problem")</f>
        <v/>
      </c>
      <c r="AC1151" s="118" t="str">
        <f t="shared" si="67"/>
        <v/>
      </c>
      <c r="AD1151" s="119" t="str">
        <f t="shared" si="68"/>
        <v/>
      </c>
      <c r="AE1151" s="120" t="str">
        <f t="shared" si="69"/>
        <v/>
      </c>
      <c r="AF1151" s="121" t="str">
        <f t="shared" si="66"/>
        <v/>
      </c>
    </row>
    <row r="1152" spans="2:32" ht="15.75" customHeight="1" x14ac:dyDescent="0.35">
      <c r="B1152" s="903"/>
      <c r="C1152" s="904"/>
      <c r="D1152" s="905"/>
      <c r="E1152" s="906"/>
      <c r="F1152" s="907"/>
      <c r="G1152" s="908"/>
      <c r="H1152" s="909"/>
      <c r="I1152" s="910"/>
      <c r="J1152" s="911"/>
      <c r="K1152" s="912"/>
      <c r="L1152" s="913"/>
      <c r="M1152" s="914"/>
      <c r="N1152" s="915"/>
      <c r="O1152" s="914"/>
      <c r="P1152" s="915"/>
      <c r="Q1152" s="916"/>
      <c r="R1152" s="917"/>
      <c r="S1152" s="918"/>
      <c r="T1152" s="114" t="str" cm="1">
        <f t="array" ref="T1152">_xlfn.IFS(I1152="L = L",J1152*K1152,I1152="L = RoT",J1152*R1152*S1152,I1152="A = L x H",J1152*K1152*L1152,I1152="A = CS",J1152*O1152,I1152="A = A",J1152*N1152,I1152="A = RoT",J1152*R1152*S1152,I1152="V = L x H x T",J1152*K1152*L1152*M1152,I1152="V = L x CS",J1152*K1152*O1152,I1152="V = T x A",J1152*M1152*N1152,I1152="V = V",J1152*P1152,I1152="V = RoT",J1152*R1152*S1152,I1152="M = M",J1152*Q1152,I1152="M = RoT",J1152*R1152*S1152,I1152="","")</f>
        <v/>
      </c>
      <c r="U1152" s="115" t="str" cm="1">
        <f t="array" ref="U1152">_xlfn.IFNA(_xlfn.IFS($H1152="length","m",$H1152="area","m2",$H1152="volume","m3",$H1152="mass","kg",$H1152="",""),"problem")</f>
        <v/>
      </c>
      <c r="V1152" s="475"/>
      <c r="W1152" s="476"/>
      <c r="X1152" s="476"/>
      <c r="Y1152" s="476"/>
      <c r="Z1152" s="116"/>
      <c r="AA1152" s="117" t="str" cm="1">
        <f t="array" ref="AA1152">_xlfn.IFNA(_xlfn.IFS($H1152="Length",VLOOKUP($Y1152,Densities,3,FALSE),$H1152="area",VLOOKUP($Y1152,Densities,4,FALSE),$H1152="volume",VLOOKUP($Y1152,Densities,5,FALSE),$H1152="mass",1,$H1152="",""),"enter density manually")</f>
        <v/>
      </c>
      <c r="AB1152" s="115" t="str" cm="1">
        <f t="array" ref="AB1152">_xlfn.IFNA(_xlfn.IFS($H1152="length","kg/m",$H1152="area","kg/m2",$H1152="volume","kg/m3",$H1152="mass","kg/kg",$H1152="",""),"problem")</f>
        <v/>
      </c>
      <c r="AC1152" s="118" t="str">
        <f t="shared" si="67"/>
        <v/>
      </c>
      <c r="AD1152" s="119" t="str">
        <f t="shared" si="68"/>
        <v/>
      </c>
      <c r="AE1152" s="120" t="str">
        <f t="shared" si="69"/>
        <v/>
      </c>
      <c r="AF1152" s="121" t="str">
        <f t="shared" si="66"/>
        <v/>
      </c>
    </row>
    <row r="1153" spans="2:32" ht="15.75" customHeight="1" x14ac:dyDescent="0.35">
      <c r="B1153" s="903"/>
      <c r="C1153" s="904"/>
      <c r="D1153" s="905"/>
      <c r="E1153" s="906"/>
      <c r="F1153" s="907"/>
      <c r="G1153" s="908"/>
      <c r="H1153" s="909"/>
      <c r="I1153" s="910"/>
      <c r="J1153" s="911"/>
      <c r="K1153" s="912"/>
      <c r="L1153" s="913"/>
      <c r="M1153" s="914"/>
      <c r="N1153" s="915"/>
      <c r="O1153" s="914"/>
      <c r="P1153" s="915"/>
      <c r="Q1153" s="916"/>
      <c r="R1153" s="917"/>
      <c r="S1153" s="918"/>
      <c r="T1153" s="114" t="str" cm="1">
        <f t="array" ref="T1153">_xlfn.IFS(I1153="L = L",J1153*K1153,I1153="L = RoT",J1153*R1153*S1153,I1153="A = L x H",J1153*K1153*L1153,I1153="A = CS",J1153*O1153,I1153="A = A",J1153*N1153,I1153="A = RoT",J1153*R1153*S1153,I1153="V = L x H x T",J1153*K1153*L1153*M1153,I1153="V = L x CS",J1153*K1153*O1153,I1153="V = T x A",J1153*M1153*N1153,I1153="V = V",J1153*P1153,I1153="V = RoT",J1153*R1153*S1153,I1153="M = M",J1153*Q1153,I1153="M = RoT",J1153*R1153*S1153,I1153="","")</f>
        <v/>
      </c>
      <c r="U1153" s="115" t="str" cm="1">
        <f t="array" ref="U1153">_xlfn.IFNA(_xlfn.IFS($H1153="length","m",$H1153="area","m2",$H1153="volume","m3",$H1153="mass","kg",$H1153="",""),"problem")</f>
        <v/>
      </c>
      <c r="V1153" s="475"/>
      <c r="W1153" s="476"/>
      <c r="X1153" s="476"/>
      <c r="Y1153" s="476"/>
      <c r="Z1153" s="116"/>
      <c r="AA1153" s="117" t="str" cm="1">
        <f t="array" ref="AA1153">_xlfn.IFNA(_xlfn.IFS($H1153="Length",VLOOKUP($Y1153,Densities,3,FALSE),$H1153="area",VLOOKUP($Y1153,Densities,4,FALSE),$H1153="volume",VLOOKUP($Y1153,Densities,5,FALSE),$H1153="mass",1,$H1153="",""),"enter density manually")</f>
        <v/>
      </c>
      <c r="AB1153" s="115" t="str" cm="1">
        <f t="array" ref="AB1153">_xlfn.IFNA(_xlfn.IFS($H1153="length","kg/m",$H1153="area","kg/m2",$H1153="volume","kg/m3",$H1153="mass","kg/kg",$H1153="",""),"problem")</f>
        <v/>
      </c>
      <c r="AC1153" s="118" t="str">
        <f t="shared" si="67"/>
        <v/>
      </c>
      <c r="AD1153" s="119" t="str">
        <f t="shared" si="68"/>
        <v/>
      </c>
      <c r="AE1153" s="120" t="str">
        <f t="shared" si="69"/>
        <v/>
      </c>
      <c r="AF1153" s="121" t="str">
        <f t="shared" si="66"/>
        <v/>
      </c>
    </row>
    <row r="1154" spans="2:32" ht="15.75" customHeight="1" x14ac:dyDescent="0.35">
      <c r="B1154" s="903"/>
      <c r="C1154" s="904"/>
      <c r="D1154" s="905"/>
      <c r="E1154" s="906"/>
      <c r="F1154" s="907"/>
      <c r="G1154" s="908"/>
      <c r="H1154" s="909"/>
      <c r="I1154" s="910"/>
      <c r="J1154" s="911"/>
      <c r="K1154" s="912"/>
      <c r="L1154" s="913"/>
      <c r="M1154" s="914"/>
      <c r="N1154" s="915"/>
      <c r="O1154" s="914"/>
      <c r="P1154" s="915"/>
      <c r="Q1154" s="916"/>
      <c r="R1154" s="917"/>
      <c r="S1154" s="918"/>
      <c r="T1154" s="114" t="str" cm="1">
        <f t="array" ref="T1154">_xlfn.IFS(I1154="L = L",J1154*K1154,I1154="L = RoT",J1154*R1154*S1154,I1154="A = L x H",J1154*K1154*L1154,I1154="A = CS",J1154*O1154,I1154="A = A",J1154*N1154,I1154="A = RoT",J1154*R1154*S1154,I1154="V = L x H x T",J1154*K1154*L1154*M1154,I1154="V = L x CS",J1154*K1154*O1154,I1154="V = T x A",J1154*M1154*N1154,I1154="V = V",J1154*P1154,I1154="V = RoT",J1154*R1154*S1154,I1154="M = M",J1154*Q1154,I1154="M = RoT",J1154*R1154*S1154,I1154="","")</f>
        <v/>
      </c>
      <c r="U1154" s="115" t="str" cm="1">
        <f t="array" ref="U1154">_xlfn.IFNA(_xlfn.IFS($H1154="length","m",$H1154="area","m2",$H1154="volume","m3",$H1154="mass","kg",$H1154="",""),"problem")</f>
        <v/>
      </c>
      <c r="V1154" s="475"/>
      <c r="W1154" s="476"/>
      <c r="X1154" s="476"/>
      <c r="Y1154" s="476"/>
      <c r="Z1154" s="116"/>
      <c r="AA1154" s="117" t="str" cm="1">
        <f t="array" ref="AA1154">_xlfn.IFNA(_xlfn.IFS($H1154="Length",VLOOKUP($Y1154,Densities,3,FALSE),$H1154="area",VLOOKUP($Y1154,Densities,4,FALSE),$H1154="volume",VLOOKUP($Y1154,Densities,5,FALSE),$H1154="mass",1,$H1154="",""),"enter density manually")</f>
        <v/>
      </c>
      <c r="AB1154" s="115" t="str" cm="1">
        <f t="array" ref="AB1154">_xlfn.IFNA(_xlfn.IFS($H1154="length","kg/m",$H1154="area","kg/m2",$H1154="volume","kg/m3",$H1154="mass","kg/kg",$H1154="",""),"problem")</f>
        <v/>
      </c>
      <c r="AC1154" s="118" t="str">
        <f t="shared" si="67"/>
        <v/>
      </c>
      <c r="AD1154" s="119" t="str">
        <f t="shared" si="68"/>
        <v/>
      </c>
      <c r="AE1154" s="120" t="str">
        <f t="shared" si="69"/>
        <v/>
      </c>
      <c r="AF1154" s="121" t="str">
        <f t="shared" si="66"/>
        <v/>
      </c>
    </row>
    <row r="1155" spans="2:32" ht="15.75" customHeight="1" x14ac:dyDescent="0.35">
      <c r="B1155" s="903"/>
      <c r="C1155" s="904"/>
      <c r="D1155" s="905"/>
      <c r="E1155" s="906"/>
      <c r="F1155" s="907"/>
      <c r="G1155" s="908"/>
      <c r="H1155" s="909"/>
      <c r="I1155" s="910"/>
      <c r="J1155" s="911"/>
      <c r="K1155" s="912"/>
      <c r="L1155" s="913"/>
      <c r="M1155" s="914"/>
      <c r="N1155" s="915"/>
      <c r="O1155" s="914"/>
      <c r="P1155" s="915"/>
      <c r="Q1155" s="916"/>
      <c r="R1155" s="917"/>
      <c r="S1155" s="918"/>
      <c r="T1155" s="114" t="str" cm="1">
        <f t="array" ref="T1155">_xlfn.IFS(I1155="L = L",J1155*K1155,I1155="L = RoT",J1155*R1155*S1155,I1155="A = L x H",J1155*K1155*L1155,I1155="A = CS",J1155*O1155,I1155="A = A",J1155*N1155,I1155="A = RoT",J1155*R1155*S1155,I1155="V = L x H x T",J1155*K1155*L1155*M1155,I1155="V = L x CS",J1155*K1155*O1155,I1155="V = T x A",J1155*M1155*N1155,I1155="V = V",J1155*P1155,I1155="V = RoT",J1155*R1155*S1155,I1155="M = M",J1155*Q1155,I1155="M = RoT",J1155*R1155*S1155,I1155="","")</f>
        <v/>
      </c>
      <c r="U1155" s="115" t="str" cm="1">
        <f t="array" ref="U1155">_xlfn.IFNA(_xlfn.IFS($H1155="length","m",$H1155="area","m2",$H1155="volume","m3",$H1155="mass","kg",$H1155="",""),"problem")</f>
        <v/>
      </c>
      <c r="V1155" s="475"/>
      <c r="W1155" s="476"/>
      <c r="X1155" s="476"/>
      <c r="Y1155" s="476"/>
      <c r="Z1155" s="116"/>
      <c r="AA1155" s="117" t="str" cm="1">
        <f t="array" ref="AA1155">_xlfn.IFNA(_xlfn.IFS($H1155="Length",VLOOKUP($Y1155,Densities,3,FALSE),$H1155="area",VLOOKUP($Y1155,Densities,4,FALSE),$H1155="volume",VLOOKUP($Y1155,Densities,5,FALSE),$H1155="mass",1,$H1155="",""),"enter density manually")</f>
        <v/>
      </c>
      <c r="AB1155" s="115" t="str" cm="1">
        <f t="array" ref="AB1155">_xlfn.IFNA(_xlfn.IFS($H1155="length","kg/m",$H1155="area","kg/m2",$H1155="volume","kg/m3",$H1155="mass","kg/kg",$H1155="",""),"problem")</f>
        <v/>
      </c>
      <c r="AC1155" s="118" t="str">
        <f t="shared" si="67"/>
        <v/>
      </c>
      <c r="AD1155" s="119" t="str">
        <f t="shared" si="68"/>
        <v/>
      </c>
      <c r="AE1155" s="120" t="str">
        <f t="shared" si="69"/>
        <v/>
      </c>
      <c r="AF1155" s="121" t="str">
        <f t="shared" si="66"/>
        <v/>
      </c>
    </row>
    <row r="1156" spans="2:32" ht="15.75" customHeight="1" x14ac:dyDescent="0.35">
      <c r="B1156" s="903"/>
      <c r="C1156" s="904"/>
      <c r="D1156" s="905"/>
      <c r="E1156" s="906"/>
      <c r="F1156" s="907"/>
      <c r="G1156" s="908"/>
      <c r="H1156" s="909"/>
      <c r="I1156" s="910"/>
      <c r="J1156" s="911"/>
      <c r="K1156" s="912"/>
      <c r="L1156" s="913"/>
      <c r="M1156" s="914"/>
      <c r="N1156" s="915"/>
      <c r="O1156" s="914"/>
      <c r="P1156" s="915"/>
      <c r="Q1156" s="916"/>
      <c r="R1156" s="917"/>
      <c r="S1156" s="918"/>
      <c r="T1156" s="114" t="str" cm="1">
        <f t="array" ref="T1156">_xlfn.IFS(I1156="L = L",J1156*K1156,I1156="L = RoT",J1156*R1156*S1156,I1156="A = L x H",J1156*K1156*L1156,I1156="A = CS",J1156*O1156,I1156="A = A",J1156*N1156,I1156="A = RoT",J1156*R1156*S1156,I1156="V = L x H x T",J1156*K1156*L1156*M1156,I1156="V = L x CS",J1156*K1156*O1156,I1156="V = T x A",J1156*M1156*N1156,I1156="V = V",J1156*P1156,I1156="V = RoT",J1156*R1156*S1156,I1156="M = M",J1156*Q1156,I1156="M = RoT",J1156*R1156*S1156,I1156="","")</f>
        <v/>
      </c>
      <c r="U1156" s="115" t="str" cm="1">
        <f t="array" ref="U1156">_xlfn.IFNA(_xlfn.IFS($H1156="length","m",$H1156="area","m2",$H1156="volume","m3",$H1156="mass","kg",$H1156="",""),"problem")</f>
        <v/>
      </c>
      <c r="V1156" s="475"/>
      <c r="W1156" s="476"/>
      <c r="X1156" s="476"/>
      <c r="Y1156" s="476"/>
      <c r="Z1156" s="116"/>
      <c r="AA1156" s="117" t="str" cm="1">
        <f t="array" ref="AA1156">_xlfn.IFNA(_xlfn.IFS($H1156="Length",VLOOKUP($Y1156,Densities,3,FALSE),$H1156="area",VLOOKUP($Y1156,Densities,4,FALSE),$H1156="volume",VLOOKUP($Y1156,Densities,5,FALSE),$H1156="mass",1,$H1156="",""),"enter density manually")</f>
        <v/>
      </c>
      <c r="AB1156" s="115" t="str" cm="1">
        <f t="array" ref="AB1156">_xlfn.IFNA(_xlfn.IFS($H1156="length","kg/m",$H1156="area","kg/m2",$H1156="volume","kg/m3",$H1156="mass","kg/kg",$H1156="",""),"problem")</f>
        <v/>
      </c>
      <c r="AC1156" s="118" t="str">
        <f t="shared" si="67"/>
        <v/>
      </c>
      <c r="AD1156" s="119" t="str">
        <f t="shared" si="68"/>
        <v/>
      </c>
      <c r="AE1156" s="120" t="str">
        <f t="shared" si="69"/>
        <v/>
      </c>
      <c r="AF1156" s="121" t="str">
        <f t="shared" si="66"/>
        <v/>
      </c>
    </row>
    <row r="1157" spans="2:32" ht="15.75" customHeight="1" x14ac:dyDescent="0.35">
      <c r="B1157" s="903"/>
      <c r="C1157" s="904"/>
      <c r="D1157" s="905"/>
      <c r="E1157" s="906"/>
      <c r="F1157" s="907"/>
      <c r="G1157" s="908"/>
      <c r="H1157" s="909"/>
      <c r="I1157" s="910"/>
      <c r="J1157" s="911"/>
      <c r="K1157" s="912"/>
      <c r="L1157" s="913"/>
      <c r="M1157" s="914"/>
      <c r="N1157" s="915"/>
      <c r="O1157" s="914"/>
      <c r="P1157" s="915"/>
      <c r="Q1157" s="916"/>
      <c r="R1157" s="917"/>
      <c r="S1157" s="918"/>
      <c r="T1157" s="114" t="str" cm="1">
        <f t="array" ref="T1157">_xlfn.IFS(I1157="L = L",J1157*K1157,I1157="L = RoT",J1157*R1157*S1157,I1157="A = L x H",J1157*K1157*L1157,I1157="A = CS",J1157*O1157,I1157="A = A",J1157*N1157,I1157="A = RoT",J1157*R1157*S1157,I1157="V = L x H x T",J1157*K1157*L1157*M1157,I1157="V = L x CS",J1157*K1157*O1157,I1157="V = T x A",J1157*M1157*N1157,I1157="V = V",J1157*P1157,I1157="V = RoT",J1157*R1157*S1157,I1157="M = M",J1157*Q1157,I1157="M = RoT",J1157*R1157*S1157,I1157="","")</f>
        <v/>
      </c>
      <c r="U1157" s="115" t="str" cm="1">
        <f t="array" ref="U1157">_xlfn.IFNA(_xlfn.IFS($H1157="length","m",$H1157="area","m2",$H1157="volume","m3",$H1157="mass","kg",$H1157="",""),"problem")</f>
        <v/>
      </c>
      <c r="V1157" s="475"/>
      <c r="W1157" s="476"/>
      <c r="X1157" s="476"/>
      <c r="Y1157" s="476"/>
      <c r="Z1157" s="116"/>
      <c r="AA1157" s="117" t="str" cm="1">
        <f t="array" ref="AA1157">_xlfn.IFNA(_xlfn.IFS($H1157="Length",VLOOKUP($Y1157,Densities,3,FALSE),$H1157="area",VLOOKUP($Y1157,Densities,4,FALSE),$H1157="volume",VLOOKUP($Y1157,Densities,5,FALSE),$H1157="mass",1,$H1157="",""),"enter density manually")</f>
        <v/>
      </c>
      <c r="AB1157" s="115" t="str" cm="1">
        <f t="array" ref="AB1157">_xlfn.IFNA(_xlfn.IFS($H1157="length","kg/m",$H1157="area","kg/m2",$H1157="volume","kg/m3",$H1157="mass","kg/kg",$H1157="",""),"problem")</f>
        <v/>
      </c>
      <c r="AC1157" s="118" t="str">
        <f t="shared" si="67"/>
        <v/>
      </c>
      <c r="AD1157" s="119" t="str">
        <f t="shared" si="68"/>
        <v/>
      </c>
      <c r="AE1157" s="120" t="str">
        <f t="shared" si="69"/>
        <v/>
      </c>
      <c r="AF1157" s="121" t="str">
        <f t="shared" si="66"/>
        <v/>
      </c>
    </row>
    <row r="1158" spans="2:32" ht="15.75" customHeight="1" x14ac:dyDescent="0.35">
      <c r="B1158" s="903"/>
      <c r="C1158" s="904"/>
      <c r="D1158" s="905"/>
      <c r="E1158" s="906"/>
      <c r="F1158" s="907"/>
      <c r="G1158" s="908"/>
      <c r="H1158" s="909"/>
      <c r="I1158" s="910"/>
      <c r="J1158" s="911"/>
      <c r="K1158" s="912"/>
      <c r="L1158" s="913"/>
      <c r="M1158" s="914"/>
      <c r="N1158" s="915"/>
      <c r="O1158" s="914"/>
      <c r="P1158" s="915"/>
      <c r="Q1158" s="916"/>
      <c r="R1158" s="917"/>
      <c r="S1158" s="918"/>
      <c r="T1158" s="114" t="str" cm="1">
        <f t="array" ref="T1158">_xlfn.IFS(I1158="L = L",J1158*K1158,I1158="L = RoT",J1158*R1158*S1158,I1158="A = L x H",J1158*K1158*L1158,I1158="A = CS",J1158*O1158,I1158="A = A",J1158*N1158,I1158="A = RoT",J1158*R1158*S1158,I1158="V = L x H x T",J1158*K1158*L1158*M1158,I1158="V = L x CS",J1158*K1158*O1158,I1158="V = T x A",J1158*M1158*N1158,I1158="V = V",J1158*P1158,I1158="V = RoT",J1158*R1158*S1158,I1158="M = M",J1158*Q1158,I1158="M = RoT",J1158*R1158*S1158,I1158="","")</f>
        <v/>
      </c>
      <c r="U1158" s="115" t="str" cm="1">
        <f t="array" ref="U1158">_xlfn.IFNA(_xlfn.IFS($H1158="length","m",$H1158="area","m2",$H1158="volume","m3",$H1158="mass","kg",$H1158="",""),"problem")</f>
        <v/>
      </c>
      <c r="V1158" s="475"/>
      <c r="W1158" s="476"/>
      <c r="X1158" s="476"/>
      <c r="Y1158" s="476"/>
      <c r="Z1158" s="116"/>
      <c r="AA1158" s="117" t="str" cm="1">
        <f t="array" ref="AA1158">_xlfn.IFNA(_xlfn.IFS($H1158="Length",VLOOKUP($Y1158,Densities,3,FALSE),$H1158="area",VLOOKUP($Y1158,Densities,4,FALSE),$H1158="volume",VLOOKUP($Y1158,Densities,5,FALSE),$H1158="mass",1,$H1158="",""),"enter density manually")</f>
        <v/>
      </c>
      <c r="AB1158" s="115" t="str" cm="1">
        <f t="array" ref="AB1158">_xlfn.IFNA(_xlfn.IFS($H1158="length","kg/m",$H1158="area","kg/m2",$H1158="volume","kg/m3",$H1158="mass","kg/kg",$H1158="",""),"problem")</f>
        <v/>
      </c>
      <c r="AC1158" s="118" t="str">
        <f t="shared" si="67"/>
        <v/>
      </c>
      <c r="AD1158" s="119" t="str">
        <f t="shared" si="68"/>
        <v/>
      </c>
      <c r="AE1158" s="120" t="str">
        <f t="shared" si="69"/>
        <v/>
      </c>
      <c r="AF1158" s="121" t="str">
        <f t="shared" ref="AF1158:AF1221" si="70">_xlfn.IFNA(IF($Y1158="","",VLOOKUP($Y1158,_xlfn.CHOOSECOLS(Material_categories,4,9),2,FALSE)),"Assign material to its type in tab 'Matching of material categories'")</f>
        <v/>
      </c>
    </row>
    <row r="1159" spans="2:32" ht="15.75" customHeight="1" x14ac:dyDescent="0.35">
      <c r="B1159" s="903"/>
      <c r="C1159" s="904"/>
      <c r="D1159" s="905"/>
      <c r="E1159" s="906"/>
      <c r="F1159" s="907"/>
      <c r="G1159" s="908"/>
      <c r="H1159" s="909"/>
      <c r="I1159" s="910"/>
      <c r="J1159" s="911"/>
      <c r="K1159" s="912"/>
      <c r="L1159" s="913"/>
      <c r="M1159" s="914"/>
      <c r="N1159" s="915"/>
      <c r="O1159" s="914"/>
      <c r="P1159" s="915"/>
      <c r="Q1159" s="916"/>
      <c r="R1159" s="917"/>
      <c r="S1159" s="918"/>
      <c r="T1159" s="114" t="str" cm="1">
        <f t="array" ref="T1159">_xlfn.IFS(I1159="L = L",J1159*K1159,I1159="L = RoT",J1159*R1159*S1159,I1159="A = L x H",J1159*K1159*L1159,I1159="A = CS",J1159*O1159,I1159="A = A",J1159*N1159,I1159="A = RoT",J1159*R1159*S1159,I1159="V = L x H x T",J1159*K1159*L1159*M1159,I1159="V = L x CS",J1159*K1159*O1159,I1159="V = T x A",J1159*M1159*N1159,I1159="V = V",J1159*P1159,I1159="V = RoT",J1159*R1159*S1159,I1159="M = M",J1159*Q1159,I1159="M = RoT",J1159*R1159*S1159,I1159="","")</f>
        <v/>
      </c>
      <c r="U1159" s="115" t="str" cm="1">
        <f t="array" ref="U1159">_xlfn.IFNA(_xlfn.IFS($H1159="length","m",$H1159="area","m2",$H1159="volume","m3",$H1159="mass","kg",$H1159="",""),"problem")</f>
        <v/>
      </c>
      <c r="V1159" s="475"/>
      <c r="W1159" s="476"/>
      <c r="X1159" s="476"/>
      <c r="Y1159" s="476"/>
      <c r="Z1159" s="116"/>
      <c r="AA1159" s="117" t="str" cm="1">
        <f t="array" ref="AA1159">_xlfn.IFNA(_xlfn.IFS($H1159="Length",VLOOKUP($Y1159,Densities,3,FALSE),$H1159="area",VLOOKUP($Y1159,Densities,4,FALSE),$H1159="volume",VLOOKUP($Y1159,Densities,5,FALSE),$H1159="mass",1,$H1159="",""),"enter density manually")</f>
        <v/>
      </c>
      <c r="AB1159" s="115" t="str" cm="1">
        <f t="array" ref="AB1159">_xlfn.IFNA(_xlfn.IFS($H1159="length","kg/m",$H1159="area","kg/m2",$H1159="volume","kg/m3",$H1159="mass","kg/kg",$H1159="",""),"problem")</f>
        <v/>
      </c>
      <c r="AC1159" s="118" t="str">
        <f t="shared" ref="AC1159:AC1222" si="71">IF($T1159="","",$T1159*$AA1159)</f>
        <v/>
      </c>
      <c r="AD1159" s="119" t="str">
        <f t="shared" ref="AD1159:AD1222" si="72">IF($Y1159="","",IFERROR(_xlfn.IFNA(IF($H1159="volume",$AA1159,VLOOKUP($Y1159,Densities,5,FALSE)),"enter volumic density manually"),"enter volumic density manually"))</f>
        <v/>
      </c>
      <c r="AE1159" s="120" t="str">
        <f t="shared" ref="AE1159:AE1222" si="73">IF($Y1159="","",IF($AC1159="","",$AC1159/$AD1159))</f>
        <v/>
      </c>
      <c r="AF1159" s="121" t="str">
        <f t="shared" si="70"/>
        <v/>
      </c>
    </row>
    <row r="1160" spans="2:32" ht="15.75" customHeight="1" x14ac:dyDescent="0.35">
      <c r="B1160" s="903"/>
      <c r="C1160" s="904"/>
      <c r="D1160" s="905"/>
      <c r="E1160" s="906"/>
      <c r="F1160" s="907"/>
      <c r="G1160" s="908"/>
      <c r="H1160" s="909"/>
      <c r="I1160" s="910"/>
      <c r="J1160" s="911"/>
      <c r="K1160" s="912"/>
      <c r="L1160" s="913"/>
      <c r="M1160" s="914"/>
      <c r="N1160" s="915"/>
      <c r="O1160" s="914"/>
      <c r="P1160" s="915"/>
      <c r="Q1160" s="916"/>
      <c r="R1160" s="917"/>
      <c r="S1160" s="918"/>
      <c r="T1160" s="114" t="str" cm="1">
        <f t="array" ref="T1160">_xlfn.IFS(I1160="L = L",J1160*K1160,I1160="L = RoT",J1160*R1160*S1160,I1160="A = L x H",J1160*K1160*L1160,I1160="A = CS",J1160*O1160,I1160="A = A",J1160*N1160,I1160="A = RoT",J1160*R1160*S1160,I1160="V = L x H x T",J1160*K1160*L1160*M1160,I1160="V = L x CS",J1160*K1160*O1160,I1160="V = T x A",J1160*M1160*N1160,I1160="V = V",J1160*P1160,I1160="V = RoT",J1160*R1160*S1160,I1160="M = M",J1160*Q1160,I1160="M = RoT",J1160*R1160*S1160,I1160="","")</f>
        <v/>
      </c>
      <c r="U1160" s="115" t="str" cm="1">
        <f t="array" ref="U1160">_xlfn.IFNA(_xlfn.IFS($H1160="length","m",$H1160="area","m2",$H1160="volume","m3",$H1160="mass","kg",$H1160="",""),"problem")</f>
        <v/>
      </c>
      <c r="V1160" s="475"/>
      <c r="W1160" s="476"/>
      <c r="X1160" s="476"/>
      <c r="Y1160" s="476"/>
      <c r="Z1160" s="116"/>
      <c r="AA1160" s="117" t="str" cm="1">
        <f t="array" ref="AA1160">_xlfn.IFNA(_xlfn.IFS($H1160="Length",VLOOKUP($Y1160,Densities,3,FALSE),$H1160="area",VLOOKUP($Y1160,Densities,4,FALSE),$H1160="volume",VLOOKUP($Y1160,Densities,5,FALSE),$H1160="mass",1,$H1160="",""),"enter density manually")</f>
        <v/>
      </c>
      <c r="AB1160" s="115" t="str" cm="1">
        <f t="array" ref="AB1160">_xlfn.IFNA(_xlfn.IFS($H1160="length","kg/m",$H1160="area","kg/m2",$H1160="volume","kg/m3",$H1160="mass","kg/kg",$H1160="",""),"problem")</f>
        <v/>
      </c>
      <c r="AC1160" s="118" t="str">
        <f t="shared" si="71"/>
        <v/>
      </c>
      <c r="AD1160" s="119" t="str">
        <f t="shared" si="72"/>
        <v/>
      </c>
      <c r="AE1160" s="120" t="str">
        <f t="shared" si="73"/>
        <v/>
      </c>
      <c r="AF1160" s="121" t="str">
        <f t="shared" si="70"/>
        <v/>
      </c>
    </row>
    <row r="1161" spans="2:32" ht="15.75" customHeight="1" x14ac:dyDescent="0.35">
      <c r="B1161" s="903"/>
      <c r="C1161" s="904"/>
      <c r="D1161" s="905"/>
      <c r="E1161" s="906"/>
      <c r="F1161" s="907"/>
      <c r="G1161" s="908"/>
      <c r="H1161" s="909"/>
      <c r="I1161" s="910"/>
      <c r="J1161" s="911"/>
      <c r="K1161" s="912"/>
      <c r="L1161" s="913"/>
      <c r="M1161" s="914"/>
      <c r="N1161" s="915"/>
      <c r="O1161" s="914"/>
      <c r="P1161" s="915"/>
      <c r="Q1161" s="916"/>
      <c r="R1161" s="917"/>
      <c r="S1161" s="918"/>
      <c r="T1161" s="114" t="str" cm="1">
        <f t="array" ref="T1161">_xlfn.IFS(I1161="L = L",J1161*K1161,I1161="L = RoT",J1161*R1161*S1161,I1161="A = L x H",J1161*K1161*L1161,I1161="A = CS",J1161*O1161,I1161="A = A",J1161*N1161,I1161="A = RoT",J1161*R1161*S1161,I1161="V = L x H x T",J1161*K1161*L1161*M1161,I1161="V = L x CS",J1161*K1161*O1161,I1161="V = T x A",J1161*M1161*N1161,I1161="V = V",J1161*P1161,I1161="V = RoT",J1161*R1161*S1161,I1161="M = M",J1161*Q1161,I1161="M = RoT",J1161*R1161*S1161,I1161="","")</f>
        <v/>
      </c>
      <c r="U1161" s="115" t="str" cm="1">
        <f t="array" ref="U1161">_xlfn.IFNA(_xlfn.IFS($H1161="length","m",$H1161="area","m2",$H1161="volume","m3",$H1161="mass","kg",$H1161="",""),"problem")</f>
        <v/>
      </c>
      <c r="V1161" s="475"/>
      <c r="W1161" s="476"/>
      <c r="X1161" s="476"/>
      <c r="Y1161" s="476"/>
      <c r="Z1161" s="116"/>
      <c r="AA1161" s="117" t="str" cm="1">
        <f t="array" ref="AA1161">_xlfn.IFNA(_xlfn.IFS($H1161="Length",VLOOKUP($Y1161,Densities,3,FALSE),$H1161="area",VLOOKUP($Y1161,Densities,4,FALSE),$H1161="volume",VLOOKUP($Y1161,Densities,5,FALSE),$H1161="mass",1,$H1161="",""),"enter density manually")</f>
        <v/>
      </c>
      <c r="AB1161" s="115" t="str" cm="1">
        <f t="array" ref="AB1161">_xlfn.IFNA(_xlfn.IFS($H1161="length","kg/m",$H1161="area","kg/m2",$H1161="volume","kg/m3",$H1161="mass","kg/kg",$H1161="",""),"problem")</f>
        <v/>
      </c>
      <c r="AC1161" s="118" t="str">
        <f t="shared" si="71"/>
        <v/>
      </c>
      <c r="AD1161" s="119" t="str">
        <f t="shared" si="72"/>
        <v/>
      </c>
      <c r="AE1161" s="120" t="str">
        <f t="shared" si="73"/>
        <v/>
      </c>
      <c r="AF1161" s="121" t="str">
        <f t="shared" si="70"/>
        <v/>
      </c>
    </row>
    <row r="1162" spans="2:32" ht="15.75" customHeight="1" x14ac:dyDescent="0.35">
      <c r="B1162" s="903"/>
      <c r="C1162" s="904"/>
      <c r="D1162" s="905"/>
      <c r="E1162" s="906"/>
      <c r="F1162" s="907"/>
      <c r="G1162" s="908"/>
      <c r="H1162" s="909"/>
      <c r="I1162" s="910"/>
      <c r="J1162" s="911"/>
      <c r="K1162" s="912"/>
      <c r="L1162" s="913"/>
      <c r="M1162" s="914"/>
      <c r="N1162" s="915"/>
      <c r="O1162" s="914"/>
      <c r="P1162" s="915"/>
      <c r="Q1162" s="916"/>
      <c r="R1162" s="917"/>
      <c r="S1162" s="918"/>
      <c r="T1162" s="114" t="str" cm="1">
        <f t="array" ref="T1162">_xlfn.IFS(I1162="L = L",J1162*K1162,I1162="L = RoT",J1162*R1162*S1162,I1162="A = L x H",J1162*K1162*L1162,I1162="A = CS",J1162*O1162,I1162="A = A",J1162*N1162,I1162="A = RoT",J1162*R1162*S1162,I1162="V = L x H x T",J1162*K1162*L1162*M1162,I1162="V = L x CS",J1162*K1162*O1162,I1162="V = T x A",J1162*M1162*N1162,I1162="V = V",J1162*P1162,I1162="V = RoT",J1162*R1162*S1162,I1162="M = M",J1162*Q1162,I1162="M = RoT",J1162*R1162*S1162,I1162="","")</f>
        <v/>
      </c>
      <c r="U1162" s="115" t="str" cm="1">
        <f t="array" ref="U1162">_xlfn.IFNA(_xlfn.IFS($H1162="length","m",$H1162="area","m2",$H1162="volume","m3",$H1162="mass","kg",$H1162="",""),"problem")</f>
        <v/>
      </c>
      <c r="V1162" s="475"/>
      <c r="W1162" s="476"/>
      <c r="X1162" s="476"/>
      <c r="Y1162" s="476"/>
      <c r="Z1162" s="116"/>
      <c r="AA1162" s="117" t="str" cm="1">
        <f t="array" ref="AA1162">_xlfn.IFNA(_xlfn.IFS($H1162="Length",VLOOKUP($Y1162,Densities,3,FALSE),$H1162="area",VLOOKUP($Y1162,Densities,4,FALSE),$H1162="volume",VLOOKUP($Y1162,Densities,5,FALSE),$H1162="mass",1,$H1162="",""),"enter density manually")</f>
        <v/>
      </c>
      <c r="AB1162" s="115" t="str" cm="1">
        <f t="array" ref="AB1162">_xlfn.IFNA(_xlfn.IFS($H1162="length","kg/m",$H1162="area","kg/m2",$H1162="volume","kg/m3",$H1162="mass","kg/kg",$H1162="",""),"problem")</f>
        <v/>
      </c>
      <c r="AC1162" s="118" t="str">
        <f t="shared" si="71"/>
        <v/>
      </c>
      <c r="AD1162" s="119" t="str">
        <f t="shared" si="72"/>
        <v/>
      </c>
      <c r="AE1162" s="120" t="str">
        <f t="shared" si="73"/>
        <v/>
      </c>
      <c r="AF1162" s="121" t="str">
        <f t="shared" si="70"/>
        <v/>
      </c>
    </row>
    <row r="1163" spans="2:32" ht="15.75" customHeight="1" x14ac:dyDescent="0.35">
      <c r="B1163" s="903"/>
      <c r="C1163" s="904"/>
      <c r="D1163" s="905"/>
      <c r="E1163" s="906"/>
      <c r="F1163" s="907"/>
      <c r="G1163" s="908"/>
      <c r="H1163" s="909"/>
      <c r="I1163" s="910"/>
      <c r="J1163" s="911"/>
      <c r="K1163" s="912"/>
      <c r="L1163" s="913"/>
      <c r="M1163" s="914"/>
      <c r="N1163" s="915"/>
      <c r="O1163" s="914"/>
      <c r="P1163" s="915"/>
      <c r="Q1163" s="916"/>
      <c r="R1163" s="917"/>
      <c r="S1163" s="918"/>
      <c r="T1163" s="114" t="str" cm="1">
        <f t="array" ref="T1163">_xlfn.IFS(I1163="L = L",J1163*K1163,I1163="L = RoT",J1163*R1163*S1163,I1163="A = L x H",J1163*K1163*L1163,I1163="A = CS",J1163*O1163,I1163="A = A",J1163*N1163,I1163="A = RoT",J1163*R1163*S1163,I1163="V = L x H x T",J1163*K1163*L1163*M1163,I1163="V = L x CS",J1163*K1163*O1163,I1163="V = T x A",J1163*M1163*N1163,I1163="V = V",J1163*P1163,I1163="V = RoT",J1163*R1163*S1163,I1163="M = M",J1163*Q1163,I1163="M = RoT",J1163*R1163*S1163,I1163="","")</f>
        <v/>
      </c>
      <c r="U1163" s="115" t="str" cm="1">
        <f t="array" ref="U1163">_xlfn.IFNA(_xlfn.IFS($H1163="length","m",$H1163="area","m2",$H1163="volume","m3",$H1163="mass","kg",$H1163="",""),"problem")</f>
        <v/>
      </c>
      <c r="V1163" s="475"/>
      <c r="W1163" s="476"/>
      <c r="X1163" s="476"/>
      <c r="Y1163" s="476"/>
      <c r="Z1163" s="116"/>
      <c r="AA1163" s="117" t="str" cm="1">
        <f t="array" ref="AA1163">_xlfn.IFNA(_xlfn.IFS($H1163="Length",VLOOKUP($Y1163,Densities,3,FALSE),$H1163="area",VLOOKUP($Y1163,Densities,4,FALSE),$H1163="volume",VLOOKUP($Y1163,Densities,5,FALSE),$H1163="mass",1,$H1163="",""),"enter density manually")</f>
        <v/>
      </c>
      <c r="AB1163" s="115" t="str" cm="1">
        <f t="array" ref="AB1163">_xlfn.IFNA(_xlfn.IFS($H1163="length","kg/m",$H1163="area","kg/m2",$H1163="volume","kg/m3",$H1163="mass","kg/kg",$H1163="",""),"problem")</f>
        <v/>
      </c>
      <c r="AC1163" s="118" t="str">
        <f t="shared" si="71"/>
        <v/>
      </c>
      <c r="AD1163" s="119" t="str">
        <f t="shared" si="72"/>
        <v/>
      </c>
      <c r="AE1163" s="120" t="str">
        <f t="shared" si="73"/>
        <v/>
      </c>
      <c r="AF1163" s="121" t="str">
        <f t="shared" si="70"/>
        <v/>
      </c>
    </row>
    <row r="1164" spans="2:32" ht="15.75" customHeight="1" x14ac:dyDescent="0.35">
      <c r="B1164" s="903"/>
      <c r="C1164" s="904"/>
      <c r="D1164" s="905"/>
      <c r="E1164" s="906"/>
      <c r="F1164" s="907"/>
      <c r="G1164" s="908"/>
      <c r="H1164" s="909"/>
      <c r="I1164" s="910"/>
      <c r="J1164" s="911"/>
      <c r="K1164" s="912"/>
      <c r="L1164" s="913"/>
      <c r="M1164" s="914"/>
      <c r="N1164" s="915"/>
      <c r="O1164" s="914"/>
      <c r="P1164" s="915"/>
      <c r="Q1164" s="916"/>
      <c r="R1164" s="917"/>
      <c r="S1164" s="918"/>
      <c r="T1164" s="114" t="str" cm="1">
        <f t="array" ref="T1164">_xlfn.IFS(I1164="L = L",J1164*K1164,I1164="L = RoT",J1164*R1164*S1164,I1164="A = L x H",J1164*K1164*L1164,I1164="A = CS",J1164*O1164,I1164="A = A",J1164*N1164,I1164="A = RoT",J1164*R1164*S1164,I1164="V = L x H x T",J1164*K1164*L1164*M1164,I1164="V = L x CS",J1164*K1164*O1164,I1164="V = T x A",J1164*M1164*N1164,I1164="V = V",J1164*P1164,I1164="V = RoT",J1164*R1164*S1164,I1164="M = M",J1164*Q1164,I1164="M = RoT",J1164*R1164*S1164,I1164="","")</f>
        <v/>
      </c>
      <c r="U1164" s="115" t="str" cm="1">
        <f t="array" ref="U1164">_xlfn.IFNA(_xlfn.IFS($H1164="length","m",$H1164="area","m2",$H1164="volume","m3",$H1164="mass","kg",$H1164="",""),"problem")</f>
        <v/>
      </c>
      <c r="V1164" s="475"/>
      <c r="W1164" s="476"/>
      <c r="X1164" s="476"/>
      <c r="Y1164" s="476"/>
      <c r="Z1164" s="116"/>
      <c r="AA1164" s="117" t="str" cm="1">
        <f t="array" ref="AA1164">_xlfn.IFNA(_xlfn.IFS($H1164="Length",VLOOKUP($Y1164,Densities,3,FALSE),$H1164="area",VLOOKUP($Y1164,Densities,4,FALSE),$H1164="volume",VLOOKUP($Y1164,Densities,5,FALSE),$H1164="mass",1,$H1164="",""),"enter density manually")</f>
        <v/>
      </c>
      <c r="AB1164" s="115" t="str" cm="1">
        <f t="array" ref="AB1164">_xlfn.IFNA(_xlfn.IFS($H1164="length","kg/m",$H1164="area","kg/m2",$H1164="volume","kg/m3",$H1164="mass","kg/kg",$H1164="",""),"problem")</f>
        <v/>
      </c>
      <c r="AC1164" s="118" t="str">
        <f t="shared" si="71"/>
        <v/>
      </c>
      <c r="AD1164" s="119" t="str">
        <f t="shared" si="72"/>
        <v/>
      </c>
      <c r="AE1164" s="120" t="str">
        <f t="shared" si="73"/>
        <v/>
      </c>
      <c r="AF1164" s="121" t="str">
        <f t="shared" si="70"/>
        <v/>
      </c>
    </row>
    <row r="1165" spans="2:32" ht="15.75" customHeight="1" x14ac:dyDescent="0.35">
      <c r="B1165" s="903"/>
      <c r="C1165" s="904"/>
      <c r="D1165" s="905"/>
      <c r="E1165" s="906"/>
      <c r="F1165" s="907"/>
      <c r="G1165" s="908"/>
      <c r="H1165" s="909"/>
      <c r="I1165" s="910"/>
      <c r="J1165" s="911"/>
      <c r="K1165" s="912"/>
      <c r="L1165" s="913"/>
      <c r="M1165" s="914"/>
      <c r="N1165" s="915"/>
      <c r="O1165" s="914"/>
      <c r="P1165" s="915"/>
      <c r="Q1165" s="916"/>
      <c r="R1165" s="917"/>
      <c r="S1165" s="918"/>
      <c r="T1165" s="114" t="str" cm="1">
        <f t="array" ref="T1165">_xlfn.IFS(I1165="L = L",J1165*K1165,I1165="L = RoT",J1165*R1165*S1165,I1165="A = L x H",J1165*K1165*L1165,I1165="A = CS",J1165*O1165,I1165="A = A",J1165*N1165,I1165="A = RoT",J1165*R1165*S1165,I1165="V = L x H x T",J1165*K1165*L1165*M1165,I1165="V = L x CS",J1165*K1165*O1165,I1165="V = T x A",J1165*M1165*N1165,I1165="V = V",J1165*P1165,I1165="V = RoT",J1165*R1165*S1165,I1165="M = M",J1165*Q1165,I1165="M = RoT",J1165*R1165*S1165,I1165="","")</f>
        <v/>
      </c>
      <c r="U1165" s="115" t="str" cm="1">
        <f t="array" ref="U1165">_xlfn.IFNA(_xlfn.IFS($H1165="length","m",$H1165="area","m2",$H1165="volume","m3",$H1165="mass","kg",$H1165="",""),"problem")</f>
        <v/>
      </c>
      <c r="V1165" s="475"/>
      <c r="W1165" s="476"/>
      <c r="X1165" s="476"/>
      <c r="Y1165" s="476"/>
      <c r="Z1165" s="116"/>
      <c r="AA1165" s="117" t="str" cm="1">
        <f t="array" ref="AA1165">_xlfn.IFNA(_xlfn.IFS($H1165="Length",VLOOKUP($Y1165,Densities,3,FALSE),$H1165="area",VLOOKUP($Y1165,Densities,4,FALSE),$H1165="volume",VLOOKUP($Y1165,Densities,5,FALSE),$H1165="mass",1,$H1165="",""),"enter density manually")</f>
        <v/>
      </c>
      <c r="AB1165" s="115" t="str" cm="1">
        <f t="array" ref="AB1165">_xlfn.IFNA(_xlfn.IFS($H1165="length","kg/m",$H1165="area","kg/m2",$H1165="volume","kg/m3",$H1165="mass","kg/kg",$H1165="",""),"problem")</f>
        <v/>
      </c>
      <c r="AC1165" s="118" t="str">
        <f t="shared" si="71"/>
        <v/>
      </c>
      <c r="AD1165" s="119" t="str">
        <f t="shared" si="72"/>
        <v/>
      </c>
      <c r="AE1165" s="120" t="str">
        <f t="shared" si="73"/>
        <v/>
      </c>
      <c r="AF1165" s="121" t="str">
        <f t="shared" si="70"/>
        <v/>
      </c>
    </row>
    <row r="1166" spans="2:32" ht="15.75" customHeight="1" x14ac:dyDescent="0.35">
      <c r="B1166" s="903"/>
      <c r="C1166" s="904"/>
      <c r="D1166" s="905"/>
      <c r="E1166" s="906"/>
      <c r="F1166" s="907"/>
      <c r="G1166" s="908"/>
      <c r="H1166" s="909"/>
      <c r="I1166" s="910"/>
      <c r="J1166" s="911"/>
      <c r="K1166" s="912"/>
      <c r="L1166" s="913"/>
      <c r="M1166" s="914"/>
      <c r="N1166" s="915"/>
      <c r="O1166" s="914"/>
      <c r="P1166" s="915"/>
      <c r="Q1166" s="916"/>
      <c r="R1166" s="917"/>
      <c r="S1166" s="918"/>
      <c r="T1166" s="114" t="str" cm="1">
        <f t="array" ref="T1166">_xlfn.IFS(I1166="L = L",J1166*K1166,I1166="L = RoT",J1166*R1166*S1166,I1166="A = L x H",J1166*K1166*L1166,I1166="A = CS",J1166*O1166,I1166="A = A",J1166*N1166,I1166="A = RoT",J1166*R1166*S1166,I1166="V = L x H x T",J1166*K1166*L1166*M1166,I1166="V = L x CS",J1166*K1166*O1166,I1166="V = T x A",J1166*M1166*N1166,I1166="V = V",J1166*P1166,I1166="V = RoT",J1166*R1166*S1166,I1166="M = M",J1166*Q1166,I1166="M = RoT",J1166*R1166*S1166,I1166="","")</f>
        <v/>
      </c>
      <c r="U1166" s="115" t="str" cm="1">
        <f t="array" ref="U1166">_xlfn.IFNA(_xlfn.IFS($H1166="length","m",$H1166="area","m2",$H1166="volume","m3",$H1166="mass","kg",$H1166="",""),"problem")</f>
        <v/>
      </c>
      <c r="V1166" s="475"/>
      <c r="W1166" s="476"/>
      <c r="X1166" s="476"/>
      <c r="Y1166" s="476"/>
      <c r="Z1166" s="116"/>
      <c r="AA1166" s="117" t="str" cm="1">
        <f t="array" ref="AA1166">_xlfn.IFNA(_xlfn.IFS($H1166="Length",VLOOKUP($Y1166,Densities,3,FALSE),$H1166="area",VLOOKUP($Y1166,Densities,4,FALSE),$H1166="volume",VLOOKUP($Y1166,Densities,5,FALSE),$H1166="mass",1,$H1166="",""),"enter density manually")</f>
        <v/>
      </c>
      <c r="AB1166" s="115" t="str" cm="1">
        <f t="array" ref="AB1166">_xlfn.IFNA(_xlfn.IFS($H1166="length","kg/m",$H1166="area","kg/m2",$H1166="volume","kg/m3",$H1166="mass","kg/kg",$H1166="",""),"problem")</f>
        <v/>
      </c>
      <c r="AC1166" s="118" t="str">
        <f t="shared" si="71"/>
        <v/>
      </c>
      <c r="AD1166" s="119" t="str">
        <f t="shared" si="72"/>
        <v/>
      </c>
      <c r="AE1166" s="120" t="str">
        <f t="shared" si="73"/>
        <v/>
      </c>
      <c r="AF1166" s="121" t="str">
        <f t="shared" si="70"/>
        <v/>
      </c>
    </row>
    <row r="1167" spans="2:32" ht="15.75" customHeight="1" x14ac:dyDescent="0.35">
      <c r="B1167" s="903"/>
      <c r="C1167" s="904"/>
      <c r="D1167" s="905"/>
      <c r="E1167" s="906"/>
      <c r="F1167" s="907"/>
      <c r="G1167" s="908"/>
      <c r="H1167" s="909"/>
      <c r="I1167" s="910"/>
      <c r="J1167" s="911"/>
      <c r="K1167" s="912"/>
      <c r="L1167" s="913"/>
      <c r="M1167" s="914"/>
      <c r="N1167" s="915"/>
      <c r="O1167" s="914"/>
      <c r="P1167" s="915"/>
      <c r="Q1167" s="916"/>
      <c r="R1167" s="917"/>
      <c r="S1167" s="918"/>
      <c r="T1167" s="114" t="str" cm="1">
        <f t="array" ref="T1167">_xlfn.IFS(I1167="L = L",J1167*K1167,I1167="L = RoT",J1167*R1167*S1167,I1167="A = L x H",J1167*K1167*L1167,I1167="A = CS",J1167*O1167,I1167="A = A",J1167*N1167,I1167="A = RoT",J1167*R1167*S1167,I1167="V = L x H x T",J1167*K1167*L1167*M1167,I1167="V = L x CS",J1167*K1167*O1167,I1167="V = T x A",J1167*M1167*N1167,I1167="V = V",J1167*P1167,I1167="V = RoT",J1167*R1167*S1167,I1167="M = M",J1167*Q1167,I1167="M = RoT",J1167*R1167*S1167,I1167="","")</f>
        <v/>
      </c>
      <c r="U1167" s="115" t="str" cm="1">
        <f t="array" ref="U1167">_xlfn.IFNA(_xlfn.IFS($H1167="length","m",$H1167="area","m2",$H1167="volume","m3",$H1167="mass","kg",$H1167="",""),"problem")</f>
        <v/>
      </c>
      <c r="V1167" s="475"/>
      <c r="W1167" s="476"/>
      <c r="X1167" s="476"/>
      <c r="Y1167" s="476"/>
      <c r="Z1167" s="116"/>
      <c r="AA1167" s="117" t="str" cm="1">
        <f t="array" ref="AA1167">_xlfn.IFNA(_xlfn.IFS($H1167="Length",VLOOKUP($Y1167,Densities,3,FALSE),$H1167="area",VLOOKUP($Y1167,Densities,4,FALSE),$H1167="volume",VLOOKUP($Y1167,Densities,5,FALSE),$H1167="mass",1,$H1167="",""),"enter density manually")</f>
        <v/>
      </c>
      <c r="AB1167" s="115" t="str" cm="1">
        <f t="array" ref="AB1167">_xlfn.IFNA(_xlfn.IFS($H1167="length","kg/m",$H1167="area","kg/m2",$H1167="volume","kg/m3",$H1167="mass","kg/kg",$H1167="",""),"problem")</f>
        <v/>
      </c>
      <c r="AC1167" s="118" t="str">
        <f t="shared" si="71"/>
        <v/>
      </c>
      <c r="AD1167" s="119" t="str">
        <f t="shared" si="72"/>
        <v/>
      </c>
      <c r="AE1167" s="120" t="str">
        <f t="shared" si="73"/>
        <v/>
      </c>
      <c r="AF1167" s="121" t="str">
        <f t="shared" si="70"/>
        <v/>
      </c>
    </row>
    <row r="1168" spans="2:32" ht="15.75" customHeight="1" x14ac:dyDescent="0.35">
      <c r="B1168" s="903"/>
      <c r="C1168" s="904"/>
      <c r="D1168" s="905"/>
      <c r="E1168" s="906"/>
      <c r="F1168" s="907"/>
      <c r="G1168" s="908"/>
      <c r="H1168" s="909"/>
      <c r="I1168" s="910"/>
      <c r="J1168" s="911"/>
      <c r="K1168" s="912"/>
      <c r="L1168" s="913"/>
      <c r="M1168" s="914"/>
      <c r="N1168" s="915"/>
      <c r="O1168" s="914"/>
      <c r="P1168" s="915"/>
      <c r="Q1168" s="916"/>
      <c r="R1168" s="917"/>
      <c r="S1168" s="918"/>
      <c r="T1168" s="114" t="str" cm="1">
        <f t="array" ref="T1168">_xlfn.IFS(I1168="L = L",J1168*K1168,I1168="L = RoT",J1168*R1168*S1168,I1168="A = L x H",J1168*K1168*L1168,I1168="A = CS",J1168*O1168,I1168="A = A",J1168*N1168,I1168="A = RoT",J1168*R1168*S1168,I1168="V = L x H x T",J1168*K1168*L1168*M1168,I1168="V = L x CS",J1168*K1168*O1168,I1168="V = T x A",J1168*M1168*N1168,I1168="V = V",J1168*P1168,I1168="V = RoT",J1168*R1168*S1168,I1168="M = M",J1168*Q1168,I1168="M = RoT",J1168*R1168*S1168,I1168="","")</f>
        <v/>
      </c>
      <c r="U1168" s="115" t="str" cm="1">
        <f t="array" ref="U1168">_xlfn.IFNA(_xlfn.IFS($H1168="length","m",$H1168="area","m2",$H1168="volume","m3",$H1168="mass","kg",$H1168="",""),"problem")</f>
        <v/>
      </c>
      <c r="V1168" s="475"/>
      <c r="W1168" s="476"/>
      <c r="X1168" s="476"/>
      <c r="Y1168" s="476"/>
      <c r="Z1168" s="116"/>
      <c r="AA1168" s="117" t="str" cm="1">
        <f t="array" ref="AA1168">_xlfn.IFNA(_xlfn.IFS($H1168="Length",VLOOKUP($Y1168,Densities,3,FALSE),$H1168="area",VLOOKUP($Y1168,Densities,4,FALSE),$H1168="volume",VLOOKUP($Y1168,Densities,5,FALSE),$H1168="mass",1,$H1168="",""),"enter density manually")</f>
        <v/>
      </c>
      <c r="AB1168" s="115" t="str" cm="1">
        <f t="array" ref="AB1168">_xlfn.IFNA(_xlfn.IFS($H1168="length","kg/m",$H1168="area","kg/m2",$H1168="volume","kg/m3",$H1168="mass","kg/kg",$H1168="",""),"problem")</f>
        <v/>
      </c>
      <c r="AC1168" s="118" t="str">
        <f t="shared" si="71"/>
        <v/>
      </c>
      <c r="AD1168" s="119" t="str">
        <f t="shared" si="72"/>
        <v/>
      </c>
      <c r="AE1168" s="120" t="str">
        <f t="shared" si="73"/>
        <v/>
      </c>
      <c r="AF1168" s="121" t="str">
        <f t="shared" si="70"/>
        <v/>
      </c>
    </row>
    <row r="1169" spans="2:32" ht="15.75" customHeight="1" x14ac:dyDescent="0.35">
      <c r="B1169" s="903"/>
      <c r="C1169" s="904"/>
      <c r="D1169" s="905"/>
      <c r="E1169" s="906"/>
      <c r="F1169" s="907"/>
      <c r="G1169" s="908"/>
      <c r="H1169" s="909"/>
      <c r="I1169" s="910"/>
      <c r="J1169" s="911"/>
      <c r="K1169" s="912"/>
      <c r="L1169" s="913"/>
      <c r="M1169" s="914"/>
      <c r="N1169" s="915"/>
      <c r="O1169" s="914"/>
      <c r="P1169" s="915"/>
      <c r="Q1169" s="916"/>
      <c r="R1169" s="917"/>
      <c r="S1169" s="918"/>
      <c r="T1169" s="114" t="str" cm="1">
        <f t="array" ref="T1169">_xlfn.IFS(I1169="L = L",J1169*K1169,I1169="L = RoT",J1169*R1169*S1169,I1169="A = L x H",J1169*K1169*L1169,I1169="A = CS",J1169*O1169,I1169="A = A",J1169*N1169,I1169="A = RoT",J1169*R1169*S1169,I1169="V = L x H x T",J1169*K1169*L1169*M1169,I1169="V = L x CS",J1169*K1169*O1169,I1169="V = T x A",J1169*M1169*N1169,I1169="V = V",J1169*P1169,I1169="V = RoT",J1169*R1169*S1169,I1169="M = M",J1169*Q1169,I1169="M = RoT",J1169*R1169*S1169,I1169="","")</f>
        <v/>
      </c>
      <c r="U1169" s="115" t="str" cm="1">
        <f t="array" ref="U1169">_xlfn.IFNA(_xlfn.IFS($H1169="length","m",$H1169="area","m2",$H1169="volume","m3",$H1169="mass","kg",$H1169="",""),"problem")</f>
        <v/>
      </c>
      <c r="V1169" s="475"/>
      <c r="W1169" s="476"/>
      <c r="X1169" s="476"/>
      <c r="Y1169" s="476"/>
      <c r="Z1169" s="116"/>
      <c r="AA1169" s="117" t="str" cm="1">
        <f t="array" ref="AA1169">_xlfn.IFNA(_xlfn.IFS($H1169="Length",VLOOKUP($Y1169,Densities,3,FALSE),$H1169="area",VLOOKUP($Y1169,Densities,4,FALSE),$H1169="volume",VLOOKUP($Y1169,Densities,5,FALSE),$H1169="mass",1,$H1169="",""),"enter density manually")</f>
        <v/>
      </c>
      <c r="AB1169" s="115" t="str" cm="1">
        <f t="array" ref="AB1169">_xlfn.IFNA(_xlfn.IFS($H1169="length","kg/m",$H1169="area","kg/m2",$H1169="volume","kg/m3",$H1169="mass","kg/kg",$H1169="",""),"problem")</f>
        <v/>
      </c>
      <c r="AC1169" s="118" t="str">
        <f t="shared" si="71"/>
        <v/>
      </c>
      <c r="AD1169" s="119" t="str">
        <f t="shared" si="72"/>
        <v/>
      </c>
      <c r="AE1169" s="120" t="str">
        <f t="shared" si="73"/>
        <v/>
      </c>
      <c r="AF1169" s="121" t="str">
        <f t="shared" si="70"/>
        <v/>
      </c>
    </row>
    <row r="1170" spans="2:32" ht="15.75" customHeight="1" x14ac:dyDescent="0.35">
      <c r="B1170" s="903"/>
      <c r="C1170" s="904"/>
      <c r="D1170" s="905"/>
      <c r="E1170" s="906"/>
      <c r="F1170" s="907"/>
      <c r="G1170" s="908"/>
      <c r="H1170" s="909"/>
      <c r="I1170" s="910"/>
      <c r="J1170" s="911"/>
      <c r="K1170" s="912"/>
      <c r="L1170" s="913"/>
      <c r="M1170" s="914"/>
      <c r="N1170" s="915"/>
      <c r="O1170" s="914"/>
      <c r="P1170" s="915"/>
      <c r="Q1170" s="916"/>
      <c r="R1170" s="917"/>
      <c r="S1170" s="918"/>
      <c r="T1170" s="114" t="str" cm="1">
        <f t="array" ref="T1170">_xlfn.IFS(I1170="L = L",J1170*K1170,I1170="L = RoT",J1170*R1170*S1170,I1170="A = L x H",J1170*K1170*L1170,I1170="A = CS",J1170*O1170,I1170="A = A",J1170*N1170,I1170="A = RoT",J1170*R1170*S1170,I1170="V = L x H x T",J1170*K1170*L1170*M1170,I1170="V = L x CS",J1170*K1170*O1170,I1170="V = T x A",J1170*M1170*N1170,I1170="V = V",J1170*P1170,I1170="V = RoT",J1170*R1170*S1170,I1170="M = M",J1170*Q1170,I1170="M = RoT",J1170*R1170*S1170,I1170="","")</f>
        <v/>
      </c>
      <c r="U1170" s="115" t="str" cm="1">
        <f t="array" ref="U1170">_xlfn.IFNA(_xlfn.IFS($H1170="length","m",$H1170="area","m2",$H1170="volume","m3",$H1170="mass","kg",$H1170="",""),"problem")</f>
        <v/>
      </c>
      <c r="V1170" s="475"/>
      <c r="W1170" s="476"/>
      <c r="X1170" s="476"/>
      <c r="Y1170" s="476"/>
      <c r="Z1170" s="116"/>
      <c r="AA1170" s="117" t="str" cm="1">
        <f t="array" ref="AA1170">_xlfn.IFNA(_xlfn.IFS($H1170="Length",VLOOKUP($Y1170,Densities,3,FALSE),$H1170="area",VLOOKUP($Y1170,Densities,4,FALSE),$H1170="volume",VLOOKUP($Y1170,Densities,5,FALSE),$H1170="mass",1,$H1170="",""),"enter density manually")</f>
        <v/>
      </c>
      <c r="AB1170" s="115" t="str" cm="1">
        <f t="array" ref="AB1170">_xlfn.IFNA(_xlfn.IFS($H1170="length","kg/m",$H1170="area","kg/m2",$H1170="volume","kg/m3",$H1170="mass","kg/kg",$H1170="",""),"problem")</f>
        <v/>
      </c>
      <c r="AC1170" s="118" t="str">
        <f t="shared" si="71"/>
        <v/>
      </c>
      <c r="AD1170" s="119" t="str">
        <f t="shared" si="72"/>
        <v/>
      </c>
      <c r="AE1170" s="120" t="str">
        <f t="shared" si="73"/>
        <v/>
      </c>
      <c r="AF1170" s="121" t="str">
        <f t="shared" si="70"/>
        <v/>
      </c>
    </row>
    <row r="1171" spans="2:32" ht="15.75" customHeight="1" x14ac:dyDescent="0.35">
      <c r="B1171" s="903"/>
      <c r="C1171" s="904"/>
      <c r="D1171" s="905"/>
      <c r="E1171" s="906"/>
      <c r="F1171" s="907"/>
      <c r="G1171" s="908"/>
      <c r="H1171" s="909"/>
      <c r="I1171" s="910"/>
      <c r="J1171" s="911"/>
      <c r="K1171" s="912"/>
      <c r="L1171" s="913"/>
      <c r="M1171" s="914"/>
      <c r="N1171" s="915"/>
      <c r="O1171" s="914"/>
      <c r="P1171" s="915"/>
      <c r="Q1171" s="916"/>
      <c r="R1171" s="917"/>
      <c r="S1171" s="918"/>
      <c r="T1171" s="114" t="str" cm="1">
        <f t="array" ref="T1171">_xlfn.IFS(I1171="L = L",J1171*K1171,I1171="L = RoT",J1171*R1171*S1171,I1171="A = L x H",J1171*K1171*L1171,I1171="A = CS",J1171*O1171,I1171="A = A",J1171*N1171,I1171="A = RoT",J1171*R1171*S1171,I1171="V = L x H x T",J1171*K1171*L1171*M1171,I1171="V = L x CS",J1171*K1171*O1171,I1171="V = T x A",J1171*M1171*N1171,I1171="V = V",J1171*P1171,I1171="V = RoT",J1171*R1171*S1171,I1171="M = M",J1171*Q1171,I1171="M = RoT",J1171*R1171*S1171,I1171="","")</f>
        <v/>
      </c>
      <c r="U1171" s="115" t="str" cm="1">
        <f t="array" ref="U1171">_xlfn.IFNA(_xlfn.IFS($H1171="length","m",$H1171="area","m2",$H1171="volume","m3",$H1171="mass","kg",$H1171="",""),"problem")</f>
        <v/>
      </c>
      <c r="V1171" s="475"/>
      <c r="W1171" s="476"/>
      <c r="X1171" s="476"/>
      <c r="Y1171" s="476"/>
      <c r="Z1171" s="116"/>
      <c r="AA1171" s="117" t="str" cm="1">
        <f t="array" ref="AA1171">_xlfn.IFNA(_xlfn.IFS($H1171="Length",VLOOKUP($Y1171,Densities,3,FALSE),$H1171="area",VLOOKUP($Y1171,Densities,4,FALSE),$H1171="volume",VLOOKUP($Y1171,Densities,5,FALSE),$H1171="mass",1,$H1171="",""),"enter density manually")</f>
        <v/>
      </c>
      <c r="AB1171" s="115" t="str" cm="1">
        <f t="array" ref="AB1171">_xlfn.IFNA(_xlfn.IFS($H1171="length","kg/m",$H1171="area","kg/m2",$H1171="volume","kg/m3",$H1171="mass","kg/kg",$H1171="",""),"problem")</f>
        <v/>
      </c>
      <c r="AC1171" s="118" t="str">
        <f t="shared" si="71"/>
        <v/>
      </c>
      <c r="AD1171" s="119" t="str">
        <f t="shared" si="72"/>
        <v/>
      </c>
      <c r="AE1171" s="120" t="str">
        <f t="shared" si="73"/>
        <v/>
      </c>
      <c r="AF1171" s="121" t="str">
        <f t="shared" si="70"/>
        <v/>
      </c>
    </row>
    <row r="1172" spans="2:32" ht="15.75" customHeight="1" x14ac:dyDescent="0.35">
      <c r="B1172" s="903"/>
      <c r="C1172" s="904"/>
      <c r="D1172" s="905"/>
      <c r="E1172" s="906"/>
      <c r="F1172" s="907"/>
      <c r="G1172" s="908"/>
      <c r="H1172" s="909"/>
      <c r="I1172" s="910"/>
      <c r="J1172" s="911"/>
      <c r="K1172" s="912"/>
      <c r="L1172" s="913"/>
      <c r="M1172" s="914"/>
      <c r="N1172" s="915"/>
      <c r="O1172" s="914"/>
      <c r="P1172" s="915"/>
      <c r="Q1172" s="916"/>
      <c r="R1172" s="917"/>
      <c r="S1172" s="918"/>
      <c r="T1172" s="114" t="str" cm="1">
        <f t="array" ref="T1172">_xlfn.IFS(I1172="L = L",J1172*K1172,I1172="L = RoT",J1172*R1172*S1172,I1172="A = L x H",J1172*K1172*L1172,I1172="A = CS",J1172*O1172,I1172="A = A",J1172*N1172,I1172="A = RoT",J1172*R1172*S1172,I1172="V = L x H x T",J1172*K1172*L1172*M1172,I1172="V = L x CS",J1172*K1172*O1172,I1172="V = T x A",J1172*M1172*N1172,I1172="V = V",J1172*P1172,I1172="V = RoT",J1172*R1172*S1172,I1172="M = M",J1172*Q1172,I1172="M = RoT",J1172*R1172*S1172,I1172="","")</f>
        <v/>
      </c>
      <c r="U1172" s="115" t="str" cm="1">
        <f t="array" ref="U1172">_xlfn.IFNA(_xlfn.IFS($H1172="length","m",$H1172="area","m2",$H1172="volume","m3",$H1172="mass","kg",$H1172="",""),"problem")</f>
        <v/>
      </c>
      <c r="V1172" s="475"/>
      <c r="W1172" s="476"/>
      <c r="X1172" s="476"/>
      <c r="Y1172" s="476"/>
      <c r="Z1172" s="116"/>
      <c r="AA1172" s="117" t="str" cm="1">
        <f t="array" ref="AA1172">_xlfn.IFNA(_xlfn.IFS($H1172="Length",VLOOKUP($Y1172,Densities,3,FALSE),$H1172="area",VLOOKUP($Y1172,Densities,4,FALSE),$H1172="volume",VLOOKUP($Y1172,Densities,5,FALSE),$H1172="mass",1,$H1172="",""),"enter density manually")</f>
        <v/>
      </c>
      <c r="AB1172" s="115" t="str" cm="1">
        <f t="array" ref="AB1172">_xlfn.IFNA(_xlfn.IFS($H1172="length","kg/m",$H1172="area","kg/m2",$H1172="volume","kg/m3",$H1172="mass","kg/kg",$H1172="",""),"problem")</f>
        <v/>
      </c>
      <c r="AC1172" s="118" t="str">
        <f t="shared" si="71"/>
        <v/>
      </c>
      <c r="AD1172" s="119" t="str">
        <f t="shared" si="72"/>
        <v/>
      </c>
      <c r="AE1172" s="120" t="str">
        <f t="shared" si="73"/>
        <v/>
      </c>
      <c r="AF1172" s="121" t="str">
        <f t="shared" si="70"/>
        <v/>
      </c>
    </row>
    <row r="1173" spans="2:32" ht="15.75" customHeight="1" x14ac:dyDescent="0.35">
      <c r="B1173" s="903"/>
      <c r="C1173" s="904"/>
      <c r="D1173" s="905"/>
      <c r="E1173" s="906"/>
      <c r="F1173" s="907"/>
      <c r="G1173" s="908"/>
      <c r="H1173" s="909"/>
      <c r="I1173" s="910"/>
      <c r="J1173" s="911"/>
      <c r="K1173" s="912"/>
      <c r="L1173" s="913"/>
      <c r="M1173" s="914"/>
      <c r="N1173" s="915"/>
      <c r="O1173" s="914"/>
      <c r="P1173" s="915"/>
      <c r="Q1173" s="916"/>
      <c r="R1173" s="917"/>
      <c r="S1173" s="918"/>
      <c r="T1173" s="114" t="str" cm="1">
        <f t="array" ref="T1173">_xlfn.IFS(I1173="L = L",J1173*K1173,I1173="L = RoT",J1173*R1173*S1173,I1173="A = L x H",J1173*K1173*L1173,I1173="A = CS",J1173*O1173,I1173="A = A",J1173*N1173,I1173="A = RoT",J1173*R1173*S1173,I1173="V = L x H x T",J1173*K1173*L1173*M1173,I1173="V = L x CS",J1173*K1173*O1173,I1173="V = T x A",J1173*M1173*N1173,I1173="V = V",J1173*P1173,I1173="V = RoT",J1173*R1173*S1173,I1173="M = M",J1173*Q1173,I1173="M = RoT",J1173*R1173*S1173,I1173="","")</f>
        <v/>
      </c>
      <c r="U1173" s="115" t="str" cm="1">
        <f t="array" ref="U1173">_xlfn.IFNA(_xlfn.IFS($H1173="length","m",$H1173="area","m2",$H1173="volume","m3",$H1173="mass","kg",$H1173="",""),"problem")</f>
        <v/>
      </c>
      <c r="V1173" s="475"/>
      <c r="W1173" s="476"/>
      <c r="X1173" s="476"/>
      <c r="Y1173" s="476"/>
      <c r="Z1173" s="116"/>
      <c r="AA1173" s="117" t="str" cm="1">
        <f t="array" ref="AA1173">_xlfn.IFNA(_xlfn.IFS($H1173="Length",VLOOKUP($Y1173,Densities,3,FALSE),$H1173="area",VLOOKUP($Y1173,Densities,4,FALSE),$H1173="volume",VLOOKUP($Y1173,Densities,5,FALSE),$H1173="mass",1,$H1173="",""),"enter density manually")</f>
        <v/>
      </c>
      <c r="AB1173" s="115" t="str" cm="1">
        <f t="array" ref="AB1173">_xlfn.IFNA(_xlfn.IFS($H1173="length","kg/m",$H1173="area","kg/m2",$H1173="volume","kg/m3",$H1173="mass","kg/kg",$H1173="",""),"problem")</f>
        <v/>
      </c>
      <c r="AC1173" s="118" t="str">
        <f t="shared" si="71"/>
        <v/>
      </c>
      <c r="AD1173" s="119" t="str">
        <f t="shared" si="72"/>
        <v/>
      </c>
      <c r="AE1173" s="120" t="str">
        <f t="shared" si="73"/>
        <v/>
      </c>
      <c r="AF1173" s="121" t="str">
        <f t="shared" si="70"/>
        <v/>
      </c>
    </row>
    <row r="1174" spans="2:32" ht="15.75" customHeight="1" x14ac:dyDescent="0.35">
      <c r="B1174" s="903"/>
      <c r="C1174" s="904"/>
      <c r="D1174" s="905"/>
      <c r="E1174" s="906"/>
      <c r="F1174" s="907"/>
      <c r="G1174" s="908"/>
      <c r="H1174" s="909"/>
      <c r="I1174" s="910"/>
      <c r="J1174" s="911"/>
      <c r="K1174" s="912"/>
      <c r="L1174" s="913"/>
      <c r="M1174" s="914"/>
      <c r="N1174" s="915"/>
      <c r="O1174" s="914"/>
      <c r="P1174" s="915"/>
      <c r="Q1174" s="916"/>
      <c r="R1174" s="917"/>
      <c r="S1174" s="918"/>
      <c r="T1174" s="114" t="str" cm="1">
        <f t="array" ref="T1174">_xlfn.IFS(I1174="L = L",J1174*K1174,I1174="L = RoT",J1174*R1174*S1174,I1174="A = L x H",J1174*K1174*L1174,I1174="A = CS",J1174*O1174,I1174="A = A",J1174*N1174,I1174="A = RoT",J1174*R1174*S1174,I1174="V = L x H x T",J1174*K1174*L1174*M1174,I1174="V = L x CS",J1174*K1174*O1174,I1174="V = T x A",J1174*M1174*N1174,I1174="V = V",J1174*P1174,I1174="V = RoT",J1174*R1174*S1174,I1174="M = M",J1174*Q1174,I1174="M = RoT",J1174*R1174*S1174,I1174="","")</f>
        <v/>
      </c>
      <c r="U1174" s="115" t="str" cm="1">
        <f t="array" ref="U1174">_xlfn.IFNA(_xlfn.IFS($H1174="length","m",$H1174="area","m2",$H1174="volume","m3",$H1174="mass","kg",$H1174="",""),"problem")</f>
        <v/>
      </c>
      <c r="V1174" s="475"/>
      <c r="W1174" s="476"/>
      <c r="X1174" s="476"/>
      <c r="Y1174" s="476"/>
      <c r="Z1174" s="116"/>
      <c r="AA1174" s="117" t="str" cm="1">
        <f t="array" ref="AA1174">_xlfn.IFNA(_xlfn.IFS($H1174="Length",VLOOKUP($Y1174,Densities,3,FALSE),$H1174="area",VLOOKUP($Y1174,Densities,4,FALSE),$H1174="volume",VLOOKUP($Y1174,Densities,5,FALSE),$H1174="mass",1,$H1174="",""),"enter density manually")</f>
        <v/>
      </c>
      <c r="AB1174" s="115" t="str" cm="1">
        <f t="array" ref="AB1174">_xlfn.IFNA(_xlfn.IFS($H1174="length","kg/m",$H1174="area","kg/m2",$H1174="volume","kg/m3",$H1174="mass","kg/kg",$H1174="",""),"problem")</f>
        <v/>
      </c>
      <c r="AC1174" s="118" t="str">
        <f t="shared" si="71"/>
        <v/>
      </c>
      <c r="AD1174" s="119" t="str">
        <f t="shared" si="72"/>
        <v/>
      </c>
      <c r="AE1174" s="120" t="str">
        <f t="shared" si="73"/>
        <v/>
      </c>
      <c r="AF1174" s="121" t="str">
        <f t="shared" si="70"/>
        <v/>
      </c>
    </row>
    <row r="1175" spans="2:32" ht="15.75" customHeight="1" x14ac:dyDescent="0.35">
      <c r="B1175" s="903"/>
      <c r="C1175" s="904"/>
      <c r="D1175" s="905"/>
      <c r="E1175" s="906"/>
      <c r="F1175" s="907"/>
      <c r="G1175" s="908"/>
      <c r="H1175" s="909"/>
      <c r="I1175" s="910"/>
      <c r="J1175" s="911"/>
      <c r="K1175" s="912"/>
      <c r="L1175" s="913"/>
      <c r="M1175" s="914"/>
      <c r="N1175" s="915"/>
      <c r="O1175" s="914"/>
      <c r="P1175" s="915"/>
      <c r="Q1175" s="916"/>
      <c r="R1175" s="917"/>
      <c r="S1175" s="918"/>
      <c r="T1175" s="114" t="str" cm="1">
        <f t="array" ref="T1175">_xlfn.IFS(I1175="L = L",J1175*K1175,I1175="L = RoT",J1175*R1175*S1175,I1175="A = L x H",J1175*K1175*L1175,I1175="A = CS",J1175*O1175,I1175="A = A",J1175*N1175,I1175="A = RoT",J1175*R1175*S1175,I1175="V = L x H x T",J1175*K1175*L1175*M1175,I1175="V = L x CS",J1175*K1175*O1175,I1175="V = T x A",J1175*M1175*N1175,I1175="V = V",J1175*P1175,I1175="V = RoT",J1175*R1175*S1175,I1175="M = M",J1175*Q1175,I1175="M = RoT",J1175*R1175*S1175,I1175="","")</f>
        <v/>
      </c>
      <c r="U1175" s="115" t="str" cm="1">
        <f t="array" ref="U1175">_xlfn.IFNA(_xlfn.IFS($H1175="length","m",$H1175="area","m2",$H1175="volume","m3",$H1175="mass","kg",$H1175="",""),"problem")</f>
        <v/>
      </c>
      <c r="V1175" s="475"/>
      <c r="W1175" s="476"/>
      <c r="X1175" s="476"/>
      <c r="Y1175" s="476"/>
      <c r="Z1175" s="116"/>
      <c r="AA1175" s="117" t="str" cm="1">
        <f t="array" ref="AA1175">_xlfn.IFNA(_xlfn.IFS($H1175="Length",VLOOKUP($Y1175,Densities,3,FALSE),$H1175="area",VLOOKUP($Y1175,Densities,4,FALSE),$H1175="volume",VLOOKUP($Y1175,Densities,5,FALSE),$H1175="mass",1,$H1175="",""),"enter density manually")</f>
        <v/>
      </c>
      <c r="AB1175" s="115" t="str" cm="1">
        <f t="array" ref="AB1175">_xlfn.IFNA(_xlfn.IFS($H1175="length","kg/m",$H1175="area","kg/m2",$H1175="volume","kg/m3",$H1175="mass","kg/kg",$H1175="",""),"problem")</f>
        <v/>
      </c>
      <c r="AC1175" s="118" t="str">
        <f t="shared" si="71"/>
        <v/>
      </c>
      <c r="AD1175" s="119" t="str">
        <f t="shared" si="72"/>
        <v/>
      </c>
      <c r="AE1175" s="120" t="str">
        <f t="shared" si="73"/>
        <v/>
      </c>
      <c r="AF1175" s="121" t="str">
        <f t="shared" si="70"/>
        <v/>
      </c>
    </row>
    <row r="1176" spans="2:32" ht="15.75" customHeight="1" x14ac:dyDescent="0.35">
      <c r="B1176" s="903"/>
      <c r="C1176" s="904"/>
      <c r="D1176" s="905"/>
      <c r="E1176" s="906"/>
      <c r="F1176" s="907"/>
      <c r="G1176" s="908"/>
      <c r="H1176" s="909"/>
      <c r="I1176" s="910"/>
      <c r="J1176" s="911"/>
      <c r="K1176" s="912"/>
      <c r="L1176" s="913"/>
      <c r="M1176" s="914"/>
      <c r="N1176" s="915"/>
      <c r="O1176" s="914"/>
      <c r="P1176" s="915"/>
      <c r="Q1176" s="916"/>
      <c r="R1176" s="917"/>
      <c r="S1176" s="918"/>
      <c r="T1176" s="114" t="str" cm="1">
        <f t="array" ref="T1176">_xlfn.IFS(I1176="L = L",J1176*K1176,I1176="L = RoT",J1176*R1176*S1176,I1176="A = L x H",J1176*K1176*L1176,I1176="A = CS",J1176*O1176,I1176="A = A",J1176*N1176,I1176="A = RoT",J1176*R1176*S1176,I1176="V = L x H x T",J1176*K1176*L1176*M1176,I1176="V = L x CS",J1176*K1176*O1176,I1176="V = T x A",J1176*M1176*N1176,I1176="V = V",J1176*P1176,I1176="V = RoT",J1176*R1176*S1176,I1176="M = M",J1176*Q1176,I1176="M = RoT",J1176*R1176*S1176,I1176="","")</f>
        <v/>
      </c>
      <c r="U1176" s="115" t="str" cm="1">
        <f t="array" ref="U1176">_xlfn.IFNA(_xlfn.IFS($H1176="length","m",$H1176="area","m2",$H1176="volume","m3",$H1176="mass","kg",$H1176="",""),"problem")</f>
        <v/>
      </c>
      <c r="V1176" s="475"/>
      <c r="W1176" s="476"/>
      <c r="X1176" s="476"/>
      <c r="Y1176" s="476"/>
      <c r="Z1176" s="116"/>
      <c r="AA1176" s="117" t="str" cm="1">
        <f t="array" ref="AA1176">_xlfn.IFNA(_xlfn.IFS($H1176="Length",VLOOKUP($Y1176,Densities,3,FALSE),$H1176="area",VLOOKUP($Y1176,Densities,4,FALSE),$H1176="volume",VLOOKUP($Y1176,Densities,5,FALSE),$H1176="mass",1,$H1176="",""),"enter density manually")</f>
        <v/>
      </c>
      <c r="AB1176" s="115" t="str" cm="1">
        <f t="array" ref="AB1176">_xlfn.IFNA(_xlfn.IFS($H1176="length","kg/m",$H1176="area","kg/m2",$H1176="volume","kg/m3",$H1176="mass","kg/kg",$H1176="",""),"problem")</f>
        <v/>
      </c>
      <c r="AC1176" s="118" t="str">
        <f t="shared" si="71"/>
        <v/>
      </c>
      <c r="AD1176" s="119" t="str">
        <f t="shared" si="72"/>
        <v/>
      </c>
      <c r="AE1176" s="120" t="str">
        <f t="shared" si="73"/>
        <v/>
      </c>
      <c r="AF1176" s="121" t="str">
        <f t="shared" si="70"/>
        <v/>
      </c>
    </row>
    <row r="1177" spans="2:32" ht="15.75" customHeight="1" x14ac:dyDescent="0.35">
      <c r="B1177" s="903"/>
      <c r="C1177" s="904"/>
      <c r="D1177" s="905"/>
      <c r="E1177" s="906"/>
      <c r="F1177" s="907"/>
      <c r="G1177" s="908"/>
      <c r="H1177" s="909"/>
      <c r="I1177" s="910"/>
      <c r="J1177" s="911"/>
      <c r="K1177" s="912"/>
      <c r="L1177" s="913"/>
      <c r="M1177" s="914"/>
      <c r="N1177" s="915"/>
      <c r="O1177" s="914"/>
      <c r="P1177" s="915"/>
      <c r="Q1177" s="916"/>
      <c r="R1177" s="917"/>
      <c r="S1177" s="918"/>
      <c r="T1177" s="114" t="str" cm="1">
        <f t="array" ref="T1177">_xlfn.IFS(I1177="L = L",J1177*K1177,I1177="L = RoT",J1177*R1177*S1177,I1177="A = L x H",J1177*K1177*L1177,I1177="A = CS",J1177*O1177,I1177="A = A",J1177*N1177,I1177="A = RoT",J1177*R1177*S1177,I1177="V = L x H x T",J1177*K1177*L1177*M1177,I1177="V = L x CS",J1177*K1177*O1177,I1177="V = T x A",J1177*M1177*N1177,I1177="V = V",J1177*P1177,I1177="V = RoT",J1177*R1177*S1177,I1177="M = M",J1177*Q1177,I1177="M = RoT",J1177*R1177*S1177,I1177="","")</f>
        <v/>
      </c>
      <c r="U1177" s="115" t="str" cm="1">
        <f t="array" ref="U1177">_xlfn.IFNA(_xlfn.IFS($H1177="length","m",$H1177="area","m2",$H1177="volume","m3",$H1177="mass","kg",$H1177="",""),"problem")</f>
        <v/>
      </c>
      <c r="V1177" s="475"/>
      <c r="W1177" s="476"/>
      <c r="X1177" s="476"/>
      <c r="Y1177" s="476"/>
      <c r="Z1177" s="116"/>
      <c r="AA1177" s="117" t="str" cm="1">
        <f t="array" ref="AA1177">_xlfn.IFNA(_xlfn.IFS($H1177="Length",VLOOKUP($Y1177,Densities,3,FALSE),$H1177="area",VLOOKUP($Y1177,Densities,4,FALSE),$H1177="volume",VLOOKUP($Y1177,Densities,5,FALSE),$H1177="mass",1,$H1177="",""),"enter density manually")</f>
        <v/>
      </c>
      <c r="AB1177" s="115" t="str" cm="1">
        <f t="array" ref="AB1177">_xlfn.IFNA(_xlfn.IFS($H1177="length","kg/m",$H1177="area","kg/m2",$H1177="volume","kg/m3",$H1177="mass","kg/kg",$H1177="",""),"problem")</f>
        <v/>
      </c>
      <c r="AC1177" s="118" t="str">
        <f t="shared" si="71"/>
        <v/>
      </c>
      <c r="AD1177" s="119" t="str">
        <f t="shared" si="72"/>
        <v/>
      </c>
      <c r="AE1177" s="120" t="str">
        <f t="shared" si="73"/>
        <v/>
      </c>
      <c r="AF1177" s="121" t="str">
        <f t="shared" si="70"/>
        <v/>
      </c>
    </row>
    <row r="1178" spans="2:32" ht="15.75" customHeight="1" x14ac:dyDescent="0.35">
      <c r="B1178" s="903"/>
      <c r="C1178" s="904"/>
      <c r="D1178" s="905"/>
      <c r="E1178" s="906"/>
      <c r="F1178" s="907"/>
      <c r="G1178" s="908"/>
      <c r="H1178" s="909"/>
      <c r="I1178" s="910"/>
      <c r="J1178" s="911"/>
      <c r="K1178" s="912"/>
      <c r="L1178" s="913"/>
      <c r="M1178" s="914"/>
      <c r="N1178" s="915"/>
      <c r="O1178" s="914"/>
      <c r="P1178" s="915"/>
      <c r="Q1178" s="916"/>
      <c r="R1178" s="917"/>
      <c r="S1178" s="918"/>
      <c r="T1178" s="114" t="str" cm="1">
        <f t="array" ref="T1178">_xlfn.IFS(I1178="L = L",J1178*K1178,I1178="L = RoT",J1178*R1178*S1178,I1178="A = L x H",J1178*K1178*L1178,I1178="A = CS",J1178*O1178,I1178="A = A",J1178*N1178,I1178="A = RoT",J1178*R1178*S1178,I1178="V = L x H x T",J1178*K1178*L1178*M1178,I1178="V = L x CS",J1178*K1178*O1178,I1178="V = T x A",J1178*M1178*N1178,I1178="V = V",J1178*P1178,I1178="V = RoT",J1178*R1178*S1178,I1178="M = M",J1178*Q1178,I1178="M = RoT",J1178*R1178*S1178,I1178="","")</f>
        <v/>
      </c>
      <c r="U1178" s="115" t="str" cm="1">
        <f t="array" ref="U1178">_xlfn.IFNA(_xlfn.IFS($H1178="length","m",$H1178="area","m2",$H1178="volume","m3",$H1178="mass","kg",$H1178="",""),"problem")</f>
        <v/>
      </c>
      <c r="V1178" s="475"/>
      <c r="W1178" s="476"/>
      <c r="X1178" s="476"/>
      <c r="Y1178" s="476"/>
      <c r="Z1178" s="116"/>
      <c r="AA1178" s="117" t="str" cm="1">
        <f t="array" ref="AA1178">_xlfn.IFNA(_xlfn.IFS($H1178="Length",VLOOKUP($Y1178,Densities,3,FALSE),$H1178="area",VLOOKUP($Y1178,Densities,4,FALSE),$H1178="volume",VLOOKUP($Y1178,Densities,5,FALSE),$H1178="mass",1,$H1178="",""),"enter density manually")</f>
        <v/>
      </c>
      <c r="AB1178" s="115" t="str" cm="1">
        <f t="array" ref="AB1178">_xlfn.IFNA(_xlfn.IFS($H1178="length","kg/m",$H1178="area","kg/m2",$H1178="volume","kg/m3",$H1178="mass","kg/kg",$H1178="",""),"problem")</f>
        <v/>
      </c>
      <c r="AC1178" s="118" t="str">
        <f t="shared" si="71"/>
        <v/>
      </c>
      <c r="AD1178" s="119" t="str">
        <f t="shared" si="72"/>
        <v/>
      </c>
      <c r="AE1178" s="120" t="str">
        <f t="shared" si="73"/>
        <v/>
      </c>
      <c r="AF1178" s="121" t="str">
        <f t="shared" si="70"/>
        <v/>
      </c>
    </row>
    <row r="1179" spans="2:32" ht="15.75" customHeight="1" x14ac:dyDescent="0.35">
      <c r="B1179" s="903"/>
      <c r="C1179" s="904"/>
      <c r="D1179" s="905"/>
      <c r="E1179" s="906"/>
      <c r="F1179" s="907"/>
      <c r="G1179" s="908"/>
      <c r="H1179" s="909"/>
      <c r="I1179" s="910"/>
      <c r="J1179" s="911"/>
      <c r="K1179" s="912"/>
      <c r="L1179" s="913"/>
      <c r="M1179" s="914"/>
      <c r="N1179" s="915"/>
      <c r="O1179" s="914"/>
      <c r="P1179" s="915"/>
      <c r="Q1179" s="916"/>
      <c r="R1179" s="917"/>
      <c r="S1179" s="918"/>
      <c r="T1179" s="114" t="str" cm="1">
        <f t="array" ref="T1179">_xlfn.IFS(I1179="L = L",J1179*K1179,I1179="L = RoT",J1179*R1179*S1179,I1179="A = L x H",J1179*K1179*L1179,I1179="A = CS",J1179*O1179,I1179="A = A",J1179*N1179,I1179="A = RoT",J1179*R1179*S1179,I1179="V = L x H x T",J1179*K1179*L1179*M1179,I1179="V = L x CS",J1179*K1179*O1179,I1179="V = T x A",J1179*M1179*N1179,I1179="V = V",J1179*P1179,I1179="V = RoT",J1179*R1179*S1179,I1179="M = M",J1179*Q1179,I1179="M = RoT",J1179*R1179*S1179,I1179="","")</f>
        <v/>
      </c>
      <c r="U1179" s="115" t="str" cm="1">
        <f t="array" ref="U1179">_xlfn.IFNA(_xlfn.IFS($H1179="length","m",$H1179="area","m2",$H1179="volume","m3",$H1179="mass","kg",$H1179="",""),"problem")</f>
        <v/>
      </c>
      <c r="V1179" s="475"/>
      <c r="W1179" s="476"/>
      <c r="X1179" s="476"/>
      <c r="Y1179" s="476"/>
      <c r="Z1179" s="116"/>
      <c r="AA1179" s="117" t="str" cm="1">
        <f t="array" ref="AA1179">_xlfn.IFNA(_xlfn.IFS($H1179="Length",VLOOKUP($Y1179,Densities,3,FALSE),$H1179="area",VLOOKUP($Y1179,Densities,4,FALSE),$H1179="volume",VLOOKUP($Y1179,Densities,5,FALSE),$H1179="mass",1,$H1179="",""),"enter density manually")</f>
        <v/>
      </c>
      <c r="AB1179" s="115" t="str" cm="1">
        <f t="array" ref="AB1179">_xlfn.IFNA(_xlfn.IFS($H1179="length","kg/m",$H1179="area","kg/m2",$H1179="volume","kg/m3",$H1179="mass","kg/kg",$H1179="",""),"problem")</f>
        <v/>
      </c>
      <c r="AC1179" s="118" t="str">
        <f t="shared" si="71"/>
        <v/>
      </c>
      <c r="AD1179" s="119" t="str">
        <f t="shared" si="72"/>
        <v/>
      </c>
      <c r="AE1179" s="120" t="str">
        <f t="shared" si="73"/>
        <v/>
      </c>
      <c r="AF1179" s="121" t="str">
        <f t="shared" si="70"/>
        <v/>
      </c>
    </row>
    <row r="1180" spans="2:32" ht="15.75" customHeight="1" x14ac:dyDescent="0.35">
      <c r="B1180" s="903"/>
      <c r="C1180" s="904"/>
      <c r="D1180" s="905"/>
      <c r="E1180" s="906"/>
      <c r="F1180" s="907"/>
      <c r="G1180" s="908"/>
      <c r="H1180" s="909"/>
      <c r="I1180" s="910"/>
      <c r="J1180" s="911"/>
      <c r="K1180" s="912"/>
      <c r="L1180" s="913"/>
      <c r="M1180" s="914"/>
      <c r="N1180" s="915"/>
      <c r="O1180" s="914"/>
      <c r="P1180" s="915"/>
      <c r="Q1180" s="916"/>
      <c r="R1180" s="917"/>
      <c r="S1180" s="918"/>
      <c r="T1180" s="114" t="str" cm="1">
        <f t="array" ref="T1180">_xlfn.IFS(I1180="L = L",J1180*K1180,I1180="L = RoT",J1180*R1180*S1180,I1180="A = L x H",J1180*K1180*L1180,I1180="A = CS",J1180*O1180,I1180="A = A",J1180*N1180,I1180="A = RoT",J1180*R1180*S1180,I1180="V = L x H x T",J1180*K1180*L1180*M1180,I1180="V = L x CS",J1180*K1180*O1180,I1180="V = T x A",J1180*M1180*N1180,I1180="V = V",J1180*P1180,I1180="V = RoT",J1180*R1180*S1180,I1180="M = M",J1180*Q1180,I1180="M = RoT",J1180*R1180*S1180,I1180="","")</f>
        <v/>
      </c>
      <c r="U1180" s="115" t="str" cm="1">
        <f t="array" ref="U1180">_xlfn.IFNA(_xlfn.IFS($H1180="length","m",$H1180="area","m2",$H1180="volume","m3",$H1180="mass","kg",$H1180="",""),"problem")</f>
        <v/>
      </c>
      <c r="V1180" s="475"/>
      <c r="W1180" s="476"/>
      <c r="X1180" s="476"/>
      <c r="Y1180" s="476"/>
      <c r="Z1180" s="116"/>
      <c r="AA1180" s="117" t="str" cm="1">
        <f t="array" ref="AA1180">_xlfn.IFNA(_xlfn.IFS($H1180="Length",VLOOKUP($Y1180,Densities,3,FALSE),$H1180="area",VLOOKUP($Y1180,Densities,4,FALSE),$H1180="volume",VLOOKUP($Y1180,Densities,5,FALSE),$H1180="mass",1,$H1180="",""),"enter density manually")</f>
        <v/>
      </c>
      <c r="AB1180" s="115" t="str" cm="1">
        <f t="array" ref="AB1180">_xlfn.IFNA(_xlfn.IFS($H1180="length","kg/m",$H1180="area","kg/m2",$H1180="volume","kg/m3",$H1180="mass","kg/kg",$H1180="",""),"problem")</f>
        <v/>
      </c>
      <c r="AC1180" s="118" t="str">
        <f t="shared" si="71"/>
        <v/>
      </c>
      <c r="AD1180" s="119" t="str">
        <f t="shared" si="72"/>
        <v/>
      </c>
      <c r="AE1180" s="120" t="str">
        <f t="shared" si="73"/>
        <v/>
      </c>
      <c r="AF1180" s="121" t="str">
        <f t="shared" si="70"/>
        <v/>
      </c>
    </row>
    <row r="1181" spans="2:32" ht="15.75" customHeight="1" x14ac:dyDescent="0.35">
      <c r="B1181" s="903"/>
      <c r="C1181" s="904"/>
      <c r="D1181" s="905"/>
      <c r="E1181" s="906"/>
      <c r="F1181" s="907"/>
      <c r="G1181" s="908"/>
      <c r="H1181" s="909"/>
      <c r="I1181" s="910"/>
      <c r="J1181" s="911"/>
      <c r="K1181" s="912"/>
      <c r="L1181" s="913"/>
      <c r="M1181" s="914"/>
      <c r="N1181" s="915"/>
      <c r="O1181" s="914"/>
      <c r="P1181" s="915"/>
      <c r="Q1181" s="916"/>
      <c r="R1181" s="917"/>
      <c r="S1181" s="918"/>
      <c r="T1181" s="114" t="str" cm="1">
        <f t="array" ref="T1181">_xlfn.IFS(I1181="L = L",J1181*K1181,I1181="L = RoT",J1181*R1181*S1181,I1181="A = L x H",J1181*K1181*L1181,I1181="A = CS",J1181*O1181,I1181="A = A",J1181*N1181,I1181="A = RoT",J1181*R1181*S1181,I1181="V = L x H x T",J1181*K1181*L1181*M1181,I1181="V = L x CS",J1181*K1181*O1181,I1181="V = T x A",J1181*M1181*N1181,I1181="V = V",J1181*P1181,I1181="V = RoT",J1181*R1181*S1181,I1181="M = M",J1181*Q1181,I1181="M = RoT",J1181*R1181*S1181,I1181="","")</f>
        <v/>
      </c>
      <c r="U1181" s="115" t="str" cm="1">
        <f t="array" ref="U1181">_xlfn.IFNA(_xlfn.IFS($H1181="length","m",$H1181="area","m2",$H1181="volume","m3",$H1181="mass","kg",$H1181="",""),"problem")</f>
        <v/>
      </c>
      <c r="V1181" s="475"/>
      <c r="W1181" s="476"/>
      <c r="X1181" s="476"/>
      <c r="Y1181" s="476"/>
      <c r="Z1181" s="116"/>
      <c r="AA1181" s="117" t="str" cm="1">
        <f t="array" ref="AA1181">_xlfn.IFNA(_xlfn.IFS($H1181="Length",VLOOKUP($Y1181,Densities,3,FALSE),$H1181="area",VLOOKUP($Y1181,Densities,4,FALSE),$H1181="volume",VLOOKUP($Y1181,Densities,5,FALSE),$H1181="mass",1,$H1181="",""),"enter density manually")</f>
        <v/>
      </c>
      <c r="AB1181" s="115" t="str" cm="1">
        <f t="array" ref="AB1181">_xlfn.IFNA(_xlfn.IFS($H1181="length","kg/m",$H1181="area","kg/m2",$H1181="volume","kg/m3",$H1181="mass","kg/kg",$H1181="",""),"problem")</f>
        <v/>
      </c>
      <c r="AC1181" s="118" t="str">
        <f t="shared" si="71"/>
        <v/>
      </c>
      <c r="AD1181" s="119" t="str">
        <f t="shared" si="72"/>
        <v/>
      </c>
      <c r="AE1181" s="120" t="str">
        <f t="shared" si="73"/>
        <v/>
      </c>
      <c r="AF1181" s="121" t="str">
        <f t="shared" si="70"/>
        <v/>
      </c>
    </row>
    <row r="1182" spans="2:32" ht="15.75" customHeight="1" x14ac:dyDescent="0.35">
      <c r="B1182" s="903"/>
      <c r="C1182" s="904"/>
      <c r="D1182" s="905"/>
      <c r="E1182" s="906"/>
      <c r="F1182" s="907"/>
      <c r="G1182" s="908"/>
      <c r="H1182" s="909"/>
      <c r="I1182" s="910"/>
      <c r="J1182" s="911"/>
      <c r="K1182" s="912"/>
      <c r="L1182" s="913"/>
      <c r="M1182" s="914"/>
      <c r="N1182" s="915"/>
      <c r="O1182" s="914"/>
      <c r="P1182" s="915"/>
      <c r="Q1182" s="916"/>
      <c r="R1182" s="917"/>
      <c r="S1182" s="918"/>
      <c r="T1182" s="114" t="str" cm="1">
        <f t="array" ref="T1182">_xlfn.IFS(I1182="L = L",J1182*K1182,I1182="L = RoT",J1182*R1182*S1182,I1182="A = L x H",J1182*K1182*L1182,I1182="A = CS",J1182*O1182,I1182="A = A",J1182*N1182,I1182="A = RoT",J1182*R1182*S1182,I1182="V = L x H x T",J1182*K1182*L1182*M1182,I1182="V = L x CS",J1182*K1182*O1182,I1182="V = T x A",J1182*M1182*N1182,I1182="V = V",J1182*P1182,I1182="V = RoT",J1182*R1182*S1182,I1182="M = M",J1182*Q1182,I1182="M = RoT",J1182*R1182*S1182,I1182="","")</f>
        <v/>
      </c>
      <c r="U1182" s="115" t="str" cm="1">
        <f t="array" ref="U1182">_xlfn.IFNA(_xlfn.IFS($H1182="length","m",$H1182="area","m2",$H1182="volume","m3",$H1182="mass","kg",$H1182="",""),"problem")</f>
        <v/>
      </c>
      <c r="V1182" s="475"/>
      <c r="W1182" s="476"/>
      <c r="X1182" s="476"/>
      <c r="Y1182" s="476"/>
      <c r="Z1182" s="116"/>
      <c r="AA1182" s="117" t="str" cm="1">
        <f t="array" ref="AA1182">_xlfn.IFNA(_xlfn.IFS($H1182="Length",VLOOKUP($Y1182,Densities,3,FALSE),$H1182="area",VLOOKUP($Y1182,Densities,4,FALSE),$H1182="volume",VLOOKUP($Y1182,Densities,5,FALSE),$H1182="mass",1,$H1182="",""),"enter density manually")</f>
        <v/>
      </c>
      <c r="AB1182" s="115" t="str" cm="1">
        <f t="array" ref="AB1182">_xlfn.IFNA(_xlfn.IFS($H1182="length","kg/m",$H1182="area","kg/m2",$H1182="volume","kg/m3",$H1182="mass","kg/kg",$H1182="",""),"problem")</f>
        <v/>
      </c>
      <c r="AC1182" s="118" t="str">
        <f t="shared" si="71"/>
        <v/>
      </c>
      <c r="AD1182" s="119" t="str">
        <f t="shared" si="72"/>
        <v/>
      </c>
      <c r="AE1182" s="120" t="str">
        <f t="shared" si="73"/>
        <v/>
      </c>
      <c r="AF1182" s="121" t="str">
        <f t="shared" si="70"/>
        <v/>
      </c>
    </row>
    <row r="1183" spans="2:32" ht="15.75" customHeight="1" x14ac:dyDescent="0.35">
      <c r="B1183" s="903"/>
      <c r="C1183" s="904"/>
      <c r="D1183" s="905"/>
      <c r="E1183" s="906"/>
      <c r="F1183" s="907"/>
      <c r="G1183" s="908"/>
      <c r="H1183" s="909"/>
      <c r="I1183" s="910"/>
      <c r="J1183" s="911"/>
      <c r="K1183" s="912"/>
      <c r="L1183" s="913"/>
      <c r="M1183" s="914"/>
      <c r="N1183" s="915"/>
      <c r="O1183" s="914"/>
      <c r="P1183" s="915"/>
      <c r="Q1183" s="916"/>
      <c r="R1183" s="917"/>
      <c r="S1183" s="918"/>
      <c r="T1183" s="114" t="str" cm="1">
        <f t="array" ref="T1183">_xlfn.IFS(I1183="L = L",J1183*K1183,I1183="L = RoT",J1183*R1183*S1183,I1183="A = L x H",J1183*K1183*L1183,I1183="A = CS",J1183*O1183,I1183="A = A",J1183*N1183,I1183="A = RoT",J1183*R1183*S1183,I1183="V = L x H x T",J1183*K1183*L1183*M1183,I1183="V = L x CS",J1183*K1183*O1183,I1183="V = T x A",J1183*M1183*N1183,I1183="V = V",J1183*P1183,I1183="V = RoT",J1183*R1183*S1183,I1183="M = M",J1183*Q1183,I1183="M = RoT",J1183*R1183*S1183,I1183="","")</f>
        <v/>
      </c>
      <c r="U1183" s="115" t="str" cm="1">
        <f t="array" ref="U1183">_xlfn.IFNA(_xlfn.IFS($H1183="length","m",$H1183="area","m2",$H1183="volume","m3",$H1183="mass","kg",$H1183="",""),"problem")</f>
        <v/>
      </c>
      <c r="V1183" s="475"/>
      <c r="W1183" s="476"/>
      <c r="X1183" s="476"/>
      <c r="Y1183" s="476"/>
      <c r="Z1183" s="116"/>
      <c r="AA1183" s="117" t="str" cm="1">
        <f t="array" ref="AA1183">_xlfn.IFNA(_xlfn.IFS($H1183="Length",VLOOKUP($Y1183,Densities,3,FALSE),$H1183="area",VLOOKUP($Y1183,Densities,4,FALSE),$H1183="volume",VLOOKUP($Y1183,Densities,5,FALSE),$H1183="mass",1,$H1183="",""),"enter density manually")</f>
        <v/>
      </c>
      <c r="AB1183" s="115" t="str" cm="1">
        <f t="array" ref="AB1183">_xlfn.IFNA(_xlfn.IFS($H1183="length","kg/m",$H1183="area","kg/m2",$H1183="volume","kg/m3",$H1183="mass","kg/kg",$H1183="",""),"problem")</f>
        <v/>
      </c>
      <c r="AC1183" s="118" t="str">
        <f t="shared" si="71"/>
        <v/>
      </c>
      <c r="AD1183" s="119" t="str">
        <f t="shared" si="72"/>
        <v/>
      </c>
      <c r="AE1183" s="120" t="str">
        <f t="shared" si="73"/>
        <v/>
      </c>
      <c r="AF1183" s="121" t="str">
        <f t="shared" si="70"/>
        <v/>
      </c>
    </row>
    <row r="1184" spans="2:32" ht="15.75" customHeight="1" x14ac:dyDescent="0.35">
      <c r="B1184" s="903"/>
      <c r="C1184" s="904"/>
      <c r="D1184" s="905"/>
      <c r="E1184" s="906"/>
      <c r="F1184" s="907"/>
      <c r="G1184" s="908"/>
      <c r="H1184" s="909"/>
      <c r="I1184" s="910"/>
      <c r="J1184" s="911"/>
      <c r="K1184" s="912"/>
      <c r="L1184" s="913"/>
      <c r="M1184" s="914"/>
      <c r="N1184" s="915"/>
      <c r="O1184" s="914"/>
      <c r="P1184" s="915"/>
      <c r="Q1184" s="916"/>
      <c r="R1184" s="917"/>
      <c r="S1184" s="918"/>
      <c r="T1184" s="114" t="str" cm="1">
        <f t="array" ref="T1184">_xlfn.IFS(I1184="L = L",J1184*K1184,I1184="L = RoT",J1184*R1184*S1184,I1184="A = L x H",J1184*K1184*L1184,I1184="A = CS",J1184*O1184,I1184="A = A",J1184*N1184,I1184="A = RoT",J1184*R1184*S1184,I1184="V = L x H x T",J1184*K1184*L1184*M1184,I1184="V = L x CS",J1184*K1184*O1184,I1184="V = T x A",J1184*M1184*N1184,I1184="V = V",J1184*P1184,I1184="V = RoT",J1184*R1184*S1184,I1184="M = M",J1184*Q1184,I1184="M = RoT",J1184*R1184*S1184,I1184="","")</f>
        <v/>
      </c>
      <c r="U1184" s="115" t="str" cm="1">
        <f t="array" ref="U1184">_xlfn.IFNA(_xlfn.IFS($H1184="length","m",$H1184="area","m2",$H1184="volume","m3",$H1184="mass","kg",$H1184="",""),"problem")</f>
        <v/>
      </c>
      <c r="V1184" s="475"/>
      <c r="W1184" s="476"/>
      <c r="X1184" s="476"/>
      <c r="Y1184" s="476"/>
      <c r="Z1184" s="116"/>
      <c r="AA1184" s="117" t="str" cm="1">
        <f t="array" ref="AA1184">_xlfn.IFNA(_xlfn.IFS($H1184="Length",VLOOKUP($Y1184,Densities,3,FALSE),$H1184="area",VLOOKUP($Y1184,Densities,4,FALSE),$H1184="volume",VLOOKUP($Y1184,Densities,5,FALSE),$H1184="mass",1,$H1184="",""),"enter density manually")</f>
        <v/>
      </c>
      <c r="AB1184" s="115" t="str" cm="1">
        <f t="array" ref="AB1184">_xlfn.IFNA(_xlfn.IFS($H1184="length","kg/m",$H1184="area","kg/m2",$H1184="volume","kg/m3",$H1184="mass","kg/kg",$H1184="",""),"problem")</f>
        <v/>
      </c>
      <c r="AC1184" s="118" t="str">
        <f t="shared" si="71"/>
        <v/>
      </c>
      <c r="AD1184" s="119" t="str">
        <f t="shared" si="72"/>
        <v/>
      </c>
      <c r="AE1184" s="120" t="str">
        <f t="shared" si="73"/>
        <v/>
      </c>
      <c r="AF1184" s="121" t="str">
        <f t="shared" si="70"/>
        <v/>
      </c>
    </row>
    <row r="1185" spans="2:32" ht="15.75" customHeight="1" x14ac:dyDescent="0.35">
      <c r="B1185" s="903"/>
      <c r="C1185" s="904"/>
      <c r="D1185" s="905"/>
      <c r="E1185" s="906"/>
      <c r="F1185" s="907"/>
      <c r="G1185" s="908"/>
      <c r="H1185" s="909"/>
      <c r="I1185" s="910"/>
      <c r="J1185" s="911"/>
      <c r="K1185" s="912"/>
      <c r="L1185" s="913"/>
      <c r="M1185" s="914"/>
      <c r="N1185" s="915"/>
      <c r="O1185" s="914"/>
      <c r="P1185" s="915"/>
      <c r="Q1185" s="916"/>
      <c r="R1185" s="917"/>
      <c r="S1185" s="918"/>
      <c r="T1185" s="114" t="str" cm="1">
        <f t="array" ref="T1185">_xlfn.IFS(I1185="L = L",J1185*K1185,I1185="L = RoT",J1185*R1185*S1185,I1185="A = L x H",J1185*K1185*L1185,I1185="A = CS",J1185*O1185,I1185="A = A",J1185*N1185,I1185="A = RoT",J1185*R1185*S1185,I1185="V = L x H x T",J1185*K1185*L1185*M1185,I1185="V = L x CS",J1185*K1185*O1185,I1185="V = T x A",J1185*M1185*N1185,I1185="V = V",J1185*P1185,I1185="V = RoT",J1185*R1185*S1185,I1185="M = M",J1185*Q1185,I1185="M = RoT",J1185*R1185*S1185,I1185="","")</f>
        <v/>
      </c>
      <c r="U1185" s="115" t="str" cm="1">
        <f t="array" ref="U1185">_xlfn.IFNA(_xlfn.IFS($H1185="length","m",$H1185="area","m2",$H1185="volume","m3",$H1185="mass","kg",$H1185="",""),"problem")</f>
        <v/>
      </c>
      <c r="V1185" s="475"/>
      <c r="W1185" s="476"/>
      <c r="X1185" s="476"/>
      <c r="Y1185" s="476"/>
      <c r="Z1185" s="116"/>
      <c r="AA1185" s="117" t="str" cm="1">
        <f t="array" ref="AA1185">_xlfn.IFNA(_xlfn.IFS($H1185="Length",VLOOKUP($Y1185,Densities,3,FALSE),$H1185="area",VLOOKUP($Y1185,Densities,4,FALSE),$H1185="volume",VLOOKUP($Y1185,Densities,5,FALSE),$H1185="mass",1,$H1185="",""),"enter density manually")</f>
        <v/>
      </c>
      <c r="AB1185" s="115" t="str" cm="1">
        <f t="array" ref="AB1185">_xlfn.IFNA(_xlfn.IFS($H1185="length","kg/m",$H1185="area","kg/m2",$H1185="volume","kg/m3",$H1185="mass","kg/kg",$H1185="",""),"problem")</f>
        <v/>
      </c>
      <c r="AC1185" s="118" t="str">
        <f t="shared" si="71"/>
        <v/>
      </c>
      <c r="AD1185" s="119" t="str">
        <f t="shared" si="72"/>
        <v/>
      </c>
      <c r="AE1185" s="120" t="str">
        <f t="shared" si="73"/>
        <v/>
      </c>
      <c r="AF1185" s="121" t="str">
        <f t="shared" si="70"/>
        <v/>
      </c>
    </row>
    <row r="1186" spans="2:32" ht="15.75" customHeight="1" x14ac:dyDescent="0.35">
      <c r="B1186" s="903"/>
      <c r="C1186" s="904"/>
      <c r="D1186" s="905"/>
      <c r="E1186" s="906"/>
      <c r="F1186" s="907"/>
      <c r="G1186" s="908"/>
      <c r="H1186" s="909"/>
      <c r="I1186" s="910"/>
      <c r="J1186" s="911"/>
      <c r="K1186" s="912"/>
      <c r="L1186" s="913"/>
      <c r="M1186" s="914"/>
      <c r="N1186" s="915"/>
      <c r="O1186" s="914"/>
      <c r="P1186" s="915"/>
      <c r="Q1186" s="916"/>
      <c r="R1186" s="917"/>
      <c r="S1186" s="918"/>
      <c r="T1186" s="114" t="str" cm="1">
        <f t="array" ref="T1186">_xlfn.IFS(I1186="L = L",J1186*K1186,I1186="L = RoT",J1186*R1186*S1186,I1186="A = L x H",J1186*K1186*L1186,I1186="A = CS",J1186*O1186,I1186="A = A",J1186*N1186,I1186="A = RoT",J1186*R1186*S1186,I1186="V = L x H x T",J1186*K1186*L1186*M1186,I1186="V = L x CS",J1186*K1186*O1186,I1186="V = T x A",J1186*M1186*N1186,I1186="V = V",J1186*P1186,I1186="V = RoT",J1186*R1186*S1186,I1186="M = M",J1186*Q1186,I1186="M = RoT",J1186*R1186*S1186,I1186="","")</f>
        <v/>
      </c>
      <c r="U1186" s="115" t="str" cm="1">
        <f t="array" ref="U1186">_xlfn.IFNA(_xlfn.IFS($H1186="length","m",$H1186="area","m2",$H1186="volume","m3",$H1186="mass","kg",$H1186="",""),"problem")</f>
        <v/>
      </c>
      <c r="V1186" s="475"/>
      <c r="W1186" s="476"/>
      <c r="X1186" s="476"/>
      <c r="Y1186" s="476"/>
      <c r="Z1186" s="116"/>
      <c r="AA1186" s="117" t="str" cm="1">
        <f t="array" ref="AA1186">_xlfn.IFNA(_xlfn.IFS($H1186="Length",VLOOKUP($Y1186,Densities,3,FALSE),$H1186="area",VLOOKUP($Y1186,Densities,4,FALSE),$H1186="volume",VLOOKUP($Y1186,Densities,5,FALSE),$H1186="mass",1,$H1186="",""),"enter density manually")</f>
        <v/>
      </c>
      <c r="AB1186" s="115" t="str" cm="1">
        <f t="array" ref="AB1186">_xlfn.IFNA(_xlfn.IFS($H1186="length","kg/m",$H1186="area","kg/m2",$H1186="volume","kg/m3",$H1186="mass","kg/kg",$H1186="",""),"problem")</f>
        <v/>
      </c>
      <c r="AC1186" s="118" t="str">
        <f t="shared" si="71"/>
        <v/>
      </c>
      <c r="AD1186" s="119" t="str">
        <f t="shared" si="72"/>
        <v/>
      </c>
      <c r="AE1186" s="120" t="str">
        <f t="shared" si="73"/>
        <v/>
      </c>
      <c r="AF1186" s="121" t="str">
        <f t="shared" si="70"/>
        <v/>
      </c>
    </row>
    <row r="1187" spans="2:32" ht="15.75" customHeight="1" x14ac:dyDescent="0.35">
      <c r="B1187" s="903"/>
      <c r="C1187" s="904"/>
      <c r="D1187" s="905"/>
      <c r="E1187" s="906"/>
      <c r="F1187" s="907"/>
      <c r="G1187" s="908"/>
      <c r="H1187" s="909"/>
      <c r="I1187" s="910"/>
      <c r="J1187" s="911"/>
      <c r="K1187" s="912"/>
      <c r="L1187" s="913"/>
      <c r="M1187" s="914"/>
      <c r="N1187" s="915"/>
      <c r="O1187" s="914"/>
      <c r="P1187" s="915"/>
      <c r="Q1187" s="916"/>
      <c r="R1187" s="917"/>
      <c r="S1187" s="918"/>
      <c r="T1187" s="114" t="str" cm="1">
        <f t="array" ref="T1187">_xlfn.IFS(I1187="L = L",J1187*K1187,I1187="L = RoT",J1187*R1187*S1187,I1187="A = L x H",J1187*K1187*L1187,I1187="A = CS",J1187*O1187,I1187="A = A",J1187*N1187,I1187="A = RoT",J1187*R1187*S1187,I1187="V = L x H x T",J1187*K1187*L1187*M1187,I1187="V = L x CS",J1187*K1187*O1187,I1187="V = T x A",J1187*M1187*N1187,I1187="V = V",J1187*P1187,I1187="V = RoT",J1187*R1187*S1187,I1187="M = M",J1187*Q1187,I1187="M = RoT",J1187*R1187*S1187,I1187="","")</f>
        <v/>
      </c>
      <c r="U1187" s="115" t="str" cm="1">
        <f t="array" ref="U1187">_xlfn.IFNA(_xlfn.IFS($H1187="length","m",$H1187="area","m2",$H1187="volume","m3",$H1187="mass","kg",$H1187="",""),"problem")</f>
        <v/>
      </c>
      <c r="V1187" s="475"/>
      <c r="W1187" s="476"/>
      <c r="X1187" s="476"/>
      <c r="Y1187" s="476"/>
      <c r="Z1187" s="116"/>
      <c r="AA1187" s="117" t="str" cm="1">
        <f t="array" ref="AA1187">_xlfn.IFNA(_xlfn.IFS($H1187="Length",VLOOKUP($Y1187,Densities,3,FALSE),$H1187="area",VLOOKUP($Y1187,Densities,4,FALSE),$H1187="volume",VLOOKUP($Y1187,Densities,5,FALSE),$H1187="mass",1,$H1187="",""),"enter density manually")</f>
        <v/>
      </c>
      <c r="AB1187" s="115" t="str" cm="1">
        <f t="array" ref="AB1187">_xlfn.IFNA(_xlfn.IFS($H1187="length","kg/m",$H1187="area","kg/m2",$H1187="volume","kg/m3",$H1187="mass","kg/kg",$H1187="",""),"problem")</f>
        <v/>
      </c>
      <c r="AC1187" s="118" t="str">
        <f t="shared" si="71"/>
        <v/>
      </c>
      <c r="AD1187" s="119" t="str">
        <f t="shared" si="72"/>
        <v/>
      </c>
      <c r="AE1187" s="120" t="str">
        <f t="shared" si="73"/>
        <v/>
      </c>
      <c r="AF1187" s="121" t="str">
        <f t="shared" si="70"/>
        <v/>
      </c>
    </row>
    <row r="1188" spans="2:32" ht="15.75" customHeight="1" x14ac:dyDescent="0.35">
      <c r="B1188" s="903"/>
      <c r="C1188" s="904"/>
      <c r="D1188" s="905"/>
      <c r="E1188" s="906"/>
      <c r="F1188" s="907"/>
      <c r="G1188" s="908"/>
      <c r="H1188" s="909"/>
      <c r="I1188" s="910"/>
      <c r="J1188" s="911"/>
      <c r="K1188" s="912"/>
      <c r="L1188" s="913"/>
      <c r="M1188" s="914"/>
      <c r="N1188" s="915"/>
      <c r="O1188" s="914"/>
      <c r="P1188" s="915"/>
      <c r="Q1188" s="916"/>
      <c r="R1188" s="917"/>
      <c r="S1188" s="918"/>
      <c r="T1188" s="114" t="str" cm="1">
        <f t="array" ref="T1188">_xlfn.IFS(I1188="L = L",J1188*K1188,I1188="L = RoT",J1188*R1188*S1188,I1188="A = L x H",J1188*K1188*L1188,I1188="A = CS",J1188*O1188,I1188="A = A",J1188*N1188,I1188="A = RoT",J1188*R1188*S1188,I1188="V = L x H x T",J1188*K1188*L1188*M1188,I1188="V = L x CS",J1188*K1188*O1188,I1188="V = T x A",J1188*M1188*N1188,I1188="V = V",J1188*P1188,I1188="V = RoT",J1188*R1188*S1188,I1188="M = M",J1188*Q1188,I1188="M = RoT",J1188*R1188*S1188,I1188="","")</f>
        <v/>
      </c>
      <c r="U1188" s="115" t="str" cm="1">
        <f t="array" ref="U1188">_xlfn.IFNA(_xlfn.IFS($H1188="length","m",$H1188="area","m2",$H1188="volume","m3",$H1188="mass","kg",$H1188="",""),"problem")</f>
        <v/>
      </c>
      <c r="V1188" s="475"/>
      <c r="W1188" s="476"/>
      <c r="X1188" s="476"/>
      <c r="Y1188" s="476"/>
      <c r="Z1188" s="116"/>
      <c r="AA1188" s="117" t="str" cm="1">
        <f t="array" ref="AA1188">_xlfn.IFNA(_xlfn.IFS($H1188="Length",VLOOKUP($Y1188,Densities,3,FALSE),$H1188="area",VLOOKUP($Y1188,Densities,4,FALSE),$H1188="volume",VLOOKUP($Y1188,Densities,5,FALSE),$H1188="mass",1,$H1188="",""),"enter density manually")</f>
        <v/>
      </c>
      <c r="AB1188" s="115" t="str" cm="1">
        <f t="array" ref="AB1188">_xlfn.IFNA(_xlfn.IFS($H1188="length","kg/m",$H1188="area","kg/m2",$H1188="volume","kg/m3",$H1188="mass","kg/kg",$H1188="",""),"problem")</f>
        <v/>
      </c>
      <c r="AC1188" s="118" t="str">
        <f t="shared" si="71"/>
        <v/>
      </c>
      <c r="AD1188" s="119" t="str">
        <f t="shared" si="72"/>
        <v/>
      </c>
      <c r="AE1188" s="120" t="str">
        <f t="shared" si="73"/>
        <v/>
      </c>
      <c r="AF1188" s="121" t="str">
        <f t="shared" si="70"/>
        <v/>
      </c>
    </row>
    <row r="1189" spans="2:32" ht="15.75" customHeight="1" x14ac:dyDescent="0.35">
      <c r="B1189" s="903"/>
      <c r="C1189" s="904"/>
      <c r="D1189" s="905"/>
      <c r="E1189" s="906"/>
      <c r="F1189" s="907"/>
      <c r="G1189" s="908"/>
      <c r="H1189" s="909"/>
      <c r="I1189" s="910"/>
      <c r="J1189" s="911"/>
      <c r="K1189" s="912"/>
      <c r="L1189" s="913"/>
      <c r="M1189" s="914"/>
      <c r="N1189" s="915"/>
      <c r="O1189" s="914"/>
      <c r="P1189" s="915"/>
      <c r="Q1189" s="916"/>
      <c r="R1189" s="917"/>
      <c r="S1189" s="918"/>
      <c r="T1189" s="114" t="str" cm="1">
        <f t="array" ref="T1189">_xlfn.IFS(I1189="L = L",J1189*K1189,I1189="L = RoT",J1189*R1189*S1189,I1189="A = L x H",J1189*K1189*L1189,I1189="A = CS",J1189*O1189,I1189="A = A",J1189*N1189,I1189="A = RoT",J1189*R1189*S1189,I1189="V = L x H x T",J1189*K1189*L1189*M1189,I1189="V = L x CS",J1189*K1189*O1189,I1189="V = T x A",J1189*M1189*N1189,I1189="V = V",J1189*P1189,I1189="V = RoT",J1189*R1189*S1189,I1189="M = M",J1189*Q1189,I1189="M = RoT",J1189*R1189*S1189,I1189="","")</f>
        <v/>
      </c>
      <c r="U1189" s="115" t="str" cm="1">
        <f t="array" ref="U1189">_xlfn.IFNA(_xlfn.IFS($H1189="length","m",$H1189="area","m2",$H1189="volume","m3",$H1189="mass","kg",$H1189="",""),"problem")</f>
        <v/>
      </c>
      <c r="V1189" s="475"/>
      <c r="W1189" s="476"/>
      <c r="X1189" s="476"/>
      <c r="Y1189" s="476"/>
      <c r="Z1189" s="116"/>
      <c r="AA1189" s="117" t="str" cm="1">
        <f t="array" ref="AA1189">_xlfn.IFNA(_xlfn.IFS($H1189="Length",VLOOKUP($Y1189,Densities,3,FALSE),$H1189="area",VLOOKUP($Y1189,Densities,4,FALSE),$H1189="volume",VLOOKUP($Y1189,Densities,5,FALSE),$H1189="mass",1,$H1189="",""),"enter density manually")</f>
        <v/>
      </c>
      <c r="AB1189" s="115" t="str" cm="1">
        <f t="array" ref="AB1189">_xlfn.IFNA(_xlfn.IFS($H1189="length","kg/m",$H1189="area","kg/m2",$H1189="volume","kg/m3",$H1189="mass","kg/kg",$H1189="",""),"problem")</f>
        <v/>
      </c>
      <c r="AC1189" s="118" t="str">
        <f t="shared" si="71"/>
        <v/>
      </c>
      <c r="AD1189" s="119" t="str">
        <f t="shared" si="72"/>
        <v/>
      </c>
      <c r="AE1189" s="120" t="str">
        <f t="shared" si="73"/>
        <v/>
      </c>
      <c r="AF1189" s="121" t="str">
        <f t="shared" si="70"/>
        <v/>
      </c>
    </row>
    <row r="1190" spans="2:32" ht="15.75" customHeight="1" x14ac:dyDescent="0.35">
      <c r="B1190" s="903"/>
      <c r="C1190" s="904"/>
      <c r="D1190" s="905"/>
      <c r="E1190" s="906"/>
      <c r="F1190" s="907"/>
      <c r="G1190" s="908"/>
      <c r="H1190" s="909"/>
      <c r="I1190" s="910"/>
      <c r="J1190" s="911"/>
      <c r="K1190" s="912"/>
      <c r="L1190" s="913"/>
      <c r="M1190" s="914"/>
      <c r="N1190" s="915"/>
      <c r="O1190" s="914"/>
      <c r="P1190" s="915"/>
      <c r="Q1190" s="916"/>
      <c r="R1190" s="917"/>
      <c r="S1190" s="918"/>
      <c r="T1190" s="114" t="str" cm="1">
        <f t="array" ref="T1190">_xlfn.IFS(I1190="L = L",J1190*K1190,I1190="L = RoT",J1190*R1190*S1190,I1190="A = L x H",J1190*K1190*L1190,I1190="A = CS",J1190*O1190,I1190="A = A",J1190*N1190,I1190="A = RoT",J1190*R1190*S1190,I1190="V = L x H x T",J1190*K1190*L1190*M1190,I1190="V = L x CS",J1190*K1190*O1190,I1190="V = T x A",J1190*M1190*N1190,I1190="V = V",J1190*P1190,I1190="V = RoT",J1190*R1190*S1190,I1190="M = M",J1190*Q1190,I1190="M = RoT",J1190*R1190*S1190,I1190="","")</f>
        <v/>
      </c>
      <c r="U1190" s="115" t="str" cm="1">
        <f t="array" ref="U1190">_xlfn.IFNA(_xlfn.IFS($H1190="length","m",$H1190="area","m2",$H1190="volume","m3",$H1190="mass","kg",$H1190="",""),"problem")</f>
        <v/>
      </c>
      <c r="V1190" s="475"/>
      <c r="W1190" s="476"/>
      <c r="X1190" s="476"/>
      <c r="Y1190" s="476"/>
      <c r="Z1190" s="116"/>
      <c r="AA1190" s="117" t="str" cm="1">
        <f t="array" ref="AA1190">_xlfn.IFNA(_xlfn.IFS($H1190="Length",VLOOKUP($Y1190,Densities,3,FALSE),$H1190="area",VLOOKUP($Y1190,Densities,4,FALSE),$H1190="volume",VLOOKUP($Y1190,Densities,5,FALSE),$H1190="mass",1,$H1190="",""),"enter density manually")</f>
        <v/>
      </c>
      <c r="AB1190" s="115" t="str" cm="1">
        <f t="array" ref="AB1190">_xlfn.IFNA(_xlfn.IFS($H1190="length","kg/m",$H1190="area","kg/m2",$H1190="volume","kg/m3",$H1190="mass","kg/kg",$H1190="",""),"problem")</f>
        <v/>
      </c>
      <c r="AC1190" s="118" t="str">
        <f t="shared" si="71"/>
        <v/>
      </c>
      <c r="AD1190" s="119" t="str">
        <f t="shared" si="72"/>
        <v/>
      </c>
      <c r="AE1190" s="120" t="str">
        <f t="shared" si="73"/>
        <v/>
      </c>
      <c r="AF1190" s="121" t="str">
        <f t="shared" si="70"/>
        <v/>
      </c>
    </row>
    <row r="1191" spans="2:32" ht="15.75" customHeight="1" x14ac:dyDescent="0.35">
      <c r="B1191" s="903"/>
      <c r="C1191" s="904"/>
      <c r="D1191" s="905"/>
      <c r="E1191" s="906"/>
      <c r="F1191" s="907"/>
      <c r="G1191" s="908"/>
      <c r="H1191" s="909"/>
      <c r="I1191" s="910"/>
      <c r="J1191" s="911"/>
      <c r="K1191" s="912"/>
      <c r="L1191" s="913"/>
      <c r="M1191" s="914"/>
      <c r="N1191" s="915"/>
      <c r="O1191" s="914"/>
      <c r="P1191" s="915"/>
      <c r="Q1191" s="916"/>
      <c r="R1191" s="917"/>
      <c r="S1191" s="918"/>
      <c r="T1191" s="114" t="str" cm="1">
        <f t="array" ref="T1191">_xlfn.IFS(I1191="L = L",J1191*K1191,I1191="L = RoT",J1191*R1191*S1191,I1191="A = L x H",J1191*K1191*L1191,I1191="A = CS",J1191*O1191,I1191="A = A",J1191*N1191,I1191="A = RoT",J1191*R1191*S1191,I1191="V = L x H x T",J1191*K1191*L1191*M1191,I1191="V = L x CS",J1191*K1191*O1191,I1191="V = T x A",J1191*M1191*N1191,I1191="V = V",J1191*P1191,I1191="V = RoT",J1191*R1191*S1191,I1191="M = M",J1191*Q1191,I1191="M = RoT",J1191*R1191*S1191,I1191="","")</f>
        <v/>
      </c>
      <c r="U1191" s="115" t="str" cm="1">
        <f t="array" ref="U1191">_xlfn.IFNA(_xlfn.IFS($H1191="length","m",$H1191="area","m2",$H1191="volume","m3",$H1191="mass","kg",$H1191="",""),"problem")</f>
        <v/>
      </c>
      <c r="V1191" s="475"/>
      <c r="W1191" s="476"/>
      <c r="X1191" s="476"/>
      <c r="Y1191" s="476"/>
      <c r="Z1191" s="116"/>
      <c r="AA1191" s="117" t="str" cm="1">
        <f t="array" ref="AA1191">_xlfn.IFNA(_xlfn.IFS($H1191="Length",VLOOKUP($Y1191,Densities,3,FALSE),$H1191="area",VLOOKUP($Y1191,Densities,4,FALSE),$H1191="volume",VLOOKUP($Y1191,Densities,5,FALSE),$H1191="mass",1,$H1191="",""),"enter density manually")</f>
        <v/>
      </c>
      <c r="AB1191" s="115" t="str" cm="1">
        <f t="array" ref="AB1191">_xlfn.IFNA(_xlfn.IFS($H1191="length","kg/m",$H1191="area","kg/m2",$H1191="volume","kg/m3",$H1191="mass","kg/kg",$H1191="",""),"problem")</f>
        <v/>
      </c>
      <c r="AC1191" s="118" t="str">
        <f t="shared" si="71"/>
        <v/>
      </c>
      <c r="AD1191" s="119" t="str">
        <f t="shared" si="72"/>
        <v/>
      </c>
      <c r="AE1191" s="120" t="str">
        <f t="shared" si="73"/>
        <v/>
      </c>
      <c r="AF1191" s="121" t="str">
        <f t="shared" si="70"/>
        <v/>
      </c>
    </row>
    <row r="1192" spans="2:32" ht="15.75" customHeight="1" x14ac:dyDescent="0.35">
      <c r="B1192" s="903"/>
      <c r="C1192" s="904"/>
      <c r="D1192" s="905"/>
      <c r="E1192" s="906"/>
      <c r="F1192" s="907"/>
      <c r="G1192" s="908"/>
      <c r="H1192" s="909"/>
      <c r="I1192" s="910"/>
      <c r="J1192" s="911"/>
      <c r="K1192" s="912"/>
      <c r="L1192" s="913"/>
      <c r="M1192" s="914"/>
      <c r="N1192" s="915"/>
      <c r="O1192" s="914"/>
      <c r="P1192" s="915"/>
      <c r="Q1192" s="916"/>
      <c r="R1192" s="917"/>
      <c r="S1192" s="918"/>
      <c r="T1192" s="114" t="str" cm="1">
        <f t="array" ref="T1192">_xlfn.IFS(I1192="L = L",J1192*K1192,I1192="L = RoT",J1192*R1192*S1192,I1192="A = L x H",J1192*K1192*L1192,I1192="A = CS",J1192*O1192,I1192="A = A",J1192*N1192,I1192="A = RoT",J1192*R1192*S1192,I1192="V = L x H x T",J1192*K1192*L1192*M1192,I1192="V = L x CS",J1192*K1192*O1192,I1192="V = T x A",J1192*M1192*N1192,I1192="V = V",J1192*P1192,I1192="V = RoT",J1192*R1192*S1192,I1192="M = M",J1192*Q1192,I1192="M = RoT",J1192*R1192*S1192,I1192="","")</f>
        <v/>
      </c>
      <c r="U1192" s="115" t="str" cm="1">
        <f t="array" ref="U1192">_xlfn.IFNA(_xlfn.IFS($H1192="length","m",$H1192="area","m2",$H1192="volume","m3",$H1192="mass","kg",$H1192="",""),"problem")</f>
        <v/>
      </c>
      <c r="V1192" s="475"/>
      <c r="W1192" s="476"/>
      <c r="X1192" s="476"/>
      <c r="Y1192" s="476"/>
      <c r="Z1192" s="116"/>
      <c r="AA1192" s="117" t="str" cm="1">
        <f t="array" ref="AA1192">_xlfn.IFNA(_xlfn.IFS($H1192="Length",VLOOKUP($Y1192,Densities,3,FALSE),$H1192="area",VLOOKUP($Y1192,Densities,4,FALSE),$H1192="volume",VLOOKUP($Y1192,Densities,5,FALSE),$H1192="mass",1,$H1192="",""),"enter density manually")</f>
        <v/>
      </c>
      <c r="AB1192" s="115" t="str" cm="1">
        <f t="array" ref="AB1192">_xlfn.IFNA(_xlfn.IFS($H1192="length","kg/m",$H1192="area","kg/m2",$H1192="volume","kg/m3",$H1192="mass","kg/kg",$H1192="",""),"problem")</f>
        <v/>
      </c>
      <c r="AC1192" s="118" t="str">
        <f t="shared" si="71"/>
        <v/>
      </c>
      <c r="AD1192" s="119" t="str">
        <f t="shared" si="72"/>
        <v/>
      </c>
      <c r="AE1192" s="120" t="str">
        <f t="shared" si="73"/>
        <v/>
      </c>
      <c r="AF1192" s="121" t="str">
        <f t="shared" si="70"/>
        <v/>
      </c>
    </row>
    <row r="1193" spans="2:32" ht="15.75" customHeight="1" x14ac:dyDescent="0.35">
      <c r="B1193" s="903"/>
      <c r="C1193" s="904"/>
      <c r="D1193" s="905"/>
      <c r="E1193" s="906"/>
      <c r="F1193" s="907"/>
      <c r="G1193" s="908"/>
      <c r="H1193" s="909"/>
      <c r="I1193" s="910"/>
      <c r="J1193" s="911"/>
      <c r="K1193" s="912"/>
      <c r="L1193" s="913"/>
      <c r="M1193" s="914"/>
      <c r="N1193" s="915"/>
      <c r="O1193" s="914"/>
      <c r="P1193" s="915"/>
      <c r="Q1193" s="916"/>
      <c r="R1193" s="917"/>
      <c r="S1193" s="918"/>
      <c r="T1193" s="114" t="str" cm="1">
        <f t="array" ref="T1193">_xlfn.IFS(I1193="L = L",J1193*K1193,I1193="L = RoT",J1193*R1193*S1193,I1193="A = L x H",J1193*K1193*L1193,I1193="A = CS",J1193*O1193,I1193="A = A",J1193*N1193,I1193="A = RoT",J1193*R1193*S1193,I1193="V = L x H x T",J1193*K1193*L1193*M1193,I1193="V = L x CS",J1193*K1193*O1193,I1193="V = T x A",J1193*M1193*N1193,I1193="V = V",J1193*P1193,I1193="V = RoT",J1193*R1193*S1193,I1193="M = M",J1193*Q1193,I1193="M = RoT",J1193*R1193*S1193,I1193="","")</f>
        <v/>
      </c>
      <c r="U1193" s="115" t="str" cm="1">
        <f t="array" ref="U1193">_xlfn.IFNA(_xlfn.IFS($H1193="length","m",$H1193="area","m2",$H1193="volume","m3",$H1193="mass","kg",$H1193="",""),"problem")</f>
        <v/>
      </c>
      <c r="V1193" s="475"/>
      <c r="W1193" s="476"/>
      <c r="X1193" s="476"/>
      <c r="Y1193" s="476"/>
      <c r="Z1193" s="116"/>
      <c r="AA1193" s="117" t="str" cm="1">
        <f t="array" ref="AA1193">_xlfn.IFNA(_xlfn.IFS($H1193="Length",VLOOKUP($Y1193,Densities,3,FALSE),$H1193="area",VLOOKUP($Y1193,Densities,4,FALSE),$H1193="volume",VLOOKUP($Y1193,Densities,5,FALSE),$H1193="mass",1,$H1193="",""),"enter density manually")</f>
        <v/>
      </c>
      <c r="AB1193" s="115" t="str" cm="1">
        <f t="array" ref="AB1193">_xlfn.IFNA(_xlfn.IFS($H1193="length","kg/m",$H1193="area","kg/m2",$H1193="volume","kg/m3",$H1193="mass","kg/kg",$H1193="",""),"problem")</f>
        <v/>
      </c>
      <c r="AC1193" s="118" t="str">
        <f t="shared" si="71"/>
        <v/>
      </c>
      <c r="AD1193" s="119" t="str">
        <f t="shared" si="72"/>
        <v/>
      </c>
      <c r="AE1193" s="120" t="str">
        <f t="shared" si="73"/>
        <v/>
      </c>
      <c r="AF1193" s="121" t="str">
        <f t="shared" si="70"/>
        <v/>
      </c>
    </row>
    <row r="1194" spans="2:32" ht="15.75" customHeight="1" x14ac:dyDescent="0.35">
      <c r="B1194" s="903"/>
      <c r="C1194" s="904"/>
      <c r="D1194" s="905"/>
      <c r="E1194" s="906"/>
      <c r="F1194" s="907"/>
      <c r="G1194" s="908"/>
      <c r="H1194" s="909"/>
      <c r="I1194" s="910"/>
      <c r="J1194" s="911"/>
      <c r="K1194" s="912"/>
      <c r="L1194" s="913"/>
      <c r="M1194" s="914"/>
      <c r="N1194" s="915"/>
      <c r="O1194" s="914"/>
      <c r="P1194" s="915"/>
      <c r="Q1194" s="916"/>
      <c r="R1194" s="917"/>
      <c r="S1194" s="918"/>
      <c r="T1194" s="114" t="str" cm="1">
        <f t="array" ref="T1194">_xlfn.IFS(I1194="L = L",J1194*K1194,I1194="L = RoT",J1194*R1194*S1194,I1194="A = L x H",J1194*K1194*L1194,I1194="A = CS",J1194*O1194,I1194="A = A",J1194*N1194,I1194="A = RoT",J1194*R1194*S1194,I1194="V = L x H x T",J1194*K1194*L1194*M1194,I1194="V = L x CS",J1194*K1194*O1194,I1194="V = T x A",J1194*M1194*N1194,I1194="V = V",J1194*P1194,I1194="V = RoT",J1194*R1194*S1194,I1194="M = M",J1194*Q1194,I1194="M = RoT",J1194*R1194*S1194,I1194="","")</f>
        <v/>
      </c>
      <c r="U1194" s="115" t="str" cm="1">
        <f t="array" ref="U1194">_xlfn.IFNA(_xlfn.IFS($H1194="length","m",$H1194="area","m2",$H1194="volume","m3",$H1194="mass","kg",$H1194="",""),"problem")</f>
        <v/>
      </c>
      <c r="V1194" s="475"/>
      <c r="W1194" s="476"/>
      <c r="X1194" s="476"/>
      <c r="Y1194" s="476"/>
      <c r="Z1194" s="116"/>
      <c r="AA1194" s="117" t="str" cm="1">
        <f t="array" ref="AA1194">_xlfn.IFNA(_xlfn.IFS($H1194="Length",VLOOKUP($Y1194,Densities,3,FALSE),$H1194="area",VLOOKUP($Y1194,Densities,4,FALSE),$H1194="volume",VLOOKUP($Y1194,Densities,5,FALSE),$H1194="mass",1,$H1194="",""),"enter density manually")</f>
        <v/>
      </c>
      <c r="AB1194" s="115" t="str" cm="1">
        <f t="array" ref="AB1194">_xlfn.IFNA(_xlfn.IFS($H1194="length","kg/m",$H1194="area","kg/m2",$H1194="volume","kg/m3",$H1194="mass","kg/kg",$H1194="",""),"problem")</f>
        <v/>
      </c>
      <c r="AC1194" s="118" t="str">
        <f t="shared" si="71"/>
        <v/>
      </c>
      <c r="AD1194" s="119" t="str">
        <f t="shared" si="72"/>
        <v/>
      </c>
      <c r="AE1194" s="120" t="str">
        <f t="shared" si="73"/>
        <v/>
      </c>
      <c r="AF1194" s="121" t="str">
        <f t="shared" si="70"/>
        <v/>
      </c>
    </row>
    <row r="1195" spans="2:32" ht="15.75" customHeight="1" x14ac:dyDescent="0.35">
      <c r="B1195" s="903"/>
      <c r="C1195" s="904"/>
      <c r="D1195" s="905"/>
      <c r="E1195" s="906"/>
      <c r="F1195" s="907"/>
      <c r="G1195" s="908"/>
      <c r="H1195" s="909"/>
      <c r="I1195" s="910"/>
      <c r="J1195" s="911"/>
      <c r="K1195" s="912"/>
      <c r="L1195" s="913"/>
      <c r="M1195" s="914"/>
      <c r="N1195" s="915"/>
      <c r="O1195" s="914"/>
      <c r="P1195" s="915"/>
      <c r="Q1195" s="916"/>
      <c r="R1195" s="917"/>
      <c r="S1195" s="918"/>
      <c r="T1195" s="114" t="str" cm="1">
        <f t="array" ref="T1195">_xlfn.IFS(I1195="L = L",J1195*K1195,I1195="L = RoT",J1195*R1195*S1195,I1195="A = L x H",J1195*K1195*L1195,I1195="A = CS",J1195*O1195,I1195="A = A",J1195*N1195,I1195="A = RoT",J1195*R1195*S1195,I1195="V = L x H x T",J1195*K1195*L1195*M1195,I1195="V = L x CS",J1195*K1195*O1195,I1195="V = T x A",J1195*M1195*N1195,I1195="V = V",J1195*P1195,I1195="V = RoT",J1195*R1195*S1195,I1195="M = M",J1195*Q1195,I1195="M = RoT",J1195*R1195*S1195,I1195="","")</f>
        <v/>
      </c>
      <c r="U1195" s="115" t="str" cm="1">
        <f t="array" ref="U1195">_xlfn.IFNA(_xlfn.IFS($H1195="length","m",$H1195="area","m2",$H1195="volume","m3",$H1195="mass","kg",$H1195="",""),"problem")</f>
        <v/>
      </c>
      <c r="V1195" s="475"/>
      <c r="W1195" s="476"/>
      <c r="X1195" s="476"/>
      <c r="Y1195" s="476"/>
      <c r="Z1195" s="116"/>
      <c r="AA1195" s="117" t="str" cm="1">
        <f t="array" ref="AA1195">_xlfn.IFNA(_xlfn.IFS($H1195="Length",VLOOKUP($Y1195,Densities,3,FALSE),$H1195="area",VLOOKUP($Y1195,Densities,4,FALSE),$H1195="volume",VLOOKUP($Y1195,Densities,5,FALSE),$H1195="mass",1,$H1195="",""),"enter density manually")</f>
        <v/>
      </c>
      <c r="AB1195" s="115" t="str" cm="1">
        <f t="array" ref="AB1195">_xlfn.IFNA(_xlfn.IFS($H1195="length","kg/m",$H1195="area","kg/m2",$H1195="volume","kg/m3",$H1195="mass","kg/kg",$H1195="",""),"problem")</f>
        <v/>
      </c>
      <c r="AC1195" s="118" t="str">
        <f t="shared" si="71"/>
        <v/>
      </c>
      <c r="AD1195" s="119" t="str">
        <f t="shared" si="72"/>
        <v/>
      </c>
      <c r="AE1195" s="120" t="str">
        <f t="shared" si="73"/>
        <v/>
      </c>
      <c r="AF1195" s="121" t="str">
        <f t="shared" si="70"/>
        <v/>
      </c>
    </row>
    <row r="1196" spans="2:32" ht="15.75" customHeight="1" x14ac:dyDescent="0.35">
      <c r="B1196" s="903"/>
      <c r="C1196" s="904"/>
      <c r="D1196" s="905"/>
      <c r="E1196" s="906"/>
      <c r="F1196" s="907"/>
      <c r="G1196" s="908"/>
      <c r="H1196" s="909"/>
      <c r="I1196" s="910"/>
      <c r="J1196" s="911"/>
      <c r="K1196" s="912"/>
      <c r="L1196" s="913"/>
      <c r="M1196" s="914"/>
      <c r="N1196" s="915"/>
      <c r="O1196" s="914"/>
      <c r="P1196" s="915"/>
      <c r="Q1196" s="916"/>
      <c r="R1196" s="917"/>
      <c r="S1196" s="918"/>
      <c r="T1196" s="114" t="str" cm="1">
        <f t="array" ref="T1196">_xlfn.IFS(I1196="L = L",J1196*K1196,I1196="L = RoT",J1196*R1196*S1196,I1196="A = L x H",J1196*K1196*L1196,I1196="A = CS",J1196*O1196,I1196="A = A",J1196*N1196,I1196="A = RoT",J1196*R1196*S1196,I1196="V = L x H x T",J1196*K1196*L1196*M1196,I1196="V = L x CS",J1196*K1196*O1196,I1196="V = T x A",J1196*M1196*N1196,I1196="V = V",J1196*P1196,I1196="V = RoT",J1196*R1196*S1196,I1196="M = M",J1196*Q1196,I1196="M = RoT",J1196*R1196*S1196,I1196="","")</f>
        <v/>
      </c>
      <c r="U1196" s="115" t="str" cm="1">
        <f t="array" ref="U1196">_xlfn.IFNA(_xlfn.IFS($H1196="length","m",$H1196="area","m2",$H1196="volume","m3",$H1196="mass","kg",$H1196="",""),"problem")</f>
        <v/>
      </c>
      <c r="V1196" s="475"/>
      <c r="W1196" s="476"/>
      <c r="X1196" s="476"/>
      <c r="Y1196" s="476"/>
      <c r="Z1196" s="116"/>
      <c r="AA1196" s="117" t="str" cm="1">
        <f t="array" ref="AA1196">_xlfn.IFNA(_xlfn.IFS($H1196="Length",VLOOKUP($Y1196,Densities,3,FALSE),$H1196="area",VLOOKUP($Y1196,Densities,4,FALSE),$H1196="volume",VLOOKUP($Y1196,Densities,5,FALSE),$H1196="mass",1,$H1196="",""),"enter density manually")</f>
        <v/>
      </c>
      <c r="AB1196" s="115" t="str" cm="1">
        <f t="array" ref="AB1196">_xlfn.IFNA(_xlfn.IFS($H1196="length","kg/m",$H1196="area","kg/m2",$H1196="volume","kg/m3",$H1196="mass","kg/kg",$H1196="",""),"problem")</f>
        <v/>
      </c>
      <c r="AC1196" s="118" t="str">
        <f t="shared" si="71"/>
        <v/>
      </c>
      <c r="AD1196" s="119" t="str">
        <f t="shared" si="72"/>
        <v/>
      </c>
      <c r="AE1196" s="120" t="str">
        <f t="shared" si="73"/>
        <v/>
      </c>
      <c r="AF1196" s="121" t="str">
        <f t="shared" si="70"/>
        <v/>
      </c>
    </row>
    <row r="1197" spans="2:32" ht="15.75" customHeight="1" x14ac:dyDescent="0.35">
      <c r="B1197" s="903"/>
      <c r="C1197" s="904"/>
      <c r="D1197" s="905"/>
      <c r="E1197" s="906"/>
      <c r="F1197" s="907"/>
      <c r="G1197" s="908"/>
      <c r="H1197" s="909"/>
      <c r="I1197" s="910"/>
      <c r="J1197" s="911"/>
      <c r="K1197" s="912"/>
      <c r="L1197" s="913"/>
      <c r="M1197" s="914"/>
      <c r="N1197" s="915"/>
      <c r="O1197" s="914"/>
      <c r="P1197" s="915"/>
      <c r="Q1197" s="916"/>
      <c r="R1197" s="917"/>
      <c r="S1197" s="918"/>
      <c r="T1197" s="114" t="str" cm="1">
        <f t="array" ref="T1197">_xlfn.IFS(I1197="L = L",J1197*K1197,I1197="L = RoT",J1197*R1197*S1197,I1197="A = L x H",J1197*K1197*L1197,I1197="A = CS",J1197*O1197,I1197="A = A",J1197*N1197,I1197="A = RoT",J1197*R1197*S1197,I1197="V = L x H x T",J1197*K1197*L1197*M1197,I1197="V = L x CS",J1197*K1197*O1197,I1197="V = T x A",J1197*M1197*N1197,I1197="V = V",J1197*P1197,I1197="V = RoT",J1197*R1197*S1197,I1197="M = M",J1197*Q1197,I1197="M = RoT",J1197*R1197*S1197,I1197="","")</f>
        <v/>
      </c>
      <c r="U1197" s="115" t="str" cm="1">
        <f t="array" ref="U1197">_xlfn.IFNA(_xlfn.IFS($H1197="length","m",$H1197="area","m2",$H1197="volume","m3",$H1197="mass","kg",$H1197="",""),"problem")</f>
        <v/>
      </c>
      <c r="V1197" s="475"/>
      <c r="W1197" s="476"/>
      <c r="X1197" s="476"/>
      <c r="Y1197" s="476"/>
      <c r="Z1197" s="116"/>
      <c r="AA1197" s="117" t="str" cm="1">
        <f t="array" ref="AA1197">_xlfn.IFNA(_xlfn.IFS($H1197="Length",VLOOKUP($Y1197,Densities,3,FALSE),$H1197="area",VLOOKUP($Y1197,Densities,4,FALSE),$H1197="volume",VLOOKUP($Y1197,Densities,5,FALSE),$H1197="mass",1,$H1197="",""),"enter density manually")</f>
        <v/>
      </c>
      <c r="AB1197" s="115" t="str" cm="1">
        <f t="array" ref="AB1197">_xlfn.IFNA(_xlfn.IFS($H1197="length","kg/m",$H1197="area","kg/m2",$H1197="volume","kg/m3",$H1197="mass","kg/kg",$H1197="",""),"problem")</f>
        <v/>
      </c>
      <c r="AC1197" s="118" t="str">
        <f t="shared" si="71"/>
        <v/>
      </c>
      <c r="AD1197" s="119" t="str">
        <f t="shared" si="72"/>
        <v/>
      </c>
      <c r="AE1197" s="120" t="str">
        <f t="shared" si="73"/>
        <v/>
      </c>
      <c r="AF1197" s="121" t="str">
        <f t="shared" si="70"/>
        <v/>
      </c>
    </row>
    <row r="1198" spans="2:32" ht="15.75" customHeight="1" x14ac:dyDescent="0.35">
      <c r="B1198" s="903"/>
      <c r="C1198" s="904"/>
      <c r="D1198" s="905"/>
      <c r="E1198" s="906"/>
      <c r="F1198" s="907"/>
      <c r="G1198" s="908"/>
      <c r="H1198" s="909"/>
      <c r="I1198" s="910"/>
      <c r="J1198" s="911"/>
      <c r="K1198" s="912"/>
      <c r="L1198" s="913"/>
      <c r="M1198" s="914"/>
      <c r="N1198" s="915"/>
      <c r="O1198" s="914"/>
      <c r="P1198" s="915"/>
      <c r="Q1198" s="916"/>
      <c r="R1198" s="917"/>
      <c r="S1198" s="918"/>
      <c r="T1198" s="114" t="str" cm="1">
        <f t="array" ref="T1198">_xlfn.IFS(I1198="L = L",J1198*K1198,I1198="L = RoT",J1198*R1198*S1198,I1198="A = L x H",J1198*K1198*L1198,I1198="A = CS",J1198*O1198,I1198="A = A",J1198*N1198,I1198="A = RoT",J1198*R1198*S1198,I1198="V = L x H x T",J1198*K1198*L1198*M1198,I1198="V = L x CS",J1198*K1198*O1198,I1198="V = T x A",J1198*M1198*N1198,I1198="V = V",J1198*P1198,I1198="V = RoT",J1198*R1198*S1198,I1198="M = M",J1198*Q1198,I1198="M = RoT",J1198*R1198*S1198,I1198="","")</f>
        <v/>
      </c>
      <c r="U1198" s="115" t="str" cm="1">
        <f t="array" ref="U1198">_xlfn.IFNA(_xlfn.IFS($H1198="length","m",$H1198="area","m2",$H1198="volume","m3",$H1198="mass","kg",$H1198="",""),"problem")</f>
        <v/>
      </c>
      <c r="V1198" s="475"/>
      <c r="W1198" s="476"/>
      <c r="X1198" s="476"/>
      <c r="Y1198" s="476"/>
      <c r="Z1198" s="116"/>
      <c r="AA1198" s="117" t="str" cm="1">
        <f t="array" ref="AA1198">_xlfn.IFNA(_xlfn.IFS($H1198="Length",VLOOKUP($Y1198,Densities,3,FALSE),$H1198="area",VLOOKUP($Y1198,Densities,4,FALSE),$H1198="volume",VLOOKUP($Y1198,Densities,5,FALSE),$H1198="mass",1,$H1198="",""),"enter density manually")</f>
        <v/>
      </c>
      <c r="AB1198" s="115" t="str" cm="1">
        <f t="array" ref="AB1198">_xlfn.IFNA(_xlfn.IFS($H1198="length","kg/m",$H1198="area","kg/m2",$H1198="volume","kg/m3",$H1198="mass","kg/kg",$H1198="",""),"problem")</f>
        <v/>
      </c>
      <c r="AC1198" s="118" t="str">
        <f t="shared" si="71"/>
        <v/>
      </c>
      <c r="AD1198" s="119" t="str">
        <f t="shared" si="72"/>
        <v/>
      </c>
      <c r="AE1198" s="120" t="str">
        <f t="shared" si="73"/>
        <v/>
      </c>
      <c r="AF1198" s="121" t="str">
        <f t="shared" si="70"/>
        <v/>
      </c>
    </row>
    <row r="1199" spans="2:32" ht="15.75" customHeight="1" x14ac:dyDescent="0.35">
      <c r="B1199" s="903"/>
      <c r="C1199" s="904"/>
      <c r="D1199" s="905"/>
      <c r="E1199" s="906"/>
      <c r="F1199" s="907"/>
      <c r="G1199" s="908"/>
      <c r="H1199" s="909"/>
      <c r="I1199" s="910"/>
      <c r="J1199" s="911"/>
      <c r="K1199" s="912"/>
      <c r="L1199" s="913"/>
      <c r="M1199" s="914"/>
      <c r="N1199" s="915"/>
      <c r="O1199" s="914"/>
      <c r="P1199" s="915"/>
      <c r="Q1199" s="916"/>
      <c r="R1199" s="917"/>
      <c r="S1199" s="918"/>
      <c r="T1199" s="114" t="str" cm="1">
        <f t="array" ref="T1199">_xlfn.IFS(I1199="L = L",J1199*K1199,I1199="L = RoT",J1199*R1199*S1199,I1199="A = L x H",J1199*K1199*L1199,I1199="A = CS",J1199*O1199,I1199="A = A",J1199*N1199,I1199="A = RoT",J1199*R1199*S1199,I1199="V = L x H x T",J1199*K1199*L1199*M1199,I1199="V = L x CS",J1199*K1199*O1199,I1199="V = T x A",J1199*M1199*N1199,I1199="V = V",J1199*P1199,I1199="V = RoT",J1199*R1199*S1199,I1199="M = M",J1199*Q1199,I1199="M = RoT",J1199*R1199*S1199,I1199="","")</f>
        <v/>
      </c>
      <c r="U1199" s="115" t="str" cm="1">
        <f t="array" ref="U1199">_xlfn.IFNA(_xlfn.IFS($H1199="length","m",$H1199="area","m2",$H1199="volume","m3",$H1199="mass","kg",$H1199="",""),"problem")</f>
        <v/>
      </c>
      <c r="V1199" s="475"/>
      <c r="W1199" s="476"/>
      <c r="X1199" s="476"/>
      <c r="Y1199" s="476"/>
      <c r="Z1199" s="116"/>
      <c r="AA1199" s="117" t="str" cm="1">
        <f t="array" ref="AA1199">_xlfn.IFNA(_xlfn.IFS($H1199="Length",VLOOKUP($Y1199,Densities,3,FALSE),$H1199="area",VLOOKUP($Y1199,Densities,4,FALSE),$H1199="volume",VLOOKUP($Y1199,Densities,5,FALSE),$H1199="mass",1,$H1199="",""),"enter density manually")</f>
        <v/>
      </c>
      <c r="AB1199" s="115" t="str" cm="1">
        <f t="array" ref="AB1199">_xlfn.IFNA(_xlfn.IFS($H1199="length","kg/m",$H1199="area","kg/m2",$H1199="volume","kg/m3",$H1199="mass","kg/kg",$H1199="",""),"problem")</f>
        <v/>
      </c>
      <c r="AC1199" s="118" t="str">
        <f t="shared" si="71"/>
        <v/>
      </c>
      <c r="AD1199" s="119" t="str">
        <f t="shared" si="72"/>
        <v/>
      </c>
      <c r="AE1199" s="120" t="str">
        <f t="shared" si="73"/>
        <v/>
      </c>
      <c r="AF1199" s="121" t="str">
        <f t="shared" si="70"/>
        <v/>
      </c>
    </row>
    <row r="1200" spans="2:32" ht="15.75" customHeight="1" x14ac:dyDescent="0.35">
      <c r="B1200" s="903"/>
      <c r="C1200" s="904"/>
      <c r="D1200" s="905"/>
      <c r="E1200" s="906"/>
      <c r="F1200" s="907"/>
      <c r="G1200" s="908"/>
      <c r="H1200" s="909"/>
      <c r="I1200" s="910"/>
      <c r="J1200" s="911"/>
      <c r="K1200" s="912"/>
      <c r="L1200" s="913"/>
      <c r="M1200" s="914"/>
      <c r="N1200" s="915"/>
      <c r="O1200" s="914"/>
      <c r="P1200" s="915"/>
      <c r="Q1200" s="916"/>
      <c r="R1200" s="917"/>
      <c r="S1200" s="918"/>
      <c r="T1200" s="114" t="str" cm="1">
        <f t="array" ref="T1200">_xlfn.IFS(I1200="L = L",J1200*K1200,I1200="L = RoT",J1200*R1200*S1200,I1200="A = L x H",J1200*K1200*L1200,I1200="A = CS",J1200*O1200,I1200="A = A",J1200*N1200,I1200="A = RoT",J1200*R1200*S1200,I1200="V = L x H x T",J1200*K1200*L1200*M1200,I1200="V = L x CS",J1200*K1200*O1200,I1200="V = T x A",J1200*M1200*N1200,I1200="V = V",J1200*P1200,I1200="V = RoT",J1200*R1200*S1200,I1200="M = M",J1200*Q1200,I1200="M = RoT",J1200*R1200*S1200,I1200="","")</f>
        <v/>
      </c>
      <c r="U1200" s="115" t="str" cm="1">
        <f t="array" ref="U1200">_xlfn.IFNA(_xlfn.IFS($H1200="length","m",$H1200="area","m2",$H1200="volume","m3",$H1200="mass","kg",$H1200="",""),"problem")</f>
        <v/>
      </c>
      <c r="V1200" s="475"/>
      <c r="W1200" s="476"/>
      <c r="X1200" s="476"/>
      <c r="Y1200" s="476"/>
      <c r="Z1200" s="116"/>
      <c r="AA1200" s="117" t="str" cm="1">
        <f t="array" ref="AA1200">_xlfn.IFNA(_xlfn.IFS($H1200="Length",VLOOKUP($Y1200,Densities,3,FALSE),$H1200="area",VLOOKUP($Y1200,Densities,4,FALSE),$H1200="volume",VLOOKUP($Y1200,Densities,5,FALSE),$H1200="mass",1,$H1200="",""),"enter density manually")</f>
        <v/>
      </c>
      <c r="AB1200" s="115" t="str" cm="1">
        <f t="array" ref="AB1200">_xlfn.IFNA(_xlfn.IFS($H1200="length","kg/m",$H1200="area","kg/m2",$H1200="volume","kg/m3",$H1200="mass","kg/kg",$H1200="",""),"problem")</f>
        <v/>
      </c>
      <c r="AC1200" s="118" t="str">
        <f t="shared" si="71"/>
        <v/>
      </c>
      <c r="AD1200" s="119" t="str">
        <f t="shared" si="72"/>
        <v/>
      </c>
      <c r="AE1200" s="120" t="str">
        <f t="shared" si="73"/>
        <v/>
      </c>
      <c r="AF1200" s="121" t="str">
        <f t="shared" si="70"/>
        <v/>
      </c>
    </row>
    <row r="1201" spans="2:32" ht="15.75" customHeight="1" x14ac:dyDescent="0.35">
      <c r="B1201" s="903"/>
      <c r="C1201" s="904"/>
      <c r="D1201" s="905"/>
      <c r="E1201" s="906"/>
      <c r="F1201" s="907"/>
      <c r="G1201" s="908"/>
      <c r="H1201" s="909"/>
      <c r="I1201" s="910"/>
      <c r="J1201" s="911"/>
      <c r="K1201" s="912"/>
      <c r="L1201" s="913"/>
      <c r="M1201" s="914"/>
      <c r="N1201" s="915"/>
      <c r="O1201" s="914"/>
      <c r="P1201" s="915"/>
      <c r="Q1201" s="916"/>
      <c r="R1201" s="917"/>
      <c r="S1201" s="918"/>
      <c r="T1201" s="114" t="str" cm="1">
        <f t="array" ref="T1201">_xlfn.IFS(I1201="L = L",J1201*K1201,I1201="L = RoT",J1201*R1201*S1201,I1201="A = L x H",J1201*K1201*L1201,I1201="A = CS",J1201*O1201,I1201="A = A",J1201*N1201,I1201="A = RoT",J1201*R1201*S1201,I1201="V = L x H x T",J1201*K1201*L1201*M1201,I1201="V = L x CS",J1201*K1201*O1201,I1201="V = T x A",J1201*M1201*N1201,I1201="V = V",J1201*P1201,I1201="V = RoT",J1201*R1201*S1201,I1201="M = M",J1201*Q1201,I1201="M = RoT",J1201*R1201*S1201,I1201="","")</f>
        <v/>
      </c>
      <c r="U1201" s="115" t="str" cm="1">
        <f t="array" ref="U1201">_xlfn.IFNA(_xlfn.IFS($H1201="length","m",$H1201="area","m2",$H1201="volume","m3",$H1201="mass","kg",$H1201="",""),"problem")</f>
        <v/>
      </c>
      <c r="V1201" s="475"/>
      <c r="W1201" s="476"/>
      <c r="X1201" s="476"/>
      <c r="Y1201" s="476"/>
      <c r="Z1201" s="116"/>
      <c r="AA1201" s="117" t="str" cm="1">
        <f t="array" ref="AA1201">_xlfn.IFNA(_xlfn.IFS($H1201="Length",VLOOKUP($Y1201,Densities,3,FALSE),$H1201="area",VLOOKUP($Y1201,Densities,4,FALSE),$H1201="volume",VLOOKUP($Y1201,Densities,5,FALSE),$H1201="mass",1,$H1201="",""),"enter density manually")</f>
        <v/>
      </c>
      <c r="AB1201" s="115" t="str" cm="1">
        <f t="array" ref="AB1201">_xlfn.IFNA(_xlfn.IFS($H1201="length","kg/m",$H1201="area","kg/m2",$H1201="volume","kg/m3",$H1201="mass","kg/kg",$H1201="",""),"problem")</f>
        <v/>
      </c>
      <c r="AC1201" s="118" t="str">
        <f t="shared" si="71"/>
        <v/>
      </c>
      <c r="AD1201" s="119" t="str">
        <f t="shared" si="72"/>
        <v/>
      </c>
      <c r="AE1201" s="120" t="str">
        <f t="shared" si="73"/>
        <v/>
      </c>
      <c r="AF1201" s="121" t="str">
        <f t="shared" si="70"/>
        <v/>
      </c>
    </row>
    <row r="1202" spans="2:32" ht="15.75" customHeight="1" x14ac:dyDescent="0.35">
      <c r="B1202" s="903"/>
      <c r="C1202" s="904"/>
      <c r="D1202" s="905"/>
      <c r="E1202" s="906"/>
      <c r="F1202" s="907"/>
      <c r="G1202" s="908"/>
      <c r="H1202" s="909"/>
      <c r="I1202" s="910"/>
      <c r="J1202" s="911"/>
      <c r="K1202" s="912"/>
      <c r="L1202" s="913"/>
      <c r="M1202" s="914"/>
      <c r="N1202" s="915"/>
      <c r="O1202" s="914"/>
      <c r="P1202" s="915"/>
      <c r="Q1202" s="916"/>
      <c r="R1202" s="917"/>
      <c r="S1202" s="918"/>
      <c r="T1202" s="114" t="str" cm="1">
        <f t="array" ref="T1202">_xlfn.IFS(I1202="L = L",J1202*K1202,I1202="L = RoT",J1202*R1202*S1202,I1202="A = L x H",J1202*K1202*L1202,I1202="A = CS",J1202*O1202,I1202="A = A",J1202*N1202,I1202="A = RoT",J1202*R1202*S1202,I1202="V = L x H x T",J1202*K1202*L1202*M1202,I1202="V = L x CS",J1202*K1202*O1202,I1202="V = T x A",J1202*M1202*N1202,I1202="V = V",J1202*P1202,I1202="V = RoT",J1202*R1202*S1202,I1202="M = M",J1202*Q1202,I1202="M = RoT",J1202*R1202*S1202,I1202="","")</f>
        <v/>
      </c>
      <c r="U1202" s="115" t="str" cm="1">
        <f t="array" ref="U1202">_xlfn.IFNA(_xlfn.IFS($H1202="length","m",$H1202="area","m2",$H1202="volume","m3",$H1202="mass","kg",$H1202="",""),"problem")</f>
        <v/>
      </c>
      <c r="V1202" s="475"/>
      <c r="W1202" s="476"/>
      <c r="X1202" s="476"/>
      <c r="Y1202" s="476"/>
      <c r="Z1202" s="116"/>
      <c r="AA1202" s="117" t="str" cm="1">
        <f t="array" ref="AA1202">_xlfn.IFNA(_xlfn.IFS($H1202="Length",VLOOKUP($Y1202,Densities,3,FALSE),$H1202="area",VLOOKUP($Y1202,Densities,4,FALSE),$H1202="volume",VLOOKUP($Y1202,Densities,5,FALSE),$H1202="mass",1,$H1202="",""),"enter density manually")</f>
        <v/>
      </c>
      <c r="AB1202" s="115" t="str" cm="1">
        <f t="array" ref="AB1202">_xlfn.IFNA(_xlfn.IFS($H1202="length","kg/m",$H1202="area","kg/m2",$H1202="volume","kg/m3",$H1202="mass","kg/kg",$H1202="",""),"problem")</f>
        <v/>
      </c>
      <c r="AC1202" s="118" t="str">
        <f t="shared" si="71"/>
        <v/>
      </c>
      <c r="AD1202" s="119" t="str">
        <f t="shared" si="72"/>
        <v/>
      </c>
      <c r="AE1202" s="120" t="str">
        <f t="shared" si="73"/>
        <v/>
      </c>
      <c r="AF1202" s="121" t="str">
        <f t="shared" si="70"/>
        <v/>
      </c>
    </row>
    <row r="1203" spans="2:32" ht="15.75" customHeight="1" x14ac:dyDescent="0.35">
      <c r="B1203" s="903"/>
      <c r="C1203" s="904"/>
      <c r="D1203" s="905"/>
      <c r="E1203" s="906"/>
      <c r="F1203" s="907"/>
      <c r="G1203" s="908"/>
      <c r="H1203" s="909"/>
      <c r="I1203" s="910"/>
      <c r="J1203" s="911"/>
      <c r="K1203" s="912"/>
      <c r="L1203" s="913"/>
      <c r="M1203" s="914"/>
      <c r="N1203" s="915"/>
      <c r="O1203" s="914"/>
      <c r="P1203" s="915"/>
      <c r="Q1203" s="916"/>
      <c r="R1203" s="917"/>
      <c r="S1203" s="918"/>
      <c r="T1203" s="114" t="str" cm="1">
        <f t="array" ref="T1203">_xlfn.IFS(I1203="L = L",J1203*K1203,I1203="L = RoT",J1203*R1203*S1203,I1203="A = L x H",J1203*K1203*L1203,I1203="A = CS",J1203*O1203,I1203="A = A",J1203*N1203,I1203="A = RoT",J1203*R1203*S1203,I1203="V = L x H x T",J1203*K1203*L1203*M1203,I1203="V = L x CS",J1203*K1203*O1203,I1203="V = T x A",J1203*M1203*N1203,I1203="V = V",J1203*P1203,I1203="V = RoT",J1203*R1203*S1203,I1203="M = M",J1203*Q1203,I1203="M = RoT",J1203*R1203*S1203,I1203="","")</f>
        <v/>
      </c>
      <c r="U1203" s="115" t="str" cm="1">
        <f t="array" ref="U1203">_xlfn.IFNA(_xlfn.IFS($H1203="length","m",$H1203="area","m2",$H1203="volume","m3",$H1203="mass","kg",$H1203="",""),"problem")</f>
        <v/>
      </c>
      <c r="V1203" s="475"/>
      <c r="W1203" s="476"/>
      <c r="X1203" s="476"/>
      <c r="Y1203" s="476"/>
      <c r="Z1203" s="116"/>
      <c r="AA1203" s="117" t="str" cm="1">
        <f t="array" ref="AA1203">_xlfn.IFNA(_xlfn.IFS($H1203="Length",VLOOKUP($Y1203,Densities,3,FALSE),$H1203="area",VLOOKUP($Y1203,Densities,4,FALSE),$H1203="volume",VLOOKUP($Y1203,Densities,5,FALSE),$H1203="mass",1,$H1203="",""),"enter density manually")</f>
        <v/>
      </c>
      <c r="AB1203" s="115" t="str" cm="1">
        <f t="array" ref="AB1203">_xlfn.IFNA(_xlfn.IFS($H1203="length","kg/m",$H1203="area","kg/m2",$H1203="volume","kg/m3",$H1203="mass","kg/kg",$H1203="",""),"problem")</f>
        <v/>
      </c>
      <c r="AC1203" s="118" t="str">
        <f t="shared" si="71"/>
        <v/>
      </c>
      <c r="AD1203" s="119" t="str">
        <f t="shared" si="72"/>
        <v/>
      </c>
      <c r="AE1203" s="120" t="str">
        <f t="shared" si="73"/>
        <v/>
      </c>
      <c r="AF1203" s="121" t="str">
        <f t="shared" si="70"/>
        <v/>
      </c>
    </row>
    <row r="1204" spans="2:32" ht="15.75" customHeight="1" x14ac:dyDescent="0.35">
      <c r="B1204" s="903"/>
      <c r="C1204" s="904"/>
      <c r="D1204" s="905"/>
      <c r="E1204" s="906"/>
      <c r="F1204" s="907"/>
      <c r="G1204" s="908"/>
      <c r="H1204" s="909"/>
      <c r="I1204" s="910"/>
      <c r="J1204" s="911"/>
      <c r="K1204" s="912"/>
      <c r="L1204" s="913"/>
      <c r="M1204" s="914"/>
      <c r="N1204" s="915"/>
      <c r="O1204" s="914"/>
      <c r="P1204" s="915"/>
      <c r="Q1204" s="916"/>
      <c r="R1204" s="917"/>
      <c r="S1204" s="918"/>
      <c r="T1204" s="114" t="str" cm="1">
        <f t="array" ref="T1204">_xlfn.IFS(I1204="L = L",J1204*K1204,I1204="L = RoT",J1204*R1204*S1204,I1204="A = L x H",J1204*K1204*L1204,I1204="A = CS",J1204*O1204,I1204="A = A",J1204*N1204,I1204="A = RoT",J1204*R1204*S1204,I1204="V = L x H x T",J1204*K1204*L1204*M1204,I1204="V = L x CS",J1204*K1204*O1204,I1204="V = T x A",J1204*M1204*N1204,I1204="V = V",J1204*P1204,I1204="V = RoT",J1204*R1204*S1204,I1204="M = M",J1204*Q1204,I1204="M = RoT",J1204*R1204*S1204,I1204="","")</f>
        <v/>
      </c>
      <c r="U1204" s="115" t="str" cm="1">
        <f t="array" ref="U1204">_xlfn.IFNA(_xlfn.IFS($H1204="length","m",$H1204="area","m2",$H1204="volume","m3",$H1204="mass","kg",$H1204="",""),"problem")</f>
        <v/>
      </c>
      <c r="V1204" s="475"/>
      <c r="W1204" s="476"/>
      <c r="X1204" s="476"/>
      <c r="Y1204" s="476"/>
      <c r="Z1204" s="116"/>
      <c r="AA1204" s="117" t="str" cm="1">
        <f t="array" ref="AA1204">_xlfn.IFNA(_xlfn.IFS($H1204="Length",VLOOKUP($Y1204,Densities,3,FALSE),$H1204="area",VLOOKUP($Y1204,Densities,4,FALSE),$H1204="volume",VLOOKUP($Y1204,Densities,5,FALSE),$H1204="mass",1,$H1204="",""),"enter density manually")</f>
        <v/>
      </c>
      <c r="AB1204" s="115" t="str" cm="1">
        <f t="array" ref="AB1204">_xlfn.IFNA(_xlfn.IFS($H1204="length","kg/m",$H1204="area","kg/m2",$H1204="volume","kg/m3",$H1204="mass","kg/kg",$H1204="",""),"problem")</f>
        <v/>
      </c>
      <c r="AC1204" s="118" t="str">
        <f t="shared" si="71"/>
        <v/>
      </c>
      <c r="AD1204" s="119" t="str">
        <f t="shared" si="72"/>
        <v/>
      </c>
      <c r="AE1204" s="120" t="str">
        <f t="shared" si="73"/>
        <v/>
      </c>
      <c r="AF1204" s="121" t="str">
        <f t="shared" si="70"/>
        <v/>
      </c>
    </row>
    <row r="1205" spans="2:32" ht="15.75" customHeight="1" x14ac:dyDescent="0.35">
      <c r="B1205" s="903"/>
      <c r="C1205" s="904"/>
      <c r="D1205" s="905"/>
      <c r="E1205" s="906"/>
      <c r="F1205" s="907"/>
      <c r="G1205" s="908"/>
      <c r="H1205" s="909"/>
      <c r="I1205" s="910"/>
      <c r="J1205" s="911"/>
      <c r="K1205" s="912"/>
      <c r="L1205" s="913"/>
      <c r="M1205" s="914"/>
      <c r="N1205" s="915"/>
      <c r="O1205" s="914"/>
      <c r="P1205" s="915"/>
      <c r="Q1205" s="916"/>
      <c r="R1205" s="917"/>
      <c r="S1205" s="918"/>
      <c r="T1205" s="114" t="str" cm="1">
        <f t="array" ref="T1205">_xlfn.IFS(I1205="L = L",J1205*K1205,I1205="L = RoT",J1205*R1205*S1205,I1205="A = L x H",J1205*K1205*L1205,I1205="A = CS",J1205*O1205,I1205="A = A",J1205*N1205,I1205="A = RoT",J1205*R1205*S1205,I1205="V = L x H x T",J1205*K1205*L1205*M1205,I1205="V = L x CS",J1205*K1205*O1205,I1205="V = T x A",J1205*M1205*N1205,I1205="V = V",J1205*P1205,I1205="V = RoT",J1205*R1205*S1205,I1205="M = M",J1205*Q1205,I1205="M = RoT",J1205*R1205*S1205,I1205="","")</f>
        <v/>
      </c>
      <c r="U1205" s="115" t="str" cm="1">
        <f t="array" ref="U1205">_xlfn.IFNA(_xlfn.IFS($H1205="length","m",$H1205="area","m2",$H1205="volume","m3",$H1205="mass","kg",$H1205="",""),"problem")</f>
        <v/>
      </c>
      <c r="V1205" s="475"/>
      <c r="W1205" s="476"/>
      <c r="X1205" s="476"/>
      <c r="Y1205" s="476"/>
      <c r="Z1205" s="116"/>
      <c r="AA1205" s="117" t="str" cm="1">
        <f t="array" ref="AA1205">_xlfn.IFNA(_xlfn.IFS($H1205="Length",VLOOKUP($Y1205,Densities,3,FALSE),$H1205="area",VLOOKUP($Y1205,Densities,4,FALSE),$H1205="volume",VLOOKUP($Y1205,Densities,5,FALSE),$H1205="mass",1,$H1205="",""),"enter density manually")</f>
        <v/>
      </c>
      <c r="AB1205" s="115" t="str" cm="1">
        <f t="array" ref="AB1205">_xlfn.IFNA(_xlfn.IFS($H1205="length","kg/m",$H1205="area","kg/m2",$H1205="volume","kg/m3",$H1205="mass","kg/kg",$H1205="",""),"problem")</f>
        <v/>
      </c>
      <c r="AC1205" s="118" t="str">
        <f t="shared" si="71"/>
        <v/>
      </c>
      <c r="AD1205" s="119" t="str">
        <f t="shared" si="72"/>
        <v/>
      </c>
      <c r="AE1205" s="120" t="str">
        <f t="shared" si="73"/>
        <v/>
      </c>
      <c r="AF1205" s="121" t="str">
        <f t="shared" si="70"/>
        <v/>
      </c>
    </row>
    <row r="1206" spans="2:32" ht="15.75" customHeight="1" x14ac:dyDescent="0.35">
      <c r="B1206" s="903"/>
      <c r="C1206" s="904"/>
      <c r="D1206" s="905"/>
      <c r="E1206" s="906"/>
      <c r="F1206" s="907"/>
      <c r="G1206" s="908"/>
      <c r="H1206" s="909"/>
      <c r="I1206" s="910"/>
      <c r="J1206" s="911"/>
      <c r="K1206" s="912"/>
      <c r="L1206" s="913"/>
      <c r="M1206" s="914"/>
      <c r="N1206" s="915"/>
      <c r="O1206" s="914"/>
      <c r="P1206" s="915"/>
      <c r="Q1206" s="916"/>
      <c r="R1206" s="917"/>
      <c r="S1206" s="918"/>
      <c r="T1206" s="114" t="str" cm="1">
        <f t="array" ref="T1206">_xlfn.IFS(I1206="L = L",J1206*K1206,I1206="L = RoT",J1206*R1206*S1206,I1206="A = L x H",J1206*K1206*L1206,I1206="A = CS",J1206*O1206,I1206="A = A",J1206*N1206,I1206="A = RoT",J1206*R1206*S1206,I1206="V = L x H x T",J1206*K1206*L1206*M1206,I1206="V = L x CS",J1206*K1206*O1206,I1206="V = T x A",J1206*M1206*N1206,I1206="V = V",J1206*P1206,I1206="V = RoT",J1206*R1206*S1206,I1206="M = M",J1206*Q1206,I1206="M = RoT",J1206*R1206*S1206,I1206="","")</f>
        <v/>
      </c>
      <c r="U1206" s="115" t="str" cm="1">
        <f t="array" ref="U1206">_xlfn.IFNA(_xlfn.IFS($H1206="length","m",$H1206="area","m2",$H1206="volume","m3",$H1206="mass","kg",$H1206="",""),"problem")</f>
        <v/>
      </c>
      <c r="V1206" s="475"/>
      <c r="W1206" s="476"/>
      <c r="X1206" s="476"/>
      <c r="Y1206" s="476"/>
      <c r="Z1206" s="116"/>
      <c r="AA1206" s="117" t="str" cm="1">
        <f t="array" ref="AA1206">_xlfn.IFNA(_xlfn.IFS($H1206="Length",VLOOKUP($Y1206,Densities,3,FALSE),$H1206="area",VLOOKUP($Y1206,Densities,4,FALSE),$H1206="volume",VLOOKUP($Y1206,Densities,5,FALSE),$H1206="mass",1,$H1206="",""),"enter density manually")</f>
        <v/>
      </c>
      <c r="AB1206" s="115" t="str" cm="1">
        <f t="array" ref="AB1206">_xlfn.IFNA(_xlfn.IFS($H1206="length","kg/m",$H1206="area","kg/m2",$H1206="volume","kg/m3",$H1206="mass","kg/kg",$H1206="",""),"problem")</f>
        <v/>
      </c>
      <c r="AC1206" s="118" t="str">
        <f t="shared" si="71"/>
        <v/>
      </c>
      <c r="AD1206" s="119" t="str">
        <f t="shared" si="72"/>
        <v/>
      </c>
      <c r="AE1206" s="120" t="str">
        <f t="shared" si="73"/>
        <v/>
      </c>
      <c r="AF1206" s="121" t="str">
        <f t="shared" si="70"/>
        <v/>
      </c>
    </row>
    <row r="1207" spans="2:32" ht="15.75" customHeight="1" x14ac:dyDescent="0.35">
      <c r="B1207" s="903"/>
      <c r="C1207" s="904"/>
      <c r="D1207" s="905"/>
      <c r="E1207" s="906"/>
      <c r="F1207" s="907"/>
      <c r="G1207" s="908"/>
      <c r="H1207" s="909"/>
      <c r="I1207" s="910"/>
      <c r="J1207" s="911"/>
      <c r="K1207" s="912"/>
      <c r="L1207" s="913"/>
      <c r="M1207" s="914"/>
      <c r="N1207" s="915"/>
      <c r="O1207" s="914"/>
      <c r="P1207" s="915"/>
      <c r="Q1207" s="916"/>
      <c r="R1207" s="917"/>
      <c r="S1207" s="918"/>
      <c r="T1207" s="114" t="str" cm="1">
        <f t="array" ref="T1207">_xlfn.IFS(I1207="L = L",J1207*K1207,I1207="L = RoT",J1207*R1207*S1207,I1207="A = L x H",J1207*K1207*L1207,I1207="A = CS",J1207*O1207,I1207="A = A",J1207*N1207,I1207="A = RoT",J1207*R1207*S1207,I1207="V = L x H x T",J1207*K1207*L1207*M1207,I1207="V = L x CS",J1207*K1207*O1207,I1207="V = T x A",J1207*M1207*N1207,I1207="V = V",J1207*P1207,I1207="V = RoT",J1207*R1207*S1207,I1207="M = M",J1207*Q1207,I1207="M = RoT",J1207*R1207*S1207,I1207="","")</f>
        <v/>
      </c>
      <c r="U1207" s="115" t="str" cm="1">
        <f t="array" ref="U1207">_xlfn.IFNA(_xlfn.IFS($H1207="length","m",$H1207="area","m2",$H1207="volume","m3",$H1207="mass","kg",$H1207="",""),"problem")</f>
        <v/>
      </c>
      <c r="V1207" s="475"/>
      <c r="W1207" s="476"/>
      <c r="X1207" s="476"/>
      <c r="Y1207" s="476"/>
      <c r="Z1207" s="116"/>
      <c r="AA1207" s="117" t="str" cm="1">
        <f t="array" ref="AA1207">_xlfn.IFNA(_xlfn.IFS($H1207="Length",VLOOKUP($Y1207,Densities,3,FALSE),$H1207="area",VLOOKUP($Y1207,Densities,4,FALSE),$H1207="volume",VLOOKUP($Y1207,Densities,5,FALSE),$H1207="mass",1,$H1207="",""),"enter density manually")</f>
        <v/>
      </c>
      <c r="AB1207" s="115" t="str" cm="1">
        <f t="array" ref="AB1207">_xlfn.IFNA(_xlfn.IFS($H1207="length","kg/m",$H1207="area","kg/m2",$H1207="volume","kg/m3",$H1207="mass","kg/kg",$H1207="",""),"problem")</f>
        <v/>
      </c>
      <c r="AC1207" s="118" t="str">
        <f t="shared" si="71"/>
        <v/>
      </c>
      <c r="AD1207" s="119" t="str">
        <f t="shared" si="72"/>
        <v/>
      </c>
      <c r="AE1207" s="120" t="str">
        <f t="shared" si="73"/>
        <v/>
      </c>
      <c r="AF1207" s="121" t="str">
        <f t="shared" si="70"/>
        <v/>
      </c>
    </row>
    <row r="1208" spans="2:32" ht="15.75" customHeight="1" x14ac:dyDescent="0.35">
      <c r="B1208" s="903"/>
      <c r="C1208" s="904"/>
      <c r="D1208" s="905"/>
      <c r="E1208" s="906"/>
      <c r="F1208" s="907"/>
      <c r="G1208" s="908"/>
      <c r="H1208" s="909"/>
      <c r="I1208" s="910"/>
      <c r="J1208" s="911"/>
      <c r="K1208" s="912"/>
      <c r="L1208" s="913"/>
      <c r="M1208" s="914"/>
      <c r="N1208" s="915"/>
      <c r="O1208" s="914"/>
      <c r="P1208" s="915"/>
      <c r="Q1208" s="916"/>
      <c r="R1208" s="917"/>
      <c r="S1208" s="918"/>
      <c r="T1208" s="114" t="str" cm="1">
        <f t="array" ref="T1208">_xlfn.IFS(I1208="L = L",J1208*K1208,I1208="L = RoT",J1208*R1208*S1208,I1208="A = L x H",J1208*K1208*L1208,I1208="A = CS",J1208*O1208,I1208="A = A",J1208*N1208,I1208="A = RoT",J1208*R1208*S1208,I1208="V = L x H x T",J1208*K1208*L1208*M1208,I1208="V = L x CS",J1208*K1208*O1208,I1208="V = T x A",J1208*M1208*N1208,I1208="V = V",J1208*P1208,I1208="V = RoT",J1208*R1208*S1208,I1208="M = M",J1208*Q1208,I1208="M = RoT",J1208*R1208*S1208,I1208="","")</f>
        <v/>
      </c>
      <c r="U1208" s="115" t="str" cm="1">
        <f t="array" ref="U1208">_xlfn.IFNA(_xlfn.IFS($H1208="length","m",$H1208="area","m2",$H1208="volume","m3",$H1208="mass","kg",$H1208="",""),"problem")</f>
        <v/>
      </c>
      <c r="V1208" s="475"/>
      <c r="W1208" s="476"/>
      <c r="X1208" s="476"/>
      <c r="Y1208" s="476"/>
      <c r="Z1208" s="116"/>
      <c r="AA1208" s="117" t="str" cm="1">
        <f t="array" ref="AA1208">_xlfn.IFNA(_xlfn.IFS($H1208="Length",VLOOKUP($Y1208,Densities,3,FALSE),$H1208="area",VLOOKUP($Y1208,Densities,4,FALSE),$H1208="volume",VLOOKUP($Y1208,Densities,5,FALSE),$H1208="mass",1,$H1208="",""),"enter density manually")</f>
        <v/>
      </c>
      <c r="AB1208" s="115" t="str" cm="1">
        <f t="array" ref="AB1208">_xlfn.IFNA(_xlfn.IFS($H1208="length","kg/m",$H1208="area","kg/m2",$H1208="volume","kg/m3",$H1208="mass","kg/kg",$H1208="",""),"problem")</f>
        <v/>
      </c>
      <c r="AC1208" s="118" t="str">
        <f t="shared" si="71"/>
        <v/>
      </c>
      <c r="AD1208" s="119" t="str">
        <f t="shared" si="72"/>
        <v/>
      </c>
      <c r="AE1208" s="120" t="str">
        <f t="shared" si="73"/>
        <v/>
      </c>
      <c r="AF1208" s="121" t="str">
        <f t="shared" si="70"/>
        <v/>
      </c>
    </row>
    <row r="1209" spans="2:32" ht="15.75" customHeight="1" x14ac:dyDescent="0.35">
      <c r="B1209" s="903"/>
      <c r="C1209" s="904"/>
      <c r="D1209" s="905"/>
      <c r="E1209" s="906"/>
      <c r="F1209" s="907"/>
      <c r="G1209" s="908"/>
      <c r="H1209" s="909"/>
      <c r="I1209" s="910"/>
      <c r="J1209" s="911"/>
      <c r="K1209" s="912"/>
      <c r="L1209" s="913"/>
      <c r="M1209" s="914"/>
      <c r="N1209" s="915"/>
      <c r="O1209" s="914"/>
      <c r="P1209" s="915"/>
      <c r="Q1209" s="916"/>
      <c r="R1209" s="917"/>
      <c r="S1209" s="918"/>
      <c r="T1209" s="114" t="str" cm="1">
        <f t="array" ref="T1209">_xlfn.IFS(I1209="L = L",J1209*K1209,I1209="L = RoT",J1209*R1209*S1209,I1209="A = L x H",J1209*K1209*L1209,I1209="A = CS",J1209*O1209,I1209="A = A",J1209*N1209,I1209="A = RoT",J1209*R1209*S1209,I1209="V = L x H x T",J1209*K1209*L1209*M1209,I1209="V = L x CS",J1209*K1209*O1209,I1209="V = T x A",J1209*M1209*N1209,I1209="V = V",J1209*P1209,I1209="V = RoT",J1209*R1209*S1209,I1209="M = M",J1209*Q1209,I1209="M = RoT",J1209*R1209*S1209,I1209="","")</f>
        <v/>
      </c>
      <c r="U1209" s="115" t="str" cm="1">
        <f t="array" ref="U1209">_xlfn.IFNA(_xlfn.IFS($H1209="length","m",$H1209="area","m2",$H1209="volume","m3",$H1209="mass","kg",$H1209="",""),"problem")</f>
        <v/>
      </c>
      <c r="V1209" s="475"/>
      <c r="W1209" s="476"/>
      <c r="X1209" s="476"/>
      <c r="Y1209" s="476"/>
      <c r="Z1209" s="116"/>
      <c r="AA1209" s="117" t="str" cm="1">
        <f t="array" ref="AA1209">_xlfn.IFNA(_xlfn.IFS($H1209="Length",VLOOKUP($Y1209,Densities,3,FALSE),$H1209="area",VLOOKUP($Y1209,Densities,4,FALSE),$H1209="volume",VLOOKUP($Y1209,Densities,5,FALSE),$H1209="mass",1,$H1209="",""),"enter density manually")</f>
        <v/>
      </c>
      <c r="AB1209" s="115" t="str" cm="1">
        <f t="array" ref="AB1209">_xlfn.IFNA(_xlfn.IFS($H1209="length","kg/m",$H1209="area","kg/m2",$H1209="volume","kg/m3",$H1209="mass","kg/kg",$H1209="",""),"problem")</f>
        <v/>
      </c>
      <c r="AC1209" s="118" t="str">
        <f t="shared" si="71"/>
        <v/>
      </c>
      <c r="AD1209" s="119" t="str">
        <f t="shared" si="72"/>
        <v/>
      </c>
      <c r="AE1209" s="120" t="str">
        <f t="shared" si="73"/>
        <v/>
      </c>
      <c r="AF1209" s="121" t="str">
        <f t="shared" si="70"/>
        <v/>
      </c>
    </row>
    <row r="1210" spans="2:32" ht="15.75" customHeight="1" x14ac:dyDescent="0.35">
      <c r="B1210" s="903"/>
      <c r="C1210" s="904"/>
      <c r="D1210" s="905"/>
      <c r="E1210" s="906"/>
      <c r="F1210" s="907"/>
      <c r="G1210" s="908"/>
      <c r="H1210" s="909"/>
      <c r="I1210" s="910"/>
      <c r="J1210" s="911"/>
      <c r="K1210" s="912"/>
      <c r="L1210" s="913"/>
      <c r="M1210" s="914"/>
      <c r="N1210" s="915"/>
      <c r="O1210" s="914"/>
      <c r="P1210" s="915"/>
      <c r="Q1210" s="916"/>
      <c r="R1210" s="917"/>
      <c r="S1210" s="918"/>
      <c r="T1210" s="114" t="str" cm="1">
        <f t="array" ref="T1210">_xlfn.IFS(I1210="L = L",J1210*K1210,I1210="L = RoT",J1210*R1210*S1210,I1210="A = L x H",J1210*K1210*L1210,I1210="A = CS",J1210*O1210,I1210="A = A",J1210*N1210,I1210="A = RoT",J1210*R1210*S1210,I1210="V = L x H x T",J1210*K1210*L1210*M1210,I1210="V = L x CS",J1210*K1210*O1210,I1210="V = T x A",J1210*M1210*N1210,I1210="V = V",J1210*P1210,I1210="V = RoT",J1210*R1210*S1210,I1210="M = M",J1210*Q1210,I1210="M = RoT",J1210*R1210*S1210,I1210="","")</f>
        <v/>
      </c>
      <c r="U1210" s="115" t="str" cm="1">
        <f t="array" ref="U1210">_xlfn.IFNA(_xlfn.IFS($H1210="length","m",$H1210="area","m2",$H1210="volume","m3",$H1210="mass","kg",$H1210="",""),"problem")</f>
        <v/>
      </c>
      <c r="V1210" s="475"/>
      <c r="W1210" s="476"/>
      <c r="X1210" s="476"/>
      <c r="Y1210" s="476"/>
      <c r="Z1210" s="116"/>
      <c r="AA1210" s="117" t="str" cm="1">
        <f t="array" ref="AA1210">_xlfn.IFNA(_xlfn.IFS($H1210="Length",VLOOKUP($Y1210,Densities,3,FALSE),$H1210="area",VLOOKUP($Y1210,Densities,4,FALSE),$H1210="volume",VLOOKUP($Y1210,Densities,5,FALSE),$H1210="mass",1,$H1210="",""),"enter density manually")</f>
        <v/>
      </c>
      <c r="AB1210" s="115" t="str" cm="1">
        <f t="array" ref="AB1210">_xlfn.IFNA(_xlfn.IFS($H1210="length","kg/m",$H1210="area","kg/m2",$H1210="volume","kg/m3",$H1210="mass","kg/kg",$H1210="",""),"problem")</f>
        <v/>
      </c>
      <c r="AC1210" s="118" t="str">
        <f t="shared" si="71"/>
        <v/>
      </c>
      <c r="AD1210" s="119" t="str">
        <f t="shared" si="72"/>
        <v/>
      </c>
      <c r="AE1210" s="120" t="str">
        <f t="shared" si="73"/>
        <v/>
      </c>
      <c r="AF1210" s="121" t="str">
        <f t="shared" si="70"/>
        <v/>
      </c>
    </row>
    <row r="1211" spans="2:32" ht="15.75" customHeight="1" x14ac:dyDescent="0.35">
      <c r="B1211" s="903"/>
      <c r="C1211" s="904"/>
      <c r="D1211" s="905"/>
      <c r="E1211" s="906"/>
      <c r="F1211" s="907"/>
      <c r="G1211" s="908"/>
      <c r="H1211" s="909"/>
      <c r="I1211" s="910"/>
      <c r="J1211" s="911"/>
      <c r="K1211" s="912"/>
      <c r="L1211" s="913"/>
      <c r="M1211" s="914"/>
      <c r="N1211" s="915"/>
      <c r="O1211" s="914"/>
      <c r="P1211" s="915"/>
      <c r="Q1211" s="916"/>
      <c r="R1211" s="917"/>
      <c r="S1211" s="918"/>
      <c r="T1211" s="114" t="str" cm="1">
        <f t="array" ref="T1211">_xlfn.IFS(I1211="L = L",J1211*K1211,I1211="L = RoT",J1211*R1211*S1211,I1211="A = L x H",J1211*K1211*L1211,I1211="A = CS",J1211*O1211,I1211="A = A",J1211*N1211,I1211="A = RoT",J1211*R1211*S1211,I1211="V = L x H x T",J1211*K1211*L1211*M1211,I1211="V = L x CS",J1211*K1211*O1211,I1211="V = T x A",J1211*M1211*N1211,I1211="V = V",J1211*P1211,I1211="V = RoT",J1211*R1211*S1211,I1211="M = M",J1211*Q1211,I1211="M = RoT",J1211*R1211*S1211,I1211="","")</f>
        <v/>
      </c>
      <c r="U1211" s="115" t="str" cm="1">
        <f t="array" ref="U1211">_xlfn.IFNA(_xlfn.IFS($H1211="length","m",$H1211="area","m2",$H1211="volume","m3",$H1211="mass","kg",$H1211="",""),"problem")</f>
        <v/>
      </c>
      <c r="V1211" s="475"/>
      <c r="W1211" s="476"/>
      <c r="X1211" s="476"/>
      <c r="Y1211" s="476"/>
      <c r="Z1211" s="116"/>
      <c r="AA1211" s="117" t="str" cm="1">
        <f t="array" ref="AA1211">_xlfn.IFNA(_xlfn.IFS($H1211="Length",VLOOKUP($Y1211,Densities,3,FALSE),$H1211="area",VLOOKUP($Y1211,Densities,4,FALSE),$H1211="volume",VLOOKUP($Y1211,Densities,5,FALSE),$H1211="mass",1,$H1211="",""),"enter density manually")</f>
        <v/>
      </c>
      <c r="AB1211" s="115" t="str" cm="1">
        <f t="array" ref="AB1211">_xlfn.IFNA(_xlfn.IFS($H1211="length","kg/m",$H1211="area","kg/m2",$H1211="volume","kg/m3",$H1211="mass","kg/kg",$H1211="",""),"problem")</f>
        <v/>
      </c>
      <c r="AC1211" s="118" t="str">
        <f t="shared" si="71"/>
        <v/>
      </c>
      <c r="AD1211" s="119" t="str">
        <f t="shared" si="72"/>
        <v/>
      </c>
      <c r="AE1211" s="120" t="str">
        <f t="shared" si="73"/>
        <v/>
      </c>
      <c r="AF1211" s="121" t="str">
        <f t="shared" si="70"/>
        <v/>
      </c>
    </row>
    <row r="1212" spans="2:32" ht="15.75" customHeight="1" x14ac:dyDescent="0.35">
      <c r="B1212" s="903"/>
      <c r="C1212" s="904"/>
      <c r="D1212" s="905"/>
      <c r="E1212" s="906"/>
      <c r="F1212" s="907"/>
      <c r="G1212" s="908"/>
      <c r="H1212" s="909"/>
      <c r="I1212" s="910"/>
      <c r="J1212" s="911"/>
      <c r="K1212" s="912"/>
      <c r="L1212" s="913"/>
      <c r="M1212" s="914"/>
      <c r="N1212" s="915"/>
      <c r="O1212" s="914"/>
      <c r="P1212" s="915"/>
      <c r="Q1212" s="916"/>
      <c r="R1212" s="917"/>
      <c r="S1212" s="918"/>
      <c r="T1212" s="114" t="str" cm="1">
        <f t="array" ref="T1212">_xlfn.IFS(I1212="L = L",J1212*K1212,I1212="L = RoT",J1212*R1212*S1212,I1212="A = L x H",J1212*K1212*L1212,I1212="A = CS",J1212*O1212,I1212="A = A",J1212*N1212,I1212="A = RoT",J1212*R1212*S1212,I1212="V = L x H x T",J1212*K1212*L1212*M1212,I1212="V = L x CS",J1212*K1212*O1212,I1212="V = T x A",J1212*M1212*N1212,I1212="V = V",J1212*P1212,I1212="V = RoT",J1212*R1212*S1212,I1212="M = M",J1212*Q1212,I1212="M = RoT",J1212*R1212*S1212,I1212="","")</f>
        <v/>
      </c>
      <c r="U1212" s="115" t="str" cm="1">
        <f t="array" ref="U1212">_xlfn.IFNA(_xlfn.IFS($H1212="length","m",$H1212="area","m2",$H1212="volume","m3",$H1212="mass","kg",$H1212="",""),"problem")</f>
        <v/>
      </c>
      <c r="V1212" s="475"/>
      <c r="W1212" s="476"/>
      <c r="X1212" s="476"/>
      <c r="Y1212" s="476"/>
      <c r="Z1212" s="116"/>
      <c r="AA1212" s="117" t="str" cm="1">
        <f t="array" ref="AA1212">_xlfn.IFNA(_xlfn.IFS($H1212="Length",VLOOKUP($Y1212,Densities,3,FALSE),$H1212="area",VLOOKUP($Y1212,Densities,4,FALSE),$H1212="volume",VLOOKUP($Y1212,Densities,5,FALSE),$H1212="mass",1,$H1212="",""),"enter density manually")</f>
        <v/>
      </c>
      <c r="AB1212" s="115" t="str" cm="1">
        <f t="array" ref="AB1212">_xlfn.IFNA(_xlfn.IFS($H1212="length","kg/m",$H1212="area","kg/m2",$H1212="volume","kg/m3",$H1212="mass","kg/kg",$H1212="",""),"problem")</f>
        <v/>
      </c>
      <c r="AC1212" s="118" t="str">
        <f t="shared" si="71"/>
        <v/>
      </c>
      <c r="AD1212" s="119" t="str">
        <f t="shared" si="72"/>
        <v/>
      </c>
      <c r="AE1212" s="120" t="str">
        <f t="shared" si="73"/>
        <v/>
      </c>
      <c r="AF1212" s="121" t="str">
        <f t="shared" si="70"/>
        <v/>
      </c>
    </row>
    <row r="1213" spans="2:32" ht="15.75" customHeight="1" x14ac:dyDescent="0.35">
      <c r="B1213" s="903"/>
      <c r="C1213" s="904"/>
      <c r="D1213" s="905"/>
      <c r="E1213" s="906"/>
      <c r="F1213" s="907"/>
      <c r="G1213" s="908"/>
      <c r="H1213" s="909"/>
      <c r="I1213" s="910"/>
      <c r="J1213" s="911"/>
      <c r="K1213" s="912"/>
      <c r="L1213" s="913"/>
      <c r="M1213" s="914"/>
      <c r="N1213" s="915"/>
      <c r="O1213" s="914"/>
      <c r="P1213" s="915"/>
      <c r="Q1213" s="916"/>
      <c r="R1213" s="917"/>
      <c r="S1213" s="918"/>
      <c r="T1213" s="114" t="str" cm="1">
        <f t="array" ref="T1213">_xlfn.IFS(I1213="L = L",J1213*K1213,I1213="L = RoT",J1213*R1213*S1213,I1213="A = L x H",J1213*K1213*L1213,I1213="A = CS",J1213*O1213,I1213="A = A",J1213*N1213,I1213="A = RoT",J1213*R1213*S1213,I1213="V = L x H x T",J1213*K1213*L1213*M1213,I1213="V = L x CS",J1213*K1213*O1213,I1213="V = T x A",J1213*M1213*N1213,I1213="V = V",J1213*P1213,I1213="V = RoT",J1213*R1213*S1213,I1213="M = M",J1213*Q1213,I1213="M = RoT",J1213*R1213*S1213,I1213="","")</f>
        <v/>
      </c>
      <c r="U1213" s="115" t="str" cm="1">
        <f t="array" ref="U1213">_xlfn.IFNA(_xlfn.IFS($H1213="length","m",$H1213="area","m2",$H1213="volume","m3",$H1213="mass","kg",$H1213="",""),"problem")</f>
        <v/>
      </c>
      <c r="V1213" s="475"/>
      <c r="W1213" s="476"/>
      <c r="X1213" s="476"/>
      <c r="Y1213" s="476"/>
      <c r="Z1213" s="116"/>
      <c r="AA1213" s="117" t="str" cm="1">
        <f t="array" ref="AA1213">_xlfn.IFNA(_xlfn.IFS($H1213="Length",VLOOKUP($Y1213,Densities,3,FALSE),$H1213="area",VLOOKUP($Y1213,Densities,4,FALSE),$H1213="volume",VLOOKUP($Y1213,Densities,5,FALSE),$H1213="mass",1,$H1213="",""),"enter density manually")</f>
        <v/>
      </c>
      <c r="AB1213" s="115" t="str" cm="1">
        <f t="array" ref="AB1213">_xlfn.IFNA(_xlfn.IFS($H1213="length","kg/m",$H1213="area","kg/m2",$H1213="volume","kg/m3",$H1213="mass","kg/kg",$H1213="",""),"problem")</f>
        <v/>
      </c>
      <c r="AC1213" s="118" t="str">
        <f t="shared" si="71"/>
        <v/>
      </c>
      <c r="AD1213" s="119" t="str">
        <f t="shared" si="72"/>
        <v/>
      </c>
      <c r="AE1213" s="120" t="str">
        <f t="shared" si="73"/>
        <v/>
      </c>
      <c r="AF1213" s="121" t="str">
        <f t="shared" si="70"/>
        <v/>
      </c>
    </row>
    <row r="1214" spans="2:32" ht="15.75" customHeight="1" x14ac:dyDescent="0.35">
      <c r="B1214" s="903"/>
      <c r="C1214" s="904"/>
      <c r="D1214" s="905"/>
      <c r="E1214" s="906"/>
      <c r="F1214" s="907"/>
      <c r="G1214" s="908"/>
      <c r="H1214" s="909"/>
      <c r="I1214" s="910"/>
      <c r="J1214" s="911"/>
      <c r="K1214" s="912"/>
      <c r="L1214" s="913"/>
      <c r="M1214" s="914"/>
      <c r="N1214" s="915"/>
      <c r="O1214" s="914"/>
      <c r="P1214" s="915"/>
      <c r="Q1214" s="916"/>
      <c r="R1214" s="917"/>
      <c r="S1214" s="918"/>
      <c r="T1214" s="114" t="str" cm="1">
        <f t="array" ref="T1214">_xlfn.IFS(I1214="L = L",J1214*K1214,I1214="L = RoT",J1214*R1214*S1214,I1214="A = L x H",J1214*K1214*L1214,I1214="A = CS",J1214*O1214,I1214="A = A",J1214*N1214,I1214="A = RoT",J1214*R1214*S1214,I1214="V = L x H x T",J1214*K1214*L1214*M1214,I1214="V = L x CS",J1214*K1214*O1214,I1214="V = T x A",J1214*M1214*N1214,I1214="V = V",J1214*P1214,I1214="V = RoT",J1214*R1214*S1214,I1214="M = M",J1214*Q1214,I1214="M = RoT",J1214*R1214*S1214,I1214="","")</f>
        <v/>
      </c>
      <c r="U1214" s="115" t="str" cm="1">
        <f t="array" ref="U1214">_xlfn.IFNA(_xlfn.IFS($H1214="length","m",$H1214="area","m2",$H1214="volume","m3",$H1214="mass","kg",$H1214="",""),"problem")</f>
        <v/>
      </c>
      <c r="V1214" s="475"/>
      <c r="W1214" s="476"/>
      <c r="X1214" s="476"/>
      <c r="Y1214" s="476"/>
      <c r="Z1214" s="116"/>
      <c r="AA1214" s="117" t="str" cm="1">
        <f t="array" ref="AA1214">_xlfn.IFNA(_xlfn.IFS($H1214="Length",VLOOKUP($Y1214,Densities,3,FALSE),$H1214="area",VLOOKUP($Y1214,Densities,4,FALSE),$H1214="volume",VLOOKUP($Y1214,Densities,5,FALSE),$H1214="mass",1,$H1214="",""),"enter density manually")</f>
        <v/>
      </c>
      <c r="AB1214" s="115" t="str" cm="1">
        <f t="array" ref="AB1214">_xlfn.IFNA(_xlfn.IFS($H1214="length","kg/m",$H1214="area","kg/m2",$H1214="volume","kg/m3",$H1214="mass","kg/kg",$H1214="",""),"problem")</f>
        <v/>
      </c>
      <c r="AC1214" s="118" t="str">
        <f t="shared" si="71"/>
        <v/>
      </c>
      <c r="AD1214" s="119" t="str">
        <f t="shared" si="72"/>
        <v/>
      </c>
      <c r="AE1214" s="120" t="str">
        <f t="shared" si="73"/>
        <v/>
      </c>
      <c r="AF1214" s="121" t="str">
        <f t="shared" si="70"/>
        <v/>
      </c>
    </row>
    <row r="1215" spans="2:32" ht="15.75" customHeight="1" x14ac:dyDescent="0.35">
      <c r="B1215" s="903"/>
      <c r="C1215" s="904"/>
      <c r="D1215" s="905"/>
      <c r="E1215" s="906"/>
      <c r="F1215" s="907"/>
      <c r="G1215" s="908"/>
      <c r="H1215" s="909"/>
      <c r="I1215" s="910"/>
      <c r="J1215" s="911"/>
      <c r="K1215" s="912"/>
      <c r="L1215" s="913"/>
      <c r="M1215" s="914"/>
      <c r="N1215" s="915"/>
      <c r="O1215" s="914"/>
      <c r="P1215" s="915"/>
      <c r="Q1215" s="916"/>
      <c r="R1215" s="917"/>
      <c r="S1215" s="918"/>
      <c r="T1215" s="114" t="str" cm="1">
        <f t="array" ref="T1215">_xlfn.IFS(I1215="L = L",J1215*K1215,I1215="L = RoT",J1215*R1215*S1215,I1215="A = L x H",J1215*K1215*L1215,I1215="A = CS",J1215*O1215,I1215="A = A",J1215*N1215,I1215="A = RoT",J1215*R1215*S1215,I1215="V = L x H x T",J1215*K1215*L1215*M1215,I1215="V = L x CS",J1215*K1215*O1215,I1215="V = T x A",J1215*M1215*N1215,I1215="V = V",J1215*P1215,I1215="V = RoT",J1215*R1215*S1215,I1215="M = M",J1215*Q1215,I1215="M = RoT",J1215*R1215*S1215,I1215="","")</f>
        <v/>
      </c>
      <c r="U1215" s="115" t="str" cm="1">
        <f t="array" ref="U1215">_xlfn.IFNA(_xlfn.IFS($H1215="length","m",$H1215="area","m2",$H1215="volume","m3",$H1215="mass","kg",$H1215="",""),"problem")</f>
        <v/>
      </c>
      <c r="V1215" s="475"/>
      <c r="W1215" s="476"/>
      <c r="X1215" s="476"/>
      <c r="Y1215" s="476"/>
      <c r="Z1215" s="116"/>
      <c r="AA1215" s="117" t="str" cm="1">
        <f t="array" ref="AA1215">_xlfn.IFNA(_xlfn.IFS($H1215="Length",VLOOKUP($Y1215,Densities,3,FALSE),$H1215="area",VLOOKUP($Y1215,Densities,4,FALSE),$H1215="volume",VLOOKUP($Y1215,Densities,5,FALSE),$H1215="mass",1,$H1215="",""),"enter density manually")</f>
        <v/>
      </c>
      <c r="AB1215" s="115" t="str" cm="1">
        <f t="array" ref="AB1215">_xlfn.IFNA(_xlfn.IFS($H1215="length","kg/m",$H1215="area","kg/m2",$H1215="volume","kg/m3",$H1215="mass","kg/kg",$H1215="",""),"problem")</f>
        <v/>
      </c>
      <c r="AC1215" s="118" t="str">
        <f t="shared" si="71"/>
        <v/>
      </c>
      <c r="AD1215" s="119" t="str">
        <f t="shared" si="72"/>
        <v/>
      </c>
      <c r="AE1215" s="120" t="str">
        <f t="shared" si="73"/>
        <v/>
      </c>
      <c r="AF1215" s="121" t="str">
        <f t="shared" si="70"/>
        <v/>
      </c>
    </row>
    <row r="1216" spans="2:32" ht="15.75" customHeight="1" x14ac:dyDescent="0.35">
      <c r="B1216" s="903"/>
      <c r="C1216" s="904"/>
      <c r="D1216" s="905"/>
      <c r="E1216" s="906"/>
      <c r="F1216" s="907"/>
      <c r="G1216" s="908"/>
      <c r="H1216" s="909"/>
      <c r="I1216" s="910"/>
      <c r="J1216" s="911"/>
      <c r="K1216" s="912"/>
      <c r="L1216" s="913"/>
      <c r="M1216" s="914"/>
      <c r="N1216" s="915"/>
      <c r="O1216" s="914"/>
      <c r="P1216" s="915"/>
      <c r="Q1216" s="916"/>
      <c r="R1216" s="917"/>
      <c r="S1216" s="918"/>
      <c r="T1216" s="114" t="str" cm="1">
        <f t="array" ref="T1216">_xlfn.IFS(I1216="L = L",J1216*K1216,I1216="L = RoT",J1216*R1216*S1216,I1216="A = L x H",J1216*K1216*L1216,I1216="A = CS",J1216*O1216,I1216="A = A",J1216*N1216,I1216="A = RoT",J1216*R1216*S1216,I1216="V = L x H x T",J1216*K1216*L1216*M1216,I1216="V = L x CS",J1216*K1216*O1216,I1216="V = T x A",J1216*M1216*N1216,I1216="V = V",J1216*P1216,I1216="V = RoT",J1216*R1216*S1216,I1216="M = M",J1216*Q1216,I1216="M = RoT",J1216*R1216*S1216,I1216="","")</f>
        <v/>
      </c>
      <c r="U1216" s="115" t="str" cm="1">
        <f t="array" ref="U1216">_xlfn.IFNA(_xlfn.IFS($H1216="length","m",$H1216="area","m2",$H1216="volume","m3",$H1216="mass","kg",$H1216="",""),"problem")</f>
        <v/>
      </c>
      <c r="V1216" s="475"/>
      <c r="W1216" s="476"/>
      <c r="X1216" s="476"/>
      <c r="Y1216" s="476"/>
      <c r="Z1216" s="116"/>
      <c r="AA1216" s="117" t="str" cm="1">
        <f t="array" ref="AA1216">_xlfn.IFNA(_xlfn.IFS($H1216="Length",VLOOKUP($Y1216,Densities,3,FALSE),$H1216="area",VLOOKUP($Y1216,Densities,4,FALSE),$H1216="volume",VLOOKUP($Y1216,Densities,5,FALSE),$H1216="mass",1,$H1216="",""),"enter density manually")</f>
        <v/>
      </c>
      <c r="AB1216" s="115" t="str" cm="1">
        <f t="array" ref="AB1216">_xlfn.IFNA(_xlfn.IFS($H1216="length","kg/m",$H1216="area","kg/m2",$H1216="volume","kg/m3",$H1216="mass","kg/kg",$H1216="",""),"problem")</f>
        <v/>
      </c>
      <c r="AC1216" s="118" t="str">
        <f t="shared" si="71"/>
        <v/>
      </c>
      <c r="AD1216" s="119" t="str">
        <f t="shared" si="72"/>
        <v/>
      </c>
      <c r="AE1216" s="120" t="str">
        <f t="shared" si="73"/>
        <v/>
      </c>
      <c r="AF1216" s="121" t="str">
        <f t="shared" si="70"/>
        <v/>
      </c>
    </row>
    <row r="1217" spans="2:32" ht="15.75" customHeight="1" x14ac:dyDescent="0.35">
      <c r="B1217" s="903"/>
      <c r="C1217" s="904"/>
      <c r="D1217" s="905"/>
      <c r="E1217" s="906"/>
      <c r="F1217" s="907"/>
      <c r="G1217" s="908"/>
      <c r="H1217" s="909"/>
      <c r="I1217" s="910"/>
      <c r="J1217" s="911"/>
      <c r="K1217" s="912"/>
      <c r="L1217" s="913"/>
      <c r="M1217" s="914"/>
      <c r="N1217" s="915"/>
      <c r="O1217" s="914"/>
      <c r="P1217" s="915"/>
      <c r="Q1217" s="916"/>
      <c r="R1217" s="917"/>
      <c r="S1217" s="918"/>
      <c r="T1217" s="114" t="str" cm="1">
        <f t="array" ref="T1217">_xlfn.IFS(I1217="L = L",J1217*K1217,I1217="L = RoT",J1217*R1217*S1217,I1217="A = L x H",J1217*K1217*L1217,I1217="A = CS",J1217*O1217,I1217="A = A",J1217*N1217,I1217="A = RoT",J1217*R1217*S1217,I1217="V = L x H x T",J1217*K1217*L1217*M1217,I1217="V = L x CS",J1217*K1217*O1217,I1217="V = T x A",J1217*M1217*N1217,I1217="V = V",J1217*P1217,I1217="V = RoT",J1217*R1217*S1217,I1217="M = M",J1217*Q1217,I1217="M = RoT",J1217*R1217*S1217,I1217="","")</f>
        <v/>
      </c>
      <c r="U1217" s="115" t="str" cm="1">
        <f t="array" ref="U1217">_xlfn.IFNA(_xlfn.IFS($H1217="length","m",$H1217="area","m2",$H1217="volume","m3",$H1217="mass","kg",$H1217="",""),"problem")</f>
        <v/>
      </c>
      <c r="V1217" s="475"/>
      <c r="W1217" s="476"/>
      <c r="X1217" s="476"/>
      <c r="Y1217" s="476"/>
      <c r="Z1217" s="116"/>
      <c r="AA1217" s="117" t="str" cm="1">
        <f t="array" ref="AA1217">_xlfn.IFNA(_xlfn.IFS($H1217="Length",VLOOKUP($Y1217,Densities,3,FALSE),$H1217="area",VLOOKUP($Y1217,Densities,4,FALSE),$H1217="volume",VLOOKUP($Y1217,Densities,5,FALSE),$H1217="mass",1,$H1217="",""),"enter density manually")</f>
        <v/>
      </c>
      <c r="AB1217" s="115" t="str" cm="1">
        <f t="array" ref="AB1217">_xlfn.IFNA(_xlfn.IFS($H1217="length","kg/m",$H1217="area","kg/m2",$H1217="volume","kg/m3",$H1217="mass","kg/kg",$H1217="",""),"problem")</f>
        <v/>
      </c>
      <c r="AC1217" s="118" t="str">
        <f t="shared" si="71"/>
        <v/>
      </c>
      <c r="AD1217" s="119" t="str">
        <f t="shared" si="72"/>
        <v/>
      </c>
      <c r="AE1217" s="120" t="str">
        <f t="shared" si="73"/>
        <v/>
      </c>
      <c r="AF1217" s="121" t="str">
        <f t="shared" si="70"/>
        <v/>
      </c>
    </row>
    <row r="1218" spans="2:32" ht="15.75" customHeight="1" x14ac:dyDescent="0.35">
      <c r="B1218" s="903"/>
      <c r="C1218" s="904"/>
      <c r="D1218" s="905"/>
      <c r="E1218" s="906"/>
      <c r="F1218" s="907"/>
      <c r="G1218" s="908"/>
      <c r="H1218" s="909"/>
      <c r="I1218" s="910"/>
      <c r="J1218" s="911"/>
      <c r="K1218" s="912"/>
      <c r="L1218" s="913"/>
      <c r="M1218" s="914"/>
      <c r="N1218" s="915"/>
      <c r="O1218" s="914"/>
      <c r="P1218" s="915"/>
      <c r="Q1218" s="916"/>
      <c r="R1218" s="917"/>
      <c r="S1218" s="918"/>
      <c r="T1218" s="114" t="str" cm="1">
        <f t="array" ref="T1218">_xlfn.IFS(I1218="L = L",J1218*K1218,I1218="L = RoT",J1218*R1218*S1218,I1218="A = L x H",J1218*K1218*L1218,I1218="A = CS",J1218*O1218,I1218="A = A",J1218*N1218,I1218="A = RoT",J1218*R1218*S1218,I1218="V = L x H x T",J1218*K1218*L1218*M1218,I1218="V = L x CS",J1218*K1218*O1218,I1218="V = T x A",J1218*M1218*N1218,I1218="V = V",J1218*P1218,I1218="V = RoT",J1218*R1218*S1218,I1218="M = M",J1218*Q1218,I1218="M = RoT",J1218*R1218*S1218,I1218="","")</f>
        <v/>
      </c>
      <c r="U1218" s="115" t="str" cm="1">
        <f t="array" ref="U1218">_xlfn.IFNA(_xlfn.IFS($H1218="length","m",$H1218="area","m2",$H1218="volume","m3",$H1218="mass","kg",$H1218="",""),"problem")</f>
        <v/>
      </c>
      <c r="V1218" s="475"/>
      <c r="W1218" s="476"/>
      <c r="X1218" s="476"/>
      <c r="Y1218" s="476"/>
      <c r="Z1218" s="116"/>
      <c r="AA1218" s="117" t="str" cm="1">
        <f t="array" ref="AA1218">_xlfn.IFNA(_xlfn.IFS($H1218="Length",VLOOKUP($Y1218,Densities,3,FALSE),$H1218="area",VLOOKUP($Y1218,Densities,4,FALSE),$H1218="volume",VLOOKUP($Y1218,Densities,5,FALSE),$H1218="mass",1,$H1218="",""),"enter density manually")</f>
        <v/>
      </c>
      <c r="AB1218" s="115" t="str" cm="1">
        <f t="array" ref="AB1218">_xlfn.IFNA(_xlfn.IFS($H1218="length","kg/m",$H1218="area","kg/m2",$H1218="volume","kg/m3",$H1218="mass","kg/kg",$H1218="",""),"problem")</f>
        <v/>
      </c>
      <c r="AC1218" s="118" t="str">
        <f t="shared" si="71"/>
        <v/>
      </c>
      <c r="AD1218" s="119" t="str">
        <f t="shared" si="72"/>
        <v/>
      </c>
      <c r="AE1218" s="120" t="str">
        <f t="shared" si="73"/>
        <v/>
      </c>
      <c r="AF1218" s="121" t="str">
        <f t="shared" si="70"/>
        <v/>
      </c>
    </row>
    <row r="1219" spans="2:32" ht="15.75" customHeight="1" x14ac:dyDescent="0.35">
      <c r="B1219" s="903"/>
      <c r="C1219" s="904"/>
      <c r="D1219" s="905"/>
      <c r="E1219" s="906"/>
      <c r="F1219" s="907"/>
      <c r="G1219" s="908"/>
      <c r="H1219" s="909"/>
      <c r="I1219" s="910"/>
      <c r="J1219" s="911"/>
      <c r="K1219" s="912"/>
      <c r="L1219" s="913"/>
      <c r="M1219" s="914"/>
      <c r="N1219" s="915"/>
      <c r="O1219" s="914"/>
      <c r="P1219" s="915"/>
      <c r="Q1219" s="916"/>
      <c r="R1219" s="917"/>
      <c r="S1219" s="918"/>
      <c r="T1219" s="114" t="str" cm="1">
        <f t="array" ref="T1219">_xlfn.IFS(I1219="L = L",J1219*K1219,I1219="L = RoT",J1219*R1219*S1219,I1219="A = L x H",J1219*K1219*L1219,I1219="A = CS",J1219*O1219,I1219="A = A",J1219*N1219,I1219="A = RoT",J1219*R1219*S1219,I1219="V = L x H x T",J1219*K1219*L1219*M1219,I1219="V = L x CS",J1219*K1219*O1219,I1219="V = T x A",J1219*M1219*N1219,I1219="V = V",J1219*P1219,I1219="V = RoT",J1219*R1219*S1219,I1219="M = M",J1219*Q1219,I1219="M = RoT",J1219*R1219*S1219,I1219="","")</f>
        <v/>
      </c>
      <c r="U1219" s="115" t="str" cm="1">
        <f t="array" ref="U1219">_xlfn.IFNA(_xlfn.IFS($H1219="length","m",$H1219="area","m2",$H1219="volume","m3",$H1219="mass","kg",$H1219="",""),"problem")</f>
        <v/>
      </c>
      <c r="V1219" s="475"/>
      <c r="W1219" s="476"/>
      <c r="X1219" s="476"/>
      <c r="Y1219" s="476"/>
      <c r="Z1219" s="116"/>
      <c r="AA1219" s="117" t="str" cm="1">
        <f t="array" ref="AA1219">_xlfn.IFNA(_xlfn.IFS($H1219="Length",VLOOKUP($Y1219,Densities,3,FALSE),$H1219="area",VLOOKUP($Y1219,Densities,4,FALSE),$H1219="volume",VLOOKUP($Y1219,Densities,5,FALSE),$H1219="mass",1,$H1219="",""),"enter density manually")</f>
        <v/>
      </c>
      <c r="AB1219" s="115" t="str" cm="1">
        <f t="array" ref="AB1219">_xlfn.IFNA(_xlfn.IFS($H1219="length","kg/m",$H1219="area","kg/m2",$H1219="volume","kg/m3",$H1219="mass","kg/kg",$H1219="",""),"problem")</f>
        <v/>
      </c>
      <c r="AC1219" s="118" t="str">
        <f t="shared" si="71"/>
        <v/>
      </c>
      <c r="AD1219" s="119" t="str">
        <f t="shared" si="72"/>
        <v/>
      </c>
      <c r="AE1219" s="120" t="str">
        <f t="shared" si="73"/>
        <v/>
      </c>
      <c r="AF1219" s="121" t="str">
        <f t="shared" si="70"/>
        <v/>
      </c>
    </row>
    <row r="1220" spans="2:32" ht="15.75" customHeight="1" x14ac:dyDescent="0.35">
      <c r="B1220" s="903"/>
      <c r="C1220" s="904"/>
      <c r="D1220" s="905"/>
      <c r="E1220" s="906"/>
      <c r="F1220" s="907"/>
      <c r="G1220" s="908"/>
      <c r="H1220" s="909"/>
      <c r="I1220" s="910"/>
      <c r="J1220" s="911"/>
      <c r="K1220" s="912"/>
      <c r="L1220" s="913"/>
      <c r="M1220" s="914"/>
      <c r="N1220" s="915"/>
      <c r="O1220" s="914"/>
      <c r="P1220" s="915"/>
      <c r="Q1220" s="916"/>
      <c r="R1220" s="917"/>
      <c r="S1220" s="918"/>
      <c r="T1220" s="114" t="str" cm="1">
        <f t="array" ref="T1220">_xlfn.IFS(I1220="L = L",J1220*K1220,I1220="L = RoT",J1220*R1220*S1220,I1220="A = L x H",J1220*K1220*L1220,I1220="A = CS",J1220*O1220,I1220="A = A",J1220*N1220,I1220="A = RoT",J1220*R1220*S1220,I1220="V = L x H x T",J1220*K1220*L1220*M1220,I1220="V = L x CS",J1220*K1220*O1220,I1220="V = T x A",J1220*M1220*N1220,I1220="V = V",J1220*P1220,I1220="V = RoT",J1220*R1220*S1220,I1220="M = M",J1220*Q1220,I1220="M = RoT",J1220*R1220*S1220,I1220="","")</f>
        <v/>
      </c>
      <c r="U1220" s="115" t="str" cm="1">
        <f t="array" ref="U1220">_xlfn.IFNA(_xlfn.IFS($H1220="length","m",$H1220="area","m2",$H1220="volume","m3",$H1220="mass","kg",$H1220="",""),"problem")</f>
        <v/>
      </c>
      <c r="V1220" s="475"/>
      <c r="W1220" s="476"/>
      <c r="X1220" s="476"/>
      <c r="Y1220" s="476"/>
      <c r="Z1220" s="116"/>
      <c r="AA1220" s="117" t="str" cm="1">
        <f t="array" ref="AA1220">_xlfn.IFNA(_xlfn.IFS($H1220="Length",VLOOKUP($Y1220,Densities,3,FALSE),$H1220="area",VLOOKUP($Y1220,Densities,4,FALSE),$H1220="volume",VLOOKUP($Y1220,Densities,5,FALSE),$H1220="mass",1,$H1220="",""),"enter density manually")</f>
        <v/>
      </c>
      <c r="AB1220" s="115" t="str" cm="1">
        <f t="array" ref="AB1220">_xlfn.IFNA(_xlfn.IFS($H1220="length","kg/m",$H1220="area","kg/m2",$H1220="volume","kg/m3",$H1220="mass","kg/kg",$H1220="",""),"problem")</f>
        <v/>
      </c>
      <c r="AC1220" s="118" t="str">
        <f t="shared" si="71"/>
        <v/>
      </c>
      <c r="AD1220" s="119" t="str">
        <f t="shared" si="72"/>
        <v/>
      </c>
      <c r="AE1220" s="120" t="str">
        <f t="shared" si="73"/>
        <v/>
      </c>
      <c r="AF1220" s="121" t="str">
        <f t="shared" si="70"/>
        <v/>
      </c>
    </row>
    <row r="1221" spans="2:32" ht="15.75" customHeight="1" x14ac:dyDescent="0.35">
      <c r="B1221" s="903"/>
      <c r="C1221" s="904"/>
      <c r="D1221" s="905"/>
      <c r="E1221" s="906"/>
      <c r="F1221" s="907"/>
      <c r="G1221" s="908"/>
      <c r="H1221" s="909"/>
      <c r="I1221" s="910"/>
      <c r="J1221" s="911"/>
      <c r="K1221" s="912"/>
      <c r="L1221" s="913"/>
      <c r="M1221" s="914"/>
      <c r="N1221" s="915"/>
      <c r="O1221" s="914"/>
      <c r="P1221" s="915"/>
      <c r="Q1221" s="916"/>
      <c r="R1221" s="917"/>
      <c r="S1221" s="918"/>
      <c r="T1221" s="114" t="str" cm="1">
        <f t="array" ref="T1221">_xlfn.IFS(I1221="L = L",J1221*K1221,I1221="L = RoT",J1221*R1221*S1221,I1221="A = L x H",J1221*K1221*L1221,I1221="A = CS",J1221*O1221,I1221="A = A",J1221*N1221,I1221="A = RoT",J1221*R1221*S1221,I1221="V = L x H x T",J1221*K1221*L1221*M1221,I1221="V = L x CS",J1221*K1221*O1221,I1221="V = T x A",J1221*M1221*N1221,I1221="V = V",J1221*P1221,I1221="V = RoT",J1221*R1221*S1221,I1221="M = M",J1221*Q1221,I1221="M = RoT",J1221*R1221*S1221,I1221="","")</f>
        <v/>
      </c>
      <c r="U1221" s="115" t="str" cm="1">
        <f t="array" ref="U1221">_xlfn.IFNA(_xlfn.IFS($H1221="length","m",$H1221="area","m2",$H1221="volume","m3",$H1221="mass","kg",$H1221="",""),"problem")</f>
        <v/>
      </c>
      <c r="V1221" s="475"/>
      <c r="W1221" s="476"/>
      <c r="X1221" s="476"/>
      <c r="Y1221" s="476"/>
      <c r="Z1221" s="116"/>
      <c r="AA1221" s="117" t="str" cm="1">
        <f t="array" ref="AA1221">_xlfn.IFNA(_xlfn.IFS($H1221="Length",VLOOKUP($Y1221,Densities,3,FALSE),$H1221="area",VLOOKUP($Y1221,Densities,4,FALSE),$H1221="volume",VLOOKUP($Y1221,Densities,5,FALSE),$H1221="mass",1,$H1221="",""),"enter density manually")</f>
        <v/>
      </c>
      <c r="AB1221" s="115" t="str" cm="1">
        <f t="array" ref="AB1221">_xlfn.IFNA(_xlfn.IFS($H1221="length","kg/m",$H1221="area","kg/m2",$H1221="volume","kg/m3",$H1221="mass","kg/kg",$H1221="",""),"problem")</f>
        <v/>
      </c>
      <c r="AC1221" s="118" t="str">
        <f t="shared" si="71"/>
        <v/>
      </c>
      <c r="AD1221" s="119" t="str">
        <f t="shared" si="72"/>
        <v/>
      </c>
      <c r="AE1221" s="120" t="str">
        <f t="shared" si="73"/>
        <v/>
      </c>
      <c r="AF1221" s="121" t="str">
        <f t="shared" si="70"/>
        <v/>
      </c>
    </row>
    <row r="1222" spans="2:32" ht="15.75" customHeight="1" x14ac:dyDescent="0.35">
      <c r="B1222" s="903"/>
      <c r="C1222" s="904"/>
      <c r="D1222" s="905"/>
      <c r="E1222" s="906"/>
      <c r="F1222" s="907"/>
      <c r="G1222" s="908"/>
      <c r="H1222" s="909"/>
      <c r="I1222" s="910"/>
      <c r="J1222" s="911"/>
      <c r="K1222" s="912"/>
      <c r="L1222" s="913"/>
      <c r="M1222" s="914"/>
      <c r="N1222" s="915"/>
      <c r="O1222" s="914"/>
      <c r="P1222" s="915"/>
      <c r="Q1222" s="916"/>
      <c r="R1222" s="917"/>
      <c r="S1222" s="918"/>
      <c r="T1222" s="114" t="str" cm="1">
        <f t="array" ref="T1222">_xlfn.IFS(I1222="L = L",J1222*K1222,I1222="L = RoT",J1222*R1222*S1222,I1222="A = L x H",J1222*K1222*L1222,I1222="A = CS",J1222*O1222,I1222="A = A",J1222*N1222,I1222="A = RoT",J1222*R1222*S1222,I1222="V = L x H x T",J1222*K1222*L1222*M1222,I1222="V = L x CS",J1222*K1222*O1222,I1222="V = T x A",J1222*M1222*N1222,I1222="V = V",J1222*P1222,I1222="V = RoT",J1222*R1222*S1222,I1222="M = M",J1222*Q1222,I1222="M = RoT",J1222*R1222*S1222,I1222="","")</f>
        <v/>
      </c>
      <c r="U1222" s="115" t="str" cm="1">
        <f t="array" ref="U1222">_xlfn.IFNA(_xlfn.IFS($H1222="length","m",$H1222="area","m2",$H1222="volume","m3",$H1222="mass","kg",$H1222="",""),"problem")</f>
        <v/>
      </c>
      <c r="V1222" s="475"/>
      <c r="W1222" s="476"/>
      <c r="X1222" s="476"/>
      <c r="Y1222" s="476"/>
      <c r="Z1222" s="116"/>
      <c r="AA1222" s="117" t="str" cm="1">
        <f t="array" ref="AA1222">_xlfn.IFNA(_xlfn.IFS($H1222="Length",VLOOKUP($Y1222,Densities,3,FALSE),$H1222="area",VLOOKUP($Y1222,Densities,4,FALSE),$H1222="volume",VLOOKUP($Y1222,Densities,5,FALSE),$H1222="mass",1,$H1222="",""),"enter density manually")</f>
        <v/>
      </c>
      <c r="AB1222" s="115" t="str" cm="1">
        <f t="array" ref="AB1222">_xlfn.IFNA(_xlfn.IFS($H1222="length","kg/m",$H1222="area","kg/m2",$H1222="volume","kg/m3",$H1222="mass","kg/kg",$H1222="",""),"problem")</f>
        <v/>
      </c>
      <c r="AC1222" s="118" t="str">
        <f t="shared" si="71"/>
        <v/>
      </c>
      <c r="AD1222" s="119" t="str">
        <f t="shared" si="72"/>
        <v/>
      </c>
      <c r="AE1222" s="120" t="str">
        <f t="shared" si="73"/>
        <v/>
      </c>
      <c r="AF1222" s="121" t="str">
        <f t="shared" ref="AF1222:AF1285" si="74">_xlfn.IFNA(IF($Y1222="","",VLOOKUP($Y1222,_xlfn.CHOOSECOLS(Material_categories,4,9),2,FALSE)),"Assign material to its type in tab 'Matching of material categories'")</f>
        <v/>
      </c>
    </row>
    <row r="1223" spans="2:32" ht="15.75" customHeight="1" x14ac:dyDescent="0.35">
      <c r="B1223" s="903"/>
      <c r="C1223" s="904"/>
      <c r="D1223" s="905"/>
      <c r="E1223" s="906"/>
      <c r="F1223" s="907"/>
      <c r="G1223" s="908"/>
      <c r="H1223" s="909"/>
      <c r="I1223" s="910"/>
      <c r="J1223" s="911"/>
      <c r="K1223" s="912"/>
      <c r="L1223" s="913"/>
      <c r="M1223" s="914"/>
      <c r="N1223" s="915"/>
      <c r="O1223" s="914"/>
      <c r="P1223" s="915"/>
      <c r="Q1223" s="916"/>
      <c r="R1223" s="917"/>
      <c r="S1223" s="918"/>
      <c r="T1223" s="114" t="str" cm="1">
        <f t="array" ref="T1223">_xlfn.IFS(I1223="L = L",J1223*K1223,I1223="L = RoT",J1223*R1223*S1223,I1223="A = L x H",J1223*K1223*L1223,I1223="A = CS",J1223*O1223,I1223="A = A",J1223*N1223,I1223="A = RoT",J1223*R1223*S1223,I1223="V = L x H x T",J1223*K1223*L1223*M1223,I1223="V = L x CS",J1223*K1223*O1223,I1223="V = T x A",J1223*M1223*N1223,I1223="V = V",J1223*P1223,I1223="V = RoT",J1223*R1223*S1223,I1223="M = M",J1223*Q1223,I1223="M = RoT",J1223*R1223*S1223,I1223="","")</f>
        <v/>
      </c>
      <c r="U1223" s="115" t="str" cm="1">
        <f t="array" ref="U1223">_xlfn.IFNA(_xlfn.IFS($H1223="length","m",$H1223="area","m2",$H1223="volume","m3",$H1223="mass","kg",$H1223="",""),"problem")</f>
        <v/>
      </c>
      <c r="V1223" s="475"/>
      <c r="W1223" s="476"/>
      <c r="X1223" s="476"/>
      <c r="Y1223" s="476"/>
      <c r="Z1223" s="116"/>
      <c r="AA1223" s="117" t="str" cm="1">
        <f t="array" ref="AA1223">_xlfn.IFNA(_xlfn.IFS($H1223="Length",VLOOKUP($Y1223,Densities,3,FALSE),$H1223="area",VLOOKUP($Y1223,Densities,4,FALSE),$H1223="volume",VLOOKUP($Y1223,Densities,5,FALSE),$H1223="mass",1,$H1223="",""),"enter density manually")</f>
        <v/>
      </c>
      <c r="AB1223" s="115" t="str" cm="1">
        <f t="array" ref="AB1223">_xlfn.IFNA(_xlfn.IFS($H1223="length","kg/m",$H1223="area","kg/m2",$H1223="volume","kg/m3",$H1223="mass","kg/kg",$H1223="",""),"problem")</f>
        <v/>
      </c>
      <c r="AC1223" s="118" t="str">
        <f t="shared" ref="AC1223:AC1286" si="75">IF($T1223="","",$T1223*$AA1223)</f>
        <v/>
      </c>
      <c r="AD1223" s="119" t="str">
        <f t="shared" ref="AD1223:AD1286" si="76">IF($Y1223="","",IFERROR(_xlfn.IFNA(IF($H1223="volume",$AA1223,VLOOKUP($Y1223,Densities,5,FALSE)),"enter volumic density manually"),"enter volumic density manually"))</f>
        <v/>
      </c>
      <c r="AE1223" s="120" t="str">
        <f t="shared" ref="AE1223:AE1286" si="77">IF($Y1223="","",IF($AC1223="","",$AC1223/$AD1223))</f>
        <v/>
      </c>
      <c r="AF1223" s="121" t="str">
        <f t="shared" si="74"/>
        <v/>
      </c>
    </row>
    <row r="1224" spans="2:32" ht="15.75" customHeight="1" x14ac:dyDescent="0.35">
      <c r="B1224" s="903"/>
      <c r="C1224" s="904"/>
      <c r="D1224" s="905"/>
      <c r="E1224" s="906"/>
      <c r="F1224" s="907"/>
      <c r="G1224" s="908"/>
      <c r="H1224" s="909"/>
      <c r="I1224" s="910"/>
      <c r="J1224" s="911"/>
      <c r="K1224" s="912"/>
      <c r="L1224" s="913"/>
      <c r="M1224" s="914"/>
      <c r="N1224" s="915"/>
      <c r="O1224" s="914"/>
      <c r="P1224" s="915"/>
      <c r="Q1224" s="916"/>
      <c r="R1224" s="917"/>
      <c r="S1224" s="918"/>
      <c r="T1224" s="114" t="str" cm="1">
        <f t="array" ref="T1224">_xlfn.IFS(I1224="L = L",J1224*K1224,I1224="L = RoT",J1224*R1224*S1224,I1224="A = L x H",J1224*K1224*L1224,I1224="A = CS",J1224*O1224,I1224="A = A",J1224*N1224,I1224="A = RoT",J1224*R1224*S1224,I1224="V = L x H x T",J1224*K1224*L1224*M1224,I1224="V = L x CS",J1224*K1224*O1224,I1224="V = T x A",J1224*M1224*N1224,I1224="V = V",J1224*P1224,I1224="V = RoT",J1224*R1224*S1224,I1224="M = M",J1224*Q1224,I1224="M = RoT",J1224*R1224*S1224,I1224="","")</f>
        <v/>
      </c>
      <c r="U1224" s="115" t="str" cm="1">
        <f t="array" ref="U1224">_xlfn.IFNA(_xlfn.IFS($H1224="length","m",$H1224="area","m2",$H1224="volume","m3",$H1224="mass","kg",$H1224="",""),"problem")</f>
        <v/>
      </c>
      <c r="V1224" s="475"/>
      <c r="W1224" s="476"/>
      <c r="X1224" s="476"/>
      <c r="Y1224" s="476"/>
      <c r="Z1224" s="116"/>
      <c r="AA1224" s="117" t="str" cm="1">
        <f t="array" ref="AA1224">_xlfn.IFNA(_xlfn.IFS($H1224="Length",VLOOKUP($Y1224,Densities,3,FALSE),$H1224="area",VLOOKUP($Y1224,Densities,4,FALSE),$H1224="volume",VLOOKUP($Y1224,Densities,5,FALSE),$H1224="mass",1,$H1224="",""),"enter density manually")</f>
        <v/>
      </c>
      <c r="AB1224" s="115" t="str" cm="1">
        <f t="array" ref="AB1224">_xlfn.IFNA(_xlfn.IFS($H1224="length","kg/m",$H1224="area","kg/m2",$H1224="volume","kg/m3",$H1224="mass","kg/kg",$H1224="",""),"problem")</f>
        <v/>
      </c>
      <c r="AC1224" s="118" t="str">
        <f t="shared" si="75"/>
        <v/>
      </c>
      <c r="AD1224" s="119" t="str">
        <f t="shared" si="76"/>
        <v/>
      </c>
      <c r="AE1224" s="120" t="str">
        <f t="shared" si="77"/>
        <v/>
      </c>
      <c r="AF1224" s="121" t="str">
        <f t="shared" si="74"/>
        <v/>
      </c>
    </row>
    <row r="1225" spans="2:32" ht="15.75" customHeight="1" x14ac:dyDescent="0.35">
      <c r="B1225" s="903"/>
      <c r="C1225" s="904"/>
      <c r="D1225" s="905"/>
      <c r="E1225" s="906"/>
      <c r="F1225" s="907"/>
      <c r="G1225" s="908"/>
      <c r="H1225" s="909"/>
      <c r="I1225" s="910"/>
      <c r="J1225" s="911"/>
      <c r="K1225" s="912"/>
      <c r="L1225" s="913"/>
      <c r="M1225" s="914"/>
      <c r="N1225" s="915"/>
      <c r="O1225" s="914"/>
      <c r="P1225" s="915"/>
      <c r="Q1225" s="916"/>
      <c r="R1225" s="917"/>
      <c r="S1225" s="918"/>
      <c r="T1225" s="114" t="str" cm="1">
        <f t="array" ref="T1225">_xlfn.IFS(I1225="L = L",J1225*K1225,I1225="L = RoT",J1225*R1225*S1225,I1225="A = L x H",J1225*K1225*L1225,I1225="A = CS",J1225*O1225,I1225="A = A",J1225*N1225,I1225="A = RoT",J1225*R1225*S1225,I1225="V = L x H x T",J1225*K1225*L1225*M1225,I1225="V = L x CS",J1225*K1225*O1225,I1225="V = T x A",J1225*M1225*N1225,I1225="V = V",J1225*P1225,I1225="V = RoT",J1225*R1225*S1225,I1225="M = M",J1225*Q1225,I1225="M = RoT",J1225*R1225*S1225,I1225="","")</f>
        <v/>
      </c>
      <c r="U1225" s="115" t="str" cm="1">
        <f t="array" ref="U1225">_xlfn.IFNA(_xlfn.IFS($H1225="length","m",$H1225="area","m2",$H1225="volume","m3",$H1225="mass","kg",$H1225="",""),"problem")</f>
        <v/>
      </c>
      <c r="V1225" s="475"/>
      <c r="W1225" s="476"/>
      <c r="X1225" s="476"/>
      <c r="Y1225" s="476"/>
      <c r="Z1225" s="116"/>
      <c r="AA1225" s="117" t="str" cm="1">
        <f t="array" ref="AA1225">_xlfn.IFNA(_xlfn.IFS($H1225="Length",VLOOKUP($Y1225,Densities,3,FALSE),$H1225="area",VLOOKUP($Y1225,Densities,4,FALSE),$H1225="volume",VLOOKUP($Y1225,Densities,5,FALSE),$H1225="mass",1,$H1225="",""),"enter density manually")</f>
        <v/>
      </c>
      <c r="AB1225" s="115" t="str" cm="1">
        <f t="array" ref="AB1225">_xlfn.IFNA(_xlfn.IFS($H1225="length","kg/m",$H1225="area","kg/m2",$H1225="volume","kg/m3",$H1225="mass","kg/kg",$H1225="",""),"problem")</f>
        <v/>
      </c>
      <c r="AC1225" s="118" t="str">
        <f t="shared" si="75"/>
        <v/>
      </c>
      <c r="AD1225" s="119" t="str">
        <f t="shared" si="76"/>
        <v/>
      </c>
      <c r="AE1225" s="120" t="str">
        <f t="shared" si="77"/>
        <v/>
      </c>
      <c r="AF1225" s="121" t="str">
        <f t="shared" si="74"/>
        <v/>
      </c>
    </row>
    <row r="1226" spans="2:32" ht="15.75" customHeight="1" x14ac:dyDescent="0.35">
      <c r="B1226" s="903"/>
      <c r="C1226" s="904"/>
      <c r="D1226" s="905"/>
      <c r="E1226" s="906"/>
      <c r="F1226" s="907"/>
      <c r="G1226" s="908"/>
      <c r="H1226" s="909"/>
      <c r="I1226" s="910"/>
      <c r="J1226" s="911"/>
      <c r="K1226" s="912"/>
      <c r="L1226" s="913"/>
      <c r="M1226" s="914"/>
      <c r="N1226" s="915"/>
      <c r="O1226" s="914"/>
      <c r="P1226" s="915"/>
      <c r="Q1226" s="916"/>
      <c r="R1226" s="917"/>
      <c r="S1226" s="918"/>
      <c r="T1226" s="114" t="str" cm="1">
        <f t="array" ref="T1226">_xlfn.IFS(I1226="L = L",J1226*K1226,I1226="L = RoT",J1226*R1226*S1226,I1226="A = L x H",J1226*K1226*L1226,I1226="A = CS",J1226*O1226,I1226="A = A",J1226*N1226,I1226="A = RoT",J1226*R1226*S1226,I1226="V = L x H x T",J1226*K1226*L1226*M1226,I1226="V = L x CS",J1226*K1226*O1226,I1226="V = T x A",J1226*M1226*N1226,I1226="V = V",J1226*P1226,I1226="V = RoT",J1226*R1226*S1226,I1226="M = M",J1226*Q1226,I1226="M = RoT",J1226*R1226*S1226,I1226="","")</f>
        <v/>
      </c>
      <c r="U1226" s="115" t="str" cm="1">
        <f t="array" ref="U1226">_xlfn.IFNA(_xlfn.IFS($H1226="length","m",$H1226="area","m2",$H1226="volume","m3",$H1226="mass","kg",$H1226="",""),"problem")</f>
        <v/>
      </c>
      <c r="V1226" s="475"/>
      <c r="W1226" s="476"/>
      <c r="X1226" s="476"/>
      <c r="Y1226" s="476"/>
      <c r="Z1226" s="116"/>
      <c r="AA1226" s="117" t="str" cm="1">
        <f t="array" ref="AA1226">_xlfn.IFNA(_xlfn.IFS($H1226="Length",VLOOKUP($Y1226,Densities,3,FALSE),$H1226="area",VLOOKUP($Y1226,Densities,4,FALSE),$H1226="volume",VLOOKUP($Y1226,Densities,5,FALSE),$H1226="mass",1,$H1226="",""),"enter density manually")</f>
        <v/>
      </c>
      <c r="AB1226" s="115" t="str" cm="1">
        <f t="array" ref="AB1226">_xlfn.IFNA(_xlfn.IFS($H1226="length","kg/m",$H1226="area","kg/m2",$H1226="volume","kg/m3",$H1226="mass","kg/kg",$H1226="",""),"problem")</f>
        <v/>
      </c>
      <c r="AC1226" s="118" t="str">
        <f t="shared" si="75"/>
        <v/>
      </c>
      <c r="AD1226" s="119" t="str">
        <f t="shared" si="76"/>
        <v/>
      </c>
      <c r="AE1226" s="120" t="str">
        <f t="shared" si="77"/>
        <v/>
      </c>
      <c r="AF1226" s="121" t="str">
        <f t="shared" si="74"/>
        <v/>
      </c>
    </row>
    <row r="1227" spans="2:32" ht="15.75" customHeight="1" x14ac:dyDescent="0.35">
      <c r="B1227" s="903"/>
      <c r="C1227" s="904"/>
      <c r="D1227" s="905"/>
      <c r="E1227" s="906"/>
      <c r="F1227" s="907"/>
      <c r="G1227" s="908"/>
      <c r="H1227" s="909"/>
      <c r="I1227" s="910"/>
      <c r="J1227" s="911"/>
      <c r="K1227" s="912"/>
      <c r="L1227" s="913"/>
      <c r="M1227" s="914"/>
      <c r="N1227" s="915"/>
      <c r="O1227" s="914"/>
      <c r="P1227" s="915"/>
      <c r="Q1227" s="916"/>
      <c r="R1227" s="917"/>
      <c r="S1227" s="918"/>
      <c r="T1227" s="114" t="str" cm="1">
        <f t="array" ref="T1227">_xlfn.IFS(I1227="L = L",J1227*K1227,I1227="L = RoT",J1227*R1227*S1227,I1227="A = L x H",J1227*K1227*L1227,I1227="A = CS",J1227*O1227,I1227="A = A",J1227*N1227,I1227="A = RoT",J1227*R1227*S1227,I1227="V = L x H x T",J1227*K1227*L1227*M1227,I1227="V = L x CS",J1227*K1227*O1227,I1227="V = T x A",J1227*M1227*N1227,I1227="V = V",J1227*P1227,I1227="V = RoT",J1227*R1227*S1227,I1227="M = M",J1227*Q1227,I1227="M = RoT",J1227*R1227*S1227,I1227="","")</f>
        <v/>
      </c>
      <c r="U1227" s="115" t="str" cm="1">
        <f t="array" ref="U1227">_xlfn.IFNA(_xlfn.IFS($H1227="length","m",$H1227="area","m2",$H1227="volume","m3",$H1227="mass","kg",$H1227="",""),"problem")</f>
        <v/>
      </c>
      <c r="V1227" s="475"/>
      <c r="W1227" s="476"/>
      <c r="X1227" s="476"/>
      <c r="Y1227" s="476"/>
      <c r="Z1227" s="116"/>
      <c r="AA1227" s="117" t="str" cm="1">
        <f t="array" ref="AA1227">_xlfn.IFNA(_xlfn.IFS($H1227="Length",VLOOKUP($Y1227,Densities,3,FALSE),$H1227="area",VLOOKUP($Y1227,Densities,4,FALSE),$H1227="volume",VLOOKUP($Y1227,Densities,5,FALSE),$H1227="mass",1,$H1227="",""),"enter density manually")</f>
        <v/>
      </c>
      <c r="AB1227" s="115" t="str" cm="1">
        <f t="array" ref="AB1227">_xlfn.IFNA(_xlfn.IFS($H1227="length","kg/m",$H1227="area","kg/m2",$H1227="volume","kg/m3",$H1227="mass","kg/kg",$H1227="",""),"problem")</f>
        <v/>
      </c>
      <c r="AC1227" s="118" t="str">
        <f t="shared" si="75"/>
        <v/>
      </c>
      <c r="AD1227" s="119" t="str">
        <f t="shared" si="76"/>
        <v/>
      </c>
      <c r="AE1227" s="120" t="str">
        <f t="shared" si="77"/>
        <v/>
      </c>
      <c r="AF1227" s="121" t="str">
        <f t="shared" si="74"/>
        <v/>
      </c>
    </row>
    <row r="1228" spans="2:32" ht="15.75" customHeight="1" x14ac:dyDescent="0.35">
      <c r="B1228" s="903"/>
      <c r="C1228" s="904"/>
      <c r="D1228" s="905"/>
      <c r="E1228" s="906"/>
      <c r="F1228" s="907"/>
      <c r="G1228" s="908"/>
      <c r="H1228" s="909"/>
      <c r="I1228" s="910"/>
      <c r="J1228" s="911"/>
      <c r="K1228" s="912"/>
      <c r="L1228" s="913"/>
      <c r="M1228" s="914"/>
      <c r="N1228" s="915"/>
      <c r="O1228" s="914"/>
      <c r="P1228" s="915"/>
      <c r="Q1228" s="916"/>
      <c r="R1228" s="917"/>
      <c r="S1228" s="918"/>
      <c r="T1228" s="114" t="str" cm="1">
        <f t="array" ref="T1228">_xlfn.IFS(I1228="L = L",J1228*K1228,I1228="L = RoT",J1228*R1228*S1228,I1228="A = L x H",J1228*K1228*L1228,I1228="A = CS",J1228*O1228,I1228="A = A",J1228*N1228,I1228="A = RoT",J1228*R1228*S1228,I1228="V = L x H x T",J1228*K1228*L1228*M1228,I1228="V = L x CS",J1228*K1228*O1228,I1228="V = T x A",J1228*M1228*N1228,I1228="V = V",J1228*P1228,I1228="V = RoT",J1228*R1228*S1228,I1228="M = M",J1228*Q1228,I1228="M = RoT",J1228*R1228*S1228,I1228="","")</f>
        <v/>
      </c>
      <c r="U1228" s="115" t="str" cm="1">
        <f t="array" ref="U1228">_xlfn.IFNA(_xlfn.IFS($H1228="length","m",$H1228="area","m2",$H1228="volume","m3",$H1228="mass","kg",$H1228="",""),"problem")</f>
        <v/>
      </c>
      <c r="V1228" s="475"/>
      <c r="W1228" s="476"/>
      <c r="X1228" s="476"/>
      <c r="Y1228" s="476"/>
      <c r="Z1228" s="116"/>
      <c r="AA1228" s="117" t="str" cm="1">
        <f t="array" ref="AA1228">_xlfn.IFNA(_xlfn.IFS($H1228="Length",VLOOKUP($Y1228,Densities,3,FALSE),$H1228="area",VLOOKUP($Y1228,Densities,4,FALSE),$H1228="volume",VLOOKUP($Y1228,Densities,5,FALSE),$H1228="mass",1,$H1228="",""),"enter density manually")</f>
        <v/>
      </c>
      <c r="AB1228" s="115" t="str" cm="1">
        <f t="array" ref="AB1228">_xlfn.IFNA(_xlfn.IFS($H1228="length","kg/m",$H1228="area","kg/m2",$H1228="volume","kg/m3",$H1228="mass","kg/kg",$H1228="",""),"problem")</f>
        <v/>
      </c>
      <c r="AC1228" s="118" t="str">
        <f t="shared" si="75"/>
        <v/>
      </c>
      <c r="AD1228" s="119" t="str">
        <f t="shared" si="76"/>
        <v/>
      </c>
      <c r="AE1228" s="120" t="str">
        <f t="shared" si="77"/>
        <v/>
      </c>
      <c r="AF1228" s="121" t="str">
        <f t="shared" si="74"/>
        <v/>
      </c>
    </row>
    <row r="1229" spans="2:32" ht="15.75" customHeight="1" x14ac:dyDescent="0.35">
      <c r="B1229" s="903"/>
      <c r="C1229" s="904"/>
      <c r="D1229" s="905"/>
      <c r="E1229" s="906"/>
      <c r="F1229" s="907"/>
      <c r="G1229" s="908"/>
      <c r="H1229" s="909"/>
      <c r="I1229" s="910"/>
      <c r="J1229" s="911"/>
      <c r="K1229" s="912"/>
      <c r="L1229" s="913"/>
      <c r="M1229" s="914"/>
      <c r="N1229" s="915"/>
      <c r="O1229" s="914"/>
      <c r="P1229" s="915"/>
      <c r="Q1229" s="916"/>
      <c r="R1229" s="917"/>
      <c r="S1229" s="918"/>
      <c r="T1229" s="114" t="str" cm="1">
        <f t="array" ref="T1229">_xlfn.IFS(I1229="L = L",J1229*K1229,I1229="L = RoT",J1229*R1229*S1229,I1229="A = L x H",J1229*K1229*L1229,I1229="A = CS",J1229*O1229,I1229="A = A",J1229*N1229,I1229="A = RoT",J1229*R1229*S1229,I1229="V = L x H x T",J1229*K1229*L1229*M1229,I1229="V = L x CS",J1229*K1229*O1229,I1229="V = T x A",J1229*M1229*N1229,I1229="V = V",J1229*P1229,I1229="V = RoT",J1229*R1229*S1229,I1229="M = M",J1229*Q1229,I1229="M = RoT",J1229*R1229*S1229,I1229="","")</f>
        <v/>
      </c>
      <c r="U1229" s="115" t="str" cm="1">
        <f t="array" ref="U1229">_xlfn.IFNA(_xlfn.IFS($H1229="length","m",$H1229="area","m2",$H1229="volume","m3",$H1229="mass","kg",$H1229="",""),"problem")</f>
        <v/>
      </c>
      <c r="V1229" s="475"/>
      <c r="W1229" s="476"/>
      <c r="X1229" s="476"/>
      <c r="Y1229" s="476"/>
      <c r="Z1229" s="116"/>
      <c r="AA1229" s="117" t="str" cm="1">
        <f t="array" ref="AA1229">_xlfn.IFNA(_xlfn.IFS($H1229="Length",VLOOKUP($Y1229,Densities,3,FALSE),$H1229="area",VLOOKUP($Y1229,Densities,4,FALSE),$H1229="volume",VLOOKUP($Y1229,Densities,5,FALSE),$H1229="mass",1,$H1229="",""),"enter density manually")</f>
        <v/>
      </c>
      <c r="AB1229" s="115" t="str" cm="1">
        <f t="array" ref="AB1229">_xlfn.IFNA(_xlfn.IFS($H1229="length","kg/m",$H1229="area","kg/m2",$H1229="volume","kg/m3",$H1229="mass","kg/kg",$H1229="",""),"problem")</f>
        <v/>
      </c>
      <c r="AC1229" s="118" t="str">
        <f t="shared" si="75"/>
        <v/>
      </c>
      <c r="AD1229" s="119" t="str">
        <f t="shared" si="76"/>
        <v/>
      </c>
      <c r="AE1229" s="120" t="str">
        <f t="shared" si="77"/>
        <v/>
      </c>
      <c r="AF1229" s="121" t="str">
        <f t="shared" si="74"/>
        <v/>
      </c>
    </row>
    <row r="1230" spans="2:32" ht="15.75" customHeight="1" x14ac:dyDescent="0.35">
      <c r="B1230" s="903"/>
      <c r="C1230" s="904"/>
      <c r="D1230" s="905"/>
      <c r="E1230" s="906"/>
      <c r="F1230" s="907"/>
      <c r="G1230" s="908"/>
      <c r="H1230" s="909"/>
      <c r="I1230" s="910"/>
      <c r="J1230" s="911"/>
      <c r="K1230" s="912"/>
      <c r="L1230" s="913"/>
      <c r="M1230" s="914"/>
      <c r="N1230" s="915"/>
      <c r="O1230" s="914"/>
      <c r="P1230" s="915"/>
      <c r="Q1230" s="916"/>
      <c r="R1230" s="917"/>
      <c r="S1230" s="918"/>
      <c r="T1230" s="114" t="str" cm="1">
        <f t="array" ref="T1230">_xlfn.IFS(I1230="L = L",J1230*K1230,I1230="L = RoT",J1230*R1230*S1230,I1230="A = L x H",J1230*K1230*L1230,I1230="A = CS",J1230*O1230,I1230="A = A",J1230*N1230,I1230="A = RoT",J1230*R1230*S1230,I1230="V = L x H x T",J1230*K1230*L1230*M1230,I1230="V = L x CS",J1230*K1230*O1230,I1230="V = T x A",J1230*M1230*N1230,I1230="V = V",J1230*P1230,I1230="V = RoT",J1230*R1230*S1230,I1230="M = M",J1230*Q1230,I1230="M = RoT",J1230*R1230*S1230,I1230="","")</f>
        <v/>
      </c>
      <c r="U1230" s="115" t="str" cm="1">
        <f t="array" ref="U1230">_xlfn.IFNA(_xlfn.IFS($H1230="length","m",$H1230="area","m2",$H1230="volume","m3",$H1230="mass","kg",$H1230="",""),"problem")</f>
        <v/>
      </c>
      <c r="V1230" s="475"/>
      <c r="W1230" s="476"/>
      <c r="X1230" s="476"/>
      <c r="Y1230" s="476"/>
      <c r="Z1230" s="116"/>
      <c r="AA1230" s="117" t="str" cm="1">
        <f t="array" ref="AA1230">_xlfn.IFNA(_xlfn.IFS($H1230="Length",VLOOKUP($Y1230,Densities,3,FALSE),$H1230="area",VLOOKUP($Y1230,Densities,4,FALSE),$H1230="volume",VLOOKUP($Y1230,Densities,5,FALSE),$H1230="mass",1,$H1230="",""),"enter density manually")</f>
        <v/>
      </c>
      <c r="AB1230" s="115" t="str" cm="1">
        <f t="array" ref="AB1230">_xlfn.IFNA(_xlfn.IFS($H1230="length","kg/m",$H1230="area","kg/m2",$H1230="volume","kg/m3",$H1230="mass","kg/kg",$H1230="",""),"problem")</f>
        <v/>
      </c>
      <c r="AC1230" s="118" t="str">
        <f t="shared" si="75"/>
        <v/>
      </c>
      <c r="AD1230" s="119" t="str">
        <f t="shared" si="76"/>
        <v/>
      </c>
      <c r="AE1230" s="120" t="str">
        <f t="shared" si="77"/>
        <v/>
      </c>
      <c r="AF1230" s="121" t="str">
        <f t="shared" si="74"/>
        <v/>
      </c>
    </row>
    <row r="1231" spans="2:32" ht="15.75" customHeight="1" x14ac:dyDescent="0.35">
      <c r="B1231" s="903"/>
      <c r="C1231" s="904"/>
      <c r="D1231" s="905"/>
      <c r="E1231" s="906"/>
      <c r="F1231" s="907"/>
      <c r="G1231" s="908"/>
      <c r="H1231" s="909"/>
      <c r="I1231" s="910"/>
      <c r="J1231" s="911"/>
      <c r="K1231" s="912"/>
      <c r="L1231" s="913"/>
      <c r="M1231" s="914"/>
      <c r="N1231" s="915"/>
      <c r="O1231" s="914"/>
      <c r="P1231" s="915"/>
      <c r="Q1231" s="916"/>
      <c r="R1231" s="917"/>
      <c r="S1231" s="918"/>
      <c r="T1231" s="114" t="str" cm="1">
        <f t="array" ref="T1231">_xlfn.IFS(I1231="L = L",J1231*K1231,I1231="L = RoT",J1231*R1231*S1231,I1231="A = L x H",J1231*K1231*L1231,I1231="A = CS",J1231*O1231,I1231="A = A",J1231*N1231,I1231="A = RoT",J1231*R1231*S1231,I1231="V = L x H x T",J1231*K1231*L1231*M1231,I1231="V = L x CS",J1231*K1231*O1231,I1231="V = T x A",J1231*M1231*N1231,I1231="V = V",J1231*P1231,I1231="V = RoT",J1231*R1231*S1231,I1231="M = M",J1231*Q1231,I1231="M = RoT",J1231*R1231*S1231,I1231="","")</f>
        <v/>
      </c>
      <c r="U1231" s="115" t="str" cm="1">
        <f t="array" ref="U1231">_xlfn.IFNA(_xlfn.IFS($H1231="length","m",$H1231="area","m2",$H1231="volume","m3",$H1231="mass","kg",$H1231="",""),"problem")</f>
        <v/>
      </c>
      <c r="V1231" s="475"/>
      <c r="W1231" s="476"/>
      <c r="X1231" s="476"/>
      <c r="Y1231" s="476"/>
      <c r="Z1231" s="116"/>
      <c r="AA1231" s="117" t="str" cm="1">
        <f t="array" ref="AA1231">_xlfn.IFNA(_xlfn.IFS($H1231="Length",VLOOKUP($Y1231,Densities,3,FALSE),$H1231="area",VLOOKUP($Y1231,Densities,4,FALSE),$H1231="volume",VLOOKUP($Y1231,Densities,5,FALSE),$H1231="mass",1,$H1231="",""),"enter density manually")</f>
        <v/>
      </c>
      <c r="AB1231" s="115" t="str" cm="1">
        <f t="array" ref="AB1231">_xlfn.IFNA(_xlfn.IFS($H1231="length","kg/m",$H1231="area","kg/m2",$H1231="volume","kg/m3",$H1231="mass","kg/kg",$H1231="",""),"problem")</f>
        <v/>
      </c>
      <c r="AC1231" s="118" t="str">
        <f t="shared" si="75"/>
        <v/>
      </c>
      <c r="AD1231" s="119" t="str">
        <f t="shared" si="76"/>
        <v/>
      </c>
      <c r="AE1231" s="120" t="str">
        <f t="shared" si="77"/>
        <v/>
      </c>
      <c r="AF1231" s="121" t="str">
        <f t="shared" si="74"/>
        <v/>
      </c>
    </row>
    <row r="1232" spans="2:32" ht="15.75" customHeight="1" x14ac:dyDescent="0.35">
      <c r="B1232" s="903"/>
      <c r="C1232" s="904"/>
      <c r="D1232" s="905"/>
      <c r="E1232" s="906"/>
      <c r="F1232" s="907"/>
      <c r="G1232" s="908"/>
      <c r="H1232" s="909"/>
      <c r="I1232" s="910"/>
      <c r="J1232" s="911"/>
      <c r="K1232" s="912"/>
      <c r="L1232" s="913"/>
      <c r="M1232" s="914"/>
      <c r="N1232" s="915"/>
      <c r="O1232" s="914"/>
      <c r="P1232" s="915"/>
      <c r="Q1232" s="916"/>
      <c r="R1232" s="917"/>
      <c r="S1232" s="918"/>
      <c r="T1232" s="114" t="str" cm="1">
        <f t="array" ref="T1232">_xlfn.IFS(I1232="L = L",J1232*K1232,I1232="L = RoT",J1232*R1232*S1232,I1232="A = L x H",J1232*K1232*L1232,I1232="A = CS",J1232*O1232,I1232="A = A",J1232*N1232,I1232="A = RoT",J1232*R1232*S1232,I1232="V = L x H x T",J1232*K1232*L1232*M1232,I1232="V = L x CS",J1232*K1232*O1232,I1232="V = T x A",J1232*M1232*N1232,I1232="V = V",J1232*P1232,I1232="V = RoT",J1232*R1232*S1232,I1232="M = M",J1232*Q1232,I1232="M = RoT",J1232*R1232*S1232,I1232="","")</f>
        <v/>
      </c>
      <c r="U1232" s="115" t="str" cm="1">
        <f t="array" ref="U1232">_xlfn.IFNA(_xlfn.IFS($H1232="length","m",$H1232="area","m2",$H1232="volume","m3",$H1232="mass","kg",$H1232="",""),"problem")</f>
        <v/>
      </c>
      <c r="V1232" s="475"/>
      <c r="W1232" s="476"/>
      <c r="X1232" s="476"/>
      <c r="Y1232" s="476"/>
      <c r="Z1232" s="116"/>
      <c r="AA1232" s="117" t="str" cm="1">
        <f t="array" ref="AA1232">_xlfn.IFNA(_xlfn.IFS($H1232="Length",VLOOKUP($Y1232,Densities,3,FALSE),$H1232="area",VLOOKUP($Y1232,Densities,4,FALSE),$H1232="volume",VLOOKUP($Y1232,Densities,5,FALSE),$H1232="mass",1,$H1232="",""),"enter density manually")</f>
        <v/>
      </c>
      <c r="AB1232" s="115" t="str" cm="1">
        <f t="array" ref="AB1232">_xlfn.IFNA(_xlfn.IFS($H1232="length","kg/m",$H1232="area","kg/m2",$H1232="volume","kg/m3",$H1232="mass","kg/kg",$H1232="",""),"problem")</f>
        <v/>
      </c>
      <c r="AC1232" s="118" t="str">
        <f t="shared" si="75"/>
        <v/>
      </c>
      <c r="AD1232" s="119" t="str">
        <f t="shared" si="76"/>
        <v/>
      </c>
      <c r="AE1232" s="120" t="str">
        <f t="shared" si="77"/>
        <v/>
      </c>
      <c r="AF1232" s="121" t="str">
        <f t="shared" si="74"/>
        <v/>
      </c>
    </row>
    <row r="1233" spans="2:32" ht="15.75" customHeight="1" x14ac:dyDescent="0.35">
      <c r="B1233" s="903"/>
      <c r="C1233" s="904"/>
      <c r="D1233" s="905"/>
      <c r="E1233" s="906"/>
      <c r="F1233" s="907"/>
      <c r="G1233" s="908"/>
      <c r="H1233" s="909"/>
      <c r="I1233" s="910"/>
      <c r="J1233" s="911"/>
      <c r="K1233" s="912"/>
      <c r="L1233" s="913"/>
      <c r="M1233" s="914"/>
      <c r="N1233" s="915"/>
      <c r="O1233" s="914"/>
      <c r="P1233" s="915"/>
      <c r="Q1233" s="916"/>
      <c r="R1233" s="917"/>
      <c r="S1233" s="918"/>
      <c r="T1233" s="114" t="str" cm="1">
        <f t="array" ref="T1233">_xlfn.IFS(I1233="L = L",J1233*K1233,I1233="L = RoT",J1233*R1233*S1233,I1233="A = L x H",J1233*K1233*L1233,I1233="A = CS",J1233*O1233,I1233="A = A",J1233*N1233,I1233="A = RoT",J1233*R1233*S1233,I1233="V = L x H x T",J1233*K1233*L1233*M1233,I1233="V = L x CS",J1233*K1233*O1233,I1233="V = T x A",J1233*M1233*N1233,I1233="V = V",J1233*P1233,I1233="V = RoT",J1233*R1233*S1233,I1233="M = M",J1233*Q1233,I1233="M = RoT",J1233*R1233*S1233,I1233="","")</f>
        <v/>
      </c>
      <c r="U1233" s="115" t="str" cm="1">
        <f t="array" ref="U1233">_xlfn.IFNA(_xlfn.IFS($H1233="length","m",$H1233="area","m2",$H1233="volume","m3",$H1233="mass","kg",$H1233="",""),"problem")</f>
        <v/>
      </c>
      <c r="V1233" s="475"/>
      <c r="W1233" s="476"/>
      <c r="X1233" s="476"/>
      <c r="Y1233" s="476"/>
      <c r="Z1233" s="116"/>
      <c r="AA1233" s="117" t="str" cm="1">
        <f t="array" ref="AA1233">_xlfn.IFNA(_xlfn.IFS($H1233="Length",VLOOKUP($Y1233,Densities,3,FALSE),$H1233="area",VLOOKUP($Y1233,Densities,4,FALSE),$H1233="volume",VLOOKUP($Y1233,Densities,5,FALSE),$H1233="mass",1,$H1233="",""),"enter density manually")</f>
        <v/>
      </c>
      <c r="AB1233" s="115" t="str" cm="1">
        <f t="array" ref="AB1233">_xlfn.IFNA(_xlfn.IFS($H1233="length","kg/m",$H1233="area","kg/m2",$H1233="volume","kg/m3",$H1233="mass","kg/kg",$H1233="",""),"problem")</f>
        <v/>
      </c>
      <c r="AC1233" s="118" t="str">
        <f t="shared" si="75"/>
        <v/>
      </c>
      <c r="AD1233" s="119" t="str">
        <f t="shared" si="76"/>
        <v/>
      </c>
      <c r="AE1233" s="120" t="str">
        <f t="shared" si="77"/>
        <v/>
      </c>
      <c r="AF1233" s="121" t="str">
        <f t="shared" si="74"/>
        <v/>
      </c>
    </row>
    <row r="1234" spans="2:32" ht="15.75" customHeight="1" x14ac:dyDescent="0.35">
      <c r="B1234" s="903"/>
      <c r="C1234" s="904"/>
      <c r="D1234" s="905"/>
      <c r="E1234" s="906"/>
      <c r="F1234" s="907"/>
      <c r="G1234" s="908"/>
      <c r="H1234" s="909"/>
      <c r="I1234" s="910"/>
      <c r="J1234" s="911"/>
      <c r="K1234" s="912"/>
      <c r="L1234" s="913"/>
      <c r="M1234" s="914"/>
      <c r="N1234" s="915"/>
      <c r="O1234" s="914"/>
      <c r="P1234" s="915"/>
      <c r="Q1234" s="916"/>
      <c r="R1234" s="917"/>
      <c r="S1234" s="918"/>
      <c r="T1234" s="114" t="str" cm="1">
        <f t="array" ref="T1234">_xlfn.IFS(I1234="L = L",J1234*K1234,I1234="L = RoT",J1234*R1234*S1234,I1234="A = L x H",J1234*K1234*L1234,I1234="A = CS",J1234*O1234,I1234="A = A",J1234*N1234,I1234="A = RoT",J1234*R1234*S1234,I1234="V = L x H x T",J1234*K1234*L1234*M1234,I1234="V = L x CS",J1234*K1234*O1234,I1234="V = T x A",J1234*M1234*N1234,I1234="V = V",J1234*P1234,I1234="V = RoT",J1234*R1234*S1234,I1234="M = M",J1234*Q1234,I1234="M = RoT",J1234*R1234*S1234,I1234="","")</f>
        <v/>
      </c>
      <c r="U1234" s="115" t="str" cm="1">
        <f t="array" ref="U1234">_xlfn.IFNA(_xlfn.IFS($H1234="length","m",$H1234="area","m2",$H1234="volume","m3",$H1234="mass","kg",$H1234="",""),"problem")</f>
        <v/>
      </c>
      <c r="V1234" s="475"/>
      <c r="W1234" s="476"/>
      <c r="X1234" s="476"/>
      <c r="Y1234" s="476"/>
      <c r="Z1234" s="116"/>
      <c r="AA1234" s="117" t="str" cm="1">
        <f t="array" ref="AA1234">_xlfn.IFNA(_xlfn.IFS($H1234="Length",VLOOKUP($Y1234,Densities,3,FALSE),$H1234="area",VLOOKUP($Y1234,Densities,4,FALSE),$H1234="volume",VLOOKUP($Y1234,Densities,5,FALSE),$H1234="mass",1,$H1234="",""),"enter density manually")</f>
        <v/>
      </c>
      <c r="AB1234" s="115" t="str" cm="1">
        <f t="array" ref="AB1234">_xlfn.IFNA(_xlfn.IFS($H1234="length","kg/m",$H1234="area","kg/m2",$H1234="volume","kg/m3",$H1234="mass","kg/kg",$H1234="",""),"problem")</f>
        <v/>
      </c>
      <c r="AC1234" s="118" t="str">
        <f t="shared" si="75"/>
        <v/>
      </c>
      <c r="AD1234" s="119" t="str">
        <f t="shared" si="76"/>
        <v/>
      </c>
      <c r="AE1234" s="120" t="str">
        <f t="shared" si="77"/>
        <v/>
      </c>
      <c r="AF1234" s="121" t="str">
        <f t="shared" si="74"/>
        <v/>
      </c>
    </row>
    <row r="1235" spans="2:32" ht="15.75" customHeight="1" x14ac:dyDescent="0.35">
      <c r="B1235" s="903"/>
      <c r="C1235" s="904"/>
      <c r="D1235" s="905"/>
      <c r="E1235" s="906"/>
      <c r="F1235" s="907"/>
      <c r="G1235" s="908"/>
      <c r="H1235" s="909"/>
      <c r="I1235" s="910"/>
      <c r="J1235" s="911"/>
      <c r="K1235" s="912"/>
      <c r="L1235" s="913"/>
      <c r="M1235" s="914"/>
      <c r="N1235" s="915"/>
      <c r="O1235" s="914"/>
      <c r="P1235" s="915"/>
      <c r="Q1235" s="916"/>
      <c r="R1235" s="917"/>
      <c r="S1235" s="918"/>
      <c r="T1235" s="114" t="str" cm="1">
        <f t="array" ref="T1235">_xlfn.IFS(I1235="L = L",J1235*K1235,I1235="L = RoT",J1235*R1235*S1235,I1235="A = L x H",J1235*K1235*L1235,I1235="A = CS",J1235*O1235,I1235="A = A",J1235*N1235,I1235="A = RoT",J1235*R1235*S1235,I1235="V = L x H x T",J1235*K1235*L1235*M1235,I1235="V = L x CS",J1235*K1235*O1235,I1235="V = T x A",J1235*M1235*N1235,I1235="V = V",J1235*P1235,I1235="V = RoT",J1235*R1235*S1235,I1235="M = M",J1235*Q1235,I1235="M = RoT",J1235*R1235*S1235,I1235="","")</f>
        <v/>
      </c>
      <c r="U1235" s="115" t="str" cm="1">
        <f t="array" ref="U1235">_xlfn.IFNA(_xlfn.IFS($H1235="length","m",$H1235="area","m2",$H1235="volume","m3",$H1235="mass","kg",$H1235="",""),"problem")</f>
        <v/>
      </c>
      <c r="V1235" s="475"/>
      <c r="W1235" s="476"/>
      <c r="X1235" s="476"/>
      <c r="Y1235" s="476"/>
      <c r="Z1235" s="116"/>
      <c r="AA1235" s="117" t="str" cm="1">
        <f t="array" ref="AA1235">_xlfn.IFNA(_xlfn.IFS($H1235="Length",VLOOKUP($Y1235,Densities,3,FALSE),$H1235="area",VLOOKUP($Y1235,Densities,4,FALSE),$H1235="volume",VLOOKUP($Y1235,Densities,5,FALSE),$H1235="mass",1,$H1235="",""),"enter density manually")</f>
        <v/>
      </c>
      <c r="AB1235" s="115" t="str" cm="1">
        <f t="array" ref="AB1235">_xlfn.IFNA(_xlfn.IFS($H1235="length","kg/m",$H1235="area","kg/m2",$H1235="volume","kg/m3",$H1235="mass","kg/kg",$H1235="",""),"problem")</f>
        <v/>
      </c>
      <c r="AC1235" s="118" t="str">
        <f t="shared" si="75"/>
        <v/>
      </c>
      <c r="AD1235" s="119" t="str">
        <f t="shared" si="76"/>
        <v/>
      </c>
      <c r="AE1235" s="120" t="str">
        <f t="shared" si="77"/>
        <v/>
      </c>
      <c r="AF1235" s="121" t="str">
        <f t="shared" si="74"/>
        <v/>
      </c>
    </row>
    <row r="1236" spans="2:32" ht="15.75" customHeight="1" x14ac:dyDescent="0.35">
      <c r="B1236" s="903"/>
      <c r="C1236" s="904"/>
      <c r="D1236" s="905"/>
      <c r="E1236" s="906"/>
      <c r="F1236" s="907"/>
      <c r="G1236" s="908"/>
      <c r="H1236" s="909"/>
      <c r="I1236" s="910"/>
      <c r="J1236" s="911"/>
      <c r="K1236" s="912"/>
      <c r="L1236" s="913"/>
      <c r="M1236" s="914"/>
      <c r="N1236" s="915"/>
      <c r="O1236" s="914"/>
      <c r="P1236" s="915"/>
      <c r="Q1236" s="916"/>
      <c r="R1236" s="917"/>
      <c r="S1236" s="918"/>
      <c r="T1236" s="114" t="str" cm="1">
        <f t="array" ref="T1236">_xlfn.IFS(I1236="L = L",J1236*K1236,I1236="L = RoT",J1236*R1236*S1236,I1236="A = L x H",J1236*K1236*L1236,I1236="A = CS",J1236*O1236,I1236="A = A",J1236*N1236,I1236="A = RoT",J1236*R1236*S1236,I1236="V = L x H x T",J1236*K1236*L1236*M1236,I1236="V = L x CS",J1236*K1236*O1236,I1236="V = T x A",J1236*M1236*N1236,I1236="V = V",J1236*P1236,I1236="V = RoT",J1236*R1236*S1236,I1236="M = M",J1236*Q1236,I1236="M = RoT",J1236*R1236*S1236,I1236="","")</f>
        <v/>
      </c>
      <c r="U1236" s="115" t="str" cm="1">
        <f t="array" ref="U1236">_xlfn.IFNA(_xlfn.IFS($H1236="length","m",$H1236="area","m2",$H1236="volume","m3",$H1236="mass","kg",$H1236="",""),"problem")</f>
        <v/>
      </c>
      <c r="V1236" s="475"/>
      <c r="W1236" s="476"/>
      <c r="X1236" s="476"/>
      <c r="Y1236" s="476"/>
      <c r="Z1236" s="116"/>
      <c r="AA1236" s="117" t="str" cm="1">
        <f t="array" ref="AA1236">_xlfn.IFNA(_xlfn.IFS($H1236="Length",VLOOKUP($Y1236,Densities,3,FALSE),$H1236="area",VLOOKUP($Y1236,Densities,4,FALSE),$H1236="volume",VLOOKUP($Y1236,Densities,5,FALSE),$H1236="mass",1,$H1236="",""),"enter density manually")</f>
        <v/>
      </c>
      <c r="AB1236" s="115" t="str" cm="1">
        <f t="array" ref="AB1236">_xlfn.IFNA(_xlfn.IFS($H1236="length","kg/m",$H1236="area","kg/m2",$H1236="volume","kg/m3",$H1236="mass","kg/kg",$H1236="",""),"problem")</f>
        <v/>
      </c>
      <c r="AC1236" s="118" t="str">
        <f t="shared" si="75"/>
        <v/>
      </c>
      <c r="AD1236" s="119" t="str">
        <f t="shared" si="76"/>
        <v/>
      </c>
      <c r="AE1236" s="120" t="str">
        <f t="shared" si="77"/>
        <v/>
      </c>
      <c r="AF1236" s="121" t="str">
        <f t="shared" si="74"/>
        <v/>
      </c>
    </row>
    <row r="1237" spans="2:32" ht="15.75" customHeight="1" x14ac:dyDescent="0.35">
      <c r="B1237" s="903"/>
      <c r="C1237" s="904"/>
      <c r="D1237" s="905"/>
      <c r="E1237" s="906"/>
      <c r="F1237" s="907"/>
      <c r="G1237" s="908"/>
      <c r="H1237" s="909"/>
      <c r="I1237" s="910"/>
      <c r="J1237" s="911"/>
      <c r="K1237" s="912"/>
      <c r="L1237" s="913"/>
      <c r="M1237" s="914"/>
      <c r="N1237" s="915"/>
      <c r="O1237" s="914"/>
      <c r="P1237" s="915"/>
      <c r="Q1237" s="916"/>
      <c r="R1237" s="917"/>
      <c r="S1237" s="918"/>
      <c r="T1237" s="114" t="str" cm="1">
        <f t="array" ref="T1237">_xlfn.IFS(I1237="L = L",J1237*K1237,I1237="L = RoT",J1237*R1237*S1237,I1237="A = L x H",J1237*K1237*L1237,I1237="A = CS",J1237*O1237,I1237="A = A",J1237*N1237,I1237="A = RoT",J1237*R1237*S1237,I1237="V = L x H x T",J1237*K1237*L1237*M1237,I1237="V = L x CS",J1237*K1237*O1237,I1237="V = T x A",J1237*M1237*N1237,I1237="V = V",J1237*P1237,I1237="V = RoT",J1237*R1237*S1237,I1237="M = M",J1237*Q1237,I1237="M = RoT",J1237*R1237*S1237,I1237="","")</f>
        <v/>
      </c>
      <c r="U1237" s="115" t="str" cm="1">
        <f t="array" ref="U1237">_xlfn.IFNA(_xlfn.IFS($H1237="length","m",$H1237="area","m2",$H1237="volume","m3",$H1237="mass","kg",$H1237="",""),"problem")</f>
        <v/>
      </c>
      <c r="V1237" s="475"/>
      <c r="W1237" s="476"/>
      <c r="X1237" s="476"/>
      <c r="Y1237" s="476"/>
      <c r="Z1237" s="116"/>
      <c r="AA1237" s="117" t="str" cm="1">
        <f t="array" ref="AA1237">_xlfn.IFNA(_xlfn.IFS($H1237="Length",VLOOKUP($Y1237,Densities,3,FALSE),$H1237="area",VLOOKUP($Y1237,Densities,4,FALSE),$H1237="volume",VLOOKUP($Y1237,Densities,5,FALSE),$H1237="mass",1,$H1237="",""),"enter density manually")</f>
        <v/>
      </c>
      <c r="AB1237" s="115" t="str" cm="1">
        <f t="array" ref="AB1237">_xlfn.IFNA(_xlfn.IFS($H1237="length","kg/m",$H1237="area","kg/m2",$H1237="volume","kg/m3",$H1237="mass","kg/kg",$H1237="",""),"problem")</f>
        <v/>
      </c>
      <c r="AC1237" s="118" t="str">
        <f t="shared" si="75"/>
        <v/>
      </c>
      <c r="AD1237" s="119" t="str">
        <f t="shared" si="76"/>
        <v/>
      </c>
      <c r="AE1237" s="120" t="str">
        <f t="shared" si="77"/>
        <v/>
      </c>
      <c r="AF1237" s="121" t="str">
        <f t="shared" si="74"/>
        <v/>
      </c>
    </row>
    <row r="1238" spans="2:32" ht="15.75" customHeight="1" x14ac:dyDescent="0.35">
      <c r="B1238" s="903"/>
      <c r="C1238" s="904"/>
      <c r="D1238" s="905"/>
      <c r="E1238" s="906"/>
      <c r="F1238" s="907"/>
      <c r="G1238" s="908"/>
      <c r="H1238" s="909"/>
      <c r="I1238" s="910"/>
      <c r="J1238" s="911"/>
      <c r="K1238" s="912"/>
      <c r="L1238" s="913"/>
      <c r="M1238" s="914"/>
      <c r="N1238" s="915"/>
      <c r="O1238" s="914"/>
      <c r="P1238" s="915"/>
      <c r="Q1238" s="916"/>
      <c r="R1238" s="917"/>
      <c r="S1238" s="918"/>
      <c r="T1238" s="114" t="str" cm="1">
        <f t="array" ref="T1238">_xlfn.IFS(I1238="L = L",J1238*K1238,I1238="L = RoT",J1238*R1238*S1238,I1238="A = L x H",J1238*K1238*L1238,I1238="A = CS",J1238*O1238,I1238="A = A",J1238*N1238,I1238="A = RoT",J1238*R1238*S1238,I1238="V = L x H x T",J1238*K1238*L1238*M1238,I1238="V = L x CS",J1238*K1238*O1238,I1238="V = T x A",J1238*M1238*N1238,I1238="V = V",J1238*P1238,I1238="V = RoT",J1238*R1238*S1238,I1238="M = M",J1238*Q1238,I1238="M = RoT",J1238*R1238*S1238,I1238="","")</f>
        <v/>
      </c>
      <c r="U1238" s="115" t="str" cm="1">
        <f t="array" ref="U1238">_xlfn.IFNA(_xlfn.IFS($H1238="length","m",$H1238="area","m2",$H1238="volume","m3",$H1238="mass","kg",$H1238="",""),"problem")</f>
        <v/>
      </c>
      <c r="V1238" s="475"/>
      <c r="W1238" s="476"/>
      <c r="X1238" s="476"/>
      <c r="Y1238" s="476"/>
      <c r="Z1238" s="116"/>
      <c r="AA1238" s="117" t="str" cm="1">
        <f t="array" ref="AA1238">_xlfn.IFNA(_xlfn.IFS($H1238="Length",VLOOKUP($Y1238,Densities,3,FALSE),$H1238="area",VLOOKUP($Y1238,Densities,4,FALSE),$H1238="volume",VLOOKUP($Y1238,Densities,5,FALSE),$H1238="mass",1,$H1238="",""),"enter density manually")</f>
        <v/>
      </c>
      <c r="AB1238" s="115" t="str" cm="1">
        <f t="array" ref="AB1238">_xlfn.IFNA(_xlfn.IFS($H1238="length","kg/m",$H1238="area","kg/m2",$H1238="volume","kg/m3",$H1238="mass","kg/kg",$H1238="",""),"problem")</f>
        <v/>
      </c>
      <c r="AC1238" s="118" t="str">
        <f t="shared" si="75"/>
        <v/>
      </c>
      <c r="AD1238" s="119" t="str">
        <f t="shared" si="76"/>
        <v/>
      </c>
      <c r="AE1238" s="120" t="str">
        <f t="shared" si="77"/>
        <v/>
      </c>
      <c r="AF1238" s="121" t="str">
        <f t="shared" si="74"/>
        <v/>
      </c>
    </row>
    <row r="1239" spans="2:32" ht="15.75" customHeight="1" x14ac:dyDescent="0.35">
      <c r="B1239" s="903"/>
      <c r="C1239" s="904"/>
      <c r="D1239" s="905"/>
      <c r="E1239" s="906"/>
      <c r="F1239" s="907"/>
      <c r="G1239" s="908"/>
      <c r="H1239" s="909"/>
      <c r="I1239" s="910"/>
      <c r="J1239" s="911"/>
      <c r="K1239" s="912"/>
      <c r="L1239" s="913"/>
      <c r="M1239" s="914"/>
      <c r="N1239" s="915"/>
      <c r="O1239" s="914"/>
      <c r="P1239" s="915"/>
      <c r="Q1239" s="916"/>
      <c r="R1239" s="917"/>
      <c r="S1239" s="918"/>
      <c r="T1239" s="114" t="str" cm="1">
        <f t="array" ref="T1239">_xlfn.IFS(I1239="L = L",J1239*K1239,I1239="L = RoT",J1239*R1239*S1239,I1239="A = L x H",J1239*K1239*L1239,I1239="A = CS",J1239*O1239,I1239="A = A",J1239*N1239,I1239="A = RoT",J1239*R1239*S1239,I1239="V = L x H x T",J1239*K1239*L1239*M1239,I1239="V = L x CS",J1239*K1239*O1239,I1239="V = T x A",J1239*M1239*N1239,I1239="V = V",J1239*P1239,I1239="V = RoT",J1239*R1239*S1239,I1239="M = M",J1239*Q1239,I1239="M = RoT",J1239*R1239*S1239,I1239="","")</f>
        <v/>
      </c>
      <c r="U1239" s="115" t="str" cm="1">
        <f t="array" ref="U1239">_xlfn.IFNA(_xlfn.IFS($H1239="length","m",$H1239="area","m2",$H1239="volume","m3",$H1239="mass","kg",$H1239="",""),"problem")</f>
        <v/>
      </c>
      <c r="V1239" s="475"/>
      <c r="W1239" s="476"/>
      <c r="X1239" s="476"/>
      <c r="Y1239" s="476"/>
      <c r="Z1239" s="116"/>
      <c r="AA1239" s="117" t="str" cm="1">
        <f t="array" ref="AA1239">_xlfn.IFNA(_xlfn.IFS($H1239="Length",VLOOKUP($Y1239,Densities,3,FALSE),$H1239="area",VLOOKUP($Y1239,Densities,4,FALSE),$H1239="volume",VLOOKUP($Y1239,Densities,5,FALSE),$H1239="mass",1,$H1239="",""),"enter density manually")</f>
        <v/>
      </c>
      <c r="AB1239" s="115" t="str" cm="1">
        <f t="array" ref="AB1239">_xlfn.IFNA(_xlfn.IFS($H1239="length","kg/m",$H1239="area","kg/m2",$H1239="volume","kg/m3",$H1239="mass","kg/kg",$H1239="",""),"problem")</f>
        <v/>
      </c>
      <c r="AC1239" s="118" t="str">
        <f t="shared" si="75"/>
        <v/>
      </c>
      <c r="AD1239" s="119" t="str">
        <f t="shared" si="76"/>
        <v/>
      </c>
      <c r="AE1239" s="120" t="str">
        <f t="shared" si="77"/>
        <v/>
      </c>
      <c r="AF1239" s="121" t="str">
        <f t="shared" si="74"/>
        <v/>
      </c>
    </row>
    <row r="1240" spans="2:32" ht="15.75" customHeight="1" x14ac:dyDescent="0.35">
      <c r="B1240" s="903"/>
      <c r="C1240" s="904"/>
      <c r="D1240" s="905"/>
      <c r="E1240" s="906"/>
      <c r="F1240" s="907"/>
      <c r="G1240" s="908"/>
      <c r="H1240" s="909"/>
      <c r="I1240" s="910"/>
      <c r="J1240" s="911"/>
      <c r="K1240" s="912"/>
      <c r="L1240" s="913"/>
      <c r="M1240" s="914"/>
      <c r="N1240" s="915"/>
      <c r="O1240" s="914"/>
      <c r="P1240" s="915"/>
      <c r="Q1240" s="916"/>
      <c r="R1240" s="917"/>
      <c r="S1240" s="918"/>
      <c r="T1240" s="114" t="str" cm="1">
        <f t="array" ref="T1240">_xlfn.IFS(I1240="L = L",J1240*K1240,I1240="L = RoT",J1240*R1240*S1240,I1240="A = L x H",J1240*K1240*L1240,I1240="A = CS",J1240*O1240,I1240="A = A",J1240*N1240,I1240="A = RoT",J1240*R1240*S1240,I1240="V = L x H x T",J1240*K1240*L1240*M1240,I1240="V = L x CS",J1240*K1240*O1240,I1240="V = T x A",J1240*M1240*N1240,I1240="V = V",J1240*P1240,I1240="V = RoT",J1240*R1240*S1240,I1240="M = M",J1240*Q1240,I1240="M = RoT",J1240*R1240*S1240,I1240="","")</f>
        <v/>
      </c>
      <c r="U1240" s="115" t="str" cm="1">
        <f t="array" ref="U1240">_xlfn.IFNA(_xlfn.IFS($H1240="length","m",$H1240="area","m2",$H1240="volume","m3",$H1240="mass","kg",$H1240="",""),"problem")</f>
        <v/>
      </c>
      <c r="V1240" s="475"/>
      <c r="W1240" s="476"/>
      <c r="X1240" s="476"/>
      <c r="Y1240" s="476"/>
      <c r="Z1240" s="116"/>
      <c r="AA1240" s="117" t="str" cm="1">
        <f t="array" ref="AA1240">_xlfn.IFNA(_xlfn.IFS($H1240="Length",VLOOKUP($Y1240,Densities,3,FALSE),$H1240="area",VLOOKUP($Y1240,Densities,4,FALSE),$H1240="volume",VLOOKUP($Y1240,Densities,5,FALSE),$H1240="mass",1,$H1240="",""),"enter density manually")</f>
        <v/>
      </c>
      <c r="AB1240" s="115" t="str" cm="1">
        <f t="array" ref="AB1240">_xlfn.IFNA(_xlfn.IFS($H1240="length","kg/m",$H1240="area","kg/m2",$H1240="volume","kg/m3",$H1240="mass","kg/kg",$H1240="",""),"problem")</f>
        <v/>
      </c>
      <c r="AC1240" s="118" t="str">
        <f t="shared" si="75"/>
        <v/>
      </c>
      <c r="AD1240" s="119" t="str">
        <f t="shared" si="76"/>
        <v/>
      </c>
      <c r="AE1240" s="120" t="str">
        <f t="shared" si="77"/>
        <v/>
      </c>
      <c r="AF1240" s="121" t="str">
        <f t="shared" si="74"/>
        <v/>
      </c>
    </row>
    <row r="1241" spans="2:32" ht="15.75" customHeight="1" x14ac:dyDescent="0.35">
      <c r="B1241" s="903"/>
      <c r="C1241" s="904"/>
      <c r="D1241" s="905"/>
      <c r="E1241" s="906"/>
      <c r="F1241" s="907"/>
      <c r="G1241" s="908"/>
      <c r="H1241" s="909"/>
      <c r="I1241" s="910"/>
      <c r="J1241" s="911"/>
      <c r="K1241" s="912"/>
      <c r="L1241" s="913"/>
      <c r="M1241" s="914"/>
      <c r="N1241" s="915"/>
      <c r="O1241" s="914"/>
      <c r="P1241" s="915"/>
      <c r="Q1241" s="916"/>
      <c r="R1241" s="917"/>
      <c r="S1241" s="918"/>
      <c r="T1241" s="114" t="str" cm="1">
        <f t="array" ref="T1241">_xlfn.IFS(I1241="L = L",J1241*K1241,I1241="L = RoT",J1241*R1241*S1241,I1241="A = L x H",J1241*K1241*L1241,I1241="A = CS",J1241*O1241,I1241="A = A",J1241*N1241,I1241="A = RoT",J1241*R1241*S1241,I1241="V = L x H x T",J1241*K1241*L1241*M1241,I1241="V = L x CS",J1241*K1241*O1241,I1241="V = T x A",J1241*M1241*N1241,I1241="V = V",J1241*P1241,I1241="V = RoT",J1241*R1241*S1241,I1241="M = M",J1241*Q1241,I1241="M = RoT",J1241*R1241*S1241,I1241="","")</f>
        <v/>
      </c>
      <c r="U1241" s="115" t="str" cm="1">
        <f t="array" ref="U1241">_xlfn.IFNA(_xlfn.IFS($H1241="length","m",$H1241="area","m2",$H1241="volume","m3",$H1241="mass","kg",$H1241="",""),"problem")</f>
        <v/>
      </c>
      <c r="V1241" s="475"/>
      <c r="W1241" s="476"/>
      <c r="X1241" s="476"/>
      <c r="Y1241" s="476"/>
      <c r="Z1241" s="116"/>
      <c r="AA1241" s="117" t="str" cm="1">
        <f t="array" ref="AA1241">_xlfn.IFNA(_xlfn.IFS($H1241="Length",VLOOKUP($Y1241,Densities,3,FALSE),$H1241="area",VLOOKUP($Y1241,Densities,4,FALSE),$H1241="volume",VLOOKUP($Y1241,Densities,5,FALSE),$H1241="mass",1,$H1241="",""),"enter density manually")</f>
        <v/>
      </c>
      <c r="AB1241" s="115" t="str" cm="1">
        <f t="array" ref="AB1241">_xlfn.IFNA(_xlfn.IFS($H1241="length","kg/m",$H1241="area","kg/m2",$H1241="volume","kg/m3",$H1241="mass","kg/kg",$H1241="",""),"problem")</f>
        <v/>
      </c>
      <c r="AC1241" s="118" t="str">
        <f t="shared" si="75"/>
        <v/>
      </c>
      <c r="AD1241" s="119" t="str">
        <f t="shared" si="76"/>
        <v/>
      </c>
      <c r="AE1241" s="120" t="str">
        <f t="shared" si="77"/>
        <v/>
      </c>
      <c r="AF1241" s="121" t="str">
        <f t="shared" si="74"/>
        <v/>
      </c>
    </row>
    <row r="1242" spans="2:32" ht="15.75" customHeight="1" x14ac:dyDescent="0.35">
      <c r="B1242" s="903"/>
      <c r="C1242" s="904"/>
      <c r="D1242" s="905"/>
      <c r="E1242" s="906"/>
      <c r="F1242" s="907"/>
      <c r="G1242" s="908"/>
      <c r="H1242" s="909"/>
      <c r="I1242" s="910"/>
      <c r="J1242" s="911"/>
      <c r="K1242" s="912"/>
      <c r="L1242" s="913"/>
      <c r="M1242" s="914"/>
      <c r="N1242" s="915"/>
      <c r="O1242" s="914"/>
      <c r="P1242" s="915"/>
      <c r="Q1242" s="916"/>
      <c r="R1242" s="917"/>
      <c r="S1242" s="918"/>
      <c r="T1242" s="114" t="str" cm="1">
        <f t="array" ref="T1242">_xlfn.IFS(I1242="L = L",J1242*K1242,I1242="L = RoT",J1242*R1242*S1242,I1242="A = L x H",J1242*K1242*L1242,I1242="A = CS",J1242*O1242,I1242="A = A",J1242*N1242,I1242="A = RoT",J1242*R1242*S1242,I1242="V = L x H x T",J1242*K1242*L1242*M1242,I1242="V = L x CS",J1242*K1242*O1242,I1242="V = T x A",J1242*M1242*N1242,I1242="V = V",J1242*P1242,I1242="V = RoT",J1242*R1242*S1242,I1242="M = M",J1242*Q1242,I1242="M = RoT",J1242*R1242*S1242,I1242="","")</f>
        <v/>
      </c>
      <c r="U1242" s="115" t="str" cm="1">
        <f t="array" ref="U1242">_xlfn.IFNA(_xlfn.IFS($H1242="length","m",$H1242="area","m2",$H1242="volume","m3",$H1242="mass","kg",$H1242="",""),"problem")</f>
        <v/>
      </c>
      <c r="V1242" s="475"/>
      <c r="W1242" s="476"/>
      <c r="X1242" s="476"/>
      <c r="Y1242" s="476"/>
      <c r="Z1242" s="116"/>
      <c r="AA1242" s="117" t="str" cm="1">
        <f t="array" ref="AA1242">_xlfn.IFNA(_xlfn.IFS($H1242="Length",VLOOKUP($Y1242,Densities,3,FALSE),$H1242="area",VLOOKUP($Y1242,Densities,4,FALSE),$H1242="volume",VLOOKUP($Y1242,Densities,5,FALSE),$H1242="mass",1,$H1242="",""),"enter density manually")</f>
        <v/>
      </c>
      <c r="AB1242" s="115" t="str" cm="1">
        <f t="array" ref="AB1242">_xlfn.IFNA(_xlfn.IFS($H1242="length","kg/m",$H1242="area","kg/m2",$H1242="volume","kg/m3",$H1242="mass","kg/kg",$H1242="",""),"problem")</f>
        <v/>
      </c>
      <c r="AC1242" s="118" t="str">
        <f t="shared" si="75"/>
        <v/>
      </c>
      <c r="AD1242" s="119" t="str">
        <f t="shared" si="76"/>
        <v/>
      </c>
      <c r="AE1242" s="120" t="str">
        <f t="shared" si="77"/>
        <v/>
      </c>
      <c r="AF1242" s="121" t="str">
        <f t="shared" si="74"/>
        <v/>
      </c>
    </row>
    <row r="1243" spans="2:32" ht="15.75" customHeight="1" x14ac:dyDescent="0.35">
      <c r="B1243" s="903"/>
      <c r="C1243" s="904"/>
      <c r="D1243" s="905"/>
      <c r="E1243" s="906"/>
      <c r="F1243" s="907"/>
      <c r="G1243" s="908"/>
      <c r="H1243" s="909"/>
      <c r="I1243" s="910"/>
      <c r="J1243" s="911"/>
      <c r="K1243" s="912"/>
      <c r="L1243" s="913"/>
      <c r="M1243" s="914"/>
      <c r="N1243" s="915"/>
      <c r="O1243" s="914"/>
      <c r="P1243" s="915"/>
      <c r="Q1243" s="916"/>
      <c r="R1243" s="917"/>
      <c r="S1243" s="918"/>
      <c r="T1243" s="114" t="str" cm="1">
        <f t="array" ref="T1243">_xlfn.IFS(I1243="L = L",J1243*K1243,I1243="L = RoT",J1243*R1243*S1243,I1243="A = L x H",J1243*K1243*L1243,I1243="A = CS",J1243*O1243,I1243="A = A",J1243*N1243,I1243="A = RoT",J1243*R1243*S1243,I1243="V = L x H x T",J1243*K1243*L1243*M1243,I1243="V = L x CS",J1243*K1243*O1243,I1243="V = T x A",J1243*M1243*N1243,I1243="V = V",J1243*P1243,I1243="V = RoT",J1243*R1243*S1243,I1243="M = M",J1243*Q1243,I1243="M = RoT",J1243*R1243*S1243,I1243="","")</f>
        <v/>
      </c>
      <c r="U1243" s="115" t="str" cm="1">
        <f t="array" ref="U1243">_xlfn.IFNA(_xlfn.IFS($H1243="length","m",$H1243="area","m2",$H1243="volume","m3",$H1243="mass","kg",$H1243="",""),"problem")</f>
        <v/>
      </c>
      <c r="V1243" s="475"/>
      <c r="W1243" s="476"/>
      <c r="X1243" s="476"/>
      <c r="Y1243" s="476"/>
      <c r="Z1243" s="116"/>
      <c r="AA1243" s="117" t="str" cm="1">
        <f t="array" ref="AA1243">_xlfn.IFNA(_xlfn.IFS($H1243="Length",VLOOKUP($Y1243,Densities,3,FALSE),$H1243="area",VLOOKUP($Y1243,Densities,4,FALSE),$H1243="volume",VLOOKUP($Y1243,Densities,5,FALSE),$H1243="mass",1,$H1243="",""),"enter density manually")</f>
        <v/>
      </c>
      <c r="AB1243" s="115" t="str" cm="1">
        <f t="array" ref="AB1243">_xlfn.IFNA(_xlfn.IFS($H1243="length","kg/m",$H1243="area","kg/m2",$H1243="volume","kg/m3",$H1243="mass","kg/kg",$H1243="",""),"problem")</f>
        <v/>
      </c>
      <c r="AC1243" s="118" t="str">
        <f t="shared" si="75"/>
        <v/>
      </c>
      <c r="AD1243" s="119" t="str">
        <f t="shared" si="76"/>
        <v/>
      </c>
      <c r="AE1243" s="120" t="str">
        <f t="shared" si="77"/>
        <v/>
      </c>
      <c r="AF1243" s="121" t="str">
        <f t="shared" si="74"/>
        <v/>
      </c>
    </row>
    <row r="1244" spans="2:32" ht="15.75" customHeight="1" x14ac:dyDescent="0.35">
      <c r="B1244" s="903"/>
      <c r="C1244" s="904"/>
      <c r="D1244" s="905"/>
      <c r="E1244" s="906"/>
      <c r="F1244" s="907"/>
      <c r="G1244" s="908"/>
      <c r="H1244" s="909"/>
      <c r="I1244" s="910"/>
      <c r="J1244" s="911"/>
      <c r="K1244" s="912"/>
      <c r="L1244" s="913"/>
      <c r="M1244" s="914"/>
      <c r="N1244" s="915"/>
      <c r="O1244" s="914"/>
      <c r="P1244" s="915"/>
      <c r="Q1244" s="916"/>
      <c r="R1244" s="917"/>
      <c r="S1244" s="918"/>
      <c r="T1244" s="114" t="str" cm="1">
        <f t="array" ref="T1244">_xlfn.IFS(I1244="L = L",J1244*K1244,I1244="L = RoT",J1244*R1244*S1244,I1244="A = L x H",J1244*K1244*L1244,I1244="A = CS",J1244*O1244,I1244="A = A",J1244*N1244,I1244="A = RoT",J1244*R1244*S1244,I1244="V = L x H x T",J1244*K1244*L1244*M1244,I1244="V = L x CS",J1244*K1244*O1244,I1244="V = T x A",J1244*M1244*N1244,I1244="V = V",J1244*P1244,I1244="V = RoT",J1244*R1244*S1244,I1244="M = M",J1244*Q1244,I1244="M = RoT",J1244*R1244*S1244,I1244="","")</f>
        <v/>
      </c>
      <c r="U1244" s="115" t="str" cm="1">
        <f t="array" ref="U1244">_xlfn.IFNA(_xlfn.IFS($H1244="length","m",$H1244="area","m2",$H1244="volume","m3",$H1244="mass","kg",$H1244="",""),"problem")</f>
        <v/>
      </c>
      <c r="V1244" s="475"/>
      <c r="W1244" s="476"/>
      <c r="X1244" s="476"/>
      <c r="Y1244" s="476"/>
      <c r="Z1244" s="116"/>
      <c r="AA1244" s="117" t="str" cm="1">
        <f t="array" ref="AA1244">_xlfn.IFNA(_xlfn.IFS($H1244="Length",VLOOKUP($Y1244,Densities,3,FALSE),$H1244="area",VLOOKUP($Y1244,Densities,4,FALSE),$H1244="volume",VLOOKUP($Y1244,Densities,5,FALSE),$H1244="mass",1,$H1244="",""),"enter density manually")</f>
        <v/>
      </c>
      <c r="AB1244" s="115" t="str" cm="1">
        <f t="array" ref="AB1244">_xlfn.IFNA(_xlfn.IFS($H1244="length","kg/m",$H1244="area","kg/m2",$H1244="volume","kg/m3",$H1244="mass","kg/kg",$H1244="",""),"problem")</f>
        <v/>
      </c>
      <c r="AC1244" s="118" t="str">
        <f t="shared" si="75"/>
        <v/>
      </c>
      <c r="AD1244" s="119" t="str">
        <f t="shared" si="76"/>
        <v/>
      </c>
      <c r="AE1244" s="120" t="str">
        <f t="shared" si="77"/>
        <v/>
      </c>
      <c r="AF1244" s="121" t="str">
        <f t="shared" si="74"/>
        <v/>
      </c>
    </row>
    <row r="1245" spans="2:32" ht="15.75" customHeight="1" x14ac:dyDescent="0.35">
      <c r="B1245" s="903"/>
      <c r="C1245" s="904"/>
      <c r="D1245" s="905"/>
      <c r="E1245" s="906"/>
      <c r="F1245" s="907"/>
      <c r="G1245" s="908"/>
      <c r="H1245" s="909"/>
      <c r="I1245" s="910"/>
      <c r="J1245" s="911"/>
      <c r="K1245" s="912"/>
      <c r="L1245" s="913"/>
      <c r="M1245" s="914"/>
      <c r="N1245" s="915"/>
      <c r="O1245" s="914"/>
      <c r="P1245" s="915"/>
      <c r="Q1245" s="916"/>
      <c r="R1245" s="917"/>
      <c r="S1245" s="918"/>
      <c r="T1245" s="114" t="str" cm="1">
        <f t="array" ref="T1245">_xlfn.IFS(I1245="L = L",J1245*K1245,I1245="L = RoT",J1245*R1245*S1245,I1245="A = L x H",J1245*K1245*L1245,I1245="A = CS",J1245*O1245,I1245="A = A",J1245*N1245,I1245="A = RoT",J1245*R1245*S1245,I1245="V = L x H x T",J1245*K1245*L1245*M1245,I1245="V = L x CS",J1245*K1245*O1245,I1245="V = T x A",J1245*M1245*N1245,I1245="V = V",J1245*P1245,I1245="V = RoT",J1245*R1245*S1245,I1245="M = M",J1245*Q1245,I1245="M = RoT",J1245*R1245*S1245,I1245="","")</f>
        <v/>
      </c>
      <c r="U1245" s="115" t="str" cm="1">
        <f t="array" ref="U1245">_xlfn.IFNA(_xlfn.IFS($H1245="length","m",$H1245="area","m2",$H1245="volume","m3",$H1245="mass","kg",$H1245="",""),"problem")</f>
        <v/>
      </c>
      <c r="V1245" s="475"/>
      <c r="W1245" s="476"/>
      <c r="X1245" s="476"/>
      <c r="Y1245" s="476"/>
      <c r="Z1245" s="116"/>
      <c r="AA1245" s="117" t="str" cm="1">
        <f t="array" ref="AA1245">_xlfn.IFNA(_xlfn.IFS($H1245="Length",VLOOKUP($Y1245,Densities,3,FALSE),$H1245="area",VLOOKUP($Y1245,Densities,4,FALSE),$H1245="volume",VLOOKUP($Y1245,Densities,5,FALSE),$H1245="mass",1,$H1245="",""),"enter density manually")</f>
        <v/>
      </c>
      <c r="AB1245" s="115" t="str" cm="1">
        <f t="array" ref="AB1245">_xlfn.IFNA(_xlfn.IFS($H1245="length","kg/m",$H1245="area","kg/m2",$H1245="volume","kg/m3",$H1245="mass","kg/kg",$H1245="",""),"problem")</f>
        <v/>
      </c>
      <c r="AC1245" s="118" t="str">
        <f t="shared" si="75"/>
        <v/>
      </c>
      <c r="AD1245" s="119" t="str">
        <f t="shared" si="76"/>
        <v/>
      </c>
      <c r="AE1245" s="120" t="str">
        <f t="shared" si="77"/>
        <v/>
      </c>
      <c r="AF1245" s="121" t="str">
        <f t="shared" si="74"/>
        <v/>
      </c>
    </row>
    <row r="1246" spans="2:32" ht="15.75" customHeight="1" x14ac:dyDescent="0.35">
      <c r="B1246" s="903"/>
      <c r="C1246" s="904"/>
      <c r="D1246" s="905"/>
      <c r="E1246" s="906"/>
      <c r="F1246" s="907"/>
      <c r="G1246" s="908"/>
      <c r="H1246" s="909"/>
      <c r="I1246" s="910"/>
      <c r="J1246" s="911"/>
      <c r="K1246" s="912"/>
      <c r="L1246" s="913"/>
      <c r="M1246" s="914"/>
      <c r="N1246" s="915"/>
      <c r="O1246" s="914"/>
      <c r="P1246" s="915"/>
      <c r="Q1246" s="916"/>
      <c r="R1246" s="917"/>
      <c r="S1246" s="918"/>
      <c r="T1246" s="114" t="str" cm="1">
        <f t="array" ref="T1246">_xlfn.IFS(I1246="L = L",J1246*K1246,I1246="L = RoT",J1246*R1246*S1246,I1246="A = L x H",J1246*K1246*L1246,I1246="A = CS",J1246*O1246,I1246="A = A",J1246*N1246,I1246="A = RoT",J1246*R1246*S1246,I1246="V = L x H x T",J1246*K1246*L1246*M1246,I1246="V = L x CS",J1246*K1246*O1246,I1246="V = T x A",J1246*M1246*N1246,I1246="V = V",J1246*P1246,I1246="V = RoT",J1246*R1246*S1246,I1246="M = M",J1246*Q1246,I1246="M = RoT",J1246*R1246*S1246,I1246="","")</f>
        <v/>
      </c>
      <c r="U1246" s="115" t="str" cm="1">
        <f t="array" ref="U1246">_xlfn.IFNA(_xlfn.IFS($H1246="length","m",$H1246="area","m2",$H1246="volume","m3",$H1246="mass","kg",$H1246="",""),"problem")</f>
        <v/>
      </c>
      <c r="V1246" s="475"/>
      <c r="W1246" s="476"/>
      <c r="X1246" s="476"/>
      <c r="Y1246" s="476"/>
      <c r="Z1246" s="116"/>
      <c r="AA1246" s="117" t="str" cm="1">
        <f t="array" ref="AA1246">_xlfn.IFNA(_xlfn.IFS($H1246="Length",VLOOKUP($Y1246,Densities,3,FALSE),$H1246="area",VLOOKUP($Y1246,Densities,4,FALSE),$H1246="volume",VLOOKUP($Y1246,Densities,5,FALSE),$H1246="mass",1,$H1246="",""),"enter density manually")</f>
        <v/>
      </c>
      <c r="AB1246" s="115" t="str" cm="1">
        <f t="array" ref="AB1246">_xlfn.IFNA(_xlfn.IFS($H1246="length","kg/m",$H1246="area","kg/m2",$H1246="volume","kg/m3",$H1246="mass","kg/kg",$H1246="",""),"problem")</f>
        <v/>
      </c>
      <c r="AC1246" s="118" t="str">
        <f t="shared" si="75"/>
        <v/>
      </c>
      <c r="AD1246" s="119" t="str">
        <f t="shared" si="76"/>
        <v/>
      </c>
      <c r="AE1246" s="120" t="str">
        <f t="shared" si="77"/>
        <v/>
      </c>
      <c r="AF1246" s="121" t="str">
        <f t="shared" si="74"/>
        <v/>
      </c>
    </row>
    <row r="1247" spans="2:32" ht="15.75" customHeight="1" x14ac:dyDescent="0.35">
      <c r="B1247" s="903"/>
      <c r="C1247" s="904"/>
      <c r="D1247" s="905"/>
      <c r="E1247" s="906"/>
      <c r="F1247" s="907"/>
      <c r="G1247" s="908"/>
      <c r="H1247" s="909"/>
      <c r="I1247" s="910"/>
      <c r="J1247" s="911"/>
      <c r="K1247" s="912"/>
      <c r="L1247" s="913"/>
      <c r="M1247" s="914"/>
      <c r="N1247" s="915"/>
      <c r="O1247" s="914"/>
      <c r="P1247" s="915"/>
      <c r="Q1247" s="916"/>
      <c r="R1247" s="917"/>
      <c r="S1247" s="918"/>
      <c r="T1247" s="114" t="str" cm="1">
        <f t="array" ref="T1247">_xlfn.IFS(I1247="L = L",J1247*K1247,I1247="L = RoT",J1247*R1247*S1247,I1247="A = L x H",J1247*K1247*L1247,I1247="A = CS",J1247*O1247,I1247="A = A",J1247*N1247,I1247="A = RoT",J1247*R1247*S1247,I1247="V = L x H x T",J1247*K1247*L1247*M1247,I1247="V = L x CS",J1247*K1247*O1247,I1247="V = T x A",J1247*M1247*N1247,I1247="V = V",J1247*P1247,I1247="V = RoT",J1247*R1247*S1247,I1247="M = M",J1247*Q1247,I1247="M = RoT",J1247*R1247*S1247,I1247="","")</f>
        <v/>
      </c>
      <c r="U1247" s="115" t="str" cm="1">
        <f t="array" ref="U1247">_xlfn.IFNA(_xlfn.IFS($H1247="length","m",$H1247="area","m2",$H1247="volume","m3",$H1247="mass","kg",$H1247="",""),"problem")</f>
        <v/>
      </c>
      <c r="V1247" s="475"/>
      <c r="W1247" s="476"/>
      <c r="X1247" s="476"/>
      <c r="Y1247" s="476"/>
      <c r="Z1247" s="116"/>
      <c r="AA1247" s="117" t="str" cm="1">
        <f t="array" ref="AA1247">_xlfn.IFNA(_xlfn.IFS($H1247="Length",VLOOKUP($Y1247,Densities,3,FALSE),$H1247="area",VLOOKUP($Y1247,Densities,4,FALSE),$H1247="volume",VLOOKUP($Y1247,Densities,5,FALSE),$H1247="mass",1,$H1247="",""),"enter density manually")</f>
        <v/>
      </c>
      <c r="AB1247" s="115" t="str" cm="1">
        <f t="array" ref="AB1247">_xlfn.IFNA(_xlfn.IFS($H1247="length","kg/m",$H1247="area","kg/m2",$H1247="volume","kg/m3",$H1247="mass","kg/kg",$H1247="",""),"problem")</f>
        <v/>
      </c>
      <c r="AC1247" s="118" t="str">
        <f t="shared" si="75"/>
        <v/>
      </c>
      <c r="AD1247" s="119" t="str">
        <f t="shared" si="76"/>
        <v/>
      </c>
      <c r="AE1247" s="120" t="str">
        <f t="shared" si="77"/>
        <v/>
      </c>
      <c r="AF1247" s="121" t="str">
        <f t="shared" si="74"/>
        <v/>
      </c>
    </row>
    <row r="1248" spans="2:32" ht="15.75" customHeight="1" x14ac:dyDescent="0.35">
      <c r="B1248" s="903"/>
      <c r="C1248" s="904"/>
      <c r="D1248" s="905"/>
      <c r="E1248" s="906"/>
      <c r="F1248" s="907"/>
      <c r="G1248" s="908"/>
      <c r="H1248" s="909"/>
      <c r="I1248" s="910"/>
      <c r="J1248" s="911"/>
      <c r="K1248" s="912"/>
      <c r="L1248" s="913"/>
      <c r="M1248" s="914"/>
      <c r="N1248" s="915"/>
      <c r="O1248" s="914"/>
      <c r="P1248" s="915"/>
      <c r="Q1248" s="916"/>
      <c r="R1248" s="917"/>
      <c r="S1248" s="918"/>
      <c r="T1248" s="114" t="str" cm="1">
        <f t="array" ref="T1248">_xlfn.IFS(I1248="L = L",J1248*K1248,I1248="L = RoT",J1248*R1248*S1248,I1248="A = L x H",J1248*K1248*L1248,I1248="A = CS",J1248*O1248,I1248="A = A",J1248*N1248,I1248="A = RoT",J1248*R1248*S1248,I1248="V = L x H x T",J1248*K1248*L1248*M1248,I1248="V = L x CS",J1248*K1248*O1248,I1248="V = T x A",J1248*M1248*N1248,I1248="V = V",J1248*P1248,I1248="V = RoT",J1248*R1248*S1248,I1248="M = M",J1248*Q1248,I1248="M = RoT",J1248*R1248*S1248,I1248="","")</f>
        <v/>
      </c>
      <c r="U1248" s="115" t="str" cm="1">
        <f t="array" ref="U1248">_xlfn.IFNA(_xlfn.IFS($H1248="length","m",$H1248="area","m2",$H1248="volume","m3",$H1248="mass","kg",$H1248="",""),"problem")</f>
        <v/>
      </c>
      <c r="V1248" s="475"/>
      <c r="W1248" s="476"/>
      <c r="X1248" s="476"/>
      <c r="Y1248" s="476"/>
      <c r="Z1248" s="116"/>
      <c r="AA1248" s="117" t="str" cm="1">
        <f t="array" ref="AA1248">_xlfn.IFNA(_xlfn.IFS($H1248="Length",VLOOKUP($Y1248,Densities,3,FALSE),$H1248="area",VLOOKUP($Y1248,Densities,4,FALSE),$H1248="volume",VLOOKUP($Y1248,Densities,5,FALSE),$H1248="mass",1,$H1248="",""),"enter density manually")</f>
        <v/>
      </c>
      <c r="AB1248" s="115" t="str" cm="1">
        <f t="array" ref="AB1248">_xlfn.IFNA(_xlfn.IFS($H1248="length","kg/m",$H1248="area","kg/m2",$H1248="volume","kg/m3",$H1248="mass","kg/kg",$H1248="",""),"problem")</f>
        <v/>
      </c>
      <c r="AC1248" s="118" t="str">
        <f t="shared" si="75"/>
        <v/>
      </c>
      <c r="AD1248" s="119" t="str">
        <f t="shared" si="76"/>
        <v/>
      </c>
      <c r="AE1248" s="120" t="str">
        <f t="shared" si="77"/>
        <v/>
      </c>
      <c r="AF1248" s="121" t="str">
        <f t="shared" si="74"/>
        <v/>
      </c>
    </row>
    <row r="1249" spans="2:32" ht="15.75" customHeight="1" x14ac:dyDescent="0.35">
      <c r="B1249" s="903"/>
      <c r="C1249" s="904"/>
      <c r="D1249" s="905"/>
      <c r="E1249" s="906"/>
      <c r="F1249" s="907"/>
      <c r="G1249" s="908"/>
      <c r="H1249" s="909"/>
      <c r="I1249" s="910"/>
      <c r="J1249" s="911"/>
      <c r="K1249" s="912"/>
      <c r="L1249" s="913"/>
      <c r="M1249" s="914"/>
      <c r="N1249" s="915"/>
      <c r="O1249" s="914"/>
      <c r="P1249" s="915"/>
      <c r="Q1249" s="916"/>
      <c r="R1249" s="917"/>
      <c r="S1249" s="918"/>
      <c r="T1249" s="114" t="str" cm="1">
        <f t="array" ref="T1249">_xlfn.IFS(I1249="L = L",J1249*K1249,I1249="L = RoT",J1249*R1249*S1249,I1249="A = L x H",J1249*K1249*L1249,I1249="A = CS",J1249*O1249,I1249="A = A",J1249*N1249,I1249="A = RoT",J1249*R1249*S1249,I1249="V = L x H x T",J1249*K1249*L1249*M1249,I1249="V = L x CS",J1249*K1249*O1249,I1249="V = T x A",J1249*M1249*N1249,I1249="V = V",J1249*P1249,I1249="V = RoT",J1249*R1249*S1249,I1249="M = M",J1249*Q1249,I1249="M = RoT",J1249*R1249*S1249,I1249="","")</f>
        <v/>
      </c>
      <c r="U1249" s="115" t="str" cm="1">
        <f t="array" ref="U1249">_xlfn.IFNA(_xlfn.IFS($H1249="length","m",$H1249="area","m2",$H1249="volume","m3",$H1249="mass","kg",$H1249="",""),"problem")</f>
        <v/>
      </c>
      <c r="V1249" s="475"/>
      <c r="W1249" s="476"/>
      <c r="X1249" s="476"/>
      <c r="Y1249" s="476"/>
      <c r="Z1249" s="116"/>
      <c r="AA1249" s="117" t="str" cm="1">
        <f t="array" ref="AA1249">_xlfn.IFNA(_xlfn.IFS($H1249="Length",VLOOKUP($Y1249,Densities,3,FALSE),$H1249="area",VLOOKUP($Y1249,Densities,4,FALSE),$H1249="volume",VLOOKUP($Y1249,Densities,5,FALSE),$H1249="mass",1,$H1249="",""),"enter density manually")</f>
        <v/>
      </c>
      <c r="AB1249" s="115" t="str" cm="1">
        <f t="array" ref="AB1249">_xlfn.IFNA(_xlfn.IFS($H1249="length","kg/m",$H1249="area","kg/m2",$H1249="volume","kg/m3",$H1249="mass","kg/kg",$H1249="",""),"problem")</f>
        <v/>
      </c>
      <c r="AC1249" s="118" t="str">
        <f t="shared" si="75"/>
        <v/>
      </c>
      <c r="AD1249" s="119" t="str">
        <f t="shared" si="76"/>
        <v/>
      </c>
      <c r="AE1249" s="120" t="str">
        <f t="shared" si="77"/>
        <v/>
      </c>
      <c r="AF1249" s="121" t="str">
        <f t="shared" si="74"/>
        <v/>
      </c>
    </row>
    <row r="1250" spans="2:32" ht="15.75" customHeight="1" x14ac:dyDescent="0.35">
      <c r="B1250" s="903"/>
      <c r="C1250" s="904"/>
      <c r="D1250" s="905"/>
      <c r="E1250" s="906"/>
      <c r="F1250" s="907"/>
      <c r="G1250" s="908"/>
      <c r="H1250" s="909"/>
      <c r="I1250" s="910"/>
      <c r="J1250" s="911"/>
      <c r="K1250" s="912"/>
      <c r="L1250" s="913"/>
      <c r="M1250" s="914"/>
      <c r="N1250" s="915"/>
      <c r="O1250" s="914"/>
      <c r="P1250" s="915"/>
      <c r="Q1250" s="916"/>
      <c r="R1250" s="917"/>
      <c r="S1250" s="918"/>
      <c r="T1250" s="114" t="str" cm="1">
        <f t="array" ref="T1250">_xlfn.IFS(I1250="L = L",J1250*K1250,I1250="L = RoT",J1250*R1250*S1250,I1250="A = L x H",J1250*K1250*L1250,I1250="A = CS",J1250*O1250,I1250="A = A",J1250*N1250,I1250="A = RoT",J1250*R1250*S1250,I1250="V = L x H x T",J1250*K1250*L1250*M1250,I1250="V = L x CS",J1250*K1250*O1250,I1250="V = T x A",J1250*M1250*N1250,I1250="V = V",J1250*P1250,I1250="V = RoT",J1250*R1250*S1250,I1250="M = M",J1250*Q1250,I1250="M = RoT",J1250*R1250*S1250,I1250="","")</f>
        <v/>
      </c>
      <c r="U1250" s="115" t="str" cm="1">
        <f t="array" ref="U1250">_xlfn.IFNA(_xlfn.IFS($H1250="length","m",$H1250="area","m2",$H1250="volume","m3",$H1250="mass","kg",$H1250="",""),"problem")</f>
        <v/>
      </c>
      <c r="V1250" s="475"/>
      <c r="W1250" s="476"/>
      <c r="X1250" s="476"/>
      <c r="Y1250" s="476"/>
      <c r="Z1250" s="116"/>
      <c r="AA1250" s="117" t="str" cm="1">
        <f t="array" ref="AA1250">_xlfn.IFNA(_xlfn.IFS($H1250="Length",VLOOKUP($Y1250,Densities,3,FALSE),$H1250="area",VLOOKUP($Y1250,Densities,4,FALSE),$H1250="volume",VLOOKUP($Y1250,Densities,5,FALSE),$H1250="mass",1,$H1250="",""),"enter density manually")</f>
        <v/>
      </c>
      <c r="AB1250" s="115" t="str" cm="1">
        <f t="array" ref="AB1250">_xlfn.IFNA(_xlfn.IFS($H1250="length","kg/m",$H1250="area","kg/m2",$H1250="volume","kg/m3",$H1250="mass","kg/kg",$H1250="",""),"problem")</f>
        <v/>
      </c>
      <c r="AC1250" s="118" t="str">
        <f t="shared" si="75"/>
        <v/>
      </c>
      <c r="AD1250" s="119" t="str">
        <f t="shared" si="76"/>
        <v/>
      </c>
      <c r="AE1250" s="120" t="str">
        <f t="shared" si="77"/>
        <v/>
      </c>
      <c r="AF1250" s="121" t="str">
        <f t="shared" si="74"/>
        <v/>
      </c>
    </row>
    <row r="1251" spans="2:32" ht="15.75" customHeight="1" x14ac:dyDescent="0.35">
      <c r="B1251" s="903"/>
      <c r="C1251" s="904"/>
      <c r="D1251" s="905"/>
      <c r="E1251" s="906"/>
      <c r="F1251" s="907"/>
      <c r="G1251" s="908"/>
      <c r="H1251" s="909"/>
      <c r="I1251" s="910"/>
      <c r="J1251" s="911"/>
      <c r="K1251" s="912"/>
      <c r="L1251" s="913"/>
      <c r="M1251" s="914"/>
      <c r="N1251" s="915"/>
      <c r="O1251" s="914"/>
      <c r="P1251" s="915"/>
      <c r="Q1251" s="916"/>
      <c r="R1251" s="917"/>
      <c r="S1251" s="918"/>
      <c r="T1251" s="114" t="str" cm="1">
        <f t="array" ref="T1251">_xlfn.IFS(I1251="L = L",J1251*K1251,I1251="L = RoT",J1251*R1251*S1251,I1251="A = L x H",J1251*K1251*L1251,I1251="A = CS",J1251*O1251,I1251="A = A",J1251*N1251,I1251="A = RoT",J1251*R1251*S1251,I1251="V = L x H x T",J1251*K1251*L1251*M1251,I1251="V = L x CS",J1251*K1251*O1251,I1251="V = T x A",J1251*M1251*N1251,I1251="V = V",J1251*P1251,I1251="V = RoT",J1251*R1251*S1251,I1251="M = M",J1251*Q1251,I1251="M = RoT",J1251*R1251*S1251,I1251="","")</f>
        <v/>
      </c>
      <c r="U1251" s="115" t="str" cm="1">
        <f t="array" ref="U1251">_xlfn.IFNA(_xlfn.IFS($H1251="length","m",$H1251="area","m2",$H1251="volume","m3",$H1251="mass","kg",$H1251="",""),"problem")</f>
        <v/>
      </c>
      <c r="V1251" s="475"/>
      <c r="W1251" s="476"/>
      <c r="X1251" s="476"/>
      <c r="Y1251" s="476"/>
      <c r="Z1251" s="116"/>
      <c r="AA1251" s="117" t="str" cm="1">
        <f t="array" ref="AA1251">_xlfn.IFNA(_xlfn.IFS($H1251="Length",VLOOKUP($Y1251,Densities,3,FALSE),$H1251="area",VLOOKUP($Y1251,Densities,4,FALSE),$H1251="volume",VLOOKUP($Y1251,Densities,5,FALSE),$H1251="mass",1,$H1251="",""),"enter density manually")</f>
        <v/>
      </c>
      <c r="AB1251" s="115" t="str" cm="1">
        <f t="array" ref="AB1251">_xlfn.IFNA(_xlfn.IFS($H1251="length","kg/m",$H1251="area","kg/m2",$H1251="volume","kg/m3",$H1251="mass","kg/kg",$H1251="",""),"problem")</f>
        <v/>
      </c>
      <c r="AC1251" s="118" t="str">
        <f t="shared" si="75"/>
        <v/>
      </c>
      <c r="AD1251" s="119" t="str">
        <f t="shared" si="76"/>
        <v/>
      </c>
      <c r="AE1251" s="120" t="str">
        <f t="shared" si="77"/>
        <v/>
      </c>
      <c r="AF1251" s="121" t="str">
        <f t="shared" si="74"/>
        <v/>
      </c>
    </row>
    <row r="1252" spans="2:32" ht="15.75" customHeight="1" x14ac:dyDescent="0.35">
      <c r="B1252" s="903"/>
      <c r="C1252" s="904"/>
      <c r="D1252" s="905"/>
      <c r="E1252" s="906"/>
      <c r="F1252" s="907"/>
      <c r="G1252" s="908"/>
      <c r="H1252" s="909"/>
      <c r="I1252" s="910"/>
      <c r="J1252" s="911"/>
      <c r="K1252" s="912"/>
      <c r="L1252" s="913"/>
      <c r="M1252" s="914"/>
      <c r="N1252" s="915"/>
      <c r="O1252" s="914"/>
      <c r="P1252" s="915"/>
      <c r="Q1252" s="916"/>
      <c r="R1252" s="917"/>
      <c r="S1252" s="918"/>
      <c r="T1252" s="114" t="str" cm="1">
        <f t="array" ref="T1252">_xlfn.IFS(I1252="L = L",J1252*K1252,I1252="L = RoT",J1252*R1252*S1252,I1252="A = L x H",J1252*K1252*L1252,I1252="A = CS",J1252*O1252,I1252="A = A",J1252*N1252,I1252="A = RoT",J1252*R1252*S1252,I1252="V = L x H x T",J1252*K1252*L1252*M1252,I1252="V = L x CS",J1252*K1252*O1252,I1252="V = T x A",J1252*M1252*N1252,I1252="V = V",J1252*P1252,I1252="V = RoT",J1252*R1252*S1252,I1252="M = M",J1252*Q1252,I1252="M = RoT",J1252*R1252*S1252,I1252="","")</f>
        <v/>
      </c>
      <c r="U1252" s="115" t="str" cm="1">
        <f t="array" ref="U1252">_xlfn.IFNA(_xlfn.IFS($H1252="length","m",$H1252="area","m2",$H1252="volume","m3",$H1252="mass","kg",$H1252="",""),"problem")</f>
        <v/>
      </c>
      <c r="V1252" s="475"/>
      <c r="W1252" s="476"/>
      <c r="X1252" s="476"/>
      <c r="Y1252" s="476"/>
      <c r="Z1252" s="116"/>
      <c r="AA1252" s="117" t="str" cm="1">
        <f t="array" ref="AA1252">_xlfn.IFNA(_xlfn.IFS($H1252="Length",VLOOKUP($Y1252,Densities,3,FALSE),$H1252="area",VLOOKUP($Y1252,Densities,4,FALSE),$H1252="volume",VLOOKUP($Y1252,Densities,5,FALSE),$H1252="mass",1,$H1252="",""),"enter density manually")</f>
        <v/>
      </c>
      <c r="AB1252" s="115" t="str" cm="1">
        <f t="array" ref="AB1252">_xlfn.IFNA(_xlfn.IFS($H1252="length","kg/m",$H1252="area","kg/m2",$H1252="volume","kg/m3",$H1252="mass","kg/kg",$H1252="",""),"problem")</f>
        <v/>
      </c>
      <c r="AC1252" s="118" t="str">
        <f t="shared" si="75"/>
        <v/>
      </c>
      <c r="AD1252" s="119" t="str">
        <f t="shared" si="76"/>
        <v/>
      </c>
      <c r="AE1252" s="120" t="str">
        <f t="shared" si="77"/>
        <v/>
      </c>
      <c r="AF1252" s="121" t="str">
        <f t="shared" si="74"/>
        <v/>
      </c>
    </row>
    <row r="1253" spans="2:32" ht="15.75" customHeight="1" x14ac:dyDescent="0.35">
      <c r="B1253" s="903"/>
      <c r="C1253" s="904"/>
      <c r="D1253" s="905"/>
      <c r="E1253" s="906"/>
      <c r="F1253" s="907"/>
      <c r="G1253" s="908"/>
      <c r="H1253" s="909"/>
      <c r="I1253" s="910"/>
      <c r="J1253" s="911"/>
      <c r="K1253" s="912"/>
      <c r="L1253" s="913"/>
      <c r="M1253" s="914"/>
      <c r="N1253" s="915"/>
      <c r="O1253" s="914"/>
      <c r="P1253" s="915"/>
      <c r="Q1253" s="916"/>
      <c r="R1253" s="917"/>
      <c r="S1253" s="918"/>
      <c r="T1253" s="114" t="str" cm="1">
        <f t="array" ref="T1253">_xlfn.IFS(I1253="L = L",J1253*K1253,I1253="L = RoT",J1253*R1253*S1253,I1253="A = L x H",J1253*K1253*L1253,I1253="A = CS",J1253*O1253,I1253="A = A",J1253*N1253,I1253="A = RoT",J1253*R1253*S1253,I1253="V = L x H x T",J1253*K1253*L1253*M1253,I1253="V = L x CS",J1253*K1253*O1253,I1253="V = T x A",J1253*M1253*N1253,I1253="V = V",J1253*P1253,I1253="V = RoT",J1253*R1253*S1253,I1253="M = M",J1253*Q1253,I1253="M = RoT",J1253*R1253*S1253,I1253="","")</f>
        <v/>
      </c>
      <c r="U1253" s="115" t="str" cm="1">
        <f t="array" ref="U1253">_xlfn.IFNA(_xlfn.IFS($H1253="length","m",$H1253="area","m2",$H1253="volume","m3",$H1253="mass","kg",$H1253="",""),"problem")</f>
        <v/>
      </c>
      <c r="V1253" s="475"/>
      <c r="W1253" s="476"/>
      <c r="X1253" s="476"/>
      <c r="Y1253" s="476"/>
      <c r="Z1253" s="116"/>
      <c r="AA1253" s="117" t="str" cm="1">
        <f t="array" ref="AA1253">_xlfn.IFNA(_xlfn.IFS($H1253="Length",VLOOKUP($Y1253,Densities,3,FALSE),$H1253="area",VLOOKUP($Y1253,Densities,4,FALSE),$H1253="volume",VLOOKUP($Y1253,Densities,5,FALSE),$H1253="mass",1,$H1253="",""),"enter density manually")</f>
        <v/>
      </c>
      <c r="AB1253" s="115" t="str" cm="1">
        <f t="array" ref="AB1253">_xlfn.IFNA(_xlfn.IFS($H1253="length","kg/m",$H1253="area","kg/m2",$H1253="volume","kg/m3",$H1253="mass","kg/kg",$H1253="",""),"problem")</f>
        <v/>
      </c>
      <c r="AC1253" s="118" t="str">
        <f t="shared" si="75"/>
        <v/>
      </c>
      <c r="AD1253" s="119" t="str">
        <f t="shared" si="76"/>
        <v/>
      </c>
      <c r="AE1253" s="120" t="str">
        <f t="shared" si="77"/>
        <v/>
      </c>
      <c r="AF1253" s="121" t="str">
        <f t="shared" si="74"/>
        <v/>
      </c>
    </row>
    <row r="1254" spans="2:32" ht="15.75" customHeight="1" x14ac:dyDescent="0.35">
      <c r="B1254" s="903"/>
      <c r="C1254" s="904"/>
      <c r="D1254" s="905"/>
      <c r="E1254" s="906"/>
      <c r="F1254" s="907"/>
      <c r="G1254" s="908"/>
      <c r="H1254" s="909"/>
      <c r="I1254" s="910"/>
      <c r="J1254" s="911"/>
      <c r="K1254" s="912"/>
      <c r="L1254" s="913"/>
      <c r="M1254" s="914"/>
      <c r="N1254" s="915"/>
      <c r="O1254" s="914"/>
      <c r="P1254" s="915"/>
      <c r="Q1254" s="916"/>
      <c r="R1254" s="917"/>
      <c r="S1254" s="918"/>
      <c r="T1254" s="114" t="str" cm="1">
        <f t="array" ref="T1254">_xlfn.IFS(I1254="L = L",J1254*K1254,I1254="L = RoT",J1254*R1254*S1254,I1254="A = L x H",J1254*K1254*L1254,I1254="A = CS",J1254*O1254,I1254="A = A",J1254*N1254,I1254="A = RoT",J1254*R1254*S1254,I1254="V = L x H x T",J1254*K1254*L1254*M1254,I1254="V = L x CS",J1254*K1254*O1254,I1254="V = T x A",J1254*M1254*N1254,I1254="V = V",J1254*P1254,I1254="V = RoT",J1254*R1254*S1254,I1254="M = M",J1254*Q1254,I1254="M = RoT",J1254*R1254*S1254,I1254="","")</f>
        <v/>
      </c>
      <c r="U1254" s="115" t="str" cm="1">
        <f t="array" ref="U1254">_xlfn.IFNA(_xlfn.IFS($H1254="length","m",$H1254="area","m2",$H1254="volume","m3",$H1254="mass","kg",$H1254="",""),"problem")</f>
        <v/>
      </c>
      <c r="V1254" s="475"/>
      <c r="W1254" s="476"/>
      <c r="X1254" s="476"/>
      <c r="Y1254" s="476"/>
      <c r="Z1254" s="116"/>
      <c r="AA1254" s="117" t="str" cm="1">
        <f t="array" ref="AA1254">_xlfn.IFNA(_xlfn.IFS($H1254="Length",VLOOKUP($Y1254,Densities,3,FALSE),$H1254="area",VLOOKUP($Y1254,Densities,4,FALSE),$H1254="volume",VLOOKUP($Y1254,Densities,5,FALSE),$H1254="mass",1,$H1254="",""),"enter density manually")</f>
        <v/>
      </c>
      <c r="AB1254" s="115" t="str" cm="1">
        <f t="array" ref="AB1254">_xlfn.IFNA(_xlfn.IFS($H1254="length","kg/m",$H1254="area","kg/m2",$H1254="volume","kg/m3",$H1254="mass","kg/kg",$H1254="",""),"problem")</f>
        <v/>
      </c>
      <c r="AC1254" s="118" t="str">
        <f t="shared" si="75"/>
        <v/>
      </c>
      <c r="AD1254" s="119" t="str">
        <f t="shared" si="76"/>
        <v/>
      </c>
      <c r="AE1254" s="120" t="str">
        <f t="shared" si="77"/>
        <v/>
      </c>
      <c r="AF1254" s="121" t="str">
        <f t="shared" si="74"/>
        <v/>
      </c>
    </row>
    <row r="1255" spans="2:32" ht="15.75" customHeight="1" x14ac:dyDescent="0.35">
      <c r="B1255" s="903"/>
      <c r="C1255" s="904"/>
      <c r="D1255" s="905"/>
      <c r="E1255" s="906"/>
      <c r="F1255" s="907"/>
      <c r="G1255" s="908"/>
      <c r="H1255" s="909"/>
      <c r="I1255" s="910"/>
      <c r="J1255" s="911"/>
      <c r="K1255" s="912"/>
      <c r="L1255" s="913"/>
      <c r="M1255" s="914"/>
      <c r="N1255" s="915"/>
      <c r="O1255" s="914"/>
      <c r="P1255" s="915"/>
      <c r="Q1255" s="916"/>
      <c r="R1255" s="917"/>
      <c r="S1255" s="918"/>
      <c r="T1255" s="114" t="str" cm="1">
        <f t="array" ref="T1255">_xlfn.IFS(I1255="L = L",J1255*K1255,I1255="L = RoT",J1255*R1255*S1255,I1255="A = L x H",J1255*K1255*L1255,I1255="A = CS",J1255*O1255,I1255="A = A",J1255*N1255,I1255="A = RoT",J1255*R1255*S1255,I1255="V = L x H x T",J1255*K1255*L1255*M1255,I1255="V = L x CS",J1255*K1255*O1255,I1255="V = T x A",J1255*M1255*N1255,I1255="V = V",J1255*P1255,I1255="V = RoT",J1255*R1255*S1255,I1255="M = M",J1255*Q1255,I1255="M = RoT",J1255*R1255*S1255,I1255="","")</f>
        <v/>
      </c>
      <c r="U1255" s="115" t="str" cm="1">
        <f t="array" ref="U1255">_xlfn.IFNA(_xlfn.IFS($H1255="length","m",$H1255="area","m2",$H1255="volume","m3",$H1255="mass","kg",$H1255="",""),"problem")</f>
        <v/>
      </c>
      <c r="V1255" s="475"/>
      <c r="W1255" s="476"/>
      <c r="X1255" s="476"/>
      <c r="Y1255" s="476"/>
      <c r="Z1255" s="116"/>
      <c r="AA1255" s="117" t="str" cm="1">
        <f t="array" ref="AA1255">_xlfn.IFNA(_xlfn.IFS($H1255="Length",VLOOKUP($Y1255,Densities,3,FALSE),$H1255="area",VLOOKUP($Y1255,Densities,4,FALSE),$H1255="volume",VLOOKUP($Y1255,Densities,5,FALSE),$H1255="mass",1,$H1255="",""),"enter density manually")</f>
        <v/>
      </c>
      <c r="AB1255" s="115" t="str" cm="1">
        <f t="array" ref="AB1255">_xlfn.IFNA(_xlfn.IFS($H1255="length","kg/m",$H1255="area","kg/m2",$H1255="volume","kg/m3",$H1255="mass","kg/kg",$H1255="",""),"problem")</f>
        <v/>
      </c>
      <c r="AC1255" s="118" t="str">
        <f t="shared" si="75"/>
        <v/>
      </c>
      <c r="AD1255" s="119" t="str">
        <f t="shared" si="76"/>
        <v/>
      </c>
      <c r="AE1255" s="120" t="str">
        <f t="shared" si="77"/>
        <v/>
      </c>
      <c r="AF1255" s="121" t="str">
        <f t="shared" si="74"/>
        <v/>
      </c>
    </row>
    <row r="1256" spans="2:32" ht="15.75" customHeight="1" x14ac:dyDescent="0.35">
      <c r="B1256" s="903"/>
      <c r="C1256" s="904"/>
      <c r="D1256" s="905"/>
      <c r="E1256" s="906"/>
      <c r="F1256" s="907"/>
      <c r="G1256" s="908"/>
      <c r="H1256" s="909"/>
      <c r="I1256" s="910"/>
      <c r="J1256" s="911"/>
      <c r="K1256" s="912"/>
      <c r="L1256" s="913"/>
      <c r="M1256" s="914"/>
      <c r="N1256" s="915"/>
      <c r="O1256" s="914"/>
      <c r="P1256" s="915"/>
      <c r="Q1256" s="916"/>
      <c r="R1256" s="917"/>
      <c r="S1256" s="918"/>
      <c r="T1256" s="114" t="str" cm="1">
        <f t="array" ref="T1256">_xlfn.IFS(I1256="L = L",J1256*K1256,I1256="L = RoT",J1256*R1256*S1256,I1256="A = L x H",J1256*K1256*L1256,I1256="A = CS",J1256*O1256,I1256="A = A",J1256*N1256,I1256="A = RoT",J1256*R1256*S1256,I1256="V = L x H x T",J1256*K1256*L1256*M1256,I1256="V = L x CS",J1256*K1256*O1256,I1256="V = T x A",J1256*M1256*N1256,I1256="V = V",J1256*P1256,I1256="V = RoT",J1256*R1256*S1256,I1256="M = M",J1256*Q1256,I1256="M = RoT",J1256*R1256*S1256,I1256="","")</f>
        <v/>
      </c>
      <c r="U1256" s="115" t="str" cm="1">
        <f t="array" ref="U1256">_xlfn.IFNA(_xlfn.IFS($H1256="length","m",$H1256="area","m2",$H1256="volume","m3",$H1256="mass","kg",$H1256="",""),"problem")</f>
        <v/>
      </c>
      <c r="V1256" s="475"/>
      <c r="W1256" s="476"/>
      <c r="X1256" s="476"/>
      <c r="Y1256" s="476"/>
      <c r="Z1256" s="116"/>
      <c r="AA1256" s="117" t="str" cm="1">
        <f t="array" ref="AA1256">_xlfn.IFNA(_xlfn.IFS($H1256="Length",VLOOKUP($Y1256,Densities,3,FALSE),$H1256="area",VLOOKUP($Y1256,Densities,4,FALSE),$H1256="volume",VLOOKUP($Y1256,Densities,5,FALSE),$H1256="mass",1,$H1256="",""),"enter density manually")</f>
        <v/>
      </c>
      <c r="AB1256" s="115" t="str" cm="1">
        <f t="array" ref="AB1256">_xlfn.IFNA(_xlfn.IFS($H1256="length","kg/m",$H1256="area","kg/m2",$H1256="volume","kg/m3",$H1256="mass","kg/kg",$H1256="",""),"problem")</f>
        <v/>
      </c>
      <c r="AC1256" s="118" t="str">
        <f t="shared" si="75"/>
        <v/>
      </c>
      <c r="AD1256" s="119" t="str">
        <f t="shared" si="76"/>
        <v/>
      </c>
      <c r="AE1256" s="120" t="str">
        <f t="shared" si="77"/>
        <v/>
      </c>
      <c r="AF1256" s="121" t="str">
        <f t="shared" si="74"/>
        <v/>
      </c>
    </row>
    <row r="1257" spans="2:32" ht="15.75" customHeight="1" x14ac:dyDescent="0.35">
      <c r="B1257" s="903"/>
      <c r="C1257" s="904"/>
      <c r="D1257" s="905"/>
      <c r="E1257" s="906"/>
      <c r="F1257" s="907"/>
      <c r="G1257" s="908"/>
      <c r="H1257" s="909"/>
      <c r="I1257" s="910"/>
      <c r="J1257" s="911"/>
      <c r="K1257" s="912"/>
      <c r="L1257" s="913"/>
      <c r="M1257" s="914"/>
      <c r="N1257" s="915"/>
      <c r="O1257" s="914"/>
      <c r="P1257" s="915"/>
      <c r="Q1257" s="916"/>
      <c r="R1257" s="917"/>
      <c r="S1257" s="918"/>
      <c r="T1257" s="114" t="str" cm="1">
        <f t="array" ref="T1257">_xlfn.IFS(I1257="L = L",J1257*K1257,I1257="L = RoT",J1257*R1257*S1257,I1257="A = L x H",J1257*K1257*L1257,I1257="A = CS",J1257*O1257,I1257="A = A",J1257*N1257,I1257="A = RoT",J1257*R1257*S1257,I1257="V = L x H x T",J1257*K1257*L1257*M1257,I1257="V = L x CS",J1257*K1257*O1257,I1257="V = T x A",J1257*M1257*N1257,I1257="V = V",J1257*P1257,I1257="V = RoT",J1257*R1257*S1257,I1257="M = M",J1257*Q1257,I1257="M = RoT",J1257*R1257*S1257,I1257="","")</f>
        <v/>
      </c>
      <c r="U1257" s="115" t="str" cm="1">
        <f t="array" ref="U1257">_xlfn.IFNA(_xlfn.IFS($H1257="length","m",$H1257="area","m2",$H1257="volume","m3",$H1257="mass","kg",$H1257="",""),"problem")</f>
        <v/>
      </c>
      <c r="V1257" s="475"/>
      <c r="W1257" s="476"/>
      <c r="X1257" s="476"/>
      <c r="Y1257" s="476"/>
      <c r="Z1257" s="116"/>
      <c r="AA1257" s="117" t="str" cm="1">
        <f t="array" ref="AA1257">_xlfn.IFNA(_xlfn.IFS($H1257="Length",VLOOKUP($Y1257,Densities,3,FALSE),$H1257="area",VLOOKUP($Y1257,Densities,4,FALSE),$H1257="volume",VLOOKUP($Y1257,Densities,5,FALSE),$H1257="mass",1,$H1257="",""),"enter density manually")</f>
        <v/>
      </c>
      <c r="AB1257" s="115" t="str" cm="1">
        <f t="array" ref="AB1257">_xlfn.IFNA(_xlfn.IFS($H1257="length","kg/m",$H1257="area","kg/m2",$H1257="volume","kg/m3",$H1257="mass","kg/kg",$H1257="",""),"problem")</f>
        <v/>
      </c>
      <c r="AC1257" s="118" t="str">
        <f t="shared" si="75"/>
        <v/>
      </c>
      <c r="AD1257" s="119" t="str">
        <f t="shared" si="76"/>
        <v/>
      </c>
      <c r="AE1257" s="120" t="str">
        <f t="shared" si="77"/>
        <v/>
      </c>
      <c r="AF1257" s="121" t="str">
        <f t="shared" si="74"/>
        <v/>
      </c>
    </row>
    <row r="1258" spans="2:32" ht="15.75" customHeight="1" x14ac:dyDescent="0.35">
      <c r="B1258" s="903"/>
      <c r="C1258" s="904"/>
      <c r="D1258" s="905"/>
      <c r="E1258" s="906"/>
      <c r="F1258" s="907"/>
      <c r="G1258" s="908"/>
      <c r="H1258" s="909"/>
      <c r="I1258" s="910"/>
      <c r="J1258" s="911"/>
      <c r="K1258" s="912"/>
      <c r="L1258" s="913"/>
      <c r="M1258" s="914"/>
      <c r="N1258" s="915"/>
      <c r="O1258" s="914"/>
      <c r="P1258" s="915"/>
      <c r="Q1258" s="916"/>
      <c r="R1258" s="917"/>
      <c r="S1258" s="918"/>
      <c r="T1258" s="114" t="str" cm="1">
        <f t="array" ref="T1258">_xlfn.IFS(I1258="L = L",J1258*K1258,I1258="L = RoT",J1258*R1258*S1258,I1258="A = L x H",J1258*K1258*L1258,I1258="A = CS",J1258*O1258,I1258="A = A",J1258*N1258,I1258="A = RoT",J1258*R1258*S1258,I1258="V = L x H x T",J1258*K1258*L1258*M1258,I1258="V = L x CS",J1258*K1258*O1258,I1258="V = T x A",J1258*M1258*N1258,I1258="V = V",J1258*P1258,I1258="V = RoT",J1258*R1258*S1258,I1258="M = M",J1258*Q1258,I1258="M = RoT",J1258*R1258*S1258,I1258="","")</f>
        <v/>
      </c>
      <c r="U1258" s="115" t="str" cm="1">
        <f t="array" ref="U1258">_xlfn.IFNA(_xlfn.IFS($H1258="length","m",$H1258="area","m2",$H1258="volume","m3",$H1258="mass","kg",$H1258="",""),"problem")</f>
        <v/>
      </c>
      <c r="V1258" s="475"/>
      <c r="W1258" s="476"/>
      <c r="X1258" s="476"/>
      <c r="Y1258" s="476"/>
      <c r="Z1258" s="116"/>
      <c r="AA1258" s="117" t="str" cm="1">
        <f t="array" ref="AA1258">_xlfn.IFNA(_xlfn.IFS($H1258="Length",VLOOKUP($Y1258,Densities,3,FALSE),$H1258="area",VLOOKUP($Y1258,Densities,4,FALSE),$H1258="volume",VLOOKUP($Y1258,Densities,5,FALSE),$H1258="mass",1,$H1258="",""),"enter density manually")</f>
        <v/>
      </c>
      <c r="AB1258" s="115" t="str" cm="1">
        <f t="array" ref="AB1258">_xlfn.IFNA(_xlfn.IFS($H1258="length","kg/m",$H1258="area","kg/m2",$H1258="volume","kg/m3",$H1258="mass","kg/kg",$H1258="",""),"problem")</f>
        <v/>
      </c>
      <c r="AC1258" s="118" t="str">
        <f t="shared" si="75"/>
        <v/>
      </c>
      <c r="AD1258" s="119" t="str">
        <f t="shared" si="76"/>
        <v/>
      </c>
      <c r="AE1258" s="120" t="str">
        <f t="shared" si="77"/>
        <v/>
      </c>
      <c r="AF1258" s="121" t="str">
        <f t="shared" si="74"/>
        <v/>
      </c>
    </row>
    <row r="1259" spans="2:32" ht="15.75" customHeight="1" x14ac:dyDescent="0.35">
      <c r="B1259" s="903"/>
      <c r="C1259" s="904"/>
      <c r="D1259" s="905"/>
      <c r="E1259" s="906"/>
      <c r="F1259" s="907"/>
      <c r="G1259" s="908"/>
      <c r="H1259" s="909"/>
      <c r="I1259" s="910"/>
      <c r="J1259" s="911"/>
      <c r="K1259" s="912"/>
      <c r="L1259" s="913"/>
      <c r="M1259" s="914"/>
      <c r="N1259" s="915"/>
      <c r="O1259" s="914"/>
      <c r="P1259" s="915"/>
      <c r="Q1259" s="916"/>
      <c r="R1259" s="917"/>
      <c r="S1259" s="918"/>
      <c r="T1259" s="114" t="str" cm="1">
        <f t="array" ref="T1259">_xlfn.IFS(I1259="L = L",J1259*K1259,I1259="L = RoT",J1259*R1259*S1259,I1259="A = L x H",J1259*K1259*L1259,I1259="A = CS",J1259*O1259,I1259="A = A",J1259*N1259,I1259="A = RoT",J1259*R1259*S1259,I1259="V = L x H x T",J1259*K1259*L1259*M1259,I1259="V = L x CS",J1259*K1259*O1259,I1259="V = T x A",J1259*M1259*N1259,I1259="V = V",J1259*P1259,I1259="V = RoT",J1259*R1259*S1259,I1259="M = M",J1259*Q1259,I1259="M = RoT",J1259*R1259*S1259,I1259="","")</f>
        <v/>
      </c>
      <c r="U1259" s="115" t="str" cm="1">
        <f t="array" ref="U1259">_xlfn.IFNA(_xlfn.IFS($H1259="length","m",$H1259="area","m2",$H1259="volume","m3",$H1259="mass","kg",$H1259="",""),"problem")</f>
        <v/>
      </c>
      <c r="V1259" s="475"/>
      <c r="W1259" s="476"/>
      <c r="X1259" s="476"/>
      <c r="Y1259" s="476"/>
      <c r="Z1259" s="116"/>
      <c r="AA1259" s="117" t="str" cm="1">
        <f t="array" ref="AA1259">_xlfn.IFNA(_xlfn.IFS($H1259="Length",VLOOKUP($Y1259,Densities,3,FALSE),$H1259="area",VLOOKUP($Y1259,Densities,4,FALSE),$H1259="volume",VLOOKUP($Y1259,Densities,5,FALSE),$H1259="mass",1,$H1259="",""),"enter density manually")</f>
        <v/>
      </c>
      <c r="AB1259" s="115" t="str" cm="1">
        <f t="array" ref="AB1259">_xlfn.IFNA(_xlfn.IFS($H1259="length","kg/m",$H1259="area","kg/m2",$H1259="volume","kg/m3",$H1259="mass","kg/kg",$H1259="",""),"problem")</f>
        <v/>
      </c>
      <c r="AC1259" s="118" t="str">
        <f t="shared" si="75"/>
        <v/>
      </c>
      <c r="AD1259" s="119" t="str">
        <f t="shared" si="76"/>
        <v/>
      </c>
      <c r="AE1259" s="120" t="str">
        <f t="shared" si="77"/>
        <v/>
      </c>
      <c r="AF1259" s="121" t="str">
        <f t="shared" si="74"/>
        <v/>
      </c>
    </row>
    <row r="1260" spans="2:32" ht="15.75" customHeight="1" x14ac:dyDescent="0.35">
      <c r="B1260" s="903"/>
      <c r="C1260" s="904"/>
      <c r="D1260" s="905"/>
      <c r="E1260" s="906"/>
      <c r="F1260" s="907"/>
      <c r="G1260" s="908"/>
      <c r="H1260" s="909"/>
      <c r="I1260" s="910"/>
      <c r="J1260" s="911"/>
      <c r="K1260" s="912"/>
      <c r="L1260" s="913"/>
      <c r="M1260" s="914"/>
      <c r="N1260" s="915"/>
      <c r="O1260" s="914"/>
      <c r="P1260" s="915"/>
      <c r="Q1260" s="916"/>
      <c r="R1260" s="917"/>
      <c r="S1260" s="918"/>
      <c r="T1260" s="114" t="str" cm="1">
        <f t="array" ref="T1260">_xlfn.IFS(I1260="L = L",J1260*K1260,I1260="L = RoT",J1260*R1260*S1260,I1260="A = L x H",J1260*K1260*L1260,I1260="A = CS",J1260*O1260,I1260="A = A",J1260*N1260,I1260="A = RoT",J1260*R1260*S1260,I1260="V = L x H x T",J1260*K1260*L1260*M1260,I1260="V = L x CS",J1260*K1260*O1260,I1260="V = T x A",J1260*M1260*N1260,I1260="V = V",J1260*P1260,I1260="V = RoT",J1260*R1260*S1260,I1260="M = M",J1260*Q1260,I1260="M = RoT",J1260*R1260*S1260,I1260="","")</f>
        <v/>
      </c>
      <c r="U1260" s="115" t="str" cm="1">
        <f t="array" ref="U1260">_xlfn.IFNA(_xlfn.IFS($H1260="length","m",$H1260="area","m2",$H1260="volume","m3",$H1260="mass","kg",$H1260="",""),"problem")</f>
        <v/>
      </c>
      <c r="V1260" s="475"/>
      <c r="W1260" s="476"/>
      <c r="X1260" s="476"/>
      <c r="Y1260" s="476"/>
      <c r="Z1260" s="116"/>
      <c r="AA1260" s="117" t="str" cm="1">
        <f t="array" ref="AA1260">_xlfn.IFNA(_xlfn.IFS($H1260="Length",VLOOKUP($Y1260,Densities,3,FALSE),$H1260="area",VLOOKUP($Y1260,Densities,4,FALSE),$H1260="volume",VLOOKUP($Y1260,Densities,5,FALSE),$H1260="mass",1,$H1260="",""),"enter density manually")</f>
        <v/>
      </c>
      <c r="AB1260" s="115" t="str" cm="1">
        <f t="array" ref="AB1260">_xlfn.IFNA(_xlfn.IFS($H1260="length","kg/m",$H1260="area","kg/m2",$H1260="volume","kg/m3",$H1260="mass","kg/kg",$H1260="",""),"problem")</f>
        <v/>
      </c>
      <c r="AC1260" s="118" t="str">
        <f t="shared" si="75"/>
        <v/>
      </c>
      <c r="AD1260" s="119" t="str">
        <f t="shared" si="76"/>
        <v/>
      </c>
      <c r="AE1260" s="120" t="str">
        <f t="shared" si="77"/>
        <v/>
      </c>
      <c r="AF1260" s="121" t="str">
        <f t="shared" si="74"/>
        <v/>
      </c>
    </row>
    <row r="1261" spans="2:32" ht="15.75" customHeight="1" x14ac:dyDescent="0.35">
      <c r="B1261" s="903"/>
      <c r="C1261" s="904"/>
      <c r="D1261" s="905"/>
      <c r="E1261" s="906"/>
      <c r="F1261" s="907"/>
      <c r="G1261" s="908"/>
      <c r="H1261" s="909"/>
      <c r="I1261" s="910"/>
      <c r="J1261" s="911"/>
      <c r="K1261" s="912"/>
      <c r="L1261" s="913"/>
      <c r="M1261" s="914"/>
      <c r="N1261" s="915"/>
      <c r="O1261" s="914"/>
      <c r="P1261" s="915"/>
      <c r="Q1261" s="916"/>
      <c r="R1261" s="917"/>
      <c r="S1261" s="918"/>
      <c r="T1261" s="114" t="str" cm="1">
        <f t="array" ref="T1261">_xlfn.IFS(I1261="L = L",J1261*K1261,I1261="L = RoT",J1261*R1261*S1261,I1261="A = L x H",J1261*K1261*L1261,I1261="A = CS",J1261*O1261,I1261="A = A",J1261*N1261,I1261="A = RoT",J1261*R1261*S1261,I1261="V = L x H x T",J1261*K1261*L1261*M1261,I1261="V = L x CS",J1261*K1261*O1261,I1261="V = T x A",J1261*M1261*N1261,I1261="V = V",J1261*P1261,I1261="V = RoT",J1261*R1261*S1261,I1261="M = M",J1261*Q1261,I1261="M = RoT",J1261*R1261*S1261,I1261="","")</f>
        <v/>
      </c>
      <c r="U1261" s="115" t="str" cm="1">
        <f t="array" ref="U1261">_xlfn.IFNA(_xlfn.IFS($H1261="length","m",$H1261="area","m2",$H1261="volume","m3",$H1261="mass","kg",$H1261="",""),"problem")</f>
        <v/>
      </c>
      <c r="V1261" s="475"/>
      <c r="W1261" s="476"/>
      <c r="X1261" s="476"/>
      <c r="Y1261" s="476"/>
      <c r="Z1261" s="116"/>
      <c r="AA1261" s="117" t="str" cm="1">
        <f t="array" ref="AA1261">_xlfn.IFNA(_xlfn.IFS($H1261="Length",VLOOKUP($Y1261,Densities,3,FALSE),$H1261="area",VLOOKUP($Y1261,Densities,4,FALSE),$H1261="volume",VLOOKUP($Y1261,Densities,5,FALSE),$H1261="mass",1,$H1261="",""),"enter density manually")</f>
        <v/>
      </c>
      <c r="AB1261" s="115" t="str" cm="1">
        <f t="array" ref="AB1261">_xlfn.IFNA(_xlfn.IFS($H1261="length","kg/m",$H1261="area","kg/m2",$H1261="volume","kg/m3",$H1261="mass","kg/kg",$H1261="",""),"problem")</f>
        <v/>
      </c>
      <c r="AC1261" s="118" t="str">
        <f t="shared" si="75"/>
        <v/>
      </c>
      <c r="AD1261" s="119" t="str">
        <f t="shared" si="76"/>
        <v/>
      </c>
      <c r="AE1261" s="120" t="str">
        <f t="shared" si="77"/>
        <v/>
      </c>
      <c r="AF1261" s="121" t="str">
        <f t="shared" si="74"/>
        <v/>
      </c>
    </row>
    <row r="1262" spans="2:32" ht="15.75" customHeight="1" x14ac:dyDescent="0.35">
      <c r="B1262" s="903"/>
      <c r="C1262" s="904"/>
      <c r="D1262" s="905"/>
      <c r="E1262" s="906"/>
      <c r="F1262" s="907"/>
      <c r="G1262" s="908"/>
      <c r="H1262" s="909"/>
      <c r="I1262" s="910"/>
      <c r="J1262" s="911"/>
      <c r="K1262" s="912"/>
      <c r="L1262" s="913"/>
      <c r="M1262" s="914"/>
      <c r="N1262" s="915"/>
      <c r="O1262" s="914"/>
      <c r="P1262" s="915"/>
      <c r="Q1262" s="916"/>
      <c r="R1262" s="917"/>
      <c r="S1262" s="918"/>
      <c r="T1262" s="114" t="str" cm="1">
        <f t="array" ref="T1262">_xlfn.IFS(I1262="L = L",J1262*K1262,I1262="L = RoT",J1262*R1262*S1262,I1262="A = L x H",J1262*K1262*L1262,I1262="A = CS",J1262*O1262,I1262="A = A",J1262*N1262,I1262="A = RoT",J1262*R1262*S1262,I1262="V = L x H x T",J1262*K1262*L1262*M1262,I1262="V = L x CS",J1262*K1262*O1262,I1262="V = T x A",J1262*M1262*N1262,I1262="V = V",J1262*P1262,I1262="V = RoT",J1262*R1262*S1262,I1262="M = M",J1262*Q1262,I1262="M = RoT",J1262*R1262*S1262,I1262="","")</f>
        <v/>
      </c>
      <c r="U1262" s="115" t="str" cm="1">
        <f t="array" ref="U1262">_xlfn.IFNA(_xlfn.IFS($H1262="length","m",$H1262="area","m2",$H1262="volume","m3",$H1262="mass","kg",$H1262="",""),"problem")</f>
        <v/>
      </c>
      <c r="V1262" s="475"/>
      <c r="W1262" s="476"/>
      <c r="X1262" s="476"/>
      <c r="Y1262" s="476"/>
      <c r="Z1262" s="116"/>
      <c r="AA1262" s="117" t="str" cm="1">
        <f t="array" ref="AA1262">_xlfn.IFNA(_xlfn.IFS($H1262="Length",VLOOKUP($Y1262,Densities,3,FALSE),$H1262="area",VLOOKUP($Y1262,Densities,4,FALSE),$H1262="volume",VLOOKUP($Y1262,Densities,5,FALSE),$H1262="mass",1,$H1262="",""),"enter density manually")</f>
        <v/>
      </c>
      <c r="AB1262" s="115" t="str" cm="1">
        <f t="array" ref="AB1262">_xlfn.IFNA(_xlfn.IFS($H1262="length","kg/m",$H1262="area","kg/m2",$H1262="volume","kg/m3",$H1262="mass","kg/kg",$H1262="",""),"problem")</f>
        <v/>
      </c>
      <c r="AC1262" s="118" t="str">
        <f t="shared" si="75"/>
        <v/>
      </c>
      <c r="AD1262" s="119" t="str">
        <f t="shared" si="76"/>
        <v/>
      </c>
      <c r="AE1262" s="120" t="str">
        <f t="shared" si="77"/>
        <v/>
      </c>
      <c r="AF1262" s="121" t="str">
        <f t="shared" si="74"/>
        <v/>
      </c>
    </row>
    <row r="1263" spans="2:32" ht="15.75" customHeight="1" x14ac:dyDescent="0.35">
      <c r="B1263" s="903"/>
      <c r="C1263" s="904"/>
      <c r="D1263" s="905"/>
      <c r="E1263" s="906"/>
      <c r="F1263" s="907"/>
      <c r="G1263" s="908"/>
      <c r="H1263" s="909"/>
      <c r="I1263" s="910"/>
      <c r="J1263" s="911"/>
      <c r="K1263" s="912"/>
      <c r="L1263" s="913"/>
      <c r="M1263" s="914"/>
      <c r="N1263" s="915"/>
      <c r="O1263" s="914"/>
      <c r="P1263" s="915"/>
      <c r="Q1263" s="916"/>
      <c r="R1263" s="917"/>
      <c r="S1263" s="918"/>
      <c r="T1263" s="114" t="str" cm="1">
        <f t="array" ref="T1263">_xlfn.IFS(I1263="L = L",J1263*K1263,I1263="L = RoT",J1263*R1263*S1263,I1263="A = L x H",J1263*K1263*L1263,I1263="A = CS",J1263*O1263,I1263="A = A",J1263*N1263,I1263="A = RoT",J1263*R1263*S1263,I1263="V = L x H x T",J1263*K1263*L1263*M1263,I1263="V = L x CS",J1263*K1263*O1263,I1263="V = T x A",J1263*M1263*N1263,I1263="V = V",J1263*P1263,I1263="V = RoT",J1263*R1263*S1263,I1263="M = M",J1263*Q1263,I1263="M = RoT",J1263*R1263*S1263,I1263="","")</f>
        <v/>
      </c>
      <c r="U1263" s="115" t="str" cm="1">
        <f t="array" ref="U1263">_xlfn.IFNA(_xlfn.IFS($H1263="length","m",$H1263="area","m2",$H1263="volume","m3",$H1263="mass","kg",$H1263="",""),"problem")</f>
        <v/>
      </c>
      <c r="V1263" s="475"/>
      <c r="W1263" s="476"/>
      <c r="X1263" s="476"/>
      <c r="Y1263" s="476"/>
      <c r="Z1263" s="116"/>
      <c r="AA1263" s="117" t="str" cm="1">
        <f t="array" ref="AA1263">_xlfn.IFNA(_xlfn.IFS($H1263="Length",VLOOKUP($Y1263,Densities,3,FALSE),$H1263="area",VLOOKUP($Y1263,Densities,4,FALSE),$H1263="volume",VLOOKUP($Y1263,Densities,5,FALSE),$H1263="mass",1,$H1263="",""),"enter density manually")</f>
        <v/>
      </c>
      <c r="AB1263" s="115" t="str" cm="1">
        <f t="array" ref="AB1263">_xlfn.IFNA(_xlfn.IFS($H1263="length","kg/m",$H1263="area","kg/m2",$H1263="volume","kg/m3",$H1263="mass","kg/kg",$H1263="",""),"problem")</f>
        <v/>
      </c>
      <c r="AC1263" s="118" t="str">
        <f t="shared" si="75"/>
        <v/>
      </c>
      <c r="AD1263" s="119" t="str">
        <f t="shared" si="76"/>
        <v/>
      </c>
      <c r="AE1263" s="120" t="str">
        <f t="shared" si="77"/>
        <v/>
      </c>
      <c r="AF1263" s="121" t="str">
        <f t="shared" si="74"/>
        <v/>
      </c>
    </row>
    <row r="1264" spans="2:32" ht="15.75" customHeight="1" x14ac:dyDescent="0.35">
      <c r="B1264" s="903"/>
      <c r="C1264" s="904"/>
      <c r="D1264" s="905"/>
      <c r="E1264" s="906"/>
      <c r="F1264" s="907"/>
      <c r="G1264" s="908"/>
      <c r="H1264" s="909"/>
      <c r="I1264" s="910"/>
      <c r="J1264" s="911"/>
      <c r="K1264" s="912"/>
      <c r="L1264" s="913"/>
      <c r="M1264" s="914"/>
      <c r="N1264" s="915"/>
      <c r="O1264" s="914"/>
      <c r="P1264" s="915"/>
      <c r="Q1264" s="916"/>
      <c r="R1264" s="917"/>
      <c r="S1264" s="918"/>
      <c r="T1264" s="114" t="str" cm="1">
        <f t="array" ref="T1264">_xlfn.IFS(I1264="L = L",J1264*K1264,I1264="L = RoT",J1264*R1264*S1264,I1264="A = L x H",J1264*K1264*L1264,I1264="A = CS",J1264*O1264,I1264="A = A",J1264*N1264,I1264="A = RoT",J1264*R1264*S1264,I1264="V = L x H x T",J1264*K1264*L1264*M1264,I1264="V = L x CS",J1264*K1264*O1264,I1264="V = T x A",J1264*M1264*N1264,I1264="V = V",J1264*P1264,I1264="V = RoT",J1264*R1264*S1264,I1264="M = M",J1264*Q1264,I1264="M = RoT",J1264*R1264*S1264,I1264="","")</f>
        <v/>
      </c>
      <c r="U1264" s="115" t="str" cm="1">
        <f t="array" ref="U1264">_xlfn.IFNA(_xlfn.IFS($H1264="length","m",$H1264="area","m2",$H1264="volume","m3",$H1264="mass","kg",$H1264="",""),"problem")</f>
        <v/>
      </c>
      <c r="V1264" s="475"/>
      <c r="W1264" s="476"/>
      <c r="X1264" s="476"/>
      <c r="Y1264" s="476"/>
      <c r="Z1264" s="116"/>
      <c r="AA1264" s="117" t="str" cm="1">
        <f t="array" ref="AA1264">_xlfn.IFNA(_xlfn.IFS($H1264="Length",VLOOKUP($Y1264,Densities,3,FALSE),$H1264="area",VLOOKUP($Y1264,Densities,4,FALSE),$H1264="volume",VLOOKUP($Y1264,Densities,5,FALSE),$H1264="mass",1,$H1264="",""),"enter density manually")</f>
        <v/>
      </c>
      <c r="AB1264" s="115" t="str" cm="1">
        <f t="array" ref="AB1264">_xlfn.IFNA(_xlfn.IFS($H1264="length","kg/m",$H1264="area","kg/m2",$H1264="volume","kg/m3",$H1264="mass","kg/kg",$H1264="",""),"problem")</f>
        <v/>
      </c>
      <c r="AC1264" s="118" t="str">
        <f t="shared" si="75"/>
        <v/>
      </c>
      <c r="AD1264" s="119" t="str">
        <f t="shared" si="76"/>
        <v/>
      </c>
      <c r="AE1264" s="120" t="str">
        <f t="shared" si="77"/>
        <v/>
      </c>
      <c r="AF1264" s="121" t="str">
        <f t="shared" si="74"/>
        <v/>
      </c>
    </row>
    <row r="1265" spans="2:32" ht="15.75" customHeight="1" x14ac:dyDescent="0.35">
      <c r="B1265" s="903"/>
      <c r="C1265" s="904"/>
      <c r="D1265" s="905"/>
      <c r="E1265" s="906"/>
      <c r="F1265" s="907"/>
      <c r="G1265" s="908"/>
      <c r="H1265" s="909"/>
      <c r="I1265" s="910"/>
      <c r="J1265" s="911"/>
      <c r="K1265" s="912"/>
      <c r="L1265" s="913"/>
      <c r="M1265" s="914"/>
      <c r="N1265" s="915"/>
      <c r="O1265" s="914"/>
      <c r="P1265" s="915"/>
      <c r="Q1265" s="916"/>
      <c r="R1265" s="917"/>
      <c r="S1265" s="918"/>
      <c r="T1265" s="114" t="str" cm="1">
        <f t="array" ref="T1265">_xlfn.IFS(I1265="L = L",J1265*K1265,I1265="L = RoT",J1265*R1265*S1265,I1265="A = L x H",J1265*K1265*L1265,I1265="A = CS",J1265*O1265,I1265="A = A",J1265*N1265,I1265="A = RoT",J1265*R1265*S1265,I1265="V = L x H x T",J1265*K1265*L1265*M1265,I1265="V = L x CS",J1265*K1265*O1265,I1265="V = T x A",J1265*M1265*N1265,I1265="V = V",J1265*P1265,I1265="V = RoT",J1265*R1265*S1265,I1265="M = M",J1265*Q1265,I1265="M = RoT",J1265*R1265*S1265,I1265="","")</f>
        <v/>
      </c>
      <c r="U1265" s="115" t="str" cm="1">
        <f t="array" ref="U1265">_xlfn.IFNA(_xlfn.IFS($H1265="length","m",$H1265="area","m2",$H1265="volume","m3",$H1265="mass","kg",$H1265="",""),"problem")</f>
        <v/>
      </c>
      <c r="V1265" s="475"/>
      <c r="W1265" s="476"/>
      <c r="X1265" s="476"/>
      <c r="Y1265" s="476"/>
      <c r="Z1265" s="116"/>
      <c r="AA1265" s="117" t="str" cm="1">
        <f t="array" ref="AA1265">_xlfn.IFNA(_xlfn.IFS($H1265="Length",VLOOKUP($Y1265,Densities,3,FALSE),$H1265="area",VLOOKUP($Y1265,Densities,4,FALSE),$H1265="volume",VLOOKUP($Y1265,Densities,5,FALSE),$H1265="mass",1,$H1265="",""),"enter density manually")</f>
        <v/>
      </c>
      <c r="AB1265" s="115" t="str" cm="1">
        <f t="array" ref="AB1265">_xlfn.IFNA(_xlfn.IFS($H1265="length","kg/m",$H1265="area","kg/m2",$H1265="volume","kg/m3",$H1265="mass","kg/kg",$H1265="",""),"problem")</f>
        <v/>
      </c>
      <c r="AC1265" s="118" t="str">
        <f t="shared" si="75"/>
        <v/>
      </c>
      <c r="AD1265" s="119" t="str">
        <f t="shared" si="76"/>
        <v/>
      </c>
      <c r="AE1265" s="120" t="str">
        <f t="shared" si="77"/>
        <v/>
      </c>
      <c r="AF1265" s="121" t="str">
        <f t="shared" si="74"/>
        <v/>
      </c>
    </row>
    <row r="1266" spans="2:32" ht="15.75" customHeight="1" x14ac:dyDescent="0.35">
      <c r="B1266" s="903"/>
      <c r="C1266" s="904"/>
      <c r="D1266" s="905"/>
      <c r="E1266" s="906"/>
      <c r="F1266" s="907"/>
      <c r="G1266" s="908"/>
      <c r="H1266" s="909"/>
      <c r="I1266" s="910"/>
      <c r="J1266" s="911"/>
      <c r="K1266" s="912"/>
      <c r="L1266" s="913"/>
      <c r="M1266" s="914"/>
      <c r="N1266" s="915"/>
      <c r="O1266" s="914"/>
      <c r="P1266" s="915"/>
      <c r="Q1266" s="916"/>
      <c r="R1266" s="917"/>
      <c r="S1266" s="918"/>
      <c r="T1266" s="114" t="str" cm="1">
        <f t="array" ref="T1266">_xlfn.IFS(I1266="L = L",J1266*K1266,I1266="L = RoT",J1266*R1266*S1266,I1266="A = L x H",J1266*K1266*L1266,I1266="A = CS",J1266*O1266,I1266="A = A",J1266*N1266,I1266="A = RoT",J1266*R1266*S1266,I1266="V = L x H x T",J1266*K1266*L1266*M1266,I1266="V = L x CS",J1266*K1266*O1266,I1266="V = T x A",J1266*M1266*N1266,I1266="V = V",J1266*P1266,I1266="V = RoT",J1266*R1266*S1266,I1266="M = M",J1266*Q1266,I1266="M = RoT",J1266*R1266*S1266,I1266="","")</f>
        <v/>
      </c>
      <c r="U1266" s="115" t="str" cm="1">
        <f t="array" ref="U1266">_xlfn.IFNA(_xlfn.IFS($H1266="length","m",$H1266="area","m2",$H1266="volume","m3",$H1266="mass","kg",$H1266="",""),"problem")</f>
        <v/>
      </c>
      <c r="V1266" s="475"/>
      <c r="W1266" s="476"/>
      <c r="X1266" s="476"/>
      <c r="Y1266" s="476"/>
      <c r="Z1266" s="116"/>
      <c r="AA1266" s="117" t="str" cm="1">
        <f t="array" ref="AA1266">_xlfn.IFNA(_xlfn.IFS($H1266="Length",VLOOKUP($Y1266,Densities,3,FALSE),$H1266="area",VLOOKUP($Y1266,Densities,4,FALSE),$H1266="volume",VLOOKUP($Y1266,Densities,5,FALSE),$H1266="mass",1,$H1266="",""),"enter density manually")</f>
        <v/>
      </c>
      <c r="AB1266" s="115" t="str" cm="1">
        <f t="array" ref="AB1266">_xlfn.IFNA(_xlfn.IFS($H1266="length","kg/m",$H1266="area","kg/m2",$H1266="volume","kg/m3",$H1266="mass","kg/kg",$H1266="",""),"problem")</f>
        <v/>
      </c>
      <c r="AC1266" s="118" t="str">
        <f t="shared" si="75"/>
        <v/>
      </c>
      <c r="AD1266" s="119" t="str">
        <f t="shared" si="76"/>
        <v/>
      </c>
      <c r="AE1266" s="120" t="str">
        <f t="shared" si="77"/>
        <v/>
      </c>
      <c r="AF1266" s="121" t="str">
        <f t="shared" si="74"/>
        <v/>
      </c>
    </row>
    <row r="1267" spans="2:32" ht="15.75" customHeight="1" x14ac:dyDescent="0.35">
      <c r="B1267" s="903"/>
      <c r="C1267" s="904"/>
      <c r="D1267" s="905"/>
      <c r="E1267" s="906"/>
      <c r="F1267" s="907"/>
      <c r="G1267" s="908"/>
      <c r="H1267" s="909"/>
      <c r="I1267" s="910"/>
      <c r="J1267" s="911"/>
      <c r="K1267" s="912"/>
      <c r="L1267" s="913"/>
      <c r="M1267" s="914"/>
      <c r="N1267" s="915"/>
      <c r="O1267" s="914"/>
      <c r="P1267" s="915"/>
      <c r="Q1267" s="916"/>
      <c r="R1267" s="917"/>
      <c r="S1267" s="918"/>
      <c r="T1267" s="114" t="str" cm="1">
        <f t="array" ref="T1267">_xlfn.IFS(I1267="L = L",J1267*K1267,I1267="L = RoT",J1267*R1267*S1267,I1267="A = L x H",J1267*K1267*L1267,I1267="A = CS",J1267*O1267,I1267="A = A",J1267*N1267,I1267="A = RoT",J1267*R1267*S1267,I1267="V = L x H x T",J1267*K1267*L1267*M1267,I1267="V = L x CS",J1267*K1267*O1267,I1267="V = T x A",J1267*M1267*N1267,I1267="V = V",J1267*P1267,I1267="V = RoT",J1267*R1267*S1267,I1267="M = M",J1267*Q1267,I1267="M = RoT",J1267*R1267*S1267,I1267="","")</f>
        <v/>
      </c>
      <c r="U1267" s="115" t="str" cm="1">
        <f t="array" ref="U1267">_xlfn.IFNA(_xlfn.IFS($H1267="length","m",$H1267="area","m2",$H1267="volume","m3",$H1267="mass","kg",$H1267="",""),"problem")</f>
        <v/>
      </c>
      <c r="V1267" s="475"/>
      <c r="W1267" s="476"/>
      <c r="X1267" s="476"/>
      <c r="Y1267" s="476"/>
      <c r="Z1267" s="116"/>
      <c r="AA1267" s="117" t="str" cm="1">
        <f t="array" ref="AA1267">_xlfn.IFNA(_xlfn.IFS($H1267="Length",VLOOKUP($Y1267,Densities,3,FALSE),$H1267="area",VLOOKUP($Y1267,Densities,4,FALSE),$H1267="volume",VLOOKUP($Y1267,Densities,5,FALSE),$H1267="mass",1,$H1267="",""),"enter density manually")</f>
        <v/>
      </c>
      <c r="AB1267" s="115" t="str" cm="1">
        <f t="array" ref="AB1267">_xlfn.IFNA(_xlfn.IFS($H1267="length","kg/m",$H1267="area","kg/m2",$H1267="volume","kg/m3",$H1267="mass","kg/kg",$H1267="",""),"problem")</f>
        <v/>
      </c>
      <c r="AC1267" s="118" t="str">
        <f t="shared" si="75"/>
        <v/>
      </c>
      <c r="AD1267" s="119" t="str">
        <f t="shared" si="76"/>
        <v/>
      </c>
      <c r="AE1267" s="120" t="str">
        <f t="shared" si="77"/>
        <v/>
      </c>
      <c r="AF1267" s="121" t="str">
        <f t="shared" si="74"/>
        <v/>
      </c>
    </row>
    <row r="1268" spans="2:32" ht="15.75" customHeight="1" x14ac:dyDescent="0.35">
      <c r="B1268" s="903"/>
      <c r="C1268" s="904"/>
      <c r="D1268" s="905"/>
      <c r="E1268" s="906"/>
      <c r="F1268" s="907"/>
      <c r="G1268" s="908"/>
      <c r="H1268" s="909"/>
      <c r="I1268" s="910"/>
      <c r="J1268" s="911"/>
      <c r="K1268" s="912"/>
      <c r="L1268" s="913"/>
      <c r="M1268" s="914"/>
      <c r="N1268" s="915"/>
      <c r="O1268" s="914"/>
      <c r="P1268" s="915"/>
      <c r="Q1268" s="916"/>
      <c r="R1268" s="917"/>
      <c r="S1268" s="918"/>
      <c r="T1268" s="114" t="str" cm="1">
        <f t="array" ref="T1268">_xlfn.IFS(I1268="L = L",J1268*K1268,I1268="L = RoT",J1268*R1268*S1268,I1268="A = L x H",J1268*K1268*L1268,I1268="A = CS",J1268*O1268,I1268="A = A",J1268*N1268,I1268="A = RoT",J1268*R1268*S1268,I1268="V = L x H x T",J1268*K1268*L1268*M1268,I1268="V = L x CS",J1268*K1268*O1268,I1268="V = T x A",J1268*M1268*N1268,I1268="V = V",J1268*P1268,I1268="V = RoT",J1268*R1268*S1268,I1268="M = M",J1268*Q1268,I1268="M = RoT",J1268*R1268*S1268,I1268="","")</f>
        <v/>
      </c>
      <c r="U1268" s="115" t="str" cm="1">
        <f t="array" ref="U1268">_xlfn.IFNA(_xlfn.IFS($H1268="length","m",$H1268="area","m2",$H1268="volume","m3",$H1268="mass","kg",$H1268="",""),"problem")</f>
        <v/>
      </c>
      <c r="V1268" s="475"/>
      <c r="W1268" s="476"/>
      <c r="X1268" s="476"/>
      <c r="Y1268" s="476"/>
      <c r="Z1268" s="116"/>
      <c r="AA1268" s="117" t="str" cm="1">
        <f t="array" ref="AA1268">_xlfn.IFNA(_xlfn.IFS($H1268="Length",VLOOKUP($Y1268,Densities,3,FALSE),$H1268="area",VLOOKUP($Y1268,Densities,4,FALSE),$H1268="volume",VLOOKUP($Y1268,Densities,5,FALSE),$H1268="mass",1,$H1268="",""),"enter density manually")</f>
        <v/>
      </c>
      <c r="AB1268" s="115" t="str" cm="1">
        <f t="array" ref="AB1268">_xlfn.IFNA(_xlfn.IFS($H1268="length","kg/m",$H1268="area","kg/m2",$H1268="volume","kg/m3",$H1268="mass","kg/kg",$H1268="",""),"problem")</f>
        <v/>
      </c>
      <c r="AC1268" s="118" t="str">
        <f t="shared" si="75"/>
        <v/>
      </c>
      <c r="AD1268" s="119" t="str">
        <f t="shared" si="76"/>
        <v/>
      </c>
      <c r="AE1268" s="120" t="str">
        <f t="shared" si="77"/>
        <v/>
      </c>
      <c r="AF1268" s="121" t="str">
        <f t="shared" si="74"/>
        <v/>
      </c>
    </row>
    <row r="1269" spans="2:32" ht="15.75" customHeight="1" x14ac:dyDescent="0.35">
      <c r="B1269" s="903"/>
      <c r="C1269" s="904"/>
      <c r="D1269" s="905"/>
      <c r="E1269" s="906"/>
      <c r="F1269" s="907"/>
      <c r="G1269" s="908"/>
      <c r="H1269" s="909"/>
      <c r="I1269" s="910"/>
      <c r="J1269" s="911"/>
      <c r="K1269" s="912"/>
      <c r="L1269" s="913"/>
      <c r="M1269" s="914"/>
      <c r="N1269" s="915"/>
      <c r="O1269" s="914"/>
      <c r="P1269" s="915"/>
      <c r="Q1269" s="916"/>
      <c r="R1269" s="917"/>
      <c r="S1269" s="918"/>
      <c r="T1269" s="114" t="str" cm="1">
        <f t="array" ref="T1269">_xlfn.IFS(I1269="L = L",J1269*K1269,I1269="L = RoT",J1269*R1269*S1269,I1269="A = L x H",J1269*K1269*L1269,I1269="A = CS",J1269*O1269,I1269="A = A",J1269*N1269,I1269="A = RoT",J1269*R1269*S1269,I1269="V = L x H x T",J1269*K1269*L1269*M1269,I1269="V = L x CS",J1269*K1269*O1269,I1269="V = T x A",J1269*M1269*N1269,I1269="V = V",J1269*P1269,I1269="V = RoT",J1269*R1269*S1269,I1269="M = M",J1269*Q1269,I1269="M = RoT",J1269*R1269*S1269,I1269="","")</f>
        <v/>
      </c>
      <c r="U1269" s="115" t="str" cm="1">
        <f t="array" ref="U1269">_xlfn.IFNA(_xlfn.IFS($H1269="length","m",$H1269="area","m2",$H1269="volume","m3",$H1269="mass","kg",$H1269="",""),"problem")</f>
        <v/>
      </c>
      <c r="V1269" s="475"/>
      <c r="W1269" s="476"/>
      <c r="X1269" s="476"/>
      <c r="Y1269" s="476"/>
      <c r="Z1269" s="116"/>
      <c r="AA1269" s="117" t="str" cm="1">
        <f t="array" ref="AA1269">_xlfn.IFNA(_xlfn.IFS($H1269="Length",VLOOKUP($Y1269,Densities,3,FALSE),$H1269="area",VLOOKUP($Y1269,Densities,4,FALSE),$H1269="volume",VLOOKUP($Y1269,Densities,5,FALSE),$H1269="mass",1,$H1269="",""),"enter density manually")</f>
        <v/>
      </c>
      <c r="AB1269" s="115" t="str" cm="1">
        <f t="array" ref="AB1269">_xlfn.IFNA(_xlfn.IFS($H1269="length","kg/m",$H1269="area","kg/m2",$H1269="volume","kg/m3",$H1269="mass","kg/kg",$H1269="",""),"problem")</f>
        <v/>
      </c>
      <c r="AC1269" s="118" t="str">
        <f t="shared" si="75"/>
        <v/>
      </c>
      <c r="AD1269" s="119" t="str">
        <f t="shared" si="76"/>
        <v/>
      </c>
      <c r="AE1269" s="120" t="str">
        <f t="shared" si="77"/>
        <v/>
      </c>
      <c r="AF1269" s="121" t="str">
        <f t="shared" si="74"/>
        <v/>
      </c>
    </row>
    <row r="1270" spans="2:32" ht="15.75" customHeight="1" x14ac:dyDescent="0.35">
      <c r="B1270" s="903"/>
      <c r="C1270" s="904"/>
      <c r="D1270" s="905"/>
      <c r="E1270" s="906"/>
      <c r="F1270" s="907"/>
      <c r="G1270" s="908"/>
      <c r="H1270" s="909"/>
      <c r="I1270" s="910"/>
      <c r="J1270" s="911"/>
      <c r="K1270" s="912"/>
      <c r="L1270" s="913"/>
      <c r="M1270" s="914"/>
      <c r="N1270" s="915"/>
      <c r="O1270" s="914"/>
      <c r="P1270" s="915"/>
      <c r="Q1270" s="916"/>
      <c r="R1270" s="917"/>
      <c r="S1270" s="918"/>
      <c r="T1270" s="114" t="str" cm="1">
        <f t="array" ref="T1270">_xlfn.IFS(I1270="L = L",J1270*K1270,I1270="L = RoT",J1270*R1270*S1270,I1270="A = L x H",J1270*K1270*L1270,I1270="A = CS",J1270*O1270,I1270="A = A",J1270*N1270,I1270="A = RoT",J1270*R1270*S1270,I1270="V = L x H x T",J1270*K1270*L1270*M1270,I1270="V = L x CS",J1270*K1270*O1270,I1270="V = T x A",J1270*M1270*N1270,I1270="V = V",J1270*P1270,I1270="V = RoT",J1270*R1270*S1270,I1270="M = M",J1270*Q1270,I1270="M = RoT",J1270*R1270*S1270,I1270="","")</f>
        <v/>
      </c>
      <c r="U1270" s="115" t="str" cm="1">
        <f t="array" ref="U1270">_xlfn.IFNA(_xlfn.IFS($H1270="length","m",$H1270="area","m2",$H1270="volume","m3",$H1270="mass","kg",$H1270="",""),"problem")</f>
        <v/>
      </c>
      <c r="V1270" s="475"/>
      <c r="W1270" s="476"/>
      <c r="X1270" s="476"/>
      <c r="Y1270" s="476"/>
      <c r="Z1270" s="116"/>
      <c r="AA1270" s="117" t="str" cm="1">
        <f t="array" ref="AA1270">_xlfn.IFNA(_xlfn.IFS($H1270="Length",VLOOKUP($Y1270,Densities,3,FALSE),$H1270="area",VLOOKUP($Y1270,Densities,4,FALSE),$H1270="volume",VLOOKUP($Y1270,Densities,5,FALSE),$H1270="mass",1,$H1270="",""),"enter density manually")</f>
        <v/>
      </c>
      <c r="AB1270" s="115" t="str" cm="1">
        <f t="array" ref="AB1270">_xlfn.IFNA(_xlfn.IFS($H1270="length","kg/m",$H1270="area","kg/m2",$H1270="volume","kg/m3",$H1270="mass","kg/kg",$H1270="",""),"problem")</f>
        <v/>
      </c>
      <c r="AC1270" s="118" t="str">
        <f t="shared" si="75"/>
        <v/>
      </c>
      <c r="AD1270" s="119" t="str">
        <f t="shared" si="76"/>
        <v/>
      </c>
      <c r="AE1270" s="120" t="str">
        <f t="shared" si="77"/>
        <v/>
      </c>
      <c r="AF1270" s="121" t="str">
        <f t="shared" si="74"/>
        <v/>
      </c>
    </row>
    <row r="1271" spans="2:32" ht="15.75" customHeight="1" x14ac:dyDescent="0.35">
      <c r="B1271" s="903"/>
      <c r="C1271" s="904"/>
      <c r="D1271" s="905"/>
      <c r="E1271" s="906"/>
      <c r="F1271" s="907"/>
      <c r="G1271" s="908"/>
      <c r="H1271" s="909"/>
      <c r="I1271" s="910"/>
      <c r="J1271" s="911"/>
      <c r="K1271" s="912"/>
      <c r="L1271" s="913"/>
      <c r="M1271" s="914"/>
      <c r="N1271" s="915"/>
      <c r="O1271" s="914"/>
      <c r="P1271" s="915"/>
      <c r="Q1271" s="916"/>
      <c r="R1271" s="917"/>
      <c r="S1271" s="918"/>
      <c r="T1271" s="114" t="str" cm="1">
        <f t="array" ref="T1271">_xlfn.IFS(I1271="L = L",J1271*K1271,I1271="L = RoT",J1271*R1271*S1271,I1271="A = L x H",J1271*K1271*L1271,I1271="A = CS",J1271*O1271,I1271="A = A",J1271*N1271,I1271="A = RoT",J1271*R1271*S1271,I1271="V = L x H x T",J1271*K1271*L1271*M1271,I1271="V = L x CS",J1271*K1271*O1271,I1271="V = T x A",J1271*M1271*N1271,I1271="V = V",J1271*P1271,I1271="V = RoT",J1271*R1271*S1271,I1271="M = M",J1271*Q1271,I1271="M = RoT",J1271*R1271*S1271,I1271="","")</f>
        <v/>
      </c>
      <c r="U1271" s="115" t="str" cm="1">
        <f t="array" ref="U1271">_xlfn.IFNA(_xlfn.IFS($H1271="length","m",$H1271="area","m2",$H1271="volume","m3",$H1271="mass","kg",$H1271="",""),"problem")</f>
        <v/>
      </c>
      <c r="V1271" s="475"/>
      <c r="W1271" s="476"/>
      <c r="X1271" s="476"/>
      <c r="Y1271" s="476"/>
      <c r="Z1271" s="116"/>
      <c r="AA1271" s="117" t="str" cm="1">
        <f t="array" ref="AA1271">_xlfn.IFNA(_xlfn.IFS($H1271="Length",VLOOKUP($Y1271,Densities,3,FALSE),$H1271="area",VLOOKUP($Y1271,Densities,4,FALSE),$H1271="volume",VLOOKUP($Y1271,Densities,5,FALSE),$H1271="mass",1,$H1271="",""),"enter density manually")</f>
        <v/>
      </c>
      <c r="AB1271" s="115" t="str" cm="1">
        <f t="array" ref="AB1271">_xlfn.IFNA(_xlfn.IFS($H1271="length","kg/m",$H1271="area","kg/m2",$H1271="volume","kg/m3",$H1271="mass","kg/kg",$H1271="",""),"problem")</f>
        <v/>
      </c>
      <c r="AC1271" s="118" t="str">
        <f t="shared" si="75"/>
        <v/>
      </c>
      <c r="AD1271" s="119" t="str">
        <f t="shared" si="76"/>
        <v/>
      </c>
      <c r="AE1271" s="120" t="str">
        <f t="shared" si="77"/>
        <v/>
      </c>
      <c r="AF1271" s="121" t="str">
        <f t="shared" si="74"/>
        <v/>
      </c>
    </row>
    <row r="1272" spans="2:32" ht="15.75" customHeight="1" x14ac:dyDescent="0.35">
      <c r="B1272" s="903"/>
      <c r="C1272" s="904"/>
      <c r="D1272" s="905"/>
      <c r="E1272" s="906"/>
      <c r="F1272" s="907"/>
      <c r="G1272" s="908"/>
      <c r="H1272" s="909"/>
      <c r="I1272" s="910"/>
      <c r="J1272" s="911"/>
      <c r="K1272" s="912"/>
      <c r="L1272" s="913"/>
      <c r="M1272" s="914"/>
      <c r="N1272" s="915"/>
      <c r="O1272" s="914"/>
      <c r="P1272" s="915"/>
      <c r="Q1272" s="916"/>
      <c r="R1272" s="917"/>
      <c r="S1272" s="918"/>
      <c r="T1272" s="114" t="str" cm="1">
        <f t="array" ref="T1272">_xlfn.IFS(I1272="L = L",J1272*K1272,I1272="L = RoT",J1272*R1272*S1272,I1272="A = L x H",J1272*K1272*L1272,I1272="A = CS",J1272*O1272,I1272="A = A",J1272*N1272,I1272="A = RoT",J1272*R1272*S1272,I1272="V = L x H x T",J1272*K1272*L1272*M1272,I1272="V = L x CS",J1272*K1272*O1272,I1272="V = T x A",J1272*M1272*N1272,I1272="V = V",J1272*P1272,I1272="V = RoT",J1272*R1272*S1272,I1272="M = M",J1272*Q1272,I1272="M = RoT",J1272*R1272*S1272,I1272="","")</f>
        <v/>
      </c>
      <c r="U1272" s="115" t="str" cm="1">
        <f t="array" ref="U1272">_xlfn.IFNA(_xlfn.IFS($H1272="length","m",$H1272="area","m2",$H1272="volume","m3",$H1272="mass","kg",$H1272="",""),"problem")</f>
        <v/>
      </c>
      <c r="V1272" s="475"/>
      <c r="W1272" s="476"/>
      <c r="X1272" s="476"/>
      <c r="Y1272" s="476"/>
      <c r="Z1272" s="116"/>
      <c r="AA1272" s="117" t="str" cm="1">
        <f t="array" ref="AA1272">_xlfn.IFNA(_xlfn.IFS($H1272="Length",VLOOKUP($Y1272,Densities,3,FALSE),$H1272="area",VLOOKUP($Y1272,Densities,4,FALSE),$H1272="volume",VLOOKUP($Y1272,Densities,5,FALSE),$H1272="mass",1,$H1272="",""),"enter density manually")</f>
        <v/>
      </c>
      <c r="AB1272" s="115" t="str" cm="1">
        <f t="array" ref="AB1272">_xlfn.IFNA(_xlfn.IFS($H1272="length","kg/m",$H1272="area","kg/m2",$H1272="volume","kg/m3",$H1272="mass","kg/kg",$H1272="",""),"problem")</f>
        <v/>
      </c>
      <c r="AC1272" s="118" t="str">
        <f t="shared" si="75"/>
        <v/>
      </c>
      <c r="AD1272" s="119" t="str">
        <f t="shared" si="76"/>
        <v/>
      </c>
      <c r="AE1272" s="120" t="str">
        <f t="shared" si="77"/>
        <v/>
      </c>
      <c r="AF1272" s="121" t="str">
        <f t="shared" si="74"/>
        <v/>
      </c>
    </row>
    <row r="1273" spans="2:32" ht="15.75" customHeight="1" x14ac:dyDescent="0.35">
      <c r="B1273" s="903"/>
      <c r="C1273" s="904"/>
      <c r="D1273" s="905"/>
      <c r="E1273" s="906"/>
      <c r="F1273" s="907"/>
      <c r="G1273" s="908"/>
      <c r="H1273" s="909"/>
      <c r="I1273" s="910"/>
      <c r="J1273" s="911"/>
      <c r="K1273" s="912"/>
      <c r="L1273" s="913"/>
      <c r="M1273" s="914"/>
      <c r="N1273" s="915"/>
      <c r="O1273" s="914"/>
      <c r="P1273" s="915"/>
      <c r="Q1273" s="916"/>
      <c r="R1273" s="917"/>
      <c r="S1273" s="918"/>
      <c r="T1273" s="114" t="str" cm="1">
        <f t="array" ref="T1273">_xlfn.IFS(I1273="L = L",J1273*K1273,I1273="L = RoT",J1273*R1273*S1273,I1273="A = L x H",J1273*K1273*L1273,I1273="A = CS",J1273*O1273,I1273="A = A",J1273*N1273,I1273="A = RoT",J1273*R1273*S1273,I1273="V = L x H x T",J1273*K1273*L1273*M1273,I1273="V = L x CS",J1273*K1273*O1273,I1273="V = T x A",J1273*M1273*N1273,I1273="V = V",J1273*P1273,I1273="V = RoT",J1273*R1273*S1273,I1273="M = M",J1273*Q1273,I1273="M = RoT",J1273*R1273*S1273,I1273="","")</f>
        <v/>
      </c>
      <c r="U1273" s="115" t="str" cm="1">
        <f t="array" ref="U1273">_xlfn.IFNA(_xlfn.IFS($H1273="length","m",$H1273="area","m2",$H1273="volume","m3",$H1273="mass","kg",$H1273="",""),"problem")</f>
        <v/>
      </c>
      <c r="V1273" s="475"/>
      <c r="W1273" s="476"/>
      <c r="X1273" s="476"/>
      <c r="Y1273" s="476"/>
      <c r="Z1273" s="116"/>
      <c r="AA1273" s="117" t="str" cm="1">
        <f t="array" ref="AA1273">_xlfn.IFNA(_xlfn.IFS($H1273="Length",VLOOKUP($Y1273,Densities,3,FALSE),$H1273="area",VLOOKUP($Y1273,Densities,4,FALSE),$H1273="volume",VLOOKUP($Y1273,Densities,5,FALSE),$H1273="mass",1,$H1273="",""),"enter density manually")</f>
        <v/>
      </c>
      <c r="AB1273" s="115" t="str" cm="1">
        <f t="array" ref="AB1273">_xlfn.IFNA(_xlfn.IFS($H1273="length","kg/m",$H1273="area","kg/m2",$H1273="volume","kg/m3",$H1273="mass","kg/kg",$H1273="",""),"problem")</f>
        <v/>
      </c>
      <c r="AC1273" s="118" t="str">
        <f t="shared" si="75"/>
        <v/>
      </c>
      <c r="AD1273" s="119" t="str">
        <f t="shared" si="76"/>
        <v/>
      </c>
      <c r="AE1273" s="120" t="str">
        <f t="shared" si="77"/>
        <v/>
      </c>
      <c r="AF1273" s="121" t="str">
        <f t="shared" si="74"/>
        <v/>
      </c>
    </row>
    <row r="1274" spans="2:32" ht="15.75" customHeight="1" x14ac:dyDescent="0.35">
      <c r="B1274" s="903"/>
      <c r="C1274" s="904"/>
      <c r="D1274" s="905"/>
      <c r="E1274" s="906"/>
      <c r="F1274" s="907"/>
      <c r="G1274" s="908"/>
      <c r="H1274" s="909"/>
      <c r="I1274" s="910"/>
      <c r="J1274" s="911"/>
      <c r="K1274" s="912"/>
      <c r="L1274" s="913"/>
      <c r="M1274" s="914"/>
      <c r="N1274" s="915"/>
      <c r="O1274" s="914"/>
      <c r="P1274" s="915"/>
      <c r="Q1274" s="916"/>
      <c r="R1274" s="917"/>
      <c r="S1274" s="918"/>
      <c r="T1274" s="114" t="str" cm="1">
        <f t="array" ref="T1274">_xlfn.IFS(I1274="L = L",J1274*K1274,I1274="L = RoT",J1274*R1274*S1274,I1274="A = L x H",J1274*K1274*L1274,I1274="A = CS",J1274*O1274,I1274="A = A",J1274*N1274,I1274="A = RoT",J1274*R1274*S1274,I1274="V = L x H x T",J1274*K1274*L1274*M1274,I1274="V = L x CS",J1274*K1274*O1274,I1274="V = T x A",J1274*M1274*N1274,I1274="V = V",J1274*P1274,I1274="V = RoT",J1274*R1274*S1274,I1274="M = M",J1274*Q1274,I1274="M = RoT",J1274*R1274*S1274,I1274="","")</f>
        <v/>
      </c>
      <c r="U1274" s="115" t="str" cm="1">
        <f t="array" ref="U1274">_xlfn.IFNA(_xlfn.IFS($H1274="length","m",$H1274="area","m2",$H1274="volume","m3",$H1274="mass","kg",$H1274="",""),"problem")</f>
        <v/>
      </c>
      <c r="V1274" s="475"/>
      <c r="W1274" s="476"/>
      <c r="X1274" s="476"/>
      <c r="Y1274" s="476"/>
      <c r="Z1274" s="116"/>
      <c r="AA1274" s="117" t="str" cm="1">
        <f t="array" ref="AA1274">_xlfn.IFNA(_xlfn.IFS($H1274="Length",VLOOKUP($Y1274,Densities,3,FALSE),$H1274="area",VLOOKUP($Y1274,Densities,4,FALSE),$H1274="volume",VLOOKUP($Y1274,Densities,5,FALSE),$H1274="mass",1,$H1274="",""),"enter density manually")</f>
        <v/>
      </c>
      <c r="AB1274" s="115" t="str" cm="1">
        <f t="array" ref="AB1274">_xlfn.IFNA(_xlfn.IFS($H1274="length","kg/m",$H1274="area","kg/m2",$H1274="volume","kg/m3",$H1274="mass","kg/kg",$H1274="",""),"problem")</f>
        <v/>
      </c>
      <c r="AC1274" s="118" t="str">
        <f t="shared" si="75"/>
        <v/>
      </c>
      <c r="AD1274" s="119" t="str">
        <f t="shared" si="76"/>
        <v/>
      </c>
      <c r="AE1274" s="120" t="str">
        <f t="shared" si="77"/>
        <v/>
      </c>
      <c r="AF1274" s="121" t="str">
        <f t="shared" si="74"/>
        <v/>
      </c>
    </row>
    <row r="1275" spans="2:32" ht="15.75" customHeight="1" x14ac:dyDescent="0.35">
      <c r="B1275" s="903"/>
      <c r="C1275" s="904"/>
      <c r="D1275" s="905"/>
      <c r="E1275" s="906"/>
      <c r="F1275" s="907"/>
      <c r="G1275" s="908"/>
      <c r="H1275" s="909"/>
      <c r="I1275" s="910"/>
      <c r="J1275" s="911"/>
      <c r="K1275" s="912"/>
      <c r="L1275" s="913"/>
      <c r="M1275" s="914"/>
      <c r="N1275" s="915"/>
      <c r="O1275" s="914"/>
      <c r="P1275" s="915"/>
      <c r="Q1275" s="916"/>
      <c r="R1275" s="917"/>
      <c r="S1275" s="918"/>
      <c r="T1275" s="114" t="str" cm="1">
        <f t="array" ref="T1275">_xlfn.IFS(I1275="L = L",J1275*K1275,I1275="L = RoT",J1275*R1275*S1275,I1275="A = L x H",J1275*K1275*L1275,I1275="A = CS",J1275*O1275,I1275="A = A",J1275*N1275,I1275="A = RoT",J1275*R1275*S1275,I1275="V = L x H x T",J1275*K1275*L1275*M1275,I1275="V = L x CS",J1275*K1275*O1275,I1275="V = T x A",J1275*M1275*N1275,I1275="V = V",J1275*P1275,I1275="V = RoT",J1275*R1275*S1275,I1275="M = M",J1275*Q1275,I1275="M = RoT",J1275*R1275*S1275,I1275="","")</f>
        <v/>
      </c>
      <c r="U1275" s="115" t="str" cm="1">
        <f t="array" ref="U1275">_xlfn.IFNA(_xlfn.IFS($H1275="length","m",$H1275="area","m2",$H1275="volume","m3",$H1275="mass","kg",$H1275="",""),"problem")</f>
        <v/>
      </c>
      <c r="V1275" s="475"/>
      <c r="W1275" s="476"/>
      <c r="X1275" s="476"/>
      <c r="Y1275" s="476"/>
      <c r="Z1275" s="116"/>
      <c r="AA1275" s="117" t="str" cm="1">
        <f t="array" ref="AA1275">_xlfn.IFNA(_xlfn.IFS($H1275="Length",VLOOKUP($Y1275,Densities,3,FALSE),$H1275="area",VLOOKUP($Y1275,Densities,4,FALSE),$H1275="volume",VLOOKUP($Y1275,Densities,5,FALSE),$H1275="mass",1,$H1275="",""),"enter density manually")</f>
        <v/>
      </c>
      <c r="AB1275" s="115" t="str" cm="1">
        <f t="array" ref="AB1275">_xlfn.IFNA(_xlfn.IFS($H1275="length","kg/m",$H1275="area","kg/m2",$H1275="volume","kg/m3",$H1275="mass","kg/kg",$H1275="",""),"problem")</f>
        <v/>
      </c>
      <c r="AC1275" s="118" t="str">
        <f t="shared" si="75"/>
        <v/>
      </c>
      <c r="AD1275" s="119" t="str">
        <f t="shared" si="76"/>
        <v/>
      </c>
      <c r="AE1275" s="120" t="str">
        <f t="shared" si="77"/>
        <v/>
      </c>
      <c r="AF1275" s="121" t="str">
        <f t="shared" si="74"/>
        <v/>
      </c>
    </row>
    <row r="1276" spans="2:32" ht="15.75" customHeight="1" x14ac:dyDescent="0.35">
      <c r="B1276" s="903"/>
      <c r="C1276" s="904"/>
      <c r="D1276" s="905"/>
      <c r="E1276" s="906"/>
      <c r="F1276" s="907"/>
      <c r="G1276" s="908"/>
      <c r="H1276" s="909"/>
      <c r="I1276" s="910"/>
      <c r="J1276" s="911"/>
      <c r="K1276" s="912"/>
      <c r="L1276" s="913"/>
      <c r="M1276" s="914"/>
      <c r="N1276" s="915"/>
      <c r="O1276" s="914"/>
      <c r="P1276" s="915"/>
      <c r="Q1276" s="916"/>
      <c r="R1276" s="917"/>
      <c r="S1276" s="918"/>
      <c r="T1276" s="114" t="str" cm="1">
        <f t="array" ref="T1276">_xlfn.IFS(I1276="L = L",J1276*K1276,I1276="L = RoT",J1276*R1276*S1276,I1276="A = L x H",J1276*K1276*L1276,I1276="A = CS",J1276*O1276,I1276="A = A",J1276*N1276,I1276="A = RoT",J1276*R1276*S1276,I1276="V = L x H x T",J1276*K1276*L1276*M1276,I1276="V = L x CS",J1276*K1276*O1276,I1276="V = T x A",J1276*M1276*N1276,I1276="V = V",J1276*P1276,I1276="V = RoT",J1276*R1276*S1276,I1276="M = M",J1276*Q1276,I1276="M = RoT",J1276*R1276*S1276,I1276="","")</f>
        <v/>
      </c>
      <c r="U1276" s="115" t="str" cm="1">
        <f t="array" ref="U1276">_xlfn.IFNA(_xlfn.IFS($H1276="length","m",$H1276="area","m2",$H1276="volume","m3",$H1276="mass","kg",$H1276="",""),"problem")</f>
        <v/>
      </c>
      <c r="V1276" s="475"/>
      <c r="W1276" s="476"/>
      <c r="X1276" s="476"/>
      <c r="Y1276" s="476"/>
      <c r="Z1276" s="116"/>
      <c r="AA1276" s="117" t="str" cm="1">
        <f t="array" ref="AA1276">_xlfn.IFNA(_xlfn.IFS($H1276="Length",VLOOKUP($Y1276,Densities,3,FALSE),$H1276="area",VLOOKUP($Y1276,Densities,4,FALSE),$H1276="volume",VLOOKUP($Y1276,Densities,5,FALSE),$H1276="mass",1,$H1276="",""),"enter density manually")</f>
        <v/>
      </c>
      <c r="AB1276" s="115" t="str" cm="1">
        <f t="array" ref="AB1276">_xlfn.IFNA(_xlfn.IFS($H1276="length","kg/m",$H1276="area","kg/m2",$H1276="volume","kg/m3",$H1276="mass","kg/kg",$H1276="",""),"problem")</f>
        <v/>
      </c>
      <c r="AC1276" s="118" t="str">
        <f t="shared" si="75"/>
        <v/>
      </c>
      <c r="AD1276" s="119" t="str">
        <f t="shared" si="76"/>
        <v/>
      </c>
      <c r="AE1276" s="120" t="str">
        <f t="shared" si="77"/>
        <v/>
      </c>
      <c r="AF1276" s="121" t="str">
        <f t="shared" si="74"/>
        <v/>
      </c>
    </row>
    <row r="1277" spans="2:32" ht="15.75" customHeight="1" x14ac:dyDescent="0.35">
      <c r="B1277" s="903"/>
      <c r="C1277" s="904"/>
      <c r="D1277" s="905"/>
      <c r="E1277" s="906"/>
      <c r="F1277" s="907"/>
      <c r="G1277" s="908"/>
      <c r="H1277" s="909"/>
      <c r="I1277" s="910"/>
      <c r="J1277" s="911"/>
      <c r="K1277" s="912"/>
      <c r="L1277" s="913"/>
      <c r="M1277" s="914"/>
      <c r="N1277" s="915"/>
      <c r="O1277" s="914"/>
      <c r="P1277" s="915"/>
      <c r="Q1277" s="916"/>
      <c r="R1277" s="917"/>
      <c r="S1277" s="918"/>
      <c r="T1277" s="114" t="str" cm="1">
        <f t="array" ref="T1277">_xlfn.IFS(I1277="L = L",J1277*K1277,I1277="L = RoT",J1277*R1277*S1277,I1277="A = L x H",J1277*K1277*L1277,I1277="A = CS",J1277*O1277,I1277="A = A",J1277*N1277,I1277="A = RoT",J1277*R1277*S1277,I1277="V = L x H x T",J1277*K1277*L1277*M1277,I1277="V = L x CS",J1277*K1277*O1277,I1277="V = T x A",J1277*M1277*N1277,I1277="V = V",J1277*P1277,I1277="V = RoT",J1277*R1277*S1277,I1277="M = M",J1277*Q1277,I1277="M = RoT",J1277*R1277*S1277,I1277="","")</f>
        <v/>
      </c>
      <c r="U1277" s="115" t="str" cm="1">
        <f t="array" ref="U1277">_xlfn.IFNA(_xlfn.IFS($H1277="length","m",$H1277="area","m2",$H1277="volume","m3",$H1277="mass","kg",$H1277="",""),"problem")</f>
        <v/>
      </c>
      <c r="V1277" s="475"/>
      <c r="W1277" s="476"/>
      <c r="X1277" s="476"/>
      <c r="Y1277" s="476"/>
      <c r="Z1277" s="116"/>
      <c r="AA1277" s="117" t="str" cm="1">
        <f t="array" ref="AA1277">_xlfn.IFNA(_xlfn.IFS($H1277="Length",VLOOKUP($Y1277,Densities,3,FALSE),$H1277="area",VLOOKUP($Y1277,Densities,4,FALSE),$H1277="volume",VLOOKUP($Y1277,Densities,5,FALSE),$H1277="mass",1,$H1277="",""),"enter density manually")</f>
        <v/>
      </c>
      <c r="AB1277" s="115" t="str" cm="1">
        <f t="array" ref="AB1277">_xlfn.IFNA(_xlfn.IFS($H1277="length","kg/m",$H1277="area","kg/m2",$H1277="volume","kg/m3",$H1277="mass","kg/kg",$H1277="",""),"problem")</f>
        <v/>
      </c>
      <c r="AC1277" s="118" t="str">
        <f t="shared" si="75"/>
        <v/>
      </c>
      <c r="AD1277" s="119" t="str">
        <f t="shared" si="76"/>
        <v/>
      </c>
      <c r="AE1277" s="120" t="str">
        <f t="shared" si="77"/>
        <v/>
      </c>
      <c r="AF1277" s="121" t="str">
        <f t="shared" si="74"/>
        <v/>
      </c>
    </row>
    <row r="1278" spans="2:32" ht="15.75" customHeight="1" x14ac:dyDescent="0.35">
      <c r="B1278" s="903"/>
      <c r="C1278" s="904"/>
      <c r="D1278" s="905"/>
      <c r="E1278" s="906"/>
      <c r="F1278" s="907"/>
      <c r="G1278" s="908"/>
      <c r="H1278" s="909"/>
      <c r="I1278" s="910"/>
      <c r="J1278" s="911"/>
      <c r="K1278" s="912"/>
      <c r="L1278" s="913"/>
      <c r="M1278" s="914"/>
      <c r="N1278" s="915"/>
      <c r="O1278" s="914"/>
      <c r="P1278" s="915"/>
      <c r="Q1278" s="916"/>
      <c r="R1278" s="917"/>
      <c r="S1278" s="918"/>
      <c r="T1278" s="114" t="str" cm="1">
        <f t="array" ref="T1278">_xlfn.IFS(I1278="L = L",J1278*K1278,I1278="L = RoT",J1278*R1278*S1278,I1278="A = L x H",J1278*K1278*L1278,I1278="A = CS",J1278*O1278,I1278="A = A",J1278*N1278,I1278="A = RoT",J1278*R1278*S1278,I1278="V = L x H x T",J1278*K1278*L1278*M1278,I1278="V = L x CS",J1278*K1278*O1278,I1278="V = T x A",J1278*M1278*N1278,I1278="V = V",J1278*P1278,I1278="V = RoT",J1278*R1278*S1278,I1278="M = M",J1278*Q1278,I1278="M = RoT",J1278*R1278*S1278,I1278="","")</f>
        <v/>
      </c>
      <c r="U1278" s="115" t="str" cm="1">
        <f t="array" ref="U1278">_xlfn.IFNA(_xlfn.IFS($H1278="length","m",$H1278="area","m2",$H1278="volume","m3",$H1278="mass","kg",$H1278="",""),"problem")</f>
        <v/>
      </c>
      <c r="V1278" s="475"/>
      <c r="W1278" s="476"/>
      <c r="X1278" s="476"/>
      <c r="Y1278" s="476"/>
      <c r="Z1278" s="116"/>
      <c r="AA1278" s="117" t="str" cm="1">
        <f t="array" ref="AA1278">_xlfn.IFNA(_xlfn.IFS($H1278="Length",VLOOKUP($Y1278,Densities,3,FALSE),$H1278="area",VLOOKUP($Y1278,Densities,4,FALSE),$H1278="volume",VLOOKUP($Y1278,Densities,5,FALSE),$H1278="mass",1,$H1278="",""),"enter density manually")</f>
        <v/>
      </c>
      <c r="AB1278" s="115" t="str" cm="1">
        <f t="array" ref="AB1278">_xlfn.IFNA(_xlfn.IFS($H1278="length","kg/m",$H1278="area","kg/m2",$H1278="volume","kg/m3",$H1278="mass","kg/kg",$H1278="",""),"problem")</f>
        <v/>
      </c>
      <c r="AC1278" s="118" t="str">
        <f t="shared" si="75"/>
        <v/>
      </c>
      <c r="AD1278" s="119" t="str">
        <f t="shared" si="76"/>
        <v/>
      </c>
      <c r="AE1278" s="120" t="str">
        <f t="shared" si="77"/>
        <v/>
      </c>
      <c r="AF1278" s="121" t="str">
        <f t="shared" si="74"/>
        <v/>
      </c>
    </row>
    <row r="1279" spans="2:32" ht="15.75" customHeight="1" x14ac:dyDescent="0.35">
      <c r="B1279" s="903"/>
      <c r="C1279" s="904"/>
      <c r="D1279" s="905"/>
      <c r="E1279" s="906"/>
      <c r="F1279" s="907"/>
      <c r="G1279" s="908"/>
      <c r="H1279" s="909"/>
      <c r="I1279" s="910"/>
      <c r="J1279" s="911"/>
      <c r="K1279" s="912"/>
      <c r="L1279" s="913"/>
      <c r="M1279" s="914"/>
      <c r="N1279" s="915"/>
      <c r="O1279" s="914"/>
      <c r="P1279" s="915"/>
      <c r="Q1279" s="916"/>
      <c r="R1279" s="917"/>
      <c r="S1279" s="918"/>
      <c r="T1279" s="114" t="str" cm="1">
        <f t="array" ref="T1279">_xlfn.IFS(I1279="L = L",J1279*K1279,I1279="L = RoT",J1279*R1279*S1279,I1279="A = L x H",J1279*K1279*L1279,I1279="A = CS",J1279*O1279,I1279="A = A",J1279*N1279,I1279="A = RoT",J1279*R1279*S1279,I1279="V = L x H x T",J1279*K1279*L1279*M1279,I1279="V = L x CS",J1279*K1279*O1279,I1279="V = T x A",J1279*M1279*N1279,I1279="V = V",J1279*P1279,I1279="V = RoT",J1279*R1279*S1279,I1279="M = M",J1279*Q1279,I1279="M = RoT",J1279*R1279*S1279,I1279="","")</f>
        <v/>
      </c>
      <c r="U1279" s="115" t="str" cm="1">
        <f t="array" ref="U1279">_xlfn.IFNA(_xlfn.IFS($H1279="length","m",$H1279="area","m2",$H1279="volume","m3",$H1279="mass","kg",$H1279="",""),"problem")</f>
        <v/>
      </c>
      <c r="V1279" s="475"/>
      <c r="W1279" s="476"/>
      <c r="X1279" s="476"/>
      <c r="Y1279" s="476"/>
      <c r="Z1279" s="116"/>
      <c r="AA1279" s="117" t="str" cm="1">
        <f t="array" ref="AA1279">_xlfn.IFNA(_xlfn.IFS($H1279="Length",VLOOKUP($Y1279,Densities,3,FALSE),$H1279="area",VLOOKUP($Y1279,Densities,4,FALSE),$H1279="volume",VLOOKUP($Y1279,Densities,5,FALSE),$H1279="mass",1,$H1279="",""),"enter density manually")</f>
        <v/>
      </c>
      <c r="AB1279" s="115" t="str" cm="1">
        <f t="array" ref="AB1279">_xlfn.IFNA(_xlfn.IFS($H1279="length","kg/m",$H1279="area","kg/m2",$H1279="volume","kg/m3",$H1279="mass","kg/kg",$H1279="",""),"problem")</f>
        <v/>
      </c>
      <c r="AC1279" s="118" t="str">
        <f t="shared" si="75"/>
        <v/>
      </c>
      <c r="AD1279" s="119" t="str">
        <f t="shared" si="76"/>
        <v/>
      </c>
      <c r="AE1279" s="120" t="str">
        <f t="shared" si="77"/>
        <v/>
      </c>
      <c r="AF1279" s="121" t="str">
        <f t="shared" si="74"/>
        <v/>
      </c>
    </row>
    <row r="1280" spans="2:32" ht="15.75" customHeight="1" x14ac:dyDescent="0.35">
      <c r="B1280" s="903"/>
      <c r="C1280" s="904"/>
      <c r="D1280" s="905"/>
      <c r="E1280" s="906"/>
      <c r="F1280" s="907"/>
      <c r="G1280" s="908"/>
      <c r="H1280" s="909"/>
      <c r="I1280" s="910"/>
      <c r="J1280" s="911"/>
      <c r="K1280" s="912"/>
      <c r="L1280" s="913"/>
      <c r="M1280" s="914"/>
      <c r="N1280" s="915"/>
      <c r="O1280" s="914"/>
      <c r="P1280" s="915"/>
      <c r="Q1280" s="916"/>
      <c r="R1280" s="917"/>
      <c r="S1280" s="918"/>
      <c r="T1280" s="114" t="str" cm="1">
        <f t="array" ref="T1280">_xlfn.IFS(I1280="L = L",J1280*K1280,I1280="L = RoT",J1280*R1280*S1280,I1280="A = L x H",J1280*K1280*L1280,I1280="A = CS",J1280*O1280,I1280="A = A",J1280*N1280,I1280="A = RoT",J1280*R1280*S1280,I1280="V = L x H x T",J1280*K1280*L1280*M1280,I1280="V = L x CS",J1280*K1280*O1280,I1280="V = T x A",J1280*M1280*N1280,I1280="V = V",J1280*P1280,I1280="V = RoT",J1280*R1280*S1280,I1280="M = M",J1280*Q1280,I1280="M = RoT",J1280*R1280*S1280,I1280="","")</f>
        <v/>
      </c>
      <c r="U1280" s="115" t="str" cm="1">
        <f t="array" ref="U1280">_xlfn.IFNA(_xlfn.IFS($H1280="length","m",$H1280="area","m2",$H1280="volume","m3",$H1280="mass","kg",$H1280="",""),"problem")</f>
        <v/>
      </c>
      <c r="V1280" s="475"/>
      <c r="W1280" s="476"/>
      <c r="X1280" s="476"/>
      <c r="Y1280" s="476"/>
      <c r="Z1280" s="116"/>
      <c r="AA1280" s="117" t="str" cm="1">
        <f t="array" ref="AA1280">_xlfn.IFNA(_xlfn.IFS($H1280="Length",VLOOKUP($Y1280,Densities,3,FALSE),$H1280="area",VLOOKUP($Y1280,Densities,4,FALSE),$H1280="volume",VLOOKUP($Y1280,Densities,5,FALSE),$H1280="mass",1,$H1280="",""),"enter density manually")</f>
        <v/>
      </c>
      <c r="AB1280" s="115" t="str" cm="1">
        <f t="array" ref="AB1280">_xlfn.IFNA(_xlfn.IFS($H1280="length","kg/m",$H1280="area","kg/m2",$H1280="volume","kg/m3",$H1280="mass","kg/kg",$H1280="",""),"problem")</f>
        <v/>
      </c>
      <c r="AC1280" s="118" t="str">
        <f t="shared" si="75"/>
        <v/>
      </c>
      <c r="AD1280" s="119" t="str">
        <f t="shared" si="76"/>
        <v/>
      </c>
      <c r="AE1280" s="120" t="str">
        <f t="shared" si="77"/>
        <v/>
      </c>
      <c r="AF1280" s="121" t="str">
        <f t="shared" si="74"/>
        <v/>
      </c>
    </row>
    <row r="1281" spans="2:32" ht="15.75" customHeight="1" x14ac:dyDescent="0.35">
      <c r="B1281" s="903"/>
      <c r="C1281" s="904"/>
      <c r="D1281" s="905"/>
      <c r="E1281" s="906"/>
      <c r="F1281" s="907"/>
      <c r="G1281" s="908"/>
      <c r="H1281" s="909"/>
      <c r="I1281" s="910"/>
      <c r="J1281" s="911"/>
      <c r="K1281" s="912"/>
      <c r="L1281" s="913"/>
      <c r="M1281" s="914"/>
      <c r="N1281" s="915"/>
      <c r="O1281" s="914"/>
      <c r="P1281" s="915"/>
      <c r="Q1281" s="916"/>
      <c r="R1281" s="917"/>
      <c r="S1281" s="918"/>
      <c r="T1281" s="114" t="str" cm="1">
        <f t="array" ref="T1281">_xlfn.IFS(I1281="L = L",J1281*K1281,I1281="L = RoT",J1281*R1281*S1281,I1281="A = L x H",J1281*K1281*L1281,I1281="A = CS",J1281*O1281,I1281="A = A",J1281*N1281,I1281="A = RoT",J1281*R1281*S1281,I1281="V = L x H x T",J1281*K1281*L1281*M1281,I1281="V = L x CS",J1281*K1281*O1281,I1281="V = T x A",J1281*M1281*N1281,I1281="V = V",J1281*P1281,I1281="V = RoT",J1281*R1281*S1281,I1281="M = M",J1281*Q1281,I1281="M = RoT",J1281*R1281*S1281,I1281="","")</f>
        <v/>
      </c>
      <c r="U1281" s="115" t="str" cm="1">
        <f t="array" ref="U1281">_xlfn.IFNA(_xlfn.IFS($H1281="length","m",$H1281="area","m2",$H1281="volume","m3",$H1281="mass","kg",$H1281="",""),"problem")</f>
        <v/>
      </c>
      <c r="V1281" s="475"/>
      <c r="W1281" s="476"/>
      <c r="X1281" s="476"/>
      <c r="Y1281" s="476"/>
      <c r="Z1281" s="116"/>
      <c r="AA1281" s="117" t="str" cm="1">
        <f t="array" ref="AA1281">_xlfn.IFNA(_xlfn.IFS($H1281="Length",VLOOKUP($Y1281,Densities,3,FALSE),$H1281="area",VLOOKUP($Y1281,Densities,4,FALSE),$H1281="volume",VLOOKUP($Y1281,Densities,5,FALSE),$H1281="mass",1,$H1281="",""),"enter density manually")</f>
        <v/>
      </c>
      <c r="AB1281" s="115" t="str" cm="1">
        <f t="array" ref="AB1281">_xlfn.IFNA(_xlfn.IFS($H1281="length","kg/m",$H1281="area","kg/m2",$H1281="volume","kg/m3",$H1281="mass","kg/kg",$H1281="",""),"problem")</f>
        <v/>
      </c>
      <c r="AC1281" s="118" t="str">
        <f t="shared" si="75"/>
        <v/>
      </c>
      <c r="AD1281" s="119" t="str">
        <f t="shared" si="76"/>
        <v/>
      </c>
      <c r="AE1281" s="120" t="str">
        <f t="shared" si="77"/>
        <v/>
      </c>
      <c r="AF1281" s="121" t="str">
        <f t="shared" si="74"/>
        <v/>
      </c>
    </row>
    <row r="1282" spans="2:32" ht="15.75" customHeight="1" x14ac:dyDescent="0.35">
      <c r="B1282" s="903"/>
      <c r="C1282" s="904"/>
      <c r="D1282" s="905"/>
      <c r="E1282" s="906"/>
      <c r="F1282" s="907"/>
      <c r="G1282" s="908"/>
      <c r="H1282" s="909"/>
      <c r="I1282" s="910"/>
      <c r="J1282" s="911"/>
      <c r="K1282" s="912"/>
      <c r="L1282" s="913"/>
      <c r="M1282" s="914"/>
      <c r="N1282" s="915"/>
      <c r="O1282" s="914"/>
      <c r="P1282" s="915"/>
      <c r="Q1282" s="916"/>
      <c r="R1282" s="917"/>
      <c r="S1282" s="918"/>
      <c r="T1282" s="114" t="str" cm="1">
        <f t="array" ref="T1282">_xlfn.IFS(I1282="L = L",J1282*K1282,I1282="L = RoT",J1282*R1282*S1282,I1282="A = L x H",J1282*K1282*L1282,I1282="A = CS",J1282*O1282,I1282="A = A",J1282*N1282,I1282="A = RoT",J1282*R1282*S1282,I1282="V = L x H x T",J1282*K1282*L1282*M1282,I1282="V = L x CS",J1282*K1282*O1282,I1282="V = T x A",J1282*M1282*N1282,I1282="V = V",J1282*P1282,I1282="V = RoT",J1282*R1282*S1282,I1282="M = M",J1282*Q1282,I1282="M = RoT",J1282*R1282*S1282,I1282="","")</f>
        <v/>
      </c>
      <c r="U1282" s="115" t="str" cm="1">
        <f t="array" ref="U1282">_xlfn.IFNA(_xlfn.IFS($H1282="length","m",$H1282="area","m2",$H1282="volume","m3",$H1282="mass","kg",$H1282="",""),"problem")</f>
        <v/>
      </c>
      <c r="V1282" s="475"/>
      <c r="W1282" s="476"/>
      <c r="X1282" s="476"/>
      <c r="Y1282" s="476"/>
      <c r="Z1282" s="116"/>
      <c r="AA1282" s="117" t="str" cm="1">
        <f t="array" ref="AA1282">_xlfn.IFNA(_xlfn.IFS($H1282="Length",VLOOKUP($Y1282,Densities,3,FALSE),$H1282="area",VLOOKUP($Y1282,Densities,4,FALSE),$H1282="volume",VLOOKUP($Y1282,Densities,5,FALSE),$H1282="mass",1,$H1282="",""),"enter density manually")</f>
        <v/>
      </c>
      <c r="AB1282" s="115" t="str" cm="1">
        <f t="array" ref="AB1282">_xlfn.IFNA(_xlfn.IFS($H1282="length","kg/m",$H1282="area","kg/m2",$H1282="volume","kg/m3",$H1282="mass","kg/kg",$H1282="",""),"problem")</f>
        <v/>
      </c>
      <c r="AC1282" s="118" t="str">
        <f t="shared" si="75"/>
        <v/>
      </c>
      <c r="AD1282" s="119" t="str">
        <f t="shared" si="76"/>
        <v/>
      </c>
      <c r="AE1282" s="120" t="str">
        <f t="shared" si="77"/>
        <v/>
      </c>
      <c r="AF1282" s="121" t="str">
        <f t="shared" si="74"/>
        <v/>
      </c>
    </row>
    <row r="1283" spans="2:32" ht="15.75" customHeight="1" x14ac:dyDescent="0.35">
      <c r="B1283" s="903"/>
      <c r="C1283" s="904"/>
      <c r="D1283" s="905"/>
      <c r="E1283" s="906"/>
      <c r="F1283" s="907"/>
      <c r="G1283" s="908"/>
      <c r="H1283" s="909"/>
      <c r="I1283" s="910"/>
      <c r="J1283" s="911"/>
      <c r="K1283" s="912"/>
      <c r="L1283" s="913"/>
      <c r="M1283" s="914"/>
      <c r="N1283" s="915"/>
      <c r="O1283" s="914"/>
      <c r="P1283" s="915"/>
      <c r="Q1283" s="916"/>
      <c r="R1283" s="917"/>
      <c r="S1283" s="918"/>
      <c r="T1283" s="114" t="str" cm="1">
        <f t="array" ref="T1283">_xlfn.IFS(I1283="L = L",J1283*K1283,I1283="L = RoT",J1283*R1283*S1283,I1283="A = L x H",J1283*K1283*L1283,I1283="A = CS",J1283*O1283,I1283="A = A",J1283*N1283,I1283="A = RoT",J1283*R1283*S1283,I1283="V = L x H x T",J1283*K1283*L1283*M1283,I1283="V = L x CS",J1283*K1283*O1283,I1283="V = T x A",J1283*M1283*N1283,I1283="V = V",J1283*P1283,I1283="V = RoT",J1283*R1283*S1283,I1283="M = M",J1283*Q1283,I1283="M = RoT",J1283*R1283*S1283,I1283="","")</f>
        <v/>
      </c>
      <c r="U1283" s="115" t="str" cm="1">
        <f t="array" ref="U1283">_xlfn.IFNA(_xlfn.IFS($H1283="length","m",$H1283="area","m2",$H1283="volume","m3",$H1283="mass","kg",$H1283="",""),"problem")</f>
        <v/>
      </c>
      <c r="V1283" s="475"/>
      <c r="W1283" s="476"/>
      <c r="X1283" s="476"/>
      <c r="Y1283" s="476"/>
      <c r="Z1283" s="116"/>
      <c r="AA1283" s="117" t="str" cm="1">
        <f t="array" ref="AA1283">_xlfn.IFNA(_xlfn.IFS($H1283="Length",VLOOKUP($Y1283,Densities,3,FALSE),$H1283="area",VLOOKUP($Y1283,Densities,4,FALSE),$H1283="volume",VLOOKUP($Y1283,Densities,5,FALSE),$H1283="mass",1,$H1283="",""),"enter density manually")</f>
        <v/>
      </c>
      <c r="AB1283" s="115" t="str" cm="1">
        <f t="array" ref="AB1283">_xlfn.IFNA(_xlfn.IFS($H1283="length","kg/m",$H1283="area","kg/m2",$H1283="volume","kg/m3",$H1283="mass","kg/kg",$H1283="",""),"problem")</f>
        <v/>
      </c>
      <c r="AC1283" s="118" t="str">
        <f t="shared" si="75"/>
        <v/>
      </c>
      <c r="AD1283" s="119" t="str">
        <f t="shared" si="76"/>
        <v/>
      </c>
      <c r="AE1283" s="120" t="str">
        <f t="shared" si="77"/>
        <v/>
      </c>
      <c r="AF1283" s="121" t="str">
        <f t="shared" si="74"/>
        <v/>
      </c>
    </row>
    <row r="1284" spans="2:32" ht="15.75" customHeight="1" x14ac:dyDescent="0.35">
      <c r="B1284" s="903"/>
      <c r="C1284" s="904"/>
      <c r="D1284" s="905"/>
      <c r="E1284" s="906"/>
      <c r="F1284" s="907"/>
      <c r="G1284" s="908"/>
      <c r="H1284" s="909"/>
      <c r="I1284" s="910"/>
      <c r="J1284" s="911"/>
      <c r="K1284" s="912"/>
      <c r="L1284" s="913"/>
      <c r="M1284" s="914"/>
      <c r="N1284" s="915"/>
      <c r="O1284" s="914"/>
      <c r="P1284" s="915"/>
      <c r="Q1284" s="916"/>
      <c r="R1284" s="917"/>
      <c r="S1284" s="918"/>
      <c r="T1284" s="114" t="str" cm="1">
        <f t="array" ref="T1284">_xlfn.IFS(I1284="L = L",J1284*K1284,I1284="L = RoT",J1284*R1284*S1284,I1284="A = L x H",J1284*K1284*L1284,I1284="A = CS",J1284*O1284,I1284="A = A",J1284*N1284,I1284="A = RoT",J1284*R1284*S1284,I1284="V = L x H x T",J1284*K1284*L1284*M1284,I1284="V = L x CS",J1284*K1284*O1284,I1284="V = T x A",J1284*M1284*N1284,I1284="V = V",J1284*P1284,I1284="V = RoT",J1284*R1284*S1284,I1284="M = M",J1284*Q1284,I1284="M = RoT",J1284*R1284*S1284,I1284="","")</f>
        <v/>
      </c>
      <c r="U1284" s="115" t="str" cm="1">
        <f t="array" ref="U1284">_xlfn.IFNA(_xlfn.IFS($H1284="length","m",$H1284="area","m2",$H1284="volume","m3",$H1284="mass","kg",$H1284="",""),"problem")</f>
        <v/>
      </c>
      <c r="V1284" s="475"/>
      <c r="W1284" s="476"/>
      <c r="X1284" s="476"/>
      <c r="Y1284" s="476"/>
      <c r="Z1284" s="116"/>
      <c r="AA1284" s="117" t="str" cm="1">
        <f t="array" ref="AA1284">_xlfn.IFNA(_xlfn.IFS($H1284="Length",VLOOKUP($Y1284,Densities,3,FALSE),$H1284="area",VLOOKUP($Y1284,Densities,4,FALSE),$H1284="volume",VLOOKUP($Y1284,Densities,5,FALSE),$H1284="mass",1,$H1284="",""),"enter density manually")</f>
        <v/>
      </c>
      <c r="AB1284" s="115" t="str" cm="1">
        <f t="array" ref="AB1284">_xlfn.IFNA(_xlfn.IFS($H1284="length","kg/m",$H1284="area","kg/m2",$H1284="volume","kg/m3",$H1284="mass","kg/kg",$H1284="",""),"problem")</f>
        <v/>
      </c>
      <c r="AC1284" s="118" t="str">
        <f t="shared" si="75"/>
        <v/>
      </c>
      <c r="AD1284" s="119" t="str">
        <f t="shared" si="76"/>
        <v/>
      </c>
      <c r="AE1284" s="120" t="str">
        <f t="shared" si="77"/>
        <v/>
      </c>
      <c r="AF1284" s="121" t="str">
        <f t="shared" si="74"/>
        <v/>
      </c>
    </row>
    <row r="1285" spans="2:32" ht="15.75" customHeight="1" x14ac:dyDescent="0.35">
      <c r="B1285" s="903"/>
      <c r="C1285" s="904"/>
      <c r="D1285" s="905"/>
      <c r="E1285" s="906"/>
      <c r="F1285" s="907"/>
      <c r="G1285" s="908"/>
      <c r="H1285" s="909"/>
      <c r="I1285" s="910"/>
      <c r="J1285" s="911"/>
      <c r="K1285" s="912"/>
      <c r="L1285" s="913"/>
      <c r="M1285" s="914"/>
      <c r="N1285" s="915"/>
      <c r="O1285" s="914"/>
      <c r="P1285" s="915"/>
      <c r="Q1285" s="916"/>
      <c r="R1285" s="917"/>
      <c r="S1285" s="918"/>
      <c r="T1285" s="114" t="str" cm="1">
        <f t="array" ref="T1285">_xlfn.IFS(I1285="L = L",J1285*K1285,I1285="L = RoT",J1285*R1285*S1285,I1285="A = L x H",J1285*K1285*L1285,I1285="A = CS",J1285*O1285,I1285="A = A",J1285*N1285,I1285="A = RoT",J1285*R1285*S1285,I1285="V = L x H x T",J1285*K1285*L1285*M1285,I1285="V = L x CS",J1285*K1285*O1285,I1285="V = T x A",J1285*M1285*N1285,I1285="V = V",J1285*P1285,I1285="V = RoT",J1285*R1285*S1285,I1285="M = M",J1285*Q1285,I1285="M = RoT",J1285*R1285*S1285,I1285="","")</f>
        <v/>
      </c>
      <c r="U1285" s="115" t="str" cm="1">
        <f t="array" ref="U1285">_xlfn.IFNA(_xlfn.IFS($H1285="length","m",$H1285="area","m2",$H1285="volume","m3",$H1285="mass","kg",$H1285="",""),"problem")</f>
        <v/>
      </c>
      <c r="V1285" s="475"/>
      <c r="W1285" s="476"/>
      <c r="X1285" s="476"/>
      <c r="Y1285" s="476"/>
      <c r="Z1285" s="116"/>
      <c r="AA1285" s="117" t="str" cm="1">
        <f t="array" ref="AA1285">_xlfn.IFNA(_xlfn.IFS($H1285="Length",VLOOKUP($Y1285,Densities,3,FALSE),$H1285="area",VLOOKUP($Y1285,Densities,4,FALSE),$H1285="volume",VLOOKUP($Y1285,Densities,5,FALSE),$H1285="mass",1,$H1285="",""),"enter density manually")</f>
        <v/>
      </c>
      <c r="AB1285" s="115" t="str" cm="1">
        <f t="array" ref="AB1285">_xlfn.IFNA(_xlfn.IFS($H1285="length","kg/m",$H1285="area","kg/m2",$H1285="volume","kg/m3",$H1285="mass","kg/kg",$H1285="",""),"problem")</f>
        <v/>
      </c>
      <c r="AC1285" s="118" t="str">
        <f t="shared" si="75"/>
        <v/>
      </c>
      <c r="AD1285" s="119" t="str">
        <f t="shared" si="76"/>
        <v/>
      </c>
      <c r="AE1285" s="120" t="str">
        <f t="shared" si="77"/>
        <v/>
      </c>
      <c r="AF1285" s="121" t="str">
        <f t="shared" si="74"/>
        <v/>
      </c>
    </row>
    <row r="1286" spans="2:32" ht="15.75" customHeight="1" x14ac:dyDescent="0.35">
      <c r="B1286" s="903"/>
      <c r="C1286" s="904"/>
      <c r="D1286" s="905"/>
      <c r="E1286" s="906"/>
      <c r="F1286" s="907"/>
      <c r="G1286" s="908"/>
      <c r="H1286" s="909"/>
      <c r="I1286" s="910"/>
      <c r="J1286" s="911"/>
      <c r="K1286" s="912"/>
      <c r="L1286" s="913"/>
      <c r="M1286" s="914"/>
      <c r="N1286" s="915"/>
      <c r="O1286" s="914"/>
      <c r="P1286" s="915"/>
      <c r="Q1286" s="916"/>
      <c r="R1286" s="917"/>
      <c r="S1286" s="918"/>
      <c r="T1286" s="114" t="str" cm="1">
        <f t="array" ref="T1286">_xlfn.IFS(I1286="L = L",J1286*K1286,I1286="L = RoT",J1286*R1286*S1286,I1286="A = L x H",J1286*K1286*L1286,I1286="A = CS",J1286*O1286,I1286="A = A",J1286*N1286,I1286="A = RoT",J1286*R1286*S1286,I1286="V = L x H x T",J1286*K1286*L1286*M1286,I1286="V = L x CS",J1286*K1286*O1286,I1286="V = T x A",J1286*M1286*N1286,I1286="V = V",J1286*P1286,I1286="V = RoT",J1286*R1286*S1286,I1286="M = M",J1286*Q1286,I1286="M = RoT",J1286*R1286*S1286,I1286="","")</f>
        <v/>
      </c>
      <c r="U1286" s="115" t="str" cm="1">
        <f t="array" ref="U1286">_xlfn.IFNA(_xlfn.IFS($H1286="length","m",$H1286="area","m2",$H1286="volume","m3",$H1286="mass","kg",$H1286="",""),"problem")</f>
        <v/>
      </c>
      <c r="V1286" s="475"/>
      <c r="W1286" s="476"/>
      <c r="X1286" s="476"/>
      <c r="Y1286" s="476"/>
      <c r="Z1286" s="116"/>
      <c r="AA1286" s="117" t="str" cm="1">
        <f t="array" ref="AA1286">_xlfn.IFNA(_xlfn.IFS($H1286="Length",VLOOKUP($Y1286,Densities,3,FALSE),$H1286="area",VLOOKUP($Y1286,Densities,4,FALSE),$H1286="volume",VLOOKUP($Y1286,Densities,5,FALSE),$H1286="mass",1,$H1286="",""),"enter density manually")</f>
        <v/>
      </c>
      <c r="AB1286" s="115" t="str" cm="1">
        <f t="array" ref="AB1286">_xlfn.IFNA(_xlfn.IFS($H1286="length","kg/m",$H1286="area","kg/m2",$H1286="volume","kg/m3",$H1286="mass","kg/kg",$H1286="",""),"problem")</f>
        <v/>
      </c>
      <c r="AC1286" s="118" t="str">
        <f t="shared" si="75"/>
        <v/>
      </c>
      <c r="AD1286" s="119" t="str">
        <f t="shared" si="76"/>
        <v/>
      </c>
      <c r="AE1286" s="120" t="str">
        <f t="shared" si="77"/>
        <v/>
      </c>
      <c r="AF1286" s="121" t="str">
        <f t="shared" ref="AF1286:AF1349" si="78">_xlfn.IFNA(IF($Y1286="","",VLOOKUP($Y1286,_xlfn.CHOOSECOLS(Material_categories,4,9),2,FALSE)),"Assign material to its type in tab 'Matching of material categories'")</f>
        <v/>
      </c>
    </row>
    <row r="1287" spans="2:32" ht="15.75" customHeight="1" x14ac:dyDescent="0.35">
      <c r="B1287" s="903"/>
      <c r="C1287" s="904"/>
      <c r="D1287" s="905"/>
      <c r="E1287" s="906"/>
      <c r="F1287" s="907"/>
      <c r="G1287" s="908"/>
      <c r="H1287" s="909"/>
      <c r="I1287" s="910"/>
      <c r="J1287" s="911"/>
      <c r="K1287" s="912"/>
      <c r="L1287" s="913"/>
      <c r="M1287" s="914"/>
      <c r="N1287" s="915"/>
      <c r="O1287" s="914"/>
      <c r="P1287" s="915"/>
      <c r="Q1287" s="916"/>
      <c r="R1287" s="917"/>
      <c r="S1287" s="918"/>
      <c r="T1287" s="114" t="str" cm="1">
        <f t="array" ref="T1287">_xlfn.IFS(I1287="L = L",J1287*K1287,I1287="L = RoT",J1287*R1287*S1287,I1287="A = L x H",J1287*K1287*L1287,I1287="A = CS",J1287*O1287,I1287="A = A",J1287*N1287,I1287="A = RoT",J1287*R1287*S1287,I1287="V = L x H x T",J1287*K1287*L1287*M1287,I1287="V = L x CS",J1287*K1287*O1287,I1287="V = T x A",J1287*M1287*N1287,I1287="V = V",J1287*P1287,I1287="V = RoT",J1287*R1287*S1287,I1287="M = M",J1287*Q1287,I1287="M = RoT",J1287*R1287*S1287,I1287="","")</f>
        <v/>
      </c>
      <c r="U1287" s="115" t="str" cm="1">
        <f t="array" ref="U1287">_xlfn.IFNA(_xlfn.IFS($H1287="length","m",$H1287="area","m2",$H1287="volume","m3",$H1287="mass","kg",$H1287="",""),"problem")</f>
        <v/>
      </c>
      <c r="V1287" s="475"/>
      <c r="W1287" s="476"/>
      <c r="X1287" s="476"/>
      <c r="Y1287" s="476"/>
      <c r="Z1287" s="116"/>
      <c r="AA1287" s="117" t="str" cm="1">
        <f t="array" ref="AA1287">_xlfn.IFNA(_xlfn.IFS($H1287="Length",VLOOKUP($Y1287,Densities,3,FALSE),$H1287="area",VLOOKUP($Y1287,Densities,4,FALSE),$H1287="volume",VLOOKUP($Y1287,Densities,5,FALSE),$H1287="mass",1,$H1287="",""),"enter density manually")</f>
        <v/>
      </c>
      <c r="AB1287" s="115" t="str" cm="1">
        <f t="array" ref="AB1287">_xlfn.IFNA(_xlfn.IFS($H1287="length","kg/m",$H1287="area","kg/m2",$H1287="volume","kg/m3",$H1287="mass","kg/kg",$H1287="",""),"problem")</f>
        <v/>
      </c>
      <c r="AC1287" s="118" t="str">
        <f t="shared" ref="AC1287:AC1350" si="79">IF($T1287="","",$T1287*$AA1287)</f>
        <v/>
      </c>
      <c r="AD1287" s="119" t="str">
        <f t="shared" ref="AD1287:AD1350" si="80">IF($Y1287="","",IFERROR(_xlfn.IFNA(IF($H1287="volume",$AA1287,VLOOKUP($Y1287,Densities,5,FALSE)),"enter volumic density manually"),"enter volumic density manually"))</f>
        <v/>
      </c>
      <c r="AE1287" s="120" t="str">
        <f t="shared" ref="AE1287:AE1350" si="81">IF($Y1287="","",IF($AC1287="","",$AC1287/$AD1287))</f>
        <v/>
      </c>
      <c r="AF1287" s="121" t="str">
        <f t="shared" si="78"/>
        <v/>
      </c>
    </row>
    <row r="1288" spans="2:32" ht="15.75" customHeight="1" x14ac:dyDescent="0.35">
      <c r="B1288" s="903"/>
      <c r="C1288" s="904"/>
      <c r="D1288" s="905"/>
      <c r="E1288" s="906"/>
      <c r="F1288" s="907"/>
      <c r="G1288" s="908"/>
      <c r="H1288" s="909"/>
      <c r="I1288" s="910"/>
      <c r="J1288" s="911"/>
      <c r="K1288" s="912"/>
      <c r="L1288" s="913"/>
      <c r="M1288" s="914"/>
      <c r="N1288" s="915"/>
      <c r="O1288" s="914"/>
      <c r="P1288" s="915"/>
      <c r="Q1288" s="916"/>
      <c r="R1288" s="917"/>
      <c r="S1288" s="918"/>
      <c r="T1288" s="114" t="str" cm="1">
        <f t="array" ref="T1288">_xlfn.IFS(I1288="L = L",J1288*K1288,I1288="L = RoT",J1288*R1288*S1288,I1288="A = L x H",J1288*K1288*L1288,I1288="A = CS",J1288*O1288,I1288="A = A",J1288*N1288,I1288="A = RoT",J1288*R1288*S1288,I1288="V = L x H x T",J1288*K1288*L1288*M1288,I1288="V = L x CS",J1288*K1288*O1288,I1288="V = T x A",J1288*M1288*N1288,I1288="V = V",J1288*P1288,I1288="V = RoT",J1288*R1288*S1288,I1288="M = M",J1288*Q1288,I1288="M = RoT",J1288*R1288*S1288,I1288="","")</f>
        <v/>
      </c>
      <c r="U1288" s="115" t="str" cm="1">
        <f t="array" ref="U1288">_xlfn.IFNA(_xlfn.IFS($H1288="length","m",$H1288="area","m2",$H1288="volume","m3",$H1288="mass","kg",$H1288="",""),"problem")</f>
        <v/>
      </c>
      <c r="V1288" s="475"/>
      <c r="W1288" s="476"/>
      <c r="X1288" s="476"/>
      <c r="Y1288" s="476"/>
      <c r="Z1288" s="116"/>
      <c r="AA1288" s="117" t="str" cm="1">
        <f t="array" ref="AA1288">_xlfn.IFNA(_xlfn.IFS($H1288="Length",VLOOKUP($Y1288,Densities,3,FALSE),$H1288="area",VLOOKUP($Y1288,Densities,4,FALSE),$H1288="volume",VLOOKUP($Y1288,Densities,5,FALSE),$H1288="mass",1,$H1288="",""),"enter density manually")</f>
        <v/>
      </c>
      <c r="AB1288" s="115" t="str" cm="1">
        <f t="array" ref="AB1288">_xlfn.IFNA(_xlfn.IFS($H1288="length","kg/m",$H1288="area","kg/m2",$H1288="volume","kg/m3",$H1288="mass","kg/kg",$H1288="",""),"problem")</f>
        <v/>
      </c>
      <c r="AC1288" s="118" t="str">
        <f t="shared" si="79"/>
        <v/>
      </c>
      <c r="AD1288" s="119" t="str">
        <f t="shared" si="80"/>
        <v/>
      </c>
      <c r="AE1288" s="120" t="str">
        <f t="shared" si="81"/>
        <v/>
      </c>
      <c r="AF1288" s="121" t="str">
        <f t="shared" si="78"/>
        <v/>
      </c>
    </row>
    <row r="1289" spans="2:32" ht="15.75" customHeight="1" x14ac:dyDescent="0.35">
      <c r="B1289" s="903"/>
      <c r="C1289" s="904"/>
      <c r="D1289" s="905"/>
      <c r="E1289" s="906"/>
      <c r="F1289" s="907"/>
      <c r="G1289" s="908"/>
      <c r="H1289" s="909"/>
      <c r="I1289" s="910"/>
      <c r="J1289" s="911"/>
      <c r="K1289" s="912"/>
      <c r="L1289" s="913"/>
      <c r="M1289" s="914"/>
      <c r="N1289" s="915"/>
      <c r="O1289" s="914"/>
      <c r="P1289" s="915"/>
      <c r="Q1289" s="916"/>
      <c r="R1289" s="917"/>
      <c r="S1289" s="918"/>
      <c r="T1289" s="114" t="str" cm="1">
        <f t="array" ref="T1289">_xlfn.IFS(I1289="L = L",J1289*K1289,I1289="L = RoT",J1289*R1289*S1289,I1289="A = L x H",J1289*K1289*L1289,I1289="A = CS",J1289*O1289,I1289="A = A",J1289*N1289,I1289="A = RoT",J1289*R1289*S1289,I1289="V = L x H x T",J1289*K1289*L1289*M1289,I1289="V = L x CS",J1289*K1289*O1289,I1289="V = T x A",J1289*M1289*N1289,I1289="V = V",J1289*P1289,I1289="V = RoT",J1289*R1289*S1289,I1289="M = M",J1289*Q1289,I1289="M = RoT",J1289*R1289*S1289,I1289="","")</f>
        <v/>
      </c>
      <c r="U1289" s="115" t="str" cm="1">
        <f t="array" ref="U1289">_xlfn.IFNA(_xlfn.IFS($H1289="length","m",$H1289="area","m2",$H1289="volume","m3",$H1289="mass","kg",$H1289="",""),"problem")</f>
        <v/>
      </c>
      <c r="V1289" s="475"/>
      <c r="W1289" s="476"/>
      <c r="X1289" s="476"/>
      <c r="Y1289" s="476"/>
      <c r="Z1289" s="116"/>
      <c r="AA1289" s="117" t="str" cm="1">
        <f t="array" ref="AA1289">_xlfn.IFNA(_xlfn.IFS($H1289="Length",VLOOKUP($Y1289,Densities,3,FALSE),$H1289="area",VLOOKUP($Y1289,Densities,4,FALSE),$H1289="volume",VLOOKUP($Y1289,Densities,5,FALSE),$H1289="mass",1,$H1289="",""),"enter density manually")</f>
        <v/>
      </c>
      <c r="AB1289" s="115" t="str" cm="1">
        <f t="array" ref="AB1289">_xlfn.IFNA(_xlfn.IFS($H1289="length","kg/m",$H1289="area","kg/m2",$H1289="volume","kg/m3",$H1289="mass","kg/kg",$H1289="",""),"problem")</f>
        <v/>
      </c>
      <c r="AC1289" s="118" t="str">
        <f t="shared" si="79"/>
        <v/>
      </c>
      <c r="AD1289" s="119" t="str">
        <f t="shared" si="80"/>
        <v/>
      </c>
      <c r="AE1289" s="120" t="str">
        <f t="shared" si="81"/>
        <v/>
      </c>
      <c r="AF1289" s="121" t="str">
        <f t="shared" si="78"/>
        <v/>
      </c>
    </row>
    <row r="1290" spans="2:32" ht="15.75" customHeight="1" x14ac:dyDescent="0.35">
      <c r="B1290" s="903"/>
      <c r="C1290" s="904"/>
      <c r="D1290" s="905"/>
      <c r="E1290" s="906"/>
      <c r="F1290" s="907"/>
      <c r="G1290" s="908"/>
      <c r="H1290" s="909"/>
      <c r="I1290" s="910"/>
      <c r="J1290" s="911"/>
      <c r="K1290" s="912"/>
      <c r="L1290" s="913"/>
      <c r="M1290" s="914"/>
      <c r="N1290" s="915"/>
      <c r="O1290" s="914"/>
      <c r="P1290" s="915"/>
      <c r="Q1290" s="916"/>
      <c r="R1290" s="917"/>
      <c r="S1290" s="918"/>
      <c r="T1290" s="114" t="str" cm="1">
        <f t="array" ref="T1290">_xlfn.IFS(I1290="L = L",J1290*K1290,I1290="L = RoT",J1290*R1290*S1290,I1290="A = L x H",J1290*K1290*L1290,I1290="A = CS",J1290*O1290,I1290="A = A",J1290*N1290,I1290="A = RoT",J1290*R1290*S1290,I1290="V = L x H x T",J1290*K1290*L1290*M1290,I1290="V = L x CS",J1290*K1290*O1290,I1290="V = T x A",J1290*M1290*N1290,I1290="V = V",J1290*P1290,I1290="V = RoT",J1290*R1290*S1290,I1290="M = M",J1290*Q1290,I1290="M = RoT",J1290*R1290*S1290,I1290="","")</f>
        <v/>
      </c>
      <c r="U1290" s="115" t="str" cm="1">
        <f t="array" ref="U1290">_xlfn.IFNA(_xlfn.IFS($H1290="length","m",$H1290="area","m2",$H1290="volume","m3",$H1290="mass","kg",$H1290="",""),"problem")</f>
        <v/>
      </c>
      <c r="V1290" s="475"/>
      <c r="W1290" s="476"/>
      <c r="X1290" s="476"/>
      <c r="Y1290" s="476"/>
      <c r="Z1290" s="116"/>
      <c r="AA1290" s="117" t="str" cm="1">
        <f t="array" ref="AA1290">_xlfn.IFNA(_xlfn.IFS($H1290="Length",VLOOKUP($Y1290,Densities,3,FALSE),$H1290="area",VLOOKUP($Y1290,Densities,4,FALSE),$H1290="volume",VLOOKUP($Y1290,Densities,5,FALSE),$H1290="mass",1,$H1290="",""),"enter density manually")</f>
        <v/>
      </c>
      <c r="AB1290" s="115" t="str" cm="1">
        <f t="array" ref="AB1290">_xlfn.IFNA(_xlfn.IFS($H1290="length","kg/m",$H1290="area","kg/m2",$H1290="volume","kg/m3",$H1290="mass","kg/kg",$H1290="",""),"problem")</f>
        <v/>
      </c>
      <c r="AC1290" s="118" t="str">
        <f t="shared" si="79"/>
        <v/>
      </c>
      <c r="AD1290" s="119" t="str">
        <f t="shared" si="80"/>
        <v/>
      </c>
      <c r="AE1290" s="120" t="str">
        <f t="shared" si="81"/>
        <v/>
      </c>
      <c r="AF1290" s="121" t="str">
        <f t="shared" si="78"/>
        <v/>
      </c>
    </row>
    <row r="1291" spans="2:32" ht="15.75" customHeight="1" x14ac:dyDescent="0.35">
      <c r="B1291" s="903"/>
      <c r="C1291" s="904"/>
      <c r="D1291" s="905"/>
      <c r="E1291" s="906"/>
      <c r="F1291" s="907"/>
      <c r="G1291" s="908"/>
      <c r="H1291" s="909"/>
      <c r="I1291" s="910"/>
      <c r="J1291" s="911"/>
      <c r="K1291" s="912"/>
      <c r="L1291" s="913"/>
      <c r="M1291" s="914"/>
      <c r="N1291" s="915"/>
      <c r="O1291" s="914"/>
      <c r="P1291" s="915"/>
      <c r="Q1291" s="916"/>
      <c r="R1291" s="917"/>
      <c r="S1291" s="918"/>
      <c r="T1291" s="114" t="str" cm="1">
        <f t="array" ref="T1291">_xlfn.IFS(I1291="L = L",J1291*K1291,I1291="L = RoT",J1291*R1291*S1291,I1291="A = L x H",J1291*K1291*L1291,I1291="A = CS",J1291*O1291,I1291="A = A",J1291*N1291,I1291="A = RoT",J1291*R1291*S1291,I1291="V = L x H x T",J1291*K1291*L1291*M1291,I1291="V = L x CS",J1291*K1291*O1291,I1291="V = T x A",J1291*M1291*N1291,I1291="V = V",J1291*P1291,I1291="V = RoT",J1291*R1291*S1291,I1291="M = M",J1291*Q1291,I1291="M = RoT",J1291*R1291*S1291,I1291="","")</f>
        <v/>
      </c>
      <c r="U1291" s="115" t="str" cm="1">
        <f t="array" ref="U1291">_xlfn.IFNA(_xlfn.IFS($H1291="length","m",$H1291="area","m2",$H1291="volume","m3",$H1291="mass","kg",$H1291="",""),"problem")</f>
        <v/>
      </c>
      <c r="V1291" s="475"/>
      <c r="W1291" s="476"/>
      <c r="X1291" s="476"/>
      <c r="Y1291" s="476"/>
      <c r="Z1291" s="116"/>
      <c r="AA1291" s="117" t="str" cm="1">
        <f t="array" ref="AA1291">_xlfn.IFNA(_xlfn.IFS($H1291="Length",VLOOKUP($Y1291,Densities,3,FALSE),$H1291="area",VLOOKUP($Y1291,Densities,4,FALSE),$H1291="volume",VLOOKUP($Y1291,Densities,5,FALSE),$H1291="mass",1,$H1291="",""),"enter density manually")</f>
        <v/>
      </c>
      <c r="AB1291" s="115" t="str" cm="1">
        <f t="array" ref="AB1291">_xlfn.IFNA(_xlfn.IFS($H1291="length","kg/m",$H1291="area","kg/m2",$H1291="volume","kg/m3",$H1291="mass","kg/kg",$H1291="",""),"problem")</f>
        <v/>
      </c>
      <c r="AC1291" s="118" t="str">
        <f t="shared" si="79"/>
        <v/>
      </c>
      <c r="AD1291" s="119" t="str">
        <f t="shared" si="80"/>
        <v/>
      </c>
      <c r="AE1291" s="120" t="str">
        <f t="shared" si="81"/>
        <v/>
      </c>
      <c r="AF1291" s="121" t="str">
        <f t="shared" si="78"/>
        <v/>
      </c>
    </row>
    <row r="1292" spans="2:32" ht="15.75" customHeight="1" x14ac:dyDescent="0.35">
      <c r="B1292" s="903"/>
      <c r="C1292" s="904"/>
      <c r="D1292" s="905"/>
      <c r="E1292" s="906"/>
      <c r="F1292" s="907"/>
      <c r="G1292" s="908"/>
      <c r="H1292" s="909"/>
      <c r="I1292" s="910"/>
      <c r="J1292" s="911"/>
      <c r="K1292" s="912"/>
      <c r="L1292" s="913"/>
      <c r="M1292" s="914"/>
      <c r="N1292" s="915"/>
      <c r="O1292" s="914"/>
      <c r="P1292" s="915"/>
      <c r="Q1292" s="916"/>
      <c r="R1292" s="917"/>
      <c r="S1292" s="918"/>
      <c r="T1292" s="114" t="str" cm="1">
        <f t="array" ref="T1292">_xlfn.IFS(I1292="L = L",J1292*K1292,I1292="L = RoT",J1292*R1292*S1292,I1292="A = L x H",J1292*K1292*L1292,I1292="A = CS",J1292*O1292,I1292="A = A",J1292*N1292,I1292="A = RoT",J1292*R1292*S1292,I1292="V = L x H x T",J1292*K1292*L1292*M1292,I1292="V = L x CS",J1292*K1292*O1292,I1292="V = T x A",J1292*M1292*N1292,I1292="V = V",J1292*P1292,I1292="V = RoT",J1292*R1292*S1292,I1292="M = M",J1292*Q1292,I1292="M = RoT",J1292*R1292*S1292,I1292="","")</f>
        <v/>
      </c>
      <c r="U1292" s="115" t="str" cm="1">
        <f t="array" ref="U1292">_xlfn.IFNA(_xlfn.IFS($H1292="length","m",$H1292="area","m2",$H1292="volume","m3",$H1292="mass","kg",$H1292="",""),"problem")</f>
        <v/>
      </c>
      <c r="V1292" s="475"/>
      <c r="W1292" s="476"/>
      <c r="X1292" s="476"/>
      <c r="Y1292" s="476"/>
      <c r="Z1292" s="116"/>
      <c r="AA1292" s="117" t="str" cm="1">
        <f t="array" ref="AA1292">_xlfn.IFNA(_xlfn.IFS($H1292="Length",VLOOKUP($Y1292,Densities,3,FALSE),$H1292="area",VLOOKUP($Y1292,Densities,4,FALSE),$H1292="volume",VLOOKUP($Y1292,Densities,5,FALSE),$H1292="mass",1,$H1292="",""),"enter density manually")</f>
        <v/>
      </c>
      <c r="AB1292" s="115" t="str" cm="1">
        <f t="array" ref="AB1292">_xlfn.IFNA(_xlfn.IFS($H1292="length","kg/m",$H1292="area","kg/m2",$H1292="volume","kg/m3",$H1292="mass","kg/kg",$H1292="",""),"problem")</f>
        <v/>
      </c>
      <c r="AC1292" s="118" t="str">
        <f t="shared" si="79"/>
        <v/>
      </c>
      <c r="AD1292" s="119" t="str">
        <f t="shared" si="80"/>
        <v/>
      </c>
      <c r="AE1292" s="120" t="str">
        <f t="shared" si="81"/>
        <v/>
      </c>
      <c r="AF1292" s="121" t="str">
        <f t="shared" si="78"/>
        <v/>
      </c>
    </row>
    <row r="1293" spans="2:32" ht="15.75" customHeight="1" x14ac:dyDescent="0.35">
      <c r="B1293" s="903"/>
      <c r="C1293" s="904"/>
      <c r="D1293" s="905"/>
      <c r="E1293" s="906"/>
      <c r="F1293" s="907"/>
      <c r="G1293" s="908"/>
      <c r="H1293" s="909"/>
      <c r="I1293" s="910"/>
      <c r="J1293" s="911"/>
      <c r="K1293" s="912"/>
      <c r="L1293" s="913"/>
      <c r="M1293" s="914"/>
      <c r="N1293" s="915"/>
      <c r="O1293" s="914"/>
      <c r="P1293" s="915"/>
      <c r="Q1293" s="916"/>
      <c r="R1293" s="917"/>
      <c r="S1293" s="918"/>
      <c r="T1293" s="114" t="str" cm="1">
        <f t="array" ref="T1293">_xlfn.IFS(I1293="L = L",J1293*K1293,I1293="L = RoT",J1293*R1293*S1293,I1293="A = L x H",J1293*K1293*L1293,I1293="A = CS",J1293*O1293,I1293="A = A",J1293*N1293,I1293="A = RoT",J1293*R1293*S1293,I1293="V = L x H x T",J1293*K1293*L1293*M1293,I1293="V = L x CS",J1293*K1293*O1293,I1293="V = T x A",J1293*M1293*N1293,I1293="V = V",J1293*P1293,I1293="V = RoT",J1293*R1293*S1293,I1293="M = M",J1293*Q1293,I1293="M = RoT",J1293*R1293*S1293,I1293="","")</f>
        <v/>
      </c>
      <c r="U1293" s="115" t="str" cm="1">
        <f t="array" ref="U1293">_xlfn.IFNA(_xlfn.IFS($H1293="length","m",$H1293="area","m2",$H1293="volume","m3",$H1293="mass","kg",$H1293="",""),"problem")</f>
        <v/>
      </c>
      <c r="V1293" s="475"/>
      <c r="W1293" s="476"/>
      <c r="X1293" s="476"/>
      <c r="Y1293" s="476"/>
      <c r="Z1293" s="116"/>
      <c r="AA1293" s="117" t="str" cm="1">
        <f t="array" ref="AA1293">_xlfn.IFNA(_xlfn.IFS($H1293="Length",VLOOKUP($Y1293,Densities,3,FALSE),$H1293="area",VLOOKUP($Y1293,Densities,4,FALSE),$H1293="volume",VLOOKUP($Y1293,Densities,5,FALSE),$H1293="mass",1,$H1293="",""),"enter density manually")</f>
        <v/>
      </c>
      <c r="AB1293" s="115" t="str" cm="1">
        <f t="array" ref="AB1293">_xlfn.IFNA(_xlfn.IFS($H1293="length","kg/m",$H1293="area","kg/m2",$H1293="volume","kg/m3",$H1293="mass","kg/kg",$H1293="",""),"problem")</f>
        <v/>
      </c>
      <c r="AC1293" s="118" t="str">
        <f t="shared" si="79"/>
        <v/>
      </c>
      <c r="AD1293" s="119" t="str">
        <f t="shared" si="80"/>
        <v/>
      </c>
      <c r="AE1293" s="120" t="str">
        <f t="shared" si="81"/>
        <v/>
      </c>
      <c r="AF1293" s="121" t="str">
        <f t="shared" si="78"/>
        <v/>
      </c>
    </row>
    <row r="1294" spans="2:32" ht="15.75" customHeight="1" x14ac:dyDescent="0.35">
      <c r="B1294" s="903"/>
      <c r="C1294" s="904"/>
      <c r="D1294" s="905"/>
      <c r="E1294" s="906"/>
      <c r="F1294" s="907"/>
      <c r="G1294" s="908"/>
      <c r="H1294" s="909"/>
      <c r="I1294" s="910"/>
      <c r="J1294" s="911"/>
      <c r="K1294" s="912"/>
      <c r="L1294" s="913"/>
      <c r="M1294" s="914"/>
      <c r="N1294" s="915"/>
      <c r="O1294" s="914"/>
      <c r="P1294" s="915"/>
      <c r="Q1294" s="916"/>
      <c r="R1294" s="917"/>
      <c r="S1294" s="918"/>
      <c r="T1294" s="114" t="str" cm="1">
        <f t="array" ref="T1294">_xlfn.IFS(I1294="L = L",J1294*K1294,I1294="L = RoT",J1294*R1294*S1294,I1294="A = L x H",J1294*K1294*L1294,I1294="A = CS",J1294*O1294,I1294="A = A",J1294*N1294,I1294="A = RoT",J1294*R1294*S1294,I1294="V = L x H x T",J1294*K1294*L1294*M1294,I1294="V = L x CS",J1294*K1294*O1294,I1294="V = T x A",J1294*M1294*N1294,I1294="V = V",J1294*P1294,I1294="V = RoT",J1294*R1294*S1294,I1294="M = M",J1294*Q1294,I1294="M = RoT",J1294*R1294*S1294,I1294="","")</f>
        <v/>
      </c>
      <c r="U1294" s="115" t="str" cm="1">
        <f t="array" ref="U1294">_xlfn.IFNA(_xlfn.IFS($H1294="length","m",$H1294="area","m2",$H1294="volume","m3",$H1294="mass","kg",$H1294="",""),"problem")</f>
        <v/>
      </c>
      <c r="V1294" s="475"/>
      <c r="W1294" s="476"/>
      <c r="X1294" s="476"/>
      <c r="Y1294" s="476"/>
      <c r="Z1294" s="116"/>
      <c r="AA1294" s="117" t="str" cm="1">
        <f t="array" ref="AA1294">_xlfn.IFNA(_xlfn.IFS($H1294="Length",VLOOKUP($Y1294,Densities,3,FALSE),$H1294="area",VLOOKUP($Y1294,Densities,4,FALSE),$H1294="volume",VLOOKUP($Y1294,Densities,5,FALSE),$H1294="mass",1,$H1294="",""),"enter density manually")</f>
        <v/>
      </c>
      <c r="AB1294" s="115" t="str" cm="1">
        <f t="array" ref="AB1294">_xlfn.IFNA(_xlfn.IFS($H1294="length","kg/m",$H1294="area","kg/m2",$H1294="volume","kg/m3",$H1294="mass","kg/kg",$H1294="",""),"problem")</f>
        <v/>
      </c>
      <c r="AC1294" s="118" t="str">
        <f t="shared" si="79"/>
        <v/>
      </c>
      <c r="AD1294" s="119" t="str">
        <f t="shared" si="80"/>
        <v/>
      </c>
      <c r="AE1294" s="120" t="str">
        <f t="shared" si="81"/>
        <v/>
      </c>
      <c r="AF1294" s="121" t="str">
        <f t="shared" si="78"/>
        <v/>
      </c>
    </row>
    <row r="1295" spans="2:32" ht="15.75" customHeight="1" x14ac:dyDescent="0.35">
      <c r="B1295" s="903"/>
      <c r="C1295" s="904"/>
      <c r="D1295" s="905"/>
      <c r="E1295" s="906"/>
      <c r="F1295" s="907"/>
      <c r="G1295" s="908"/>
      <c r="H1295" s="909"/>
      <c r="I1295" s="910"/>
      <c r="J1295" s="911"/>
      <c r="K1295" s="912"/>
      <c r="L1295" s="913"/>
      <c r="M1295" s="914"/>
      <c r="N1295" s="915"/>
      <c r="O1295" s="914"/>
      <c r="P1295" s="915"/>
      <c r="Q1295" s="916"/>
      <c r="R1295" s="917"/>
      <c r="S1295" s="918"/>
      <c r="T1295" s="114" t="str" cm="1">
        <f t="array" ref="T1295">_xlfn.IFS(I1295="L = L",J1295*K1295,I1295="L = RoT",J1295*R1295*S1295,I1295="A = L x H",J1295*K1295*L1295,I1295="A = CS",J1295*O1295,I1295="A = A",J1295*N1295,I1295="A = RoT",J1295*R1295*S1295,I1295="V = L x H x T",J1295*K1295*L1295*M1295,I1295="V = L x CS",J1295*K1295*O1295,I1295="V = T x A",J1295*M1295*N1295,I1295="V = V",J1295*P1295,I1295="V = RoT",J1295*R1295*S1295,I1295="M = M",J1295*Q1295,I1295="M = RoT",J1295*R1295*S1295,I1295="","")</f>
        <v/>
      </c>
      <c r="U1295" s="115" t="str" cm="1">
        <f t="array" ref="U1295">_xlfn.IFNA(_xlfn.IFS($H1295="length","m",$H1295="area","m2",$H1295="volume","m3",$H1295="mass","kg",$H1295="",""),"problem")</f>
        <v/>
      </c>
      <c r="V1295" s="475"/>
      <c r="W1295" s="476"/>
      <c r="X1295" s="476"/>
      <c r="Y1295" s="476"/>
      <c r="Z1295" s="116"/>
      <c r="AA1295" s="117" t="str" cm="1">
        <f t="array" ref="AA1295">_xlfn.IFNA(_xlfn.IFS($H1295="Length",VLOOKUP($Y1295,Densities,3,FALSE),$H1295="area",VLOOKUP($Y1295,Densities,4,FALSE),$H1295="volume",VLOOKUP($Y1295,Densities,5,FALSE),$H1295="mass",1,$H1295="",""),"enter density manually")</f>
        <v/>
      </c>
      <c r="AB1295" s="115" t="str" cm="1">
        <f t="array" ref="AB1295">_xlfn.IFNA(_xlfn.IFS($H1295="length","kg/m",$H1295="area","kg/m2",$H1295="volume","kg/m3",$H1295="mass","kg/kg",$H1295="",""),"problem")</f>
        <v/>
      </c>
      <c r="AC1295" s="118" t="str">
        <f t="shared" si="79"/>
        <v/>
      </c>
      <c r="AD1295" s="119" t="str">
        <f t="shared" si="80"/>
        <v/>
      </c>
      <c r="AE1295" s="120" t="str">
        <f t="shared" si="81"/>
        <v/>
      </c>
      <c r="AF1295" s="121" t="str">
        <f t="shared" si="78"/>
        <v/>
      </c>
    </row>
    <row r="1296" spans="2:32" ht="15.75" customHeight="1" x14ac:dyDescent="0.35">
      <c r="B1296" s="903"/>
      <c r="C1296" s="904"/>
      <c r="D1296" s="905"/>
      <c r="E1296" s="906"/>
      <c r="F1296" s="907"/>
      <c r="G1296" s="908"/>
      <c r="H1296" s="909"/>
      <c r="I1296" s="910"/>
      <c r="J1296" s="911"/>
      <c r="K1296" s="912"/>
      <c r="L1296" s="913"/>
      <c r="M1296" s="914"/>
      <c r="N1296" s="915"/>
      <c r="O1296" s="914"/>
      <c r="P1296" s="915"/>
      <c r="Q1296" s="916"/>
      <c r="R1296" s="917"/>
      <c r="S1296" s="918"/>
      <c r="T1296" s="114" t="str" cm="1">
        <f t="array" ref="T1296">_xlfn.IFS(I1296="L = L",J1296*K1296,I1296="L = RoT",J1296*R1296*S1296,I1296="A = L x H",J1296*K1296*L1296,I1296="A = CS",J1296*O1296,I1296="A = A",J1296*N1296,I1296="A = RoT",J1296*R1296*S1296,I1296="V = L x H x T",J1296*K1296*L1296*M1296,I1296="V = L x CS",J1296*K1296*O1296,I1296="V = T x A",J1296*M1296*N1296,I1296="V = V",J1296*P1296,I1296="V = RoT",J1296*R1296*S1296,I1296="M = M",J1296*Q1296,I1296="M = RoT",J1296*R1296*S1296,I1296="","")</f>
        <v/>
      </c>
      <c r="U1296" s="115" t="str" cm="1">
        <f t="array" ref="U1296">_xlfn.IFNA(_xlfn.IFS($H1296="length","m",$H1296="area","m2",$H1296="volume","m3",$H1296="mass","kg",$H1296="",""),"problem")</f>
        <v/>
      </c>
      <c r="V1296" s="475"/>
      <c r="W1296" s="476"/>
      <c r="X1296" s="476"/>
      <c r="Y1296" s="476"/>
      <c r="Z1296" s="116"/>
      <c r="AA1296" s="117" t="str" cm="1">
        <f t="array" ref="AA1296">_xlfn.IFNA(_xlfn.IFS($H1296="Length",VLOOKUP($Y1296,Densities,3,FALSE),$H1296="area",VLOOKUP($Y1296,Densities,4,FALSE),$H1296="volume",VLOOKUP($Y1296,Densities,5,FALSE),$H1296="mass",1,$H1296="",""),"enter density manually")</f>
        <v/>
      </c>
      <c r="AB1296" s="115" t="str" cm="1">
        <f t="array" ref="AB1296">_xlfn.IFNA(_xlfn.IFS($H1296="length","kg/m",$H1296="area","kg/m2",$H1296="volume","kg/m3",$H1296="mass","kg/kg",$H1296="",""),"problem")</f>
        <v/>
      </c>
      <c r="AC1296" s="118" t="str">
        <f t="shared" si="79"/>
        <v/>
      </c>
      <c r="AD1296" s="119" t="str">
        <f t="shared" si="80"/>
        <v/>
      </c>
      <c r="AE1296" s="120" t="str">
        <f t="shared" si="81"/>
        <v/>
      </c>
      <c r="AF1296" s="121" t="str">
        <f t="shared" si="78"/>
        <v/>
      </c>
    </row>
    <row r="1297" spans="2:32" ht="15.75" customHeight="1" x14ac:dyDescent="0.35">
      <c r="B1297" s="903"/>
      <c r="C1297" s="904"/>
      <c r="D1297" s="905"/>
      <c r="E1297" s="906"/>
      <c r="F1297" s="907"/>
      <c r="G1297" s="908"/>
      <c r="H1297" s="909"/>
      <c r="I1297" s="910"/>
      <c r="J1297" s="911"/>
      <c r="K1297" s="912"/>
      <c r="L1297" s="913"/>
      <c r="M1297" s="914"/>
      <c r="N1297" s="915"/>
      <c r="O1297" s="914"/>
      <c r="P1297" s="915"/>
      <c r="Q1297" s="916"/>
      <c r="R1297" s="917"/>
      <c r="S1297" s="918"/>
      <c r="T1297" s="114" t="str" cm="1">
        <f t="array" ref="T1297">_xlfn.IFS(I1297="L = L",J1297*K1297,I1297="L = RoT",J1297*R1297*S1297,I1297="A = L x H",J1297*K1297*L1297,I1297="A = CS",J1297*O1297,I1297="A = A",J1297*N1297,I1297="A = RoT",J1297*R1297*S1297,I1297="V = L x H x T",J1297*K1297*L1297*M1297,I1297="V = L x CS",J1297*K1297*O1297,I1297="V = T x A",J1297*M1297*N1297,I1297="V = V",J1297*P1297,I1297="V = RoT",J1297*R1297*S1297,I1297="M = M",J1297*Q1297,I1297="M = RoT",J1297*R1297*S1297,I1297="","")</f>
        <v/>
      </c>
      <c r="U1297" s="115" t="str" cm="1">
        <f t="array" ref="U1297">_xlfn.IFNA(_xlfn.IFS($H1297="length","m",$H1297="area","m2",$H1297="volume","m3",$H1297="mass","kg",$H1297="",""),"problem")</f>
        <v/>
      </c>
      <c r="V1297" s="475"/>
      <c r="W1297" s="476"/>
      <c r="X1297" s="476"/>
      <c r="Y1297" s="476"/>
      <c r="Z1297" s="116"/>
      <c r="AA1297" s="117" t="str" cm="1">
        <f t="array" ref="AA1297">_xlfn.IFNA(_xlfn.IFS($H1297="Length",VLOOKUP($Y1297,Densities,3,FALSE),$H1297="area",VLOOKUP($Y1297,Densities,4,FALSE),$H1297="volume",VLOOKUP($Y1297,Densities,5,FALSE),$H1297="mass",1,$H1297="",""),"enter density manually")</f>
        <v/>
      </c>
      <c r="AB1297" s="115" t="str" cm="1">
        <f t="array" ref="AB1297">_xlfn.IFNA(_xlfn.IFS($H1297="length","kg/m",$H1297="area","kg/m2",$H1297="volume","kg/m3",$H1297="mass","kg/kg",$H1297="",""),"problem")</f>
        <v/>
      </c>
      <c r="AC1297" s="118" t="str">
        <f t="shared" si="79"/>
        <v/>
      </c>
      <c r="AD1297" s="119" t="str">
        <f t="shared" si="80"/>
        <v/>
      </c>
      <c r="AE1297" s="120" t="str">
        <f t="shared" si="81"/>
        <v/>
      </c>
      <c r="AF1297" s="121" t="str">
        <f t="shared" si="78"/>
        <v/>
      </c>
    </row>
    <row r="1298" spans="2:32" ht="15.75" customHeight="1" x14ac:dyDescent="0.35">
      <c r="B1298" s="903"/>
      <c r="C1298" s="904"/>
      <c r="D1298" s="905"/>
      <c r="E1298" s="906"/>
      <c r="F1298" s="907"/>
      <c r="G1298" s="908"/>
      <c r="H1298" s="909"/>
      <c r="I1298" s="910"/>
      <c r="J1298" s="911"/>
      <c r="K1298" s="912"/>
      <c r="L1298" s="913"/>
      <c r="M1298" s="914"/>
      <c r="N1298" s="915"/>
      <c r="O1298" s="914"/>
      <c r="P1298" s="915"/>
      <c r="Q1298" s="916"/>
      <c r="R1298" s="917"/>
      <c r="S1298" s="918"/>
      <c r="T1298" s="114" t="str" cm="1">
        <f t="array" ref="T1298">_xlfn.IFS(I1298="L = L",J1298*K1298,I1298="L = RoT",J1298*R1298*S1298,I1298="A = L x H",J1298*K1298*L1298,I1298="A = CS",J1298*O1298,I1298="A = A",J1298*N1298,I1298="A = RoT",J1298*R1298*S1298,I1298="V = L x H x T",J1298*K1298*L1298*M1298,I1298="V = L x CS",J1298*K1298*O1298,I1298="V = T x A",J1298*M1298*N1298,I1298="V = V",J1298*P1298,I1298="V = RoT",J1298*R1298*S1298,I1298="M = M",J1298*Q1298,I1298="M = RoT",J1298*R1298*S1298,I1298="","")</f>
        <v/>
      </c>
      <c r="U1298" s="115" t="str" cm="1">
        <f t="array" ref="U1298">_xlfn.IFNA(_xlfn.IFS($H1298="length","m",$H1298="area","m2",$H1298="volume","m3",$H1298="mass","kg",$H1298="",""),"problem")</f>
        <v/>
      </c>
      <c r="V1298" s="475"/>
      <c r="W1298" s="476"/>
      <c r="X1298" s="476"/>
      <c r="Y1298" s="476"/>
      <c r="Z1298" s="116"/>
      <c r="AA1298" s="117" t="str" cm="1">
        <f t="array" ref="AA1298">_xlfn.IFNA(_xlfn.IFS($H1298="Length",VLOOKUP($Y1298,Densities,3,FALSE),$H1298="area",VLOOKUP($Y1298,Densities,4,FALSE),$H1298="volume",VLOOKUP($Y1298,Densities,5,FALSE),$H1298="mass",1,$H1298="",""),"enter density manually")</f>
        <v/>
      </c>
      <c r="AB1298" s="115" t="str" cm="1">
        <f t="array" ref="AB1298">_xlfn.IFNA(_xlfn.IFS($H1298="length","kg/m",$H1298="area","kg/m2",$H1298="volume","kg/m3",$H1298="mass","kg/kg",$H1298="",""),"problem")</f>
        <v/>
      </c>
      <c r="AC1298" s="118" t="str">
        <f t="shared" si="79"/>
        <v/>
      </c>
      <c r="AD1298" s="119" t="str">
        <f t="shared" si="80"/>
        <v/>
      </c>
      <c r="AE1298" s="120" t="str">
        <f t="shared" si="81"/>
        <v/>
      </c>
      <c r="AF1298" s="121" t="str">
        <f t="shared" si="78"/>
        <v/>
      </c>
    </row>
    <row r="1299" spans="2:32" ht="15.75" customHeight="1" x14ac:dyDescent="0.35">
      <c r="B1299" s="903"/>
      <c r="C1299" s="904"/>
      <c r="D1299" s="905"/>
      <c r="E1299" s="906"/>
      <c r="F1299" s="907"/>
      <c r="G1299" s="908"/>
      <c r="H1299" s="909"/>
      <c r="I1299" s="910"/>
      <c r="J1299" s="911"/>
      <c r="K1299" s="912"/>
      <c r="L1299" s="913"/>
      <c r="M1299" s="914"/>
      <c r="N1299" s="915"/>
      <c r="O1299" s="914"/>
      <c r="P1299" s="915"/>
      <c r="Q1299" s="916"/>
      <c r="R1299" s="917"/>
      <c r="S1299" s="918"/>
      <c r="T1299" s="114" t="str" cm="1">
        <f t="array" ref="T1299">_xlfn.IFS(I1299="L = L",J1299*K1299,I1299="L = RoT",J1299*R1299*S1299,I1299="A = L x H",J1299*K1299*L1299,I1299="A = CS",J1299*O1299,I1299="A = A",J1299*N1299,I1299="A = RoT",J1299*R1299*S1299,I1299="V = L x H x T",J1299*K1299*L1299*M1299,I1299="V = L x CS",J1299*K1299*O1299,I1299="V = T x A",J1299*M1299*N1299,I1299="V = V",J1299*P1299,I1299="V = RoT",J1299*R1299*S1299,I1299="M = M",J1299*Q1299,I1299="M = RoT",J1299*R1299*S1299,I1299="","")</f>
        <v/>
      </c>
      <c r="U1299" s="115" t="str" cm="1">
        <f t="array" ref="U1299">_xlfn.IFNA(_xlfn.IFS($H1299="length","m",$H1299="area","m2",$H1299="volume","m3",$H1299="mass","kg",$H1299="",""),"problem")</f>
        <v/>
      </c>
      <c r="V1299" s="475"/>
      <c r="W1299" s="476"/>
      <c r="X1299" s="476"/>
      <c r="Y1299" s="476"/>
      <c r="Z1299" s="116"/>
      <c r="AA1299" s="117" t="str" cm="1">
        <f t="array" ref="AA1299">_xlfn.IFNA(_xlfn.IFS($H1299="Length",VLOOKUP($Y1299,Densities,3,FALSE),$H1299="area",VLOOKUP($Y1299,Densities,4,FALSE),$H1299="volume",VLOOKUP($Y1299,Densities,5,FALSE),$H1299="mass",1,$H1299="",""),"enter density manually")</f>
        <v/>
      </c>
      <c r="AB1299" s="115" t="str" cm="1">
        <f t="array" ref="AB1299">_xlfn.IFNA(_xlfn.IFS($H1299="length","kg/m",$H1299="area","kg/m2",$H1299="volume","kg/m3",$H1299="mass","kg/kg",$H1299="",""),"problem")</f>
        <v/>
      </c>
      <c r="AC1299" s="118" t="str">
        <f t="shared" si="79"/>
        <v/>
      </c>
      <c r="AD1299" s="119" t="str">
        <f t="shared" si="80"/>
        <v/>
      </c>
      <c r="AE1299" s="120" t="str">
        <f t="shared" si="81"/>
        <v/>
      </c>
      <c r="AF1299" s="121" t="str">
        <f t="shared" si="78"/>
        <v/>
      </c>
    </row>
    <row r="1300" spans="2:32" ht="15.75" customHeight="1" x14ac:dyDescent="0.35">
      <c r="B1300" s="903"/>
      <c r="C1300" s="904"/>
      <c r="D1300" s="905"/>
      <c r="E1300" s="906"/>
      <c r="F1300" s="907"/>
      <c r="G1300" s="908"/>
      <c r="H1300" s="909"/>
      <c r="I1300" s="910"/>
      <c r="J1300" s="911"/>
      <c r="K1300" s="912"/>
      <c r="L1300" s="913"/>
      <c r="M1300" s="914"/>
      <c r="N1300" s="915"/>
      <c r="O1300" s="914"/>
      <c r="P1300" s="915"/>
      <c r="Q1300" s="916"/>
      <c r="R1300" s="917"/>
      <c r="S1300" s="918"/>
      <c r="T1300" s="114" t="str" cm="1">
        <f t="array" ref="T1300">_xlfn.IFS(I1300="L = L",J1300*K1300,I1300="L = RoT",J1300*R1300*S1300,I1300="A = L x H",J1300*K1300*L1300,I1300="A = CS",J1300*O1300,I1300="A = A",J1300*N1300,I1300="A = RoT",J1300*R1300*S1300,I1300="V = L x H x T",J1300*K1300*L1300*M1300,I1300="V = L x CS",J1300*K1300*O1300,I1300="V = T x A",J1300*M1300*N1300,I1300="V = V",J1300*P1300,I1300="V = RoT",J1300*R1300*S1300,I1300="M = M",J1300*Q1300,I1300="M = RoT",J1300*R1300*S1300,I1300="","")</f>
        <v/>
      </c>
      <c r="U1300" s="115" t="str" cm="1">
        <f t="array" ref="U1300">_xlfn.IFNA(_xlfn.IFS($H1300="length","m",$H1300="area","m2",$H1300="volume","m3",$H1300="mass","kg",$H1300="",""),"problem")</f>
        <v/>
      </c>
      <c r="V1300" s="475"/>
      <c r="W1300" s="476"/>
      <c r="X1300" s="476"/>
      <c r="Y1300" s="476"/>
      <c r="Z1300" s="116"/>
      <c r="AA1300" s="117" t="str" cm="1">
        <f t="array" ref="AA1300">_xlfn.IFNA(_xlfn.IFS($H1300="Length",VLOOKUP($Y1300,Densities,3,FALSE),$H1300="area",VLOOKUP($Y1300,Densities,4,FALSE),$H1300="volume",VLOOKUP($Y1300,Densities,5,FALSE),$H1300="mass",1,$H1300="",""),"enter density manually")</f>
        <v/>
      </c>
      <c r="AB1300" s="115" t="str" cm="1">
        <f t="array" ref="AB1300">_xlfn.IFNA(_xlfn.IFS($H1300="length","kg/m",$H1300="area","kg/m2",$H1300="volume","kg/m3",$H1300="mass","kg/kg",$H1300="",""),"problem")</f>
        <v/>
      </c>
      <c r="AC1300" s="118" t="str">
        <f t="shared" si="79"/>
        <v/>
      </c>
      <c r="AD1300" s="119" t="str">
        <f t="shared" si="80"/>
        <v/>
      </c>
      <c r="AE1300" s="120" t="str">
        <f t="shared" si="81"/>
        <v/>
      </c>
      <c r="AF1300" s="121" t="str">
        <f t="shared" si="78"/>
        <v/>
      </c>
    </row>
    <row r="1301" spans="2:32" ht="15.75" customHeight="1" x14ac:dyDescent="0.35">
      <c r="B1301" s="903"/>
      <c r="C1301" s="904"/>
      <c r="D1301" s="905"/>
      <c r="E1301" s="906"/>
      <c r="F1301" s="907"/>
      <c r="G1301" s="908"/>
      <c r="H1301" s="909"/>
      <c r="I1301" s="910"/>
      <c r="J1301" s="911"/>
      <c r="K1301" s="912"/>
      <c r="L1301" s="913"/>
      <c r="M1301" s="914"/>
      <c r="N1301" s="915"/>
      <c r="O1301" s="914"/>
      <c r="P1301" s="915"/>
      <c r="Q1301" s="916"/>
      <c r="R1301" s="917"/>
      <c r="S1301" s="918"/>
      <c r="T1301" s="114" t="str" cm="1">
        <f t="array" ref="T1301">_xlfn.IFS(I1301="L = L",J1301*K1301,I1301="L = RoT",J1301*R1301*S1301,I1301="A = L x H",J1301*K1301*L1301,I1301="A = CS",J1301*O1301,I1301="A = A",J1301*N1301,I1301="A = RoT",J1301*R1301*S1301,I1301="V = L x H x T",J1301*K1301*L1301*M1301,I1301="V = L x CS",J1301*K1301*O1301,I1301="V = T x A",J1301*M1301*N1301,I1301="V = V",J1301*P1301,I1301="V = RoT",J1301*R1301*S1301,I1301="M = M",J1301*Q1301,I1301="M = RoT",J1301*R1301*S1301,I1301="","")</f>
        <v/>
      </c>
      <c r="U1301" s="115" t="str" cm="1">
        <f t="array" ref="U1301">_xlfn.IFNA(_xlfn.IFS($H1301="length","m",$H1301="area","m2",$H1301="volume","m3",$H1301="mass","kg",$H1301="",""),"problem")</f>
        <v/>
      </c>
      <c r="V1301" s="475"/>
      <c r="W1301" s="476"/>
      <c r="X1301" s="476"/>
      <c r="Y1301" s="476"/>
      <c r="Z1301" s="116"/>
      <c r="AA1301" s="117" t="str" cm="1">
        <f t="array" ref="AA1301">_xlfn.IFNA(_xlfn.IFS($H1301="Length",VLOOKUP($Y1301,Densities,3,FALSE),$H1301="area",VLOOKUP($Y1301,Densities,4,FALSE),$H1301="volume",VLOOKUP($Y1301,Densities,5,FALSE),$H1301="mass",1,$H1301="",""),"enter density manually")</f>
        <v/>
      </c>
      <c r="AB1301" s="115" t="str" cm="1">
        <f t="array" ref="AB1301">_xlfn.IFNA(_xlfn.IFS($H1301="length","kg/m",$H1301="area","kg/m2",$H1301="volume","kg/m3",$H1301="mass","kg/kg",$H1301="",""),"problem")</f>
        <v/>
      </c>
      <c r="AC1301" s="118" t="str">
        <f t="shared" si="79"/>
        <v/>
      </c>
      <c r="AD1301" s="119" t="str">
        <f t="shared" si="80"/>
        <v/>
      </c>
      <c r="AE1301" s="120" t="str">
        <f t="shared" si="81"/>
        <v/>
      </c>
      <c r="AF1301" s="121" t="str">
        <f t="shared" si="78"/>
        <v/>
      </c>
    </row>
    <row r="1302" spans="2:32" ht="15.75" customHeight="1" x14ac:dyDescent="0.35">
      <c r="B1302" s="903"/>
      <c r="C1302" s="904"/>
      <c r="D1302" s="905"/>
      <c r="E1302" s="906"/>
      <c r="F1302" s="907"/>
      <c r="G1302" s="908"/>
      <c r="H1302" s="909"/>
      <c r="I1302" s="910"/>
      <c r="J1302" s="911"/>
      <c r="K1302" s="912"/>
      <c r="L1302" s="913"/>
      <c r="M1302" s="914"/>
      <c r="N1302" s="915"/>
      <c r="O1302" s="914"/>
      <c r="P1302" s="915"/>
      <c r="Q1302" s="916"/>
      <c r="R1302" s="917"/>
      <c r="S1302" s="918"/>
      <c r="T1302" s="114" t="str" cm="1">
        <f t="array" ref="T1302">_xlfn.IFS(I1302="L = L",J1302*K1302,I1302="L = RoT",J1302*R1302*S1302,I1302="A = L x H",J1302*K1302*L1302,I1302="A = CS",J1302*O1302,I1302="A = A",J1302*N1302,I1302="A = RoT",J1302*R1302*S1302,I1302="V = L x H x T",J1302*K1302*L1302*M1302,I1302="V = L x CS",J1302*K1302*O1302,I1302="V = T x A",J1302*M1302*N1302,I1302="V = V",J1302*P1302,I1302="V = RoT",J1302*R1302*S1302,I1302="M = M",J1302*Q1302,I1302="M = RoT",J1302*R1302*S1302,I1302="","")</f>
        <v/>
      </c>
      <c r="U1302" s="115" t="str" cm="1">
        <f t="array" ref="U1302">_xlfn.IFNA(_xlfn.IFS($H1302="length","m",$H1302="area","m2",$H1302="volume","m3",$H1302="mass","kg",$H1302="",""),"problem")</f>
        <v/>
      </c>
      <c r="V1302" s="475"/>
      <c r="W1302" s="476"/>
      <c r="X1302" s="476"/>
      <c r="Y1302" s="476"/>
      <c r="Z1302" s="116"/>
      <c r="AA1302" s="117" t="str" cm="1">
        <f t="array" ref="AA1302">_xlfn.IFNA(_xlfn.IFS($H1302="Length",VLOOKUP($Y1302,Densities,3,FALSE),$H1302="area",VLOOKUP($Y1302,Densities,4,FALSE),$H1302="volume",VLOOKUP($Y1302,Densities,5,FALSE),$H1302="mass",1,$H1302="",""),"enter density manually")</f>
        <v/>
      </c>
      <c r="AB1302" s="115" t="str" cm="1">
        <f t="array" ref="AB1302">_xlfn.IFNA(_xlfn.IFS($H1302="length","kg/m",$H1302="area","kg/m2",$H1302="volume","kg/m3",$H1302="mass","kg/kg",$H1302="",""),"problem")</f>
        <v/>
      </c>
      <c r="AC1302" s="118" t="str">
        <f t="shared" si="79"/>
        <v/>
      </c>
      <c r="AD1302" s="119" t="str">
        <f t="shared" si="80"/>
        <v/>
      </c>
      <c r="AE1302" s="120" t="str">
        <f t="shared" si="81"/>
        <v/>
      </c>
      <c r="AF1302" s="121" t="str">
        <f t="shared" si="78"/>
        <v/>
      </c>
    </row>
    <row r="1303" spans="2:32" ht="15.75" customHeight="1" x14ac:dyDescent="0.35">
      <c r="B1303" s="903"/>
      <c r="C1303" s="904"/>
      <c r="D1303" s="905"/>
      <c r="E1303" s="906"/>
      <c r="F1303" s="907"/>
      <c r="G1303" s="908"/>
      <c r="H1303" s="909"/>
      <c r="I1303" s="910"/>
      <c r="J1303" s="911"/>
      <c r="K1303" s="912"/>
      <c r="L1303" s="913"/>
      <c r="M1303" s="914"/>
      <c r="N1303" s="915"/>
      <c r="O1303" s="914"/>
      <c r="P1303" s="915"/>
      <c r="Q1303" s="916"/>
      <c r="R1303" s="917"/>
      <c r="S1303" s="918"/>
      <c r="T1303" s="114" t="str" cm="1">
        <f t="array" ref="T1303">_xlfn.IFS(I1303="L = L",J1303*K1303,I1303="L = RoT",J1303*R1303*S1303,I1303="A = L x H",J1303*K1303*L1303,I1303="A = CS",J1303*O1303,I1303="A = A",J1303*N1303,I1303="A = RoT",J1303*R1303*S1303,I1303="V = L x H x T",J1303*K1303*L1303*M1303,I1303="V = L x CS",J1303*K1303*O1303,I1303="V = T x A",J1303*M1303*N1303,I1303="V = V",J1303*P1303,I1303="V = RoT",J1303*R1303*S1303,I1303="M = M",J1303*Q1303,I1303="M = RoT",J1303*R1303*S1303,I1303="","")</f>
        <v/>
      </c>
      <c r="U1303" s="115" t="str" cm="1">
        <f t="array" ref="U1303">_xlfn.IFNA(_xlfn.IFS($H1303="length","m",$H1303="area","m2",$H1303="volume","m3",$H1303="mass","kg",$H1303="",""),"problem")</f>
        <v/>
      </c>
      <c r="V1303" s="475"/>
      <c r="W1303" s="476"/>
      <c r="X1303" s="476"/>
      <c r="Y1303" s="476"/>
      <c r="Z1303" s="116"/>
      <c r="AA1303" s="117" t="str" cm="1">
        <f t="array" ref="AA1303">_xlfn.IFNA(_xlfn.IFS($H1303="Length",VLOOKUP($Y1303,Densities,3,FALSE),$H1303="area",VLOOKUP($Y1303,Densities,4,FALSE),$H1303="volume",VLOOKUP($Y1303,Densities,5,FALSE),$H1303="mass",1,$H1303="",""),"enter density manually")</f>
        <v/>
      </c>
      <c r="AB1303" s="115" t="str" cm="1">
        <f t="array" ref="AB1303">_xlfn.IFNA(_xlfn.IFS($H1303="length","kg/m",$H1303="area","kg/m2",$H1303="volume","kg/m3",$H1303="mass","kg/kg",$H1303="",""),"problem")</f>
        <v/>
      </c>
      <c r="AC1303" s="118" t="str">
        <f t="shared" si="79"/>
        <v/>
      </c>
      <c r="AD1303" s="119" t="str">
        <f t="shared" si="80"/>
        <v/>
      </c>
      <c r="AE1303" s="120" t="str">
        <f t="shared" si="81"/>
        <v/>
      </c>
      <c r="AF1303" s="121" t="str">
        <f t="shared" si="78"/>
        <v/>
      </c>
    </row>
    <row r="1304" spans="2:32" ht="15.75" customHeight="1" x14ac:dyDescent="0.35">
      <c r="B1304" s="903"/>
      <c r="C1304" s="904"/>
      <c r="D1304" s="905"/>
      <c r="E1304" s="906"/>
      <c r="F1304" s="907"/>
      <c r="G1304" s="908"/>
      <c r="H1304" s="909"/>
      <c r="I1304" s="910"/>
      <c r="J1304" s="911"/>
      <c r="K1304" s="912"/>
      <c r="L1304" s="913"/>
      <c r="M1304" s="914"/>
      <c r="N1304" s="915"/>
      <c r="O1304" s="914"/>
      <c r="P1304" s="915"/>
      <c r="Q1304" s="916"/>
      <c r="R1304" s="917"/>
      <c r="S1304" s="918"/>
      <c r="T1304" s="114" t="str" cm="1">
        <f t="array" ref="T1304">_xlfn.IFS(I1304="L = L",J1304*K1304,I1304="L = RoT",J1304*R1304*S1304,I1304="A = L x H",J1304*K1304*L1304,I1304="A = CS",J1304*O1304,I1304="A = A",J1304*N1304,I1304="A = RoT",J1304*R1304*S1304,I1304="V = L x H x T",J1304*K1304*L1304*M1304,I1304="V = L x CS",J1304*K1304*O1304,I1304="V = T x A",J1304*M1304*N1304,I1304="V = V",J1304*P1304,I1304="V = RoT",J1304*R1304*S1304,I1304="M = M",J1304*Q1304,I1304="M = RoT",J1304*R1304*S1304,I1304="","")</f>
        <v/>
      </c>
      <c r="U1304" s="115" t="str" cm="1">
        <f t="array" ref="U1304">_xlfn.IFNA(_xlfn.IFS($H1304="length","m",$H1304="area","m2",$H1304="volume","m3",$H1304="mass","kg",$H1304="",""),"problem")</f>
        <v/>
      </c>
      <c r="V1304" s="475"/>
      <c r="W1304" s="476"/>
      <c r="X1304" s="476"/>
      <c r="Y1304" s="476"/>
      <c r="Z1304" s="116"/>
      <c r="AA1304" s="117" t="str" cm="1">
        <f t="array" ref="AA1304">_xlfn.IFNA(_xlfn.IFS($H1304="Length",VLOOKUP($Y1304,Densities,3,FALSE),$H1304="area",VLOOKUP($Y1304,Densities,4,FALSE),$H1304="volume",VLOOKUP($Y1304,Densities,5,FALSE),$H1304="mass",1,$H1304="",""),"enter density manually")</f>
        <v/>
      </c>
      <c r="AB1304" s="115" t="str" cm="1">
        <f t="array" ref="AB1304">_xlfn.IFNA(_xlfn.IFS($H1304="length","kg/m",$H1304="area","kg/m2",$H1304="volume","kg/m3",$H1304="mass","kg/kg",$H1304="",""),"problem")</f>
        <v/>
      </c>
      <c r="AC1304" s="118" t="str">
        <f t="shared" si="79"/>
        <v/>
      </c>
      <c r="AD1304" s="119" t="str">
        <f t="shared" si="80"/>
        <v/>
      </c>
      <c r="AE1304" s="120" t="str">
        <f t="shared" si="81"/>
        <v/>
      </c>
      <c r="AF1304" s="121" t="str">
        <f t="shared" si="78"/>
        <v/>
      </c>
    </row>
    <row r="1305" spans="2:32" ht="15.75" customHeight="1" x14ac:dyDescent="0.35">
      <c r="B1305" s="903"/>
      <c r="C1305" s="904"/>
      <c r="D1305" s="905"/>
      <c r="E1305" s="906"/>
      <c r="F1305" s="907"/>
      <c r="G1305" s="908"/>
      <c r="H1305" s="909"/>
      <c r="I1305" s="910"/>
      <c r="J1305" s="911"/>
      <c r="K1305" s="912"/>
      <c r="L1305" s="913"/>
      <c r="M1305" s="914"/>
      <c r="N1305" s="915"/>
      <c r="O1305" s="914"/>
      <c r="P1305" s="915"/>
      <c r="Q1305" s="916"/>
      <c r="R1305" s="917"/>
      <c r="S1305" s="918"/>
      <c r="T1305" s="114" t="str" cm="1">
        <f t="array" ref="T1305">_xlfn.IFS(I1305="L = L",J1305*K1305,I1305="L = RoT",J1305*R1305*S1305,I1305="A = L x H",J1305*K1305*L1305,I1305="A = CS",J1305*O1305,I1305="A = A",J1305*N1305,I1305="A = RoT",J1305*R1305*S1305,I1305="V = L x H x T",J1305*K1305*L1305*M1305,I1305="V = L x CS",J1305*K1305*O1305,I1305="V = T x A",J1305*M1305*N1305,I1305="V = V",J1305*P1305,I1305="V = RoT",J1305*R1305*S1305,I1305="M = M",J1305*Q1305,I1305="M = RoT",J1305*R1305*S1305,I1305="","")</f>
        <v/>
      </c>
      <c r="U1305" s="115" t="str" cm="1">
        <f t="array" ref="U1305">_xlfn.IFNA(_xlfn.IFS($H1305="length","m",$H1305="area","m2",$H1305="volume","m3",$H1305="mass","kg",$H1305="",""),"problem")</f>
        <v/>
      </c>
      <c r="V1305" s="475"/>
      <c r="W1305" s="476"/>
      <c r="X1305" s="476"/>
      <c r="Y1305" s="476"/>
      <c r="Z1305" s="116"/>
      <c r="AA1305" s="117" t="str" cm="1">
        <f t="array" ref="AA1305">_xlfn.IFNA(_xlfn.IFS($H1305="Length",VLOOKUP($Y1305,Densities,3,FALSE),$H1305="area",VLOOKUP($Y1305,Densities,4,FALSE),$H1305="volume",VLOOKUP($Y1305,Densities,5,FALSE),$H1305="mass",1,$H1305="",""),"enter density manually")</f>
        <v/>
      </c>
      <c r="AB1305" s="115" t="str" cm="1">
        <f t="array" ref="AB1305">_xlfn.IFNA(_xlfn.IFS($H1305="length","kg/m",$H1305="area","kg/m2",$H1305="volume","kg/m3",$H1305="mass","kg/kg",$H1305="",""),"problem")</f>
        <v/>
      </c>
      <c r="AC1305" s="118" t="str">
        <f t="shared" si="79"/>
        <v/>
      </c>
      <c r="AD1305" s="119" t="str">
        <f t="shared" si="80"/>
        <v/>
      </c>
      <c r="AE1305" s="120" t="str">
        <f t="shared" si="81"/>
        <v/>
      </c>
      <c r="AF1305" s="121" t="str">
        <f t="shared" si="78"/>
        <v/>
      </c>
    </row>
    <row r="1306" spans="2:32" ht="15.75" customHeight="1" x14ac:dyDescent="0.35">
      <c r="B1306" s="903"/>
      <c r="C1306" s="904"/>
      <c r="D1306" s="905"/>
      <c r="E1306" s="906"/>
      <c r="F1306" s="907"/>
      <c r="G1306" s="908"/>
      <c r="H1306" s="909"/>
      <c r="I1306" s="910"/>
      <c r="J1306" s="911"/>
      <c r="K1306" s="912"/>
      <c r="L1306" s="913"/>
      <c r="M1306" s="914"/>
      <c r="N1306" s="915"/>
      <c r="O1306" s="914"/>
      <c r="P1306" s="915"/>
      <c r="Q1306" s="916"/>
      <c r="R1306" s="917"/>
      <c r="S1306" s="918"/>
      <c r="T1306" s="114" t="str" cm="1">
        <f t="array" ref="T1306">_xlfn.IFS(I1306="L = L",J1306*K1306,I1306="L = RoT",J1306*R1306*S1306,I1306="A = L x H",J1306*K1306*L1306,I1306="A = CS",J1306*O1306,I1306="A = A",J1306*N1306,I1306="A = RoT",J1306*R1306*S1306,I1306="V = L x H x T",J1306*K1306*L1306*M1306,I1306="V = L x CS",J1306*K1306*O1306,I1306="V = T x A",J1306*M1306*N1306,I1306="V = V",J1306*P1306,I1306="V = RoT",J1306*R1306*S1306,I1306="M = M",J1306*Q1306,I1306="M = RoT",J1306*R1306*S1306,I1306="","")</f>
        <v/>
      </c>
      <c r="U1306" s="115" t="str" cm="1">
        <f t="array" ref="U1306">_xlfn.IFNA(_xlfn.IFS($H1306="length","m",$H1306="area","m2",$H1306="volume","m3",$H1306="mass","kg",$H1306="",""),"problem")</f>
        <v/>
      </c>
      <c r="V1306" s="475"/>
      <c r="W1306" s="476"/>
      <c r="X1306" s="476"/>
      <c r="Y1306" s="476"/>
      <c r="Z1306" s="116"/>
      <c r="AA1306" s="117" t="str" cm="1">
        <f t="array" ref="AA1306">_xlfn.IFNA(_xlfn.IFS($H1306="Length",VLOOKUP($Y1306,Densities,3,FALSE),$H1306="area",VLOOKUP($Y1306,Densities,4,FALSE),$H1306="volume",VLOOKUP($Y1306,Densities,5,FALSE),$H1306="mass",1,$H1306="",""),"enter density manually")</f>
        <v/>
      </c>
      <c r="AB1306" s="115" t="str" cm="1">
        <f t="array" ref="AB1306">_xlfn.IFNA(_xlfn.IFS($H1306="length","kg/m",$H1306="area","kg/m2",$H1306="volume","kg/m3",$H1306="mass","kg/kg",$H1306="",""),"problem")</f>
        <v/>
      </c>
      <c r="AC1306" s="118" t="str">
        <f t="shared" si="79"/>
        <v/>
      </c>
      <c r="AD1306" s="119" t="str">
        <f t="shared" si="80"/>
        <v/>
      </c>
      <c r="AE1306" s="120" t="str">
        <f t="shared" si="81"/>
        <v/>
      </c>
      <c r="AF1306" s="121" t="str">
        <f t="shared" si="78"/>
        <v/>
      </c>
    </row>
    <row r="1307" spans="2:32" ht="15.75" customHeight="1" x14ac:dyDescent="0.35">
      <c r="B1307" s="903"/>
      <c r="C1307" s="904"/>
      <c r="D1307" s="905"/>
      <c r="E1307" s="906"/>
      <c r="F1307" s="907"/>
      <c r="G1307" s="908"/>
      <c r="H1307" s="909"/>
      <c r="I1307" s="910"/>
      <c r="J1307" s="911"/>
      <c r="K1307" s="912"/>
      <c r="L1307" s="913"/>
      <c r="M1307" s="914"/>
      <c r="N1307" s="915"/>
      <c r="O1307" s="914"/>
      <c r="P1307" s="915"/>
      <c r="Q1307" s="916"/>
      <c r="R1307" s="917"/>
      <c r="S1307" s="918"/>
      <c r="T1307" s="114" t="str" cm="1">
        <f t="array" ref="T1307">_xlfn.IFS(I1307="L = L",J1307*K1307,I1307="L = RoT",J1307*R1307*S1307,I1307="A = L x H",J1307*K1307*L1307,I1307="A = CS",J1307*O1307,I1307="A = A",J1307*N1307,I1307="A = RoT",J1307*R1307*S1307,I1307="V = L x H x T",J1307*K1307*L1307*M1307,I1307="V = L x CS",J1307*K1307*O1307,I1307="V = T x A",J1307*M1307*N1307,I1307="V = V",J1307*P1307,I1307="V = RoT",J1307*R1307*S1307,I1307="M = M",J1307*Q1307,I1307="M = RoT",J1307*R1307*S1307,I1307="","")</f>
        <v/>
      </c>
      <c r="U1307" s="115" t="str" cm="1">
        <f t="array" ref="U1307">_xlfn.IFNA(_xlfn.IFS($H1307="length","m",$H1307="area","m2",$H1307="volume","m3",$H1307="mass","kg",$H1307="",""),"problem")</f>
        <v/>
      </c>
      <c r="V1307" s="475"/>
      <c r="W1307" s="476"/>
      <c r="X1307" s="476"/>
      <c r="Y1307" s="476"/>
      <c r="Z1307" s="116"/>
      <c r="AA1307" s="117" t="str" cm="1">
        <f t="array" ref="AA1307">_xlfn.IFNA(_xlfn.IFS($H1307="Length",VLOOKUP($Y1307,Densities,3,FALSE),$H1307="area",VLOOKUP($Y1307,Densities,4,FALSE),$H1307="volume",VLOOKUP($Y1307,Densities,5,FALSE),$H1307="mass",1,$H1307="",""),"enter density manually")</f>
        <v/>
      </c>
      <c r="AB1307" s="115" t="str" cm="1">
        <f t="array" ref="AB1307">_xlfn.IFNA(_xlfn.IFS($H1307="length","kg/m",$H1307="area","kg/m2",$H1307="volume","kg/m3",$H1307="mass","kg/kg",$H1307="",""),"problem")</f>
        <v/>
      </c>
      <c r="AC1307" s="118" t="str">
        <f t="shared" si="79"/>
        <v/>
      </c>
      <c r="AD1307" s="119" t="str">
        <f t="shared" si="80"/>
        <v/>
      </c>
      <c r="AE1307" s="120" t="str">
        <f t="shared" si="81"/>
        <v/>
      </c>
      <c r="AF1307" s="121" t="str">
        <f t="shared" si="78"/>
        <v/>
      </c>
    </row>
    <row r="1308" spans="2:32" ht="15.75" customHeight="1" x14ac:dyDescent="0.35">
      <c r="B1308" s="903"/>
      <c r="C1308" s="904"/>
      <c r="D1308" s="905"/>
      <c r="E1308" s="906"/>
      <c r="F1308" s="907"/>
      <c r="G1308" s="908"/>
      <c r="H1308" s="909"/>
      <c r="I1308" s="910"/>
      <c r="J1308" s="911"/>
      <c r="K1308" s="912"/>
      <c r="L1308" s="913"/>
      <c r="M1308" s="914"/>
      <c r="N1308" s="915"/>
      <c r="O1308" s="914"/>
      <c r="P1308" s="915"/>
      <c r="Q1308" s="916"/>
      <c r="R1308" s="917"/>
      <c r="S1308" s="918"/>
      <c r="T1308" s="114" t="str" cm="1">
        <f t="array" ref="T1308">_xlfn.IFS(I1308="L = L",J1308*K1308,I1308="L = RoT",J1308*R1308*S1308,I1308="A = L x H",J1308*K1308*L1308,I1308="A = CS",J1308*O1308,I1308="A = A",J1308*N1308,I1308="A = RoT",J1308*R1308*S1308,I1308="V = L x H x T",J1308*K1308*L1308*M1308,I1308="V = L x CS",J1308*K1308*O1308,I1308="V = T x A",J1308*M1308*N1308,I1308="V = V",J1308*P1308,I1308="V = RoT",J1308*R1308*S1308,I1308="M = M",J1308*Q1308,I1308="M = RoT",J1308*R1308*S1308,I1308="","")</f>
        <v/>
      </c>
      <c r="U1308" s="115" t="str" cm="1">
        <f t="array" ref="U1308">_xlfn.IFNA(_xlfn.IFS($H1308="length","m",$H1308="area","m2",$H1308="volume","m3",$H1308="mass","kg",$H1308="",""),"problem")</f>
        <v/>
      </c>
      <c r="V1308" s="475"/>
      <c r="W1308" s="476"/>
      <c r="X1308" s="476"/>
      <c r="Y1308" s="476"/>
      <c r="Z1308" s="116"/>
      <c r="AA1308" s="117" t="str" cm="1">
        <f t="array" ref="AA1308">_xlfn.IFNA(_xlfn.IFS($H1308="Length",VLOOKUP($Y1308,Densities,3,FALSE),$H1308="area",VLOOKUP($Y1308,Densities,4,FALSE),$H1308="volume",VLOOKUP($Y1308,Densities,5,FALSE),$H1308="mass",1,$H1308="",""),"enter density manually")</f>
        <v/>
      </c>
      <c r="AB1308" s="115" t="str" cm="1">
        <f t="array" ref="AB1308">_xlfn.IFNA(_xlfn.IFS($H1308="length","kg/m",$H1308="area","kg/m2",$H1308="volume","kg/m3",$H1308="mass","kg/kg",$H1308="",""),"problem")</f>
        <v/>
      </c>
      <c r="AC1308" s="118" t="str">
        <f t="shared" si="79"/>
        <v/>
      </c>
      <c r="AD1308" s="119" t="str">
        <f t="shared" si="80"/>
        <v/>
      </c>
      <c r="AE1308" s="120" t="str">
        <f t="shared" si="81"/>
        <v/>
      </c>
      <c r="AF1308" s="121" t="str">
        <f t="shared" si="78"/>
        <v/>
      </c>
    </row>
    <row r="1309" spans="2:32" ht="15.75" customHeight="1" x14ac:dyDescent="0.35">
      <c r="B1309" s="903"/>
      <c r="C1309" s="904"/>
      <c r="D1309" s="905"/>
      <c r="E1309" s="906"/>
      <c r="F1309" s="907"/>
      <c r="G1309" s="908"/>
      <c r="H1309" s="909"/>
      <c r="I1309" s="910"/>
      <c r="J1309" s="911"/>
      <c r="K1309" s="912"/>
      <c r="L1309" s="913"/>
      <c r="M1309" s="914"/>
      <c r="N1309" s="915"/>
      <c r="O1309" s="914"/>
      <c r="P1309" s="915"/>
      <c r="Q1309" s="916"/>
      <c r="R1309" s="917"/>
      <c r="S1309" s="918"/>
      <c r="T1309" s="114" t="str" cm="1">
        <f t="array" ref="T1309">_xlfn.IFS(I1309="L = L",J1309*K1309,I1309="L = RoT",J1309*R1309*S1309,I1309="A = L x H",J1309*K1309*L1309,I1309="A = CS",J1309*O1309,I1309="A = A",J1309*N1309,I1309="A = RoT",J1309*R1309*S1309,I1309="V = L x H x T",J1309*K1309*L1309*M1309,I1309="V = L x CS",J1309*K1309*O1309,I1309="V = T x A",J1309*M1309*N1309,I1309="V = V",J1309*P1309,I1309="V = RoT",J1309*R1309*S1309,I1309="M = M",J1309*Q1309,I1309="M = RoT",J1309*R1309*S1309,I1309="","")</f>
        <v/>
      </c>
      <c r="U1309" s="115" t="str" cm="1">
        <f t="array" ref="U1309">_xlfn.IFNA(_xlfn.IFS($H1309="length","m",$H1309="area","m2",$H1309="volume","m3",$H1309="mass","kg",$H1309="",""),"problem")</f>
        <v/>
      </c>
      <c r="V1309" s="475"/>
      <c r="W1309" s="476"/>
      <c r="X1309" s="476"/>
      <c r="Y1309" s="476"/>
      <c r="Z1309" s="116"/>
      <c r="AA1309" s="117" t="str" cm="1">
        <f t="array" ref="AA1309">_xlfn.IFNA(_xlfn.IFS($H1309="Length",VLOOKUP($Y1309,Densities,3,FALSE),$H1309="area",VLOOKUP($Y1309,Densities,4,FALSE),$H1309="volume",VLOOKUP($Y1309,Densities,5,FALSE),$H1309="mass",1,$H1309="",""),"enter density manually")</f>
        <v/>
      </c>
      <c r="AB1309" s="115" t="str" cm="1">
        <f t="array" ref="AB1309">_xlfn.IFNA(_xlfn.IFS($H1309="length","kg/m",$H1309="area","kg/m2",$H1309="volume","kg/m3",$H1309="mass","kg/kg",$H1309="",""),"problem")</f>
        <v/>
      </c>
      <c r="AC1309" s="118" t="str">
        <f t="shared" si="79"/>
        <v/>
      </c>
      <c r="AD1309" s="119" t="str">
        <f t="shared" si="80"/>
        <v/>
      </c>
      <c r="AE1309" s="120" t="str">
        <f t="shared" si="81"/>
        <v/>
      </c>
      <c r="AF1309" s="121" t="str">
        <f t="shared" si="78"/>
        <v/>
      </c>
    </row>
    <row r="1310" spans="2:32" ht="15.75" customHeight="1" x14ac:dyDescent="0.35">
      <c r="B1310" s="903"/>
      <c r="C1310" s="904"/>
      <c r="D1310" s="905"/>
      <c r="E1310" s="906"/>
      <c r="F1310" s="907"/>
      <c r="G1310" s="908"/>
      <c r="H1310" s="909"/>
      <c r="I1310" s="910"/>
      <c r="J1310" s="911"/>
      <c r="K1310" s="912"/>
      <c r="L1310" s="913"/>
      <c r="M1310" s="914"/>
      <c r="N1310" s="915"/>
      <c r="O1310" s="914"/>
      <c r="P1310" s="915"/>
      <c r="Q1310" s="916"/>
      <c r="R1310" s="917"/>
      <c r="S1310" s="918"/>
      <c r="T1310" s="114" t="str" cm="1">
        <f t="array" ref="T1310">_xlfn.IFS(I1310="L = L",J1310*K1310,I1310="L = RoT",J1310*R1310*S1310,I1310="A = L x H",J1310*K1310*L1310,I1310="A = CS",J1310*O1310,I1310="A = A",J1310*N1310,I1310="A = RoT",J1310*R1310*S1310,I1310="V = L x H x T",J1310*K1310*L1310*M1310,I1310="V = L x CS",J1310*K1310*O1310,I1310="V = T x A",J1310*M1310*N1310,I1310="V = V",J1310*P1310,I1310="V = RoT",J1310*R1310*S1310,I1310="M = M",J1310*Q1310,I1310="M = RoT",J1310*R1310*S1310,I1310="","")</f>
        <v/>
      </c>
      <c r="U1310" s="115" t="str" cm="1">
        <f t="array" ref="U1310">_xlfn.IFNA(_xlfn.IFS($H1310="length","m",$H1310="area","m2",$H1310="volume","m3",$H1310="mass","kg",$H1310="",""),"problem")</f>
        <v/>
      </c>
      <c r="V1310" s="475"/>
      <c r="W1310" s="476"/>
      <c r="X1310" s="476"/>
      <c r="Y1310" s="476"/>
      <c r="Z1310" s="116"/>
      <c r="AA1310" s="117" t="str" cm="1">
        <f t="array" ref="AA1310">_xlfn.IFNA(_xlfn.IFS($H1310="Length",VLOOKUP($Y1310,Densities,3,FALSE),$H1310="area",VLOOKUP($Y1310,Densities,4,FALSE),$H1310="volume",VLOOKUP($Y1310,Densities,5,FALSE),$H1310="mass",1,$H1310="",""),"enter density manually")</f>
        <v/>
      </c>
      <c r="AB1310" s="115" t="str" cm="1">
        <f t="array" ref="AB1310">_xlfn.IFNA(_xlfn.IFS($H1310="length","kg/m",$H1310="area","kg/m2",$H1310="volume","kg/m3",$H1310="mass","kg/kg",$H1310="",""),"problem")</f>
        <v/>
      </c>
      <c r="AC1310" s="118" t="str">
        <f t="shared" si="79"/>
        <v/>
      </c>
      <c r="AD1310" s="119" t="str">
        <f t="shared" si="80"/>
        <v/>
      </c>
      <c r="AE1310" s="120" t="str">
        <f t="shared" si="81"/>
        <v/>
      </c>
      <c r="AF1310" s="121" t="str">
        <f t="shared" si="78"/>
        <v/>
      </c>
    </row>
    <row r="1311" spans="2:32" ht="15.75" customHeight="1" x14ac:dyDescent="0.35">
      <c r="B1311" s="903"/>
      <c r="C1311" s="904"/>
      <c r="D1311" s="905"/>
      <c r="E1311" s="906"/>
      <c r="F1311" s="907"/>
      <c r="G1311" s="908"/>
      <c r="H1311" s="909"/>
      <c r="I1311" s="910"/>
      <c r="J1311" s="911"/>
      <c r="K1311" s="912"/>
      <c r="L1311" s="913"/>
      <c r="M1311" s="914"/>
      <c r="N1311" s="915"/>
      <c r="O1311" s="914"/>
      <c r="P1311" s="915"/>
      <c r="Q1311" s="916"/>
      <c r="R1311" s="917"/>
      <c r="S1311" s="918"/>
      <c r="T1311" s="114" t="str" cm="1">
        <f t="array" ref="T1311">_xlfn.IFS(I1311="L = L",J1311*K1311,I1311="L = RoT",J1311*R1311*S1311,I1311="A = L x H",J1311*K1311*L1311,I1311="A = CS",J1311*O1311,I1311="A = A",J1311*N1311,I1311="A = RoT",J1311*R1311*S1311,I1311="V = L x H x T",J1311*K1311*L1311*M1311,I1311="V = L x CS",J1311*K1311*O1311,I1311="V = T x A",J1311*M1311*N1311,I1311="V = V",J1311*P1311,I1311="V = RoT",J1311*R1311*S1311,I1311="M = M",J1311*Q1311,I1311="M = RoT",J1311*R1311*S1311,I1311="","")</f>
        <v/>
      </c>
      <c r="U1311" s="115" t="str" cm="1">
        <f t="array" ref="U1311">_xlfn.IFNA(_xlfn.IFS($H1311="length","m",$H1311="area","m2",$H1311="volume","m3",$H1311="mass","kg",$H1311="",""),"problem")</f>
        <v/>
      </c>
      <c r="V1311" s="475"/>
      <c r="W1311" s="476"/>
      <c r="X1311" s="476"/>
      <c r="Y1311" s="476"/>
      <c r="Z1311" s="116"/>
      <c r="AA1311" s="117" t="str" cm="1">
        <f t="array" ref="AA1311">_xlfn.IFNA(_xlfn.IFS($H1311="Length",VLOOKUP($Y1311,Densities,3,FALSE),$H1311="area",VLOOKUP($Y1311,Densities,4,FALSE),$H1311="volume",VLOOKUP($Y1311,Densities,5,FALSE),$H1311="mass",1,$H1311="",""),"enter density manually")</f>
        <v/>
      </c>
      <c r="AB1311" s="115" t="str" cm="1">
        <f t="array" ref="AB1311">_xlfn.IFNA(_xlfn.IFS($H1311="length","kg/m",$H1311="area","kg/m2",$H1311="volume","kg/m3",$H1311="mass","kg/kg",$H1311="",""),"problem")</f>
        <v/>
      </c>
      <c r="AC1311" s="118" t="str">
        <f t="shared" si="79"/>
        <v/>
      </c>
      <c r="AD1311" s="119" t="str">
        <f t="shared" si="80"/>
        <v/>
      </c>
      <c r="AE1311" s="120" t="str">
        <f t="shared" si="81"/>
        <v/>
      </c>
      <c r="AF1311" s="121" t="str">
        <f t="shared" si="78"/>
        <v/>
      </c>
    </row>
    <row r="1312" spans="2:32" ht="15.75" customHeight="1" x14ac:dyDescent="0.35">
      <c r="B1312" s="903"/>
      <c r="C1312" s="904"/>
      <c r="D1312" s="905"/>
      <c r="E1312" s="906"/>
      <c r="F1312" s="907"/>
      <c r="G1312" s="908"/>
      <c r="H1312" s="909"/>
      <c r="I1312" s="910"/>
      <c r="J1312" s="911"/>
      <c r="K1312" s="912"/>
      <c r="L1312" s="913"/>
      <c r="M1312" s="914"/>
      <c r="N1312" s="915"/>
      <c r="O1312" s="914"/>
      <c r="P1312" s="915"/>
      <c r="Q1312" s="916"/>
      <c r="R1312" s="917"/>
      <c r="S1312" s="918"/>
      <c r="T1312" s="114" t="str" cm="1">
        <f t="array" ref="T1312">_xlfn.IFS(I1312="L = L",J1312*K1312,I1312="L = RoT",J1312*R1312*S1312,I1312="A = L x H",J1312*K1312*L1312,I1312="A = CS",J1312*O1312,I1312="A = A",J1312*N1312,I1312="A = RoT",J1312*R1312*S1312,I1312="V = L x H x T",J1312*K1312*L1312*M1312,I1312="V = L x CS",J1312*K1312*O1312,I1312="V = T x A",J1312*M1312*N1312,I1312="V = V",J1312*P1312,I1312="V = RoT",J1312*R1312*S1312,I1312="M = M",J1312*Q1312,I1312="M = RoT",J1312*R1312*S1312,I1312="","")</f>
        <v/>
      </c>
      <c r="U1312" s="115" t="str" cm="1">
        <f t="array" ref="U1312">_xlfn.IFNA(_xlfn.IFS($H1312="length","m",$H1312="area","m2",$H1312="volume","m3",$H1312="mass","kg",$H1312="",""),"problem")</f>
        <v/>
      </c>
      <c r="V1312" s="475"/>
      <c r="W1312" s="476"/>
      <c r="X1312" s="476"/>
      <c r="Y1312" s="476"/>
      <c r="Z1312" s="116"/>
      <c r="AA1312" s="117" t="str" cm="1">
        <f t="array" ref="AA1312">_xlfn.IFNA(_xlfn.IFS($H1312="Length",VLOOKUP($Y1312,Densities,3,FALSE),$H1312="area",VLOOKUP($Y1312,Densities,4,FALSE),$H1312="volume",VLOOKUP($Y1312,Densities,5,FALSE),$H1312="mass",1,$H1312="",""),"enter density manually")</f>
        <v/>
      </c>
      <c r="AB1312" s="115" t="str" cm="1">
        <f t="array" ref="AB1312">_xlfn.IFNA(_xlfn.IFS($H1312="length","kg/m",$H1312="area","kg/m2",$H1312="volume","kg/m3",$H1312="mass","kg/kg",$H1312="",""),"problem")</f>
        <v/>
      </c>
      <c r="AC1312" s="118" t="str">
        <f t="shared" si="79"/>
        <v/>
      </c>
      <c r="AD1312" s="119" t="str">
        <f t="shared" si="80"/>
        <v/>
      </c>
      <c r="AE1312" s="120" t="str">
        <f t="shared" si="81"/>
        <v/>
      </c>
      <c r="AF1312" s="121" t="str">
        <f t="shared" si="78"/>
        <v/>
      </c>
    </row>
    <row r="1313" spans="2:32" ht="15.75" customHeight="1" x14ac:dyDescent="0.35">
      <c r="B1313" s="903"/>
      <c r="C1313" s="904"/>
      <c r="D1313" s="905"/>
      <c r="E1313" s="906"/>
      <c r="F1313" s="907"/>
      <c r="G1313" s="908"/>
      <c r="H1313" s="909"/>
      <c r="I1313" s="910"/>
      <c r="J1313" s="911"/>
      <c r="K1313" s="912"/>
      <c r="L1313" s="913"/>
      <c r="M1313" s="914"/>
      <c r="N1313" s="915"/>
      <c r="O1313" s="914"/>
      <c r="P1313" s="915"/>
      <c r="Q1313" s="916"/>
      <c r="R1313" s="917"/>
      <c r="S1313" s="918"/>
      <c r="T1313" s="114" t="str" cm="1">
        <f t="array" ref="T1313">_xlfn.IFS(I1313="L = L",J1313*K1313,I1313="L = RoT",J1313*R1313*S1313,I1313="A = L x H",J1313*K1313*L1313,I1313="A = CS",J1313*O1313,I1313="A = A",J1313*N1313,I1313="A = RoT",J1313*R1313*S1313,I1313="V = L x H x T",J1313*K1313*L1313*M1313,I1313="V = L x CS",J1313*K1313*O1313,I1313="V = T x A",J1313*M1313*N1313,I1313="V = V",J1313*P1313,I1313="V = RoT",J1313*R1313*S1313,I1313="M = M",J1313*Q1313,I1313="M = RoT",J1313*R1313*S1313,I1313="","")</f>
        <v/>
      </c>
      <c r="U1313" s="115" t="str" cm="1">
        <f t="array" ref="U1313">_xlfn.IFNA(_xlfn.IFS($H1313="length","m",$H1313="area","m2",$H1313="volume","m3",$H1313="mass","kg",$H1313="",""),"problem")</f>
        <v/>
      </c>
      <c r="V1313" s="475"/>
      <c r="W1313" s="476"/>
      <c r="X1313" s="476"/>
      <c r="Y1313" s="476"/>
      <c r="Z1313" s="116"/>
      <c r="AA1313" s="117" t="str" cm="1">
        <f t="array" ref="AA1313">_xlfn.IFNA(_xlfn.IFS($H1313="Length",VLOOKUP($Y1313,Densities,3,FALSE),$H1313="area",VLOOKUP($Y1313,Densities,4,FALSE),$H1313="volume",VLOOKUP($Y1313,Densities,5,FALSE),$H1313="mass",1,$H1313="",""),"enter density manually")</f>
        <v/>
      </c>
      <c r="AB1313" s="115" t="str" cm="1">
        <f t="array" ref="AB1313">_xlfn.IFNA(_xlfn.IFS($H1313="length","kg/m",$H1313="area","kg/m2",$H1313="volume","kg/m3",$H1313="mass","kg/kg",$H1313="",""),"problem")</f>
        <v/>
      </c>
      <c r="AC1313" s="118" t="str">
        <f t="shared" si="79"/>
        <v/>
      </c>
      <c r="AD1313" s="119" t="str">
        <f t="shared" si="80"/>
        <v/>
      </c>
      <c r="AE1313" s="120" t="str">
        <f t="shared" si="81"/>
        <v/>
      </c>
      <c r="AF1313" s="121" t="str">
        <f t="shared" si="78"/>
        <v/>
      </c>
    </row>
    <row r="1314" spans="2:32" ht="15.75" customHeight="1" x14ac:dyDescent="0.35">
      <c r="B1314" s="903"/>
      <c r="C1314" s="904"/>
      <c r="D1314" s="905"/>
      <c r="E1314" s="906"/>
      <c r="F1314" s="907"/>
      <c r="G1314" s="908"/>
      <c r="H1314" s="909"/>
      <c r="I1314" s="910"/>
      <c r="J1314" s="911"/>
      <c r="K1314" s="912"/>
      <c r="L1314" s="913"/>
      <c r="M1314" s="914"/>
      <c r="N1314" s="915"/>
      <c r="O1314" s="914"/>
      <c r="P1314" s="915"/>
      <c r="Q1314" s="916"/>
      <c r="R1314" s="917"/>
      <c r="S1314" s="918"/>
      <c r="T1314" s="114" t="str" cm="1">
        <f t="array" ref="T1314">_xlfn.IFS(I1314="L = L",J1314*K1314,I1314="L = RoT",J1314*R1314*S1314,I1314="A = L x H",J1314*K1314*L1314,I1314="A = CS",J1314*O1314,I1314="A = A",J1314*N1314,I1314="A = RoT",J1314*R1314*S1314,I1314="V = L x H x T",J1314*K1314*L1314*M1314,I1314="V = L x CS",J1314*K1314*O1314,I1314="V = T x A",J1314*M1314*N1314,I1314="V = V",J1314*P1314,I1314="V = RoT",J1314*R1314*S1314,I1314="M = M",J1314*Q1314,I1314="M = RoT",J1314*R1314*S1314,I1314="","")</f>
        <v/>
      </c>
      <c r="U1314" s="115" t="str" cm="1">
        <f t="array" ref="U1314">_xlfn.IFNA(_xlfn.IFS($H1314="length","m",$H1314="area","m2",$H1314="volume","m3",$H1314="mass","kg",$H1314="",""),"problem")</f>
        <v/>
      </c>
      <c r="V1314" s="475"/>
      <c r="W1314" s="476"/>
      <c r="X1314" s="476"/>
      <c r="Y1314" s="476"/>
      <c r="Z1314" s="116"/>
      <c r="AA1314" s="117" t="str" cm="1">
        <f t="array" ref="AA1314">_xlfn.IFNA(_xlfn.IFS($H1314="Length",VLOOKUP($Y1314,Densities,3,FALSE),$H1314="area",VLOOKUP($Y1314,Densities,4,FALSE),$H1314="volume",VLOOKUP($Y1314,Densities,5,FALSE),$H1314="mass",1,$H1314="",""),"enter density manually")</f>
        <v/>
      </c>
      <c r="AB1314" s="115" t="str" cm="1">
        <f t="array" ref="AB1314">_xlfn.IFNA(_xlfn.IFS($H1314="length","kg/m",$H1314="area","kg/m2",$H1314="volume","kg/m3",$H1314="mass","kg/kg",$H1314="",""),"problem")</f>
        <v/>
      </c>
      <c r="AC1314" s="118" t="str">
        <f t="shared" si="79"/>
        <v/>
      </c>
      <c r="AD1314" s="119" t="str">
        <f t="shared" si="80"/>
        <v/>
      </c>
      <c r="AE1314" s="120" t="str">
        <f t="shared" si="81"/>
        <v/>
      </c>
      <c r="AF1314" s="121" t="str">
        <f t="shared" si="78"/>
        <v/>
      </c>
    </row>
    <row r="1315" spans="2:32" ht="15.75" customHeight="1" x14ac:dyDescent="0.35">
      <c r="B1315" s="903"/>
      <c r="C1315" s="904"/>
      <c r="D1315" s="905"/>
      <c r="E1315" s="906"/>
      <c r="F1315" s="907"/>
      <c r="G1315" s="908"/>
      <c r="H1315" s="909"/>
      <c r="I1315" s="910"/>
      <c r="J1315" s="911"/>
      <c r="K1315" s="912"/>
      <c r="L1315" s="913"/>
      <c r="M1315" s="914"/>
      <c r="N1315" s="915"/>
      <c r="O1315" s="914"/>
      <c r="P1315" s="915"/>
      <c r="Q1315" s="916"/>
      <c r="R1315" s="917"/>
      <c r="S1315" s="918"/>
      <c r="T1315" s="114" t="str" cm="1">
        <f t="array" ref="T1315">_xlfn.IFS(I1315="L = L",J1315*K1315,I1315="L = RoT",J1315*R1315*S1315,I1315="A = L x H",J1315*K1315*L1315,I1315="A = CS",J1315*O1315,I1315="A = A",J1315*N1315,I1315="A = RoT",J1315*R1315*S1315,I1315="V = L x H x T",J1315*K1315*L1315*M1315,I1315="V = L x CS",J1315*K1315*O1315,I1315="V = T x A",J1315*M1315*N1315,I1315="V = V",J1315*P1315,I1315="V = RoT",J1315*R1315*S1315,I1315="M = M",J1315*Q1315,I1315="M = RoT",J1315*R1315*S1315,I1315="","")</f>
        <v/>
      </c>
      <c r="U1315" s="115" t="str" cm="1">
        <f t="array" ref="U1315">_xlfn.IFNA(_xlfn.IFS($H1315="length","m",$H1315="area","m2",$H1315="volume","m3",$H1315="mass","kg",$H1315="",""),"problem")</f>
        <v/>
      </c>
      <c r="V1315" s="475"/>
      <c r="W1315" s="476"/>
      <c r="X1315" s="476"/>
      <c r="Y1315" s="476"/>
      <c r="Z1315" s="116"/>
      <c r="AA1315" s="117" t="str" cm="1">
        <f t="array" ref="AA1315">_xlfn.IFNA(_xlfn.IFS($H1315="Length",VLOOKUP($Y1315,Densities,3,FALSE),$H1315="area",VLOOKUP($Y1315,Densities,4,FALSE),$H1315="volume",VLOOKUP($Y1315,Densities,5,FALSE),$H1315="mass",1,$H1315="",""),"enter density manually")</f>
        <v/>
      </c>
      <c r="AB1315" s="115" t="str" cm="1">
        <f t="array" ref="AB1315">_xlfn.IFNA(_xlfn.IFS($H1315="length","kg/m",$H1315="area","kg/m2",$H1315="volume","kg/m3",$H1315="mass","kg/kg",$H1315="",""),"problem")</f>
        <v/>
      </c>
      <c r="AC1315" s="118" t="str">
        <f t="shared" si="79"/>
        <v/>
      </c>
      <c r="AD1315" s="119" t="str">
        <f t="shared" si="80"/>
        <v/>
      </c>
      <c r="AE1315" s="120" t="str">
        <f t="shared" si="81"/>
        <v/>
      </c>
      <c r="AF1315" s="121" t="str">
        <f t="shared" si="78"/>
        <v/>
      </c>
    </row>
    <row r="1316" spans="2:32" ht="15.75" customHeight="1" x14ac:dyDescent="0.35">
      <c r="B1316" s="903"/>
      <c r="C1316" s="904"/>
      <c r="D1316" s="905"/>
      <c r="E1316" s="906"/>
      <c r="F1316" s="907"/>
      <c r="G1316" s="908"/>
      <c r="H1316" s="909"/>
      <c r="I1316" s="910"/>
      <c r="J1316" s="911"/>
      <c r="K1316" s="912"/>
      <c r="L1316" s="913"/>
      <c r="M1316" s="914"/>
      <c r="N1316" s="915"/>
      <c r="O1316" s="914"/>
      <c r="P1316" s="915"/>
      <c r="Q1316" s="916"/>
      <c r="R1316" s="917"/>
      <c r="S1316" s="918"/>
      <c r="T1316" s="114" t="str" cm="1">
        <f t="array" ref="T1316">_xlfn.IFS(I1316="L = L",J1316*K1316,I1316="L = RoT",J1316*R1316*S1316,I1316="A = L x H",J1316*K1316*L1316,I1316="A = CS",J1316*O1316,I1316="A = A",J1316*N1316,I1316="A = RoT",J1316*R1316*S1316,I1316="V = L x H x T",J1316*K1316*L1316*M1316,I1316="V = L x CS",J1316*K1316*O1316,I1316="V = T x A",J1316*M1316*N1316,I1316="V = V",J1316*P1316,I1316="V = RoT",J1316*R1316*S1316,I1316="M = M",J1316*Q1316,I1316="M = RoT",J1316*R1316*S1316,I1316="","")</f>
        <v/>
      </c>
      <c r="U1316" s="115" t="str" cm="1">
        <f t="array" ref="U1316">_xlfn.IFNA(_xlfn.IFS($H1316="length","m",$H1316="area","m2",$H1316="volume","m3",$H1316="mass","kg",$H1316="",""),"problem")</f>
        <v/>
      </c>
      <c r="V1316" s="475"/>
      <c r="W1316" s="476"/>
      <c r="X1316" s="476"/>
      <c r="Y1316" s="476"/>
      <c r="Z1316" s="116"/>
      <c r="AA1316" s="117" t="str" cm="1">
        <f t="array" ref="AA1316">_xlfn.IFNA(_xlfn.IFS($H1316="Length",VLOOKUP($Y1316,Densities,3,FALSE),$H1316="area",VLOOKUP($Y1316,Densities,4,FALSE),$H1316="volume",VLOOKUP($Y1316,Densities,5,FALSE),$H1316="mass",1,$H1316="",""),"enter density manually")</f>
        <v/>
      </c>
      <c r="AB1316" s="115" t="str" cm="1">
        <f t="array" ref="AB1316">_xlfn.IFNA(_xlfn.IFS($H1316="length","kg/m",$H1316="area","kg/m2",$H1316="volume","kg/m3",$H1316="mass","kg/kg",$H1316="",""),"problem")</f>
        <v/>
      </c>
      <c r="AC1316" s="118" t="str">
        <f t="shared" si="79"/>
        <v/>
      </c>
      <c r="AD1316" s="119" t="str">
        <f t="shared" si="80"/>
        <v/>
      </c>
      <c r="AE1316" s="120" t="str">
        <f t="shared" si="81"/>
        <v/>
      </c>
      <c r="AF1316" s="121" t="str">
        <f t="shared" si="78"/>
        <v/>
      </c>
    </row>
    <row r="1317" spans="2:32" ht="15.75" customHeight="1" x14ac:dyDescent="0.35">
      <c r="B1317" s="903"/>
      <c r="C1317" s="904"/>
      <c r="D1317" s="905"/>
      <c r="E1317" s="906"/>
      <c r="F1317" s="907"/>
      <c r="G1317" s="908"/>
      <c r="H1317" s="909"/>
      <c r="I1317" s="910"/>
      <c r="J1317" s="911"/>
      <c r="K1317" s="912"/>
      <c r="L1317" s="913"/>
      <c r="M1317" s="914"/>
      <c r="N1317" s="915"/>
      <c r="O1317" s="914"/>
      <c r="P1317" s="915"/>
      <c r="Q1317" s="916"/>
      <c r="R1317" s="917"/>
      <c r="S1317" s="918"/>
      <c r="T1317" s="114" t="str" cm="1">
        <f t="array" ref="T1317">_xlfn.IFS(I1317="L = L",J1317*K1317,I1317="L = RoT",J1317*R1317*S1317,I1317="A = L x H",J1317*K1317*L1317,I1317="A = CS",J1317*O1317,I1317="A = A",J1317*N1317,I1317="A = RoT",J1317*R1317*S1317,I1317="V = L x H x T",J1317*K1317*L1317*M1317,I1317="V = L x CS",J1317*K1317*O1317,I1317="V = T x A",J1317*M1317*N1317,I1317="V = V",J1317*P1317,I1317="V = RoT",J1317*R1317*S1317,I1317="M = M",J1317*Q1317,I1317="M = RoT",J1317*R1317*S1317,I1317="","")</f>
        <v/>
      </c>
      <c r="U1317" s="115" t="str" cm="1">
        <f t="array" ref="U1317">_xlfn.IFNA(_xlfn.IFS($H1317="length","m",$H1317="area","m2",$H1317="volume","m3",$H1317="mass","kg",$H1317="",""),"problem")</f>
        <v/>
      </c>
      <c r="V1317" s="475"/>
      <c r="W1317" s="476"/>
      <c r="X1317" s="476"/>
      <c r="Y1317" s="476"/>
      <c r="Z1317" s="116"/>
      <c r="AA1317" s="117" t="str" cm="1">
        <f t="array" ref="AA1317">_xlfn.IFNA(_xlfn.IFS($H1317="Length",VLOOKUP($Y1317,Densities,3,FALSE),$H1317="area",VLOOKUP($Y1317,Densities,4,FALSE),$H1317="volume",VLOOKUP($Y1317,Densities,5,FALSE),$H1317="mass",1,$H1317="",""),"enter density manually")</f>
        <v/>
      </c>
      <c r="AB1317" s="115" t="str" cm="1">
        <f t="array" ref="AB1317">_xlfn.IFNA(_xlfn.IFS($H1317="length","kg/m",$H1317="area","kg/m2",$H1317="volume","kg/m3",$H1317="mass","kg/kg",$H1317="",""),"problem")</f>
        <v/>
      </c>
      <c r="AC1317" s="118" t="str">
        <f t="shared" si="79"/>
        <v/>
      </c>
      <c r="AD1317" s="119" t="str">
        <f t="shared" si="80"/>
        <v/>
      </c>
      <c r="AE1317" s="120" t="str">
        <f t="shared" si="81"/>
        <v/>
      </c>
      <c r="AF1317" s="121" t="str">
        <f t="shared" si="78"/>
        <v/>
      </c>
    </row>
    <row r="1318" spans="2:32" ht="15.75" customHeight="1" x14ac:dyDescent="0.35">
      <c r="B1318" s="903"/>
      <c r="C1318" s="904"/>
      <c r="D1318" s="905"/>
      <c r="E1318" s="906"/>
      <c r="F1318" s="907"/>
      <c r="G1318" s="908"/>
      <c r="H1318" s="909"/>
      <c r="I1318" s="910"/>
      <c r="J1318" s="911"/>
      <c r="K1318" s="912"/>
      <c r="L1318" s="913"/>
      <c r="M1318" s="914"/>
      <c r="N1318" s="915"/>
      <c r="O1318" s="914"/>
      <c r="P1318" s="915"/>
      <c r="Q1318" s="916"/>
      <c r="R1318" s="917"/>
      <c r="S1318" s="918"/>
      <c r="T1318" s="114" t="str" cm="1">
        <f t="array" ref="T1318">_xlfn.IFS(I1318="L = L",J1318*K1318,I1318="L = RoT",J1318*R1318*S1318,I1318="A = L x H",J1318*K1318*L1318,I1318="A = CS",J1318*O1318,I1318="A = A",J1318*N1318,I1318="A = RoT",J1318*R1318*S1318,I1318="V = L x H x T",J1318*K1318*L1318*M1318,I1318="V = L x CS",J1318*K1318*O1318,I1318="V = T x A",J1318*M1318*N1318,I1318="V = V",J1318*P1318,I1318="V = RoT",J1318*R1318*S1318,I1318="M = M",J1318*Q1318,I1318="M = RoT",J1318*R1318*S1318,I1318="","")</f>
        <v/>
      </c>
      <c r="U1318" s="115" t="str" cm="1">
        <f t="array" ref="U1318">_xlfn.IFNA(_xlfn.IFS($H1318="length","m",$H1318="area","m2",$H1318="volume","m3",$H1318="mass","kg",$H1318="",""),"problem")</f>
        <v/>
      </c>
      <c r="V1318" s="475"/>
      <c r="W1318" s="476"/>
      <c r="X1318" s="476"/>
      <c r="Y1318" s="476"/>
      <c r="Z1318" s="116"/>
      <c r="AA1318" s="117" t="str" cm="1">
        <f t="array" ref="AA1318">_xlfn.IFNA(_xlfn.IFS($H1318="Length",VLOOKUP($Y1318,Densities,3,FALSE),$H1318="area",VLOOKUP($Y1318,Densities,4,FALSE),$H1318="volume",VLOOKUP($Y1318,Densities,5,FALSE),$H1318="mass",1,$H1318="",""),"enter density manually")</f>
        <v/>
      </c>
      <c r="AB1318" s="115" t="str" cm="1">
        <f t="array" ref="AB1318">_xlfn.IFNA(_xlfn.IFS($H1318="length","kg/m",$H1318="area","kg/m2",$H1318="volume","kg/m3",$H1318="mass","kg/kg",$H1318="",""),"problem")</f>
        <v/>
      </c>
      <c r="AC1318" s="118" t="str">
        <f t="shared" si="79"/>
        <v/>
      </c>
      <c r="AD1318" s="119" t="str">
        <f t="shared" si="80"/>
        <v/>
      </c>
      <c r="AE1318" s="120" t="str">
        <f t="shared" si="81"/>
        <v/>
      </c>
      <c r="AF1318" s="121" t="str">
        <f t="shared" si="78"/>
        <v/>
      </c>
    </row>
    <row r="1319" spans="2:32" ht="15.75" customHeight="1" x14ac:dyDescent="0.35">
      <c r="B1319" s="903"/>
      <c r="C1319" s="904"/>
      <c r="D1319" s="905"/>
      <c r="E1319" s="906"/>
      <c r="F1319" s="907"/>
      <c r="G1319" s="908"/>
      <c r="H1319" s="909"/>
      <c r="I1319" s="910"/>
      <c r="J1319" s="911"/>
      <c r="K1319" s="912"/>
      <c r="L1319" s="913"/>
      <c r="M1319" s="914"/>
      <c r="N1319" s="915"/>
      <c r="O1319" s="914"/>
      <c r="P1319" s="915"/>
      <c r="Q1319" s="916"/>
      <c r="R1319" s="917"/>
      <c r="S1319" s="918"/>
      <c r="T1319" s="114" t="str" cm="1">
        <f t="array" ref="T1319">_xlfn.IFS(I1319="L = L",J1319*K1319,I1319="L = RoT",J1319*R1319*S1319,I1319="A = L x H",J1319*K1319*L1319,I1319="A = CS",J1319*O1319,I1319="A = A",J1319*N1319,I1319="A = RoT",J1319*R1319*S1319,I1319="V = L x H x T",J1319*K1319*L1319*M1319,I1319="V = L x CS",J1319*K1319*O1319,I1319="V = T x A",J1319*M1319*N1319,I1319="V = V",J1319*P1319,I1319="V = RoT",J1319*R1319*S1319,I1319="M = M",J1319*Q1319,I1319="M = RoT",J1319*R1319*S1319,I1319="","")</f>
        <v/>
      </c>
      <c r="U1319" s="115" t="str" cm="1">
        <f t="array" ref="U1319">_xlfn.IFNA(_xlfn.IFS($H1319="length","m",$H1319="area","m2",$H1319="volume","m3",$H1319="mass","kg",$H1319="",""),"problem")</f>
        <v/>
      </c>
      <c r="V1319" s="475"/>
      <c r="W1319" s="476"/>
      <c r="X1319" s="476"/>
      <c r="Y1319" s="476"/>
      <c r="Z1319" s="116"/>
      <c r="AA1319" s="117" t="str" cm="1">
        <f t="array" ref="AA1319">_xlfn.IFNA(_xlfn.IFS($H1319="Length",VLOOKUP($Y1319,Densities,3,FALSE),$H1319="area",VLOOKUP($Y1319,Densities,4,FALSE),$H1319="volume",VLOOKUP($Y1319,Densities,5,FALSE),$H1319="mass",1,$H1319="",""),"enter density manually")</f>
        <v/>
      </c>
      <c r="AB1319" s="115" t="str" cm="1">
        <f t="array" ref="AB1319">_xlfn.IFNA(_xlfn.IFS($H1319="length","kg/m",$H1319="area","kg/m2",$H1319="volume","kg/m3",$H1319="mass","kg/kg",$H1319="",""),"problem")</f>
        <v/>
      </c>
      <c r="AC1319" s="118" t="str">
        <f t="shared" si="79"/>
        <v/>
      </c>
      <c r="AD1319" s="119" t="str">
        <f t="shared" si="80"/>
        <v/>
      </c>
      <c r="AE1319" s="120" t="str">
        <f t="shared" si="81"/>
        <v/>
      </c>
      <c r="AF1319" s="121" t="str">
        <f t="shared" si="78"/>
        <v/>
      </c>
    </row>
    <row r="1320" spans="2:32" ht="15.75" customHeight="1" x14ac:dyDescent="0.35">
      <c r="B1320" s="903"/>
      <c r="C1320" s="904"/>
      <c r="D1320" s="905"/>
      <c r="E1320" s="906"/>
      <c r="F1320" s="907"/>
      <c r="G1320" s="908"/>
      <c r="H1320" s="909"/>
      <c r="I1320" s="910"/>
      <c r="J1320" s="911"/>
      <c r="K1320" s="912"/>
      <c r="L1320" s="913"/>
      <c r="M1320" s="914"/>
      <c r="N1320" s="915"/>
      <c r="O1320" s="914"/>
      <c r="P1320" s="915"/>
      <c r="Q1320" s="916"/>
      <c r="R1320" s="917"/>
      <c r="S1320" s="918"/>
      <c r="T1320" s="114" t="str" cm="1">
        <f t="array" ref="T1320">_xlfn.IFS(I1320="L = L",J1320*K1320,I1320="L = RoT",J1320*R1320*S1320,I1320="A = L x H",J1320*K1320*L1320,I1320="A = CS",J1320*O1320,I1320="A = A",J1320*N1320,I1320="A = RoT",J1320*R1320*S1320,I1320="V = L x H x T",J1320*K1320*L1320*M1320,I1320="V = L x CS",J1320*K1320*O1320,I1320="V = T x A",J1320*M1320*N1320,I1320="V = V",J1320*P1320,I1320="V = RoT",J1320*R1320*S1320,I1320="M = M",J1320*Q1320,I1320="M = RoT",J1320*R1320*S1320,I1320="","")</f>
        <v/>
      </c>
      <c r="U1320" s="115" t="str" cm="1">
        <f t="array" ref="U1320">_xlfn.IFNA(_xlfn.IFS($H1320="length","m",$H1320="area","m2",$H1320="volume","m3",$H1320="mass","kg",$H1320="",""),"problem")</f>
        <v/>
      </c>
      <c r="V1320" s="475"/>
      <c r="W1320" s="476"/>
      <c r="X1320" s="476"/>
      <c r="Y1320" s="476"/>
      <c r="Z1320" s="116"/>
      <c r="AA1320" s="117" t="str" cm="1">
        <f t="array" ref="AA1320">_xlfn.IFNA(_xlfn.IFS($H1320="Length",VLOOKUP($Y1320,Densities,3,FALSE),$H1320="area",VLOOKUP($Y1320,Densities,4,FALSE),$H1320="volume",VLOOKUP($Y1320,Densities,5,FALSE),$H1320="mass",1,$H1320="",""),"enter density manually")</f>
        <v/>
      </c>
      <c r="AB1320" s="115" t="str" cm="1">
        <f t="array" ref="AB1320">_xlfn.IFNA(_xlfn.IFS($H1320="length","kg/m",$H1320="area","kg/m2",$H1320="volume","kg/m3",$H1320="mass","kg/kg",$H1320="",""),"problem")</f>
        <v/>
      </c>
      <c r="AC1320" s="118" t="str">
        <f t="shared" si="79"/>
        <v/>
      </c>
      <c r="AD1320" s="119" t="str">
        <f t="shared" si="80"/>
        <v/>
      </c>
      <c r="AE1320" s="120" t="str">
        <f t="shared" si="81"/>
        <v/>
      </c>
      <c r="AF1320" s="121" t="str">
        <f t="shared" si="78"/>
        <v/>
      </c>
    </row>
    <row r="1321" spans="2:32" ht="15.75" customHeight="1" x14ac:dyDescent="0.35">
      <c r="B1321" s="903"/>
      <c r="C1321" s="904"/>
      <c r="D1321" s="905"/>
      <c r="E1321" s="906"/>
      <c r="F1321" s="907"/>
      <c r="G1321" s="908"/>
      <c r="H1321" s="909"/>
      <c r="I1321" s="910"/>
      <c r="J1321" s="911"/>
      <c r="K1321" s="912"/>
      <c r="L1321" s="913"/>
      <c r="M1321" s="914"/>
      <c r="N1321" s="915"/>
      <c r="O1321" s="914"/>
      <c r="P1321" s="915"/>
      <c r="Q1321" s="916"/>
      <c r="R1321" s="917"/>
      <c r="S1321" s="918"/>
      <c r="T1321" s="114" t="str" cm="1">
        <f t="array" ref="T1321">_xlfn.IFS(I1321="L = L",J1321*K1321,I1321="L = RoT",J1321*R1321*S1321,I1321="A = L x H",J1321*K1321*L1321,I1321="A = CS",J1321*O1321,I1321="A = A",J1321*N1321,I1321="A = RoT",J1321*R1321*S1321,I1321="V = L x H x T",J1321*K1321*L1321*M1321,I1321="V = L x CS",J1321*K1321*O1321,I1321="V = T x A",J1321*M1321*N1321,I1321="V = V",J1321*P1321,I1321="V = RoT",J1321*R1321*S1321,I1321="M = M",J1321*Q1321,I1321="M = RoT",J1321*R1321*S1321,I1321="","")</f>
        <v/>
      </c>
      <c r="U1321" s="115" t="str" cm="1">
        <f t="array" ref="U1321">_xlfn.IFNA(_xlfn.IFS($H1321="length","m",$H1321="area","m2",$H1321="volume","m3",$H1321="mass","kg",$H1321="",""),"problem")</f>
        <v/>
      </c>
      <c r="V1321" s="475"/>
      <c r="W1321" s="476"/>
      <c r="X1321" s="476"/>
      <c r="Y1321" s="476"/>
      <c r="Z1321" s="116"/>
      <c r="AA1321" s="117" t="str" cm="1">
        <f t="array" ref="AA1321">_xlfn.IFNA(_xlfn.IFS($H1321="Length",VLOOKUP($Y1321,Densities,3,FALSE),$H1321="area",VLOOKUP($Y1321,Densities,4,FALSE),$H1321="volume",VLOOKUP($Y1321,Densities,5,FALSE),$H1321="mass",1,$H1321="",""),"enter density manually")</f>
        <v/>
      </c>
      <c r="AB1321" s="115" t="str" cm="1">
        <f t="array" ref="AB1321">_xlfn.IFNA(_xlfn.IFS($H1321="length","kg/m",$H1321="area","kg/m2",$H1321="volume","kg/m3",$H1321="mass","kg/kg",$H1321="",""),"problem")</f>
        <v/>
      </c>
      <c r="AC1321" s="118" t="str">
        <f t="shared" si="79"/>
        <v/>
      </c>
      <c r="AD1321" s="119" t="str">
        <f t="shared" si="80"/>
        <v/>
      </c>
      <c r="AE1321" s="120" t="str">
        <f t="shared" si="81"/>
        <v/>
      </c>
      <c r="AF1321" s="121" t="str">
        <f t="shared" si="78"/>
        <v/>
      </c>
    </row>
    <row r="1322" spans="2:32" ht="15.75" customHeight="1" x14ac:dyDescent="0.35">
      <c r="B1322" s="903"/>
      <c r="C1322" s="904"/>
      <c r="D1322" s="905"/>
      <c r="E1322" s="906"/>
      <c r="F1322" s="907"/>
      <c r="G1322" s="908"/>
      <c r="H1322" s="909"/>
      <c r="I1322" s="910"/>
      <c r="J1322" s="911"/>
      <c r="K1322" s="912"/>
      <c r="L1322" s="913"/>
      <c r="M1322" s="914"/>
      <c r="N1322" s="915"/>
      <c r="O1322" s="914"/>
      <c r="P1322" s="915"/>
      <c r="Q1322" s="916"/>
      <c r="R1322" s="917"/>
      <c r="S1322" s="918"/>
      <c r="T1322" s="114" t="str" cm="1">
        <f t="array" ref="T1322">_xlfn.IFS(I1322="L = L",J1322*K1322,I1322="L = RoT",J1322*R1322*S1322,I1322="A = L x H",J1322*K1322*L1322,I1322="A = CS",J1322*O1322,I1322="A = A",J1322*N1322,I1322="A = RoT",J1322*R1322*S1322,I1322="V = L x H x T",J1322*K1322*L1322*M1322,I1322="V = L x CS",J1322*K1322*O1322,I1322="V = T x A",J1322*M1322*N1322,I1322="V = V",J1322*P1322,I1322="V = RoT",J1322*R1322*S1322,I1322="M = M",J1322*Q1322,I1322="M = RoT",J1322*R1322*S1322,I1322="","")</f>
        <v/>
      </c>
      <c r="U1322" s="115" t="str" cm="1">
        <f t="array" ref="U1322">_xlfn.IFNA(_xlfn.IFS($H1322="length","m",$H1322="area","m2",$H1322="volume","m3",$H1322="mass","kg",$H1322="",""),"problem")</f>
        <v/>
      </c>
      <c r="V1322" s="475"/>
      <c r="W1322" s="476"/>
      <c r="X1322" s="476"/>
      <c r="Y1322" s="476"/>
      <c r="Z1322" s="116"/>
      <c r="AA1322" s="117" t="str" cm="1">
        <f t="array" ref="AA1322">_xlfn.IFNA(_xlfn.IFS($H1322="Length",VLOOKUP($Y1322,Densities,3,FALSE),$H1322="area",VLOOKUP($Y1322,Densities,4,FALSE),$H1322="volume",VLOOKUP($Y1322,Densities,5,FALSE),$H1322="mass",1,$H1322="",""),"enter density manually")</f>
        <v/>
      </c>
      <c r="AB1322" s="115" t="str" cm="1">
        <f t="array" ref="AB1322">_xlfn.IFNA(_xlfn.IFS($H1322="length","kg/m",$H1322="area","kg/m2",$H1322="volume","kg/m3",$H1322="mass","kg/kg",$H1322="",""),"problem")</f>
        <v/>
      </c>
      <c r="AC1322" s="118" t="str">
        <f t="shared" si="79"/>
        <v/>
      </c>
      <c r="AD1322" s="119" t="str">
        <f t="shared" si="80"/>
        <v/>
      </c>
      <c r="AE1322" s="120" t="str">
        <f t="shared" si="81"/>
        <v/>
      </c>
      <c r="AF1322" s="121" t="str">
        <f t="shared" si="78"/>
        <v/>
      </c>
    </row>
    <row r="1323" spans="2:32" ht="15.75" customHeight="1" x14ac:dyDescent="0.35">
      <c r="B1323" s="903"/>
      <c r="C1323" s="904"/>
      <c r="D1323" s="905"/>
      <c r="E1323" s="906"/>
      <c r="F1323" s="907"/>
      <c r="G1323" s="908"/>
      <c r="H1323" s="909"/>
      <c r="I1323" s="910"/>
      <c r="J1323" s="911"/>
      <c r="K1323" s="912"/>
      <c r="L1323" s="913"/>
      <c r="M1323" s="914"/>
      <c r="N1323" s="915"/>
      <c r="O1323" s="914"/>
      <c r="P1323" s="915"/>
      <c r="Q1323" s="916"/>
      <c r="R1323" s="917"/>
      <c r="S1323" s="918"/>
      <c r="T1323" s="114" t="str" cm="1">
        <f t="array" ref="T1323">_xlfn.IFS(I1323="L = L",J1323*K1323,I1323="L = RoT",J1323*R1323*S1323,I1323="A = L x H",J1323*K1323*L1323,I1323="A = CS",J1323*O1323,I1323="A = A",J1323*N1323,I1323="A = RoT",J1323*R1323*S1323,I1323="V = L x H x T",J1323*K1323*L1323*M1323,I1323="V = L x CS",J1323*K1323*O1323,I1323="V = T x A",J1323*M1323*N1323,I1323="V = V",J1323*P1323,I1323="V = RoT",J1323*R1323*S1323,I1323="M = M",J1323*Q1323,I1323="M = RoT",J1323*R1323*S1323,I1323="","")</f>
        <v/>
      </c>
      <c r="U1323" s="115" t="str" cm="1">
        <f t="array" ref="U1323">_xlfn.IFNA(_xlfn.IFS($H1323="length","m",$H1323="area","m2",$H1323="volume","m3",$H1323="mass","kg",$H1323="",""),"problem")</f>
        <v/>
      </c>
      <c r="V1323" s="475"/>
      <c r="W1323" s="476"/>
      <c r="X1323" s="476"/>
      <c r="Y1323" s="476"/>
      <c r="Z1323" s="116"/>
      <c r="AA1323" s="117" t="str" cm="1">
        <f t="array" ref="AA1323">_xlfn.IFNA(_xlfn.IFS($H1323="Length",VLOOKUP($Y1323,Densities,3,FALSE),$H1323="area",VLOOKUP($Y1323,Densities,4,FALSE),$H1323="volume",VLOOKUP($Y1323,Densities,5,FALSE),$H1323="mass",1,$H1323="",""),"enter density manually")</f>
        <v/>
      </c>
      <c r="AB1323" s="115" t="str" cm="1">
        <f t="array" ref="AB1323">_xlfn.IFNA(_xlfn.IFS($H1323="length","kg/m",$H1323="area","kg/m2",$H1323="volume","kg/m3",$H1323="mass","kg/kg",$H1323="",""),"problem")</f>
        <v/>
      </c>
      <c r="AC1323" s="118" t="str">
        <f t="shared" si="79"/>
        <v/>
      </c>
      <c r="AD1323" s="119" t="str">
        <f t="shared" si="80"/>
        <v/>
      </c>
      <c r="AE1323" s="120" t="str">
        <f t="shared" si="81"/>
        <v/>
      </c>
      <c r="AF1323" s="121" t="str">
        <f t="shared" si="78"/>
        <v/>
      </c>
    </row>
    <row r="1324" spans="2:32" ht="15.75" customHeight="1" x14ac:dyDescent="0.35">
      <c r="B1324" s="903"/>
      <c r="C1324" s="904"/>
      <c r="D1324" s="905"/>
      <c r="E1324" s="906"/>
      <c r="F1324" s="907"/>
      <c r="G1324" s="908"/>
      <c r="H1324" s="909"/>
      <c r="I1324" s="910"/>
      <c r="J1324" s="911"/>
      <c r="K1324" s="912"/>
      <c r="L1324" s="913"/>
      <c r="M1324" s="914"/>
      <c r="N1324" s="915"/>
      <c r="O1324" s="914"/>
      <c r="P1324" s="915"/>
      <c r="Q1324" s="916"/>
      <c r="R1324" s="917"/>
      <c r="S1324" s="918"/>
      <c r="T1324" s="114" t="str" cm="1">
        <f t="array" ref="T1324">_xlfn.IFS(I1324="L = L",J1324*K1324,I1324="L = RoT",J1324*R1324*S1324,I1324="A = L x H",J1324*K1324*L1324,I1324="A = CS",J1324*O1324,I1324="A = A",J1324*N1324,I1324="A = RoT",J1324*R1324*S1324,I1324="V = L x H x T",J1324*K1324*L1324*M1324,I1324="V = L x CS",J1324*K1324*O1324,I1324="V = T x A",J1324*M1324*N1324,I1324="V = V",J1324*P1324,I1324="V = RoT",J1324*R1324*S1324,I1324="M = M",J1324*Q1324,I1324="M = RoT",J1324*R1324*S1324,I1324="","")</f>
        <v/>
      </c>
      <c r="U1324" s="115" t="str" cm="1">
        <f t="array" ref="U1324">_xlfn.IFNA(_xlfn.IFS($H1324="length","m",$H1324="area","m2",$H1324="volume","m3",$H1324="mass","kg",$H1324="",""),"problem")</f>
        <v/>
      </c>
      <c r="V1324" s="475"/>
      <c r="W1324" s="476"/>
      <c r="X1324" s="476"/>
      <c r="Y1324" s="476"/>
      <c r="Z1324" s="116"/>
      <c r="AA1324" s="117" t="str" cm="1">
        <f t="array" ref="AA1324">_xlfn.IFNA(_xlfn.IFS($H1324="Length",VLOOKUP($Y1324,Densities,3,FALSE),$H1324="area",VLOOKUP($Y1324,Densities,4,FALSE),$H1324="volume",VLOOKUP($Y1324,Densities,5,FALSE),$H1324="mass",1,$H1324="",""),"enter density manually")</f>
        <v/>
      </c>
      <c r="AB1324" s="115" t="str" cm="1">
        <f t="array" ref="AB1324">_xlfn.IFNA(_xlfn.IFS($H1324="length","kg/m",$H1324="area","kg/m2",$H1324="volume","kg/m3",$H1324="mass","kg/kg",$H1324="",""),"problem")</f>
        <v/>
      </c>
      <c r="AC1324" s="118" t="str">
        <f t="shared" si="79"/>
        <v/>
      </c>
      <c r="AD1324" s="119" t="str">
        <f t="shared" si="80"/>
        <v/>
      </c>
      <c r="AE1324" s="120" t="str">
        <f t="shared" si="81"/>
        <v/>
      </c>
      <c r="AF1324" s="121" t="str">
        <f t="shared" si="78"/>
        <v/>
      </c>
    </row>
    <row r="1325" spans="2:32" ht="15.75" customHeight="1" x14ac:dyDescent="0.35">
      <c r="B1325" s="903"/>
      <c r="C1325" s="904"/>
      <c r="D1325" s="905"/>
      <c r="E1325" s="906"/>
      <c r="F1325" s="907"/>
      <c r="G1325" s="908"/>
      <c r="H1325" s="909"/>
      <c r="I1325" s="910"/>
      <c r="J1325" s="911"/>
      <c r="K1325" s="912"/>
      <c r="L1325" s="913"/>
      <c r="M1325" s="914"/>
      <c r="N1325" s="915"/>
      <c r="O1325" s="914"/>
      <c r="P1325" s="915"/>
      <c r="Q1325" s="916"/>
      <c r="R1325" s="917"/>
      <c r="S1325" s="918"/>
      <c r="T1325" s="114" t="str" cm="1">
        <f t="array" ref="T1325">_xlfn.IFS(I1325="L = L",J1325*K1325,I1325="L = RoT",J1325*R1325*S1325,I1325="A = L x H",J1325*K1325*L1325,I1325="A = CS",J1325*O1325,I1325="A = A",J1325*N1325,I1325="A = RoT",J1325*R1325*S1325,I1325="V = L x H x T",J1325*K1325*L1325*M1325,I1325="V = L x CS",J1325*K1325*O1325,I1325="V = T x A",J1325*M1325*N1325,I1325="V = V",J1325*P1325,I1325="V = RoT",J1325*R1325*S1325,I1325="M = M",J1325*Q1325,I1325="M = RoT",J1325*R1325*S1325,I1325="","")</f>
        <v/>
      </c>
      <c r="U1325" s="115" t="str" cm="1">
        <f t="array" ref="U1325">_xlfn.IFNA(_xlfn.IFS($H1325="length","m",$H1325="area","m2",$H1325="volume","m3",$H1325="mass","kg",$H1325="",""),"problem")</f>
        <v/>
      </c>
      <c r="V1325" s="475"/>
      <c r="W1325" s="476"/>
      <c r="X1325" s="476"/>
      <c r="Y1325" s="476"/>
      <c r="Z1325" s="116"/>
      <c r="AA1325" s="117" t="str" cm="1">
        <f t="array" ref="AA1325">_xlfn.IFNA(_xlfn.IFS($H1325="Length",VLOOKUP($Y1325,Densities,3,FALSE),$H1325="area",VLOOKUP($Y1325,Densities,4,FALSE),$H1325="volume",VLOOKUP($Y1325,Densities,5,FALSE),$H1325="mass",1,$H1325="",""),"enter density manually")</f>
        <v/>
      </c>
      <c r="AB1325" s="115" t="str" cm="1">
        <f t="array" ref="AB1325">_xlfn.IFNA(_xlfn.IFS($H1325="length","kg/m",$H1325="area","kg/m2",$H1325="volume","kg/m3",$H1325="mass","kg/kg",$H1325="",""),"problem")</f>
        <v/>
      </c>
      <c r="AC1325" s="118" t="str">
        <f t="shared" si="79"/>
        <v/>
      </c>
      <c r="AD1325" s="119" t="str">
        <f t="shared" si="80"/>
        <v/>
      </c>
      <c r="AE1325" s="120" t="str">
        <f t="shared" si="81"/>
        <v/>
      </c>
      <c r="AF1325" s="121" t="str">
        <f t="shared" si="78"/>
        <v/>
      </c>
    </row>
    <row r="1326" spans="2:32" ht="15.75" customHeight="1" x14ac:dyDescent="0.35">
      <c r="B1326" s="903"/>
      <c r="C1326" s="904"/>
      <c r="D1326" s="905"/>
      <c r="E1326" s="906"/>
      <c r="F1326" s="907"/>
      <c r="G1326" s="908"/>
      <c r="H1326" s="909"/>
      <c r="I1326" s="910"/>
      <c r="J1326" s="911"/>
      <c r="K1326" s="912"/>
      <c r="L1326" s="913"/>
      <c r="M1326" s="914"/>
      <c r="N1326" s="915"/>
      <c r="O1326" s="914"/>
      <c r="P1326" s="915"/>
      <c r="Q1326" s="916"/>
      <c r="R1326" s="917"/>
      <c r="S1326" s="918"/>
      <c r="T1326" s="114" t="str" cm="1">
        <f t="array" ref="T1326">_xlfn.IFS(I1326="L = L",J1326*K1326,I1326="L = RoT",J1326*R1326*S1326,I1326="A = L x H",J1326*K1326*L1326,I1326="A = CS",J1326*O1326,I1326="A = A",J1326*N1326,I1326="A = RoT",J1326*R1326*S1326,I1326="V = L x H x T",J1326*K1326*L1326*M1326,I1326="V = L x CS",J1326*K1326*O1326,I1326="V = T x A",J1326*M1326*N1326,I1326="V = V",J1326*P1326,I1326="V = RoT",J1326*R1326*S1326,I1326="M = M",J1326*Q1326,I1326="M = RoT",J1326*R1326*S1326,I1326="","")</f>
        <v/>
      </c>
      <c r="U1326" s="115" t="str" cm="1">
        <f t="array" ref="U1326">_xlfn.IFNA(_xlfn.IFS($H1326="length","m",$H1326="area","m2",$H1326="volume","m3",$H1326="mass","kg",$H1326="",""),"problem")</f>
        <v/>
      </c>
      <c r="V1326" s="475"/>
      <c r="W1326" s="476"/>
      <c r="X1326" s="476"/>
      <c r="Y1326" s="476"/>
      <c r="Z1326" s="116"/>
      <c r="AA1326" s="117" t="str" cm="1">
        <f t="array" ref="AA1326">_xlfn.IFNA(_xlfn.IFS($H1326="Length",VLOOKUP($Y1326,Densities,3,FALSE),$H1326="area",VLOOKUP($Y1326,Densities,4,FALSE),$H1326="volume",VLOOKUP($Y1326,Densities,5,FALSE),$H1326="mass",1,$H1326="",""),"enter density manually")</f>
        <v/>
      </c>
      <c r="AB1326" s="115" t="str" cm="1">
        <f t="array" ref="AB1326">_xlfn.IFNA(_xlfn.IFS($H1326="length","kg/m",$H1326="area","kg/m2",$H1326="volume","kg/m3",$H1326="mass","kg/kg",$H1326="",""),"problem")</f>
        <v/>
      </c>
      <c r="AC1326" s="118" t="str">
        <f t="shared" si="79"/>
        <v/>
      </c>
      <c r="AD1326" s="119" t="str">
        <f t="shared" si="80"/>
        <v/>
      </c>
      <c r="AE1326" s="120" t="str">
        <f t="shared" si="81"/>
        <v/>
      </c>
      <c r="AF1326" s="121" t="str">
        <f t="shared" si="78"/>
        <v/>
      </c>
    </row>
    <row r="1327" spans="2:32" ht="15.75" customHeight="1" x14ac:dyDescent="0.35">
      <c r="B1327" s="903"/>
      <c r="C1327" s="904"/>
      <c r="D1327" s="905"/>
      <c r="E1327" s="906"/>
      <c r="F1327" s="907"/>
      <c r="G1327" s="908"/>
      <c r="H1327" s="909"/>
      <c r="I1327" s="910"/>
      <c r="J1327" s="911"/>
      <c r="K1327" s="912"/>
      <c r="L1327" s="913"/>
      <c r="M1327" s="914"/>
      <c r="N1327" s="915"/>
      <c r="O1327" s="914"/>
      <c r="P1327" s="915"/>
      <c r="Q1327" s="916"/>
      <c r="R1327" s="917"/>
      <c r="S1327" s="918"/>
      <c r="T1327" s="114" t="str" cm="1">
        <f t="array" ref="T1327">_xlfn.IFS(I1327="L = L",J1327*K1327,I1327="L = RoT",J1327*R1327*S1327,I1327="A = L x H",J1327*K1327*L1327,I1327="A = CS",J1327*O1327,I1327="A = A",J1327*N1327,I1327="A = RoT",J1327*R1327*S1327,I1327="V = L x H x T",J1327*K1327*L1327*M1327,I1327="V = L x CS",J1327*K1327*O1327,I1327="V = T x A",J1327*M1327*N1327,I1327="V = V",J1327*P1327,I1327="V = RoT",J1327*R1327*S1327,I1327="M = M",J1327*Q1327,I1327="M = RoT",J1327*R1327*S1327,I1327="","")</f>
        <v/>
      </c>
      <c r="U1327" s="115" t="str" cm="1">
        <f t="array" ref="U1327">_xlfn.IFNA(_xlfn.IFS($H1327="length","m",$H1327="area","m2",$H1327="volume","m3",$H1327="mass","kg",$H1327="",""),"problem")</f>
        <v/>
      </c>
      <c r="V1327" s="475"/>
      <c r="W1327" s="476"/>
      <c r="X1327" s="476"/>
      <c r="Y1327" s="476"/>
      <c r="Z1327" s="116"/>
      <c r="AA1327" s="117" t="str" cm="1">
        <f t="array" ref="AA1327">_xlfn.IFNA(_xlfn.IFS($H1327="Length",VLOOKUP($Y1327,Densities,3,FALSE),$H1327="area",VLOOKUP($Y1327,Densities,4,FALSE),$H1327="volume",VLOOKUP($Y1327,Densities,5,FALSE),$H1327="mass",1,$H1327="",""),"enter density manually")</f>
        <v/>
      </c>
      <c r="AB1327" s="115" t="str" cm="1">
        <f t="array" ref="AB1327">_xlfn.IFNA(_xlfn.IFS($H1327="length","kg/m",$H1327="area","kg/m2",$H1327="volume","kg/m3",$H1327="mass","kg/kg",$H1327="",""),"problem")</f>
        <v/>
      </c>
      <c r="AC1327" s="118" t="str">
        <f t="shared" si="79"/>
        <v/>
      </c>
      <c r="AD1327" s="119" t="str">
        <f t="shared" si="80"/>
        <v/>
      </c>
      <c r="AE1327" s="120" t="str">
        <f t="shared" si="81"/>
        <v/>
      </c>
      <c r="AF1327" s="121" t="str">
        <f t="shared" si="78"/>
        <v/>
      </c>
    </row>
    <row r="1328" spans="2:32" ht="15.75" customHeight="1" x14ac:dyDescent="0.35">
      <c r="B1328" s="903"/>
      <c r="C1328" s="904"/>
      <c r="D1328" s="905"/>
      <c r="E1328" s="906"/>
      <c r="F1328" s="907"/>
      <c r="G1328" s="908"/>
      <c r="H1328" s="909"/>
      <c r="I1328" s="910"/>
      <c r="J1328" s="911"/>
      <c r="K1328" s="912"/>
      <c r="L1328" s="913"/>
      <c r="M1328" s="914"/>
      <c r="N1328" s="915"/>
      <c r="O1328" s="914"/>
      <c r="P1328" s="915"/>
      <c r="Q1328" s="916"/>
      <c r="R1328" s="917"/>
      <c r="S1328" s="918"/>
      <c r="T1328" s="114" t="str" cm="1">
        <f t="array" ref="T1328">_xlfn.IFS(I1328="L = L",J1328*K1328,I1328="L = RoT",J1328*R1328*S1328,I1328="A = L x H",J1328*K1328*L1328,I1328="A = CS",J1328*O1328,I1328="A = A",J1328*N1328,I1328="A = RoT",J1328*R1328*S1328,I1328="V = L x H x T",J1328*K1328*L1328*M1328,I1328="V = L x CS",J1328*K1328*O1328,I1328="V = T x A",J1328*M1328*N1328,I1328="V = V",J1328*P1328,I1328="V = RoT",J1328*R1328*S1328,I1328="M = M",J1328*Q1328,I1328="M = RoT",J1328*R1328*S1328,I1328="","")</f>
        <v/>
      </c>
      <c r="U1328" s="115" t="str" cm="1">
        <f t="array" ref="U1328">_xlfn.IFNA(_xlfn.IFS($H1328="length","m",$H1328="area","m2",$H1328="volume","m3",$H1328="mass","kg",$H1328="",""),"problem")</f>
        <v/>
      </c>
      <c r="V1328" s="475"/>
      <c r="W1328" s="476"/>
      <c r="X1328" s="476"/>
      <c r="Y1328" s="476"/>
      <c r="Z1328" s="116"/>
      <c r="AA1328" s="117" t="str" cm="1">
        <f t="array" ref="AA1328">_xlfn.IFNA(_xlfn.IFS($H1328="Length",VLOOKUP($Y1328,Densities,3,FALSE),$H1328="area",VLOOKUP($Y1328,Densities,4,FALSE),$H1328="volume",VLOOKUP($Y1328,Densities,5,FALSE),$H1328="mass",1,$H1328="",""),"enter density manually")</f>
        <v/>
      </c>
      <c r="AB1328" s="115" t="str" cm="1">
        <f t="array" ref="AB1328">_xlfn.IFNA(_xlfn.IFS($H1328="length","kg/m",$H1328="area","kg/m2",$H1328="volume","kg/m3",$H1328="mass","kg/kg",$H1328="",""),"problem")</f>
        <v/>
      </c>
      <c r="AC1328" s="118" t="str">
        <f t="shared" si="79"/>
        <v/>
      </c>
      <c r="AD1328" s="119" t="str">
        <f t="shared" si="80"/>
        <v/>
      </c>
      <c r="AE1328" s="120" t="str">
        <f t="shared" si="81"/>
        <v/>
      </c>
      <c r="AF1328" s="121" t="str">
        <f t="shared" si="78"/>
        <v/>
      </c>
    </row>
    <row r="1329" spans="2:32" ht="15.75" customHeight="1" x14ac:dyDescent="0.35">
      <c r="B1329" s="903"/>
      <c r="C1329" s="904"/>
      <c r="D1329" s="905"/>
      <c r="E1329" s="906"/>
      <c r="F1329" s="907"/>
      <c r="G1329" s="908"/>
      <c r="H1329" s="909"/>
      <c r="I1329" s="910"/>
      <c r="J1329" s="911"/>
      <c r="K1329" s="912"/>
      <c r="L1329" s="913"/>
      <c r="M1329" s="914"/>
      <c r="N1329" s="915"/>
      <c r="O1329" s="914"/>
      <c r="P1329" s="915"/>
      <c r="Q1329" s="916"/>
      <c r="R1329" s="917"/>
      <c r="S1329" s="918"/>
      <c r="T1329" s="114" t="str" cm="1">
        <f t="array" ref="T1329">_xlfn.IFS(I1329="L = L",J1329*K1329,I1329="L = RoT",J1329*R1329*S1329,I1329="A = L x H",J1329*K1329*L1329,I1329="A = CS",J1329*O1329,I1329="A = A",J1329*N1329,I1329="A = RoT",J1329*R1329*S1329,I1329="V = L x H x T",J1329*K1329*L1329*M1329,I1329="V = L x CS",J1329*K1329*O1329,I1329="V = T x A",J1329*M1329*N1329,I1329="V = V",J1329*P1329,I1329="V = RoT",J1329*R1329*S1329,I1329="M = M",J1329*Q1329,I1329="M = RoT",J1329*R1329*S1329,I1329="","")</f>
        <v/>
      </c>
      <c r="U1329" s="115" t="str" cm="1">
        <f t="array" ref="U1329">_xlfn.IFNA(_xlfn.IFS($H1329="length","m",$H1329="area","m2",$H1329="volume","m3",$H1329="mass","kg",$H1329="",""),"problem")</f>
        <v/>
      </c>
      <c r="V1329" s="475"/>
      <c r="W1329" s="476"/>
      <c r="X1329" s="476"/>
      <c r="Y1329" s="476"/>
      <c r="Z1329" s="116"/>
      <c r="AA1329" s="117" t="str" cm="1">
        <f t="array" ref="AA1329">_xlfn.IFNA(_xlfn.IFS($H1329="Length",VLOOKUP($Y1329,Densities,3,FALSE),$H1329="area",VLOOKUP($Y1329,Densities,4,FALSE),$H1329="volume",VLOOKUP($Y1329,Densities,5,FALSE),$H1329="mass",1,$H1329="",""),"enter density manually")</f>
        <v/>
      </c>
      <c r="AB1329" s="115" t="str" cm="1">
        <f t="array" ref="AB1329">_xlfn.IFNA(_xlfn.IFS($H1329="length","kg/m",$H1329="area","kg/m2",$H1329="volume","kg/m3",$H1329="mass","kg/kg",$H1329="",""),"problem")</f>
        <v/>
      </c>
      <c r="AC1329" s="118" t="str">
        <f t="shared" si="79"/>
        <v/>
      </c>
      <c r="AD1329" s="119" t="str">
        <f t="shared" si="80"/>
        <v/>
      </c>
      <c r="AE1329" s="120" t="str">
        <f t="shared" si="81"/>
        <v/>
      </c>
      <c r="AF1329" s="121" t="str">
        <f t="shared" si="78"/>
        <v/>
      </c>
    </row>
    <row r="1330" spans="2:32" ht="15.75" customHeight="1" x14ac:dyDescent="0.35">
      <c r="B1330" s="903"/>
      <c r="C1330" s="904"/>
      <c r="D1330" s="905"/>
      <c r="E1330" s="906"/>
      <c r="F1330" s="907"/>
      <c r="G1330" s="908"/>
      <c r="H1330" s="909"/>
      <c r="I1330" s="910"/>
      <c r="J1330" s="911"/>
      <c r="K1330" s="912"/>
      <c r="L1330" s="913"/>
      <c r="M1330" s="914"/>
      <c r="N1330" s="915"/>
      <c r="O1330" s="914"/>
      <c r="P1330" s="915"/>
      <c r="Q1330" s="916"/>
      <c r="R1330" s="917"/>
      <c r="S1330" s="918"/>
      <c r="T1330" s="114" t="str" cm="1">
        <f t="array" ref="T1330">_xlfn.IFS(I1330="L = L",J1330*K1330,I1330="L = RoT",J1330*R1330*S1330,I1330="A = L x H",J1330*K1330*L1330,I1330="A = CS",J1330*O1330,I1330="A = A",J1330*N1330,I1330="A = RoT",J1330*R1330*S1330,I1330="V = L x H x T",J1330*K1330*L1330*M1330,I1330="V = L x CS",J1330*K1330*O1330,I1330="V = T x A",J1330*M1330*N1330,I1330="V = V",J1330*P1330,I1330="V = RoT",J1330*R1330*S1330,I1330="M = M",J1330*Q1330,I1330="M = RoT",J1330*R1330*S1330,I1330="","")</f>
        <v/>
      </c>
      <c r="U1330" s="115" t="str" cm="1">
        <f t="array" ref="U1330">_xlfn.IFNA(_xlfn.IFS($H1330="length","m",$H1330="area","m2",$H1330="volume","m3",$H1330="mass","kg",$H1330="",""),"problem")</f>
        <v/>
      </c>
      <c r="V1330" s="475"/>
      <c r="W1330" s="476"/>
      <c r="X1330" s="476"/>
      <c r="Y1330" s="476"/>
      <c r="Z1330" s="116"/>
      <c r="AA1330" s="117" t="str" cm="1">
        <f t="array" ref="AA1330">_xlfn.IFNA(_xlfn.IFS($H1330="Length",VLOOKUP($Y1330,Densities,3,FALSE),$H1330="area",VLOOKUP($Y1330,Densities,4,FALSE),$H1330="volume",VLOOKUP($Y1330,Densities,5,FALSE),$H1330="mass",1,$H1330="",""),"enter density manually")</f>
        <v/>
      </c>
      <c r="AB1330" s="115" t="str" cm="1">
        <f t="array" ref="AB1330">_xlfn.IFNA(_xlfn.IFS($H1330="length","kg/m",$H1330="area","kg/m2",$H1330="volume","kg/m3",$H1330="mass","kg/kg",$H1330="",""),"problem")</f>
        <v/>
      </c>
      <c r="AC1330" s="118" t="str">
        <f t="shared" si="79"/>
        <v/>
      </c>
      <c r="AD1330" s="119" t="str">
        <f t="shared" si="80"/>
        <v/>
      </c>
      <c r="AE1330" s="120" t="str">
        <f t="shared" si="81"/>
        <v/>
      </c>
      <c r="AF1330" s="121" t="str">
        <f t="shared" si="78"/>
        <v/>
      </c>
    </row>
    <row r="1331" spans="2:32" ht="15.75" customHeight="1" x14ac:dyDescent="0.35">
      <c r="B1331" s="903"/>
      <c r="C1331" s="904"/>
      <c r="D1331" s="905"/>
      <c r="E1331" s="906"/>
      <c r="F1331" s="907"/>
      <c r="G1331" s="908"/>
      <c r="H1331" s="909"/>
      <c r="I1331" s="910"/>
      <c r="J1331" s="911"/>
      <c r="K1331" s="912"/>
      <c r="L1331" s="913"/>
      <c r="M1331" s="914"/>
      <c r="N1331" s="915"/>
      <c r="O1331" s="914"/>
      <c r="P1331" s="915"/>
      <c r="Q1331" s="916"/>
      <c r="R1331" s="917"/>
      <c r="S1331" s="918"/>
      <c r="T1331" s="114" t="str" cm="1">
        <f t="array" ref="T1331">_xlfn.IFS(I1331="L = L",J1331*K1331,I1331="L = RoT",J1331*R1331*S1331,I1331="A = L x H",J1331*K1331*L1331,I1331="A = CS",J1331*O1331,I1331="A = A",J1331*N1331,I1331="A = RoT",J1331*R1331*S1331,I1331="V = L x H x T",J1331*K1331*L1331*M1331,I1331="V = L x CS",J1331*K1331*O1331,I1331="V = T x A",J1331*M1331*N1331,I1331="V = V",J1331*P1331,I1331="V = RoT",J1331*R1331*S1331,I1331="M = M",J1331*Q1331,I1331="M = RoT",J1331*R1331*S1331,I1331="","")</f>
        <v/>
      </c>
      <c r="U1331" s="115" t="str" cm="1">
        <f t="array" ref="U1331">_xlfn.IFNA(_xlfn.IFS($H1331="length","m",$H1331="area","m2",$H1331="volume","m3",$H1331="mass","kg",$H1331="",""),"problem")</f>
        <v/>
      </c>
      <c r="V1331" s="475"/>
      <c r="W1331" s="476"/>
      <c r="X1331" s="476"/>
      <c r="Y1331" s="476"/>
      <c r="Z1331" s="116"/>
      <c r="AA1331" s="117" t="str" cm="1">
        <f t="array" ref="AA1331">_xlfn.IFNA(_xlfn.IFS($H1331="Length",VLOOKUP($Y1331,Densities,3,FALSE),$H1331="area",VLOOKUP($Y1331,Densities,4,FALSE),$H1331="volume",VLOOKUP($Y1331,Densities,5,FALSE),$H1331="mass",1,$H1331="",""),"enter density manually")</f>
        <v/>
      </c>
      <c r="AB1331" s="115" t="str" cm="1">
        <f t="array" ref="AB1331">_xlfn.IFNA(_xlfn.IFS($H1331="length","kg/m",$H1331="area","kg/m2",$H1331="volume","kg/m3",$H1331="mass","kg/kg",$H1331="",""),"problem")</f>
        <v/>
      </c>
      <c r="AC1331" s="118" t="str">
        <f t="shared" si="79"/>
        <v/>
      </c>
      <c r="AD1331" s="119" t="str">
        <f t="shared" si="80"/>
        <v/>
      </c>
      <c r="AE1331" s="120" t="str">
        <f t="shared" si="81"/>
        <v/>
      </c>
      <c r="AF1331" s="121" t="str">
        <f t="shared" si="78"/>
        <v/>
      </c>
    </row>
    <row r="1332" spans="2:32" ht="15.75" customHeight="1" x14ac:dyDescent="0.35">
      <c r="B1332" s="903"/>
      <c r="C1332" s="904"/>
      <c r="D1332" s="905"/>
      <c r="E1332" s="906"/>
      <c r="F1332" s="907"/>
      <c r="G1332" s="908"/>
      <c r="H1332" s="909"/>
      <c r="I1332" s="910"/>
      <c r="J1332" s="911"/>
      <c r="K1332" s="912"/>
      <c r="L1332" s="913"/>
      <c r="M1332" s="914"/>
      <c r="N1332" s="915"/>
      <c r="O1332" s="914"/>
      <c r="P1332" s="915"/>
      <c r="Q1332" s="916"/>
      <c r="R1332" s="917"/>
      <c r="S1332" s="918"/>
      <c r="T1332" s="114" t="str" cm="1">
        <f t="array" ref="T1332">_xlfn.IFS(I1332="L = L",J1332*K1332,I1332="L = RoT",J1332*R1332*S1332,I1332="A = L x H",J1332*K1332*L1332,I1332="A = CS",J1332*O1332,I1332="A = A",J1332*N1332,I1332="A = RoT",J1332*R1332*S1332,I1332="V = L x H x T",J1332*K1332*L1332*M1332,I1332="V = L x CS",J1332*K1332*O1332,I1332="V = T x A",J1332*M1332*N1332,I1332="V = V",J1332*P1332,I1332="V = RoT",J1332*R1332*S1332,I1332="M = M",J1332*Q1332,I1332="M = RoT",J1332*R1332*S1332,I1332="","")</f>
        <v/>
      </c>
      <c r="U1332" s="115" t="str" cm="1">
        <f t="array" ref="U1332">_xlfn.IFNA(_xlfn.IFS($H1332="length","m",$H1332="area","m2",$H1332="volume","m3",$H1332="mass","kg",$H1332="",""),"problem")</f>
        <v/>
      </c>
      <c r="V1332" s="475"/>
      <c r="W1332" s="476"/>
      <c r="X1332" s="476"/>
      <c r="Y1332" s="476"/>
      <c r="Z1332" s="116"/>
      <c r="AA1332" s="117" t="str" cm="1">
        <f t="array" ref="AA1332">_xlfn.IFNA(_xlfn.IFS($H1332="Length",VLOOKUP($Y1332,Densities,3,FALSE),$H1332="area",VLOOKUP($Y1332,Densities,4,FALSE),$H1332="volume",VLOOKUP($Y1332,Densities,5,FALSE),$H1332="mass",1,$H1332="",""),"enter density manually")</f>
        <v/>
      </c>
      <c r="AB1332" s="115" t="str" cm="1">
        <f t="array" ref="AB1332">_xlfn.IFNA(_xlfn.IFS($H1332="length","kg/m",$H1332="area","kg/m2",$H1332="volume","kg/m3",$H1332="mass","kg/kg",$H1332="",""),"problem")</f>
        <v/>
      </c>
      <c r="AC1332" s="118" t="str">
        <f t="shared" si="79"/>
        <v/>
      </c>
      <c r="AD1332" s="119" t="str">
        <f t="shared" si="80"/>
        <v/>
      </c>
      <c r="AE1332" s="120" t="str">
        <f t="shared" si="81"/>
        <v/>
      </c>
      <c r="AF1332" s="121" t="str">
        <f t="shared" si="78"/>
        <v/>
      </c>
    </row>
    <row r="1333" spans="2:32" ht="15.75" customHeight="1" x14ac:dyDescent="0.35">
      <c r="B1333" s="903"/>
      <c r="C1333" s="904"/>
      <c r="D1333" s="905"/>
      <c r="E1333" s="906"/>
      <c r="F1333" s="907"/>
      <c r="G1333" s="908"/>
      <c r="H1333" s="909"/>
      <c r="I1333" s="910"/>
      <c r="J1333" s="911"/>
      <c r="K1333" s="912"/>
      <c r="L1333" s="913"/>
      <c r="M1333" s="914"/>
      <c r="N1333" s="915"/>
      <c r="O1333" s="914"/>
      <c r="P1333" s="915"/>
      <c r="Q1333" s="916"/>
      <c r="R1333" s="917"/>
      <c r="S1333" s="918"/>
      <c r="T1333" s="114" t="str" cm="1">
        <f t="array" ref="T1333">_xlfn.IFS(I1333="L = L",J1333*K1333,I1333="L = RoT",J1333*R1333*S1333,I1333="A = L x H",J1333*K1333*L1333,I1333="A = CS",J1333*O1333,I1333="A = A",J1333*N1333,I1333="A = RoT",J1333*R1333*S1333,I1333="V = L x H x T",J1333*K1333*L1333*M1333,I1333="V = L x CS",J1333*K1333*O1333,I1333="V = T x A",J1333*M1333*N1333,I1333="V = V",J1333*P1333,I1333="V = RoT",J1333*R1333*S1333,I1333="M = M",J1333*Q1333,I1333="M = RoT",J1333*R1333*S1333,I1333="","")</f>
        <v/>
      </c>
      <c r="U1333" s="115" t="str" cm="1">
        <f t="array" ref="U1333">_xlfn.IFNA(_xlfn.IFS($H1333="length","m",$H1333="area","m2",$H1333="volume","m3",$H1333="mass","kg",$H1333="",""),"problem")</f>
        <v/>
      </c>
      <c r="V1333" s="475"/>
      <c r="W1333" s="476"/>
      <c r="X1333" s="476"/>
      <c r="Y1333" s="476"/>
      <c r="Z1333" s="116"/>
      <c r="AA1333" s="117" t="str" cm="1">
        <f t="array" ref="AA1333">_xlfn.IFNA(_xlfn.IFS($H1333="Length",VLOOKUP($Y1333,Densities,3,FALSE),$H1333="area",VLOOKUP($Y1333,Densities,4,FALSE),$H1333="volume",VLOOKUP($Y1333,Densities,5,FALSE),$H1333="mass",1,$H1333="",""),"enter density manually")</f>
        <v/>
      </c>
      <c r="AB1333" s="115" t="str" cm="1">
        <f t="array" ref="AB1333">_xlfn.IFNA(_xlfn.IFS($H1333="length","kg/m",$H1333="area","kg/m2",$H1333="volume","kg/m3",$H1333="mass","kg/kg",$H1333="",""),"problem")</f>
        <v/>
      </c>
      <c r="AC1333" s="118" t="str">
        <f t="shared" si="79"/>
        <v/>
      </c>
      <c r="AD1333" s="119" t="str">
        <f t="shared" si="80"/>
        <v/>
      </c>
      <c r="AE1333" s="120" t="str">
        <f t="shared" si="81"/>
        <v/>
      </c>
      <c r="AF1333" s="121" t="str">
        <f t="shared" si="78"/>
        <v/>
      </c>
    </row>
    <row r="1334" spans="2:32" ht="15.75" customHeight="1" x14ac:dyDescent="0.35">
      <c r="B1334" s="903"/>
      <c r="C1334" s="904"/>
      <c r="D1334" s="905"/>
      <c r="E1334" s="906"/>
      <c r="F1334" s="907"/>
      <c r="G1334" s="908"/>
      <c r="H1334" s="909"/>
      <c r="I1334" s="910"/>
      <c r="J1334" s="911"/>
      <c r="K1334" s="912"/>
      <c r="L1334" s="913"/>
      <c r="M1334" s="914"/>
      <c r="N1334" s="915"/>
      <c r="O1334" s="914"/>
      <c r="P1334" s="915"/>
      <c r="Q1334" s="916"/>
      <c r="R1334" s="917"/>
      <c r="S1334" s="918"/>
      <c r="T1334" s="114" t="str" cm="1">
        <f t="array" ref="T1334">_xlfn.IFS(I1334="L = L",J1334*K1334,I1334="L = RoT",J1334*R1334*S1334,I1334="A = L x H",J1334*K1334*L1334,I1334="A = CS",J1334*O1334,I1334="A = A",J1334*N1334,I1334="A = RoT",J1334*R1334*S1334,I1334="V = L x H x T",J1334*K1334*L1334*M1334,I1334="V = L x CS",J1334*K1334*O1334,I1334="V = T x A",J1334*M1334*N1334,I1334="V = V",J1334*P1334,I1334="V = RoT",J1334*R1334*S1334,I1334="M = M",J1334*Q1334,I1334="M = RoT",J1334*R1334*S1334,I1334="","")</f>
        <v/>
      </c>
      <c r="U1334" s="115" t="str" cm="1">
        <f t="array" ref="U1334">_xlfn.IFNA(_xlfn.IFS($H1334="length","m",$H1334="area","m2",$H1334="volume","m3",$H1334="mass","kg",$H1334="",""),"problem")</f>
        <v/>
      </c>
      <c r="V1334" s="475"/>
      <c r="W1334" s="476"/>
      <c r="X1334" s="476"/>
      <c r="Y1334" s="476"/>
      <c r="Z1334" s="116"/>
      <c r="AA1334" s="117" t="str" cm="1">
        <f t="array" ref="AA1334">_xlfn.IFNA(_xlfn.IFS($H1334="Length",VLOOKUP($Y1334,Densities,3,FALSE),$H1334="area",VLOOKUP($Y1334,Densities,4,FALSE),$H1334="volume",VLOOKUP($Y1334,Densities,5,FALSE),$H1334="mass",1,$H1334="",""),"enter density manually")</f>
        <v/>
      </c>
      <c r="AB1334" s="115" t="str" cm="1">
        <f t="array" ref="AB1334">_xlfn.IFNA(_xlfn.IFS($H1334="length","kg/m",$H1334="area","kg/m2",$H1334="volume","kg/m3",$H1334="mass","kg/kg",$H1334="",""),"problem")</f>
        <v/>
      </c>
      <c r="AC1334" s="118" t="str">
        <f t="shared" si="79"/>
        <v/>
      </c>
      <c r="AD1334" s="119" t="str">
        <f t="shared" si="80"/>
        <v/>
      </c>
      <c r="AE1334" s="120" t="str">
        <f t="shared" si="81"/>
        <v/>
      </c>
      <c r="AF1334" s="121" t="str">
        <f t="shared" si="78"/>
        <v/>
      </c>
    </row>
    <row r="1335" spans="2:32" ht="15.75" customHeight="1" x14ac:dyDescent="0.35">
      <c r="B1335" s="903"/>
      <c r="C1335" s="904"/>
      <c r="D1335" s="905"/>
      <c r="E1335" s="906"/>
      <c r="F1335" s="907"/>
      <c r="G1335" s="908"/>
      <c r="H1335" s="909"/>
      <c r="I1335" s="910"/>
      <c r="J1335" s="911"/>
      <c r="K1335" s="912"/>
      <c r="L1335" s="913"/>
      <c r="M1335" s="914"/>
      <c r="N1335" s="915"/>
      <c r="O1335" s="914"/>
      <c r="P1335" s="915"/>
      <c r="Q1335" s="916"/>
      <c r="R1335" s="917"/>
      <c r="S1335" s="918"/>
      <c r="T1335" s="114" t="str" cm="1">
        <f t="array" ref="T1335">_xlfn.IFS(I1335="L = L",J1335*K1335,I1335="L = RoT",J1335*R1335*S1335,I1335="A = L x H",J1335*K1335*L1335,I1335="A = CS",J1335*O1335,I1335="A = A",J1335*N1335,I1335="A = RoT",J1335*R1335*S1335,I1335="V = L x H x T",J1335*K1335*L1335*M1335,I1335="V = L x CS",J1335*K1335*O1335,I1335="V = T x A",J1335*M1335*N1335,I1335="V = V",J1335*P1335,I1335="V = RoT",J1335*R1335*S1335,I1335="M = M",J1335*Q1335,I1335="M = RoT",J1335*R1335*S1335,I1335="","")</f>
        <v/>
      </c>
      <c r="U1335" s="115" t="str" cm="1">
        <f t="array" ref="U1335">_xlfn.IFNA(_xlfn.IFS($H1335="length","m",$H1335="area","m2",$H1335="volume","m3",$H1335="mass","kg",$H1335="",""),"problem")</f>
        <v/>
      </c>
      <c r="V1335" s="475"/>
      <c r="W1335" s="476"/>
      <c r="X1335" s="476"/>
      <c r="Y1335" s="476"/>
      <c r="Z1335" s="116"/>
      <c r="AA1335" s="117" t="str" cm="1">
        <f t="array" ref="AA1335">_xlfn.IFNA(_xlfn.IFS($H1335="Length",VLOOKUP($Y1335,Densities,3,FALSE),$H1335="area",VLOOKUP($Y1335,Densities,4,FALSE),$H1335="volume",VLOOKUP($Y1335,Densities,5,FALSE),$H1335="mass",1,$H1335="",""),"enter density manually")</f>
        <v/>
      </c>
      <c r="AB1335" s="115" t="str" cm="1">
        <f t="array" ref="AB1335">_xlfn.IFNA(_xlfn.IFS($H1335="length","kg/m",$H1335="area","kg/m2",$H1335="volume","kg/m3",$H1335="mass","kg/kg",$H1335="",""),"problem")</f>
        <v/>
      </c>
      <c r="AC1335" s="118" t="str">
        <f t="shared" si="79"/>
        <v/>
      </c>
      <c r="AD1335" s="119" t="str">
        <f t="shared" si="80"/>
        <v/>
      </c>
      <c r="AE1335" s="120" t="str">
        <f t="shared" si="81"/>
        <v/>
      </c>
      <c r="AF1335" s="121" t="str">
        <f t="shared" si="78"/>
        <v/>
      </c>
    </row>
    <row r="1336" spans="2:32" ht="15.75" customHeight="1" x14ac:dyDescent="0.35">
      <c r="B1336" s="903"/>
      <c r="C1336" s="904"/>
      <c r="D1336" s="905"/>
      <c r="E1336" s="906"/>
      <c r="F1336" s="907"/>
      <c r="G1336" s="908"/>
      <c r="H1336" s="909"/>
      <c r="I1336" s="910"/>
      <c r="J1336" s="911"/>
      <c r="K1336" s="912"/>
      <c r="L1336" s="913"/>
      <c r="M1336" s="914"/>
      <c r="N1336" s="915"/>
      <c r="O1336" s="914"/>
      <c r="P1336" s="915"/>
      <c r="Q1336" s="916"/>
      <c r="R1336" s="917"/>
      <c r="S1336" s="918"/>
      <c r="T1336" s="114" t="str" cm="1">
        <f t="array" ref="T1336">_xlfn.IFS(I1336="L = L",J1336*K1336,I1336="L = RoT",J1336*R1336*S1336,I1336="A = L x H",J1336*K1336*L1336,I1336="A = CS",J1336*O1336,I1336="A = A",J1336*N1336,I1336="A = RoT",J1336*R1336*S1336,I1336="V = L x H x T",J1336*K1336*L1336*M1336,I1336="V = L x CS",J1336*K1336*O1336,I1336="V = T x A",J1336*M1336*N1336,I1336="V = V",J1336*P1336,I1336="V = RoT",J1336*R1336*S1336,I1336="M = M",J1336*Q1336,I1336="M = RoT",J1336*R1336*S1336,I1336="","")</f>
        <v/>
      </c>
      <c r="U1336" s="115" t="str" cm="1">
        <f t="array" ref="U1336">_xlfn.IFNA(_xlfn.IFS($H1336="length","m",$H1336="area","m2",$H1336="volume","m3",$H1336="mass","kg",$H1336="",""),"problem")</f>
        <v/>
      </c>
      <c r="V1336" s="475"/>
      <c r="W1336" s="476"/>
      <c r="X1336" s="476"/>
      <c r="Y1336" s="476"/>
      <c r="Z1336" s="116"/>
      <c r="AA1336" s="117" t="str" cm="1">
        <f t="array" ref="AA1336">_xlfn.IFNA(_xlfn.IFS($H1336="Length",VLOOKUP($Y1336,Densities,3,FALSE),$H1336="area",VLOOKUP($Y1336,Densities,4,FALSE),$H1336="volume",VLOOKUP($Y1336,Densities,5,FALSE),$H1336="mass",1,$H1336="",""),"enter density manually")</f>
        <v/>
      </c>
      <c r="AB1336" s="115" t="str" cm="1">
        <f t="array" ref="AB1336">_xlfn.IFNA(_xlfn.IFS($H1336="length","kg/m",$H1336="area","kg/m2",$H1336="volume","kg/m3",$H1336="mass","kg/kg",$H1336="",""),"problem")</f>
        <v/>
      </c>
      <c r="AC1336" s="118" t="str">
        <f t="shared" si="79"/>
        <v/>
      </c>
      <c r="AD1336" s="119" t="str">
        <f t="shared" si="80"/>
        <v/>
      </c>
      <c r="AE1336" s="120" t="str">
        <f t="shared" si="81"/>
        <v/>
      </c>
      <c r="AF1336" s="121" t="str">
        <f t="shared" si="78"/>
        <v/>
      </c>
    </row>
    <row r="1337" spans="2:32" ht="15.75" customHeight="1" x14ac:dyDescent="0.35">
      <c r="B1337" s="903"/>
      <c r="C1337" s="904"/>
      <c r="D1337" s="905"/>
      <c r="E1337" s="906"/>
      <c r="F1337" s="907"/>
      <c r="G1337" s="908"/>
      <c r="H1337" s="909"/>
      <c r="I1337" s="910"/>
      <c r="J1337" s="911"/>
      <c r="K1337" s="912"/>
      <c r="L1337" s="913"/>
      <c r="M1337" s="914"/>
      <c r="N1337" s="915"/>
      <c r="O1337" s="914"/>
      <c r="P1337" s="915"/>
      <c r="Q1337" s="916"/>
      <c r="R1337" s="917"/>
      <c r="S1337" s="918"/>
      <c r="T1337" s="114" t="str" cm="1">
        <f t="array" ref="T1337">_xlfn.IFS(I1337="L = L",J1337*K1337,I1337="L = RoT",J1337*R1337*S1337,I1337="A = L x H",J1337*K1337*L1337,I1337="A = CS",J1337*O1337,I1337="A = A",J1337*N1337,I1337="A = RoT",J1337*R1337*S1337,I1337="V = L x H x T",J1337*K1337*L1337*M1337,I1337="V = L x CS",J1337*K1337*O1337,I1337="V = T x A",J1337*M1337*N1337,I1337="V = V",J1337*P1337,I1337="V = RoT",J1337*R1337*S1337,I1337="M = M",J1337*Q1337,I1337="M = RoT",J1337*R1337*S1337,I1337="","")</f>
        <v/>
      </c>
      <c r="U1337" s="115" t="str" cm="1">
        <f t="array" ref="U1337">_xlfn.IFNA(_xlfn.IFS($H1337="length","m",$H1337="area","m2",$H1337="volume","m3",$H1337="mass","kg",$H1337="",""),"problem")</f>
        <v/>
      </c>
      <c r="V1337" s="475"/>
      <c r="W1337" s="476"/>
      <c r="X1337" s="476"/>
      <c r="Y1337" s="476"/>
      <c r="Z1337" s="116"/>
      <c r="AA1337" s="117" t="str" cm="1">
        <f t="array" ref="AA1337">_xlfn.IFNA(_xlfn.IFS($H1337="Length",VLOOKUP($Y1337,Densities,3,FALSE),$H1337="area",VLOOKUP($Y1337,Densities,4,FALSE),$H1337="volume",VLOOKUP($Y1337,Densities,5,FALSE),$H1337="mass",1,$H1337="",""),"enter density manually")</f>
        <v/>
      </c>
      <c r="AB1337" s="115" t="str" cm="1">
        <f t="array" ref="AB1337">_xlfn.IFNA(_xlfn.IFS($H1337="length","kg/m",$H1337="area","kg/m2",$H1337="volume","kg/m3",$H1337="mass","kg/kg",$H1337="",""),"problem")</f>
        <v/>
      </c>
      <c r="AC1337" s="118" t="str">
        <f t="shared" si="79"/>
        <v/>
      </c>
      <c r="AD1337" s="119" t="str">
        <f t="shared" si="80"/>
        <v/>
      </c>
      <c r="AE1337" s="120" t="str">
        <f t="shared" si="81"/>
        <v/>
      </c>
      <c r="AF1337" s="121" t="str">
        <f t="shared" si="78"/>
        <v/>
      </c>
    </row>
    <row r="1338" spans="2:32" ht="15.75" customHeight="1" x14ac:dyDescent="0.35">
      <c r="B1338" s="903"/>
      <c r="C1338" s="904"/>
      <c r="D1338" s="905"/>
      <c r="E1338" s="906"/>
      <c r="F1338" s="907"/>
      <c r="G1338" s="908"/>
      <c r="H1338" s="909"/>
      <c r="I1338" s="910"/>
      <c r="J1338" s="911"/>
      <c r="K1338" s="912"/>
      <c r="L1338" s="913"/>
      <c r="M1338" s="914"/>
      <c r="N1338" s="915"/>
      <c r="O1338" s="914"/>
      <c r="P1338" s="915"/>
      <c r="Q1338" s="916"/>
      <c r="R1338" s="917"/>
      <c r="S1338" s="918"/>
      <c r="T1338" s="114" t="str" cm="1">
        <f t="array" ref="T1338">_xlfn.IFS(I1338="L = L",J1338*K1338,I1338="L = RoT",J1338*R1338*S1338,I1338="A = L x H",J1338*K1338*L1338,I1338="A = CS",J1338*O1338,I1338="A = A",J1338*N1338,I1338="A = RoT",J1338*R1338*S1338,I1338="V = L x H x T",J1338*K1338*L1338*M1338,I1338="V = L x CS",J1338*K1338*O1338,I1338="V = T x A",J1338*M1338*N1338,I1338="V = V",J1338*P1338,I1338="V = RoT",J1338*R1338*S1338,I1338="M = M",J1338*Q1338,I1338="M = RoT",J1338*R1338*S1338,I1338="","")</f>
        <v/>
      </c>
      <c r="U1338" s="115" t="str" cm="1">
        <f t="array" ref="U1338">_xlfn.IFNA(_xlfn.IFS($H1338="length","m",$H1338="area","m2",$H1338="volume","m3",$H1338="mass","kg",$H1338="",""),"problem")</f>
        <v/>
      </c>
      <c r="V1338" s="475"/>
      <c r="W1338" s="476"/>
      <c r="X1338" s="476"/>
      <c r="Y1338" s="476"/>
      <c r="Z1338" s="116"/>
      <c r="AA1338" s="117" t="str" cm="1">
        <f t="array" ref="AA1338">_xlfn.IFNA(_xlfn.IFS($H1338="Length",VLOOKUP($Y1338,Densities,3,FALSE),$H1338="area",VLOOKUP($Y1338,Densities,4,FALSE),$H1338="volume",VLOOKUP($Y1338,Densities,5,FALSE),$H1338="mass",1,$H1338="",""),"enter density manually")</f>
        <v/>
      </c>
      <c r="AB1338" s="115" t="str" cm="1">
        <f t="array" ref="AB1338">_xlfn.IFNA(_xlfn.IFS($H1338="length","kg/m",$H1338="area","kg/m2",$H1338="volume","kg/m3",$H1338="mass","kg/kg",$H1338="",""),"problem")</f>
        <v/>
      </c>
      <c r="AC1338" s="118" t="str">
        <f t="shared" si="79"/>
        <v/>
      </c>
      <c r="AD1338" s="119" t="str">
        <f t="shared" si="80"/>
        <v/>
      </c>
      <c r="AE1338" s="120" t="str">
        <f t="shared" si="81"/>
        <v/>
      </c>
      <c r="AF1338" s="121" t="str">
        <f t="shared" si="78"/>
        <v/>
      </c>
    </row>
    <row r="1339" spans="2:32" ht="15.75" customHeight="1" x14ac:dyDescent="0.35">
      <c r="B1339" s="903"/>
      <c r="C1339" s="904"/>
      <c r="D1339" s="905"/>
      <c r="E1339" s="906"/>
      <c r="F1339" s="907"/>
      <c r="G1339" s="908"/>
      <c r="H1339" s="909"/>
      <c r="I1339" s="910"/>
      <c r="J1339" s="911"/>
      <c r="K1339" s="912"/>
      <c r="L1339" s="913"/>
      <c r="M1339" s="914"/>
      <c r="N1339" s="915"/>
      <c r="O1339" s="914"/>
      <c r="P1339" s="915"/>
      <c r="Q1339" s="916"/>
      <c r="R1339" s="917"/>
      <c r="S1339" s="918"/>
      <c r="T1339" s="114" t="str" cm="1">
        <f t="array" ref="T1339">_xlfn.IFS(I1339="L = L",J1339*K1339,I1339="L = RoT",J1339*R1339*S1339,I1339="A = L x H",J1339*K1339*L1339,I1339="A = CS",J1339*O1339,I1339="A = A",J1339*N1339,I1339="A = RoT",J1339*R1339*S1339,I1339="V = L x H x T",J1339*K1339*L1339*M1339,I1339="V = L x CS",J1339*K1339*O1339,I1339="V = T x A",J1339*M1339*N1339,I1339="V = V",J1339*P1339,I1339="V = RoT",J1339*R1339*S1339,I1339="M = M",J1339*Q1339,I1339="M = RoT",J1339*R1339*S1339,I1339="","")</f>
        <v/>
      </c>
      <c r="U1339" s="115" t="str" cm="1">
        <f t="array" ref="U1339">_xlfn.IFNA(_xlfn.IFS($H1339="length","m",$H1339="area","m2",$H1339="volume","m3",$H1339="mass","kg",$H1339="",""),"problem")</f>
        <v/>
      </c>
      <c r="V1339" s="475"/>
      <c r="W1339" s="476"/>
      <c r="X1339" s="476"/>
      <c r="Y1339" s="476"/>
      <c r="Z1339" s="116"/>
      <c r="AA1339" s="117" t="str" cm="1">
        <f t="array" ref="AA1339">_xlfn.IFNA(_xlfn.IFS($H1339="Length",VLOOKUP($Y1339,Densities,3,FALSE),$H1339="area",VLOOKUP($Y1339,Densities,4,FALSE),$H1339="volume",VLOOKUP($Y1339,Densities,5,FALSE),$H1339="mass",1,$H1339="",""),"enter density manually")</f>
        <v/>
      </c>
      <c r="AB1339" s="115" t="str" cm="1">
        <f t="array" ref="AB1339">_xlfn.IFNA(_xlfn.IFS($H1339="length","kg/m",$H1339="area","kg/m2",$H1339="volume","kg/m3",$H1339="mass","kg/kg",$H1339="",""),"problem")</f>
        <v/>
      </c>
      <c r="AC1339" s="118" t="str">
        <f t="shared" si="79"/>
        <v/>
      </c>
      <c r="AD1339" s="119" t="str">
        <f t="shared" si="80"/>
        <v/>
      </c>
      <c r="AE1339" s="120" t="str">
        <f t="shared" si="81"/>
        <v/>
      </c>
      <c r="AF1339" s="121" t="str">
        <f t="shared" si="78"/>
        <v/>
      </c>
    </row>
    <row r="1340" spans="2:32" ht="15.75" customHeight="1" x14ac:dyDescent="0.35">
      <c r="B1340" s="903"/>
      <c r="C1340" s="904"/>
      <c r="D1340" s="905"/>
      <c r="E1340" s="906"/>
      <c r="F1340" s="907"/>
      <c r="G1340" s="908"/>
      <c r="H1340" s="909"/>
      <c r="I1340" s="910"/>
      <c r="J1340" s="911"/>
      <c r="K1340" s="912"/>
      <c r="L1340" s="913"/>
      <c r="M1340" s="914"/>
      <c r="N1340" s="915"/>
      <c r="O1340" s="914"/>
      <c r="P1340" s="915"/>
      <c r="Q1340" s="916"/>
      <c r="R1340" s="917"/>
      <c r="S1340" s="918"/>
      <c r="T1340" s="114" t="str" cm="1">
        <f t="array" ref="T1340">_xlfn.IFS(I1340="L = L",J1340*K1340,I1340="L = RoT",J1340*R1340*S1340,I1340="A = L x H",J1340*K1340*L1340,I1340="A = CS",J1340*O1340,I1340="A = A",J1340*N1340,I1340="A = RoT",J1340*R1340*S1340,I1340="V = L x H x T",J1340*K1340*L1340*M1340,I1340="V = L x CS",J1340*K1340*O1340,I1340="V = T x A",J1340*M1340*N1340,I1340="V = V",J1340*P1340,I1340="V = RoT",J1340*R1340*S1340,I1340="M = M",J1340*Q1340,I1340="M = RoT",J1340*R1340*S1340,I1340="","")</f>
        <v/>
      </c>
      <c r="U1340" s="115" t="str" cm="1">
        <f t="array" ref="U1340">_xlfn.IFNA(_xlfn.IFS($H1340="length","m",$H1340="area","m2",$H1340="volume","m3",$H1340="mass","kg",$H1340="",""),"problem")</f>
        <v/>
      </c>
      <c r="V1340" s="475"/>
      <c r="W1340" s="476"/>
      <c r="X1340" s="476"/>
      <c r="Y1340" s="476"/>
      <c r="Z1340" s="116"/>
      <c r="AA1340" s="117" t="str" cm="1">
        <f t="array" ref="AA1340">_xlfn.IFNA(_xlfn.IFS($H1340="Length",VLOOKUP($Y1340,Densities,3,FALSE),$H1340="area",VLOOKUP($Y1340,Densities,4,FALSE),$H1340="volume",VLOOKUP($Y1340,Densities,5,FALSE),$H1340="mass",1,$H1340="",""),"enter density manually")</f>
        <v/>
      </c>
      <c r="AB1340" s="115" t="str" cm="1">
        <f t="array" ref="AB1340">_xlfn.IFNA(_xlfn.IFS($H1340="length","kg/m",$H1340="area","kg/m2",$H1340="volume","kg/m3",$H1340="mass","kg/kg",$H1340="",""),"problem")</f>
        <v/>
      </c>
      <c r="AC1340" s="118" t="str">
        <f t="shared" si="79"/>
        <v/>
      </c>
      <c r="AD1340" s="119" t="str">
        <f t="shared" si="80"/>
        <v/>
      </c>
      <c r="AE1340" s="120" t="str">
        <f t="shared" si="81"/>
        <v/>
      </c>
      <c r="AF1340" s="121" t="str">
        <f t="shared" si="78"/>
        <v/>
      </c>
    </row>
    <row r="1341" spans="2:32" ht="15.75" customHeight="1" x14ac:dyDescent="0.35">
      <c r="B1341" s="903"/>
      <c r="C1341" s="904"/>
      <c r="D1341" s="905"/>
      <c r="E1341" s="906"/>
      <c r="F1341" s="907"/>
      <c r="G1341" s="908"/>
      <c r="H1341" s="909"/>
      <c r="I1341" s="910"/>
      <c r="J1341" s="911"/>
      <c r="K1341" s="912"/>
      <c r="L1341" s="913"/>
      <c r="M1341" s="914"/>
      <c r="N1341" s="915"/>
      <c r="O1341" s="914"/>
      <c r="P1341" s="915"/>
      <c r="Q1341" s="916"/>
      <c r="R1341" s="917"/>
      <c r="S1341" s="918"/>
      <c r="T1341" s="114" t="str" cm="1">
        <f t="array" ref="T1341">_xlfn.IFS(I1341="L = L",J1341*K1341,I1341="L = RoT",J1341*R1341*S1341,I1341="A = L x H",J1341*K1341*L1341,I1341="A = CS",J1341*O1341,I1341="A = A",J1341*N1341,I1341="A = RoT",J1341*R1341*S1341,I1341="V = L x H x T",J1341*K1341*L1341*M1341,I1341="V = L x CS",J1341*K1341*O1341,I1341="V = T x A",J1341*M1341*N1341,I1341="V = V",J1341*P1341,I1341="V = RoT",J1341*R1341*S1341,I1341="M = M",J1341*Q1341,I1341="M = RoT",J1341*R1341*S1341,I1341="","")</f>
        <v/>
      </c>
      <c r="U1341" s="115" t="str" cm="1">
        <f t="array" ref="U1341">_xlfn.IFNA(_xlfn.IFS($H1341="length","m",$H1341="area","m2",$H1341="volume","m3",$H1341="mass","kg",$H1341="",""),"problem")</f>
        <v/>
      </c>
      <c r="V1341" s="475"/>
      <c r="W1341" s="476"/>
      <c r="X1341" s="476"/>
      <c r="Y1341" s="476"/>
      <c r="Z1341" s="116"/>
      <c r="AA1341" s="117" t="str" cm="1">
        <f t="array" ref="AA1341">_xlfn.IFNA(_xlfn.IFS($H1341="Length",VLOOKUP($Y1341,Densities,3,FALSE),$H1341="area",VLOOKUP($Y1341,Densities,4,FALSE),$H1341="volume",VLOOKUP($Y1341,Densities,5,FALSE),$H1341="mass",1,$H1341="",""),"enter density manually")</f>
        <v/>
      </c>
      <c r="AB1341" s="115" t="str" cm="1">
        <f t="array" ref="AB1341">_xlfn.IFNA(_xlfn.IFS($H1341="length","kg/m",$H1341="area","kg/m2",$H1341="volume","kg/m3",$H1341="mass","kg/kg",$H1341="",""),"problem")</f>
        <v/>
      </c>
      <c r="AC1341" s="118" t="str">
        <f t="shared" si="79"/>
        <v/>
      </c>
      <c r="AD1341" s="119" t="str">
        <f t="shared" si="80"/>
        <v/>
      </c>
      <c r="AE1341" s="120" t="str">
        <f t="shared" si="81"/>
        <v/>
      </c>
      <c r="AF1341" s="121" t="str">
        <f t="shared" si="78"/>
        <v/>
      </c>
    </row>
    <row r="1342" spans="2:32" ht="15.75" customHeight="1" x14ac:dyDescent="0.35">
      <c r="B1342" s="903"/>
      <c r="C1342" s="904"/>
      <c r="D1342" s="905"/>
      <c r="E1342" s="906"/>
      <c r="F1342" s="907"/>
      <c r="G1342" s="908"/>
      <c r="H1342" s="909"/>
      <c r="I1342" s="910"/>
      <c r="J1342" s="911"/>
      <c r="K1342" s="912"/>
      <c r="L1342" s="913"/>
      <c r="M1342" s="914"/>
      <c r="N1342" s="915"/>
      <c r="O1342" s="914"/>
      <c r="P1342" s="915"/>
      <c r="Q1342" s="916"/>
      <c r="R1342" s="917"/>
      <c r="S1342" s="918"/>
      <c r="T1342" s="114" t="str" cm="1">
        <f t="array" ref="T1342">_xlfn.IFS(I1342="L = L",J1342*K1342,I1342="L = RoT",J1342*R1342*S1342,I1342="A = L x H",J1342*K1342*L1342,I1342="A = CS",J1342*O1342,I1342="A = A",J1342*N1342,I1342="A = RoT",J1342*R1342*S1342,I1342="V = L x H x T",J1342*K1342*L1342*M1342,I1342="V = L x CS",J1342*K1342*O1342,I1342="V = T x A",J1342*M1342*N1342,I1342="V = V",J1342*P1342,I1342="V = RoT",J1342*R1342*S1342,I1342="M = M",J1342*Q1342,I1342="M = RoT",J1342*R1342*S1342,I1342="","")</f>
        <v/>
      </c>
      <c r="U1342" s="115" t="str" cm="1">
        <f t="array" ref="U1342">_xlfn.IFNA(_xlfn.IFS($H1342="length","m",$H1342="area","m2",$H1342="volume","m3",$H1342="mass","kg",$H1342="",""),"problem")</f>
        <v/>
      </c>
      <c r="V1342" s="475"/>
      <c r="W1342" s="476"/>
      <c r="X1342" s="476"/>
      <c r="Y1342" s="476"/>
      <c r="Z1342" s="116"/>
      <c r="AA1342" s="117" t="str" cm="1">
        <f t="array" ref="AA1342">_xlfn.IFNA(_xlfn.IFS($H1342="Length",VLOOKUP($Y1342,Densities,3,FALSE),$H1342="area",VLOOKUP($Y1342,Densities,4,FALSE),$H1342="volume",VLOOKUP($Y1342,Densities,5,FALSE),$H1342="mass",1,$H1342="",""),"enter density manually")</f>
        <v/>
      </c>
      <c r="AB1342" s="115" t="str" cm="1">
        <f t="array" ref="AB1342">_xlfn.IFNA(_xlfn.IFS($H1342="length","kg/m",$H1342="area","kg/m2",$H1342="volume","kg/m3",$H1342="mass","kg/kg",$H1342="",""),"problem")</f>
        <v/>
      </c>
      <c r="AC1342" s="118" t="str">
        <f t="shared" si="79"/>
        <v/>
      </c>
      <c r="AD1342" s="119" t="str">
        <f t="shared" si="80"/>
        <v/>
      </c>
      <c r="AE1342" s="120" t="str">
        <f t="shared" si="81"/>
        <v/>
      </c>
      <c r="AF1342" s="121" t="str">
        <f t="shared" si="78"/>
        <v/>
      </c>
    </row>
    <row r="1343" spans="2:32" ht="15.75" customHeight="1" x14ac:dyDescent="0.35">
      <c r="B1343" s="903"/>
      <c r="C1343" s="904"/>
      <c r="D1343" s="905"/>
      <c r="E1343" s="906"/>
      <c r="F1343" s="907"/>
      <c r="G1343" s="908"/>
      <c r="H1343" s="909"/>
      <c r="I1343" s="910"/>
      <c r="J1343" s="911"/>
      <c r="K1343" s="912"/>
      <c r="L1343" s="913"/>
      <c r="M1343" s="914"/>
      <c r="N1343" s="915"/>
      <c r="O1343" s="914"/>
      <c r="P1343" s="915"/>
      <c r="Q1343" s="916"/>
      <c r="R1343" s="917"/>
      <c r="S1343" s="918"/>
      <c r="T1343" s="114" t="str" cm="1">
        <f t="array" ref="T1343">_xlfn.IFS(I1343="L = L",J1343*K1343,I1343="L = RoT",J1343*R1343*S1343,I1343="A = L x H",J1343*K1343*L1343,I1343="A = CS",J1343*O1343,I1343="A = A",J1343*N1343,I1343="A = RoT",J1343*R1343*S1343,I1343="V = L x H x T",J1343*K1343*L1343*M1343,I1343="V = L x CS",J1343*K1343*O1343,I1343="V = T x A",J1343*M1343*N1343,I1343="V = V",J1343*P1343,I1343="V = RoT",J1343*R1343*S1343,I1343="M = M",J1343*Q1343,I1343="M = RoT",J1343*R1343*S1343,I1343="","")</f>
        <v/>
      </c>
      <c r="U1343" s="115" t="str" cm="1">
        <f t="array" ref="U1343">_xlfn.IFNA(_xlfn.IFS($H1343="length","m",$H1343="area","m2",$H1343="volume","m3",$H1343="mass","kg",$H1343="",""),"problem")</f>
        <v/>
      </c>
      <c r="V1343" s="475"/>
      <c r="W1343" s="476"/>
      <c r="X1343" s="476"/>
      <c r="Y1343" s="476"/>
      <c r="Z1343" s="116"/>
      <c r="AA1343" s="117" t="str" cm="1">
        <f t="array" ref="AA1343">_xlfn.IFNA(_xlfn.IFS($H1343="Length",VLOOKUP($Y1343,Densities,3,FALSE),$H1343="area",VLOOKUP($Y1343,Densities,4,FALSE),$H1343="volume",VLOOKUP($Y1343,Densities,5,FALSE),$H1343="mass",1,$H1343="",""),"enter density manually")</f>
        <v/>
      </c>
      <c r="AB1343" s="115" t="str" cm="1">
        <f t="array" ref="AB1343">_xlfn.IFNA(_xlfn.IFS($H1343="length","kg/m",$H1343="area","kg/m2",$H1343="volume","kg/m3",$H1343="mass","kg/kg",$H1343="",""),"problem")</f>
        <v/>
      </c>
      <c r="AC1343" s="118" t="str">
        <f t="shared" si="79"/>
        <v/>
      </c>
      <c r="AD1343" s="119" t="str">
        <f t="shared" si="80"/>
        <v/>
      </c>
      <c r="AE1343" s="120" t="str">
        <f t="shared" si="81"/>
        <v/>
      </c>
      <c r="AF1343" s="121" t="str">
        <f t="shared" si="78"/>
        <v/>
      </c>
    </row>
    <row r="1344" spans="2:32" ht="15.75" customHeight="1" x14ac:dyDescent="0.35">
      <c r="B1344" s="903"/>
      <c r="C1344" s="904"/>
      <c r="D1344" s="905"/>
      <c r="E1344" s="906"/>
      <c r="F1344" s="907"/>
      <c r="G1344" s="908"/>
      <c r="H1344" s="909"/>
      <c r="I1344" s="910"/>
      <c r="J1344" s="911"/>
      <c r="K1344" s="912"/>
      <c r="L1344" s="913"/>
      <c r="M1344" s="914"/>
      <c r="N1344" s="915"/>
      <c r="O1344" s="914"/>
      <c r="P1344" s="915"/>
      <c r="Q1344" s="916"/>
      <c r="R1344" s="917"/>
      <c r="S1344" s="918"/>
      <c r="T1344" s="114" t="str" cm="1">
        <f t="array" ref="T1344">_xlfn.IFS(I1344="L = L",J1344*K1344,I1344="L = RoT",J1344*R1344*S1344,I1344="A = L x H",J1344*K1344*L1344,I1344="A = CS",J1344*O1344,I1344="A = A",J1344*N1344,I1344="A = RoT",J1344*R1344*S1344,I1344="V = L x H x T",J1344*K1344*L1344*M1344,I1344="V = L x CS",J1344*K1344*O1344,I1344="V = T x A",J1344*M1344*N1344,I1344="V = V",J1344*P1344,I1344="V = RoT",J1344*R1344*S1344,I1344="M = M",J1344*Q1344,I1344="M = RoT",J1344*R1344*S1344,I1344="","")</f>
        <v/>
      </c>
      <c r="U1344" s="115" t="str" cm="1">
        <f t="array" ref="U1344">_xlfn.IFNA(_xlfn.IFS($H1344="length","m",$H1344="area","m2",$H1344="volume","m3",$H1344="mass","kg",$H1344="",""),"problem")</f>
        <v/>
      </c>
      <c r="V1344" s="475"/>
      <c r="W1344" s="476"/>
      <c r="X1344" s="476"/>
      <c r="Y1344" s="476"/>
      <c r="Z1344" s="116"/>
      <c r="AA1344" s="117" t="str" cm="1">
        <f t="array" ref="AA1344">_xlfn.IFNA(_xlfn.IFS($H1344="Length",VLOOKUP($Y1344,Densities,3,FALSE),$H1344="area",VLOOKUP($Y1344,Densities,4,FALSE),$H1344="volume",VLOOKUP($Y1344,Densities,5,FALSE),$H1344="mass",1,$H1344="",""),"enter density manually")</f>
        <v/>
      </c>
      <c r="AB1344" s="115" t="str" cm="1">
        <f t="array" ref="AB1344">_xlfn.IFNA(_xlfn.IFS($H1344="length","kg/m",$H1344="area","kg/m2",$H1344="volume","kg/m3",$H1344="mass","kg/kg",$H1344="",""),"problem")</f>
        <v/>
      </c>
      <c r="AC1344" s="118" t="str">
        <f t="shared" si="79"/>
        <v/>
      </c>
      <c r="AD1344" s="119" t="str">
        <f t="shared" si="80"/>
        <v/>
      </c>
      <c r="AE1344" s="120" t="str">
        <f t="shared" si="81"/>
        <v/>
      </c>
      <c r="AF1344" s="121" t="str">
        <f t="shared" si="78"/>
        <v/>
      </c>
    </row>
    <row r="1345" spans="2:32" ht="15.75" customHeight="1" x14ac:dyDescent="0.35">
      <c r="B1345" s="903"/>
      <c r="C1345" s="904"/>
      <c r="D1345" s="905"/>
      <c r="E1345" s="906"/>
      <c r="F1345" s="907"/>
      <c r="G1345" s="908"/>
      <c r="H1345" s="909"/>
      <c r="I1345" s="910"/>
      <c r="J1345" s="911"/>
      <c r="K1345" s="912"/>
      <c r="L1345" s="913"/>
      <c r="M1345" s="914"/>
      <c r="N1345" s="915"/>
      <c r="O1345" s="914"/>
      <c r="P1345" s="915"/>
      <c r="Q1345" s="916"/>
      <c r="R1345" s="917"/>
      <c r="S1345" s="918"/>
      <c r="T1345" s="114" t="str" cm="1">
        <f t="array" ref="T1345">_xlfn.IFS(I1345="L = L",J1345*K1345,I1345="L = RoT",J1345*R1345*S1345,I1345="A = L x H",J1345*K1345*L1345,I1345="A = CS",J1345*O1345,I1345="A = A",J1345*N1345,I1345="A = RoT",J1345*R1345*S1345,I1345="V = L x H x T",J1345*K1345*L1345*M1345,I1345="V = L x CS",J1345*K1345*O1345,I1345="V = T x A",J1345*M1345*N1345,I1345="V = V",J1345*P1345,I1345="V = RoT",J1345*R1345*S1345,I1345="M = M",J1345*Q1345,I1345="M = RoT",J1345*R1345*S1345,I1345="","")</f>
        <v/>
      </c>
      <c r="U1345" s="115" t="str" cm="1">
        <f t="array" ref="U1345">_xlfn.IFNA(_xlfn.IFS($H1345="length","m",$H1345="area","m2",$H1345="volume","m3",$H1345="mass","kg",$H1345="",""),"problem")</f>
        <v/>
      </c>
      <c r="V1345" s="475"/>
      <c r="W1345" s="476"/>
      <c r="X1345" s="476"/>
      <c r="Y1345" s="476"/>
      <c r="Z1345" s="116"/>
      <c r="AA1345" s="117" t="str" cm="1">
        <f t="array" ref="AA1345">_xlfn.IFNA(_xlfn.IFS($H1345="Length",VLOOKUP($Y1345,Densities,3,FALSE),$H1345="area",VLOOKUP($Y1345,Densities,4,FALSE),$H1345="volume",VLOOKUP($Y1345,Densities,5,FALSE),$H1345="mass",1,$H1345="",""),"enter density manually")</f>
        <v/>
      </c>
      <c r="AB1345" s="115" t="str" cm="1">
        <f t="array" ref="AB1345">_xlfn.IFNA(_xlfn.IFS($H1345="length","kg/m",$H1345="area","kg/m2",$H1345="volume","kg/m3",$H1345="mass","kg/kg",$H1345="",""),"problem")</f>
        <v/>
      </c>
      <c r="AC1345" s="118" t="str">
        <f t="shared" si="79"/>
        <v/>
      </c>
      <c r="AD1345" s="119" t="str">
        <f t="shared" si="80"/>
        <v/>
      </c>
      <c r="AE1345" s="120" t="str">
        <f t="shared" si="81"/>
        <v/>
      </c>
      <c r="AF1345" s="121" t="str">
        <f t="shared" si="78"/>
        <v/>
      </c>
    </row>
    <row r="1346" spans="2:32" ht="15.75" customHeight="1" x14ac:dyDescent="0.35">
      <c r="B1346" s="903"/>
      <c r="C1346" s="904"/>
      <c r="D1346" s="905"/>
      <c r="E1346" s="906"/>
      <c r="F1346" s="907"/>
      <c r="G1346" s="908"/>
      <c r="H1346" s="909"/>
      <c r="I1346" s="910"/>
      <c r="J1346" s="911"/>
      <c r="K1346" s="912"/>
      <c r="L1346" s="913"/>
      <c r="M1346" s="914"/>
      <c r="N1346" s="915"/>
      <c r="O1346" s="914"/>
      <c r="P1346" s="915"/>
      <c r="Q1346" s="916"/>
      <c r="R1346" s="917"/>
      <c r="S1346" s="918"/>
      <c r="T1346" s="114" t="str" cm="1">
        <f t="array" ref="T1346">_xlfn.IFS(I1346="L = L",J1346*K1346,I1346="L = RoT",J1346*R1346*S1346,I1346="A = L x H",J1346*K1346*L1346,I1346="A = CS",J1346*O1346,I1346="A = A",J1346*N1346,I1346="A = RoT",J1346*R1346*S1346,I1346="V = L x H x T",J1346*K1346*L1346*M1346,I1346="V = L x CS",J1346*K1346*O1346,I1346="V = T x A",J1346*M1346*N1346,I1346="V = V",J1346*P1346,I1346="V = RoT",J1346*R1346*S1346,I1346="M = M",J1346*Q1346,I1346="M = RoT",J1346*R1346*S1346,I1346="","")</f>
        <v/>
      </c>
      <c r="U1346" s="115" t="str" cm="1">
        <f t="array" ref="U1346">_xlfn.IFNA(_xlfn.IFS($H1346="length","m",$H1346="area","m2",$H1346="volume","m3",$H1346="mass","kg",$H1346="",""),"problem")</f>
        <v/>
      </c>
      <c r="V1346" s="475"/>
      <c r="W1346" s="476"/>
      <c r="X1346" s="476"/>
      <c r="Y1346" s="476"/>
      <c r="Z1346" s="116"/>
      <c r="AA1346" s="117" t="str" cm="1">
        <f t="array" ref="AA1346">_xlfn.IFNA(_xlfn.IFS($H1346="Length",VLOOKUP($Y1346,Densities,3,FALSE),$H1346="area",VLOOKUP($Y1346,Densities,4,FALSE),$H1346="volume",VLOOKUP($Y1346,Densities,5,FALSE),$H1346="mass",1,$H1346="",""),"enter density manually")</f>
        <v/>
      </c>
      <c r="AB1346" s="115" t="str" cm="1">
        <f t="array" ref="AB1346">_xlfn.IFNA(_xlfn.IFS($H1346="length","kg/m",$H1346="area","kg/m2",$H1346="volume","kg/m3",$H1346="mass","kg/kg",$H1346="",""),"problem")</f>
        <v/>
      </c>
      <c r="AC1346" s="118" t="str">
        <f t="shared" si="79"/>
        <v/>
      </c>
      <c r="AD1346" s="119" t="str">
        <f t="shared" si="80"/>
        <v/>
      </c>
      <c r="AE1346" s="120" t="str">
        <f t="shared" si="81"/>
        <v/>
      </c>
      <c r="AF1346" s="121" t="str">
        <f t="shared" si="78"/>
        <v/>
      </c>
    </row>
    <row r="1347" spans="2:32" ht="15.75" customHeight="1" x14ac:dyDescent="0.35">
      <c r="B1347" s="903"/>
      <c r="C1347" s="904"/>
      <c r="D1347" s="905"/>
      <c r="E1347" s="906"/>
      <c r="F1347" s="907"/>
      <c r="G1347" s="908"/>
      <c r="H1347" s="909"/>
      <c r="I1347" s="910"/>
      <c r="J1347" s="911"/>
      <c r="K1347" s="912"/>
      <c r="L1347" s="913"/>
      <c r="M1347" s="914"/>
      <c r="N1347" s="915"/>
      <c r="O1347" s="914"/>
      <c r="P1347" s="915"/>
      <c r="Q1347" s="916"/>
      <c r="R1347" s="917"/>
      <c r="S1347" s="918"/>
      <c r="T1347" s="114" t="str" cm="1">
        <f t="array" ref="T1347">_xlfn.IFS(I1347="L = L",J1347*K1347,I1347="L = RoT",J1347*R1347*S1347,I1347="A = L x H",J1347*K1347*L1347,I1347="A = CS",J1347*O1347,I1347="A = A",J1347*N1347,I1347="A = RoT",J1347*R1347*S1347,I1347="V = L x H x T",J1347*K1347*L1347*M1347,I1347="V = L x CS",J1347*K1347*O1347,I1347="V = T x A",J1347*M1347*N1347,I1347="V = V",J1347*P1347,I1347="V = RoT",J1347*R1347*S1347,I1347="M = M",J1347*Q1347,I1347="M = RoT",J1347*R1347*S1347,I1347="","")</f>
        <v/>
      </c>
      <c r="U1347" s="115" t="str" cm="1">
        <f t="array" ref="U1347">_xlfn.IFNA(_xlfn.IFS($H1347="length","m",$H1347="area","m2",$H1347="volume","m3",$H1347="mass","kg",$H1347="",""),"problem")</f>
        <v/>
      </c>
      <c r="V1347" s="475"/>
      <c r="W1347" s="476"/>
      <c r="X1347" s="476"/>
      <c r="Y1347" s="476"/>
      <c r="Z1347" s="116"/>
      <c r="AA1347" s="117" t="str" cm="1">
        <f t="array" ref="AA1347">_xlfn.IFNA(_xlfn.IFS($H1347="Length",VLOOKUP($Y1347,Densities,3,FALSE),$H1347="area",VLOOKUP($Y1347,Densities,4,FALSE),$H1347="volume",VLOOKUP($Y1347,Densities,5,FALSE),$H1347="mass",1,$H1347="",""),"enter density manually")</f>
        <v/>
      </c>
      <c r="AB1347" s="115" t="str" cm="1">
        <f t="array" ref="AB1347">_xlfn.IFNA(_xlfn.IFS($H1347="length","kg/m",$H1347="area","kg/m2",$H1347="volume","kg/m3",$H1347="mass","kg/kg",$H1347="",""),"problem")</f>
        <v/>
      </c>
      <c r="AC1347" s="118" t="str">
        <f t="shared" si="79"/>
        <v/>
      </c>
      <c r="AD1347" s="119" t="str">
        <f t="shared" si="80"/>
        <v/>
      </c>
      <c r="AE1347" s="120" t="str">
        <f t="shared" si="81"/>
        <v/>
      </c>
      <c r="AF1347" s="121" t="str">
        <f t="shared" si="78"/>
        <v/>
      </c>
    </row>
    <row r="1348" spans="2:32" ht="15.75" customHeight="1" x14ac:dyDescent="0.35">
      <c r="B1348" s="903"/>
      <c r="C1348" s="904"/>
      <c r="D1348" s="905"/>
      <c r="E1348" s="906"/>
      <c r="F1348" s="907"/>
      <c r="G1348" s="908"/>
      <c r="H1348" s="909"/>
      <c r="I1348" s="910"/>
      <c r="J1348" s="911"/>
      <c r="K1348" s="912"/>
      <c r="L1348" s="913"/>
      <c r="M1348" s="914"/>
      <c r="N1348" s="915"/>
      <c r="O1348" s="914"/>
      <c r="P1348" s="915"/>
      <c r="Q1348" s="916"/>
      <c r="R1348" s="917"/>
      <c r="S1348" s="918"/>
      <c r="T1348" s="114" t="str" cm="1">
        <f t="array" ref="T1348">_xlfn.IFS(I1348="L = L",J1348*K1348,I1348="L = RoT",J1348*R1348*S1348,I1348="A = L x H",J1348*K1348*L1348,I1348="A = CS",J1348*O1348,I1348="A = A",J1348*N1348,I1348="A = RoT",J1348*R1348*S1348,I1348="V = L x H x T",J1348*K1348*L1348*M1348,I1348="V = L x CS",J1348*K1348*O1348,I1348="V = T x A",J1348*M1348*N1348,I1348="V = V",J1348*P1348,I1348="V = RoT",J1348*R1348*S1348,I1348="M = M",J1348*Q1348,I1348="M = RoT",J1348*R1348*S1348,I1348="","")</f>
        <v/>
      </c>
      <c r="U1348" s="115" t="str" cm="1">
        <f t="array" ref="U1348">_xlfn.IFNA(_xlfn.IFS($H1348="length","m",$H1348="area","m2",$H1348="volume","m3",$H1348="mass","kg",$H1348="",""),"problem")</f>
        <v/>
      </c>
      <c r="V1348" s="475"/>
      <c r="W1348" s="476"/>
      <c r="X1348" s="476"/>
      <c r="Y1348" s="476"/>
      <c r="Z1348" s="116"/>
      <c r="AA1348" s="117" t="str" cm="1">
        <f t="array" ref="AA1348">_xlfn.IFNA(_xlfn.IFS($H1348="Length",VLOOKUP($Y1348,Densities,3,FALSE),$H1348="area",VLOOKUP($Y1348,Densities,4,FALSE),$H1348="volume",VLOOKUP($Y1348,Densities,5,FALSE),$H1348="mass",1,$H1348="",""),"enter density manually")</f>
        <v/>
      </c>
      <c r="AB1348" s="115" t="str" cm="1">
        <f t="array" ref="AB1348">_xlfn.IFNA(_xlfn.IFS($H1348="length","kg/m",$H1348="area","kg/m2",$H1348="volume","kg/m3",$H1348="mass","kg/kg",$H1348="",""),"problem")</f>
        <v/>
      </c>
      <c r="AC1348" s="118" t="str">
        <f t="shared" si="79"/>
        <v/>
      </c>
      <c r="AD1348" s="119" t="str">
        <f t="shared" si="80"/>
        <v/>
      </c>
      <c r="AE1348" s="120" t="str">
        <f t="shared" si="81"/>
        <v/>
      </c>
      <c r="AF1348" s="121" t="str">
        <f t="shared" si="78"/>
        <v/>
      </c>
    </row>
    <row r="1349" spans="2:32" ht="15.75" customHeight="1" x14ac:dyDescent="0.35">
      <c r="B1349" s="903"/>
      <c r="C1349" s="904"/>
      <c r="D1349" s="905"/>
      <c r="E1349" s="906"/>
      <c r="F1349" s="907"/>
      <c r="G1349" s="908"/>
      <c r="H1349" s="909"/>
      <c r="I1349" s="910"/>
      <c r="J1349" s="911"/>
      <c r="K1349" s="912"/>
      <c r="L1349" s="913"/>
      <c r="M1349" s="914"/>
      <c r="N1349" s="915"/>
      <c r="O1349" s="914"/>
      <c r="P1349" s="915"/>
      <c r="Q1349" s="916"/>
      <c r="R1349" s="917"/>
      <c r="S1349" s="918"/>
      <c r="T1349" s="114" t="str" cm="1">
        <f t="array" ref="T1349">_xlfn.IFS(I1349="L = L",J1349*K1349,I1349="L = RoT",J1349*R1349*S1349,I1349="A = L x H",J1349*K1349*L1349,I1349="A = CS",J1349*O1349,I1349="A = A",J1349*N1349,I1349="A = RoT",J1349*R1349*S1349,I1349="V = L x H x T",J1349*K1349*L1349*M1349,I1349="V = L x CS",J1349*K1349*O1349,I1349="V = T x A",J1349*M1349*N1349,I1349="V = V",J1349*P1349,I1349="V = RoT",J1349*R1349*S1349,I1349="M = M",J1349*Q1349,I1349="M = RoT",J1349*R1349*S1349,I1349="","")</f>
        <v/>
      </c>
      <c r="U1349" s="115" t="str" cm="1">
        <f t="array" ref="U1349">_xlfn.IFNA(_xlfn.IFS($H1349="length","m",$H1349="area","m2",$H1349="volume","m3",$H1349="mass","kg",$H1349="",""),"problem")</f>
        <v/>
      </c>
      <c r="V1349" s="475"/>
      <c r="W1349" s="476"/>
      <c r="X1349" s="476"/>
      <c r="Y1349" s="476"/>
      <c r="Z1349" s="116"/>
      <c r="AA1349" s="117" t="str" cm="1">
        <f t="array" ref="AA1349">_xlfn.IFNA(_xlfn.IFS($H1349="Length",VLOOKUP($Y1349,Densities,3,FALSE),$H1349="area",VLOOKUP($Y1349,Densities,4,FALSE),$H1349="volume",VLOOKUP($Y1349,Densities,5,FALSE),$H1349="mass",1,$H1349="",""),"enter density manually")</f>
        <v/>
      </c>
      <c r="AB1349" s="115" t="str" cm="1">
        <f t="array" ref="AB1349">_xlfn.IFNA(_xlfn.IFS($H1349="length","kg/m",$H1349="area","kg/m2",$H1349="volume","kg/m3",$H1349="mass","kg/kg",$H1349="",""),"problem")</f>
        <v/>
      </c>
      <c r="AC1349" s="118" t="str">
        <f t="shared" si="79"/>
        <v/>
      </c>
      <c r="AD1349" s="119" t="str">
        <f t="shared" si="80"/>
        <v/>
      </c>
      <c r="AE1349" s="120" t="str">
        <f t="shared" si="81"/>
        <v/>
      </c>
      <c r="AF1349" s="121" t="str">
        <f t="shared" si="78"/>
        <v/>
      </c>
    </row>
    <row r="1350" spans="2:32" ht="15.75" customHeight="1" x14ac:dyDescent="0.35">
      <c r="B1350" s="903"/>
      <c r="C1350" s="904"/>
      <c r="D1350" s="905"/>
      <c r="E1350" s="906"/>
      <c r="F1350" s="907"/>
      <c r="G1350" s="908"/>
      <c r="H1350" s="909"/>
      <c r="I1350" s="910"/>
      <c r="J1350" s="911"/>
      <c r="K1350" s="912"/>
      <c r="L1350" s="913"/>
      <c r="M1350" s="914"/>
      <c r="N1350" s="915"/>
      <c r="O1350" s="914"/>
      <c r="P1350" s="915"/>
      <c r="Q1350" s="916"/>
      <c r="R1350" s="917"/>
      <c r="S1350" s="918"/>
      <c r="T1350" s="114" t="str" cm="1">
        <f t="array" ref="T1350">_xlfn.IFS(I1350="L = L",J1350*K1350,I1350="L = RoT",J1350*R1350*S1350,I1350="A = L x H",J1350*K1350*L1350,I1350="A = CS",J1350*O1350,I1350="A = A",J1350*N1350,I1350="A = RoT",J1350*R1350*S1350,I1350="V = L x H x T",J1350*K1350*L1350*M1350,I1350="V = L x CS",J1350*K1350*O1350,I1350="V = T x A",J1350*M1350*N1350,I1350="V = V",J1350*P1350,I1350="V = RoT",J1350*R1350*S1350,I1350="M = M",J1350*Q1350,I1350="M = RoT",J1350*R1350*S1350,I1350="","")</f>
        <v/>
      </c>
      <c r="U1350" s="115" t="str" cm="1">
        <f t="array" ref="U1350">_xlfn.IFNA(_xlfn.IFS($H1350="length","m",$H1350="area","m2",$H1350="volume","m3",$H1350="mass","kg",$H1350="",""),"problem")</f>
        <v/>
      </c>
      <c r="V1350" s="475"/>
      <c r="W1350" s="476"/>
      <c r="X1350" s="476"/>
      <c r="Y1350" s="476"/>
      <c r="Z1350" s="116"/>
      <c r="AA1350" s="117" t="str" cm="1">
        <f t="array" ref="AA1350">_xlfn.IFNA(_xlfn.IFS($H1350="Length",VLOOKUP($Y1350,Densities,3,FALSE),$H1350="area",VLOOKUP($Y1350,Densities,4,FALSE),$H1350="volume",VLOOKUP($Y1350,Densities,5,FALSE),$H1350="mass",1,$H1350="",""),"enter density manually")</f>
        <v/>
      </c>
      <c r="AB1350" s="115" t="str" cm="1">
        <f t="array" ref="AB1350">_xlfn.IFNA(_xlfn.IFS($H1350="length","kg/m",$H1350="area","kg/m2",$H1350="volume","kg/m3",$H1350="mass","kg/kg",$H1350="",""),"problem")</f>
        <v/>
      </c>
      <c r="AC1350" s="118" t="str">
        <f t="shared" si="79"/>
        <v/>
      </c>
      <c r="AD1350" s="119" t="str">
        <f t="shared" si="80"/>
        <v/>
      </c>
      <c r="AE1350" s="120" t="str">
        <f t="shared" si="81"/>
        <v/>
      </c>
      <c r="AF1350" s="121" t="str">
        <f t="shared" ref="AF1350:AF1413" si="82">_xlfn.IFNA(IF($Y1350="","",VLOOKUP($Y1350,_xlfn.CHOOSECOLS(Material_categories,4,9),2,FALSE)),"Assign material to its type in tab 'Matching of material categories'")</f>
        <v/>
      </c>
    </row>
    <row r="1351" spans="2:32" ht="15.75" customHeight="1" x14ac:dyDescent="0.35">
      <c r="B1351" s="903"/>
      <c r="C1351" s="904"/>
      <c r="D1351" s="905"/>
      <c r="E1351" s="906"/>
      <c r="F1351" s="907"/>
      <c r="G1351" s="908"/>
      <c r="H1351" s="909"/>
      <c r="I1351" s="910"/>
      <c r="J1351" s="911"/>
      <c r="K1351" s="912"/>
      <c r="L1351" s="913"/>
      <c r="M1351" s="914"/>
      <c r="N1351" s="915"/>
      <c r="O1351" s="914"/>
      <c r="P1351" s="915"/>
      <c r="Q1351" s="916"/>
      <c r="R1351" s="917"/>
      <c r="S1351" s="918"/>
      <c r="T1351" s="114" t="str" cm="1">
        <f t="array" ref="T1351">_xlfn.IFS(I1351="L = L",J1351*K1351,I1351="L = RoT",J1351*R1351*S1351,I1351="A = L x H",J1351*K1351*L1351,I1351="A = CS",J1351*O1351,I1351="A = A",J1351*N1351,I1351="A = RoT",J1351*R1351*S1351,I1351="V = L x H x T",J1351*K1351*L1351*M1351,I1351="V = L x CS",J1351*K1351*O1351,I1351="V = T x A",J1351*M1351*N1351,I1351="V = V",J1351*P1351,I1351="V = RoT",J1351*R1351*S1351,I1351="M = M",J1351*Q1351,I1351="M = RoT",J1351*R1351*S1351,I1351="","")</f>
        <v/>
      </c>
      <c r="U1351" s="115" t="str" cm="1">
        <f t="array" ref="U1351">_xlfn.IFNA(_xlfn.IFS($H1351="length","m",$H1351="area","m2",$H1351="volume","m3",$H1351="mass","kg",$H1351="",""),"problem")</f>
        <v/>
      </c>
      <c r="V1351" s="475"/>
      <c r="W1351" s="476"/>
      <c r="X1351" s="476"/>
      <c r="Y1351" s="476"/>
      <c r="Z1351" s="116"/>
      <c r="AA1351" s="117" t="str" cm="1">
        <f t="array" ref="AA1351">_xlfn.IFNA(_xlfn.IFS($H1351="Length",VLOOKUP($Y1351,Densities,3,FALSE),$H1351="area",VLOOKUP($Y1351,Densities,4,FALSE),$H1351="volume",VLOOKUP($Y1351,Densities,5,FALSE),$H1351="mass",1,$H1351="",""),"enter density manually")</f>
        <v/>
      </c>
      <c r="AB1351" s="115" t="str" cm="1">
        <f t="array" ref="AB1351">_xlfn.IFNA(_xlfn.IFS($H1351="length","kg/m",$H1351="area","kg/m2",$H1351="volume","kg/m3",$H1351="mass","kg/kg",$H1351="",""),"problem")</f>
        <v/>
      </c>
      <c r="AC1351" s="118" t="str">
        <f t="shared" ref="AC1351:AC1414" si="83">IF($T1351="","",$T1351*$AA1351)</f>
        <v/>
      </c>
      <c r="AD1351" s="119" t="str">
        <f t="shared" ref="AD1351:AD1414" si="84">IF($Y1351="","",IFERROR(_xlfn.IFNA(IF($H1351="volume",$AA1351,VLOOKUP($Y1351,Densities,5,FALSE)),"enter volumic density manually"),"enter volumic density manually"))</f>
        <v/>
      </c>
      <c r="AE1351" s="120" t="str">
        <f t="shared" ref="AE1351:AE1414" si="85">IF($Y1351="","",IF($AC1351="","",$AC1351/$AD1351))</f>
        <v/>
      </c>
      <c r="AF1351" s="121" t="str">
        <f t="shared" si="82"/>
        <v/>
      </c>
    </row>
    <row r="1352" spans="2:32" ht="15.75" customHeight="1" x14ac:dyDescent="0.35">
      <c r="B1352" s="903"/>
      <c r="C1352" s="904"/>
      <c r="D1352" s="905"/>
      <c r="E1352" s="906"/>
      <c r="F1352" s="907"/>
      <c r="G1352" s="908"/>
      <c r="H1352" s="909"/>
      <c r="I1352" s="910"/>
      <c r="J1352" s="911"/>
      <c r="K1352" s="912"/>
      <c r="L1352" s="913"/>
      <c r="M1352" s="914"/>
      <c r="N1352" s="915"/>
      <c r="O1352" s="914"/>
      <c r="P1352" s="915"/>
      <c r="Q1352" s="916"/>
      <c r="R1352" s="917"/>
      <c r="S1352" s="918"/>
      <c r="T1352" s="114" t="str" cm="1">
        <f t="array" ref="T1352">_xlfn.IFS(I1352="L = L",J1352*K1352,I1352="L = RoT",J1352*R1352*S1352,I1352="A = L x H",J1352*K1352*L1352,I1352="A = CS",J1352*O1352,I1352="A = A",J1352*N1352,I1352="A = RoT",J1352*R1352*S1352,I1352="V = L x H x T",J1352*K1352*L1352*M1352,I1352="V = L x CS",J1352*K1352*O1352,I1352="V = T x A",J1352*M1352*N1352,I1352="V = V",J1352*P1352,I1352="V = RoT",J1352*R1352*S1352,I1352="M = M",J1352*Q1352,I1352="M = RoT",J1352*R1352*S1352,I1352="","")</f>
        <v/>
      </c>
      <c r="U1352" s="115" t="str" cm="1">
        <f t="array" ref="U1352">_xlfn.IFNA(_xlfn.IFS($H1352="length","m",$H1352="area","m2",$H1352="volume","m3",$H1352="mass","kg",$H1352="",""),"problem")</f>
        <v/>
      </c>
      <c r="V1352" s="475"/>
      <c r="W1352" s="476"/>
      <c r="X1352" s="476"/>
      <c r="Y1352" s="476"/>
      <c r="Z1352" s="116"/>
      <c r="AA1352" s="117" t="str" cm="1">
        <f t="array" ref="AA1352">_xlfn.IFNA(_xlfn.IFS($H1352="Length",VLOOKUP($Y1352,Densities,3,FALSE),$H1352="area",VLOOKUP($Y1352,Densities,4,FALSE),$H1352="volume",VLOOKUP($Y1352,Densities,5,FALSE),$H1352="mass",1,$H1352="",""),"enter density manually")</f>
        <v/>
      </c>
      <c r="AB1352" s="115" t="str" cm="1">
        <f t="array" ref="AB1352">_xlfn.IFNA(_xlfn.IFS($H1352="length","kg/m",$H1352="area","kg/m2",$H1352="volume","kg/m3",$H1352="mass","kg/kg",$H1352="",""),"problem")</f>
        <v/>
      </c>
      <c r="AC1352" s="118" t="str">
        <f t="shared" si="83"/>
        <v/>
      </c>
      <c r="AD1352" s="119" t="str">
        <f t="shared" si="84"/>
        <v/>
      </c>
      <c r="AE1352" s="120" t="str">
        <f t="shared" si="85"/>
        <v/>
      </c>
      <c r="AF1352" s="121" t="str">
        <f t="shared" si="82"/>
        <v/>
      </c>
    </row>
    <row r="1353" spans="2:32" ht="15.75" customHeight="1" x14ac:dyDescent="0.35">
      <c r="B1353" s="903"/>
      <c r="C1353" s="904"/>
      <c r="D1353" s="905"/>
      <c r="E1353" s="906"/>
      <c r="F1353" s="907"/>
      <c r="G1353" s="908"/>
      <c r="H1353" s="909"/>
      <c r="I1353" s="910"/>
      <c r="J1353" s="911"/>
      <c r="K1353" s="912"/>
      <c r="L1353" s="913"/>
      <c r="M1353" s="914"/>
      <c r="N1353" s="915"/>
      <c r="O1353" s="914"/>
      <c r="P1353" s="915"/>
      <c r="Q1353" s="916"/>
      <c r="R1353" s="917"/>
      <c r="S1353" s="918"/>
      <c r="T1353" s="114" t="str" cm="1">
        <f t="array" ref="T1353">_xlfn.IFS(I1353="L = L",J1353*K1353,I1353="L = RoT",J1353*R1353*S1353,I1353="A = L x H",J1353*K1353*L1353,I1353="A = CS",J1353*O1353,I1353="A = A",J1353*N1353,I1353="A = RoT",J1353*R1353*S1353,I1353="V = L x H x T",J1353*K1353*L1353*M1353,I1353="V = L x CS",J1353*K1353*O1353,I1353="V = T x A",J1353*M1353*N1353,I1353="V = V",J1353*P1353,I1353="V = RoT",J1353*R1353*S1353,I1353="M = M",J1353*Q1353,I1353="M = RoT",J1353*R1353*S1353,I1353="","")</f>
        <v/>
      </c>
      <c r="U1353" s="115" t="str" cm="1">
        <f t="array" ref="U1353">_xlfn.IFNA(_xlfn.IFS($H1353="length","m",$H1353="area","m2",$H1353="volume","m3",$H1353="mass","kg",$H1353="",""),"problem")</f>
        <v/>
      </c>
      <c r="V1353" s="475"/>
      <c r="W1353" s="476"/>
      <c r="X1353" s="476"/>
      <c r="Y1353" s="476"/>
      <c r="Z1353" s="116"/>
      <c r="AA1353" s="117" t="str" cm="1">
        <f t="array" ref="AA1353">_xlfn.IFNA(_xlfn.IFS($H1353="Length",VLOOKUP($Y1353,Densities,3,FALSE),$H1353="area",VLOOKUP($Y1353,Densities,4,FALSE),$H1353="volume",VLOOKUP($Y1353,Densities,5,FALSE),$H1353="mass",1,$H1353="",""),"enter density manually")</f>
        <v/>
      </c>
      <c r="AB1353" s="115" t="str" cm="1">
        <f t="array" ref="AB1353">_xlfn.IFNA(_xlfn.IFS($H1353="length","kg/m",$H1353="area","kg/m2",$H1353="volume","kg/m3",$H1353="mass","kg/kg",$H1353="",""),"problem")</f>
        <v/>
      </c>
      <c r="AC1353" s="118" t="str">
        <f t="shared" si="83"/>
        <v/>
      </c>
      <c r="AD1353" s="119" t="str">
        <f t="shared" si="84"/>
        <v/>
      </c>
      <c r="AE1353" s="120" t="str">
        <f t="shared" si="85"/>
        <v/>
      </c>
      <c r="AF1353" s="121" t="str">
        <f t="shared" si="82"/>
        <v/>
      </c>
    </row>
    <row r="1354" spans="2:32" ht="15.75" customHeight="1" x14ac:dyDescent="0.35">
      <c r="B1354" s="903"/>
      <c r="C1354" s="904"/>
      <c r="D1354" s="905"/>
      <c r="E1354" s="906"/>
      <c r="F1354" s="907"/>
      <c r="G1354" s="908"/>
      <c r="H1354" s="909"/>
      <c r="I1354" s="910"/>
      <c r="J1354" s="911"/>
      <c r="K1354" s="912"/>
      <c r="L1354" s="913"/>
      <c r="M1354" s="914"/>
      <c r="N1354" s="915"/>
      <c r="O1354" s="914"/>
      <c r="P1354" s="915"/>
      <c r="Q1354" s="916"/>
      <c r="R1354" s="917"/>
      <c r="S1354" s="918"/>
      <c r="T1354" s="114" t="str" cm="1">
        <f t="array" ref="T1354">_xlfn.IFS(I1354="L = L",J1354*K1354,I1354="L = RoT",J1354*R1354*S1354,I1354="A = L x H",J1354*K1354*L1354,I1354="A = CS",J1354*O1354,I1354="A = A",J1354*N1354,I1354="A = RoT",J1354*R1354*S1354,I1354="V = L x H x T",J1354*K1354*L1354*M1354,I1354="V = L x CS",J1354*K1354*O1354,I1354="V = T x A",J1354*M1354*N1354,I1354="V = V",J1354*P1354,I1354="V = RoT",J1354*R1354*S1354,I1354="M = M",J1354*Q1354,I1354="M = RoT",J1354*R1354*S1354,I1354="","")</f>
        <v/>
      </c>
      <c r="U1354" s="115" t="str" cm="1">
        <f t="array" ref="U1354">_xlfn.IFNA(_xlfn.IFS($H1354="length","m",$H1354="area","m2",$H1354="volume","m3",$H1354="mass","kg",$H1354="",""),"problem")</f>
        <v/>
      </c>
      <c r="V1354" s="475"/>
      <c r="W1354" s="476"/>
      <c r="X1354" s="476"/>
      <c r="Y1354" s="476"/>
      <c r="Z1354" s="116"/>
      <c r="AA1354" s="117" t="str" cm="1">
        <f t="array" ref="AA1354">_xlfn.IFNA(_xlfn.IFS($H1354="Length",VLOOKUP($Y1354,Densities,3,FALSE),$H1354="area",VLOOKUP($Y1354,Densities,4,FALSE),$H1354="volume",VLOOKUP($Y1354,Densities,5,FALSE),$H1354="mass",1,$H1354="",""),"enter density manually")</f>
        <v/>
      </c>
      <c r="AB1354" s="115" t="str" cm="1">
        <f t="array" ref="AB1354">_xlfn.IFNA(_xlfn.IFS($H1354="length","kg/m",$H1354="area","kg/m2",$H1354="volume","kg/m3",$H1354="mass","kg/kg",$H1354="",""),"problem")</f>
        <v/>
      </c>
      <c r="AC1354" s="118" t="str">
        <f t="shared" si="83"/>
        <v/>
      </c>
      <c r="AD1354" s="119" t="str">
        <f t="shared" si="84"/>
        <v/>
      </c>
      <c r="AE1354" s="120" t="str">
        <f t="shared" si="85"/>
        <v/>
      </c>
      <c r="AF1354" s="121" t="str">
        <f t="shared" si="82"/>
        <v/>
      </c>
    </row>
    <row r="1355" spans="2:32" ht="15.75" customHeight="1" x14ac:dyDescent="0.35">
      <c r="B1355" s="903"/>
      <c r="C1355" s="904"/>
      <c r="D1355" s="905"/>
      <c r="E1355" s="906"/>
      <c r="F1355" s="907"/>
      <c r="G1355" s="908"/>
      <c r="H1355" s="909"/>
      <c r="I1355" s="910"/>
      <c r="J1355" s="911"/>
      <c r="K1355" s="912"/>
      <c r="L1355" s="913"/>
      <c r="M1355" s="914"/>
      <c r="N1355" s="915"/>
      <c r="O1355" s="914"/>
      <c r="P1355" s="915"/>
      <c r="Q1355" s="916"/>
      <c r="R1355" s="917"/>
      <c r="S1355" s="918"/>
      <c r="T1355" s="114" t="str" cm="1">
        <f t="array" ref="T1355">_xlfn.IFS(I1355="L = L",J1355*K1355,I1355="L = RoT",J1355*R1355*S1355,I1355="A = L x H",J1355*K1355*L1355,I1355="A = CS",J1355*O1355,I1355="A = A",J1355*N1355,I1355="A = RoT",J1355*R1355*S1355,I1355="V = L x H x T",J1355*K1355*L1355*M1355,I1355="V = L x CS",J1355*K1355*O1355,I1355="V = T x A",J1355*M1355*N1355,I1355="V = V",J1355*P1355,I1355="V = RoT",J1355*R1355*S1355,I1355="M = M",J1355*Q1355,I1355="M = RoT",J1355*R1355*S1355,I1355="","")</f>
        <v/>
      </c>
      <c r="U1355" s="115" t="str" cm="1">
        <f t="array" ref="U1355">_xlfn.IFNA(_xlfn.IFS($H1355="length","m",$H1355="area","m2",$H1355="volume","m3",$H1355="mass","kg",$H1355="",""),"problem")</f>
        <v/>
      </c>
      <c r="V1355" s="475"/>
      <c r="W1355" s="476"/>
      <c r="X1355" s="476"/>
      <c r="Y1355" s="476"/>
      <c r="Z1355" s="116"/>
      <c r="AA1355" s="117" t="str" cm="1">
        <f t="array" ref="AA1355">_xlfn.IFNA(_xlfn.IFS($H1355="Length",VLOOKUP($Y1355,Densities,3,FALSE),$H1355="area",VLOOKUP($Y1355,Densities,4,FALSE),$H1355="volume",VLOOKUP($Y1355,Densities,5,FALSE),$H1355="mass",1,$H1355="",""),"enter density manually")</f>
        <v/>
      </c>
      <c r="AB1355" s="115" t="str" cm="1">
        <f t="array" ref="AB1355">_xlfn.IFNA(_xlfn.IFS($H1355="length","kg/m",$H1355="area","kg/m2",$H1355="volume","kg/m3",$H1355="mass","kg/kg",$H1355="",""),"problem")</f>
        <v/>
      </c>
      <c r="AC1355" s="118" t="str">
        <f t="shared" si="83"/>
        <v/>
      </c>
      <c r="AD1355" s="119" t="str">
        <f t="shared" si="84"/>
        <v/>
      </c>
      <c r="AE1355" s="120" t="str">
        <f t="shared" si="85"/>
        <v/>
      </c>
      <c r="AF1355" s="121" t="str">
        <f t="shared" si="82"/>
        <v/>
      </c>
    </row>
    <row r="1356" spans="2:32" ht="15.75" customHeight="1" x14ac:dyDescent="0.35">
      <c r="B1356" s="903"/>
      <c r="C1356" s="904"/>
      <c r="D1356" s="905"/>
      <c r="E1356" s="906"/>
      <c r="F1356" s="907"/>
      <c r="G1356" s="908"/>
      <c r="H1356" s="909"/>
      <c r="I1356" s="910"/>
      <c r="J1356" s="911"/>
      <c r="K1356" s="912"/>
      <c r="L1356" s="913"/>
      <c r="M1356" s="914"/>
      <c r="N1356" s="915"/>
      <c r="O1356" s="914"/>
      <c r="P1356" s="915"/>
      <c r="Q1356" s="916"/>
      <c r="R1356" s="917"/>
      <c r="S1356" s="918"/>
      <c r="T1356" s="114" t="str" cm="1">
        <f t="array" ref="T1356">_xlfn.IFS(I1356="L = L",J1356*K1356,I1356="L = RoT",J1356*R1356*S1356,I1356="A = L x H",J1356*K1356*L1356,I1356="A = CS",J1356*O1356,I1356="A = A",J1356*N1356,I1356="A = RoT",J1356*R1356*S1356,I1356="V = L x H x T",J1356*K1356*L1356*M1356,I1356="V = L x CS",J1356*K1356*O1356,I1356="V = T x A",J1356*M1356*N1356,I1356="V = V",J1356*P1356,I1356="V = RoT",J1356*R1356*S1356,I1356="M = M",J1356*Q1356,I1356="M = RoT",J1356*R1356*S1356,I1356="","")</f>
        <v/>
      </c>
      <c r="U1356" s="115" t="str" cm="1">
        <f t="array" ref="U1356">_xlfn.IFNA(_xlfn.IFS($H1356="length","m",$H1356="area","m2",$H1356="volume","m3",$H1356="mass","kg",$H1356="",""),"problem")</f>
        <v/>
      </c>
      <c r="V1356" s="475"/>
      <c r="W1356" s="476"/>
      <c r="X1356" s="476"/>
      <c r="Y1356" s="476"/>
      <c r="Z1356" s="116"/>
      <c r="AA1356" s="117" t="str" cm="1">
        <f t="array" ref="AA1356">_xlfn.IFNA(_xlfn.IFS($H1356="Length",VLOOKUP($Y1356,Densities,3,FALSE),$H1356="area",VLOOKUP($Y1356,Densities,4,FALSE),$H1356="volume",VLOOKUP($Y1356,Densities,5,FALSE),$H1356="mass",1,$H1356="",""),"enter density manually")</f>
        <v/>
      </c>
      <c r="AB1356" s="115" t="str" cm="1">
        <f t="array" ref="AB1356">_xlfn.IFNA(_xlfn.IFS($H1356="length","kg/m",$H1356="area","kg/m2",$H1356="volume","kg/m3",$H1356="mass","kg/kg",$H1356="",""),"problem")</f>
        <v/>
      </c>
      <c r="AC1356" s="118" t="str">
        <f t="shared" si="83"/>
        <v/>
      </c>
      <c r="AD1356" s="119" t="str">
        <f t="shared" si="84"/>
        <v/>
      </c>
      <c r="AE1356" s="120" t="str">
        <f t="shared" si="85"/>
        <v/>
      </c>
      <c r="AF1356" s="121" t="str">
        <f t="shared" si="82"/>
        <v/>
      </c>
    </row>
    <row r="1357" spans="2:32" ht="15.75" customHeight="1" x14ac:dyDescent="0.35">
      <c r="B1357" s="903"/>
      <c r="C1357" s="904"/>
      <c r="D1357" s="905"/>
      <c r="E1357" s="906"/>
      <c r="F1357" s="907"/>
      <c r="G1357" s="908"/>
      <c r="H1357" s="909"/>
      <c r="I1357" s="910"/>
      <c r="J1357" s="911"/>
      <c r="K1357" s="912"/>
      <c r="L1357" s="913"/>
      <c r="M1357" s="914"/>
      <c r="N1357" s="915"/>
      <c r="O1357" s="914"/>
      <c r="P1357" s="915"/>
      <c r="Q1357" s="916"/>
      <c r="R1357" s="917"/>
      <c r="S1357" s="918"/>
      <c r="T1357" s="114" t="str" cm="1">
        <f t="array" ref="T1357">_xlfn.IFS(I1357="L = L",J1357*K1357,I1357="L = RoT",J1357*R1357*S1357,I1357="A = L x H",J1357*K1357*L1357,I1357="A = CS",J1357*O1357,I1357="A = A",J1357*N1357,I1357="A = RoT",J1357*R1357*S1357,I1357="V = L x H x T",J1357*K1357*L1357*M1357,I1357="V = L x CS",J1357*K1357*O1357,I1357="V = T x A",J1357*M1357*N1357,I1357="V = V",J1357*P1357,I1357="V = RoT",J1357*R1357*S1357,I1357="M = M",J1357*Q1357,I1357="M = RoT",J1357*R1357*S1357,I1357="","")</f>
        <v/>
      </c>
      <c r="U1357" s="115" t="str" cm="1">
        <f t="array" ref="U1357">_xlfn.IFNA(_xlfn.IFS($H1357="length","m",$H1357="area","m2",$H1357="volume","m3",$H1357="mass","kg",$H1357="",""),"problem")</f>
        <v/>
      </c>
      <c r="V1357" s="475"/>
      <c r="W1357" s="476"/>
      <c r="X1357" s="476"/>
      <c r="Y1357" s="476"/>
      <c r="Z1357" s="116"/>
      <c r="AA1357" s="117" t="str" cm="1">
        <f t="array" ref="AA1357">_xlfn.IFNA(_xlfn.IFS($H1357="Length",VLOOKUP($Y1357,Densities,3,FALSE),$H1357="area",VLOOKUP($Y1357,Densities,4,FALSE),$H1357="volume",VLOOKUP($Y1357,Densities,5,FALSE),$H1357="mass",1,$H1357="",""),"enter density manually")</f>
        <v/>
      </c>
      <c r="AB1357" s="115" t="str" cm="1">
        <f t="array" ref="AB1357">_xlfn.IFNA(_xlfn.IFS($H1357="length","kg/m",$H1357="area","kg/m2",$H1357="volume","kg/m3",$H1357="mass","kg/kg",$H1357="",""),"problem")</f>
        <v/>
      </c>
      <c r="AC1357" s="118" t="str">
        <f t="shared" si="83"/>
        <v/>
      </c>
      <c r="AD1357" s="119" t="str">
        <f t="shared" si="84"/>
        <v/>
      </c>
      <c r="AE1357" s="120" t="str">
        <f t="shared" si="85"/>
        <v/>
      </c>
      <c r="AF1357" s="121" t="str">
        <f t="shared" si="82"/>
        <v/>
      </c>
    </row>
    <row r="1358" spans="2:32" ht="15.75" customHeight="1" x14ac:dyDescent="0.35">
      <c r="B1358" s="903"/>
      <c r="C1358" s="904"/>
      <c r="D1358" s="905"/>
      <c r="E1358" s="906"/>
      <c r="F1358" s="907"/>
      <c r="G1358" s="908"/>
      <c r="H1358" s="909"/>
      <c r="I1358" s="910"/>
      <c r="J1358" s="911"/>
      <c r="K1358" s="912"/>
      <c r="L1358" s="913"/>
      <c r="M1358" s="914"/>
      <c r="N1358" s="915"/>
      <c r="O1358" s="914"/>
      <c r="P1358" s="915"/>
      <c r="Q1358" s="916"/>
      <c r="R1358" s="917"/>
      <c r="S1358" s="918"/>
      <c r="T1358" s="114" t="str" cm="1">
        <f t="array" ref="T1358">_xlfn.IFS(I1358="L = L",J1358*K1358,I1358="L = RoT",J1358*R1358*S1358,I1358="A = L x H",J1358*K1358*L1358,I1358="A = CS",J1358*O1358,I1358="A = A",J1358*N1358,I1358="A = RoT",J1358*R1358*S1358,I1358="V = L x H x T",J1358*K1358*L1358*M1358,I1358="V = L x CS",J1358*K1358*O1358,I1358="V = T x A",J1358*M1358*N1358,I1358="V = V",J1358*P1358,I1358="V = RoT",J1358*R1358*S1358,I1358="M = M",J1358*Q1358,I1358="M = RoT",J1358*R1358*S1358,I1358="","")</f>
        <v/>
      </c>
      <c r="U1358" s="115" t="str" cm="1">
        <f t="array" ref="U1358">_xlfn.IFNA(_xlfn.IFS($H1358="length","m",$H1358="area","m2",$H1358="volume","m3",$H1358="mass","kg",$H1358="",""),"problem")</f>
        <v/>
      </c>
      <c r="V1358" s="475"/>
      <c r="W1358" s="476"/>
      <c r="X1358" s="476"/>
      <c r="Y1358" s="476"/>
      <c r="Z1358" s="116"/>
      <c r="AA1358" s="117" t="str" cm="1">
        <f t="array" ref="AA1358">_xlfn.IFNA(_xlfn.IFS($H1358="Length",VLOOKUP($Y1358,Densities,3,FALSE),$H1358="area",VLOOKUP($Y1358,Densities,4,FALSE),$H1358="volume",VLOOKUP($Y1358,Densities,5,FALSE),$H1358="mass",1,$H1358="",""),"enter density manually")</f>
        <v/>
      </c>
      <c r="AB1358" s="115" t="str" cm="1">
        <f t="array" ref="AB1358">_xlfn.IFNA(_xlfn.IFS($H1358="length","kg/m",$H1358="area","kg/m2",$H1358="volume","kg/m3",$H1358="mass","kg/kg",$H1358="",""),"problem")</f>
        <v/>
      </c>
      <c r="AC1358" s="118" t="str">
        <f t="shared" si="83"/>
        <v/>
      </c>
      <c r="AD1358" s="119" t="str">
        <f t="shared" si="84"/>
        <v/>
      </c>
      <c r="AE1358" s="120" t="str">
        <f t="shared" si="85"/>
        <v/>
      </c>
      <c r="AF1358" s="121" t="str">
        <f t="shared" si="82"/>
        <v/>
      </c>
    </row>
    <row r="1359" spans="2:32" ht="15.75" customHeight="1" x14ac:dyDescent="0.35">
      <c r="B1359" s="903"/>
      <c r="C1359" s="904"/>
      <c r="D1359" s="905"/>
      <c r="E1359" s="906"/>
      <c r="F1359" s="907"/>
      <c r="G1359" s="908"/>
      <c r="H1359" s="909"/>
      <c r="I1359" s="910"/>
      <c r="J1359" s="911"/>
      <c r="K1359" s="912"/>
      <c r="L1359" s="913"/>
      <c r="M1359" s="914"/>
      <c r="N1359" s="915"/>
      <c r="O1359" s="914"/>
      <c r="P1359" s="915"/>
      <c r="Q1359" s="916"/>
      <c r="R1359" s="917"/>
      <c r="S1359" s="918"/>
      <c r="T1359" s="114" t="str" cm="1">
        <f t="array" ref="T1359">_xlfn.IFS(I1359="L = L",J1359*K1359,I1359="L = RoT",J1359*R1359*S1359,I1359="A = L x H",J1359*K1359*L1359,I1359="A = CS",J1359*O1359,I1359="A = A",J1359*N1359,I1359="A = RoT",J1359*R1359*S1359,I1359="V = L x H x T",J1359*K1359*L1359*M1359,I1359="V = L x CS",J1359*K1359*O1359,I1359="V = T x A",J1359*M1359*N1359,I1359="V = V",J1359*P1359,I1359="V = RoT",J1359*R1359*S1359,I1359="M = M",J1359*Q1359,I1359="M = RoT",J1359*R1359*S1359,I1359="","")</f>
        <v/>
      </c>
      <c r="U1359" s="115" t="str" cm="1">
        <f t="array" ref="U1359">_xlfn.IFNA(_xlfn.IFS($H1359="length","m",$H1359="area","m2",$H1359="volume","m3",$H1359="mass","kg",$H1359="",""),"problem")</f>
        <v/>
      </c>
      <c r="V1359" s="475"/>
      <c r="W1359" s="476"/>
      <c r="X1359" s="476"/>
      <c r="Y1359" s="476"/>
      <c r="Z1359" s="116"/>
      <c r="AA1359" s="117" t="str" cm="1">
        <f t="array" ref="AA1359">_xlfn.IFNA(_xlfn.IFS($H1359="Length",VLOOKUP($Y1359,Densities,3,FALSE),$H1359="area",VLOOKUP($Y1359,Densities,4,FALSE),$H1359="volume",VLOOKUP($Y1359,Densities,5,FALSE),$H1359="mass",1,$H1359="",""),"enter density manually")</f>
        <v/>
      </c>
      <c r="AB1359" s="115" t="str" cm="1">
        <f t="array" ref="AB1359">_xlfn.IFNA(_xlfn.IFS($H1359="length","kg/m",$H1359="area","kg/m2",$H1359="volume","kg/m3",$H1359="mass","kg/kg",$H1359="",""),"problem")</f>
        <v/>
      </c>
      <c r="AC1359" s="118" t="str">
        <f t="shared" si="83"/>
        <v/>
      </c>
      <c r="AD1359" s="119" t="str">
        <f t="shared" si="84"/>
        <v/>
      </c>
      <c r="AE1359" s="120" t="str">
        <f t="shared" si="85"/>
        <v/>
      </c>
      <c r="AF1359" s="121" t="str">
        <f t="shared" si="82"/>
        <v/>
      </c>
    </row>
    <row r="1360" spans="2:32" ht="15.75" customHeight="1" x14ac:dyDescent="0.35">
      <c r="B1360" s="903"/>
      <c r="C1360" s="904"/>
      <c r="D1360" s="905"/>
      <c r="E1360" s="906"/>
      <c r="F1360" s="907"/>
      <c r="G1360" s="908"/>
      <c r="H1360" s="909"/>
      <c r="I1360" s="910"/>
      <c r="J1360" s="911"/>
      <c r="K1360" s="912"/>
      <c r="L1360" s="913"/>
      <c r="M1360" s="914"/>
      <c r="N1360" s="915"/>
      <c r="O1360" s="914"/>
      <c r="P1360" s="915"/>
      <c r="Q1360" s="916"/>
      <c r="R1360" s="917"/>
      <c r="S1360" s="918"/>
      <c r="T1360" s="114" t="str" cm="1">
        <f t="array" ref="T1360">_xlfn.IFS(I1360="L = L",J1360*K1360,I1360="L = RoT",J1360*R1360*S1360,I1360="A = L x H",J1360*K1360*L1360,I1360="A = CS",J1360*O1360,I1360="A = A",J1360*N1360,I1360="A = RoT",J1360*R1360*S1360,I1360="V = L x H x T",J1360*K1360*L1360*M1360,I1360="V = L x CS",J1360*K1360*O1360,I1360="V = T x A",J1360*M1360*N1360,I1360="V = V",J1360*P1360,I1360="V = RoT",J1360*R1360*S1360,I1360="M = M",J1360*Q1360,I1360="M = RoT",J1360*R1360*S1360,I1360="","")</f>
        <v/>
      </c>
      <c r="U1360" s="115" t="str" cm="1">
        <f t="array" ref="U1360">_xlfn.IFNA(_xlfn.IFS($H1360="length","m",$H1360="area","m2",$H1360="volume","m3",$H1360="mass","kg",$H1360="",""),"problem")</f>
        <v/>
      </c>
      <c r="V1360" s="475"/>
      <c r="W1360" s="476"/>
      <c r="X1360" s="476"/>
      <c r="Y1360" s="476"/>
      <c r="Z1360" s="116"/>
      <c r="AA1360" s="117" t="str" cm="1">
        <f t="array" ref="AA1360">_xlfn.IFNA(_xlfn.IFS($H1360="Length",VLOOKUP($Y1360,Densities,3,FALSE),$H1360="area",VLOOKUP($Y1360,Densities,4,FALSE),$H1360="volume",VLOOKUP($Y1360,Densities,5,FALSE),$H1360="mass",1,$H1360="",""),"enter density manually")</f>
        <v/>
      </c>
      <c r="AB1360" s="115" t="str" cm="1">
        <f t="array" ref="AB1360">_xlfn.IFNA(_xlfn.IFS($H1360="length","kg/m",$H1360="area","kg/m2",$H1360="volume","kg/m3",$H1360="mass","kg/kg",$H1360="",""),"problem")</f>
        <v/>
      </c>
      <c r="AC1360" s="118" t="str">
        <f t="shared" si="83"/>
        <v/>
      </c>
      <c r="AD1360" s="119" t="str">
        <f t="shared" si="84"/>
        <v/>
      </c>
      <c r="AE1360" s="120" t="str">
        <f t="shared" si="85"/>
        <v/>
      </c>
      <c r="AF1360" s="121" t="str">
        <f t="shared" si="82"/>
        <v/>
      </c>
    </row>
    <row r="1361" spans="2:32" ht="15.75" customHeight="1" x14ac:dyDescent="0.35">
      <c r="B1361" s="903"/>
      <c r="C1361" s="904"/>
      <c r="D1361" s="905"/>
      <c r="E1361" s="906"/>
      <c r="F1361" s="907"/>
      <c r="G1361" s="908"/>
      <c r="H1361" s="909"/>
      <c r="I1361" s="910"/>
      <c r="J1361" s="911"/>
      <c r="K1361" s="912"/>
      <c r="L1361" s="913"/>
      <c r="M1361" s="914"/>
      <c r="N1361" s="915"/>
      <c r="O1361" s="914"/>
      <c r="P1361" s="915"/>
      <c r="Q1361" s="916"/>
      <c r="R1361" s="917"/>
      <c r="S1361" s="918"/>
      <c r="T1361" s="114" t="str" cm="1">
        <f t="array" ref="T1361">_xlfn.IFS(I1361="L = L",J1361*K1361,I1361="L = RoT",J1361*R1361*S1361,I1361="A = L x H",J1361*K1361*L1361,I1361="A = CS",J1361*O1361,I1361="A = A",J1361*N1361,I1361="A = RoT",J1361*R1361*S1361,I1361="V = L x H x T",J1361*K1361*L1361*M1361,I1361="V = L x CS",J1361*K1361*O1361,I1361="V = T x A",J1361*M1361*N1361,I1361="V = V",J1361*P1361,I1361="V = RoT",J1361*R1361*S1361,I1361="M = M",J1361*Q1361,I1361="M = RoT",J1361*R1361*S1361,I1361="","")</f>
        <v/>
      </c>
      <c r="U1361" s="115" t="str" cm="1">
        <f t="array" ref="U1361">_xlfn.IFNA(_xlfn.IFS($H1361="length","m",$H1361="area","m2",$H1361="volume","m3",$H1361="mass","kg",$H1361="",""),"problem")</f>
        <v/>
      </c>
      <c r="V1361" s="475"/>
      <c r="W1361" s="476"/>
      <c r="X1361" s="476"/>
      <c r="Y1361" s="476"/>
      <c r="Z1361" s="116"/>
      <c r="AA1361" s="117" t="str" cm="1">
        <f t="array" ref="AA1361">_xlfn.IFNA(_xlfn.IFS($H1361="Length",VLOOKUP($Y1361,Densities,3,FALSE),$H1361="area",VLOOKUP($Y1361,Densities,4,FALSE),$H1361="volume",VLOOKUP($Y1361,Densities,5,FALSE),$H1361="mass",1,$H1361="",""),"enter density manually")</f>
        <v/>
      </c>
      <c r="AB1361" s="115" t="str" cm="1">
        <f t="array" ref="AB1361">_xlfn.IFNA(_xlfn.IFS($H1361="length","kg/m",$H1361="area","kg/m2",$H1361="volume","kg/m3",$H1361="mass","kg/kg",$H1361="",""),"problem")</f>
        <v/>
      </c>
      <c r="AC1361" s="118" t="str">
        <f t="shared" si="83"/>
        <v/>
      </c>
      <c r="AD1361" s="119" t="str">
        <f t="shared" si="84"/>
        <v/>
      </c>
      <c r="AE1361" s="120" t="str">
        <f t="shared" si="85"/>
        <v/>
      </c>
      <c r="AF1361" s="121" t="str">
        <f t="shared" si="82"/>
        <v/>
      </c>
    </row>
    <row r="1362" spans="2:32" ht="15.75" customHeight="1" x14ac:dyDescent="0.35">
      <c r="B1362" s="903"/>
      <c r="C1362" s="904"/>
      <c r="D1362" s="905"/>
      <c r="E1362" s="906"/>
      <c r="F1362" s="907"/>
      <c r="G1362" s="908"/>
      <c r="H1362" s="909"/>
      <c r="I1362" s="910"/>
      <c r="J1362" s="911"/>
      <c r="K1362" s="912"/>
      <c r="L1362" s="913"/>
      <c r="M1362" s="914"/>
      <c r="N1362" s="915"/>
      <c r="O1362" s="914"/>
      <c r="P1362" s="915"/>
      <c r="Q1362" s="916"/>
      <c r="R1362" s="917"/>
      <c r="S1362" s="918"/>
      <c r="T1362" s="114" t="str" cm="1">
        <f t="array" ref="T1362">_xlfn.IFS(I1362="L = L",J1362*K1362,I1362="L = RoT",J1362*R1362*S1362,I1362="A = L x H",J1362*K1362*L1362,I1362="A = CS",J1362*O1362,I1362="A = A",J1362*N1362,I1362="A = RoT",J1362*R1362*S1362,I1362="V = L x H x T",J1362*K1362*L1362*M1362,I1362="V = L x CS",J1362*K1362*O1362,I1362="V = T x A",J1362*M1362*N1362,I1362="V = V",J1362*P1362,I1362="V = RoT",J1362*R1362*S1362,I1362="M = M",J1362*Q1362,I1362="M = RoT",J1362*R1362*S1362,I1362="","")</f>
        <v/>
      </c>
      <c r="U1362" s="115" t="str" cm="1">
        <f t="array" ref="U1362">_xlfn.IFNA(_xlfn.IFS($H1362="length","m",$H1362="area","m2",$H1362="volume","m3",$H1362="mass","kg",$H1362="",""),"problem")</f>
        <v/>
      </c>
      <c r="V1362" s="475"/>
      <c r="W1362" s="476"/>
      <c r="X1362" s="476"/>
      <c r="Y1362" s="476"/>
      <c r="Z1362" s="116"/>
      <c r="AA1362" s="117" t="str" cm="1">
        <f t="array" ref="AA1362">_xlfn.IFNA(_xlfn.IFS($H1362="Length",VLOOKUP($Y1362,Densities,3,FALSE),$H1362="area",VLOOKUP($Y1362,Densities,4,FALSE),$H1362="volume",VLOOKUP($Y1362,Densities,5,FALSE),$H1362="mass",1,$H1362="",""),"enter density manually")</f>
        <v/>
      </c>
      <c r="AB1362" s="115" t="str" cm="1">
        <f t="array" ref="AB1362">_xlfn.IFNA(_xlfn.IFS($H1362="length","kg/m",$H1362="area","kg/m2",$H1362="volume","kg/m3",$H1362="mass","kg/kg",$H1362="",""),"problem")</f>
        <v/>
      </c>
      <c r="AC1362" s="118" t="str">
        <f t="shared" si="83"/>
        <v/>
      </c>
      <c r="AD1362" s="119" t="str">
        <f t="shared" si="84"/>
        <v/>
      </c>
      <c r="AE1362" s="120" t="str">
        <f t="shared" si="85"/>
        <v/>
      </c>
      <c r="AF1362" s="121" t="str">
        <f t="shared" si="82"/>
        <v/>
      </c>
    </row>
    <row r="1363" spans="2:32" ht="15.75" customHeight="1" x14ac:dyDescent="0.35">
      <c r="B1363" s="903"/>
      <c r="C1363" s="904"/>
      <c r="D1363" s="905"/>
      <c r="E1363" s="906"/>
      <c r="F1363" s="907"/>
      <c r="G1363" s="908"/>
      <c r="H1363" s="909"/>
      <c r="I1363" s="910"/>
      <c r="J1363" s="911"/>
      <c r="K1363" s="912"/>
      <c r="L1363" s="913"/>
      <c r="M1363" s="914"/>
      <c r="N1363" s="915"/>
      <c r="O1363" s="914"/>
      <c r="P1363" s="915"/>
      <c r="Q1363" s="916"/>
      <c r="R1363" s="917"/>
      <c r="S1363" s="918"/>
      <c r="T1363" s="114" t="str" cm="1">
        <f t="array" ref="T1363">_xlfn.IFS(I1363="L = L",J1363*K1363,I1363="L = RoT",J1363*R1363*S1363,I1363="A = L x H",J1363*K1363*L1363,I1363="A = CS",J1363*O1363,I1363="A = A",J1363*N1363,I1363="A = RoT",J1363*R1363*S1363,I1363="V = L x H x T",J1363*K1363*L1363*M1363,I1363="V = L x CS",J1363*K1363*O1363,I1363="V = T x A",J1363*M1363*N1363,I1363="V = V",J1363*P1363,I1363="V = RoT",J1363*R1363*S1363,I1363="M = M",J1363*Q1363,I1363="M = RoT",J1363*R1363*S1363,I1363="","")</f>
        <v/>
      </c>
      <c r="U1363" s="115" t="str" cm="1">
        <f t="array" ref="U1363">_xlfn.IFNA(_xlfn.IFS($H1363="length","m",$H1363="area","m2",$H1363="volume","m3",$H1363="mass","kg",$H1363="",""),"problem")</f>
        <v/>
      </c>
      <c r="V1363" s="475"/>
      <c r="W1363" s="476"/>
      <c r="X1363" s="476"/>
      <c r="Y1363" s="476"/>
      <c r="Z1363" s="116"/>
      <c r="AA1363" s="117" t="str" cm="1">
        <f t="array" ref="AA1363">_xlfn.IFNA(_xlfn.IFS($H1363="Length",VLOOKUP($Y1363,Densities,3,FALSE),$H1363="area",VLOOKUP($Y1363,Densities,4,FALSE),$H1363="volume",VLOOKUP($Y1363,Densities,5,FALSE),$H1363="mass",1,$H1363="",""),"enter density manually")</f>
        <v/>
      </c>
      <c r="AB1363" s="115" t="str" cm="1">
        <f t="array" ref="AB1363">_xlfn.IFNA(_xlfn.IFS($H1363="length","kg/m",$H1363="area","kg/m2",$H1363="volume","kg/m3",$H1363="mass","kg/kg",$H1363="",""),"problem")</f>
        <v/>
      </c>
      <c r="AC1363" s="118" t="str">
        <f t="shared" si="83"/>
        <v/>
      </c>
      <c r="AD1363" s="119" t="str">
        <f t="shared" si="84"/>
        <v/>
      </c>
      <c r="AE1363" s="120" t="str">
        <f t="shared" si="85"/>
        <v/>
      </c>
      <c r="AF1363" s="121" t="str">
        <f t="shared" si="82"/>
        <v/>
      </c>
    </row>
    <row r="1364" spans="2:32" ht="15.75" customHeight="1" x14ac:dyDescent="0.35">
      <c r="B1364" s="903"/>
      <c r="C1364" s="904"/>
      <c r="D1364" s="905"/>
      <c r="E1364" s="906"/>
      <c r="F1364" s="907"/>
      <c r="G1364" s="908"/>
      <c r="H1364" s="909"/>
      <c r="I1364" s="910"/>
      <c r="J1364" s="911"/>
      <c r="K1364" s="912"/>
      <c r="L1364" s="913"/>
      <c r="M1364" s="914"/>
      <c r="N1364" s="915"/>
      <c r="O1364" s="914"/>
      <c r="P1364" s="915"/>
      <c r="Q1364" s="916"/>
      <c r="R1364" s="917"/>
      <c r="S1364" s="918"/>
      <c r="T1364" s="114" t="str" cm="1">
        <f t="array" ref="T1364">_xlfn.IFS(I1364="L = L",J1364*K1364,I1364="L = RoT",J1364*R1364*S1364,I1364="A = L x H",J1364*K1364*L1364,I1364="A = CS",J1364*O1364,I1364="A = A",J1364*N1364,I1364="A = RoT",J1364*R1364*S1364,I1364="V = L x H x T",J1364*K1364*L1364*M1364,I1364="V = L x CS",J1364*K1364*O1364,I1364="V = T x A",J1364*M1364*N1364,I1364="V = V",J1364*P1364,I1364="V = RoT",J1364*R1364*S1364,I1364="M = M",J1364*Q1364,I1364="M = RoT",J1364*R1364*S1364,I1364="","")</f>
        <v/>
      </c>
      <c r="U1364" s="115" t="str" cm="1">
        <f t="array" ref="U1364">_xlfn.IFNA(_xlfn.IFS($H1364="length","m",$H1364="area","m2",$H1364="volume","m3",$H1364="mass","kg",$H1364="",""),"problem")</f>
        <v/>
      </c>
      <c r="V1364" s="475"/>
      <c r="W1364" s="476"/>
      <c r="X1364" s="476"/>
      <c r="Y1364" s="476"/>
      <c r="Z1364" s="116"/>
      <c r="AA1364" s="117" t="str" cm="1">
        <f t="array" ref="AA1364">_xlfn.IFNA(_xlfn.IFS($H1364="Length",VLOOKUP($Y1364,Densities,3,FALSE),$H1364="area",VLOOKUP($Y1364,Densities,4,FALSE),$H1364="volume",VLOOKUP($Y1364,Densities,5,FALSE),$H1364="mass",1,$H1364="",""),"enter density manually")</f>
        <v/>
      </c>
      <c r="AB1364" s="115" t="str" cm="1">
        <f t="array" ref="AB1364">_xlfn.IFNA(_xlfn.IFS($H1364="length","kg/m",$H1364="area","kg/m2",$H1364="volume","kg/m3",$H1364="mass","kg/kg",$H1364="",""),"problem")</f>
        <v/>
      </c>
      <c r="AC1364" s="118" t="str">
        <f t="shared" si="83"/>
        <v/>
      </c>
      <c r="AD1364" s="119" t="str">
        <f t="shared" si="84"/>
        <v/>
      </c>
      <c r="AE1364" s="120" t="str">
        <f t="shared" si="85"/>
        <v/>
      </c>
      <c r="AF1364" s="121" t="str">
        <f t="shared" si="82"/>
        <v/>
      </c>
    </row>
    <row r="1365" spans="2:32" ht="15.75" customHeight="1" x14ac:dyDescent="0.35">
      <c r="B1365" s="903"/>
      <c r="C1365" s="904"/>
      <c r="D1365" s="905"/>
      <c r="E1365" s="906"/>
      <c r="F1365" s="907"/>
      <c r="G1365" s="908"/>
      <c r="H1365" s="909"/>
      <c r="I1365" s="910"/>
      <c r="J1365" s="911"/>
      <c r="K1365" s="912"/>
      <c r="L1365" s="913"/>
      <c r="M1365" s="914"/>
      <c r="N1365" s="915"/>
      <c r="O1365" s="914"/>
      <c r="P1365" s="915"/>
      <c r="Q1365" s="916"/>
      <c r="R1365" s="917"/>
      <c r="S1365" s="918"/>
      <c r="T1365" s="114" t="str" cm="1">
        <f t="array" ref="T1365">_xlfn.IFS(I1365="L = L",J1365*K1365,I1365="L = RoT",J1365*R1365*S1365,I1365="A = L x H",J1365*K1365*L1365,I1365="A = CS",J1365*O1365,I1365="A = A",J1365*N1365,I1365="A = RoT",J1365*R1365*S1365,I1365="V = L x H x T",J1365*K1365*L1365*M1365,I1365="V = L x CS",J1365*K1365*O1365,I1365="V = T x A",J1365*M1365*N1365,I1365="V = V",J1365*P1365,I1365="V = RoT",J1365*R1365*S1365,I1365="M = M",J1365*Q1365,I1365="M = RoT",J1365*R1365*S1365,I1365="","")</f>
        <v/>
      </c>
      <c r="U1365" s="115" t="str" cm="1">
        <f t="array" ref="U1365">_xlfn.IFNA(_xlfn.IFS($H1365="length","m",$H1365="area","m2",$H1365="volume","m3",$H1365="mass","kg",$H1365="",""),"problem")</f>
        <v/>
      </c>
      <c r="V1365" s="475"/>
      <c r="W1365" s="476"/>
      <c r="X1365" s="476"/>
      <c r="Y1365" s="476"/>
      <c r="Z1365" s="116"/>
      <c r="AA1365" s="117" t="str" cm="1">
        <f t="array" ref="AA1365">_xlfn.IFNA(_xlfn.IFS($H1365="Length",VLOOKUP($Y1365,Densities,3,FALSE),$H1365="area",VLOOKUP($Y1365,Densities,4,FALSE),$H1365="volume",VLOOKUP($Y1365,Densities,5,FALSE),$H1365="mass",1,$H1365="",""),"enter density manually")</f>
        <v/>
      </c>
      <c r="AB1365" s="115" t="str" cm="1">
        <f t="array" ref="AB1365">_xlfn.IFNA(_xlfn.IFS($H1365="length","kg/m",$H1365="area","kg/m2",$H1365="volume","kg/m3",$H1365="mass","kg/kg",$H1365="",""),"problem")</f>
        <v/>
      </c>
      <c r="AC1365" s="118" t="str">
        <f t="shared" si="83"/>
        <v/>
      </c>
      <c r="AD1365" s="119" t="str">
        <f t="shared" si="84"/>
        <v/>
      </c>
      <c r="AE1365" s="120" t="str">
        <f t="shared" si="85"/>
        <v/>
      </c>
      <c r="AF1365" s="121" t="str">
        <f t="shared" si="82"/>
        <v/>
      </c>
    </row>
    <row r="1366" spans="2:32" ht="15.75" customHeight="1" x14ac:dyDescent="0.35">
      <c r="B1366" s="903"/>
      <c r="C1366" s="904"/>
      <c r="D1366" s="905"/>
      <c r="E1366" s="906"/>
      <c r="F1366" s="907"/>
      <c r="G1366" s="908"/>
      <c r="H1366" s="909"/>
      <c r="I1366" s="910"/>
      <c r="J1366" s="911"/>
      <c r="K1366" s="912"/>
      <c r="L1366" s="913"/>
      <c r="M1366" s="914"/>
      <c r="N1366" s="915"/>
      <c r="O1366" s="914"/>
      <c r="P1366" s="915"/>
      <c r="Q1366" s="916"/>
      <c r="R1366" s="917"/>
      <c r="S1366" s="918"/>
      <c r="T1366" s="114" t="str" cm="1">
        <f t="array" ref="T1366">_xlfn.IFS(I1366="L = L",J1366*K1366,I1366="L = RoT",J1366*R1366*S1366,I1366="A = L x H",J1366*K1366*L1366,I1366="A = CS",J1366*O1366,I1366="A = A",J1366*N1366,I1366="A = RoT",J1366*R1366*S1366,I1366="V = L x H x T",J1366*K1366*L1366*M1366,I1366="V = L x CS",J1366*K1366*O1366,I1366="V = T x A",J1366*M1366*N1366,I1366="V = V",J1366*P1366,I1366="V = RoT",J1366*R1366*S1366,I1366="M = M",J1366*Q1366,I1366="M = RoT",J1366*R1366*S1366,I1366="","")</f>
        <v/>
      </c>
      <c r="U1366" s="115" t="str" cm="1">
        <f t="array" ref="U1366">_xlfn.IFNA(_xlfn.IFS($H1366="length","m",$H1366="area","m2",$H1366="volume","m3",$H1366="mass","kg",$H1366="",""),"problem")</f>
        <v/>
      </c>
      <c r="V1366" s="475"/>
      <c r="W1366" s="476"/>
      <c r="X1366" s="476"/>
      <c r="Y1366" s="476"/>
      <c r="Z1366" s="116"/>
      <c r="AA1366" s="117" t="str" cm="1">
        <f t="array" ref="AA1366">_xlfn.IFNA(_xlfn.IFS($H1366="Length",VLOOKUP($Y1366,Densities,3,FALSE),$H1366="area",VLOOKUP($Y1366,Densities,4,FALSE),$H1366="volume",VLOOKUP($Y1366,Densities,5,FALSE),$H1366="mass",1,$H1366="",""),"enter density manually")</f>
        <v/>
      </c>
      <c r="AB1366" s="115" t="str" cm="1">
        <f t="array" ref="AB1366">_xlfn.IFNA(_xlfn.IFS($H1366="length","kg/m",$H1366="area","kg/m2",$H1366="volume","kg/m3",$H1366="mass","kg/kg",$H1366="",""),"problem")</f>
        <v/>
      </c>
      <c r="AC1366" s="118" t="str">
        <f t="shared" si="83"/>
        <v/>
      </c>
      <c r="AD1366" s="119" t="str">
        <f t="shared" si="84"/>
        <v/>
      </c>
      <c r="AE1366" s="120" t="str">
        <f t="shared" si="85"/>
        <v/>
      </c>
      <c r="AF1366" s="121" t="str">
        <f t="shared" si="82"/>
        <v/>
      </c>
    </row>
    <row r="1367" spans="2:32" ht="15.75" customHeight="1" x14ac:dyDescent="0.35">
      <c r="B1367" s="903"/>
      <c r="C1367" s="904"/>
      <c r="D1367" s="905"/>
      <c r="E1367" s="906"/>
      <c r="F1367" s="907"/>
      <c r="G1367" s="908"/>
      <c r="H1367" s="909"/>
      <c r="I1367" s="910"/>
      <c r="J1367" s="911"/>
      <c r="K1367" s="912"/>
      <c r="L1367" s="913"/>
      <c r="M1367" s="914"/>
      <c r="N1367" s="915"/>
      <c r="O1367" s="914"/>
      <c r="P1367" s="915"/>
      <c r="Q1367" s="916"/>
      <c r="R1367" s="917"/>
      <c r="S1367" s="918"/>
      <c r="T1367" s="114" t="str" cm="1">
        <f t="array" ref="T1367">_xlfn.IFS(I1367="L = L",J1367*K1367,I1367="L = RoT",J1367*R1367*S1367,I1367="A = L x H",J1367*K1367*L1367,I1367="A = CS",J1367*O1367,I1367="A = A",J1367*N1367,I1367="A = RoT",J1367*R1367*S1367,I1367="V = L x H x T",J1367*K1367*L1367*M1367,I1367="V = L x CS",J1367*K1367*O1367,I1367="V = T x A",J1367*M1367*N1367,I1367="V = V",J1367*P1367,I1367="V = RoT",J1367*R1367*S1367,I1367="M = M",J1367*Q1367,I1367="M = RoT",J1367*R1367*S1367,I1367="","")</f>
        <v/>
      </c>
      <c r="U1367" s="115" t="str" cm="1">
        <f t="array" ref="U1367">_xlfn.IFNA(_xlfn.IFS($H1367="length","m",$H1367="area","m2",$H1367="volume","m3",$H1367="mass","kg",$H1367="",""),"problem")</f>
        <v/>
      </c>
      <c r="V1367" s="475"/>
      <c r="W1367" s="476"/>
      <c r="X1367" s="476"/>
      <c r="Y1367" s="476"/>
      <c r="Z1367" s="116"/>
      <c r="AA1367" s="117" t="str" cm="1">
        <f t="array" ref="AA1367">_xlfn.IFNA(_xlfn.IFS($H1367="Length",VLOOKUP($Y1367,Densities,3,FALSE),$H1367="area",VLOOKUP($Y1367,Densities,4,FALSE),$H1367="volume",VLOOKUP($Y1367,Densities,5,FALSE),$H1367="mass",1,$H1367="",""),"enter density manually")</f>
        <v/>
      </c>
      <c r="AB1367" s="115" t="str" cm="1">
        <f t="array" ref="AB1367">_xlfn.IFNA(_xlfn.IFS($H1367="length","kg/m",$H1367="area","kg/m2",$H1367="volume","kg/m3",$H1367="mass","kg/kg",$H1367="",""),"problem")</f>
        <v/>
      </c>
      <c r="AC1367" s="118" t="str">
        <f t="shared" si="83"/>
        <v/>
      </c>
      <c r="AD1367" s="119" t="str">
        <f t="shared" si="84"/>
        <v/>
      </c>
      <c r="AE1367" s="120" t="str">
        <f t="shared" si="85"/>
        <v/>
      </c>
      <c r="AF1367" s="121" t="str">
        <f t="shared" si="82"/>
        <v/>
      </c>
    </row>
    <row r="1368" spans="2:32" ht="15.75" customHeight="1" x14ac:dyDescent="0.35">
      <c r="B1368" s="903"/>
      <c r="C1368" s="904"/>
      <c r="D1368" s="905"/>
      <c r="E1368" s="906"/>
      <c r="F1368" s="907"/>
      <c r="G1368" s="908"/>
      <c r="H1368" s="909"/>
      <c r="I1368" s="910"/>
      <c r="J1368" s="911"/>
      <c r="K1368" s="912"/>
      <c r="L1368" s="913"/>
      <c r="M1368" s="914"/>
      <c r="N1368" s="915"/>
      <c r="O1368" s="914"/>
      <c r="P1368" s="915"/>
      <c r="Q1368" s="916"/>
      <c r="R1368" s="917"/>
      <c r="S1368" s="918"/>
      <c r="T1368" s="114" t="str" cm="1">
        <f t="array" ref="T1368">_xlfn.IFS(I1368="L = L",J1368*K1368,I1368="L = RoT",J1368*R1368*S1368,I1368="A = L x H",J1368*K1368*L1368,I1368="A = CS",J1368*O1368,I1368="A = A",J1368*N1368,I1368="A = RoT",J1368*R1368*S1368,I1368="V = L x H x T",J1368*K1368*L1368*M1368,I1368="V = L x CS",J1368*K1368*O1368,I1368="V = T x A",J1368*M1368*N1368,I1368="V = V",J1368*P1368,I1368="V = RoT",J1368*R1368*S1368,I1368="M = M",J1368*Q1368,I1368="M = RoT",J1368*R1368*S1368,I1368="","")</f>
        <v/>
      </c>
      <c r="U1368" s="115" t="str" cm="1">
        <f t="array" ref="U1368">_xlfn.IFNA(_xlfn.IFS($H1368="length","m",$H1368="area","m2",$H1368="volume","m3",$H1368="mass","kg",$H1368="",""),"problem")</f>
        <v/>
      </c>
      <c r="V1368" s="475"/>
      <c r="W1368" s="476"/>
      <c r="X1368" s="476"/>
      <c r="Y1368" s="476"/>
      <c r="Z1368" s="116"/>
      <c r="AA1368" s="117" t="str" cm="1">
        <f t="array" ref="AA1368">_xlfn.IFNA(_xlfn.IFS($H1368="Length",VLOOKUP($Y1368,Densities,3,FALSE),$H1368="area",VLOOKUP($Y1368,Densities,4,FALSE),$H1368="volume",VLOOKUP($Y1368,Densities,5,FALSE),$H1368="mass",1,$H1368="",""),"enter density manually")</f>
        <v/>
      </c>
      <c r="AB1368" s="115" t="str" cm="1">
        <f t="array" ref="AB1368">_xlfn.IFNA(_xlfn.IFS($H1368="length","kg/m",$H1368="area","kg/m2",$H1368="volume","kg/m3",$H1368="mass","kg/kg",$H1368="",""),"problem")</f>
        <v/>
      </c>
      <c r="AC1368" s="118" t="str">
        <f t="shared" si="83"/>
        <v/>
      </c>
      <c r="AD1368" s="119" t="str">
        <f t="shared" si="84"/>
        <v/>
      </c>
      <c r="AE1368" s="120" t="str">
        <f t="shared" si="85"/>
        <v/>
      </c>
      <c r="AF1368" s="121" t="str">
        <f t="shared" si="82"/>
        <v/>
      </c>
    </row>
    <row r="1369" spans="2:32" ht="15.75" customHeight="1" x14ac:dyDescent="0.35">
      <c r="B1369" s="903"/>
      <c r="C1369" s="904"/>
      <c r="D1369" s="905"/>
      <c r="E1369" s="906"/>
      <c r="F1369" s="907"/>
      <c r="G1369" s="908"/>
      <c r="H1369" s="909"/>
      <c r="I1369" s="910"/>
      <c r="J1369" s="911"/>
      <c r="K1369" s="912"/>
      <c r="L1369" s="913"/>
      <c r="M1369" s="914"/>
      <c r="N1369" s="915"/>
      <c r="O1369" s="914"/>
      <c r="P1369" s="915"/>
      <c r="Q1369" s="916"/>
      <c r="R1369" s="917"/>
      <c r="S1369" s="918"/>
      <c r="T1369" s="114" t="str" cm="1">
        <f t="array" ref="T1369">_xlfn.IFS(I1369="L = L",J1369*K1369,I1369="L = RoT",J1369*R1369*S1369,I1369="A = L x H",J1369*K1369*L1369,I1369="A = CS",J1369*O1369,I1369="A = A",J1369*N1369,I1369="A = RoT",J1369*R1369*S1369,I1369="V = L x H x T",J1369*K1369*L1369*M1369,I1369="V = L x CS",J1369*K1369*O1369,I1369="V = T x A",J1369*M1369*N1369,I1369="V = V",J1369*P1369,I1369="V = RoT",J1369*R1369*S1369,I1369="M = M",J1369*Q1369,I1369="M = RoT",J1369*R1369*S1369,I1369="","")</f>
        <v/>
      </c>
      <c r="U1369" s="115" t="str" cm="1">
        <f t="array" ref="U1369">_xlfn.IFNA(_xlfn.IFS($H1369="length","m",$H1369="area","m2",$H1369="volume","m3",$H1369="mass","kg",$H1369="",""),"problem")</f>
        <v/>
      </c>
      <c r="V1369" s="475"/>
      <c r="W1369" s="476"/>
      <c r="X1369" s="476"/>
      <c r="Y1369" s="476"/>
      <c r="Z1369" s="116"/>
      <c r="AA1369" s="117" t="str" cm="1">
        <f t="array" ref="AA1369">_xlfn.IFNA(_xlfn.IFS($H1369="Length",VLOOKUP($Y1369,Densities,3,FALSE),$H1369="area",VLOOKUP($Y1369,Densities,4,FALSE),$H1369="volume",VLOOKUP($Y1369,Densities,5,FALSE),$H1369="mass",1,$H1369="",""),"enter density manually")</f>
        <v/>
      </c>
      <c r="AB1369" s="115" t="str" cm="1">
        <f t="array" ref="AB1369">_xlfn.IFNA(_xlfn.IFS($H1369="length","kg/m",$H1369="area","kg/m2",$H1369="volume","kg/m3",$H1369="mass","kg/kg",$H1369="",""),"problem")</f>
        <v/>
      </c>
      <c r="AC1369" s="118" t="str">
        <f t="shared" si="83"/>
        <v/>
      </c>
      <c r="AD1369" s="119" t="str">
        <f t="shared" si="84"/>
        <v/>
      </c>
      <c r="AE1369" s="120" t="str">
        <f t="shared" si="85"/>
        <v/>
      </c>
      <c r="AF1369" s="121" t="str">
        <f t="shared" si="82"/>
        <v/>
      </c>
    </row>
    <row r="1370" spans="2:32" ht="15.75" customHeight="1" x14ac:dyDescent="0.35">
      <c r="B1370" s="903"/>
      <c r="C1370" s="904"/>
      <c r="D1370" s="905"/>
      <c r="E1370" s="906"/>
      <c r="F1370" s="907"/>
      <c r="G1370" s="908"/>
      <c r="H1370" s="909"/>
      <c r="I1370" s="910"/>
      <c r="J1370" s="911"/>
      <c r="K1370" s="912"/>
      <c r="L1370" s="913"/>
      <c r="M1370" s="914"/>
      <c r="N1370" s="915"/>
      <c r="O1370" s="914"/>
      <c r="P1370" s="915"/>
      <c r="Q1370" s="916"/>
      <c r="R1370" s="917"/>
      <c r="S1370" s="918"/>
      <c r="T1370" s="114" t="str" cm="1">
        <f t="array" ref="T1370">_xlfn.IFS(I1370="L = L",J1370*K1370,I1370="L = RoT",J1370*R1370*S1370,I1370="A = L x H",J1370*K1370*L1370,I1370="A = CS",J1370*O1370,I1370="A = A",J1370*N1370,I1370="A = RoT",J1370*R1370*S1370,I1370="V = L x H x T",J1370*K1370*L1370*M1370,I1370="V = L x CS",J1370*K1370*O1370,I1370="V = T x A",J1370*M1370*N1370,I1370="V = V",J1370*P1370,I1370="V = RoT",J1370*R1370*S1370,I1370="M = M",J1370*Q1370,I1370="M = RoT",J1370*R1370*S1370,I1370="","")</f>
        <v/>
      </c>
      <c r="U1370" s="115" t="str" cm="1">
        <f t="array" ref="U1370">_xlfn.IFNA(_xlfn.IFS($H1370="length","m",$H1370="area","m2",$H1370="volume","m3",$H1370="mass","kg",$H1370="",""),"problem")</f>
        <v/>
      </c>
      <c r="V1370" s="475"/>
      <c r="W1370" s="476"/>
      <c r="X1370" s="476"/>
      <c r="Y1370" s="476"/>
      <c r="Z1370" s="116"/>
      <c r="AA1370" s="117" t="str" cm="1">
        <f t="array" ref="AA1370">_xlfn.IFNA(_xlfn.IFS($H1370="Length",VLOOKUP($Y1370,Densities,3,FALSE),$H1370="area",VLOOKUP($Y1370,Densities,4,FALSE),$H1370="volume",VLOOKUP($Y1370,Densities,5,FALSE),$H1370="mass",1,$H1370="",""),"enter density manually")</f>
        <v/>
      </c>
      <c r="AB1370" s="115" t="str" cm="1">
        <f t="array" ref="AB1370">_xlfn.IFNA(_xlfn.IFS($H1370="length","kg/m",$H1370="area","kg/m2",$H1370="volume","kg/m3",$H1370="mass","kg/kg",$H1370="",""),"problem")</f>
        <v/>
      </c>
      <c r="AC1370" s="118" t="str">
        <f t="shared" si="83"/>
        <v/>
      </c>
      <c r="AD1370" s="119" t="str">
        <f t="shared" si="84"/>
        <v/>
      </c>
      <c r="AE1370" s="120" t="str">
        <f t="shared" si="85"/>
        <v/>
      </c>
      <c r="AF1370" s="121" t="str">
        <f t="shared" si="82"/>
        <v/>
      </c>
    </row>
    <row r="1371" spans="2:32" ht="15.75" customHeight="1" x14ac:dyDescent="0.35">
      <c r="B1371" s="903"/>
      <c r="C1371" s="904"/>
      <c r="D1371" s="905"/>
      <c r="E1371" s="906"/>
      <c r="F1371" s="907"/>
      <c r="G1371" s="908"/>
      <c r="H1371" s="909"/>
      <c r="I1371" s="910"/>
      <c r="J1371" s="911"/>
      <c r="K1371" s="912"/>
      <c r="L1371" s="913"/>
      <c r="M1371" s="914"/>
      <c r="N1371" s="915"/>
      <c r="O1371" s="914"/>
      <c r="P1371" s="915"/>
      <c r="Q1371" s="916"/>
      <c r="R1371" s="917"/>
      <c r="S1371" s="918"/>
      <c r="T1371" s="114" t="str" cm="1">
        <f t="array" ref="T1371">_xlfn.IFS(I1371="L = L",J1371*K1371,I1371="L = RoT",J1371*R1371*S1371,I1371="A = L x H",J1371*K1371*L1371,I1371="A = CS",J1371*O1371,I1371="A = A",J1371*N1371,I1371="A = RoT",J1371*R1371*S1371,I1371="V = L x H x T",J1371*K1371*L1371*M1371,I1371="V = L x CS",J1371*K1371*O1371,I1371="V = T x A",J1371*M1371*N1371,I1371="V = V",J1371*P1371,I1371="V = RoT",J1371*R1371*S1371,I1371="M = M",J1371*Q1371,I1371="M = RoT",J1371*R1371*S1371,I1371="","")</f>
        <v/>
      </c>
      <c r="U1371" s="115" t="str" cm="1">
        <f t="array" ref="U1371">_xlfn.IFNA(_xlfn.IFS($H1371="length","m",$H1371="area","m2",$H1371="volume","m3",$H1371="mass","kg",$H1371="",""),"problem")</f>
        <v/>
      </c>
      <c r="V1371" s="475"/>
      <c r="W1371" s="476"/>
      <c r="X1371" s="476"/>
      <c r="Y1371" s="476"/>
      <c r="Z1371" s="116"/>
      <c r="AA1371" s="117" t="str" cm="1">
        <f t="array" ref="AA1371">_xlfn.IFNA(_xlfn.IFS($H1371="Length",VLOOKUP($Y1371,Densities,3,FALSE),$H1371="area",VLOOKUP($Y1371,Densities,4,FALSE),$H1371="volume",VLOOKUP($Y1371,Densities,5,FALSE),$H1371="mass",1,$H1371="",""),"enter density manually")</f>
        <v/>
      </c>
      <c r="AB1371" s="115" t="str" cm="1">
        <f t="array" ref="AB1371">_xlfn.IFNA(_xlfn.IFS($H1371="length","kg/m",$H1371="area","kg/m2",$H1371="volume","kg/m3",$H1371="mass","kg/kg",$H1371="",""),"problem")</f>
        <v/>
      </c>
      <c r="AC1371" s="118" t="str">
        <f t="shared" si="83"/>
        <v/>
      </c>
      <c r="AD1371" s="119" t="str">
        <f t="shared" si="84"/>
        <v/>
      </c>
      <c r="AE1371" s="120" t="str">
        <f t="shared" si="85"/>
        <v/>
      </c>
      <c r="AF1371" s="121" t="str">
        <f t="shared" si="82"/>
        <v/>
      </c>
    </row>
    <row r="1372" spans="2:32" ht="15.75" customHeight="1" x14ac:dyDescent="0.35">
      <c r="B1372" s="903"/>
      <c r="C1372" s="904"/>
      <c r="D1372" s="905"/>
      <c r="E1372" s="906"/>
      <c r="F1372" s="907"/>
      <c r="G1372" s="908"/>
      <c r="H1372" s="909"/>
      <c r="I1372" s="910"/>
      <c r="J1372" s="911"/>
      <c r="K1372" s="912"/>
      <c r="L1372" s="913"/>
      <c r="M1372" s="914"/>
      <c r="N1372" s="915"/>
      <c r="O1372" s="914"/>
      <c r="P1372" s="915"/>
      <c r="Q1372" s="916"/>
      <c r="R1372" s="917"/>
      <c r="S1372" s="918"/>
      <c r="T1372" s="114" t="str" cm="1">
        <f t="array" ref="T1372">_xlfn.IFS(I1372="L = L",J1372*K1372,I1372="L = RoT",J1372*R1372*S1372,I1372="A = L x H",J1372*K1372*L1372,I1372="A = CS",J1372*O1372,I1372="A = A",J1372*N1372,I1372="A = RoT",J1372*R1372*S1372,I1372="V = L x H x T",J1372*K1372*L1372*M1372,I1372="V = L x CS",J1372*K1372*O1372,I1372="V = T x A",J1372*M1372*N1372,I1372="V = V",J1372*P1372,I1372="V = RoT",J1372*R1372*S1372,I1372="M = M",J1372*Q1372,I1372="M = RoT",J1372*R1372*S1372,I1372="","")</f>
        <v/>
      </c>
      <c r="U1372" s="115" t="str" cm="1">
        <f t="array" ref="U1372">_xlfn.IFNA(_xlfn.IFS($H1372="length","m",$H1372="area","m2",$H1372="volume","m3",$H1372="mass","kg",$H1372="",""),"problem")</f>
        <v/>
      </c>
      <c r="V1372" s="475"/>
      <c r="W1372" s="476"/>
      <c r="X1372" s="476"/>
      <c r="Y1372" s="476"/>
      <c r="Z1372" s="116"/>
      <c r="AA1372" s="117" t="str" cm="1">
        <f t="array" ref="AA1372">_xlfn.IFNA(_xlfn.IFS($H1372="Length",VLOOKUP($Y1372,Densities,3,FALSE),$H1372="area",VLOOKUP($Y1372,Densities,4,FALSE),$H1372="volume",VLOOKUP($Y1372,Densities,5,FALSE),$H1372="mass",1,$H1372="",""),"enter density manually")</f>
        <v/>
      </c>
      <c r="AB1372" s="115" t="str" cm="1">
        <f t="array" ref="AB1372">_xlfn.IFNA(_xlfn.IFS($H1372="length","kg/m",$H1372="area","kg/m2",$H1372="volume","kg/m3",$H1372="mass","kg/kg",$H1372="",""),"problem")</f>
        <v/>
      </c>
      <c r="AC1372" s="118" t="str">
        <f t="shared" si="83"/>
        <v/>
      </c>
      <c r="AD1372" s="119" t="str">
        <f t="shared" si="84"/>
        <v/>
      </c>
      <c r="AE1372" s="120" t="str">
        <f t="shared" si="85"/>
        <v/>
      </c>
      <c r="AF1372" s="121" t="str">
        <f t="shared" si="82"/>
        <v/>
      </c>
    </row>
    <row r="1373" spans="2:32" ht="15.75" customHeight="1" x14ac:dyDescent="0.35">
      <c r="B1373" s="903"/>
      <c r="C1373" s="904"/>
      <c r="D1373" s="905"/>
      <c r="E1373" s="906"/>
      <c r="F1373" s="907"/>
      <c r="G1373" s="908"/>
      <c r="H1373" s="909"/>
      <c r="I1373" s="910"/>
      <c r="J1373" s="911"/>
      <c r="K1373" s="912"/>
      <c r="L1373" s="913"/>
      <c r="M1373" s="914"/>
      <c r="N1373" s="915"/>
      <c r="O1373" s="914"/>
      <c r="P1373" s="915"/>
      <c r="Q1373" s="916"/>
      <c r="R1373" s="917"/>
      <c r="S1373" s="918"/>
      <c r="T1373" s="114" t="str" cm="1">
        <f t="array" ref="T1373">_xlfn.IFS(I1373="L = L",J1373*K1373,I1373="L = RoT",J1373*R1373*S1373,I1373="A = L x H",J1373*K1373*L1373,I1373="A = CS",J1373*O1373,I1373="A = A",J1373*N1373,I1373="A = RoT",J1373*R1373*S1373,I1373="V = L x H x T",J1373*K1373*L1373*M1373,I1373="V = L x CS",J1373*K1373*O1373,I1373="V = T x A",J1373*M1373*N1373,I1373="V = V",J1373*P1373,I1373="V = RoT",J1373*R1373*S1373,I1373="M = M",J1373*Q1373,I1373="M = RoT",J1373*R1373*S1373,I1373="","")</f>
        <v/>
      </c>
      <c r="U1373" s="115" t="str" cm="1">
        <f t="array" ref="U1373">_xlfn.IFNA(_xlfn.IFS($H1373="length","m",$H1373="area","m2",$H1373="volume","m3",$H1373="mass","kg",$H1373="",""),"problem")</f>
        <v/>
      </c>
      <c r="V1373" s="475"/>
      <c r="W1373" s="476"/>
      <c r="X1373" s="476"/>
      <c r="Y1373" s="476"/>
      <c r="Z1373" s="116"/>
      <c r="AA1373" s="117" t="str" cm="1">
        <f t="array" ref="AA1373">_xlfn.IFNA(_xlfn.IFS($H1373="Length",VLOOKUP($Y1373,Densities,3,FALSE),$H1373="area",VLOOKUP($Y1373,Densities,4,FALSE),$H1373="volume",VLOOKUP($Y1373,Densities,5,FALSE),$H1373="mass",1,$H1373="",""),"enter density manually")</f>
        <v/>
      </c>
      <c r="AB1373" s="115" t="str" cm="1">
        <f t="array" ref="AB1373">_xlfn.IFNA(_xlfn.IFS($H1373="length","kg/m",$H1373="area","kg/m2",$H1373="volume","kg/m3",$H1373="mass","kg/kg",$H1373="",""),"problem")</f>
        <v/>
      </c>
      <c r="AC1373" s="118" t="str">
        <f t="shared" si="83"/>
        <v/>
      </c>
      <c r="AD1373" s="119" t="str">
        <f t="shared" si="84"/>
        <v/>
      </c>
      <c r="AE1373" s="120" t="str">
        <f t="shared" si="85"/>
        <v/>
      </c>
      <c r="AF1373" s="121" t="str">
        <f t="shared" si="82"/>
        <v/>
      </c>
    </row>
    <row r="1374" spans="2:32" ht="15.75" customHeight="1" x14ac:dyDescent="0.35">
      <c r="B1374" s="903"/>
      <c r="C1374" s="904"/>
      <c r="D1374" s="905"/>
      <c r="E1374" s="906"/>
      <c r="F1374" s="907"/>
      <c r="G1374" s="908"/>
      <c r="H1374" s="909"/>
      <c r="I1374" s="910"/>
      <c r="J1374" s="911"/>
      <c r="K1374" s="912"/>
      <c r="L1374" s="913"/>
      <c r="M1374" s="914"/>
      <c r="N1374" s="915"/>
      <c r="O1374" s="914"/>
      <c r="P1374" s="915"/>
      <c r="Q1374" s="916"/>
      <c r="R1374" s="917"/>
      <c r="S1374" s="918"/>
      <c r="T1374" s="114" t="str" cm="1">
        <f t="array" ref="T1374">_xlfn.IFS(I1374="L = L",J1374*K1374,I1374="L = RoT",J1374*R1374*S1374,I1374="A = L x H",J1374*K1374*L1374,I1374="A = CS",J1374*O1374,I1374="A = A",J1374*N1374,I1374="A = RoT",J1374*R1374*S1374,I1374="V = L x H x T",J1374*K1374*L1374*M1374,I1374="V = L x CS",J1374*K1374*O1374,I1374="V = T x A",J1374*M1374*N1374,I1374="V = V",J1374*P1374,I1374="V = RoT",J1374*R1374*S1374,I1374="M = M",J1374*Q1374,I1374="M = RoT",J1374*R1374*S1374,I1374="","")</f>
        <v/>
      </c>
      <c r="U1374" s="115" t="str" cm="1">
        <f t="array" ref="U1374">_xlfn.IFNA(_xlfn.IFS($H1374="length","m",$H1374="area","m2",$H1374="volume","m3",$H1374="mass","kg",$H1374="",""),"problem")</f>
        <v/>
      </c>
      <c r="V1374" s="475"/>
      <c r="W1374" s="476"/>
      <c r="X1374" s="476"/>
      <c r="Y1374" s="476"/>
      <c r="Z1374" s="116"/>
      <c r="AA1374" s="117" t="str" cm="1">
        <f t="array" ref="AA1374">_xlfn.IFNA(_xlfn.IFS($H1374="Length",VLOOKUP($Y1374,Densities,3,FALSE),$H1374="area",VLOOKUP($Y1374,Densities,4,FALSE),$H1374="volume",VLOOKUP($Y1374,Densities,5,FALSE),$H1374="mass",1,$H1374="",""),"enter density manually")</f>
        <v/>
      </c>
      <c r="AB1374" s="115" t="str" cm="1">
        <f t="array" ref="AB1374">_xlfn.IFNA(_xlfn.IFS($H1374="length","kg/m",$H1374="area","kg/m2",$H1374="volume","kg/m3",$H1374="mass","kg/kg",$H1374="",""),"problem")</f>
        <v/>
      </c>
      <c r="AC1374" s="118" t="str">
        <f t="shared" si="83"/>
        <v/>
      </c>
      <c r="AD1374" s="119" t="str">
        <f t="shared" si="84"/>
        <v/>
      </c>
      <c r="AE1374" s="120" t="str">
        <f t="shared" si="85"/>
        <v/>
      </c>
      <c r="AF1374" s="121" t="str">
        <f t="shared" si="82"/>
        <v/>
      </c>
    </row>
    <row r="1375" spans="2:32" ht="15.75" customHeight="1" x14ac:dyDescent="0.35">
      <c r="B1375" s="903"/>
      <c r="C1375" s="904"/>
      <c r="D1375" s="905"/>
      <c r="E1375" s="906"/>
      <c r="F1375" s="907"/>
      <c r="G1375" s="908"/>
      <c r="H1375" s="909"/>
      <c r="I1375" s="910"/>
      <c r="J1375" s="911"/>
      <c r="K1375" s="912"/>
      <c r="L1375" s="913"/>
      <c r="M1375" s="914"/>
      <c r="N1375" s="915"/>
      <c r="O1375" s="914"/>
      <c r="P1375" s="915"/>
      <c r="Q1375" s="916"/>
      <c r="R1375" s="917"/>
      <c r="S1375" s="918"/>
      <c r="T1375" s="114" t="str" cm="1">
        <f t="array" ref="T1375">_xlfn.IFS(I1375="L = L",J1375*K1375,I1375="L = RoT",J1375*R1375*S1375,I1375="A = L x H",J1375*K1375*L1375,I1375="A = CS",J1375*O1375,I1375="A = A",J1375*N1375,I1375="A = RoT",J1375*R1375*S1375,I1375="V = L x H x T",J1375*K1375*L1375*M1375,I1375="V = L x CS",J1375*K1375*O1375,I1375="V = T x A",J1375*M1375*N1375,I1375="V = V",J1375*P1375,I1375="V = RoT",J1375*R1375*S1375,I1375="M = M",J1375*Q1375,I1375="M = RoT",J1375*R1375*S1375,I1375="","")</f>
        <v/>
      </c>
      <c r="U1375" s="115" t="str" cm="1">
        <f t="array" ref="U1375">_xlfn.IFNA(_xlfn.IFS($H1375="length","m",$H1375="area","m2",$H1375="volume","m3",$H1375="mass","kg",$H1375="",""),"problem")</f>
        <v/>
      </c>
      <c r="V1375" s="475"/>
      <c r="W1375" s="476"/>
      <c r="X1375" s="476"/>
      <c r="Y1375" s="476"/>
      <c r="Z1375" s="116"/>
      <c r="AA1375" s="117" t="str" cm="1">
        <f t="array" ref="AA1375">_xlfn.IFNA(_xlfn.IFS($H1375="Length",VLOOKUP($Y1375,Densities,3,FALSE),$H1375="area",VLOOKUP($Y1375,Densities,4,FALSE),$H1375="volume",VLOOKUP($Y1375,Densities,5,FALSE),$H1375="mass",1,$H1375="",""),"enter density manually")</f>
        <v/>
      </c>
      <c r="AB1375" s="115" t="str" cm="1">
        <f t="array" ref="AB1375">_xlfn.IFNA(_xlfn.IFS($H1375="length","kg/m",$H1375="area","kg/m2",$H1375="volume","kg/m3",$H1375="mass","kg/kg",$H1375="",""),"problem")</f>
        <v/>
      </c>
      <c r="AC1375" s="118" t="str">
        <f t="shared" si="83"/>
        <v/>
      </c>
      <c r="AD1375" s="119" t="str">
        <f t="shared" si="84"/>
        <v/>
      </c>
      <c r="AE1375" s="120" t="str">
        <f t="shared" si="85"/>
        <v/>
      </c>
      <c r="AF1375" s="121" t="str">
        <f t="shared" si="82"/>
        <v/>
      </c>
    </row>
    <row r="1376" spans="2:32" ht="15.75" customHeight="1" x14ac:dyDescent="0.35">
      <c r="B1376" s="903"/>
      <c r="C1376" s="904"/>
      <c r="D1376" s="905"/>
      <c r="E1376" s="906"/>
      <c r="F1376" s="907"/>
      <c r="G1376" s="908"/>
      <c r="H1376" s="909"/>
      <c r="I1376" s="910"/>
      <c r="J1376" s="911"/>
      <c r="K1376" s="912"/>
      <c r="L1376" s="913"/>
      <c r="M1376" s="914"/>
      <c r="N1376" s="915"/>
      <c r="O1376" s="914"/>
      <c r="P1376" s="915"/>
      <c r="Q1376" s="916"/>
      <c r="R1376" s="917"/>
      <c r="S1376" s="918"/>
      <c r="T1376" s="114" t="str" cm="1">
        <f t="array" ref="T1376">_xlfn.IFS(I1376="L = L",J1376*K1376,I1376="L = RoT",J1376*R1376*S1376,I1376="A = L x H",J1376*K1376*L1376,I1376="A = CS",J1376*O1376,I1376="A = A",J1376*N1376,I1376="A = RoT",J1376*R1376*S1376,I1376="V = L x H x T",J1376*K1376*L1376*M1376,I1376="V = L x CS",J1376*K1376*O1376,I1376="V = T x A",J1376*M1376*N1376,I1376="V = V",J1376*P1376,I1376="V = RoT",J1376*R1376*S1376,I1376="M = M",J1376*Q1376,I1376="M = RoT",J1376*R1376*S1376,I1376="","")</f>
        <v/>
      </c>
      <c r="U1376" s="115" t="str" cm="1">
        <f t="array" ref="U1376">_xlfn.IFNA(_xlfn.IFS($H1376="length","m",$H1376="area","m2",$H1376="volume","m3",$H1376="mass","kg",$H1376="",""),"problem")</f>
        <v/>
      </c>
      <c r="V1376" s="475"/>
      <c r="W1376" s="476"/>
      <c r="X1376" s="476"/>
      <c r="Y1376" s="476"/>
      <c r="Z1376" s="116"/>
      <c r="AA1376" s="117" t="str" cm="1">
        <f t="array" ref="AA1376">_xlfn.IFNA(_xlfn.IFS($H1376="Length",VLOOKUP($Y1376,Densities,3,FALSE),$H1376="area",VLOOKUP($Y1376,Densities,4,FALSE),$H1376="volume",VLOOKUP($Y1376,Densities,5,FALSE),$H1376="mass",1,$H1376="",""),"enter density manually")</f>
        <v/>
      </c>
      <c r="AB1376" s="115" t="str" cm="1">
        <f t="array" ref="AB1376">_xlfn.IFNA(_xlfn.IFS($H1376="length","kg/m",$H1376="area","kg/m2",$H1376="volume","kg/m3",$H1376="mass","kg/kg",$H1376="",""),"problem")</f>
        <v/>
      </c>
      <c r="AC1376" s="118" t="str">
        <f t="shared" si="83"/>
        <v/>
      </c>
      <c r="AD1376" s="119" t="str">
        <f t="shared" si="84"/>
        <v/>
      </c>
      <c r="AE1376" s="120" t="str">
        <f t="shared" si="85"/>
        <v/>
      </c>
      <c r="AF1376" s="121" t="str">
        <f t="shared" si="82"/>
        <v/>
      </c>
    </row>
    <row r="1377" spans="2:32" ht="15.75" customHeight="1" x14ac:dyDescent="0.35">
      <c r="B1377" s="903"/>
      <c r="C1377" s="904"/>
      <c r="D1377" s="905"/>
      <c r="E1377" s="906"/>
      <c r="F1377" s="907"/>
      <c r="G1377" s="908"/>
      <c r="H1377" s="909"/>
      <c r="I1377" s="910"/>
      <c r="J1377" s="911"/>
      <c r="K1377" s="912"/>
      <c r="L1377" s="913"/>
      <c r="M1377" s="914"/>
      <c r="N1377" s="915"/>
      <c r="O1377" s="914"/>
      <c r="P1377" s="915"/>
      <c r="Q1377" s="916"/>
      <c r="R1377" s="917"/>
      <c r="S1377" s="918"/>
      <c r="T1377" s="114" t="str" cm="1">
        <f t="array" ref="T1377">_xlfn.IFS(I1377="L = L",J1377*K1377,I1377="L = RoT",J1377*R1377*S1377,I1377="A = L x H",J1377*K1377*L1377,I1377="A = CS",J1377*O1377,I1377="A = A",J1377*N1377,I1377="A = RoT",J1377*R1377*S1377,I1377="V = L x H x T",J1377*K1377*L1377*M1377,I1377="V = L x CS",J1377*K1377*O1377,I1377="V = T x A",J1377*M1377*N1377,I1377="V = V",J1377*P1377,I1377="V = RoT",J1377*R1377*S1377,I1377="M = M",J1377*Q1377,I1377="M = RoT",J1377*R1377*S1377,I1377="","")</f>
        <v/>
      </c>
      <c r="U1377" s="115" t="str" cm="1">
        <f t="array" ref="U1377">_xlfn.IFNA(_xlfn.IFS($H1377="length","m",$H1377="area","m2",$H1377="volume","m3",$H1377="mass","kg",$H1377="",""),"problem")</f>
        <v/>
      </c>
      <c r="V1377" s="475"/>
      <c r="W1377" s="476"/>
      <c r="X1377" s="476"/>
      <c r="Y1377" s="476"/>
      <c r="Z1377" s="116"/>
      <c r="AA1377" s="117" t="str" cm="1">
        <f t="array" ref="AA1377">_xlfn.IFNA(_xlfn.IFS($H1377="Length",VLOOKUP($Y1377,Densities,3,FALSE),$H1377="area",VLOOKUP($Y1377,Densities,4,FALSE),$H1377="volume",VLOOKUP($Y1377,Densities,5,FALSE),$H1377="mass",1,$H1377="",""),"enter density manually")</f>
        <v/>
      </c>
      <c r="AB1377" s="115" t="str" cm="1">
        <f t="array" ref="AB1377">_xlfn.IFNA(_xlfn.IFS($H1377="length","kg/m",$H1377="area","kg/m2",$H1377="volume","kg/m3",$H1377="mass","kg/kg",$H1377="",""),"problem")</f>
        <v/>
      </c>
      <c r="AC1377" s="118" t="str">
        <f t="shared" si="83"/>
        <v/>
      </c>
      <c r="AD1377" s="119" t="str">
        <f t="shared" si="84"/>
        <v/>
      </c>
      <c r="AE1377" s="120" t="str">
        <f t="shared" si="85"/>
        <v/>
      </c>
      <c r="AF1377" s="121" t="str">
        <f t="shared" si="82"/>
        <v/>
      </c>
    </row>
    <row r="1378" spans="2:32" ht="15.75" customHeight="1" x14ac:dyDescent="0.35">
      <c r="B1378" s="903"/>
      <c r="C1378" s="904"/>
      <c r="D1378" s="905"/>
      <c r="E1378" s="906"/>
      <c r="F1378" s="907"/>
      <c r="G1378" s="908"/>
      <c r="H1378" s="909"/>
      <c r="I1378" s="910"/>
      <c r="J1378" s="911"/>
      <c r="K1378" s="912"/>
      <c r="L1378" s="913"/>
      <c r="M1378" s="914"/>
      <c r="N1378" s="915"/>
      <c r="O1378" s="914"/>
      <c r="P1378" s="915"/>
      <c r="Q1378" s="916"/>
      <c r="R1378" s="917"/>
      <c r="S1378" s="918"/>
      <c r="T1378" s="114" t="str" cm="1">
        <f t="array" ref="T1378">_xlfn.IFS(I1378="L = L",J1378*K1378,I1378="L = RoT",J1378*R1378*S1378,I1378="A = L x H",J1378*K1378*L1378,I1378="A = CS",J1378*O1378,I1378="A = A",J1378*N1378,I1378="A = RoT",J1378*R1378*S1378,I1378="V = L x H x T",J1378*K1378*L1378*M1378,I1378="V = L x CS",J1378*K1378*O1378,I1378="V = T x A",J1378*M1378*N1378,I1378="V = V",J1378*P1378,I1378="V = RoT",J1378*R1378*S1378,I1378="M = M",J1378*Q1378,I1378="M = RoT",J1378*R1378*S1378,I1378="","")</f>
        <v/>
      </c>
      <c r="U1378" s="115" t="str" cm="1">
        <f t="array" ref="U1378">_xlfn.IFNA(_xlfn.IFS($H1378="length","m",$H1378="area","m2",$H1378="volume","m3",$H1378="mass","kg",$H1378="",""),"problem")</f>
        <v/>
      </c>
      <c r="V1378" s="475"/>
      <c r="W1378" s="476"/>
      <c r="X1378" s="476"/>
      <c r="Y1378" s="476"/>
      <c r="Z1378" s="116"/>
      <c r="AA1378" s="117" t="str" cm="1">
        <f t="array" ref="AA1378">_xlfn.IFNA(_xlfn.IFS($H1378="Length",VLOOKUP($Y1378,Densities,3,FALSE),$H1378="area",VLOOKUP($Y1378,Densities,4,FALSE),$H1378="volume",VLOOKUP($Y1378,Densities,5,FALSE),$H1378="mass",1,$H1378="",""),"enter density manually")</f>
        <v/>
      </c>
      <c r="AB1378" s="115" t="str" cm="1">
        <f t="array" ref="AB1378">_xlfn.IFNA(_xlfn.IFS($H1378="length","kg/m",$H1378="area","kg/m2",$H1378="volume","kg/m3",$H1378="mass","kg/kg",$H1378="",""),"problem")</f>
        <v/>
      </c>
      <c r="AC1378" s="118" t="str">
        <f t="shared" si="83"/>
        <v/>
      </c>
      <c r="AD1378" s="119" t="str">
        <f t="shared" si="84"/>
        <v/>
      </c>
      <c r="AE1378" s="120" t="str">
        <f t="shared" si="85"/>
        <v/>
      </c>
      <c r="AF1378" s="121" t="str">
        <f t="shared" si="82"/>
        <v/>
      </c>
    </row>
    <row r="1379" spans="2:32" ht="15.75" customHeight="1" x14ac:dyDescent="0.35">
      <c r="B1379" s="903"/>
      <c r="C1379" s="904"/>
      <c r="D1379" s="905"/>
      <c r="E1379" s="906"/>
      <c r="F1379" s="907"/>
      <c r="G1379" s="908"/>
      <c r="H1379" s="909"/>
      <c r="I1379" s="910"/>
      <c r="J1379" s="911"/>
      <c r="K1379" s="912"/>
      <c r="L1379" s="913"/>
      <c r="M1379" s="914"/>
      <c r="N1379" s="915"/>
      <c r="O1379" s="914"/>
      <c r="P1379" s="915"/>
      <c r="Q1379" s="916"/>
      <c r="R1379" s="917"/>
      <c r="S1379" s="918"/>
      <c r="T1379" s="114" t="str" cm="1">
        <f t="array" ref="T1379">_xlfn.IFS(I1379="L = L",J1379*K1379,I1379="L = RoT",J1379*R1379*S1379,I1379="A = L x H",J1379*K1379*L1379,I1379="A = CS",J1379*O1379,I1379="A = A",J1379*N1379,I1379="A = RoT",J1379*R1379*S1379,I1379="V = L x H x T",J1379*K1379*L1379*M1379,I1379="V = L x CS",J1379*K1379*O1379,I1379="V = T x A",J1379*M1379*N1379,I1379="V = V",J1379*P1379,I1379="V = RoT",J1379*R1379*S1379,I1379="M = M",J1379*Q1379,I1379="M = RoT",J1379*R1379*S1379,I1379="","")</f>
        <v/>
      </c>
      <c r="U1379" s="115" t="str" cm="1">
        <f t="array" ref="U1379">_xlfn.IFNA(_xlfn.IFS($H1379="length","m",$H1379="area","m2",$H1379="volume","m3",$H1379="mass","kg",$H1379="",""),"problem")</f>
        <v/>
      </c>
      <c r="V1379" s="475"/>
      <c r="W1379" s="476"/>
      <c r="X1379" s="476"/>
      <c r="Y1379" s="476"/>
      <c r="Z1379" s="116"/>
      <c r="AA1379" s="117" t="str" cm="1">
        <f t="array" ref="AA1379">_xlfn.IFNA(_xlfn.IFS($H1379="Length",VLOOKUP($Y1379,Densities,3,FALSE),$H1379="area",VLOOKUP($Y1379,Densities,4,FALSE),$H1379="volume",VLOOKUP($Y1379,Densities,5,FALSE),$H1379="mass",1,$H1379="",""),"enter density manually")</f>
        <v/>
      </c>
      <c r="AB1379" s="115" t="str" cm="1">
        <f t="array" ref="AB1379">_xlfn.IFNA(_xlfn.IFS($H1379="length","kg/m",$H1379="area","kg/m2",$H1379="volume","kg/m3",$H1379="mass","kg/kg",$H1379="",""),"problem")</f>
        <v/>
      </c>
      <c r="AC1379" s="118" t="str">
        <f t="shared" si="83"/>
        <v/>
      </c>
      <c r="AD1379" s="119" t="str">
        <f t="shared" si="84"/>
        <v/>
      </c>
      <c r="AE1379" s="120" t="str">
        <f t="shared" si="85"/>
        <v/>
      </c>
      <c r="AF1379" s="121" t="str">
        <f t="shared" si="82"/>
        <v/>
      </c>
    </row>
    <row r="1380" spans="2:32" ht="15.75" customHeight="1" x14ac:dyDescent="0.35">
      <c r="B1380" s="903"/>
      <c r="C1380" s="904"/>
      <c r="D1380" s="905"/>
      <c r="E1380" s="906"/>
      <c r="F1380" s="907"/>
      <c r="G1380" s="908"/>
      <c r="H1380" s="909"/>
      <c r="I1380" s="910"/>
      <c r="J1380" s="911"/>
      <c r="K1380" s="912"/>
      <c r="L1380" s="913"/>
      <c r="M1380" s="914"/>
      <c r="N1380" s="915"/>
      <c r="O1380" s="914"/>
      <c r="P1380" s="915"/>
      <c r="Q1380" s="916"/>
      <c r="R1380" s="917"/>
      <c r="S1380" s="918"/>
      <c r="T1380" s="114" t="str" cm="1">
        <f t="array" ref="T1380">_xlfn.IFS(I1380="L = L",J1380*K1380,I1380="L = RoT",J1380*R1380*S1380,I1380="A = L x H",J1380*K1380*L1380,I1380="A = CS",J1380*O1380,I1380="A = A",J1380*N1380,I1380="A = RoT",J1380*R1380*S1380,I1380="V = L x H x T",J1380*K1380*L1380*M1380,I1380="V = L x CS",J1380*K1380*O1380,I1380="V = T x A",J1380*M1380*N1380,I1380="V = V",J1380*P1380,I1380="V = RoT",J1380*R1380*S1380,I1380="M = M",J1380*Q1380,I1380="M = RoT",J1380*R1380*S1380,I1380="","")</f>
        <v/>
      </c>
      <c r="U1380" s="115" t="str" cm="1">
        <f t="array" ref="U1380">_xlfn.IFNA(_xlfn.IFS($H1380="length","m",$H1380="area","m2",$H1380="volume","m3",$H1380="mass","kg",$H1380="",""),"problem")</f>
        <v/>
      </c>
      <c r="V1380" s="475"/>
      <c r="W1380" s="476"/>
      <c r="X1380" s="476"/>
      <c r="Y1380" s="476"/>
      <c r="Z1380" s="116"/>
      <c r="AA1380" s="117" t="str" cm="1">
        <f t="array" ref="AA1380">_xlfn.IFNA(_xlfn.IFS($H1380="Length",VLOOKUP($Y1380,Densities,3,FALSE),$H1380="area",VLOOKUP($Y1380,Densities,4,FALSE),$H1380="volume",VLOOKUP($Y1380,Densities,5,FALSE),$H1380="mass",1,$H1380="",""),"enter density manually")</f>
        <v/>
      </c>
      <c r="AB1380" s="115" t="str" cm="1">
        <f t="array" ref="AB1380">_xlfn.IFNA(_xlfn.IFS($H1380="length","kg/m",$H1380="area","kg/m2",$H1380="volume","kg/m3",$H1380="mass","kg/kg",$H1380="",""),"problem")</f>
        <v/>
      </c>
      <c r="AC1380" s="118" t="str">
        <f t="shared" si="83"/>
        <v/>
      </c>
      <c r="AD1380" s="119" t="str">
        <f t="shared" si="84"/>
        <v/>
      </c>
      <c r="AE1380" s="120" t="str">
        <f t="shared" si="85"/>
        <v/>
      </c>
      <c r="AF1380" s="121" t="str">
        <f t="shared" si="82"/>
        <v/>
      </c>
    </row>
    <row r="1381" spans="2:32" ht="15.75" customHeight="1" x14ac:dyDescent="0.35">
      <c r="B1381" s="903"/>
      <c r="C1381" s="904"/>
      <c r="D1381" s="905"/>
      <c r="E1381" s="906"/>
      <c r="F1381" s="907"/>
      <c r="G1381" s="908"/>
      <c r="H1381" s="909"/>
      <c r="I1381" s="910"/>
      <c r="J1381" s="911"/>
      <c r="K1381" s="912"/>
      <c r="L1381" s="913"/>
      <c r="M1381" s="914"/>
      <c r="N1381" s="915"/>
      <c r="O1381" s="914"/>
      <c r="P1381" s="915"/>
      <c r="Q1381" s="916"/>
      <c r="R1381" s="917"/>
      <c r="S1381" s="918"/>
      <c r="T1381" s="114" t="str" cm="1">
        <f t="array" ref="T1381">_xlfn.IFS(I1381="L = L",J1381*K1381,I1381="L = RoT",J1381*R1381*S1381,I1381="A = L x H",J1381*K1381*L1381,I1381="A = CS",J1381*O1381,I1381="A = A",J1381*N1381,I1381="A = RoT",J1381*R1381*S1381,I1381="V = L x H x T",J1381*K1381*L1381*M1381,I1381="V = L x CS",J1381*K1381*O1381,I1381="V = T x A",J1381*M1381*N1381,I1381="V = V",J1381*P1381,I1381="V = RoT",J1381*R1381*S1381,I1381="M = M",J1381*Q1381,I1381="M = RoT",J1381*R1381*S1381,I1381="","")</f>
        <v/>
      </c>
      <c r="U1381" s="115" t="str" cm="1">
        <f t="array" ref="U1381">_xlfn.IFNA(_xlfn.IFS($H1381="length","m",$H1381="area","m2",$H1381="volume","m3",$H1381="mass","kg",$H1381="",""),"problem")</f>
        <v/>
      </c>
      <c r="V1381" s="475"/>
      <c r="W1381" s="476"/>
      <c r="X1381" s="476"/>
      <c r="Y1381" s="476"/>
      <c r="Z1381" s="116"/>
      <c r="AA1381" s="117" t="str" cm="1">
        <f t="array" ref="AA1381">_xlfn.IFNA(_xlfn.IFS($H1381="Length",VLOOKUP($Y1381,Densities,3,FALSE),$H1381="area",VLOOKUP($Y1381,Densities,4,FALSE),$H1381="volume",VLOOKUP($Y1381,Densities,5,FALSE),$H1381="mass",1,$H1381="",""),"enter density manually")</f>
        <v/>
      </c>
      <c r="AB1381" s="115" t="str" cm="1">
        <f t="array" ref="AB1381">_xlfn.IFNA(_xlfn.IFS($H1381="length","kg/m",$H1381="area","kg/m2",$H1381="volume","kg/m3",$H1381="mass","kg/kg",$H1381="",""),"problem")</f>
        <v/>
      </c>
      <c r="AC1381" s="118" t="str">
        <f t="shared" si="83"/>
        <v/>
      </c>
      <c r="AD1381" s="119" t="str">
        <f t="shared" si="84"/>
        <v/>
      </c>
      <c r="AE1381" s="120" t="str">
        <f t="shared" si="85"/>
        <v/>
      </c>
      <c r="AF1381" s="121" t="str">
        <f t="shared" si="82"/>
        <v/>
      </c>
    </row>
    <row r="1382" spans="2:32" ht="15.75" customHeight="1" x14ac:dyDescent="0.35">
      <c r="B1382" s="903"/>
      <c r="C1382" s="904"/>
      <c r="D1382" s="905"/>
      <c r="E1382" s="906"/>
      <c r="F1382" s="907"/>
      <c r="G1382" s="908"/>
      <c r="H1382" s="909"/>
      <c r="I1382" s="910"/>
      <c r="J1382" s="911"/>
      <c r="K1382" s="912"/>
      <c r="L1382" s="913"/>
      <c r="M1382" s="914"/>
      <c r="N1382" s="915"/>
      <c r="O1382" s="914"/>
      <c r="P1382" s="915"/>
      <c r="Q1382" s="916"/>
      <c r="R1382" s="917"/>
      <c r="S1382" s="918"/>
      <c r="T1382" s="114" t="str" cm="1">
        <f t="array" ref="T1382">_xlfn.IFS(I1382="L = L",J1382*K1382,I1382="L = RoT",J1382*R1382*S1382,I1382="A = L x H",J1382*K1382*L1382,I1382="A = CS",J1382*O1382,I1382="A = A",J1382*N1382,I1382="A = RoT",J1382*R1382*S1382,I1382="V = L x H x T",J1382*K1382*L1382*M1382,I1382="V = L x CS",J1382*K1382*O1382,I1382="V = T x A",J1382*M1382*N1382,I1382="V = V",J1382*P1382,I1382="V = RoT",J1382*R1382*S1382,I1382="M = M",J1382*Q1382,I1382="M = RoT",J1382*R1382*S1382,I1382="","")</f>
        <v/>
      </c>
      <c r="U1382" s="115" t="str" cm="1">
        <f t="array" ref="U1382">_xlfn.IFNA(_xlfn.IFS($H1382="length","m",$H1382="area","m2",$H1382="volume","m3",$H1382="mass","kg",$H1382="",""),"problem")</f>
        <v/>
      </c>
      <c r="V1382" s="475"/>
      <c r="W1382" s="476"/>
      <c r="X1382" s="476"/>
      <c r="Y1382" s="476"/>
      <c r="Z1382" s="116"/>
      <c r="AA1382" s="117" t="str" cm="1">
        <f t="array" ref="AA1382">_xlfn.IFNA(_xlfn.IFS($H1382="Length",VLOOKUP($Y1382,Densities,3,FALSE),$H1382="area",VLOOKUP($Y1382,Densities,4,FALSE),$H1382="volume",VLOOKUP($Y1382,Densities,5,FALSE),$H1382="mass",1,$H1382="",""),"enter density manually")</f>
        <v/>
      </c>
      <c r="AB1382" s="115" t="str" cm="1">
        <f t="array" ref="AB1382">_xlfn.IFNA(_xlfn.IFS($H1382="length","kg/m",$H1382="area","kg/m2",$H1382="volume","kg/m3",$H1382="mass","kg/kg",$H1382="",""),"problem")</f>
        <v/>
      </c>
      <c r="AC1382" s="118" t="str">
        <f t="shared" si="83"/>
        <v/>
      </c>
      <c r="AD1382" s="119" t="str">
        <f t="shared" si="84"/>
        <v/>
      </c>
      <c r="AE1382" s="120" t="str">
        <f t="shared" si="85"/>
        <v/>
      </c>
      <c r="AF1382" s="121" t="str">
        <f t="shared" si="82"/>
        <v/>
      </c>
    </row>
    <row r="1383" spans="2:32" ht="15.75" customHeight="1" x14ac:dyDescent="0.35">
      <c r="B1383" s="903"/>
      <c r="C1383" s="904"/>
      <c r="D1383" s="905"/>
      <c r="E1383" s="906"/>
      <c r="F1383" s="907"/>
      <c r="G1383" s="908"/>
      <c r="H1383" s="909"/>
      <c r="I1383" s="910"/>
      <c r="J1383" s="911"/>
      <c r="K1383" s="912"/>
      <c r="L1383" s="913"/>
      <c r="M1383" s="914"/>
      <c r="N1383" s="915"/>
      <c r="O1383" s="914"/>
      <c r="P1383" s="915"/>
      <c r="Q1383" s="916"/>
      <c r="R1383" s="917"/>
      <c r="S1383" s="918"/>
      <c r="T1383" s="114" t="str" cm="1">
        <f t="array" ref="T1383">_xlfn.IFS(I1383="L = L",J1383*K1383,I1383="L = RoT",J1383*R1383*S1383,I1383="A = L x H",J1383*K1383*L1383,I1383="A = CS",J1383*O1383,I1383="A = A",J1383*N1383,I1383="A = RoT",J1383*R1383*S1383,I1383="V = L x H x T",J1383*K1383*L1383*M1383,I1383="V = L x CS",J1383*K1383*O1383,I1383="V = T x A",J1383*M1383*N1383,I1383="V = V",J1383*P1383,I1383="V = RoT",J1383*R1383*S1383,I1383="M = M",J1383*Q1383,I1383="M = RoT",J1383*R1383*S1383,I1383="","")</f>
        <v/>
      </c>
      <c r="U1383" s="115" t="str" cm="1">
        <f t="array" ref="U1383">_xlfn.IFNA(_xlfn.IFS($H1383="length","m",$H1383="area","m2",$H1383="volume","m3",$H1383="mass","kg",$H1383="",""),"problem")</f>
        <v/>
      </c>
      <c r="V1383" s="475"/>
      <c r="W1383" s="476"/>
      <c r="X1383" s="476"/>
      <c r="Y1383" s="476"/>
      <c r="Z1383" s="116"/>
      <c r="AA1383" s="117" t="str" cm="1">
        <f t="array" ref="AA1383">_xlfn.IFNA(_xlfn.IFS($H1383="Length",VLOOKUP($Y1383,Densities,3,FALSE),$H1383="area",VLOOKUP($Y1383,Densities,4,FALSE),$H1383="volume",VLOOKUP($Y1383,Densities,5,FALSE),$H1383="mass",1,$H1383="",""),"enter density manually")</f>
        <v/>
      </c>
      <c r="AB1383" s="115" t="str" cm="1">
        <f t="array" ref="AB1383">_xlfn.IFNA(_xlfn.IFS($H1383="length","kg/m",$H1383="area","kg/m2",$H1383="volume","kg/m3",$H1383="mass","kg/kg",$H1383="",""),"problem")</f>
        <v/>
      </c>
      <c r="AC1383" s="118" t="str">
        <f t="shared" si="83"/>
        <v/>
      </c>
      <c r="AD1383" s="119" t="str">
        <f t="shared" si="84"/>
        <v/>
      </c>
      <c r="AE1383" s="120" t="str">
        <f t="shared" si="85"/>
        <v/>
      </c>
      <c r="AF1383" s="121" t="str">
        <f t="shared" si="82"/>
        <v/>
      </c>
    </row>
    <row r="1384" spans="2:32" ht="15.75" customHeight="1" x14ac:dyDescent="0.35">
      <c r="B1384" s="903"/>
      <c r="C1384" s="904"/>
      <c r="D1384" s="905"/>
      <c r="E1384" s="906"/>
      <c r="F1384" s="907"/>
      <c r="G1384" s="908"/>
      <c r="H1384" s="909"/>
      <c r="I1384" s="910"/>
      <c r="J1384" s="911"/>
      <c r="K1384" s="912"/>
      <c r="L1384" s="913"/>
      <c r="M1384" s="914"/>
      <c r="N1384" s="915"/>
      <c r="O1384" s="914"/>
      <c r="P1384" s="915"/>
      <c r="Q1384" s="916"/>
      <c r="R1384" s="917"/>
      <c r="S1384" s="918"/>
      <c r="T1384" s="114" t="str" cm="1">
        <f t="array" ref="T1384">_xlfn.IFS(I1384="L = L",J1384*K1384,I1384="L = RoT",J1384*R1384*S1384,I1384="A = L x H",J1384*K1384*L1384,I1384="A = CS",J1384*O1384,I1384="A = A",J1384*N1384,I1384="A = RoT",J1384*R1384*S1384,I1384="V = L x H x T",J1384*K1384*L1384*M1384,I1384="V = L x CS",J1384*K1384*O1384,I1384="V = T x A",J1384*M1384*N1384,I1384="V = V",J1384*P1384,I1384="V = RoT",J1384*R1384*S1384,I1384="M = M",J1384*Q1384,I1384="M = RoT",J1384*R1384*S1384,I1384="","")</f>
        <v/>
      </c>
      <c r="U1384" s="115" t="str" cm="1">
        <f t="array" ref="U1384">_xlfn.IFNA(_xlfn.IFS($H1384="length","m",$H1384="area","m2",$H1384="volume","m3",$H1384="mass","kg",$H1384="",""),"problem")</f>
        <v/>
      </c>
      <c r="V1384" s="475"/>
      <c r="W1384" s="476"/>
      <c r="X1384" s="476"/>
      <c r="Y1384" s="476"/>
      <c r="Z1384" s="116"/>
      <c r="AA1384" s="117" t="str" cm="1">
        <f t="array" ref="AA1384">_xlfn.IFNA(_xlfn.IFS($H1384="Length",VLOOKUP($Y1384,Densities,3,FALSE),$H1384="area",VLOOKUP($Y1384,Densities,4,FALSE),$H1384="volume",VLOOKUP($Y1384,Densities,5,FALSE),$H1384="mass",1,$H1384="",""),"enter density manually")</f>
        <v/>
      </c>
      <c r="AB1384" s="115" t="str" cm="1">
        <f t="array" ref="AB1384">_xlfn.IFNA(_xlfn.IFS($H1384="length","kg/m",$H1384="area","kg/m2",$H1384="volume","kg/m3",$H1384="mass","kg/kg",$H1384="",""),"problem")</f>
        <v/>
      </c>
      <c r="AC1384" s="118" t="str">
        <f t="shared" si="83"/>
        <v/>
      </c>
      <c r="AD1384" s="119" t="str">
        <f t="shared" si="84"/>
        <v/>
      </c>
      <c r="AE1384" s="120" t="str">
        <f t="shared" si="85"/>
        <v/>
      </c>
      <c r="AF1384" s="121" t="str">
        <f t="shared" si="82"/>
        <v/>
      </c>
    </row>
    <row r="1385" spans="2:32" ht="15.75" customHeight="1" x14ac:dyDescent="0.35">
      <c r="B1385" s="903"/>
      <c r="C1385" s="904"/>
      <c r="D1385" s="905"/>
      <c r="E1385" s="906"/>
      <c r="F1385" s="907"/>
      <c r="G1385" s="908"/>
      <c r="H1385" s="909"/>
      <c r="I1385" s="910"/>
      <c r="J1385" s="911"/>
      <c r="K1385" s="912"/>
      <c r="L1385" s="913"/>
      <c r="M1385" s="914"/>
      <c r="N1385" s="915"/>
      <c r="O1385" s="914"/>
      <c r="P1385" s="915"/>
      <c r="Q1385" s="916"/>
      <c r="R1385" s="917"/>
      <c r="S1385" s="918"/>
      <c r="T1385" s="114" t="str" cm="1">
        <f t="array" ref="T1385">_xlfn.IFS(I1385="L = L",J1385*K1385,I1385="L = RoT",J1385*R1385*S1385,I1385="A = L x H",J1385*K1385*L1385,I1385="A = CS",J1385*O1385,I1385="A = A",J1385*N1385,I1385="A = RoT",J1385*R1385*S1385,I1385="V = L x H x T",J1385*K1385*L1385*M1385,I1385="V = L x CS",J1385*K1385*O1385,I1385="V = T x A",J1385*M1385*N1385,I1385="V = V",J1385*P1385,I1385="V = RoT",J1385*R1385*S1385,I1385="M = M",J1385*Q1385,I1385="M = RoT",J1385*R1385*S1385,I1385="","")</f>
        <v/>
      </c>
      <c r="U1385" s="115" t="str" cm="1">
        <f t="array" ref="U1385">_xlfn.IFNA(_xlfn.IFS($H1385="length","m",$H1385="area","m2",$H1385="volume","m3",$H1385="mass","kg",$H1385="",""),"problem")</f>
        <v/>
      </c>
      <c r="V1385" s="475"/>
      <c r="W1385" s="476"/>
      <c r="X1385" s="476"/>
      <c r="Y1385" s="476"/>
      <c r="Z1385" s="116"/>
      <c r="AA1385" s="117" t="str" cm="1">
        <f t="array" ref="AA1385">_xlfn.IFNA(_xlfn.IFS($H1385="Length",VLOOKUP($Y1385,Densities,3,FALSE),$H1385="area",VLOOKUP($Y1385,Densities,4,FALSE),$H1385="volume",VLOOKUP($Y1385,Densities,5,FALSE),$H1385="mass",1,$H1385="",""),"enter density manually")</f>
        <v/>
      </c>
      <c r="AB1385" s="115" t="str" cm="1">
        <f t="array" ref="AB1385">_xlfn.IFNA(_xlfn.IFS($H1385="length","kg/m",$H1385="area","kg/m2",$H1385="volume","kg/m3",$H1385="mass","kg/kg",$H1385="",""),"problem")</f>
        <v/>
      </c>
      <c r="AC1385" s="118" t="str">
        <f t="shared" si="83"/>
        <v/>
      </c>
      <c r="AD1385" s="119" t="str">
        <f t="shared" si="84"/>
        <v/>
      </c>
      <c r="AE1385" s="120" t="str">
        <f t="shared" si="85"/>
        <v/>
      </c>
      <c r="AF1385" s="121" t="str">
        <f t="shared" si="82"/>
        <v/>
      </c>
    </row>
    <row r="1386" spans="2:32" ht="15.75" customHeight="1" x14ac:dyDescent="0.35">
      <c r="B1386" s="903"/>
      <c r="C1386" s="904"/>
      <c r="D1386" s="905"/>
      <c r="E1386" s="906"/>
      <c r="F1386" s="907"/>
      <c r="G1386" s="908"/>
      <c r="H1386" s="909"/>
      <c r="I1386" s="910"/>
      <c r="J1386" s="911"/>
      <c r="K1386" s="912"/>
      <c r="L1386" s="913"/>
      <c r="M1386" s="914"/>
      <c r="N1386" s="915"/>
      <c r="O1386" s="914"/>
      <c r="P1386" s="915"/>
      <c r="Q1386" s="916"/>
      <c r="R1386" s="917"/>
      <c r="S1386" s="918"/>
      <c r="T1386" s="114" t="str" cm="1">
        <f t="array" ref="T1386">_xlfn.IFS(I1386="L = L",J1386*K1386,I1386="L = RoT",J1386*R1386*S1386,I1386="A = L x H",J1386*K1386*L1386,I1386="A = CS",J1386*O1386,I1386="A = A",J1386*N1386,I1386="A = RoT",J1386*R1386*S1386,I1386="V = L x H x T",J1386*K1386*L1386*M1386,I1386="V = L x CS",J1386*K1386*O1386,I1386="V = T x A",J1386*M1386*N1386,I1386="V = V",J1386*P1386,I1386="V = RoT",J1386*R1386*S1386,I1386="M = M",J1386*Q1386,I1386="M = RoT",J1386*R1386*S1386,I1386="","")</f>
        <v/>
      </c>
      <c r="U1386" s="115" t="str" cm="1">
        <f t="array" ref="U1386">_xlfn.IFNA(_xlfn.IFS($H1386="length","m",$H1386="area","m2",$H1386="volume","m3",$H1386="mass","kg",$H1386="",""),"problem")</f>
        <v/>
      </c>
      <c r="V1386" s="475"/>
      <c r="W1386" s="476"/>
      <c r="X1386" s="476"/>
      <c r="Y1386" s="476"/>
      <c r="Z1386" s="116"/>
      <c r="AA1386" s="117" t="str" cm="1">
        <f t="array" ref="AA1386">_xlfn.IFNA(_xlfn.IFS($H1386="Length",VLOOKUP($Y1386,Densities,3,FALSE),$H1386="area",VLOOKUP($Y1386,Densities,4,FALSE),$H1386="volume",VLOOKUP($Y1386,Densities,5,FALSE),$H1386="mass",1,$H1386="",""),"enter density manually")</f>
        <v/>
      </c>
      <c r="AB1386" s="115" t="str" cm="1">
        <f t="array" ref="AB1386">_xlfn.IFNA(_xlfn.IFS($H1386="length","kg/m",$H1386="area","kg/m2",$H1386="volume","kg/m3",$H1386="mass","kg/kg",$H1386="",""),"problem")</f>
        <v/>
      </c>
      <c r="AC1386" s="118" t="str">
        <f t="shared" si="83"/>
        <v/>
      </c>
      <c r="AD1386" s="119" t="str">
        <f t="shared" si="84"/>
        <v/>
      </c>
      <c r="AE1386" s="120" t="str">
        <f t="shared" si="85"/>
        <v/>
      </c>
      <c r="AF1386" s="121" t="str">
        <f t="shared" si="82"/>
        <v/>
      </c>
    </row>
    <row r="1387" spans="2:32" ht="15.75" customHeight="1" x14ac:dyDescent="0.35">
      <c r="B1387" s="903"/>
      <c r="C1387" s="904"/>
      <c r="D1387" s="905"/>
      <c r="E1387" s="906"/>
      <c r="F1387" s="907"/>
      <c r="G1387" s="908"/>
      <c r="H1387" s="909"/>
      <c r="I1387" s="910"/>
      <c r="J1387" s="911"/>
      <c r="K1387" s="912"/>
      <c r="L1387" s="913"/>
      <c r="M1387" s="914"/>
      <c r="N1387" s="915"/>
      <c r="O1387" s="914"/>
      <c r="P1387" s="915"/>
      <c r="Q1387" s="916"/>
      <c r="R1387" s="917"/>
      <c r="S1387" s="918"/>
      <c r="T1387" s="114" t="str" cm="1">
        <f t="array" ref="T1387">_xlfn.IFS(I1387="L = L",J1387*K1387,I1387="L = RoT",J1387*R1387*S1387,I1387="A = L x H",J1387*K1387*L1387,I1387="A = CS",J1387*O1387,I1387="A = A",J1387*N1387,I1387="A = RoT",J1387*R1387*S1387,I1387="V = L x H x T",J1387*K1387*L1387*M1387,I1387="V = L x CS",J1387*K1387*O1387,I1387="V = T x A",J1387*M1387*N1387,I1387="V = V",J1387*P1387,I1387="V = RoT",J1387*R1387*S1387,I1387="M = M",J1387*Q1387,I1387="M = RoT",J1387*R1387*S1387,I1387="","")</f>
        <v/>
      </c>
      <c r="U1387" s="115" t="str" cm="1">
        <f t="array" ref="U1387">_xlfn.IFNA(_xlfn.IFS($H1387="length","m",$H1387="area","m2",$H1387="volume","m3",$H1387="mass","kg",$H1387="",""),"problem")</f>
        <v/>
      </c>
      <c r="V1387" s="475"/>
      <c r="W1387" s="476"/>
      <c r="X1387" s="476"/>
      <c r="Y1387" s="476"/>
      <c r="Z1387" s="116"/>
      <c r="AA1387" s="117" t="str" cm="1">
        <f t="array" ref="AA1387">_xlfn.IFNA(_xlfn.IFS($H1387="Length",VLOOKUP($Y1387,Densities,3,FALSE),$H1387="area",VLOOKUP($Y1387,Densities,4,FALSE),$H1387="volume",VLOOKUP($Y1387,Densities,5,FALSE),$H1387="mass",1,$H1387="",""),"enter density manually")</f>
        <v/>
      </c>
      <c r="AB1387" s="115" t="str" cm="1">
        <f t="array" ref="AB1387">_xlfn.IFNA(_xlfn.IFS($H1387="length","kg/m",$H1387="area","kg/m2",$H1387="volume","kg/m3",$H1387="mass","kg/kg",$H1387="",""),"problem")</f>
        <v/>
      </c>
      <c r="AC1387" s="118" t="str">
        <f t="shared" si="83"/>
        <v/>
      </c>
      <c r="AD1387" s="119" t="str">
        <f t="shared" si="84"/>
        <v/>
      </c>
      <c r="AE1387" s="120" t="str">
        <f t="shared" si="85"/>
        <v/>
      </c>
      <c r="AF1387" s="121" t="str">
        <f t="shared" si="82"/>
        <v/>
      </c>
    </row>
    <row r="1388" spans="2:32" ht="15.75" customHeight="1" x14ac:dyDescent="0.35">
      <c r="B1388" s="903"/>
      <c r="C1388" s="904"/>
      <c r="D1388" s="905"/>
      <c r="E1388" s="906"/>
      <c r="F1388" s="907"/>
      <c r="G1388" s="908"/>
      <c r="H1388" s="909"/>
      <c r="I1388" s="910"/>
      <c r="J1388" s="911"/>
      <c r="K1388" s="912"/>
      <c r="L1388" s="913"/>
      <c r="M1388" s="914"/>
      <c r="N1388" s="915"/>
      <c r="O1388" s="914"/>
      <c r="P1388" s="915"/>
      <c r="Q1388" s="916"/>
      <c r="R1388" s="917"/>
      <c r="S1388" s="918"/>
      <c r="T1388" s="114" t="str" cm="1">
        <f t="array" ref="T1388">_xlfn.IFS(I1388="L = L",J1388*K1388,I1388="L = RoT",J1388*R1388*S1388,I1388="A = L x H",J1388*K1388*L1388,I1388="A = CS",J1388*O1388,I1388="A = A",J1388*N1388,I1388="A = RoT",J1388*R1388*S1388,I1388="V = L x H x T",J1388*K1388*L1388*M1388,I1388="V = L x CS",J1388*K1388*O1388,I1388="V = T x A",J1388*M1388*N1388,I1388="V = V",J1388*P1388,I1388="V = RoT",J1388*R1388*S1388,I1388="M = M",J1388*Q1388,I1388="M = RoT",J1388*R1388*S1388,I1388="","")</f>
        <v/>
      </c>
      <c r="U1388" s="115" t="str" cm="1">
        <f t="array" ref="U1388">_xlfn.IFNA(_xlfn.IFS($H1388="length","m",$H1388="area","m2",$H1388="volume","m3",$H1388="mass","kg",$H1388="",""),"problem")</f>
        <v/>
      </c>
      <c r="V1388" s="475"/>
      <c r="W1388" s="476"/>
      <c r="X1388" s="476"/>
      <c r="Y1388" s="476"/>
      <c r="Z1388" s="116"/>
      <c r="AA1388" s="117" t="str" cm="1">
        <f t="array" ref="AA1388">_xlfn.IFNA(_xlfn.IFS($H1388="Length",VLOOKUP($Y1388,Densities,3,FALSE),$H1388="area",VLOOKUP($Y1388,Densities,4,FALSE),$H1388="volume",VLOOKUP($Y1388,Densities,5,FALSE),$H1388="mass",1,$H1388="",""),"enter density manually")</f>
        <v/>
      </c>
      <c r="AB1388" s="115" t="str" cm="1">
        <f t="array" ref="AB1388">_xlfn.IFNA(_xlfn.IFS($H1388="length","kg/m",$H1388="area","kg/m2",$H1388="volume","kg/m3",$H1388="mass","kg/kg",$H1388="",""),"problem")</f>
        <v/>
      </c>
      <c r="AC1388" s="118" t="str">
        <f t="shared" si="83"/>
        <v/>
      </c>
      <c r="AD1388" s="119" t="str">
        <f t="shared" si="84"/>
        <v/>
      </c>
      <c r="AE1388" s="120" t="str">
        <f t="shared" si="85"/>
        <v/>
      </c>
      <c r="AF1388" s="121" t="str">
        <f t="shared" si="82"/>
        <v/>
      </c>
    </row>
    <row r="1389" spans="2:32" ht="15.75" customHeight="1" x14ac:dyDescent="0.35">
      <c r="B1389" s="903"/>
      <c r="C1389" s="904"/>
      <c r="D1389" s="905"/>
      <c r="E1389" s="906"/>
      <c r="F1389" s="907"/>
      <c r="G1389" s="908"/>
      <c r="H1389" s="909"/>
      <c r="I1389" s="910"/>
      <c r="J1389" s="911"/>
      <c r="K1389" s="912"/>
      <c r="L1389" s="913"/>
      <c r="M1389" s="914"/>
      <c r="N1389" s="915"/>
      <c r="O1389" s="914"/>
      <c r="P1389" s="915"/>
      <c r="Q1389" s="916"/>
      <c r="R1389" s="917"/>
      <c r="S1389" s="918"/>
      <c r="T1389" s="114" t="str" cm="1">
        <f t="array" ref="T1389">_xlfn.IFS(I1389="L = L",J1389*K1389,I1389="L = RoT",J1389*R1389*S1389,I1389="A = L x H",J1389*K1389*L1389,I1389="A = CS",J1389*O1389,I1389="A = A",J1389*N1389,I1389="A = RoT",J1389*R1389*S1389,I1389="V = L x H x T",J1389*K1389*L1389*M1389,I1389="V = L x CS",J1389*K1389*O1389,I1389="V = T x A",J1389*M1389*N1389,I1389="V = V",J1389*P1389,I1389="V = RoT",J1389*R1389*S1389,I1389="M = M",J1389*Q1389,I1389="M = RoT",J1389*R1389*S1389,I1389="","")</f>
        <v/>
      </c>
      <c r="U1389" s="115" t="str" cm="1">
        <f t="array" ref="U1389">_xlfn.IFNA(_xlfn.IFS($H1389="length","m",$H1389="area","m2",$H1389="volume","m3",$H1389="mass","kg",$H1389="",""),"problem")</f>
        <v/>
      </c>
      <c r="V1389" s="475"/>
      <c r="W1389" s="476"/>
      <c r="X1389" s="476"/>
      <c r="Y1389" s="476"/>
      <c r="Z1389" s="116"/>
      <c r="AA1389" s="117" t="str" cm="1">
        <f t="array" ref="AA1389">_xlfn.IFNA(_xlfn.IFS($H1389="Length",VLOOKUP($Y1389,Densities,3,FALSE),$H1389="area",VLOOKUP($Y1389,Densities,4,FALSE),$H1389="volume",VLOOKUP($Y1389,Densities,5,FALSE),$H1389="mass",1,$H1389="",""),"enter density manually")</f>
        <v/>
      </c>
      <c r="AB1389" s="115" t="str" cm="1">
        <f t="array" ref="AB1389">_xlfn.IFNA(_xlfn.IFS($H1389="length","kg/m",$H1389="area","kg/m2",$H1389="volume","kg/m3",$H1389="mass","kg/kg",$H1389="",""),"problem")</f>
        <v/>
      </c>
      <c r="AC1389" s="118" t="str">
        <f t="shared" si="83"/>
        <v/>
      </c>
      <c r="AD1389" s="119" t="str">
        <f t="shared" si="84"/>
        <v/>
      </c>
      <c r="AE1389" s="120" t="str">
        <f t="shared" si="85"/>
        <v/>
      </c>
      <c r="AF1389" s="121" t="str">
        <f t="shared" si="82"/>
        <v/>
      </c>
    </row>
    <row r="1390" spans="2:32" ht="15.75" customHeight="1" x14ac:dyDescent="0.35">
      <c r="B1390" s="903"/>
      <c r="C1390" s="904"/>
      <c r="D1390" s="905"/>
      <c r="E1390" s="906"/>
      <c r="F1390" s="907"/>
      <c r="G1390" s="908"/>
      <c r="H1390" s="909"/>
      <c r="I1390" s="910"/>
      <c r="J1390" s="911"/>
      <c r="K1390" s="912"/>
      <c r="L1390" s="913"/>
      <c r="M1390" s="914"/>
      <c r="N1390" s="915"/>
      <c r="O1390" s="914"/>
      <c r="P1390" s="915"/>
      <c r="Q1390" s="916"/>
      <c r="R1390" s="917"/>
      <c r="S1390" s="918"/>
      <c r="T1390" s="114" t="str" cm="1">
        <f t="array" ref="T1390">_xlfn.IFS(I1390="L = L",J1390*K1390,I1390="L = RoT",J1390*R1390*S1390,I1390="A = L x H",J1390*K1390*L1390,I1390="A = CS",J1390*O1390,I1390="A = A",J1390*N1390,I1390="A = RoT",J1390*R1390*S1390,I1390="V = L x H x T",J1390*K1390*L1390*M1390,I1390="V = L x CS",J1390*K1390*O1390,I1390="V = T x A",J1390*M1390*N1390,I1390="V = V",J1390*P1390,I1390="V = RoT",J1390*R1390*S1390,I1390="M = M",J1390*Q1390,I1390="M = RoT",J1390*R1390*S1390,I1390="","")</f>
        <v/>
      </c>
      <c r="U1390" s="115" t="str" cm="1">
        <f t="array" ref="U1390">_xlfn.IFNA(_xlfn.IFS($H1390="length","m",$H1390="area","m2",$H1390="volume","m3",$H1390="mass","kg",$H1390="",""),"problem")</f>
        <v/>
      </c>
      <c r="V1390" s="475"/>
      <c r="W1390" s="476"/>
      <c r="X1390" s="476"/>
      <c r="Y1390" s="476"/>
      <c r="Z1390" s="116"/>
      <c r="AA1390" s="117" t="str" cm="1">
        <f t="array" ref="AA1390">_xlfn.IFNA(_xlfn.IFS($H1390="Length",VLOOKUP($Y1390,Densities,3,FALSE),$H1390="area",VLOOKUP($Y1390,Densities,4,FALSE),$H1390="volume",VLOOKUP($Y1390,Densities,5,FALSE),$H1390="mass",1,$H1390="",""),"enter density manually")</f>
        <v/>
      </c>
      <c r="AB1390" s="115" t="str" cm="1">
        <f t="array" ref="AB1390">_xlfn.IFNA(_xlfn.IFS($H1390="length","kg/m",$H1390="area","kg/m2",$H1390="volume","kg/m3",$H1390="mass","kg/kg",$H1390="",""),"problem")</f>
        <v/>
      </c>
      <c r="AC1390" s="118" t="str">
        <f t="shared" si="83"/>
        <v/>
      </c>
      <c r="AD1390" s="119" t="str">
        <f t="shared" si="84"/>
        <v/>
      </c>
      <c r="AE1390" s="120" t="str">
        <f t="shared" si="85"/>
        <v/>
      </c>
      <c r="AF1390" s="121" t="str">
        <f t="shared" si="82"/>
        <v/>
      </c>
    </row>
    <row r="1391" spans="2:32" ht="15.75" customHeight="1" x14ac:dyDescent="0.35">
      <c r="B1391" s="903"/>
      <c r="C1391" s="904"/>
      <c r="D1391" s="905"/>
      <c r="E1391" s="906"/>
      <c r="F1391" s="907"/>
      <c r="G1391" s="908"/>
      <c r="H1391" s="909"/>
      <c r="I1391" s="910"/>
      <c r="J1391" s="911"/>
      <c r="K1391" s="912"/>
      <c r="L1391" s="913"/>
      <c r="M1391" s="914"/>
      <c r="N1391" s="915"/>
      <c r="O1391" s="914"/>
      <c r="P1391" s="915"/>
      <c r="Q1391" s="916"/>
      <c r="R1391" s="917"/>
      <c r="S1391" s="918"/>
      <c r="T1391" s="114" t="str" cm="1">
        <f t="array" ref="T1391">_xlfn.IFS(I1391="L = L",J1391*K1391,I1391="L = RoT",J1391*R1391*S1391,I1391="A = L x H",J1391*K1391*L1391,I1391="A = CS",J1391*O1391,I1391="A = A",J1391*N1391,I1391="A = RoT",J1391*R1391*S1391,I1391="V = L x H x T",J1391*K1391*L1391*M1391,I1391="V = L x CS",J1391*K1391*O1391,I1391="V = T x A",J1391*M1391*N1391,I1391="V = V",J1391*P1391,I1391="V = RoT",J1391*R1391*S1391,I1391="M = M",J1391*Q1391,I1391="M = RoT",J1391*R1391*S1391,I1391="","")</f>
        <v/>
      </c>
      <c r="U1391" s="115" t="str" cm="1">
        <f t="array" ref="U1391">_xlfn.IFNA(_xlfn.IFS($H1391="length","m",$H1391="area","m2",$H1391="volume","m3",$H1391="mass","kg",$H1391="",""),"problem")</f>
        <v/>
      </c>
      <c r="V1391" s="475"/>
      <c r="W1391" s="476"/>
      <c r="X1391" s="476"/>
      <c r="Y1391" s="476"/>
      <c r="Z1391" s="116"/>
      <c r="AA1391" s="117" t="str" cm="1">
        <f t="array" ref="AA1391">_xlfn.IFNA(_xlfn.IFS($H1391="Length",VLOOKUP($Y1391,Densities,3,FALSE),$H1391="area",VLOOKUP($Y1391,Densities,4,FALSE),$H1391="volume",VLOOKUP($Y1391,Densities,5,FALSE),$H1391="mass",1,$H1391="",""),"enter density manually")</f>
        <v/>
      </c>
      <c r="AB1391" s="115" t="str" cm="1">
        <f t="array" ref="AB1391">_xlfn.IFNA(_xlfn.IFS($H1391="length","kg/m",$H1391="area","kg/m2",$H1391="volume","kg/m3",$H1391="mass","kg/kg",$H1391="",""),"problem")</f>
        <v/>
      </c>
      <c r="AC1391" s="118" t="str">
        <f t="shared" si="83"/>
        <v/>
      </c>
      <c r="AD1391" s="119" t="str">
        <f t="shared" si="84"/>
        <v/>
      </c>
      <c r="AE1391" s="120" t="str">
        <f t="shared" si="85"/>
        <v/>
      </c>
      <c r="AF1391" s="121" t="str">
        <f t="shared" si="82"/>
        <v/>
      </c>
    </row>
    <row r="1392" spans="2:32" ht="15.75" customHeight="1" x14ac:dyDescent="0.35">
      <c r="B1392" s="903"/>
      <c r="C1392" s="904"/>
      <c r="D1392" s="905"/>
      <c r="E1392" s="906"/>
      <c r="F1392" s="907"/>
      <c r="G1392" s="908"/>
      <c r="H1392" s="909"/>
      <c r="I1392" s="910"/>
      <c r="J1392" s="911"/>
      <c r="K1392" s="912"/>
      <c r="L1392" s="913"/>
      <c r="M1392" s="914"/>
      <c r="N1392" s="915"/>
      <c r="O1392" s="914"/>
      <c r="P1392" s="915"/>
      <c r="Q1392" s="916"/>
      <c r="R1392" s="917"/>
      <c r="S1392" s="918"/>
      <c r="T1392" s="114" t="str" cm="1">
        <f t="array" ref="T1392">_xlfn.IFS(I1392="L = L",J1392*K1392,I1392="L = RoT",J1392*R1392*S1392,I1392="A = L x H",J1392*K1392*L1392,I1392="A = CS",J1392*O1392,I1392="A = A",J1392*N1392,I1392="A = RoT",J1392*R1392*S1392,I1392="V = L x H x T",J1392*K1392*L1392*M1392,I1392="V = L x CS",J1392*K1392*O1392,I1392="V = T x A",J1392*M1392*N1392,I1392="V = V",J1392*P1392,I1392="V = RoT",J1392*R1392*S1392,I1392="M = M",J1392*Q1392,I1392="M = RoT",J1392*R1392*S1392,I1392="","")</f>
        <v/>
      </c>
      <c r="U1392" s="115" t="str" cm="1">
        <f t="array" ref="U1392">_xlfn.IFNA(_xlfn.IFS($H1392="length","m",$H1392="area","m2",$H1392="volume","m3",$H1392="mass","kg",$H1392="",""),"problem")</f>
        <v/>
      </c>
      <c r="V1392" s="475"/>
      <c r="W1392" s="476"/>
      <c r="X1392" s="476"/>
      <c r="Y1392" s="476"/>
      <c r="Z1392" s="116"/>
      <c r="AA1392" s="117" t="str" cm="1">
        <f t="array" ref="AA1392">_xlfn.IFNA(_xlfn.IFS($H1392="Length",VLOOKUP($Y1392,Densities,3,FALSE),$H1392="area",VLOOKUP($Y1392,Densities,4,FALSE),$H1392="volume",VLOOKUP($Y1392,Densities,5,FALSE),$H1392="mass",1,$H1392="",""),"enter density manually")</f>
        <v/>
      </c>
      <c r="AB1392" s="115" t="str" cm="1">
        <f t="array" ref="AB1392">_xlfn.IFNA(_xlfn.IFS($H1392="length","kg/m",$H1392="area","kg/m2",$H1392="volume","kg/m3",$H1392="mass","kg/kg",$H1392="",""),"problem")</f>
        <v/>
      </c>
      <c r="AC1392" s="118" t="str">
        <f t="shared" si="83"/>
        <v/>
      </c>
      <c r="AD1392" s="119" t="str">
        <f t="shared" si="84"/>
        <v/>
      </c>
      <c r="AE1392" s="120" t="str">
        <f t="shared" si="85"/>
        <v/>
      </c>
      <c r="AF1392" s="121" t="str">
        <f t="shared" si="82"/>
        <v/>
      </c>
    </row>
    <row r="1393" spans="2:32" ht="15.75" customHeight="1" x14ac:dyDescent="0.35">
      <c r="B1393" s="903"/>
      <c r="C1393" s="904"/>
      <c r="D1393" s="905"/>
      <c r="E1393" s="906"/>
      <c r="F1393" s="907"/>
      <c r="G1393" s="908"/>
      <c r="H1393" s="909"/>
      <c r="I1393" s="910"/>
      <c r="J1393" s="911"/>
      <c r="K1393" s="912"/>
      <c r="L1393" s="913"/>
      <c r="M1393" s="914"/>
      <c r="N1393" s="915"/>
      <c r="O1393" s="914"/>
      <c r="P1393" s="915"/>
      <c r="Q1393" s="916"/>
      <c r="R1393" s="917"/>
      <c r="S1393" s="918"/>
      <c r="T1393" s="114" t="str" cm="1">
        <f t="array" ref="T1393">_xlfn.IFS(I1393="L = L",J1393*K1393,I1393="L = RoT",J1393*R1393*S1393,I1393="A = L x H",J1393*K1393*L1393,I1393="A = CS",J1393*O1393,I1393="A = A",J1393*N1393,I1393="A = RoT",J1393*R1393*S1393,I1393="V = L x H x T",J1393*K1393*L1393*M1393,I1393="V = L x CS",J1393*K1393*O1393,I1393="V = T x A",J1393*M1393*N1393,I1393="V = V",J1393*P1393,I1393="V = RoT",J1393*R1393*S1393,I1393="M = M",J1393*Q1393,I1393="M = RoT",J1393*R1393*S1393,I1393="","")</f>
        <v/>
      </c>
      <c r="U1393" s="115" t="str" cm="1">
        <f t="array" ref="U1393">_xlfn.IFNA(_xlfn.IFS($H1393="length","m",$H1393="area","m2",$H1393="volume","m3",$H1393="mass","kg",$H1393="",""),"problem")</f>
        <v/>
      </c>
      <c r="V1393" s="475"/>
      <c r="W1393" s="476"/>
      <c r="X1393" s="476"/>
      <c r="Y1393" s="476"/>
      <c r="Z1393" s="116"/>
      <c r="AA1393" s="117" t="str" cm="1">
        <f t="array" ref="AA1393">_xlfn.IFNA(_xlfn.IFS($H1393="Length",VLOOKUP($Y1393,Densities,3,FALSE),$H1393="area",VLOOKUP($Y1393,Densities,4,FALSE),$H1393="volume",VLOOKUP($Y1393,Densities,5,FALSE),$H1393="mass",1,$H1393="",""),"enter density manually")</f>
        <v/>
      </c>
      <c r="AB1393" s="115" t="str" cm="1">
        <f t="array" ref="AB1393">_xlfn.IFNA(_xlfn.IFS($H1393="length","kg/m",$H1393="area","kg/m2",$H1393="volume","kg/m3",$H1393="mass","kg/kg",$H1393="",""),"problem")</f>
        <v/>
      </c>
      <c r="AC1393" s="118" t="str">
        <f t="shared" si="83"/>
        <v/>
      </c>
      <c r="AD1393" s="119" t="str">
        <f t="shared" si="84"/>
        <v/>
      </c>
      <c r="AE1393" s="120" t="str">
        <f t="shared" si="85"/>
        <v/>
      </c>
      <c r="AF1393" s="121" t="str">
        <f t="shared" si="82"/>
        <v/>
      </c>
    </row>
    <row r="1394" spans="2:32" ht="15.75" customHeight="1" x14ac:dyDescent="0.35">
      <c r="B1394" s="903"/>
      <c r="C1394" s="904"/>
      <c r="D1394" s="905"/>
      <c r="E1394" s="906"/>
      <c r="F1394" s="907"/>
      <c r="G1394" s="908"/>
      <c r="H1394" s="909"/>
      <c r="I1394" s="910"/>
      <c r="J1394" s="911"/>
      <c r="K1394" s="912"/>
      <c r="L1394" s="913"/>
      <c r="M1394" s="914"/>
      <c r="N1394" s="915"/>
      <c r="O1394" s="914"/>
      <c r="P1394" s="915"/>
      <c r="Q1394" s="916"/>
      <c r="R1394" s="917"/>
      <c r="S1394" s="918"/>
      <c r="T1394" s="114" t="str" cm="1">
        <f t="array" ref="T1394">_xlfn.IFS(I1394="L = L",J1394*K1394,I1394="L = RoT",J1394*R1394*S1394,I1394="A = L x H",J1394*K1394*L1394,I1394="A = CS",J1394*O1394,I1394="A = A",J1394*N1394,I1394="A = RoT",J1394*R1394*S1394,I1394="V = L x H x T",J1394*K1394*L1394*M1394,I1394="V = L x CS",J1394*K1394*O1394,I1394="V = T x A",J1394*M1394*N1394,I1394="V = V",J1394*P1394,I1394="V = RoT",J1394*R1394*S1394,I1394="M = M",J1394*Q1394,I1394="M = RoT",J1394*R1394*S1394,I1394="","")</f>
        <v/>
      </c>
      <c r="U1394" s="115" t="str" cm="1">
        <f t="array" ref="U1394">_xlfn.IFNA(_xlfn.IFS($H1394="length","m",$H1394="area","m2",$H1394="volume","m3",$H1394="mass","kg",$H1394="",""),"problem")</f>
        <v/>
      </c>
      <c r="V1394" s="475"/>
      <c r="W1394" s="476"/>
      <c r="X1394" s="476"/>
      <c r="Y1394" s="476"/>
      <c r="Z1394" s="116"/>
      <c r="AA1394" s="117" t="str" cm="1">
        <f t="array" ref="AA1394">_xlfn.IFNA(_xlfn.IFS($H1394="Length",VLOOKUP($Y1394,Densities,3,FALSE),$H1394="area",VLOOKUP($Y1394,Densities,4,FALSE),$H1394="volume",VLOOKUP($Y1394,Densities,5,FALSE),$H1394="mass",1,$H1394="",""),"enter density manually")</f>
        <v/>
      </c>
      <c r="AB1394" s="115" t="str" cm="1">
        <f t="array" ref="AB1394">_xlfn.IFNA(_xlfn.IFS($H1394="length","kg/m",$H1394="area","kg/m2",$H1394="volume","kg/m3",$H1394="mass","kg/kg",$H1394="",""),"problem")</f>
        <v/>
      </c>
      <c r="AC1394" s="118" t="str">
        <f t="shared" si="83"/>
        <v/>
      </c>
      <c r="AD1394" s="119" t="str">
        <f t="shared" si="84"/>
        <v/>
      </c>
      <c r="AE1394" s="120" t="str">
        <f t="shared" si="85"/>
        <v/>
      </c>
      <c r="AF1394" s="121" t="str">
        <f t="shared" si="82"/>
        <v/>
      </c>
    </row>
    <row r="1395" spans="2:32" ht="15.75" customHeight="1" x14ac:dyDescent="0.35">
      <c r="B1395" s="903"/>
      <c r="C1395" s="904"/>
      <c r="D1395" s="905"/>
      <c r="E1395" s="906"/>
      <c r="F1395" s="907"/>
      <c r="G1395" s="908"/>
      <c r="H1395" s="909"/>
      <c r="I1395" s="910"/>
      <c r="J1395" s="911"/>
      <c r="K1395" s="912"/>
      <c r="L1395" s="913"/>
      <c r="M1395" s="914"/>
      <c r="N1395" s="915"/>
      <c r="O1395" s="914"/>
      <c r="P1395" s="915"/>
      <c r="Q1395" s="916"/>
      <c r="R1395" s="917"/>
      <c r="S1395" s="918"/>
      <c r="T1395" s="114" t="str" cm="1">
        <f t="array" ref="T1395">_xlfn.IFS(I1395="L = L",J1395*K1395,I1395="L = RoT",J1395*R1395*S1395,I1395="A = L x H",J1395*K1395*L1395,I1395="A = CS",J1395*O1395,I1395="A = A",J1395*N1395,I1395="A = RoT",J1395*R1395*S1395,I1395="V = L x H x T",J1395*K1395*L1395*M1395,I1395="V = L x CS",J1395*K1395*O1395,I1395="V = T x A",J1395*M1395*N1395,I1395="V = V",J1395*P1395,I1395="V = RoT",J1395*R1395*S1395,I1395="M = M",J1395*Q1395,I1395="M = RoT",J1395*R1395*S1395,I1395="","")</f>
        <v/>
      </c>
      <c r="U1395" s="115" t="str" cm="1">
        <f t="array" ref="U1395">_xlfn.IFNA(_xlfn.IFS($H1395="length","m",$H1395="area","m2",$H1395="volume","m3",$H1395="mass","kg",$H1395="",""),"problem")</f>
        <v/>
      </c>
      <c r="V1395" s="475"/>
      <c r="W1395" s="476"/>
      <c r="X1395" s="476"/>
      <c r="Y1395" s="476"/>
      <c r="Z1395" s="116"/>
      <c r="AA1395" s="117" t="str" cm="1">
        <f t="array" ref="AA1395">_xlfn.IFNA(_xlfn.IFS($H1395="Length",VLOOKUP($Y1395,Densities,3,FALSE),$H1395="area",VLOOKUP($Y1395,Densities,4,FALSE),$H1395="volume",VLOOKUP($Y1395,Densities,5,FALSE),$H1395="mass",1,$H1395="",""),"enter density manually")</f>
        <v/>
      </c>
      <c r="AB1395" s="115" t="str" cm="1">
        <f t="array" ref="AB1395">_xlfn.IFNA(_xlfn.IFS($H1395="length","kg/m",$H1395="area","kg/m2",$H1395="volume","kg/m3",$H1395="mass","kg/kg",$H1395="",""),"problem")</f>
        <v/>
      </c>
      <c r="AC1395" s="118" t="str">
        <f t="shared" si="83"/>
        <v/>
      </c>
      <c r="AD1395" s="119" t="str">
        <f t="shared" si="84"/>
        <v/>
      </c>
      <c r="AE1395" s="120" t="str">
        <f t="shared" si="85"/>
        <v/>
      </c>
      <c r="AF1395" s="121" t="str">
        <f t="shared" si="82"/>
        <v/>
      </c>
    </row>
    <row r="1396" spans="2:32" ht="15.75" customHeight="1" x14ac:dyDescent="0.35">
      <c r="B1396" s="903"/>
      <c r="C1396" s="904"/>
      <c r="D1396" s="905"/>
      <c r="E1396" s="906"/>
      <c r="F1396" s="907"/>
      <c r="G1396" s="908"/>
      <c r="H1396" s="909"/>
      <c r="I1396" s="910"/>
      <c r="J1396" s="911"/>
      <c r="K1396" s="912"/>
      <c r="L1396" s="913"/>
      <c r="M1396" s="914"/>
      <c r="N1396" s="915"/>
      <c r="O1396" s="914"/>
      <c r="P1396" s="915"/>
      <c r="Q1396" s="916"/>
      <c r="R1396" s="917"/>
      <c r="S1396" s="918"/>
      <c r="T1396" s="114" t="str" cm="1">
        <f t="array" ref="T1396">_xlfn.IFS(I1396="L = L",J1396*K1396,I1396="L = RoT",J1396*R1396*S1396,I1396="A = L x H",J1396*K1396*L1396,I1396="A = CS",J1396*O1396,I1396="A = A",J1396*N1396,I1396="A = RoT",J1396*R1396*S1396,I1396="V = L x H x T",J1396*K1396*L1396*M1396,I1396="V = L x CS",J1396*K1396*O1396,I1396="V = T x A",J1396*M1396*N1396,I1396="V = V",J1396*P1396,I1396="V = RoT",J1396*R1396*S1396,I1396="M = M",J1396*Q1396,I1396="M = RoT",J1396*R1396*S1396,I1396="","")</f>
        <v/>
      </c>
      <c r="U1396" s="115" t="str" cm="1">
        <f t="array" ref="U1396">_xlfn.IFNA(_xlfn.IFS($H1396="length","m",$H1396="area","m2",$H1396="volume","m3",$H1396="mass","kg",$H1396="",""),"problem")</f>
        <v/>
      </c>
      <c r="V1396" s="475"/>
      <c r="W1396" s="476"/>
      <c r="X1396" s="476"/>
      <c r="Y1396" s="476"/>
      <c r="Z1396" s="116"/>
      <c r="AA1396" s="117" t="str" cm="1">
        <f t="array" ref="AA1396">_xlfn.IFNA(_xlfn.IFS($H1396="Length",VLOOKUP($Y1396,Densities,3,FALSE),$H1396="area",VLOOKUP($Y1396,Densities,4,FALSE),$H1396="volume",VLOOKUP($Y1396,Densities,5,FALSE),$H1396="mass",1,$H1396="",""),"enter density manually")</f>
        <v/>
      </c>
      <c r="AB1396" s="115" t="str" cm="1">
        <f t="array" ref="AB1396">_xlfn.IFNA(_xlfn.IFS($H1396="length","kg/m",$H1396="area","kg/m2",$H1396="volume","kg/m3",$H1396="mass","kg/kg",$H1396="",""),"problem")</f>
        <v/>
      </c>
      <c r="AC1396" s="118" t="str">
        <f t="shared" si="83"/>
        <v/>
      </c>
      <c r="AD1396" s="119" t="str">
        <f t="shared" si="84"/>
        <v/>
      </c>
      <c r="AE1396" s="120" t="str">
        <f t="shared" si="85"/>
        <v/>
      </c>
      <c r="AF1396" s="121" t="str">
        <f t="shared" si="82"/>
        <v/>
      </c>
    </row>
    <row r="1397" spans="2:32" ht="15.75" customHeight="1" x14ac:dyDescent="0.35">
      <c r="B1397" s="903"/>
      <c r="C1397" s="904"/>
      <c r="D1397" s="905"/>
      <c r="E1397" s="906"/>
      <c r="F1397" s="907"/>
      <c r="G1397" s="908"/>
      <c r="H1397" s="909"/>
      <c r="I1397" s="910"/>
      <c r="J1397" s="911"/>
      <c r="K1397" s="912"/>
      <c r="L1397" s="913"/>
      <c r="M1397" s="914"/>
      <c r="N1397" s="915"/>
      <c r="O1397" s="914"/>
      <c r="P1397" s="915"/>
      <c r="Q1397" s="916"/>
      <c r="R1397" s="917"/>
      <c r="S1397" s="918"/>
      <c r="T1397" s="114" t="str" cm="1">
        <f t="array" ref="T1397">_xlfn.IFS(I1397="L = L",J1397*K1397,I1397="L = RoT",J1397*R1397*S1397,I1397="A = L x H",J1397*K1397*L1397,I1397="A = CS",J1397*O1397,I1397="A = A",J1397*N1397,I1397="A = RoT",J1397*R1397*S1397,I1397="V = L x H x T",J1397*K1397*L1397*M1397,I1397="V = L x CS",J1397*K1397*O1397,I1397="V = T x A",J1397*M1397*N1397,I1397="V = V",J1397*P1397,I1397="V = RoT",J1397*R1397*S1397,I1397="M = M",J1397*Q1397,I1397="M = RoT",J1397*R1397*S1397,I1397="","")</f>
        <v/>
      </c>
      <c r="U1397" s="115" t="str" cm="1">
        <f t="array" ref="U1397">_xlfn.IFNA(_xlfn.IFS($H1397="length","m",$H1397="area","m2",$H1397="volume","m3",$H1397="mass","kg",$H1397="",""),"problem")</f>
        <v/>
      </c>
      <c r="V1397" s="475"/>
      <c r="W1397" s="476"/>
      <c r="X1397" s="476"/>
      <c r="Y1397" s="476"/>
      <c r="Z1397" s="116"/>
      <c r="AA1397" s="117" t="str" cm="1">
        <f t="array" ref="AA1397">_xlfn.IFNA(_xlfn.IFS($H1397="Length",VLOOKUP($Y1397,Densities,3,FALSE),$H1397="area",VLOOKUP($Y1397,Densities,4,FALSE),$H1397="volume",VLOOKUP($Y1397,Densities,5,FALSE),$H1397="mass",1,$H1397="",""),"enter density manually")</f>
        <v/>
      </c>
      <c r="AB1397" s="115" t="str" cm="1">
        <f t="array" ref="AB1397">_xlfn.IFNA(_xlfn.IFS($H1397="length","kg/m",$H1397="area","kg/m2",$H1397="volume","kg/m3",$H1397="mass","kg/kg",$H1397="",""),"problem")</f>
        <v/>
      </c>
      <c r="AC1397" s="118" t="str">
        <f t="shared" si="83"/>
        <v/>
      </c>
      <c r="AD1397" s="119" t="str">
        <f t="shared" si="84"/>
        <v/>
      </c>
      <c r="AE1397" s="120" t="str">
        <f t="shared" si="85"/>
        <v/>
      </c>
      <c r="AF1397" s="121" t="str">
        <f t="shared" si="82"/>
        <v/>
      </c>
    </row>
    <row r="1398" spans="2:32" ht="15.75" customHeight="1" x14ac:dyDescent="0.35">
      <c r="B1398" s="903"/>
      <c r="C1398" s="904"/>
      <c r="D1398" s="905"/>
      <c r="E1398" s="906"/>
      <c r="F1398" s="907"/>
      <c r="G1398" s="908"/>
      <c r="H1398" s="909"/>
      <c r="I1398" s="910"/>
      <c r="J1398" s="911"/>
      <c r="K1398" s="912"/>
      <c r="L1398" s="913"/>
      <c r="M1398" s="914"/>
      <c r="N1398" s="915"/>
      <c r="O1398" s="914"/>
      <c r="P1398" s="915"/>
      <c r="Q1398" s="916"/>
      <c r="R1398" s="917"/>
      <c r="S1398" s="918"/>
      <c r="T1398" s="114" t="str" cm="1">
        <f t="array" ref="T1398">_xlfn.IFS(I1398="L = L",J1398*K1398,I1398="L = RoT",J1398*R1398*S1398,I1398="A = L x H",J1398*K1398*L1398,I1398="A = CS",J1398*O1398,I1398="A = A",J1398*N1398,I1398="A = RoT",J1398*R1398*S1398,I1398="V = L x H x T",J1398*K1398*L1398*M1398,I1398="V = L x CS",J1398*K1398*O1398,I1398="V = T x A",J1398*M1398*N1398,I1398="V = V",J1398*P1398,I1398="V = RoT",J1398*R1398*S1398,I1398="M = M",J1398*Q1398,I1398="M = RoT",J1398*R1398*S1398,I1398="","")</f>
        <v/>
      </c>
      <c r="U1398" s="115" t="str" cm="1">
        <f t="array" ref="U1398">_xlfn.IFNA(_xlfn.IFS($H1398="length","m",$H1398="area","m2",$H1398="volume","m3",$H1398="mass","kg",$H1398="",""),"problem")</f>
        <v/>
      </c>
      <c r="V1398" s="475"/>
      <c r="W1398" s="476"/>
      <c r="X1398" s="476"/>
      <c r="Y1398" s="476"/>
      <c r="Z1398" s="116"/>
      <c r="AA1398" s="117" t="str" cm="1">
        <f t="array" ref="AA1398">_xlfn.IFNA(_xlfn.IFS($H1398="Length",VLOOKUP($Y1398,Densities,3,FALSE),$H1398="area",VLOOKUP($Y1398,Densities,4,FALSE),$H1398="volume",VLOOKUP($Y1398,Densities,5,FALSE),$H1398="mass",1,$H1398="",""),"enter density manually")</f>
        <v/>
      </c>
      <c r="AB1398" s="115" t="str" cm="1">
        <f t="array" ref="AB1398">_xlfn.IFNA(_xlfn.IFS($H1398="length","kg/m",$H1398="area","kg/m2",$H1398="volume","kg/m3",$H1398="mass","kg/kg",$H1398="",""),"problem")</f>
        <v/>
      </c>
      <c r="AC1398" s="118" t="str">
        <f t="shared" si="83"/>
        <v/>
      </c>
      <c r="AD1398" s="119" t="str">
        <f t="shared" si="84"/>
        <v/>
      </c>
      <c r="AE1398" s="120" t="str">
        <f t="shared" si="85"/>
        <v/>
      </c>
      <c r="AF1398" s="121" t="str">
        <f t="shared" si="82"/>
        <v/>
      </c>
    </row>
    <row r="1399" spans="2:32" ht="15.75" customHeight="1" x14ac:dyDescent="0.35">
      <c r="B1399" s="903"/>
      <c r="C1399" s="904"/>
      <c r="D1399" s="905"/>
      <c r="E1399" s="906"/>
      <c r="F1399" s="907"/>
      <c r="G1399" s="908"/>
      <c r="H1399" s="909"/>
      <c r="I1399" s="910"/>
      <c r="J1399" s="911"/>
      <c r="K1399" s="912"/>
      <c r="L1399" s="913"/>
      <c r="M1399" s="914"/>
      <c r="N1399" s="915"/>
      <c r="O1399" s="914"/>
      <c r="P1399" s="915"/>
      <c r="Q1399" s="916"/>
      <c r="R1399" s="917"/>
      <c r="S1399" s="918"/>
      <c r="T1399" s="114" t="str" cm="1">
        <f t="array" ref="T1399">_xlfn.IFS(I1399="L = L",J1399*K1399,I1399="L = RoT",J1399*R1399*S1399,I1399="A = L x H",J1399*K1399*L1399,I1399="A = CS",J1399*O1399,I1399="A = A",J1399*N1399,I1399="A = RoT",J1399*R1399*S1399,I1399="V = L x H x T",J1399*K1399*L1399*M1399,I1399="V = L x CS",J1399*K1399*O1399,I1399="V = T x A",J1399*M1399*N1399,I1399="V = V",J1399*P1399,I1399="V = RoT",J1399*R1399*S1399,I1399="M = M",J1399*Q1399,I1399="M = RoT",J1399*R1399*S1399,I1399="","")</f>
        <v/>
      </c>
      <c r="U1399" s="115" t="str" cm="1">
        <f t="array" ref="U1399">_xlfn.IFNA(_xlfn.IFS($H1399="length","m",$H1399="area","m2",$H1399="volume","m3",$H1399="mass","kg",$H1399="",""),"problem")</f>
        <v/>
      </c>
      <c r="V1399" s="475"/>
      <c r="W1399" s="476"/>
      <c r="X1399" s="476"/>
      <c r="Y1399" s="476"/>
      <c r="Z1399" s="116"/>
      <c r="AA1399" s="117" t="str" cm="1">
        <f t="array" ref="AA1399">_xlfn.IFNA(_xlfn.IFS($H1399="Length",VLOOKUP($Y1399,Densities,3,FALSE),$H1399="area",VLOOKUP($Y1399,Densities,4,FALSE),$H1399="volume",VLOOKUP($Y1399,Densities,5,FALSE),$H1399="mass",1,$H1399="",""),"enter density manually")</f>
        <v/>
      </c>
      <c r="AB1399" s="115" t="str" cm="1">
        <f t="array" ref="AB1399">_xlfn.IFNA(_xlfn.IFS($H1399="length","kg/m",$H1399="area","kg/m2",$H1399="volume","kg/m3",$H1399="mass","kg/kg",$H1399="",""),"problem")</f>
        <v/>
      </c>
      <c r="AC1399" s="118" t="str">
        <f t="shared" si="83"/>
        <v/>
      </c>
      <c r="AD1399" s="119" t="str">
        <f t="shared" si="84"/>
        <v/>
      </c>
      <c r="AE1399" s="120" t="str">
        <f t="shared" si="85"/>
        <v/>
      </c>
      <c r="AF1399" s="121" t="str">
        <f t="shared" si="82"/>
        <v/>
      </c>
    </row>
    <row r="1400" spans="2:32" ht="15.75" customHeight="1" x14ac:dyDescent="0.35">
      <c r="B1400" s="903"/>
      <c r="C1400" s="904"/>
      <c r="D1400" s="905"/>
      <c r="E1400" s="906"/>
      <c r="F1400" s="907"/>
      <c r="G1400" s="908"/>
      <c r="H1400" s="909"/>
      <c r="I1400" s="910"/>
      <c r="J1400" s="911"/>
      <c r="K1400" s="912"/>
      <c r="L1400" s="913"/>
      <c r="M1400" s="914"/>
      <c r="N1400" s="915"/>
      <c r="O1400" s="914"/>
      <c r="P1400" s="915"/>
      <c r="Q1400" s="916"/>
      <c r="R1400" s="917"/>
      <c r="S1400" s="918"/>
      <c r="T1400" s="114" t="str" cm="1">
        <f t="array" ref="T1400">_xlfn.IFS(I1400="L = L",J1400*K1400,I1400="L = RoT",J1400*R1400*S1400,I1400="A = L x H",J1400*K1400*L1400,I1400="A = CS",J1400*O1400,I1400="A = A",J1400*N1400,I1400="A = RoT",J1400*R1400*S1400,I1400="V = L x H x T",J1400*K1400*L1400*M1400,I1400="V = L x CS",J1400*K1400*O1400,I1400="V = T x A",J1400*M1400*N1400,I1400="V = V",J1400*P1400,I1400="V = RoT",J1400*R1400*S1400,I1400="M = M",J1400*Q1400,I1400="M = RoT",J1400*R1400*S1400,I1400="","")</f>
        <v/>
      </c>
      <c r="U1400" s="115" t="str" cm="1">
        <f t="array" ref="U1400">_xlfn.IFNA(_xlfn.IFS($H1400="length","m",$H1400="area","m2",$H1400="volume","m3",$H1400="mass","kg",$H1400="",""),"problem")</f>
        <v/>
      </c>
      <c r="V1400" s="475"/>
      <c r="W1400" s="476"/>
      <c r="X1400" s="476"/>
      <c r="Y1400" s="476"/>
      <c r="Z1400" s="116"/>
      <c r="AA1400" s="117" t="str" cm="1">
        <f t="array" ref="AA1400">_xlfn.IFNA(_xlfn.IFS($H1400="Length",VLOOKUP($Y1400,Densities,3,FALSE),$H1400="area",VLOOKUP($Y1400,Densities,4,FALSE),$H1400="volume",VLOOKUP($Y1400,Densities,5,FALSE),$H1400="mass",1,$H1400="",""),"enter density manually")</f>
        <v/>
      </c>
      <c r="AB1400" s="115" t="str" cm="1">
        <f t="array" ref="AB1400">_xlfn.IFNA(_xlfn.IFS($H1400="length","kg/m",$H1400="area","kg/m2",$H1400="volume","kg/m3",$H1400="mass","kg/kg",$H1400="",""),"problem")</f>
        <v/>
      </c>
      <c r="AC1400" s="118" t="str">
        <f t="shared" si="83"/>
        <v/>
      </c>
      <c r="AD1400" s="119" t="str">
        <f t="shared" si="84"/>
        <v/>
      </c>
      <c r="AE1400" s="120" t="str">
        <f t="shared" si="85"/>
        <v/>
      </c>
      <c r="AF1400" s="121" t="str">
        <f t="shared" si="82"/>
        <v/>
      </c>
    </row>
    <row r="1401" spans="2:32" ht="15.75" customHeight="1" x14ac:dyDescent="0.35">
      <c r="B1401" s="903"/>
      <c r="C1401" s="904"/>
      <c r="D1401" s="905"/>
      <c r="E1401" s="906"/>
      <c r="F1401" s="907"/>
      <c r="G1401" s="908"/>
      <c r="H1401" s="909"/>
      <c r="I1401" s="910"/>
      <c r="J1401" s="911"/>
      <c r="K1401" s="912"/>
      <c r="L1401" s="913"/>
      <c r="M1401" s="914"/>
      <c r="N1401" s="915"/>
      <c r="O1401" s="914"/>
      <c r="P1401" s="915"/>
      <c r="Q1401" s="916"/>
      <c r="R1401" s="917"/>
      <c r="S1401" s="918"/>
      <c r="T1401" s="114" t="str" cm="1">
        <f t="array" ref="T1401">_xlfn.IFS(I1401="L = L",J1401*K1401,I1401="L = RoT",J1401*R1401*S1401,I1401="A = L x H",J1401*K1401*L1401,I1401="A = CS",J1401*O1401,I1401="A = A",J1401*N1401,I1401="A = RoT",J1401*R1401*S1401,I1401="V = L x H x T",J1401*K1401*L1401*M1401,I1401="V = L x CS",J1401*K1401*O1401,I1401="V = T x A",J1401*M1401*N1401,I1401="V = V",J1401*P1401,I1401="V = RoT",J1401*R1401*S1401,I1401="M = M",J1401*Q1401,I1401="M = RoT",J1401*R1401*S1401,I1401="","")</f>
        <v/>
      </c>
      <c r="U1401" s="115" t="str" cm="1">
        <f t="array" ref="U1401">_xlfn.IFNA(_xlfn.IFS($H1401="length","m",$H1401="area","m2",$H1401="volume","m3",$H1401="mass","kg",$H1401="",""),"problem")</f>
        <v/>
      </c>
      <c r="V1401" s="475"/>
      <c r="W1401" s="476"/>
      <c r="X1401" s="476"/>
      <c r="Y1401" s="476"/>
      <c r="Z1401" s="116"/>
      <c r="AA1401" s="117" t="str" cm="1">
        <f t="array" ref="AA1401">_xlfn.IFNA(_xlfn.IFS($H1401="Length",VLOOKUP($Y1401,Densities,3,FALSE),$H1401="area",VLOOKUP($Y1401,Densities,4,FALSE),$H1401="volume",VLOOKUP($Y1401,Densities,5,FALSE),$H1401="mass",1,$H1401="",""),"enter density manually")</f>
        <v/>
      </c>
      <c r="AB1401" s="115" t="str" cm="1">
        <f t="array" ref="AB1401">_xlfn.IFNA(_xlfn.IFS($H1401="length","kg/m",$H1401="area","kg/m2",$H1401="volume","kg/m3",$H1401="mass","kg/kg",$H1401="",""),"problem")</f>
        <v/>
      </c>
      <c r="AC1401" s="118" t="str">
        <f t="shared" si="83"/>
        <v/>
      </c>
      <c r="AD1401" s="119" t="str">
        <f t="shared" si="84"/>
        <v/>
      </c>
      <c r="AE1401" s="120" t="str">
        <f t="shared" si="85"/>
        <v/>
      </c>
      <c r="AF1401" s="121" t="str">
        <f t="shared" si="82"/>
        <v/>
      </c>
    </row>
    <row r="1402" spans="2:32" ht="15.75" customHeight="1" x14ac:dyDescent="0.35">
      <c r="B1402" s="903"/>
      <c r="C1402" s="904"/>
      <c r="D1402" s="905"/>
      <c r="E1402" s="906"/>
      <c r="F1402" s="907"/>
      <c r="G1402" s="908"/>
      <c r="H1402" s="909"/>
      <c r="I1402" s="910"/>
      <c r="J1402" s="911"/>
      <c r="K1402" s="912"/>
      <c r="L1402" s="913"/>
      <c r="M1402" s="914"/>
      <c r="N1402" s="915"/>
      <c r="O1402" s="914"/>
      <c r="P1402" s="915"/>
      <c r="Q1402" s="916"/>
      <c r="R1402" s="917"/>
      <c r="S1402" s="918"/>
      <c r="T1402" s="114" t="str" cm="1">
        <f t="array" ref="T1402">_xlfn.IFS(I1402="L = L",J1402*K1402,I1402="L = RoT",J1402*R1402*S1402,I1402="A = L x H",J1402*K1402*L1402,I1402="A = CS",J1402*O1402,I1402="A = A",J1402*N1402,I1402="A = RoT",J1402*R1402*S1402,I1402="V = L x H x T",J1402*K1402*L1402*M1402,I1402="V = L x CS",J1402*K1402*O1402,I1402="V = T x A",J1402*M1402*N1402,I1402="V = V",J1402*P1402,I1402="V = RoT",J1402*R1402*S1402,I1402="M = M",J1402*Q1402,I1402="M = RoT",J1402*R1402*S1402,I1402="","")</f>
        <v/>
      </c>
      <c r="U1402" s="115" t="str" cm="1">
        <f t="array" ref="U1402">_xlfn.IFNA(_xlfn.IFS($H1402="length","m",$H1402="area","m2",$H1402="volume","m3",$H1402="mass","kg",$H1402="",""),"problem")</f>
        <v/>
      </c>
      <c r="V1402" s="475"/>
      <c r="W1402" s="476"/>
      <c r="X1402" s="476"/>
      <c r="Y1402" s="476"/>
      <c r="Z1402" s="116"/>
      <c r="AA1402" s="117" t="str" cm="1">
        <f t="array" ref="AA1402">_xlfn.IFNA(_xlfn.IFS($H1402="Length",VLOOKUP($Y1402,Densities,3,FALSE),$H1402="area",VLOOKUP($Y1402,Densities,4,FALSE),$H1402="volume",VLOOKUP($Y1402,Densities,5,FALSE),$H1402="mass",1,$H1402="",""),"enter density manually")</f>
        <v/>
      </c>
      <c r="AB1402" s="115" t="str" cm="1">
        <f t="array" ref="AB1402">_xlfn.IFNA(_xlfn.IFS($H1402="length","kg/m",$H1402="area","kg/m2",$H1402="volume","kg/m3",$H1402="mass","kg/kg",$H1402="",""),"problem")</f>
        <v/>
      </c>
      <c r="AC1402" s="118" t="str">
        <f t="shared" si="83"/>
        <v/>
      </c>
      <c r="AD1402" s="119" t="str">
        <f t="shared" si="84"/>
        <v/>
      </c>
      <c r="AE1402" s="120" t="str">
        <f t="shared" si="85"/>
        <v/>
      </c>
      <c r="AF1402" s="121" t="str">
        <f t="shared" si="82"/>
        <v/>
      </c>
    </row>
    <row r="1403" spans="2:32" ht="15.75" customHeight="1" x14ac:dyDescent="0.35">
      <c r="B1403" s="903"/>
      <c r="C1403" s="904"/>
      <c r="D1403" s="905"/>
      <c r="E1403" s="906"/>
      <c r="F1403" s="907"/>
      <c r="G1403" s="908"/>
      <c r="H1403" s="909"/>
      <c r="I1403" s="910"/>
      <c r="J1403" s="911"/>
      <c r="K1403" s="912"/>
      <c r="L1403" s="913"/>
      <c r="M1403" s="914"/>
      <c r="N1403" s="915"/>
      <c r="O1403" s="914"/>
      <c r="P1403" s="915"/>
      <c r="Q1403" s="916"/>
      <c r="R1403" s="917"/>
      <c r="S1403" s="918"/>
      <c r="T1403" s="114" t="str" cm="1">
        <f t="array" ref="T1403">_xlfn.IFS(I1403="L = L",J1403*K1403,I1403="L = RoT",J1403*R1403*S1403,I1403="A = L x H",J1403*K1403*L1403,I1403="A = CS",J1403*O1403,I1403="A = A",J1403*N1403,I1403="A = RoT",J1403*R1403*S1403,I1403="V = L x H x T",J1403*K1403*L1403*M1403,I1403="V = L x CS",J1403*K1403*O1403,I1403="V = T x A",J1403*M1403*N1403,I1403="V = V",J1403*P1403,I1403="V = RoT",J1403*R1403*S1403,I1403="M = M",J1403*Q1403,I1403="M = RoT",J1403*R1403*S1403,I1403="","")</f>
        <v/>
      </c>
      <c r="U1403" s="115" t="str" cm="1">
        <f t="array" ref="U1403">_xlfn.IFNA(_xlfn.IFS($H1403="length","m",$H1403="area","m2",$H1403="volume","m3",$H1403="mass","kg",$H1403="",""),"problem")</f>
        <v/>
      </c>
      <c r="V1403" s="475"/>
      <c r="W1403" s="476"/>
      <c r="X1403" s="476"/>
      <c r="Y1403" s="476"/>
      <c r="Z1403" s="116"/>
      <c r="AA1403" s="117" t="str" cm="1">
        <f t="array" ref="AA1403">_xlfn.IFNA(_xlfn.IFS($H1403="Length",VLOOKUP($Y1403,Densities,3,FALSE),$H1403="area",VLOOKUP($Y1403,Densities,4,FALSE),$H1403="volume",VLOOKUP($Y1403,Densities,5,FALSE),$H1403="mass",1,$H1403="",""),"enter density manually")</f>
        <v/>
      </c>
      <c r="AB1403" s="115" t="str" cm="1">
        <f t="array" ref="AB1403">_xlfn.IFNA(_xlfn.IFS($H1403="length","kg/m",$H1403="area","kg/m2",$H1403="volume","kg/m3",$H1403="mass","kg/kg",$H1403="",""),"problem")</f>
        <v/>
      </c>
      <c r="AC1403" s="118" t="str">
        <f t="shared" si="83"/>
        <v/>
      </c>
      <c r="AD1403" s="119" t="str">
        <f t="shared" si="84"/>
        <v/>
      </c>
      <c r="AE1403" s="120" t="str">
        <f t="shared" si="85"/>
        <v/>
      </c>
      <c r="AF1403" s="121" t="str">
        <f t="shared" si="82"/>
        <v/>
      </c>
    </row>
    <row r="1404" spans="2:32" ht="15.75" customHeight="1" x14ac:dyDescent="0.35">
      <c r="B1404" s="903"/>
      <c r="C1404" s="904"/>
      <c r="D1404" s="905"/>
      <c r="E1404" s="906"/>
      <c r="F1404" s="907"/>
      <c r="G1404" s="908"/>
      <c r="H1404" s="909"/>
      <c r="I1404" s="910"/>
      <c r="J1404" s="911"/>
      <c r="K1404" s="912"/>
      <c r="L1404" s="913"/>
      <c r="M1404" s="914"/>
      <c r="N1404" s="915"/>
      <c r="O1404" s="914"/>
      <c r="P1404" s="915"/>
      <c r="Q1404" s="916"/>
      <c r="R1404" s="917"/>
      <c r="S1404" s="918"/>
      <c r="T1404" s="114" t="str" cm="1">
        <f t="array" ref="T1404">_xlfn.IFS(I1404="L = L",J1404*K1404,I1404="L = RoT",J1404*R1404*S1404,I1404="A = L x H",J1404*K1404*L1404,I1404="A = CS",J1404*O1404,I1404="A = A",J1404*N1404,I1404="A = RoT",J1404*R1404*S1404,I1404="V = L x H x T",J1404*K1404*L1404*M1404,I1404="V = L x CS",J1404*K1404*O1404,I1404="V = T x A",J1404*M1404*N1404,I1404="V = V",J1404*P1404,I1404="V = RoT",J1404*R1404*S1404,I1404="M = M",J1404*Q1404,I1404="M = RoT",J1404*R1404*S1404,I1404="","")</f>
        <v/>
      </c>
      <c r="U1404" s="115" t="str" cm="1">
        <f t="array" ref="U1404">_xlfn.IFNA(_xlfn.IFS($H1404="length","m",$H1404="area","m2",$H1404="volume","m3",$H1404="mass","kg",$H1404="",""),"problem")</f>
        <v/>
      </c>
      <c r="V1404" s="475"/>
      <c r="W1404" s="476"/>
      <c r="X1404" s="476"/>
      <c r="Y1404" s="476"/>
      <c r="Z1404" s="116"/>
      <c r="AA1404" s="117" t="str" cm="1">
        <f t="array" ref="AA1404">_xlfn.IFNA(_xlfn.IFS($H1404="Length",VLOOKUP($Y1404,Densities,3,FALSE),$H1404="area",VLOOKUP($Y1404,Densities,4,FALSE),$H1404="volume",VLOOKUP($Y1404,Densities,5,FALSE),$H1404="mass",1,$H1404="",""),"enter density manually")</f>
        <v/>
      </c>
      <c r="AB1404" s="115" t="str" cm="1">
        <f t="array" ref="AB1404">_xlfn.IFNA(_xlfn.IFS($H1404="length","kg/m",$H1404="area","kg/m2",$H1404="volume","kg/m3",$H1404="mass","kg/kg",$H1404="",""),"problem")</f>
        <v/>
      </c>
      <c r="AC1404" s="118" t="str">
        <f t="shared" si="83"/>
        <v/>
      </c>
      <c r="AD1404" s="119" t="str">
        <f t="shared" si="84"/>
        <v/>
      </c>
      <c r="AE1404" s="120" t="str">
        <f t="shared" si="85"/>
        <v/>
      </c>
      <c r="AF1404" s="121" t="str">
        <f t="shared" si="82"/>
        <v/>
      </c>
    </row>
    <row r="1405" spans="2:32" ht="15.75" customHeight="1" x14ac:dyDescent="0.35">
      <c r="B1405" s="903"/>
      <c r="C1405" s="904"/>
      <c r="D1405" s="905"/>
      <c r="E1405" s="906"/>
      <c r="F1405" s="907"/>
      <c r="G1405" s="908"/>
      <c r="H1405" s="909"/>
      <c r="I1405" s="910"/>
      <c r="J1405" s="911"/>
      <c r="K1405" s="912"/>
      <c r="L1405" s="913"/>
      <c r="M1405" s="914"/>
      <c r="N1405" s="915"/>
      <c r="O1405" s="914"/>
      <c r="P1405" s="915"/>
      <c r="Q1405" s="916"/>
      <c r="R1405" s="917"/>
      <c r="S1405" s="918"/>
      <c r="T1405" s="114" t="str" cm="1">
        <f t="array" ref="T1405">_xlfn.IFS(I1405="L = L",J1405*K1405,I1405="L = RoT",J1405*R1405*S1405,I1405="A = L x H",J1405*K1405*L1405,I1405="A = CS",J1405*O1405,I1405="A = A",J1405*N1405,I1405="A = RoT",J1405*R1405*S1405,I1405="V = L x H x T",J1405*K1405*L1405*M1405,I1405="V = L x CS",J1405*K1405*O1405,I1405="V = T x A",J1405*M1405*N1405,I1405="V = V",J1405*P1405,I1405="V = RoT",J1405*R1405*S1405,I1405="M = M",J1405*Q1405,I1405="M = RoT",J1405*R1405*S1405,I1405="","")</f>
        <v/>
      </c>
      <c r="U1405" s="115" t="str" cm="1">
        <f t="array" ref="U1405">_xlfn.IFNA(_xlfn.IFS($H1405="length","m",$H1405="area","m2",$H1405="volume","m3",$H1405="mass","kg",$H1405="",""),"problem")</f>
        <v/>
      </c>
      <c r="V1405" s="475"/>
      <c r="W1405" s="476"/>
      <c r="X1405" s="476"/>
      <c r="Y1405" s="476"/>
      <c r="Z1405" s="116"/>
      <c r="AA1405" s="117" t="str" cm="1">
        <f t="array" ref="AA1405">_xlfn.IFNA(_xlfn.IFS($H1405="Length",VLOOKUP($Y1405,Densities,3,FALSE),$H1405="area",VLOOKUP($Y1405,Densities,4,FALSE),$H1405="volume",VLOOKUP($Y1405,Densities,5,FALSE),$H1405="mass",1,$H1405="",""),"enter density manually")</f>
        <v/>
      </c>
      <c r="AB1405" s="115" t="str" cm="1">
        <f t="array" ref="AB1405">_xlfn.IFNA(_xlfn.IFS($H1405="length","kg/m",$H1405="area","kg/m2",$H1405="volume","kg/m3",$H1405="mass","kg/kg",$H1405="",""),"problem")</f>
        <v/>
      </c>
      <c r="AC1405" s="118" t="str">
        <f t="shared" si="83"/>
        <v/>
      </c>
      <c r="AD1405" s="119" t="str">
        <f t="shared" si="84"/>
        <v/>
      </c>
      <c r="AE1405" s="120" t="str">
        <f t="shared" si="85"/>
        <v/>
      </c>
      <c r="AF1405" s="121" t="str">
        <f t="shared" si="82"/>
        <v/>
      </c>
    </row>
    <row r="1406" spans="2:32" ht="15.75" customHeight="1" x14ac:dyDescent="0.35">
      <c r="B1406" s="903"/>
      <c r="C1406" s="904"/>
      <c r="D1406" s="905"/>
      <c r="E1406" s="906"/>
      <c r="F1406" s="907"/>
      <c r="G1406" s="908"/>
      <c r="H1406" s="909"/>
      <c r="I1406" s="910"/>
      <c r="J1406" s="911"/>
      <c r="K1406" s="912"/>
      <c r="L1406" s="913"/>
      <c r="M1406" s="914"/>
      <c r="N1406" s="915"/>
      <c r="O1406" s="914"/>
      <c r="P1406" s="915"/>
      <c r="Q1406" s="916"/>
      <c r="R1406" s="917"/>
      <c r="S1406" s="918"/>
      <c r="T1406" s="114" t="str" cm="1">
        <f t="array" ref="T1406">_xlfn.IFS(I1406="L = L",J1406*K1406,I1406="L = RoT",J1406*R1406*S1406,I1406="A = L x H",J1406*K1406*L1406,I1406="A = CS",J1406*O1406,I1406="A = A",J1406*N1406,I1406="A = RoT",J1406*R1406*S1406,I1406="V = L x H x T",J1406*K1406*L1406*M1406,I1406="V = L x CS",J1406*K1406*O1406,I1406="V = T x A",J1406*M1406*N1406,I1406="V = V",J1406*P1406,I1406="V = RoT",J1406*R1406*S1406,I1406="M = M",J1406*Q1406,I1406="M = RoT",J1406*R1406*S1406,I1406="","")</f>
        <v/>
      </c>
      <c r="U1406" s="115" t="str" cm="1">
        <f t="array" ref="U1406">_xlfn.IFNA(_xlfn.IFS($H1406="length","m",$H1406="area","m2",$H1406="volume","m3",$H1406="mass","kg",$H1406="",""),"problem")</f>
        <v/>
      </c>
      <c r="V1406" s="475"/>
      <c r="W1406" s="476"/>
      <c r="X1406" s="476"/>
      <c r="Y1406" s="476"/>
      <c r="Z1406" s="116"/>
      <c r="AA1406" s="117" t="str" cm="1">
        <f t="array" ref="AA1406">_xlfn.IFNA(_xlfn.IFS($H1406="Length",VLOOKUP($Y1406,Densities,3,FALSE),$H1406="area",VLOOKUP($Y1406,Densities,4,FALSE),$H1406="volume",VLOOKUP($Y1406,Densities,5,FALSE),$H1406="mass",1,$H1406="",""),"enter density manually")</f>
        <v/>
      </c>
      <c r="AB1406" s="115" t="str" cm="1">
        <f t="array" ref="AB1406">_xlfn.IFNA(_xlfn.IFS($H1406="length","kg/m",$H1406="area","kg/m2",$H1406="volume","kg/m3",$H1406="mass","kg/kg",$H1406="",""),"problem")</f>
        <v/>
      </c>
      <c r="AC1406" s="118" t="str">
        <f t="shared" si="83"/>
        <v/>
      </c>
      <c r="AD1406" s="119" t="str">
        <f t="shared" si="84"/>
        <v/>
      </c>
      <c r="AE1406" s="120" t="str">
        <f t="shared" si="85"/>
        <v/>
      </c>
      <c r="AF1406" s="121" t="str">
        <f t="shared" si="82"/>
        <v/>
      </c>
    </row>
    <row r="1407" spans="2:32" ht="15.75" customHeight="1" x14ac:dyDescent="0.35">
      <c r="B1407" s="903"/>
      <c r="C1407" s="904"/>
      <c r="D1407" s="905"/>
      <c r="E1407" s="906"/>
      <c r="F1407" s="907"/>
      <c r="G1407" s="908"/>
      <c r="H1407" s="909"/>
      <c r="I1407" s="910"/>
      <c r="J1407" s="911"/>
      <c r="K1407" s="912"/>
      <c r="L1407" s="913"/>
      <c r="M1407" s="914"/>
      <c r="N1407" s="915"/>
      <c r="O1407" s="914"/>
      <c r="P1407" s="915"/>
      <c r="Q1407" s="916"/>
      <c r="R1407" s="917"/>
      <c r="S1407" s="918"/>
      <c r="T1407" s="114" t="str" cm="1">
        <f t="array" ref="T1407">_xlfn.IFS(I1407="L = L",J1407*K1407,I1407="L = RoT",J1407*R1407*S1407,I1407="A = L x H",J1407*K1407*L1407,I1407="A = CS",J1407*O1407,I1407="A = A",J1407*N1407,I1407="A = RoT",J1407*R1407*S1407,I1407="V = L x H x T",J1407*K1407*L1407*M1407,I1407="V = L x CS",J1407*K1407*O1407,I1407="V = T x A",J1407*M1407*N1407,I1407="V = V",J1407*P1407,I1407="V = RoT",J1407*R1407*S1407,I1407="M = M",J1407*Q1407,I1407="M = RoT",J1407*R1407*S1407,I1407="","")</f>
        <v/>
      </c>
      <c r="U1407" s="115" t="str" cm="1">
        <f t="array" ref="U1407">_xlfn.IFNA(_xlfn.IFS($H1407="length","m",$H1407="area","m2",$H1407="volume","m3",$H1407="mass","kg",$H1407="",""),"problem")</f>
        <v/>
      </c>
      <c r="V1407" s="475"/>
      <c r="W1407" s="476"/>
      <c r="X1407" s="476"/>
      <c r="Y1407" s="476"/>
      <c r="Z1407" s="116"/>
      <c r="AA1407" s="117" t="str" cm="1">
        <f t="array" ref="AA1407">_xlfn.IFNA(_xlfn.IFS($H1407="Length",VLOOKUP($Y1407,Densities,3,FALSE),$H1407="area",VLOOKUP($Y1407,Densities,4,FALSE),$H1407="volume",VLOOKUP($Y1407,Densities,5,FALSE),$H1407="mass",1,$H1407="",""),"enter density manually")</f>
        <v/>
      </c>
      <c r="AB1407" s="115" t="str" cm="1">
        <f t="array" ref="AB1407">_xlfn.IFNA(_xlfn.IFS($H1407="length","kg/m",$H1407="area","kg/m2",$H1407="volume","kg/m3",$H1407="mass","kg/kg",$H1407="",""),"problem")</f>
        <v/>
      </c>
      <c r="AC1407" s="118" t="str">
        <f t="shared" si="83"/>
        <v/>
      </c>
      <c r="AD1407" s="119" t="str">
        <f t="shared" si="84"/>
        <v/>
      </c>
      <c r="AE1407" s="120" t="str">
        <f t="shared" si="85"/>
        <v/>
      </c>
      <c r="AF1407" s="121" t="str">
        <f t="shared" si="82"/>
        <v/>
      </c>
    </row>
    <row r="1408" spans="2:32" ht="15.75" customHeight="1" x14ac:dyDescent="0.35">
      <c r="B1408" s="903"/>
      <c r="C1408" s="904"/>
      <c r="D1408" s="905"/>
      <c r="E1408" s="906"/>
      <c r="F1408" s="907"/>
      <c r="G1408" s="908"/>
      <c r="H1408" s="909"/>
      <c r="I1408" s="910"/>
      <c r="J1408" s="911"/>
      <c r="K1408" s="912"/>
      <c r="L1408" s="913"/>
      <c r="M1408" s="914"/>
      <c r="N1408" s="915"/>
      <c r="O1408" s="914"/>
      <c r="P1408" s="915"/>
      <c r="Q1408" s="916"/>
      <c r="R1408" s="917"/>
      <c r="S1408" s="918"/>
      <c r="T1408" s="114" t="str" cm="1">
        <f t="array" ref="T1408">_xlfn.IFS(I1408="L = L",J1408*K1408,I1408="L = RoT",J1408*R1408*S1408,I1408="A = L x H",J1408*K1408*L1408,I1408="A = CS",J1408*O1408,I1408="A = A",J1408*N1408,I1408="A = RoT",J1408*R1408*S1408,I1408="V = L x H x T",J1408*K1408*L1408*M1408,I1408="V = L x CS",J1408*K1408*O1408,I1408="V = T x A",J1408*M1408*N1408,I1408="V = V",J1408*P1408,I1408="V = RoT",J1408*R1408*S1408,I1408="M = M",J1408*Q1408,I1408="M = RoT",J1408*R1408*S1408,I1408="","")</f>
        <v/>
      </c>
      <c r="U1408" s="115" t="str" cm="1">
        <f t="array" ref="U1408">_xlfn.IFNA(_xlfn.IFS($H1408="length","m",$H1408="area","m2",$H1408="volume","m3",$H1408="mass","kg",$H1408="",""),"problem")</f>
        <v/>
      </c>
      <c r="V1408" s="475"/>
      <c r="W1408" s="476"/>
      <c r="X1408" s="476"/>
      <c r="Y1408" s="476"/>
      <c r="Z1408" s="116"/>
      <c r="AA1408" s="117" t="str" cm="1">
        <f t="array" ref="AA1408">_xlfn.IFNA(_xlfn.IFS($H1408="Length",VLOOKUP($Y1408,Densities,3,FALSE),$H1408="area",VLOOKUP($Y1408,Densities,4,FALSE),$H1408="volume",VLOOKUP($Y1408,Densities,5,FALSE),$H1408="mass",1,$H1408="",""),"enter density manually")</f>
        <v/>
      </c>
      <c r="AB1408" s="115" t="str" cm="1">
        <f t="array" ref="AB1408">_xlfn.IFNA(_xlfn.IFS($H1408="length","kg/m",$H1408="area","kg/m2",$H1408="volume","kg/m3",$H1408="mass","kg/kg",$H1408="",""),"problem")</f>
        <v/>
      </c>
      <c r="AC1408" s="118" t="str">
        <f t="shared" si="83"/>
        <v/>
      </c>
      <c r="AD1408" s="119" t="str">
        <f t="shared" si="84"/>
        <v/>
      </c>
      <c r="AE1408" s="120" t="str">
        <f t="shared" si="85"/>
        <v/>
      </c>
      <c r="AF1408" s="121" t="str">
        <f t="shared" si="82"/>
        <v/>
      </c>
    </row>
    <row r="1409" spans="2:32" ht="15.75" customHeight="1" x14ac:dyDescent="0.35">
      <c r="B1409" s="903"/>
      <c r="C1409" s="904"/>
      <c r="D1409" s="905"/>
      <c r="E1409" s="906"/>
      <c r="F1409" s="907"/>
      <c r="G1409" s="908"/>
      <c r="H1409" s="909"/>
      <c r="I1409" s="910"/>
      <c r="J1409" s="911"/>
      <c r="K1409" s="912"/>
      <c r="L1409" s="913"/>
      <c r="M1409" s="914"/>
      <c r="N1409" s="915"/>
      <c r="O1409" s="914"/>
      <c r="P1409" s="915"/>
      <c r="Q1409" s="916"/>
      <c r="R1409" s="917"/>
      <c r="S1409" s="918"/>
      <c r="T1409" s="114" t="str" cm="1">
        <f t="array" ref="T1409">_xlfn.IFS(I1409="L = L",J1409*K1409,I1409="L = RoT",J1409*R1409*S1409,I1409="A = L x H",J1409*K1409*L1409,I1409="A = CS",J1409*O1409,I1409="A = A",J1409*N1409,I1409="A = RoT",J1409*R1409*S1409,I1409="V = L x H x T",J1409*K1409*L1409*M1409,I1409="V = L x CS",J1409*K1409*O1409,I1409="V = T x A",J1409*M1409*N1409,I1409="V = V",J1409*P1409,I1409="V = RoT",J1409*R1409*S1409,I1409="M = M",J1409*Q1409,I1409="M = RoT",J1409*R1409*S1409,I1409="","")</f>
        <v/>
      </c>
      <c r="U1409" s="115" t="str" cm="1">
        <f t="array" ref="U1409">_xlfn.IFNA(_xlfn.IFS($H1409="length","m",$H1409="area","m2",$H1409="volume","m3",$H1409="mass","kg",$H1409="",""),"problem")</f>
        <v/>
      </c>
      <c r="V1409" s="475"/>
      <c r="W1409" s="476"/>
      <c r="X1409" s="476"/>
      <c r="Y1409" s="476"/>
      <c r="Z1409" s="116"/>
      <c r="AA1409" s="117" t="str" cm="1">
        <f t="array" ref="AA1409">_xlfn.IFNA(_xlfn.IFS($H1409="Length",VLOOKUP($Y1409,Densities,3,FALSE),$H1409="area",VLOOKUP($Y1409,Densities,4,FALSE),$H1409="volume",VLOOKUP($Y1409,Densities,5,FALSE),$H1409="mass",1,$H1409="",""),"enter density manually")</f>
        <v/>
      </c>
      <c r="AB1409" s="115" t="str" cm="1">
        <f t="array" ref="AB1409">_xlfn.IFNA(_xlfn.IFS($H1409="length","kg/m",$H1409="area","kg/m2",$H1409="volume","kg/m3",$H1409="mass","kg/kg",$H1409="",""),"problem")</f>
        <v/>
      </c>
      <c r="AC1409" s="118" t="str">
        <f t="shared" si="83"/>
        <v/>
      </c>
      <c r="AD1409" s="119" t="str">
        <f t="shared" si="84"/>
        <v/>
      </c>
      <c r="AE1409" s="120" t="str">
        <f t="shared" si="85"/>
        <v/>
      </c>
      <c r="AF1409" s="121" t="str">
        <f t="shared" si="82"/>
        <v/>
      </c>
    </row>
    <row r="1410" spans="2:32" ht="15.75" customHeight="1" x14ac:dyDescent="0.35">
      <c r="B1410" s="903"/>
      <c r="C1410" s="904"/>
      <c r="D1410" s="905"/>
      <c r="E1410" s="906"/>
      <c r="F1410" s="907"/>
      <c r="G1410" s="908"/>
      <c r="H1410" s="909"/>
      <c r="I1410" s="910"/>
      <c r="J1410" s="911"/>
      <c r="K1410" s="912"/>
      <c r="L1410" s="913"/>
      <c r="M1410" s="914"/>
      <c r="N1410" s="915"/>
      <c r="O1410" s="914"/>
      <c r="P1410" s="915"/>
      <c r="Q1410" s="916"/>
      <c r="R1410" s="917"/>
      <c r="S1410" s="918"/>
      <c r="T1410" s="114" t="str" cm="1">
        <f t="array" ref="T1410">_xlfn.IFS(I1410="L = L",J1410*K1410,I1410="L = RoT",J1410*R1410*S1410,I1410="A = L x H",J1410*K1410*L1410,I1410="A = CS",J1410*O1410,I1410="A = A",J1410*N1410,I1410="A = RoT",J1410*R1410*S1410,I1410="V = L x H x T",J1410*K1410*L1410*M1410,I1410="V = L x CS",J1410*K1410*O1410,I1410="V = T x A",J1410*M1410*N1410,I1410="V = V",J1410*P1410,I1410="V = RoT",J1410*R1410*S1410,I1410="M = M",J1410*Q1410,I1410="M = RoT",J1410*R1410*S1410,I1410="","")</f>
        <v/>
      </c>
      <c r="U1410" s="115" t="str" cm="1">
        <f t="array" ref="U1410">_xlfn.IFNA(_xlfn.IFS($H1410="length","m",$H1410="area","m2",$H1410="volume","m3",$H1410="mass","kg",$H1410="",""),"problem")</f>
        <v/>
      </c>
      <c r="V1410" s="475"/>
      <c r="W1410" s="476"/>
      <c r="X1410" s="476"/>
      <c r="Y1410" s="476"/>
      <c r="Z1410" s="116"/>
      <c r="AA1410" s="117" t="str" cm="1">
        <f t="array" ref="AA1410">_xlfn.IFNA(_xlfn.IFS($H1410="Length",VLOOKUP($Y1410,Densities,3,FALSE),$H1410="area",VLOOKUP($Y1410,Densities,4,FALSE),$H1410="volume",VLOOKUP($Y1410,Densities,5,FALSE),$H1410="mass",1,$H1410="",""),"enter density manually")</f>
        <v/>
      </c>
      <c r="AB1410" s="115" t="str" cm="1">
        <f t="array" ref="AB1410">_xlfn.IFNA(_xlfn.IFS($H1410="length","kg/m",$H1410="area","kg/m2",$H1410="volume","kg/m3",$H1410="mass","kg/kg",$H1410="",""),"problem")</f>
        <v/>
      </c>
      <c r="AC1410" s="118" t="str">
        <f t="shared" si="83"/>
        <v/>
      </c>
      <c r="AD1410" s="119" t="str">
        <f t="shared" si="84"/>
        <v/>
      </c>
      <c r="AE1410" s="120" t="str">
        <f t="shared" si="85"/>
        <v/>
      </c>
      <c r="AF1410" s="121" t="str">
        <f t="shared" si="82"/>
        <v/>
      </c>
    </row>
    <row r="1411" spans="2:32" ht="15.75" customHeight="1" x14ac:dyDescent="0.35">
      <c r="B1411" s="903"/>
      <c r="C1411" s="904"/>
      <c r="D1411" s="905"/>
      <c r="E1411" s="906"/>
      <c r="F1411" s="907"/>
      <c r="G1411" s="908"/>
      <c r="H1411" s="909"/>
      <c r="I1411" s="910"/>
      <c r="J1411" s="911"/>
      <c r="K1411" s="912"/>
      <c r="L1411" s="913"/>
      <c r="M1411" s="914"/>
      <c r="N1411" s="915"/>
      <c r="O1411" s="914"/>
      <c r="P1411" s="915"/>
      <c r="Q1411" s="916"/>
      <c r="R1411" s="917"/>
      <c r="S1411" s="918"/>
      <c r="T1411" s="114" t="str" cm="1">
        <f t="array" ref="T1411">_xlfn.IFS(I1411="L = L",J1411*K1411,I1411="L = RoT",J1411*R1411*S1411,I1411="A = L x H",J1411*K1411*L1411,I1411="A = CS",J1411*O1411,I1411="A = A",J1411*N1411,I1411="A = RoT",J1411*R1411*S1411,I1411="V = L x H x T",J1411*K1411*L1411*M1411,I1411="V = L x CS",J1411*K1411*O1411,I1411="V = T x A",J1411*M1411*N1411,I1411="V = V",J1411*P1411,I1411="V = RoT",J1411*R1411*S1411,I1411="M = M",J1411*Q1411,I1411="M = RoT",J1411*R1411*S1411,I1411="","")</f>
        <v/>
      </c>
      <c r="U1411" s="115" t="str" cm="1">
        <f t="array" ref="U1411">_xlfn.IFNA(_xlfn.IFS($H1411="length","m",$H1411="area","m2",$H1411="volume","m3",$H1411="mass","kg",$H1411="",""),"problem")</f>
        <v/>
      </c>
      <c r="V1411" s="475"/>
      <c r="W1411" s="476"/>
      <c r="X1411" s="476"/>
      <c r="Y1411" s="476"/>
      <c r="Z1411" s="116"/>
      <c r="AA1411" s="117" t="str" cm="1">
        <f t="array" ref="AA1411">_xlfn.IFNA(_xlfn.IFS($H1411="Length",VLOOKUP($Y1411,Densities,3,FALSE),$H1411="area",VLOOKUP($Y1411,Densities,4,FALSE),$H1411="volume",VLOOKUP($Y1411,Densities,5,FALSE),$H1411="mass",1,$H1411="",""),"enter density manually")</f>
        <v/>
      </c>
      <c r="AB1411" s="115" t="str" cm="1">
        <f t="array" ref="AB1411">_xlfn.IFNA(_xlfn.IFS($H1411="length","kg/m",$H1411="area","kg/m2",$H1411="volume","kg/m3",$H1411="mass","kg/kg",$H1411="",""),"problem")</f>
        <v/>
      </c>
      <c r="AC1411" s="118" t="str">
        <f t="shared" si="83"/>
        <v/>
      </c>
      <c r="AD1411" s="119" t="str">
        <f t="shared" si="84"/>
        <v/>
      </c>
      <c r="AE1411" s="120" t="str">
        <f t="shared" si="85"/>
        <v/>
      </c>
      <c r="AF1411" s="121" t="str">
        <f t="shared" si="82"/>
        <v/>
      </c>
    </row>
    <row r="1412" spans="2:32" ht="15.75" customHeight="1" x14ac:dyDescent="0.35">
      <c r="B1412" s="903"/>
      <c r="C1412" s="904"/>
      <c r="D1412" s="905"/>
      <c r="E1412" s="906"/>
      <c r="F1412" s="907"/>
      <c r="G1412" s="908"/>
      <c r="H1412" s="909"/>
      <c r="I1412" s="910"/>
      <c r="J1412" s="911"/>
      <c r="K1412" s="912"/>
      <c r="L1412" s="913"/>
      <c r="M1412" s="914"/>
      <c r="N1412" s="915"/>
      <c r="O1412" s="914"/>
      <c r="P1412" s="915"/>
      <c r="Q1412" s="916"/>
      <c r="R1412" s="917"/>
      <c r="S1412" s="918"/>
      <c r="T1412" s="114" t="str" cm="1">
        <f t="array" ref="T1412">_xlfn.IFS(I1412="L = L",J1412*K1412,I1412="L = RoT",J1412*R1412*S1412,I1412="A = L x H",J1412*K1412*L1412,I1412="A = CS",J1412*O1412,I1412="A = A",J1412*N1412,I1412="A = RoT",J1412*R1412*S1412,I1412="V = L x H x T",J1412*K1412*L1412*M1412,I1412="V = L x CS",J1412*K1412*O1412,I1412="V = T x A",J1412*M1412*N1412,I1412="V = V",J1412*P1412,I1412="V = RoT",J1412*R1412*S1412,I1412="M = M",J1412*Q1412,I1412="M = RoT",J1412*R1412*S1412,I1412="","")</f>
        <v/>
      </c>
      <c r="U1412" s="115" t="str" cm="1">
        <f t="array" ref="U1412">_xlfn.IFNA(_xlfn.IFS($H1412="length","m",$H1412="area","m2",$H1412="volume","m3",$H1412="mass","kg",$H1412="",""),"problem")</f>
        <v/>
      </c>
      <c r="V1412" s="475"/>
      <c r="W1412" s="476"/>
      <c r="X1412" s="476"/>
      <c r="Y1412" s="476"/>
      <c r="Z1412" s="116"/>
      <c r="AA1412" s="117" t="str" cm="1">
        <f t="array" ref="AA1412">_xlfn.IFNA(_xlfn.IFS($H1412="Length",VLOOKUP($Y1412,Densities,3,FALSE),$H1412="area",VLOOKUP($Y1412,Densities,4,FALSE),$H1412="volume",VLOOKUP($Y1412,Densities,5,FALSE),$H1412="mass",1,$H1412="",""),"enter density manually")</f>
        <v/>
      </c>
      <c r="AB1412" s="115" t="str" cm="1">
        <f t="array" ref="AB1412">_xlfn.IFNA(_xlfn.IFS($H1412="length","kg/m",$H1412="area","kg/m2",$H1412="volume","kg/m3",$H1412="mass","kg/kg",$H1412="",""),"problem")</f>
        <v/>
      </c>
      <c r="AC1412" s="118" t="str">
        <f t="shared" si="83"/>
        <v/>
      </c>
      <c r="AD1412" s="119" t="str">
        <f t="shared" si="84"/>
        <v/>
      </c>
      <c r="AE1412" s="120" t="str">
        <f t="shared" si="85"/>
        <v/>
      </c>
      <c r="AF1412" s="121" t="str">
        <f t="shared" si="82"/>
        <v/>
      </c>
    </row>
    <row r="1413" spans="2:32" ht="15.75" customHeight="1" x14ac:dyDescent="0.35">
      <c r="B1413" s="903"/>
      <c r="C1413" s="904"/>
      <c r="D1413" s="905"/>
      <c r="E1413" s="906"/>
      <c r="F1413" s="907"/>
      <c r="G1413" s="908"/>
      <c r="H1413" s="909"/>
      <c r="I1413" s="910"/>
      <c r="J1413" s="911"/>
      <c r="K1413" s="912"/>
      <c r="L1413" s="913"/>
      <c r="M1413" s="914"/>
      <c r="N1413" s="915"/>
      <c r="O1413" s="914"/>
      <c r="P1413" s="915"/>
      <c r="Q1413" s="916"/>
      <c r="R1413" s="917"/>
      <c r="S1413" s="918"/>
      <c r="T1413" s="114" t="str" cm="1">
        <f t="array" ref="T1413">_xlfn.IFS(I1413="L = L",J1413*K1413,I1413="L = RoT",J1413*R1413*S1413,I1413="A = L x H",J1413*K1413*L1413,I1413="A = CS",J1413*O1413,I1413="A = A",J1413*N1413,I1413="A = RoT",J1413*R1413*S1413,I1413="V = L x H x T",J1413*K1413*L1413*M1413,I1413="V = L x CS",J1413*K1413*O1413,I1413="V = T x A",J1413*M1413*N1413,I1413="V = V",J1413*P1413,I1413="V = RoT",J1413*R1413*S1413,I1413="M = M",J1413*Q1413,I1413="M = RoT",J1413*R1413*S1413,I1413="","")</f>
        <v/>
      </c>
      <c r="U1413" s="115" t="str" cm="1">
        <f t="array" ref="U1413">_xlfn.IFNA(_xlfn.IFS($H1413="length","m",$H1413="area","m2",$H1413="volume","m3",$H1413="mass","kg",$H1413="",""),"problem")</f>
        <v/>
      </c>
      <c r="V1413" s="475"/>
      <c r="W1413" s="476"/>
      <c r="X1413" s="476"/>
      <c r="Y1413" s="476"/>
      <c r="Z1413" s="116"/>
      <c r="AA1413" s="117" t="str" cm="1">
        <f t="array" ref="AA1413">_xlfn.IFNA(_xlfn.IFS($H1413="Length",VLOOKUP($Y1413,Densities,3,FALSE),$H1413="area",VLOOKUP($Y1413,Densities,4,FALSE),$H1413="volume",VLOOKUP($Y1413,Densities,5,FALSE),$H1413="mass",1,$H1413="",""),"enter density manually")</f>
        <v/>
      </c>
      <c r="AB1413" s="115" t="str" cm="1">
        <f t="array" ref="AB1413">_xlfn.IFNA(_xlfn.IFS($H1413="length","kg/m",$H1413="area","kg/m2",$H1413="volume","kg/m3",$H1413="mass","kg/kg",$H1413="",""),"problem")</f>
        <v/>
      </c>
      <c r="AC1413" s="118" t="str">
        <f t="shared" si="83"/>
        <v/>
      </c>
      <c r="AD1413" s="119" t="str">
        <f t="shared" si="84"/>
        <v/>
      </c>
      <c r="AE1413" s="120" t="str">
        <f t="shared" si="85"/>
        <v/>
      </c>
      <c r="AF1413" s="121" t="str">
        <f t="shared" si="82"/>
        <v/>
      </c>
    </row>
    <row r="1414" spans="2:32" ht="15.75" customHeight="1" x14ac:dyDescent="0.35">
      <c r="B1414" s="903"/>
      <c r="C1414" s="904"/>
      <c r="D1414" s="905"/>
      <c r="E1414" s="906"/>
      <c r="F1414" s="907"/>
      <c r="G1414" s="908"/>
      <c r="H1414" s="909"/>
      <c r="I1414" s="910"/>
      <c r="J1414" s="911"/>
      <c r="K1414" s="912"/>
      <c r="L1414" s="913"/>
      <c r="M1414" s="914"/>
      <c r="N1414" s="915"/>
      <c r="O1414" s="914"/>
      <c r="P1414" s="915"/>
      <c r="Q1414" s="916"/>
      <c r="R1414" s="917"/>
      <c r="S1414" s="918"/>
      <c r="T1414" s="114" t="str" cm="1">
        <f t="array" ref="T1414">_xlfn.IFS(I1414="L = L",J1414*K1414,I1414="L = RoT",J1414*R1414*S1414,I1414="A = L x H",J1414*K1414*L1414,I1414="A = CS",J1414*O1414,I1414="A = A",J1414*N1414,I1414="A = RoT",J1414*R1414*S1414,I1414="V = L x H x T",J1414*K1414*L1414*M1414,I1414="V = L x CS",J1414*K1414*O1414,I1414="V = T x A",J1414*M1414*N1414,I1414="V = V",J1414*P1414,I1414="V = RoT",J1414*R1414*S1414,I1414="M = M",J1414*Q1414,I1414="M = RoT",J1414*R1414*S1414,I1414="","")</f>
        <v/>
      </c>
      <c r="U1414" s="115" t="str" cm="1">
        <f t="array" ref="U1414">_xlfn.IFNA(_xlfn.IFS($H1414="length","m",$H1414="area","m2",$H1414="volume","m3",$H1414="mass","kg",$H1414="",""),"problem")</f>
        <v/>
      </c>
      <c r="V1414" s="475"/>
      <c r="W1414" s="476"/>
      <c r="X1414" s="476"/>
      <c r="Y1414" s="476"/>
      <c r="Z1414" s="116"/>
      <c r="AA1414" s="117" t="str" cm="1">
        <f t="array" ref="AA1414">_xlfn.IFNA(_xlfn.IFS($H1414="Length",VLOOKUP($Y1414,Densities,3,FALSE),$H1414="area",VLOOKUP($Y1414,Densities,4,FALSE),$H1414="volume",VLOOKUP($Y1414,Densities,5,FALSE),$H1414="mass",1,$H1414="",""),"enter density manually")</f>
        <v/>
      </c>
      <c r="AB1414" s="115" t="str" cm="1">
        <f t="array" ref="AB1414">_xlfn.IFNA(_xlfn.IFS($H1414="length","kg/m",$H1414="area","kg/m2",$H1414="volume","kg/m3",$H1414="mass","kg/kg",$H1414="",""),"problem")</f>
        <v/>
      </c>
      <c r="AC1414" s="118" t="str">
        <f t="shared" si="83"/>
        <v/>
      </c>
      <c r="AD1414" s="119" t="str">
        <f t="shared" si="84"/>
        <v/>
      </c>
      <c r="AE1414" s="120" t="str">
        <f t="shared" si="85"/>
        <v/>
      </c>
      <c r="AF1414" s="121" t="str">
        <f t="shared" ref="AF1414:AF1477" si="86">_xlfn.IFNA(IF($Y1414="","",VLOOKUP($Y1414,_xlfn.CHOOSECOLS(Material_categories,4,9),2,FALSE)),"Assign material to its type in tab 'Matching of material categories'")</f>
        <v/>
      </c>
    </row>
    <row r="1415" spans="2:32" ht="15.75" customHeight="1" x14ac:dyDescent="0.35">
      <c r="B1415" s="903"/>
      <c r="C1415" s="904"/>
      <c r="D1415" s="905"/>
      <c r="E1415" s="906"/>
      <c r="F1415" s="907"/>
      <c r="G1415" s="908"/>
      <c r="H1415" s="909"/>
      <c r="I1415" s="910"/>
      <c r="J1415" s="911"/>
      <c r="K1415" s="912"/>
      <c r="L1415" s="913"/>
      <c r="M1415" s="914"/>
      <c r="N1415" s="915"/>
      <c r="O1415" s="914"/>
      <c r="P1415" s="915"/>
      <c r="Q1415" s="916"/>
      <c r="R1415" s="917"/>
      <c r="S1415" s="918"/>
      <c r="T1415" s="114" t="str" cm="1">
        <f t="array" ref="T1415">_xlfn.IFS(I1415="L = L",J1415*K1415,I1415="L = RoT",J1415*R1415*S1415,I1415="A = L x H",J1415*K1415*L1415,I1415="A = CS",J1415*O1415,I1415="A = A",J1415*N1415,I1415="A = RoT",J1415*R1415*S1415,I1415="V = L x H x T",J1415*K1415*L1415*M1415,I1415="V = L x CS",J1415*K1415*O1415,I1415="V = T x A",J1415*M1415*N1415,I1415="V = V",J1415*P1415,I1415="V = RoT",J1415*R1415*S1415,I1415="M = M",J1415*Q1415,I1415="M = RoT",J1415*R1415*S1415,I1415="","")</f>
        <v/>
      </c>
      <c r="U1415" s="115" t="str" cm="1">
        <f t="array" ref="U1415">_xlfn.IFNA(_xlfn.IFS($H1415="length","m",$H1415="area","m2",$H1415="volume","m3",$H1415="mass","kg",$H1415="",""),"problem")</f>
        <v/>
      </c>
      <c r="V1415" s="475"/>
      <c r="W1415" s="476"/>
      <c r="X1415" s="476"/>
      <c r="Y1415" s="476"/>
      <c r="Z1415" s="116"/>
      <c r="AA1415" s="117" t="str" cm="1">
        <f t="array" ref="AA1415">_xlfn.IFNA(_xlfn.IFS($H1415="Length",VLOOKUP($Y1415,Densities,3,FALSE),$H1415="area",VLOOKUP($Y1415,Densities,4,FALSE),$H1415="volume",VLOOKUP($Y1415,Densities,5,FALSE),$H1415="mass",1,$H1415="",""),"enter density manually")</f>
        <v/>
      </c>
      <c r="AB1415" s="115" t="str" cm="1">
        <f t="array" ref="AB1415">_xlfn.IFNA(_xlfn.IFS($H1415="length","kg/m",$H1415="area","kg/m2",$H1415="volume","kg/m3",$H1415="mass","kg/kg",$H1415="",""),"problem")</f>
        <v/>
      </c>
      <c r="AC1415" s="118" t="str">
        <f t="shared" ref="AC1415:AC1478" si="87">IF($T1415="","",$T1415*$AA1415)</f>
        <v/>
      </c>
      <c r="AD1415" s="119" t="str">
        <f t="shared" ref="AD1415:AD1478" si="88">IF($Y1415="","",IFERROR(_xlfn.IFNA(IF($H1415="volume",$AA1415,VLOOKUP($Y1415,Densities,5,FALSE)),"enter volumic density manually"),"enter volumic density manually"))</f>
        <v/>
      </c>
      <c r="AE1415" s="120" t="str">
        <f t="shared" ref="AE1415:AE1478" si="89">IF($Y1415="","",IF($AC1415="","",$AC1415/$AD1415))</f>
        <v/>
      </c>
      <c r="AF1415" s="121" t="str">
        <f t="shared" si="86"/>
        <v/>
      </c>
    </row>
    <row r="1416" spans="2:32" ht="15.75" customHeight="1" x14ac:dyDescent="0.35">
      <c r="B1416" s="903"/>
      <c r="C1416" s="904"/>
      <c r="D1416" s="905"/>
      <c r="E1416" s="906"/>
      <c r="F1416" s="907"/>
      <c r="G1416" s="908"/>
      <c r="H1416" s="909"/>
      <c r="I1416" s="910"/>
      <c r="J1416" s="911"/>
      <c r="K1416" s="912"/>
      <c r="L1416" s="913"/>
      <c r="M1416" s="914"/>
      <c r="N1416" s="915"/>
      <c r="O1416" s="914"/>
      <c r="P1416" s="915"/>
      <c r="Q1416" s="916"/>
      <c r="R1416" s="917"/>
      <c r="S1416" s="918"/>
      <c r="T1416" s="114" t="str" cm="1">
        <f t="array" ref="T1416">_xlfn.IFS(I1416="L = L",J1416*K1416,I1416="L = RoT",J1416*R1416*S1416,I1416="A = L x H",J1416*K1416*L1416,I1416="A = CS",J1416*O1416,I1416="A = A",J1416*N1416,I1416="A = RoT",J1416*R1416*S1416,I1416="V = L x H x T",J1416*K1416*L1416*M1416,I1416="V = L x CS",J1416*K1416*O1416,I1416="V = T x A",J1416*M1416*N1416,I1416="V = V",J1416*P1416,I1416="V = RoT",J1416*R1416*S1416,I1416="M = M",J1416*Q1416,I1416="M = RoT",J1416*R1416*S1416,I1416="","")</f>
        <v/>
      </c>
      <c r="U1416" s="115" t="str" cm="1">
        <f t="array" ref="U1416">_xlfn.IFNA(_xlfn.IFS($H1416="length","m",$H1416="area","m2",$H1416="volume","m3",$H1416="mass","kg",$H1416="",""),"problem")</f>
        <v/>
      </c>
      <c r="V1416" s="475"/>
      <c r="W1416" s="476"/>
      <c r="X1416" s="476"/>
      <c r="Y1416" s="476"/>
      <c r="Z1416" s="116"/>
      <c r="AA1416" s="117" t="str" cm="1">
        <f t="array" ref="AA1416">_xlfn.IFNA(_xlfn.IFS($H1416="Length",VLOOKUP($Y1416,Densities,3,FALSE),$H1416="area",VLOOKUP($Y1416,Densities,4,FALSE),$H1416="volume",VLOOKUP($Y1416,Densities,5,FALSE),$H1416="mass",1,$H1416="",""),"enter density manually")</f>
        <v/>
      </c>
      <c r="AB1416" s="115" t="str" cm="1">
        <f t="array" ref="AB1416">_xlfn.IFNA(_xlfn.IFS($H1416="length","kg/m",$H1416="area","kg/m2",$H1416="volume","kg/m3",$H1416="mass","kg/kg",$H1416="",""),"problem")</f>
        <v/>
      </c>
      <c r="AC1416" s="118" t="str">
        <f t="shared" si="87"/>
        <v/>
      </c>
      <c r="AD1416" s="119" t="str">
        <f t="shared" si="88"/>
        <v/>
      </c>
      <c r="AE1416" s="120" t="str">
        <f t="shared" si="89"/>
        <v/>
      </c>
      <c r="AF1416" s="121" t="str">
        <f t="shared" si="86"/>
        <v/>
      </c>
    </row>
    <row r="1417" spans="2:32" ht="15.75" customHeight="1" x14ac:dyDescent="0.35">
      <c r="B1417" s="903"/>
      <c r="C1417" s="904"/>
      <c r="D1417" s="905"/>
      <c r="E1417" s="906"/>
      <c r="F1417" s="907"/>
      <c r="G1417" s="908"/>
      <c r="H1417" s="909"/>
      <c r="I1417" s="910"/>
      <c r="J1417" s="911"/>
      <c r="K1417" s="912"/>
      <c r="L1417" s="913"/>
      <c r="M1417" s="914"/>
      <c r="N1417" s="915"/>
      <c r="O1417" s="914"/>
      <c r="P1417" s="915"/>
      <c r="Q1417" s="916"/>
      <c r="R1417" s="917"/>
      <c r="S1417" s="918"/>
      <c r="T1417" s="114" t="str" cm="1">
        <f t="array" ref="T1417">_xlfn.IFS(I1417="L = L",J1417*K1417,I1417="L = RoT",J1417*R1417*S1417,I1417="A = L x H",J1417*K1417*L1417,I1417="A = CS",J1417*O1417,I1417="A = A",J1417*N1417,I1417="A = RoT",J1417*R1417*S1417,I1417="V = L x H x T",J1417*K1417*L1417*M1417,I1417="V = L x CS",J1417*K1417*O1417,I1417="V = T x A",J1417*M1417*N1417,I1417="V = V",J1417*P1417,I1417="V = RoT",J1417*R1417*S1417,I1417="M = M",J1417*Q1417,I1417="M = RoT",J1417*R1417*S1417,I1417="","")</f>
        <v/>
      </c>
      <c r="U1417" s="115" t="str" cm="1">
        <f t="array" ref="U1417">_xlfn.IFNA(_xlfn.IFS($H1417="length","m",$H1417="area","m2",$H1417="volume","m3",$H1417="mass","kg",$H1417="",""),"problem")</f>
        <v/>
      </c>
      <c r="V1417" s="475"/>
      <c r="W1417" s="476"/>
      <c r="X1417" s="476"/>
      <c r="Y1417" s="476"/>
      <c r="Z1417" s="116"/>
      <c r="AA1417" s="117" t="str" cm="1">
        <f t="array" ref="AA1417">_xlfn.IFNA(_xlfn.IFS($H1417="Length",VLOOKUP($Y1417,Densities,3,FALSE),$H1417="area",VLOOKUP($Y1417,Densities,4,FALSE),$H1417="volume",VLOOKUP($Y1417,Densities,5,FALSE),$H1417="mass",1,$H1417="",""),"enter density manually")</f>
        <v/>
      </c>
      <c r="AB1417" s="115" t="str" cm="1">
        <f t="array" ref="AB1417">_xlfn.IFNA(_xlfn.IFS($H1417="length","kg/m",$H1417="area","kg/m2",$H1417="volume","kg/m3",$H1417="mass","kg/kg",$H1417="",""),"problem")</f>
        <v/>
      </c>
      <c r="AC1417" s="118" t="str">
        <f t="shared" si="87"/>
        <v/>
      </c>
      <c r="AD1417" s="119" t="str">
        <f t="shared" si="88"/>
        <v/>
      </c>
      <c r="AE1417" s="120" t="str">
        <f t="shared" si="89"/>
        <v/>
      </c>
      <c r="AF1417" s="121" t="str">
        <f t="shared" si="86"/>
        <v/>
      </c>
    </row>
    <row r="1418" spans="2:32" ht="15.75" customHeight="1" x14ac:dyDescent="0.35">
      <c r="B1418" s="903"/>
      <c r="C1418" s="904"/>
      <c r="D1418" s="905"/>
      <c r="E1418" s="906"/>
      <c r="F1418" s="907"/>
      <c r="G1418" s="908"/>
      <c r="H1418" s="909"/>
      <c r="I1418" s="910"/>
      <c r="J1418" s="911"/>
      <c r="K1418" s="912"/>
      <c r="L1418" s="913"/>
      <c r="M1418" s="914"/>
      <c r="N1418" s="915"/>
      <c r="O1418" s="914"/>
      <c r="P1418" s="915"/>
      <c r="Q1418" s="916"/>
      <c r="R1418" s="917"/>
      <c r="S1418" s="918"/>
      <c r="T1418" s="114" t="str" cm="1">
        <f t="array" ref="T1418">_xlfn.IFS(I1418="L = L",J1418*K1418,I1418="L = RoT",J1418*R1418*S1418,I1418="A = L x H",J1418*K1418*L1418,I1418="A = CS",J1418*O1418,I1418="A = A",J1418*N1418,I1418="A = RoT",J1418*R1418*S1418,I1418="V = L x H x T",J1418*K1418*L1418*M1418,I1418="V = L x CS",J1418*K1418*O1418,I1418="V = T x A",J1418*M1418*N1418,I1418="V = V",J1418*P1418,I1418="V = RoT",J1418*R1418*S1418,I1418="M = M",J1418*Q1418,I1418="M = RoT",J1418*R1418*S1418,I1418="","")</f>
        <v/>
      </c>
      <c r="U1418" s="115" t="str" cm="1">
        <f t="array" ref="U1418">_xlfn.IFNA(_xlfn.IFS($H1418="length","m",$H1418="area","m2",$H1418="volume","m3",$H1418="mass","kg",$H1418="",""),"problem")</f>
        <v/>
      </c>
      <c r="V1418" s="475"/>
      <c r="W1418" s="476"/>
      <c r="X1418" s="476"/>
      <c r="Y1418" s="476"/>
      <c r="Z1418" s="116"/>
      <c r="AA1418" s="117" t="str" cm="1">
        <f t="array" ref="AA1418">_xlfn.IFNA(_xlfn.IFS($H1418="Length",VLOOKUP($Y1418,Densities,3,FALSE),$H1418="area",VLOOKUP($Y1418,Densities,4,FALSE),$H1418="volume",VLOOKUP($Y1418,Densities,5,FALSE),$H1418="mass",1,$H1418="",""),"enter density manually")</f>
        <v/>
      </c>
      <c r="AB1418" s="115" t="str" cm="1">
        <f t="array" ref="AB1418">_xlfn.IFNA(_xlfn.IFS($H1418="length","kg/m",$H1418="area","kg/m2",$H1418="volume","kg/m3",$H1418="mass","kg/kg",$H1418="",""),"problem")</f>
        <v/>
      </c>
      <c r="AC1418" s="118" t="str">
        <f t="shared" si="87"/>
        <v/>
      </c>
      <c r="AD1418" s="119" t="str">
        <f t="shared" si="88"/>
        <v/>
      </c>
      <c r="AE1418" s="120" t="str">
        <f t="shared" si="89"/>
        <v/>
      </c>
      <c r="AF1418" s="121" t="str">
        <f t="shared" si="86"/>
        <v/>
      </c>
    </row>
    <row r="1419" spans="2:32" ht="15.75" customHeight="1" x14ac:dyDescent="0.35">
      <c r="B1419" s="903"/>
      <c r="C1419" s="904"/>
      <c r="D1419" s="905"/>
      <c r="E1419" s="906"/>
      <c r="F1419" s="907"/>
      <c r="G1419" s="908"/>
      <c r="H1419" s="909"/>
      <c r="I1419" s="910"/>
      <c r="J1419" s="911"/>
      <c r="K1419" s="912"/>
      <c r="L1419" s="913"/>
      <c r="M1419" s="914"/>
      <c r="N1419" s="915"/>
      <c r="O1419" s="914"/>
      <c r="P1419" s="915"/>
      <c r="Q1419" s="916"/>
      <c r="R1419" s="917"/>
      <c r="S1419" s="918"/>
      <c r="T1419" s="114" t="str" cm="1">
        <f t="array" ref="T1419">_xlfn.IFS(I1419="L = L",J1419*K1419,I1419="L = RoT",J1419*R1419*S1419,I1419="A = L x H",J1419*K1419*L1419,I1419="A = CS",J1419*O1419,I1419="A = A",J1419*N1419,I1419="A = RoT",J1419*R1419*S1419,I1419="V = L x H x T",J1419*K1419*L1419*M1419,I1419="V = L x CS",J1419*K1419*O1419,I1419="V = T x A",J1419*M1419*N1419,I1419="V = V",J1419*P1419,I1419="V = RoT",J1419*R1419*S1419,I1419="M = M",J1419*Q1419,I1419="M = RoT",J1419*R1419*S1419,I1419="","")</f>
        <v/>
      </c>
      <c r="U1419" s="115" t="str" cm="1">
        <f t="array" ref="U1419">_xlfn.IFNA(_xlfn.IFS($H1419="length","m",$H1419="area","m2",$H1419="volume","m3",$H1419="mass","kg",$H1419="",""),"problem")</f>
        <v/>
      </c>
      <c r="V1419" s="475"/>
      <c r="W1419" s="476"/>
      <c r="X1419" s="476"/>
      <c r="Y1419" s="476"/>
      <c r="Z1419" s="116"/>
      <c r="AA1419" s="117" t="str" cm="1">
        <f t="array" ref="AA1419">_xlfn.IFNA(_xlfn.IFS($H1419="Length",VLOOKUP($Y1419,Densities,3,FALSE),$H1419="area",VLOOKUP($Y1419,Densities,4,FALSE),$H1419="volume",VLOOKUP($Y1419,Densities,5,FALSE),$H1419="mass",1,$H1419="",""),"enter density manually")</f>
        <v/>
      </c>
      <c r="AB1419" s="115" t="str" cm="1">
        <f t="array" ref="AB1419">_xlfn.IFNA(_xlfn.IFS($H1419="length","kg/m",$H1419="area","kg/m2",$H1419="volume","kg/m3",$H1419="mass","kg/kg",$H1419="",""),"problem")</f>
        <v/>
      </c>
      <c r="AC1419" s="118" t="str">
        <f t="shared" si="87"/>
        <v/>
      </c>
      <c r="AD1419" s="119" t="str">
        <f t="shared" si="88"/>
        <v/>
      </c>
      <c r="AE1419" s="120" t="str">
        <f t="shared" si="89"/>
        <v/>
      </c>
      <c r="AF1419" s="121" t="str">
        <f t="shared" si="86"/>
        <v/>
      </c>
    </row>
    <row r="1420" spans="2:32" ht="15.75" customHeight="1" x14ac:dyDescent="0.35">
      <c r="B1420" s="903"/>
      <c r="C1420" s="904"/>
      <c r="D1420" s="905"/>
      <c r="E1420" s="906"/>
      <c r="F1420" s="907"/>
      <c r="G1420" s="908"/>
      <c r="H1420" s="909"/>
      <c r="I1420" s="910"/>
      <c r="J1420" s="911"/>
      <c r="K1420" s="912"/>
      <c r="L1420" s="913"/>
      <c r="M1420" s="914"/>
      <c r="N1420" s="915"/>
      <c r="O1420" s="914"/>
      <c r="P1420" s="915"/>
      <c r="Q1420" s="916"/>
      <c r="R1420" s="917"/>
      <c r="S1420" s="918"/>
      <c r="T1420" s="114" t="str" cm="1">
        <f t="array" ref="T1420">_xlfn.IFS(I1420="L = L",J1420*K1420,I1420="L = RoT",J1420*R1420*S1420,I1420="A = L x H",J1420*K1420*L1420,I1420="A = CS",J1420*O1420,I1420="A = A",J1420*N1420,I1420="A = RoT",J1420*R1420*S1420,I1420="V = L x H x T",J1420*K1420*L1420*M1420,I1420="V = L x CS",J1420*K1420*O1420,I1420="V = T x A",J1420*M1420*N1420,I1420="V = V",J1420*P1420,I1420="V = RoT",J1420*R1420*S1420,I1420="M = M",J1420*Q1420,I1420="M = RoT",J1420*R1420*S1420,I1420="","")</f>
        <v/>
      </c>
      <c r="U1420" s="115" t="str" cm="1">
        <f t="array" ref="U1420">_xlfn.IFNA(_xlfn.IFS($H1420="length","m",$H1420="area","m2",$H1420="volume","m3",$H1420="mass","kg",$H1420="",""),"problem")</f>
        <v/>
      </c>
      <c r="V1420" s="475"/>
      <c r="W1420" s="476"/>
      <c r="X1420" s="476"/>
      <c r="Y1420" s="476"/>
      <c r="Z1420" s="116"/>
      <c r="AA1420" s="117" t="str" cm="1">
        <f t="array" ref="AA1420">_xlfn.IFNA(_xlfn.IFS($H1420="Length",VLOOKUP($Y1420,Densities,3,FALSE),$H1420="area",VLOOKUP($Y1420,Densities,4,FALSE),$H1420="volume",VLOOKUP($Y1420,Densities,5,FALSE),$H1420="mass",1,$H1420="",""),"enter density manually")</f>
        <v/>
      </c>
      <c r="AB1420" s="115" t="str" cm="1">
        <f t="array" ref="AB1420">_xlfn.IFNA(_xlfn.IFS($H1420="length","kg/m",$H1420="area","kg/m2",$H1420="volume","kg/m3",$H1420="mass","kg/kg",$H1420="",""),"problem")</f>
        <v/>
      </c>
      <c r="AC1420" s="118" t="str">
        <f t="shared" si="87"/>
        <v/>
      </c>
      <c r="AD1420" s="119" t="str">
        <f t="shared" si="88"/>
        <v/>
      </c>
      <c r="AE1420" s="120" t="str">
        <f t="shared" si="89"/>
        <v/>
      </c>
      <c r="AF1420" s="121" t="str">
        <f t="shared" si="86"/>
        <v/>
      </c>
    </row>
    <row r="1421" spans="2:32" ht="15.75" customHeight="1" x14ac:dyDescent="0.35">
      <c r="B1421" s="903"/>
      <c r="C1421" s="904"/>
      <c r="D1421" s="905"/>
      <c r="E1421" s="906"/>
      <c r="F1421" s="907"/>
      <c r="G1421" s="908"/>
      <c r="H1421" s="909"/>
      <c r="I1421" s="910"/>
      <c r="J1421" s="911"/>
      <c r="K1421" s="912"/>
      <c r="L1421" s="913"/>
      <c r="M1421" s="914"/>
      <c r="N1421" s="915"/>
      <c r="O1421" s="914"/>
      <c r="P1421" s="915"/>
      <c r="Q1421" s="916"/>
      <c r="R1421" s="917"/>
      <c r="S1421" s="918"/>
      <c r="T1421" s="114" t="str" cm="1">
        <f t="array" ref="T1421">_xlfn.IFS(I1421="L = L",J1421*K1421,I1421="L = RoT",J1421*R1421*S1421,I1421="A = L x H",J1421*K1421*L1421,I1421="A = CS",J1421*O1421,I1421="A = A",J1421*N1421,I1421="A = RoT",J1421*R1421*S1421,I1421="V = L x H x T",J1421*K1421*L1421*M1421,I1421="V = L x CS",J1421*K1421*O1421,I1421="V = T x A",J1421*M1421*N1421,I1421="V = V",J1421*P1421,I1421="V = RoT",J1421*R1421*S1421,I1421="M = M",J1421*Q1421,I1421="M = RoT",J1421*R1421*S1421,I1421="","")</f>
        <v/>
      </c>
      <c r="U1421" s="115" t="str" cm="1">
        <f t="array" ref="U1421">_xlfn.IFNA(_xlfn.IFS($H1421="length","m",$H1421="area","m2",$H1421="volume","m3",$H1421="mass","kg",$H1421="",""),"problem")</f>
        <v/>
      </c>
      <c r="V1421" s="475"/>
      <c r="W1421" s="476"/>
      <c r="X1421" s="476"/>
      <c r="Y1421" s="476"/>
      <c r="Z1421" s="116"/>
      <c r="AA1421" s="117" t="str" cm="1">
        <f t="array" ref="AA1421">_xlfn.IFNA(_xlfn.IFS($H1421="Length",VLOOKUP($Y1421,Densities,3,FALSE),$H1421="area",VLOOKUP($Y1421,Densities,4,FALSE),$H1421="volume",VLOOKUP($Y1421,Densities,5,FALSE),$H1421="mass",1,$H1421="",""),"enter density manually")</f>
        <v/>
      </c>
      <c r="AB1421" s="115" t="str" cm="1">
        <f t="array" ref="AB1421">_xlfn.IFNA(_xlfn.IFS($H1421="length","kg/m",$H1421="area","kg/m2",$H1421="volume","kg/m3",$H1421="mass","kg/kg",$H1421="",""),"problem")</f>
        <v/>
      </c>
      <c r="AC1421" s="118" t="str">
        <f t="shared" si="87"/>
        <v/>
      </c>
      <c r="AD1421" s="119" t="str">
        <f t="shared" si="88"/>
        <v/>
      </c>
      <c r="AE1421" s="120" t="str">
        <f t="shared" si="89"/>
        <v/>
      </c>
      <c r="AF1421" s="121" t="str">
        <f t="shared" si="86"/>
        <v/>
      </c>
    </row>
    <row r="1422" spans="2:32" ht="15.75" customHeight="1" x14ac:dyDescent="0.35">
      <c r="B1422" s="903"/>
      <c r="C1422" s="904"/>
      <c r="D1422" s="905"/>
      <c r="E1422" s="906"/>
      <c r="F1422" s="907"/>
      <c r="G1422" s="908"/>
      <c r="H1422" s="909"/>
      <c r="I1422" s="910"/>
      <c r="J1422" s="911"/>
      <c r="K1422" s="912"/>
      <c r="L1422" s="913"/>
      <c r="M1422" s="914"/>
      <c r="N1422" s="915"/>
      <c r="O1422" s="914"/>
      <c r="P1422" s="915"/>
      <c r="Q1422" s="916"/>
      <c r="R1422" s="917"/>
      <c r="S1422" s="918"/>
      <c r="T1422" s="114" t="str" cm="1">
        <f t="array" ref="T1422">_xlfn.IFS(I1422="L = L",J1422*K1422,I1422="L = RoT",J1422*R1422*S1422,I1422="A = L x H",J1422*K1422*L1422,I1422="A = CS",J1422*O1422,I1422="A = A",J1422*N1422,I1422="A = RoT",J1422*R1422*S1422,I1422="V = L x H x T",J1422*K1422*L1422*M1422,I1422="V = L x CS",J1422*K1422*O1422,I1422="V = T x A",J1422*M1422*N1422,I1422="V = V",J1422*P1422,I1422="V = RoT",J1422*R1422*S1422,I1422="M = M",J1422*Q1422,I1422="M = RoT",J1422*R1422*S1422,I1422="","")</f>
        <v/>
      </c>
      <c r="U1422" s="115" t="str" cm="1">
        <f t="array" ref="U1422">_xlfn.IFNA(_xlfn.IFS($H1422="length","m",$H1422="area","m2",$H1422="volume","m3",$H1422="mass","kg",$H1422="",""),"problem")</f>
        <v/>
      </c>
      <c r="V1422" s="475"/>
      <c r="W1422" s="476"/>
      <c r="X1422" s="476"/>
      <c r="Y1422" s="476"/>
      <c r="Z1422" s="116"/>
      <c r="AA1422" s="117" t="str" cm="1">
        <f t="array" ref="AA1422">_xlfn.IFNA(_xlfn.IFS($H1422="Length",VLOOKUP($Y1422,Densities,3,FALSE),$H1422="area",VLOOKUP($Y1422,Densities,4,FALSE),$H1422="volume",VLOOKUP($Y1422,Densities,5,FALSE),$H1422="mass",1,$H1422="",""),"enter density manually")</f>
        <v/>
      </c>
      <c r="AB1422" s="115" t="str" cm="1">
        <f t="array" ref="AB1422">_xlfn.IFNA(_xlfn.IFS($H1422="length","kg/m",$H1422="area","kg/m2",$H1422="volume","kg/m3",$H1422="mass","kg/kg",$H1422="",""),"problem")</f>
        <v/>
      </c>
      <c r="AC1422" s="118" t="str">
        <f t="shared" si="87"/>
        <v/>
      </c>
      <c r="AD1422" s="119" t="str">
        <f t="shared" si="88"/>
        <v/>
      </c>
      <c r="AE1422" s="120" t="str">
        <f t="shared" si="89"/>
        <v/>
      </c>
      <c r="AF1422" s="121" t="str">
        <f t="shared" si="86"/>
        <v/>
      </c>
    </row>
    <row r="1423" spans="2:32" ht="15.75" customHeight="1" x14ac:dyDescent="0.35">
      <c r="B1423" s="903"/>
      <c r="C1423" s="904"/>
      <c r="D1423" s="905"/>
      <c r="E1423" s="906"/>
      <c r="F1423" s="907"/>
      <c r="G1423" s="908"/>
      <c r="H1423" s="909"/>
      <c r="I1423" s="910"/>
      <c r="J1423" s="911"/>
      <c r="K1423" s="912"/>
      <c r="L1423" s="913"/>
      <c r="M1423" s="914"/>
      <c r="N1423" s="915"/>
      <c r="O1423" s="914"/>
      <c r="P1423" s="915"/>
      <c r="Q1423" s="916"/>
      <c r="R1423" s="917"/>
      <c r="S1423" s="918"/>
      <c r="T1423" s="114" t="str" cm="1">
        <f t="array" ref="T1423">_xlfn.IFS(I1423="L = L",J1423*K1423,I1423="L = RoT",J1423*R1423*S1423,I1423="A = L x H",J1423*K1423*L1423,I1423="A = CS",J1423*O1423,I1423="A = A",J1423*N1423,I1423="A = RoT",J1423*R1423*S1423,I1423="V = L x H x T",J1423*K1423*L1423*M1423,I1423="V = L x CS",J1423*K1423*O1423,I1423="V = T x A",J1423*M1423*N1423,I1423="V = V",J1423*P1423,I1423="V = RoT",J1423*R1423*S1423,I1423="M = M",J1423*Q1423,I1423="M = RoT",J1423*R1423*S1423,I1423="","")</f>
        <v/>
      </c>
      <c r="U1423" s="115" t="str" cm="1">
        <f t="array" ref="U1423">_xlfn.IFNA(_xlfn.IFS($H1423="length","m",$H1423="area","m2",$H1423="volume","m3",$H1423="mass","kg",$H1423="",""),"problem")</f>
        <v/>
      </c>
      <c r="V1423" s="475"/>
      <c r="W1423" s="476"/>
      <c r="X1423" s="476"/>
      <c r="Y1423" s="476"/>
      <c r="Z1423" s="116"/>
      <c r="AA1423" s="117" t="str" cm="1">
        <f t="array" ref="AA1423">_xlfn.IFNA(_xlfn.IFS($H1423="Length",VLOOKUP($Y1423,Densities,3,FALSE),$H1423="area",VLOOKUP($Y1423,Densities,4,FALSE),$H1423="volume",VLOOKUP($Y1423,Densities,5,FALSE),$H1423="mass",1,$H1423="",""),"enter density manually")</f>
        <v/>
      </c>
      <c r="AB1423" s="115" t="str" cm="1">
        <f t="array" ref="AB1423">_xlfn.IFNA(_xlfn.IFS($H1423="length","kg/m",$H1423="area","kg/m2",$H1423="volume","kg/m3",$H1423="mass","kg/kg",$H1423="",""),"problem")</f>
        <v/>
      </c>
      <c r="AC1423" s="118" t="str">
        <f t="shared" si="87"/>
        <v/>
      </c>
      <c r="AD1423" s="119" t="str">
        <f t="shared" si="88"/>
        <v/>
      </c>
      <c r="AE1423" s="120" t="str">
        <f t="shared" si="89"/>
        <v/>
      </c>
      <c r="AF1423" s="121" t="str">
        <f t="shared" si="86"/>
        <v/>
      </c>
    </row>
    <row r="1424" spans="2:32" ht="15.75" customHeight="1" x14ac:dyDescent="0.35">
      <c r="B1424" s="903"/>
      <c r="C1424" s="904"/>
      <c r="D1424" s="905"/>
      <c r="E1424" s="906"/>
      <c r="F1424" s="907"/>
      <c r="G1424" s="908"/>
      <c r="H1424" s="909"/>
      <c r="I1424" s="910"/>
      <c r="J1424" s="911"/>
      <c r="K1424" s="912"/>
      <c r="L1424" s="913"/>
      <c r="M1424" s="914"/>
      <c r="N1424" s="915"/>
      <c r="O1424" s="914"/>
      <c r="P1424" s="915"/>
      <c r="Q1424" s="916"/>
      <c r="R1424" s="917"/>
      <c r="S1424" s="918"/>
      <c r="T1424" s="114" t="str" cm="1">
        <f t="array" ref="T1424">_xlfn.IFS(I1424="L = L",J1424*K1424,I1424="L = RoT",J1424*R1424*S1424,I1424="A = L x H",J1424*K1424*L1424,I1424="A = CS",J1424*O1424,I1424="A = A",J1424*N1424,I1424="A = RoT",J1424*R1424*S1424,I1424="V = L x H x T",J1424*K1424*L1424*M1424,I1424="V = L x CS",J1424*K1424*O1424,I1424="V = T x A",J1424*M1424*N1424,I1424="V = V",J1424*P1424,I1424="V = RoT",J1424*R1424*S1424,I1424="M = M",J1424*Q1424,I1424="M = RoT",J1424*R1424*S1424,I1424="","")</f>
        <v/>
      </c>
      <c r="U1424" s="115" t="str" cm="1">
        <f t="array" ref="U1424">_xlfn.IFNA(_xlfn.IFS($H1424="length","m",$H1424="area","m2",$H1424="volume","m3",$H1424="mass","kg",$H1424="",""),"problem")</f>
        <v/>
      </c>
      <c r="V1424" s="475"/>
      <c r="W1424" s="476"/>
      <c r="X1424" s="476"/>
      <c r="Y1424" s="476"/>
      <c r="Z1424" s="116"/>
      <c r="AA1424" s="117" t="str" cm="1">
        <f t="array" ref="AA1424">_xlfn.IFNA(_xlfn.IFS($H1424="Length",VLOOKUP($Y1424,Densities,3,FALSE),$H1424="area",VLOOKUP($Y1424,Densities,4,FALSE),$H1424="volume",VLOOKUP($Y1424,Densities,5,FALSE),$H1424="mass",1,$H1424="",""),"enter density manually")</f>
        <v/>
      </c>
      <c r="AB1424" s="115" t="str" cm="1">
        <f t="array" ref="AB1424">_xlfn.IFNA(_xlfn.IFS($H1424="length","kg/m",$H1424="area","kg/m2",$H1424="volume","kg/m3",$H1424="mass","kg/kg",$H1424="",""),"problem")</f>
        <v/>
      </c>
      <c r="AC1424" s="118" t="str">
        <f t="shared" si="87"/>
        <v/>
      </c>
      <c r="AD1424" s="119" t="str">
        <f t="shared" si="88"/>
        <v/>
      </c>
      <c r="AE1424" s="120" t="str">
        <f t="shared" si="89"/>
        <v/>
      </c>
      <c r="AF1424" s="121" t="str">
        <f t="shared" si="86"/>
        <v/>
      </c>
    </row>
    <row r="1425" spans="2:32" ht="15.75" customHeight="1" x14ac:dyDescent="0.35">
      <c r="B1425" s="903"/>
      <c r="C1425" s="904"/>
      <c r="D1425" s="905"/>
      <c r="E1425" s="906"/>
      <c r="F1425" s="907"/>
      <c r="G1425" s="908"/>
      <c r="H1425" s="909"/>
      <c r="I1425" s="910"/>
      <c r="J1425" s="911"/>
      <c r="K1425" s="912"/>
      <c r="L1425" s="913"/>
      <c r="M1425" s="914"/>
      <c r="N1425" s="915"/>
      <c r="O1425" s="914"/>
      <c r="P1425" s="915"/>
      <c r="Q1425" s="916"/>
      <c r="R1425" s="917"/>
      <c r="S1425" s="918"/>
      <c r="T1425" s="114" t="str" cm="1">
        <f t="array" ref="T1425">_xlfn.IFS(I1425="L = L",J1425*K1425,I1425="L = RoT",J1425*R1425*S1425,I1425="A = L x H",J1425*K1425*L1425,I1425="A = CS",J1425*O1425,I1425="A = A",J1425*N1425,I1425="A = RoT",J1425*R1425*S1425,I1425="V = L x H x T",J1425*K1425*L1425*M1425,I1425="V = L x CS",J1425*K1425*O1425,I1425="V = T x A",J1425*M1425*N1425,I1425="V = V",J1425*P1425,I1425="V = RoT",J1425*R1425*S1425,I1425="M = M",J1425*Q1425,I1425="M = RoT",J1425*R1425*S1425,I1425="","")</f>
        <v/>
      </c>
      <c r="U1425" s="115" t="str" cm="1">
        <f t="array" ref="U1425">_xlfn.IFNA(_xlfn.IFS($H1425="length","m",$H1425="area","m2",$H1425="volume","m3",$H1425="mass","kg",$H1425="",""),"problem")</f>
        <v/>
      </c>
      <c r="V1425" s="475"/>
      <c r="W1425" s="476"/>
      <c r="X1425" s="476"/>
      <c r="Y1425" s="476"/>
      <c r="Z1425" s="116"/>
      <c r="AA1425" s="117" t="str" cm="1">
        <f t="array" ref="AA1425">_xlfn.IFNA(_xlfn.IFS($H1425="Length",VLOOKUP($Y1425,Densities,3,FALSE),$H1425="area",VLOOKUP($Y1425,Densities,4,FALSE),$H1425="volume",VLOOKUP($Y1425,Densities,5,FALSE),$H1425="mass",1,$H1425="",""),"enter density manually")</f>
        <v/>
      </c>
      <c r="AB1425" s="115" t="str" cm="1">
        <f t="array" ref="AB1425">_xlfn.IFNA(_xlfn.IFS($H1425="length","kg/m",$H1425="area","kg/m2",$H1425="volume","kg/m3",$H1425="mass","kg/kg",$H1425="",""),"problem")</f>
        <v/>
      </c>
      <c r="AC1425" s="118" t="str">
        <f t="shared" si="87"/>
        <v/>
      </c>
      <c r="AD1425" s="119" t="str">
        <f t="shared" si="88"/>
        <v/>
      </c>
      <c r="AE1425" s="120" t="str">
        <f t="shared" si="89"/>
        <v/>
      </c>
      <c r="AF1425" s="121" t="str">
        <f t="shared" si="86"/>
        <v/>
      </c>
    </row>
    <row r="1426" spans="2:32" ht="15.75" customHeight="1" x14ac:dyDescent="0.35">
      <c r="B1426" s="903"/>
      <c r="C1426" s="904"/>
      <c r="D1426" s="905"/>
      <c r="E1426" s="906"/>
      <c r="F1426" s="907"/>
      <c r="G1426" s="908"/>
      <c r="H1426" s="909"/>
      <c r="I1426" s="910"/>
      <c r="J1426" s="911"/>
      <c r="K1426" s="912"/>
      <c r="L1426" s="913"/>
      <c r="M1426" s="914"/>
      <c r="N1426" s="915"/>
      <c r="O1426" s="914"/>
      <c r="P1426" s="915"/>
      <c r="Q1426" s="916"/>
      <c r="R1426" s="917"/>
      <c r="S1426" s="918"/>
      <c r="T1426" s="114" t="str" cm="1">
        <f t="array" ref="T1426">_xlfn.IFS(I1426="L = L",J1426*K1426,I1426="L = RoT",J1426*R1426*S1426,I1426="A = L x H",J1426*K1426*L1426,I1426="A = CS",J1426*O1426,I1426="A = A",J1426*N1426,I1426="A = RoT",J1426*R1426*S1426,I1426="V = L x H x T",J1426*K1426*L1426*M1426,I1426="V = L x CS",J1426*K1426*O1426,I1426="V = T x A",J1426*M1426*N1426,I1426="V = V",J1426*P1426,I1426="V = RoT",J1426*R1426*S1426,I1426="M = M",J1426*Q1426,I1426="M = RoT",J1426*R1426*S1426,I1426="","")</f>
        <v/>
      </c>
      <c r="U1426" s="115" t="str" cm="1">
        <f t="array" ref="U1426">_xlfn.IFNA(_xlfn.IFS($H1426="length","m",$H1426="area","m2",$H1426="volume","m3",$H1426="mass","kg",$H1426="",""),"problem")</f>
        <v/>
      </c>
      <c r="V1426" s="475"/>
      <c r="W1426" s="476"/>
      <c r="X1426" s="476"/>
      <c r="Y1426" s="476"/>
      <c r="Z1426" s="116"/>
      <c r="AA1426" s="117" t="str" cm="1">
        <f t="array" ref="AA1426">_xlfn.IFNA(_xlfn.IFS($H1426="Length",VLOOKUP($Y1426,Densities,3,FALSE),$H1426="area",VLOOKUP($Y1426,Densities,4,FALSE),$H1426="volume",VLOOKUP($Y1426,Densities,5,FALSE),$H1426="mass",1,$H1426="",""),"enter density manually")</f>
        <v/>
      </c>
      <c r="AB1426" s="115" t="str" cm="1">
        <f t="array" ref="AB1426">_xlfn.IFNA(_xlfn.IFS($H1426="length","kg/m",$H1426="area","kg/m2",$H1426="volume","kg/m3",$H1426="mass","kg/kg",$H1426="",""),"problem")</f>
        <v/>
      </c>
      <c r="AC1426" s="118" t="str">
        <f t="shared" si="87"/>
        <v/>
      </c>
      <c r="AD1426" s="119" t="str">
        <f t="shared" si="88"/>
        <v/>
      </c>
      <c r="AE1426" s="120" t="str">
        <f t="shared" si="89"/>
        <v/>
      </c>
      <c r="AF1426" s="121" t="str">
        <f t="shared" si="86"/>
        <v/>
      </c>
    </row>
    <row r="1427" spans="2:32" ht="15.75" customHeight="1" x14ac:dyDescent="0.35">
      <c r="B1427" s="903"/>
      <c r="C1427" s="904"/>
      <c r="D1427" s="905"/>
      <c r="E1427" s="906"/>
      <c r="F1427" s="907"/>
      <c r="G1427" s="908"/>
      <c r="H1427" s="909"/>
      <c r="I1427" s="910"/>
      <c r="J1427" s="911"/>
      <c r="K1427" s="912"/>
      <c r="L1427" s="913"/>
      <c r="M1427" s="914"/>
      <c r="N1427" s="915"/>
      <c r="O1427" s="914"/>
      <c r="P1427" s="915"/>
      <c r="Q1427" s="916"/>
      <c r="R1427" s="917"/>
      <c r="S1427" s="918"/>
      <c r="T1427" s="114" t="str" cm="1">
        <f t="array" ref="T1427">_xlfn.IFS(I1427="L = L",J1427*K1427,I1427="L = RoT",J1427*R1427*S1427,I1427="A = L x H",J1427*K1427*L1427,I1427="A = CS",J1427*O1427,I1427="A = A",J1427*N1427,I1427="A = RoT",J1427*R1427*S1427,I1427="V = L x H x T",J1427*K1427*L1427*M1427,I1427="V = L x CS",J1427*K1427*O1427,I1427="V = T x A",J1427*M1427*N1427,I1427="V = V",J1427*P1427,I1427="V = RoT",J1427*R1427*S1427,I1427="M = M",J1427*Q1427,I1427="M = RoT",J1427*R1427*S1427,I1427="","")</f>
        <v/>
      </c>
      <c r="U1427" s="115" t="str" cm="1">
        <f t="array" ref="U1427">_xlfn.IFNA(_xlfn.IFS($H1427="length","m",$H1427="area","m2",$H1427="volume","m3",$H1427="mass","kg",$H1427="",""),"problem")</f>
        <v/>
      </c>
      <c r="V1427" s="475"/>
      <c r="W1427" s="476"/>
      <c r="X1427" s="476"/>
      <c r="Y1427" s="476"/>
      <c r="Z1427" s="116"/>
      <c r="AA1427" s="117" t="str" cm="1">
        <f t="array" ref="AA1427">_xlfn.IFNA(_xlfn.IFS($H1427="Length",VLOOKUP($Y1427,Densities,3,FALSE),$H1427="area",VLOOKUP($Y1427,Densities,4,FALSE),$H1427="volume",VLOOKUP($Y1427,Densities,5,FALSE),$H1427="mass",1,$H1427="",""),"enter density manually")</f>
        <v/>
      </c>
      <c r="AB1427" s="115" t="str" cm="1">
        <f t="array" ref="AB1427">_xlfn.IFNA(_xlfn.IFS($H1427="length","kg/m",$H1427="area","kg/m2",$H1427="volume","kg/m3",$H1427="mass","kg/kg",$H1427="",""),"problem")</f>
        <v/>
      </c>
      <c r="AC1427" s="118" t="str">
        <f t="shared" si="87"/>
        <v/>
      </c>
      <c r="AD1427" s="119" t="str">
        <f t="shared" si="88"/>
        <v/>
      </c>
      <c r="AE1427" s="120" t="str">
        <f t="shared" si="89"/>
        <v/>
      </c>
      <c r="AF1427" s="121" t="str">
        <f t="shared" si="86"/>
        <v/>
      </c>
    </row>
    <row r="1428" spans="2:32" ht="15.75" customHeight="1" x14ac:dyDescent="0.35">
      <c r="B1428" s="903"/>
      <c r="C1428" s="904"/>
      <c r="D1428" s="905"/>
      <c r="E1428" s="906"/>
      <c r="F1428" s="907"/>
      <c r="G1428" s="908"/>
      <c r="H1428" s="909"/>
      <c r="I1428" s="910"/>
      <c r="J1428" s="911"/>
      <c r="K1428" s="912"/>
      <c r="L1428" s="913"/>
      <c r="M1428" s="914"/>
      <c r="N1428" s="915"/>
      <c r="O1428" s="914"/>
      <c r="P1428" s="915"/>
      <c r="Q1428" s="916"/>
      <c r="R1428" s="917"/>
      <c r="S1428" s="918"/>
      <c r="T1428" s="114" t="str" cm="1">
        <f t="array" ref="T1428">_xlfn.IFS(I1428="L = L",J1428*K1428,I1428="L = RoT",J1428*R1428*S1428,I1428="A = L x H",J1428*K1428*L1428,I1428="A = CS",J1428*O1428,I1428="A = A",J1428*N1428,I1428="A = RoT",J1428*R1428*S1428,I1428="V = L x H x T",J1428*K1428*L1428*M1428,I1428="V = L x CS",J1428*K1428*O1428,I1428="V = T x A",J1428*M1428*N1428,I1428="V = V",J1428*P1428,I1428="V = RoT",J1428*R1428*S1428,I1428="M = M",J1428*Q1428,I1428="M = RoT",J1428*R1428*S1428,I1428="","")</f>
        <v/>
      </c>
      <c r="U1428" s="115" t="str" cm="1">
        <f t="array" ref="U1428">_xlfn.IFNA(_xlfn.IFS($H1428="length","m",$H1428="area","m2",$H1428="volume","m3",$H1428="mass","kg",$H1428="",""),"problem")</f>
        <v/>
      </c>
      <c r="V1428" s="475"/>
      <c r="W1428" s="476"/>
      <c r="X1428" s="476"/>
      <c r="Y1428" s="476"/>
      <c r="Z1428" s="116"/>
      <c r="AA1428" s="117" t="str" cm="1">
        <f t="array" ref="AA1428">_xlfn.IFNA(_xlfn.IFS($H1428="Length",VLOOKUP($Y1428,Densities,3,FALSE),$H1428="area",VLOOKUP($Y1428,Densities,4,FALSE),$H1428="volume",VLOOKUP($Y1428,Densities,5,FALSE),$H1428="mass",1,$H1428="",""),"enter density manually")</f>
        <v/>
      </c>
      <c r="AB1428" s="115" t="str" cm="1">
        <f t="array" ref="AB1428">_xlfn.IFNA(_xlfn.IFS($H1428="length","kg/m",$H1428="area","kg/m2",$H1428="volume","kg/m3",$H1428="mass","kg/kg",$H1428="",""),"problem")</f>
        <v/>
      </c>
      <c r="AC1428" s="118" t="str">
        <f t="shared" si="87"/>
        <v/>
      </c>
      <c r="AD1428" s="119" t="str">
        <f t="shared" si="88"/>
        <v/>
      </c>
      <c r="AE1428" s="120" t="str">
        <f t="shared" si="89"/>
        <v/>
      </c>
      <c r="AF1428" s="121" t="str">
        <f t="shared" si="86"/>
        <v/>
      </c>
    </row>
    <row r="1429" spans="2:32" ht="15.75" customHeight="1" x14ac:dyDescent="0.35">
      <c r="B1429" s="903"/>
      <c r="C1429" s="904"/>
      <c r="D1429" s="905"/>
      <c r="E1429" s="906"/>
      <c r="F1429" s="907"/>
      <c r="G1429" s="908"/>
      <c r="H1429" s="909"/>
      <c r="I1429" s="910"/>
      <c r="J1429" s="911"/>
      <c r="K1429" s="912"/>
      <c r="L1429" s="913"/>
      <c r="M1429" s="914"/>
      <c r="N1429" s="915"/>
      <c r="O1429" s="914"/>
      <c r="P1429" s="915"/>
      <c r="Q1429" s="916"/>
      <c r="R1429" s="917"/>
      <c r="S1429" s="918"/>
      <c r="T1429" s="114" t="str" cm="1">
        <f t="array" ref="T1429">_xlfn.IFS(I1429="L = L",J1429*K1429,I1429="L = RoT",J1429*R1429*S1429,I1429="A = L x H",J1429*K1429*L1429,I1429="A = CS",J1429*O1429,I1429="A = A",J1429*N1429,I1429="A = RoT",J1429*R1429*S1429,I1429="V = L x H x T",J1429*K1429*L1429*M1429,I1429="V = L x CS",J1429*K1429*O1429,I1429="V = T x A",J1429*M1429*N1429,I1429="V = V",J1429*P1429,I1429="V = RoT",J1429*R1429*S1429,I1429="M = M",J1429*Q1429,I1429="M = RoT",J1429*R1429*S1429,I1429="","")</f>
        <v/>
      </c>
      <c r="U1429" s="115" t="str" cm="1">
        <f t="array" ref="U1429">_xlfn.IFNA(_xlfn.IFS($H1429="length","m",$H1429="area","m2",$H1429="volume","m3",$H1429="mass","kg",$H1429="",""),"problem")</f>
        <v/>
      </c>
      <c r="V1429" s="475"/>
      <c r="W1429" s="476"/>
      <c r="X1429" s="476"/>
      <c r="Y1429" s="476"/>
      <c r="Z1429" s="116"/>
      <c r="AA1429" s="117" t="str" cm="1">
        <f t="array" ref="AA1429">_xlfn.IFNA(_xlfn.IFS($H1429="Length",VLOOKUP($Y1429,Densities,3,FALSE),$H1429="area",VLOOKUP($Y1429,Densities,4,FALSE),$H1429="volume",VLOOKUP($Y1429,Densities,5,FALSE),$H1429="mass",1,$H1429="",""),"enter density manually")</f>
        <v/>
      </c>
      <c r="AB1429" s="115" t="str" cm="1">
        <f t="array" ref="AB1429">_xlfn.IFNA(_xlfn.IFS($H1429="length","kg/m",$H1429="area","kg/m2",$H1429="volume","kg/m3",$H1429="mass","kg/kg",$H1429="",""),"problem")</f>
        <v/>
      </c>
      <c r="AC1429" s="118" t="str">
        <f t="shared" si="87"/>
        <v/>
      </c>
      <c r="AD1429" s="119" t="str">
        <f t="shared" si="88"/>
        <v/>
      </c>
      <c r="AE1429" s="120" t="str">
        <f t="shared" si="89"/>
        <v/>
      </c>
      <c r="AF1429" s="121" t="str">
        <f t="shared" si="86"/>
        <v/>
      </c>
    </row>
    <row r="1430" spans="2:32" ht="15.75" customHeight="1" x14ac:dyDescent="0.35">
      <c r="B1430" s="903"/>
      <c r="C1430" s="904"/>
      <c r="D1430" s="905"/>
      <c r="E1430" s="906"/>
      <c r="F1430" s="907"/>
      <c r="G1430" s="908"/>
      <c r="H1430" s="909"/>
      <c r="I1430" s="910"/>
      <c r="J1430" s="911"/>
      <c r="K1430" s="912"/>
      <c r="L1430" s="913"/>
      <c r="M1430" s="914"/>
      <c r="N1430" s="915"/>
      <c r="O1430" s="914"/>
      <c r="P1430" s="915"/>
      <c r="Q1430" s="916"/>
      <c r="R1430" s="917"/>
      <c r="S1430" s="918"/>
      <c r="T1430" s="114" t="str" cm="1">
        <f t="array" ref="T1430">_xlfn.IFS(I1430="L = L",J1430*K1430,I1430="L = RoT",J1430*R1430*S1430,I1430="A = L x H",J1430*K1430*L1430,I1430="A = CS",J1430*O1430,I1430="A = A",J1430*N1430,I1430="A = RoT",J1430*R1430*S1430,I1430="V = L x H x T",J1430*K1430*L1430*M1430,I1430="V = L x CS",J1430*K1430*O1430,I1430="V = T x A",J1430*M1430*N1430,I1430="V = V",J1430*P1430,I1430="V = RoT",J1430*R1430*S1430,I1430="M = M",J1430*Q1430,I1430="M = RoT",J1430*R1430*S1430,I1430="","")</f>
        <v/>
      </c>
      <c r="U1430" s="115" t="str" cm="1">
        <f t="array" ref="U1430">_xlfn.IFNA(_xlfn.IFS($H1430="length","m",$H1430="area","m2",$H1430="volume","m3",$H1430="mass","kg",$H1430="",""),"problem")</f>
        <v/>
      </c>
      <c r="V1430" s="475"/>
      <c r="W1430" s="476"/>
      <c r="X1430" s="476"/>
      <c r="Y1430" s="476"/>
      <c r="Z1430" s="116"/>
      <c r="AA1430" s="117" t="str" cm="1">
        <f t="array" ref="AA1430">_xlfn.IFNA(_xlfn.IFS($H1430="Length",VLOOKUP($Y1430,Densities,3,FALSE),$H1430="area",VLOOKUP($Y1430,Densities,4,FALSE),$H1430="volume",VLOOKUP($Y1430,Densities,5,FALSE),$H1430="mass",1,$H1430="",""),"enter density manually")</f>
        <v/>
      </c>
      <c r="AB1430" s="115" t="str" cm="1">
        <f t="array" ref="AB1430">_xlfn.IFNA(_xlfn.IFS($H1430="length","kg/m",$H1430="area","kg/m2",$H1430="volume","kg/m3",$H1430="mass","kg/kg",$H1430="",""),"problem")</f>
        <v/>
      </c>
      <c r="AC1430" s="118" t="str">
        <f t="shared" si="87"/>
        <v/>
      </c>
      <c r="AD1430" s="119" t="str">
        <f t="shared" si="88"/>
        <v/>
      </c>
      <c r="AE1430" s="120" t="str">
        <f t="shared" si="89"/>
        <v/>
      </c>
      <c r="AF1430" s="121" t="str">
        <f t="shared" si="86"/>
        <v/>
      </c>
    </row>
    <row r="1431" spans="2:32" ht="15.75" customHeight="1" x14ac:dyDescent="0.35">
      <c r="B1431" s="903"/>
      <c r="C1431" s="904"/>
      <c r="D1431" s="905"/>
      <c r="E1431" s="906"/>
      <c r="F1431" s="907"/>
      <c r="G1431" s="908"/>
      <c r="H1431" s="909"/>
      <c r="I1431" s="910"/>
      <c r="J1431" s="911"/>
      <c r="K1431" s="912"/>
      <c r="L1431" s="913"/>
      <c r="M1431" s="914"/>
      <c r="N1431" s="915"/>
      <c r="O1431" s="914"/>
      <c r="P1431" s="915"/>
      <c r="Q1431" s="916"/>
      <c r="R1431" s="917"/>
      <c r="S1431" s="918"/>
      <c r="T1431" s="114" t="str" cm="1">
        <f t="array" ref="T1431">_xlfn.IFS(I1431="L = L",J1431*K1431,I1431="L = RoT",J1431*R1431*S1431,I1431="A = L x H",J1431*K1431*L1431,I1431="A = CS",J1431*O1431,I1431="A = A",J1431*N1431,I1431="A = RoT",J1431*R1431*S1431,I1431="V = L x H x T",J1431*K1431*L1431*M1431,I1431="V = L x CS",J1431*K1431*O1431,I1431="V = T x A",J1431*M1431*N1431,I1431="V = V",J1431*P1431,I1431="V = RoT",J1431*R1431*S1431,I1431="M = M",J1431*Q1431,I1431="M = RoT",J1431*R1431*S1431,I1431="","")</f>
        <v/>
      </c>
      <c r="U1431" s="115" t="str" cm="1">
        <f t="array" ref="U1431">_xlfn.IFNA(_xlfn.IFS($H1431="length","m",$H1431="area","m2",$H1431="volume","m3",$H1431="mass","kg",$H1431="",""),"problem")</f>
        <v/>
      </c>
      <c r="V1431" s="475"/>
      <c r="W1431" s="476"/>
      <c r="X1431" s="476"/>
      <c r="Y1431" s="476"/>
      <c r="Z1431" s="116"/>
      <c r="AA1431" s="117" t="str" cm="1">
        <f t="array" ref="AA1431">_xlfn.IFNA(_xlfn.IFS($H1431="Length",VLOOKUP($Y1431,Densities,3,FALSE),$H1431="area",VLOOKUP($Y1431,Densities,4,FALSE),$H1431="volume",VLOOKUP($Y1431,Densities,5,FALSE),$H1431="mass",1,$H1431="",""),"enter density manually")</f>
        <v/>
      </c>
      <c r="AB1431" s="115" t="str" cm="1">
        <f t="array" ref="AB1431">_xlfn.IFNA(_xlfn.IFS($H1431="length","kg/m",$H1431="area","kg/m2",$H1431="volume","kg/m3",$H1431="mass","kg/kg",$H1431="",""),"problem")</f>
        <v/>
      </c>
      <c r="AC1431" s="118" t="str">
        <f t="shared" si="87"/>
        <v/>
      </c>
      <c r="AD1431" s="119" t="str">
        <f t="shared" si="88"/>
        <v/>
      </c>
      <c r="AE1431" s="120" t="str">
        <f t="shared" si="89"/>
        <v/>
      </c>
      <c r="AF1431" s="121" t="str">
        <f t="shared" si="86"/>
        <v/>
      </c>
    </row>
    <row r="1432" spans="2:32" ht="15.75" customHeight="1" x14ac:dyDescent="0.35">
      <c r="B1432" s="903"/>
      <c r="C1432" s="904"/>
      <c r="D1432" s="905"/>
      <c r="E1432" s="906"/>
      <c r="F1432" s="907"/>
      <c r="G1432" s="908"/>
      <c r="H1432" s="909"/>
      <c r="I1432" s="910"/>
      <c r="J1432" s="911"/>
      <c r="K1432" s="912"/>
      <c r="L1432" s="913"/>
      <c r="M1432" s="914"/>
      <c r="N1432" s="915"/>
      <c r="O1432" s="914"/>
      <c r="P1432" s="915"/>
      <c r="Q1432" s="916"/>
      <c r="R1432" s="917"/>
      <c r="S1432" s="918"/>
      <c r="T1432" s="114" t="str" cm="1">
        <f t="array" ref="T1432">_xlfn.IFS(I1432="L = L",J1432*K1432,I1432="L = RoT",J1432*R1432*S1432,I1432="A = L x H",J1432*K1432*L1432,I1432="A = CS",J1432*O1432,I1432="A = A",J1432*N1432,I1432="A = RoT",J1432*R1432*S1432,I1432="V = L x H x T",J1432*K1432*L1432*M1432,I1432="V = L x CS",J1432*K1432*O1432,I1432="V = T x A",J1432*M1432*N1432,I1432="V = V",J1432*P1432,I1432="V = RoT",J1432*R1432*S1432,I1432="M = M",J1432*Q1432,I1432="M = RoT",J1432*R1432*S1432,I1432="","")</f>
        <v/>
      </c>
      <c r="U1432" s="115" t="str" cm="1">
        <f t="array" ref="U1432">_xlfn.IFNA(_xlfn.IFS($H1432="length","m",$H1432="area","m2",$H1432="volume","m3",$H1432="mass","kg",$H1432="",""),"problem")</f>
        <v/>
      </c>
      <c r="V1432" s="475"/>
      <c r="W1432" s="476"/>
      <c r="X1432" s="476"/>
      <c r="Y1432" s="476"/>
      <c r="Z1432" s="116"/>
      <c r="AA1432" s="117" t="str" cm="1">
        <f t="array" ref="AA1432">_xlfn.IFNA(_xlfn.IFS($H1432="Length",VLOOKUP($Y1432,Densities,3,FALSE),$H1432="area",VLOOKUP($Y1432,Densities,4,FALSE),$H1432="volume",VLOOKUP($Y1432,Densities,5,FALSE),$H1432="mass",1,$H1432="",""),"enter density manually")</f>
        <v/>
      </c>
      <c r="AB1432" s="115" t="str" cm="1">
        <f t="array" ref="AB1432">_xlfn.IFNA(_xlfn.IFS($H1432="length","kg/m",$H1432="area","kg/m2",$H1432="volume","kg/m3",$H1432="mass","kg/kg",$H1432="",""),"problem")</f>
        <v/>
      </c>
      <c r="AC1432" s="118" t="str">
        <f t="shared" si="87"/>
        <v/>
      </c>
      <c r="AD1432" s="119" t="str">
        <f t="shared" si="88"/>
        <v/>
      </c>
      <c r="AE1432" s="120" t="str">
        <f t="shared" si="89"/>
        <v/>
      </c>
      <c r="AF1432" s="121" t="str">
        <f t="shared" si="86"/>
        <v/>
      </c>
    </row>
    <row r="1433" spans="2:32" ht="15.75" customHeight="1" x14ac:dyDescent="0.35">
      <c r="B1433" s="903"/>
      <c r="C1433" s="904"/>
      <c r="D1433" s="905"/>
      <c r="E1433" s="906"/>
      <c r="F1433" s="907"/>
      <c r="G1433" s="908"/>
      <c r="H1433" s="909"/>
      <c r="I1433" s="910"/>
      <c r="J1433" s="911"/>
      <c r="K1433" s="912"/>
      <c r="L1433" s="913"/>
      <c r="M1433" s="914"/>
      <c r="N1433" s="915"/>
      <c r="O1433" s="914"/>
      <c r="P1433" s="915"/>
      <c r="Q1433" s="916"/>
      <c r="R1433" s="917"/>
      <c r="S1433" s="918"/>
      <c r="T1433" s="114" t="str" cm="1">
        <f t="array" ref="T1433">_xlfn.IFS(I1433="L = L",J1433*K1433,I1433="L = RoT",J1433*R1433*S1433,I1433="A = L x H",J1433*K1433*L1433,I1433="A = CS",J1433*O1433,I1433="A = A",J1433*N1433,I1433="A = RoT",J1433*R1433*S1433,I1433="V = L x H x T",J1433*K1433*L1433*M1433,I1433="V = L x CS",J1433*K1433*O1433,I1433="V = T x A",J1433*M1433*N1433,I1433="V = V",J1433*P1433,I1433="V = RoT",J1433*R1433*S1433,I1433="M = M",J1433*Q1433,I1433="M = RoT",J1433*R1433*S1433,I1433="","")</f>
        <v/>
      </c>
      <c r="U1433" s="115" t="str" cm="1">
        <f t="array" ref="U1433">_xlfn.IFNA(_xlfn.IFS($H1433="length","m",$H1433="area","m2",$H1433="volume","m3",$H1433="mass","kg",$H1433="",""),"problem")</f>
        <v/>
      </c>
      <c r="V1433" s="475"/>
      <c r="W1433" s="476"/>
      <c r="X1433" s="476"/>
      <c r="Y1433" s="476"/>
      <c r="Z1433" s="116"/>
      <c r="AA1433" s="117" t="str" cm="1">
        <f t="array" ref="AA1433">_xlfn.IFNA(_xlfn.IFS($H1433="Length",VLOOKUP($Y1433,Densities,3,FALSE),$H1433="area",VLOOKUP($Y1433,Densities,4,FALSE),$H1433="volume",VLOOKUP($Y1433,Densities,5,FALSE),$H1433="mass",1,$H1433="",""),"enter density manually")</f>
        <v/>
      </c>
      <c r="AB1433" s="115" t="str" cm="1">
        <f t="array" ref="AB1433">_xlfn.IFNA(_xlfn.IFS($H1433="length","kg/m",$H1433="area","kg/m2",$H1433="volume","kg/m3",$H1433="mass","kg/kg",$H1433="",""),"problem")</f>
        <v/>
      </c>
      <c r="AC1433" s="118" t="str">
        <f t="shared" si="87"/>
        <v/>
      </c>
      <c r="AD1433" s="119" t="str">
        <f t="shared" si="88"/>
        <v/>
      </c>
      <c r="AE1433" s="120" t="str">
        <f t="shared" si="89"/>
        <v/>
      </c>
      <c r="AF1433" s="121" t="str">
        <f t="shared" si="86"/>
        <v/>
      </c>
    </row>
    <row r="1434" spans="2:32" ht="15.75" customHeight="1" x14ac:dyDescent="0.35">
      <c r="B1434" s="903"/>
      <c r="C1434" s="904"/>
      <c r="D1434" s="905"/>
      <c r="E1434" s="906"/>
      <c r="F1434" s="907"/>
      <c r="G1434" s="908"/>
      <c r="H1434" s="909"/>
      <c r="I1434" s="910"/>
      <c r="J1434" s="911"/>
      <c r="K1434" s="912"/>
      <c r="L1434" s="913"/>
      <c r="M1434" s="914"/>
      <c r="N1434" s="915"/>
      <c r="O1434" s="914"/>
      <c r="P1434" s="915"/>
      <c r="Q1434" s="916"/>
      <c r="R1434" s="917"/>
      <c r="S1434" s="918"/>
      <c r="T1434" s="114" t="str" cm="1">
        <f t="array" ref="T1434">_xlfn.IFS(I1434="L = L",J1434*K1434,I1434="L = RoT",J1434*R1434*S1434,I1434="A = L x H",J1434*K1434*L1434,I1434="A = CS",J1434*O1434,I1434="A = A",J1434*N1434,I1434="A = RoT",J1434*R1434*S1434,I1434="V = L x H x T",J1434*K1434*L1434*M1434,I1434="V = L x CS",J1434*K1434*O1434,I1434="V = T x A",J1434*M1434*N1434,I1434="V = V",J1434*P1434,I1434="V = RoT",J1434*R1434*S1434,I1434="M = M",J1434*Q1434,I1434="M = RoT",J1434*R1434*S1434,I1434="","")</f>
        <v/>
      </c>
      <c r="U1434" s="115" t="str" cm="1">
        <f t="array" ref="U1434">_xlfn.IFNA(_xlfn.IFS($H1434="length","m",$H1434="area","m2",$H1434="volume","m3",$H1434="mass","kg",$H1434="",""),"problem")</f>
        <v/>
      </c>
      <c r="V1434" s="475"/>
      <c r="W1434" s="476"/>
      <c r="X1434" s="476"/>
      <c r="Y1434" s="476"/>
      <c r="Z1434" s="116"/>
      <c r="AA1434" s="117" t="str" cm="1">
        <f t="array" ref="AA1434">_xlfn.IFNA(_xlfn.IFS($H1434="Length",VLOOKUP($Y1434,Densities,3,FALSE),$H1434="area",VLOOKUP($Y1434,Densities,4,FALSE),$H1434="volume",VLOOKUP($Y1434,Densities,5,FALSE),$H1434="mass",1,$H1434="",""),"enter density manually")</f>
        <v/>
      </c>
      <c r="AB1434" s="115" t="str" cm="1">
        <f t="array" ref="AB1434">_xlfn.IFNA(_xlfn.IFS($H1434="length","kg/m",$H1434="area","kg/m2",$H1434="volume","kg/m3",$H1434="mass","kg/kg",$H1434="",""),"problem")</f>
        <v/>
      </c>
      <c r="AC1434" s="118" t="str">
        <f t="shared" si="87"/>
        <v/>
      </c>
      <c r="AD1434" s="119" t="str">
        <f t="shared" si="88"/>
        <v/>
      </c>
      <c r="AE1434" s="120" t="str">
        <f t="shared" si="89"/>
        <v/>
      </c>
      <c r="AF1434" s="121" t="str">
        <f t="shared" si="86"/>
        <v/>
      </c>
    </row>
    <row r="1435" spans="2:32" ht="15.75" customHeight="1" x14ac:dyDescent="0.35">
      <c r="B1435" s="903"/>
      <c r="C1435" s="904"/>
      <c r="D1435" s="905"/>
      <c r="E1435" s="906"/>
      <c r="F1435" s="907"/>
      <c r="G1435" s="908"/>
      <c r="H1435" s="909"/>
      <c r="I1435" s="910"/>
      <c r="J1435" s="911"/>
      <c r="K1435" s="912"/>
      <c r="L1435" s="913"/>
      <c r="M1435" s="914"/>
      <c r="N1435" s="915"/>
      <c r="O1435" s="914"/>
      <c r="P1435" s="915"/>
      <c r="Q1435" s="916"/>
      <c r="R1435" s="917"/>
      <c r="S1435" s="918"/>
      <c r="T1435" s="114" t="str" cm="1">
        <f t="array" ref="T1435">_xlfn.IFS(I1435="L = L",J1435*K1435,I1435="L = RoT",J1435*R1435*S1435,I1435="A = L x H",J1435*K1435*L1435,I1435="A = CS",J1435*O1435,I1435="A = A",J1435*N1435,I1435="A = RoT",J1435*R1435*S1435,I1435="V = L x H x T",J1435*K1435*L1435*M1435,I1435="V = L x CS",J1435*K1435*O1435,I1435="V = T x A",J1435*M1435*N1435,I1435="V = V",J1435*P1435,I1435="V = RoT",J1435*R1435*S1435,I1435="M = M",J1435*Q1435,I1435="M = RoT",J1435*R1435*S1435,I1435="","")</f>
        <v/>
      </c>
      <c r="U1435" s="115" t="str" cm="1">
        <f t="array" ref="U1435">_xlfn.IFNA(_xlfn.IFS($H1435="length","m",$H1435="area","m2",$H1435="volume","m3",$H1435="mass","kg",$H1435="",""),"problem")</f>
        <v/>
      </c>
      <c r="V1435" s="475"/>
      <c r="W1435" s="476"/>
      <c r="X1435" s="476"/>
      <c r="Y1435" s="476"/>
      <c r="Z1435" s="116"/>
      <c r="AA1435" s="117" t="str" cm="1">
        <f t="array" ref="AA1435">_xlfn.IFNA(_xlfn.IFS($H1435="Length",VLOOKUP($Y1435,Densities,3,FALSE),$H1435="area",VLOOKUP($Y1435,Densities,4,FALSE),$H1435="volume",VLOOKUP($Y1435,Densities,5,FALSE),$H1435="mass",1,$H1435="",""),"enter density manually")</f>
        <v/>
      </c>
      <c r="AB1435" s="115" t="str" cm="1">
        <f t="array" ref="AB1435">_xlfn.IFNA(_xlfn.IFS($H1435="length","kg/m",$H1435="area","kg/m2",$H1435="volume","kg/m3",$H1435="mass","kg/kg",$H1435="",""),"problem")</f>
        <v/>
      </c>
      <c r="AC1435" s="118" t="str">
        <f t="shared" si="87"/>
        <v/>
      </c>
      <c r="AD1435" s="119" t="str">
        <f t="shared" si="88"/>
        <v/>
      </c>
      <c r="AE1435" s="120" t="str">
        <f t="shared" si="89"/>
        <v/>
      </c>
      <c r="AF1435" s="121" t="str">
        <f t="shared" si="86"/>
        <v/>
      </c>
    </row>
    <row r="1436" spans="2:32" ht="15.75" customHeight="1" x14ac:dyDescent="0.35">
      <c r="B1436" s="903"/>
      <c r="C1436" s="904"/>
      <c r="D1436" s="905"/>
      <c r="E1436" s="906"/>
      <c r="F1436" s="907"/>
      <c r="G1436" s="908"/>
      <c r="H1436" s="909"/>
      <c r="I1436" s="910"/>
      <c r="J1436" s="911"/>
      <c r="K1436" s="912"/>
      <c r="L1436" s="913"/>
      <c r="M1436" s="914"/>
      <c r="N1436" s="915"/>
      <c r="O1436" s="914"/>
      <c r="P1436" s="915"/>
      <c r="Q1436" s="916"/>
      <c r="R1436" s="917"/>
      <c r="S1436" s="918"/>
      <c r="T1436" s="114" t="str" cm="1">
        <f t="array" ref="T1436">_xlfn.IFS(I1436="L = L",J1436*K1436,I1436="L = RoT",J1436*R1436*S1436,I1436="A = L x H",J1436*K1436*L1436,I1436="A = CS",J1436*O1436,I1436="A = A",J1436*N1436,I1436="A = RoT",J1436*R1436*S1436,I1436="V = L x H x T",J1436*K1436*L1436*M1436,I1436="V = L x CS",J1436*K1436*O1436,I1436="V = T x A",J1436*M1436*N1436,I1436="V = V",J1436*P1436,I1436="V = RoT",J1436*R1436*S1436,I1436="M = M",J1436*Q1436,I1436="M = RoT",J1436*R1436*S1436,I1436="","")</f>
        <v/>
      </c>
      <c r="U1436" s="115" t="str" cm="1">
        <f t="array" ref="U1436">_xlfn.IFNA(_xlfn.IFS($H1436="length","m",$H1436="area","m2",$H1436="volume","m3",$H1436="mass","kg",$H1436="",""),"problem")</f>
        <v/>
      </c>
      <c r="V1436" s="475"/>
      <c r="W1436" s="476"/>
      <c r="X1436" s="476"/>
      <c r="Y1436" s="476"/>
      <c r="Z1436" s="116"/>
      <c r="AA1436" s="117" t="str" cm="1">
        <f t="array" ref="AA1436">_xlfn.IFNA(_xlfn.IFS($H1436="Length",VLOOKUP($Y1436,Densities,3,FALSE),$H1436="area",VLOOKUP($Y1436,Densities,4,FALSE),$H1436="volume",VLOOKUP($Y1436,Densities,5,FALSE),$H1436="mass",1,$H1436="",""),"enter density manually")</f>
        <v/>
      </c>
      <c r="AB1436" s="115" t="str" cm="1">
        <f t="array" ref="AB1436">_xlfn.IFNA(_xlfn.IFS($H1436="length","kg/m",$H1436="area","kg/m2",$H1436="volume","kg/m3",$H1436="mass","kg/kg",$H1436="",""),"problem")</f>
        <v/>
      </c>
      <c r="AC1436" s="118" t="str">
        <f t="shared" si="87"/>
        <v/>
      </c>
      <c r="AD1436" s="119" t="str">
        <f t="shared" si="88"/>
        <v/>
      </c>
      <c r="AE1436" s="120" t="str">
        <f t="shared" si="89"/>
        <v/>
      </c>
      <c r="AF1436" s="121" t="str">
        <f t="shared" si="86"/>
        <v/>
      </c>
    </row>
    <row r="1437" spans="2:32" ht="15.75" customHeight="1" x14ac:dyDescent="0.35">
      <c r="B1437" s="903"/>
      <c r="C1437" s="904"/>
      <c r="D1437" s="905"/>
      <c r="E1437" s="906"/>
      <c r="F1437" s="907"/>
      <c r="G1437" s="908"/>
      <c r="H1437" s="909"/>
      <c r="I1437" s="910"/>
      <c r="J1437" s="911"/>
      <c r="K1437" s="912"/>
      <c r="L1437" s="913"/>
      <c r="M1437" s="914"/>
      <c r="N1437" s="915"/>
      <c r="O1437" s="914"/>
      <c r="P1437" s="915"/>
      <c r="Q1437" s="916"/>
      <c r="R1437" s="917"/>
      <c r="S1437" s="918"/>
      <c r="T1437" s="114" t="str" cm="1">
        <f t="array" ref="T1437">_xlfn.IFS(I1437="L = L",J1437*K1437,I1437="L = RoT",J1437*R1437*S1437,I1437="A = L x H",J1437*K1437*L1437,I1437="A = CS",J1437*O1437,I1437="A = A",J1437*N1437,I1437="A = RoT",J1437*R1437*S1437,I1437="V = L x H x T",J1437*K1437*L1437*M1437,I1437="V = L x CS",J1437*K1437*O1437,I1437="V = T x A",J1437*M1437*N1437,I1437="V = V",J1437*P1437,I1437="V = RoT",J1437*R1437*S1437,I1437="M = M",J1437*Q1437,I1437="M = RoT",J1437*R1437*S1437,I1437="","")</f>
        <v/>
      </c>
      <c r="U1437" s="115" t="str" cm="1">
        <f t="array" ref="U1437">_xlfn.IFNA(_xlfn.IFS($H1437="length","m",$H1437="area","m2",$H1437="volume","m3",$H1437="mass","kg",$H1437="",""),"problem")</f>
        <v/>
      </c>
      <c r="V1437" s="475"/>
      <c r="W1437" s="476"/>
      <c r="X1437" s="476"/>
      <c r="Y1437" s="476"/>
      <c r="Z1437" s="116"/>
      <c r="AA1437" s="117" t="str" cm="1">
        <f t="array" ref="AA1437">_xlfn.IFNA(_xlfn.IFS($H1437="Length",VLOOKUP($Y1437,Densities,3,FALSE),$H1437="area",VLOOKUP($Y1437,Densities,4,FALSE),$H1437="volume",VLOOKUP($Y1437,Densities,5,FALSE),$H1437="mass",1,$H1437="",""),"enter density manually")</f>
        <v/>
      </c>
      <c r="AB1437" s="115" t="str" cm="1">
        <f t="array" ref="AB1437">_xlfn.IFNA(_xlfn.IFS($H1437="length","kg/m",$H1437="area","kg/m2",$H1437="volume","kg/m3",$H1437="mass","kg/kg",$H1437="",""),"problem")</f>
        <v/>
      </c>
      <c r="AC1437" s="118" t="str">
        <f t="shared" si="87"/>
        <v/>
      </c>
      <c r="AD1437" s="119" t="str">
        <f t="shared" si="88"/>
        <v/>
      </c>
      <c r="AE1437" s="120" t="str">
        <f t="shared" si="89"/>
        <v/>
      </c>
      <c r="AF1437" s="121" t="str">
        <f t="shared" si="86"/>
        <v/>
      </c>
    </row>
    <row r="1438" spans="2:32" ht="15.75" customHeight="1" x14ac:dyDescent="0.35">
      <c r="B1438" s="903"/>
      <c r="C1438" s="904"/>
      <c r="D1438" s="905"/>
      <c r="E1438" s="906"/>
      <c r="F1438" s="907"/>
      <c r="G1438" s="908"/>
      <c r="H1438" s="909"/>
      <c r="I1438" s="910"/>
      <c r="J1438" s="911"/>
      <c r="K1438" s="912"/>
      <c r="L1438" s="913"/>
      <c r="M1438" s="914"/>
      <c r="N1438" s="915"/>
      <c r="O1438" s="914"/>
      <c r="P1438" s="915"/>
      <c r="Q1438" s="916"/>
      <c r="R1438" s="917"/>
      <c r="S1438" s="918"/>
      <c r="T1438" s="114" t="str" cm="1">
        <f t="array" ref="T1438">_xlfn.IFS(I1438="L = L",J1438*K1438,I1438="L = RoT",J1438*R1438*S1438,I1438="A = L x H",J1438*K1438*L1438,I1438="A = CS",J1438*O1438,I1438="A = A",J1438*N1438,I1438="A = RoT",J1438*R1438*S1438,I1438="V = L x H x T",J1438*K1438*L1438*M1438,I1438="V = L x CS",J1438*K1438*O1438,I1438="V = T x A",J1438*M1438*N1438,I1438="V = V",J1438*P1438,I1438="V = RoT",J1438*R1438*S1438,I1438="M = M",J1438*Q1438,I1438="M = RoT",J1438*R1438*S1438,I1438="","")</f>
        <v/>
      </c>
      <c r="U1438" s="115" t="str" cm="1">
        <f t="array" ref="U1438">_xlfn.IFNA(_xlfn.IFS($H1438="length","m",$H1438="area","m2",$H1438="volume","m3",$H1438="mass","kg",$H1438="",""),"problem")</f>
        <v/>
      </c>
      <c r="V1438" s="475"/>
      <c r="W1438" s="476"/>
      <c r="X1438" s="476"/>
      <c r="Y1438" s="476"/>
      <c r="Z1438" s="116"/>
      <c r="AA1438" s="117" t="str" cm="1">
        <f t="array" ref="AA1438">_xlfn.IFNA(_xlfn.IFS($H1438="Length",VLOOKUP($Y1438,Densities,3,FALSE),$H1438="area",VLOOKUP($Y1438,Densities,4,FALSE),$H1438="volume",VLOOKUP($Y1438,Densities,5,FALSE),$H1438="mass",1,$H1438="",""),"enter density manually")</f>
        <v/>
      </c>
      <c r="AB1438" s="115" t="str" cm="1">
        <f t="array" ref="AB1438">_xlfn.IFNA(_xlfn.IFS($H1438="length","kg/m",$H1438="area","kg/m2",$H1438="volume","kg/m3",$H1438="mass","kg/kg",$H1438="",""),"problem")</f>
        <v/>
      </c>
      <c r="AC1438" s="118" t="str">
        <f t="shared" si="87"/>
        <v/>
      </c>
      <c r="AD1438" s="119" t="str">
        <f t="shared" si="88"/>
        <v/>
      </c>
      <c r="AE1438" s="120" t="str">
        <f t="shared" si="89"/>
        <v/>
      </c>
      <c r="AF1438" s="121" t="str">
        <f t="shared" si="86"/>
        <v/>
      </c>
    </row>
    <row r="1439" spans="2:32" ht="15.75" customHeight="1" x14ac:dyDescent="0.35">
      <c r="B1439" s="903"/>
      <c r="C1439" s="904"/>
      <c r="D1439" s="905"/>
      <c r="E1439" s="906"/>
      <c r="F1439" s="907"/>
      <c r="G1439" s="908"/>
      <c r="H1439" s="909"/>
      <c r="I1439" s="910"/>
      <c r="J1439" s="911"/>
      <c r="K1439" s="912"/>
      <c r="L1439" s="913"/>
      <c r="M1439" s="914"/>
      <c r="N1439" s="915"/>
      <c r="O1439" s="914"/>
      <c r="P1439" s="915"/>
      <c r="Q1439" s="916"/>
      <c r="R1439" s="917"/>
      <c r="S1439" s="918"/>
      <c r="T1439" s="114" t="str" cm="1">
        <f t="array" ref="T1439">_xlfn.IFS(I1439="L = L",J1439*K1439,I1439="L = RoT",J1439*R1439*S1439,I1439="A = L x H",J1439*K1439*L1439,I1439="A = CS",J1439*O1439,I1439="A = A",J1439*N1439,I1439="A = RoT",J1439*R1439*S1439,I1439="V = L x H x T",J1439*K1439*L1439*M1439,I1439="V = L x CS",J1439*K1439*O1439,I1439="V = T x A",J1439*M1439*N1439,I1439="V = V",J1439*P1439,I1439="V = RoT",J1439*R1439*S1439,I1439="M = M",J1439*Q1439,I1439="M = RoT",J1439*R1439*S1439,I1439="","")</f>
        <v/>
      </c>
      <c r="U1439" s="115" t="str" cm="1">
        <f t="array" ref="U1439">_xlfn.IFNA(_xlfn.IFS($H1439="length","m",$H1439="area","m2",$H1439="volume","m3",$H1439="mass","kg",$H1439="",""),"problem")</f>
        <v/>
      </c>
      <c r="V1439" s="475"/>
      <c r="W1439" s="476"/>
      <c r="X1439" s="476"/>
      <c r="Y1439" s="476"/>
      <c r="Z1439" s="116"/>
      <c r="AA1439" s="117" t="str" cm="1">
        <f t="array" ref="AA1439">_xlfn.IFNA(_xlfn.IFS($H1439="Length",VLOOKUP($Y1439,Densities,3,FALSE),$H1439="area",VLOOKUP($Y1439,Densities,4,FALSE),$H1439="volume",VLOOKUP($Y1439,Densities,5,FALSE),$H1439="mass",1,$H1439="",""),"enter density manually")</f>
        <v/>
      </c>
      <c r="AB1439" s="115" t="str" cm="1">
        <f t="array" ref="AB1439">_xlfn.IFNA(_xlfn.IFS($H1439="length","kg/m",$H1439="area","kg/m2",$H1439="volume","kg/m3",$H1439="mass","kg/kg",$H1439="",""),"problem")</f>
        <v/>
      </c>
      <c r="AC1439" s="118" t="str">
        <f t="shared" si="87"/>
        <v/>
      </c>
      <c r="AD1439" s="119" t="str">
        <f t="shared" si="88"/>
        <v/>
      </c>
      <c r="AE1439" s="120" t="str">
        <f t="shared" si="89"/>
        <v/>
      </c>
      <c r="AF1439" s="121" t="str">
        <f t="shared" si="86"/>
        <v/>
      </c>
    </row>
    <row r="1440" spans="2:32" ht="15.75" customHeight="1" x14ac:dyDescent="0.35">
      <c r="B1440" s="903"/>
      <c r="C1440" s="904"/>
      <c r="D1440" s="905"/>
      <c r="E1440" s="906"/>
      <c r="F1440" s="907"/>
      <c r="G1440" s="908"/>
      <c r="H1440" s="909"/>
      <c r="I1440" s="910"/>
      <c r="J1440" s="911"/>
      <c r="K1440" s="912"/>
      <c r="L1440" s="913"/>
      <c r="M1440" s="914"/>
      <c r="N1440" s="915"/>
      <c r="O1440" s="914"/>
      <c r="P1440" s="915"/>
      <c r="Q1440" s="916"/>
      <c r="R1440" s="917"/>
      <c r="S1440" s="918"/>
      <c r="T1440" s="114" t="str" cm="1">
        <f t="array" ref="T1440">_xlfn.IFS(I1440="L = L",J1440*K1440,I1440="L = RoT",J1440*R1440*S1440,I1440="A = L x H",J1440*K1440*L1440,I1440="A = CS",J1440*O1440,I1440="A = A",J1440*N1440,I1440="A = RoT",J1440*R1440*S1440,I1440="V = L x H x T",J1440*K1440*L1440*M1440,I1440="V = L x CS",J1440*K1440*O1440,I1440="V = T x A",J1440*M1440*N1440,I1440="V = V",J1440*P1440,I1440="V = RoT",J1440*R1440*S1440,I1440="M = M",J1440*Q1440,I1440="M = RoT",J1440*R1440*S1440,I1440="","")</f>
        <v/>
      </c>
      <c r="U1440" s="115" t="str" cm="1">
        <f t="array" ref="U1440">_xlfn.IFNA(_xlfn.IFS($H1440="length","m",$H1440="area","m2",$H1440="volume","m3",$H1440="mass","kg",$H1440="",""),"problem")</f>
        <v/>
      </c>
      <c r="V1440" s="475"/>
      <c r="W1440" s="476"/>
      <c r="X1440" s="476"/>
      <c r="Y1440" s="476"/>
      <c r="Z1440" s="116"/>
      <c r="AA1440" s="117" t="str" cm="1">
        <f t="array" ref="AA1440">_xlfn.IFNA(_xlfn.IFS($H1440="Length",VLOOKUP($Y1440,Densities,3,FALSE),$H1440="area",VLOOKUP($Y1440,Densities,4,FALSE),$H1440="volume",VLOOKUP($Y1440,Densities,5,FALSE),$H1440="mass",1,$H1440="",""),"enter density manually")</f>
        <v/>
      </c>
      <c r="AB1440" s="115" t="str" cm="1">
        <f t="array" ref="AB1440">_xlfn.IFNA(_xlfn.IFS($H1440="length","kg/m",$H1440="area","kg/m2",$H1440="volume","kg/m3",$H1440="mass","kg/kg",$H1440="",""),"problem")</f>
        <v/>
      </c>
      <c r="AC1440" s="118" t="str">
        <f t="shared" si="87"/>
        <v/>
      </c>
      <c r="AD1440" s="119" t="str">
        <f t="shared" si="88"/>
        <v/>
      </c>
      <c r="AE1440" s="120" t="str">
        <f t="shared" si="89"/>
        <v/>
      </c>
      <c r="AF1440" s="121" t="str">
        <f t="shared" si="86"/>
        <v/>
      </c>
    </row>
    <row r="1441" spans="2:32" ht="15.75" customHeight="1" x14ac:dyDescent="0.35">
      <c r="B1441" s="903"/>
      <c r="C1441" s="904"/>
      <c r="D1441" s="905"/>
      <c r="E1441" s="906"/>
      <c r="F1441" s="907"/>
      <c r="G1441" s="908"/>
      <c r="H1441" s="909"/>
      <c r="I1441" s="910"/>
      <c r="J1441" s="911"/>
      <c r="K1441" s="912"/>
      <c r="L1441" s="913"/>
      <c r="M1441" s="914"/>
      <c r="N1441" s="915"/>
      <c r="O1441" s="914"/>
      <c r="P1441" s="915"/>
      <c r="Q1441" s="916"/>
      <c r="R1441" s="917"/>
      <c r="S1441" s="918"/>
      <c r="T1441" s="114" t="str" cm="1">
        <f t="array" ref="T1441">_xlfn.IFS(I1441="L = L",J1441*K1441,I1441="L = RoT",J1441*R1441*S1441,I1441="A = L x H",J1441*K1441*L1441,I1441="A = CS",J1441*O1441,I1441="A = A",J1441*N1441,I1441="A = RoT",J1441*R1441*S1441,I1441="V = L x H x T",J1441*K1441*L1441*M1441,I1441="V = L x CS",J1441*K1441*O1441,I1441="V = T x A",J1441*M1441*N1441,I1441="V = V",J1441*P1441,I1441="V = RoT",J1441*R1441*S1441,I1441="M = M",J1441*Q1441,I1441="M = RoT",J1441*R1441*S1441,I1441="","")</f>
        <v/>
      </c>
      <c r="U1441" s="115" t="str" cm="1">
        <f t="array" ref="U1441">_xlfn.IFNA(_xlfn.IFS($H1441="length","m",$H1441="area","m2",$H1441="volume","m3",$H1441="mass","kg",$H1441="",""),"problem")</f>
        <v/>
      </c>
      <c r="V1441" s="475"/>
      <c r="W1441" s="476"/>
      <c r="X1441" s="476"/>
      <c r="Y1441" s="476"/>
      <c r="Z1441" s="116"/>
      <c r="AA1441" s="117" t="str" cm="1">
        <f t="array" ref="AA1441">_xlfn.IFNA(_xlfn.IFS($H1441="Length",VLOOKUP($Y1441,Densities,3,FALSE),$H1441="area",VLOOKUP($Y1441,Densities,4,FALSE),$H1441="volume",VLOOKUP($Y1441,Densities,5,FALSE),$H1441="mass",1,$H1441="",""),"enter density manually")</f>
        <v/>
      </c>
      <c r="AB1441" s="115" t="str" cm="1">
        <f t="array" ref="AB1441">_xlfn.IFNA(_xlfn.IFS($H1441="length","kg/m",$H1441="area","kg/m2",$H1441="volume","kg/m3",$H1441="mass","kg/kg",$H1441="",""),"problem")</f>
        <v/>
      </c>
      <c r="AC1441" s="118" t="str">
        <f t="shared" si="87"/>
        <v/>
      </c>
      <c r="AD1441" s="119" t="str">
        <f t="shared" si="88"/>
        <v/>
      </c>
      <c r="AE1441" s="120" t="str">
        <f t="shared" si="89"/>
        <v/>
      </c>
      <c r="AF1441" s="121" t="str">
        <f t="shared" si="86"/>
        <v/>
      </c>
    </row>
    <row r="1442" spans="2:32" ht="15.75" customHeight="1" x14ac:dyDescent="0.35">
      <c r="B1442" s="903"/>
      <c r="C1442" s="904"/>
      <c r="D1442" s="905"/>
      <c r="E1442" s="906"/>
      <c r="F1442" s="907"/>
      <c r="G1442" s="908"/>
      <c r="H1442" s="909"/>
      <c r="I1442" s="910"/>
      <c r="J1442" s="911"/>
      <c r="K1442" s="912"/>
      <c r="L1442" s="913"/>
      <c r="M1442" s="914"/>
      <c r="N1442" s="915"/>
      <c r="O1442" s="914"/>
      <c r="P1442" s="915"/>
      <c r="Q1442" s="916"/>
      <c r="R1442" s="917"/>
      <c r="S1442" s="918"/>
      <c r="T1442" s="114" t="str" cm="1">
        <f t="array" ref="T1442">_xlfn.IFS(I1442="L = L",J1442*K1442,I1442="L = RoT",J1442*R1442*S1442,I1442="A = L x H",J1442*K1442*L1442,I1442="A = CS",J1442*O1442,I1442="A = A",J1442*N1442,I1442="A = RoT",J1442*R1442*S1442,I1442="V = L x H x T",J1442*K1442*L1442*M1442,I1442="V = L x CS",J1442*K1442*O1442,I1442="V = T x A",J1442*M1442*N1442,I1442="V = V",J1442*P1442,I1442="V = RoT",J1442*R1442*S1442,I1442="M = M",J1442*Q1442,I1442="M = RoT",J1442*R1442*S1442,I1442="","")</f>
        <v/>
      </c>
      <c r="U1442" s="115" t="str" cm="1">
        <f t="array" ref="U1442">_xlfn.IFNA(_xlfn.IFS($H1442="length","m",$H1442="area","m2",$H1442="volume","m3",$H1442="mass","kg",$H1442="",""),"problem")</f>
        <v/>
      </c>
      <c r="V1442" s="475"/>
      <c r="W1442" s="476"/>
      <c r="X1442" s="476"/>
      <c r="Y1442" s="476"/>
      <c r="Z1442" s="116"/>
      <c r="AA1442" s="117" t="str" cm="1">
        <f t="array" ref="AA1442">_xlfn.IFNA(_xlfn.IFS($H1442="Length",VLOOKUP($Y1442,Densities,3,FALSE),$H1442="area",VLOOKUP($Y1442,Densities,4,FALSE),$H1442="volume",VLOOKUP($Y1442,Densities,5,FALSE),$H1442="mass",1,$H1442="",""),"enter density manually")</f>
        <v/>
      </c>
      <c r="AB1442" s="115" t="str" cm="1">
        <f t="array" ref="AB1442">_xlfn.IFNA(_xlfn.IFS($H1442="length","kg/m",$H1442="area","kg/m2",$H1442="volume","kg/m3",$H1442="mass","kg/kg",$H1442="",""),"problem")</f>
        <v/>
      </c>
      <c r="AC1442" s="118" t="str">
        <f t="shared" si="87"/>
        <v/>
      </c>
      <c r="AD1442" s="119" t="str">
        <f t="shared" si="88"/>
        <v/>
      </c>
      <c r="AE1442" s="120" t="str">
        <f t="shared" si="89"/>
        <v/>
      </c>
      <c r="AF1442" s="121" t="str">
        <f t="shared" si="86"/>
        <v/>
      </c>
    </row>
    <row r="1443" spans="2:32" ht="15.75" customHeight="1" x14ac:dyDescent="0.35">
      <c r="B1443" s="903"/>
      <c r="C1443" s="904"/>
      <c r="D1443" s="905"/>
      <c r="E1443" s="906"/>
      <c r="F1443" s="907"/>
      <c r="G1443" s="908"/>
      <c r="H1443" s="909"/>
      <c r="I1443" s="910"/>
      <c r="J1443" s="911"/>
      <c r="K1443" s="912"/>
      <c r="L1443" s="913"/>
      <c r="M1443" s="914"/>
      <c r="N1443" s="915"/>
      <c r="O1443" s="914"/>
      <c r="P1443" s="915"/>
      <c r="Q1443" s="916"/>
      <c r="R1443" s="917"/>
      <c r="S1443" s="918"/>
      <c r="T1443" s="114" t="str" cm="1">
        <f t="array" ref="T1443">_xlfn.IFS(I1443="L = L",J1443*K1443,I1443="L = RoT",J1443*R1443*S1443,I1443="A = L x H",J1443*K1443*L1443,I1443="A = CS",J1443*O1443,I1443="A = A",J1443*N1443,I1443="A = RoT",J1443*R1443*S1443,I1443="V = L x H x T",J1443*K1443*L1443*M1443,I1443="V = L x CS",J1443*K1443*O1443,I1443="V = T x A",J1443*M1443*N1443,I1443="V = V",J1443*P1443,I1443="V = RoT",J1443*R1443*S1443,I1443="M = M",J1443*Q1443,I1443="M = RoT",J1443*R1443*S1443,I1443="","")</f>
        <v/>
      </c>
      <c r="U1443" s="115" t="str" cm="1">
        <f t="array" ref="U1443">_xlfn.IFNA(_xlfn.IFS($H1443="length","m",$H1443="area","m2",$H1443="volume","m3",$H1443="mass","kg",$H1443="",""),"problem")</f>
        <v/>
      </c>
      <c r="V1443" s="475"/>
      <c r="W1443" s="476"/>
      <c r="X1443" s="476"/>
      <c r="Y1443" s="476"/>
      <c r="Z1443" s="116"/>
      <c r="AA1443" s="117" t="str" cm="1">
        <f t="array" ref="AA1443">_xlfn.IFNA(_xlfn.IFS($H1443="Length",VLOOKUP($Y1443,Densities,3,FALSE),$H1443="area",VLOOKUP($Y1443,Densities,4,FALSE),$H1443="volume",VLOOKUP($Y1443,Densities,5,FALSE),$H1443="mass",1,$H1443="",""),"enter density manually")</f>
        <v/>
      </c>
      <c r="AB1443" s="115" t="str" cm="1">
        <f t="array" ref="AB1443">_xlfn.IFNA(_xlfn.IFS($H1443="length","kg/m",$H1443="area","kg/m2",$H1443="volume","kg/m3",$H1443="mass","kg/kg",$H1443="",""),"problem")</f>
        <v/>
      </c>
      <c r="AC1443" s="118" t="str">
        <f t="shared" si="87"/>
        <v/>
      </c>
      <c r="AD1443" s="119" t="str">
        <f t="shared" si="88"/>
        <v/>
      </c>
      <c r="AE1443" s="120" t="str">
        <f t="shared" si="89"/>
        <v/>
      </c>
      <c r="AF1443" s="121" t="str">
        <f t="shared" si="86"/>
        <v/>
      </c>
    </row>
    <row r="1444" spans="2:32" ht="15.75" customHeight="1" x14ac:dyDescent="0.35">
      <c r="B1444" s="903"/>
      <c r="C1444" s="904"/>
      <c r="D1444" s="905"/>
      <c r="E1444" s="906"/>
      <c r="F1444" s="907"/>
      <c r="G1444" s="908"/>
      <c r="H1444" s="909"/>
      <c r="I1444" s="910"/>
      <c r="J1444" s="911"/>
      <c r="K1444" s="912"/>
      <c r="L1444" s="913"/>
      <c r="M1444" s="914"/>
      <c r="N1444" s="915"/>
      <c r="O1444" s="914"/>
      <c r="P1444" s="915"/>
      <c r="Q1444" s="916"/>
      <c r="R1444" s="917"/>
      <c r="S1444" s="918"/>
      <c r="T1444" s="114" t="str" cm="1">
        <f t="array" ref="T1444">_xlfn.IFS(I1444="L = L",J1444*K1444,I1444="L = RoT",J1444*R1444*S1444,I1444="A = L x H",J1444*K1444*L1444,I1444="A = CS",J1444*O1444,I1444="A = A",J1444*N1444,I1444="A = RoT",J1444*R1444*S1444,I1444="V = L x H x T",J1444*K1444*L1444*M1444,I1444="V = L x CS",J1444*K1444*O1444,I1444="V = T x A",J1444*M1444*N1444,I1444="V = V",J1444*P1444,I1444="V = RoT",J1444*R1444*S1444,I1444="M = M",J1444*Q1444,I1444="M = RoT",J1444*R1444*S1444,I1444="","")</f>
        <v/>
      </c>
      <c r="U1444" s="115" t="str" cm="1">
        <f t="array" ref="U1444">_xlfn.IFNA(_xlfn.IFS($H1444="length","m",$H1444="area","m2",$H1444="volume","m3",$H1444="mass","kg",$H1444="",""),"problem")</f>
        <v/>
      </c>
      <c r="V1444" s="475"/>
      <c r="W1444" s="476"/>
      <c r="X1444" s="476"/>
      <c r="Y1444" s="476"/>
      <c r="Z1444" s="116"/>
      <c r="AA1444" s="117" t="str" cm="1">
        <f t="array" ref="AA1444">_xlfn.IFNA(_xlfn.IFS($H1444="Length",VLOOKUP($Y1444,Densities,3,FALSE),$H1444="area",VLOOKUP($Y1444,Densities,4,FALSE),$H1444="volume",VLOOKUP($Y1444,Densities,5,FALSE),$H1444="mass",1,$H1444="",""),"enter density manually")</f>
        <v/>
      </c>
      <c r="AB1444" s="115" t="str" cm="1">
        <f t="array" ref="AB1444">_xlfn.IFNA(_xlfn.IFS($H1444="length","kg/m",$H1444="area","kg/m2",$H1444="volume","kg/m3",$H1444="mass","kg/kg",$H1444="",""),"problem")</f>
        <v/>
      </c>
      <c r="AC1444" s="118" t="str">
        <f t="shared" si="87"/>
        <v/>
      </c>
      <c r="AD1444" s="119" t="str">
        <f t="shared" si="88"/>
        <v/>
      </c>
      <c r="AE1444" s="120" t="str">
        <f t="shared" si="89"/>
        <v/>
      </c>
      <c r="AF1444" s="121" t="str">
        <f t="shared" si="86"/>
        <v/>
      </c>
    </row>
    <row r="1445" spans="2:32" ht="15.75" customHeight="1" x14ac:dyDescent="0.35">
      <c r="B1445" s="903"/>
      <c r="C1445" s="904"/>
      <c r="D1445" s="905"/>
      <c r="E1445" s="906"/>
      <c r="F1445" s="907"/>
      <c r="G1445" s="908"/>
      <c r="H1445" s="909"/>
      <c r="I1445" s="910"/>
      <c r="J1445" s="911"/>
      <c r="K1445" s="912"/>
      <c r="L1445" s="913"/>
      <c r="M1445" s="914"/>
      <c r="N1445" s="915"/>
      <c r="O1445" s="914"/>
      <c r="P1445" s="915"/>
      <c r="Q1445" s="916"/>
      <c r="R1445" s="917"/>
      <c r="S1445" s="918"/>
      <c r="T1445" s="114" t="str" cm="1">
        <f t="array" ref="T1445">_xlfn.IFS(I1445="L = L",J1445*K1445,I1445="L = RoT",J1445*R1445*S1445,I1445="A = L x H",J1445*K1445*L1445,I1445="A = CS",J1445*O1445,I1445="A = A",J1445*N1445,I1445="A = RoT",J1445*R1445*S1445,I1445="V = L x H x T",J1445*K1445*L1445*M1445,I1445="V = L x CS",J1445*K1445*O1445,I1445="V = T x A",J1445*M1445*N1445,I1445="V = V",J1445*P1445,I1445="V = RoT",J1445*R1445*S1445,I1445="M = M",J1445*Q1445,I1445="M = RoT",J1445*R1445*S1445,I1445="","")</f>
        <v/>
      </c>
      <c r="U1445" s="115" t="str" cm="1">
        <f t="array" ref="U1445">_xlfn.IFNA(_xlfn.IFS($H1445="length","m",$H1445="area","m2",$H1445="volume","m3",$H1445="mass","kg",$H1445="",""),"problem")</f>
        <v/>
      </c>
      <c r="V1445" s="475"/>
      <c r="W1445" s="476"/>
      <c r="X1445" s="476"/>
      <c r="Y1445" s="476"/>
      <c r="Z1445" s="116"/>
      <c r="AA1445" s="117" t="str" cm="1">
        <f t="array" ref="AA1445">_xlfn.IFNA(_xlfn.IFS($H1445="Length",VLOOKUP($Y1445,Densities,3,FALSE),$H1445="area",VLOOKUP($Y1445,Densities,4,FALSE),$H1445="volume",VLOOKUP($Y1445,Densities,5,FALSE),$H1445="mass",1,$H1445="",""),"enter density manually")</f>
        <v/>
      </c>
      <c r="AB1445" s="115" t="str" cm="1">
        <f t="array" ref="AB1445">_xlfn.IFNA(_xlfn.IFS($H1445="length","kg/m",$H1445="area","kg/m2",$H1445="volume","kg/m3",$H1445="mass","kg/kg",$H1445="",""),"problem")</f>
        <v/>
      </c>
      <c r="AC1445" s="118" t="str">
        <f t="shared" si="87"/>
        <v/>
      </c>
      <c r="AD1445" s="119" t="str">
        <f t="shared" si="88"/>
        <v/>
      </c>
      <c r="AE1445" s="120" t="str">
        <f t="shared" si="89"/>
        <v/>
      </c>
      <c r="AF1445" s="121" t="str">
        <f t="shared" si="86"/>
        <v/>
      </c>
    </row>
    <row r="1446" spans="2:32" ht="15.75" customHeight="1" x14ac:dyDescent="0.35">
      <c r="B1446" s="903"/>
      <c r="C1446" s="904"/>
      <c r="D1446" s="905"/>
      <c r="E1446" s="906"/>
      <c r="F1446" s="907"/>
      <c r="G1446" s="908"/>
      <c r="H1446" s="909"/>
      <c r="I1446" s="910"/>
      <c r="J1446" s="911"/>
      <c r="K1446" s="912"/>
      <c r="L1446" s="913"/>
      <c r="M1446" s="914"/>
      <c r="N1446" s="915"/>
      <c r="O1446" s="914"/>
      <c r="P1446" s="915"/>
      <c r="Q1446" s="916"/>
      <c r="R1446" s="917"/>
      <c r="S1446" s="918"/>
      <c r="T1446" s="114" t="str" cm="1">
        <f t="array" ref="T1446">_xlfn.IFS(I1446="L = L",J1446*K1446,I1446="L = RoT",J1446*R1446*S1446,I1446="A = L x H",J1446*K1446*L1446,I1446="A = CS",J1446*O1446,I1446="A = A",J1446*N1446,I1446="A = RoT",J1446*R1446*S1446,I1446="V = L x H x T",J1446*K1446*L1446*M1446,I1446="V = L x CS",J1446*K1446*O1446,I1446="V = T x A",J1446*M1446*N1446,I1446="V = V",J1446*P1446,I1446="V = RoT",J1446*R1446*S1446,I1446="M = M",J1446*Q1446,I1446="M = RoT",J1446*R1446*S1446,I1446="","")</f>
        <v/>
      </c>
      <c r="U1446" s="115" t="str" cm="1">
        <f t="array" ref="U1446">_xlfn.IFNA(_xlfn.IFS($H1446="length","m",$H1446="area","m2",$H1446="volume","m3",$H1446="mass","kg",$H1446="",""),"problem")</f>
        <v/>
      </c>
      <c r="V1446" s="475"/>
      <c r="W1446" s="476"/>
      <c r="X1446" s="476"/>
      <c r="Y1446" s="476"/>
      <c r="Z1446" s="116"/>
      <c r="AA1446" s="117" t="str" cm="1">
        <f t="array" ref="AA1446">_xlfn.IFNA(_xlfn.IFS($H1446="Length",VLOOKUP($Y1446,Densities,3,FALSE),$H1446="area",VLOOKUP($Y1446,Densities,4,FALSE),$H1446="volume",VLOOKUP($Y1446,Densities,5,FALSE),$H1446="mass",1,$H1446="",""),"enter density manually")</f>
        <v/>
      </c>
      <c r="AB1446" s="115" t="str" cm="1">
        <f t="array" ref="AB1446">_xlfn.IFNA(_xlfn.IFS($H1446="length","kg/m",$H1446="area","kg/m2",$H1446="volume","kg/m3",$H1446="mass","kg/kg",$H1446="",""),"problem")</f>
        <v/>
      </c>
      <c r="AC1446" s="118" t="str">
        <f t="shared" si="87"/>
        <v/>
      </c>
      <c r="AD1446" s="119" t="str">
        <f t="shared" si="88"/>
        <v/>
      </c>
      <c r="AE1446" s="120" t="str">
        <f t="shared" si="89"/>
        <v/>
      </c>
      <c r="AF1446" s="121" t="str">
        <f t="shared" si="86"/>
        <v/>
      </c>
    </row>
    <row r="1447" spans="2:32" ht="15.75" customHeight="1" x14ac:dyDescent="0.35">
      <c r="B1447" s="903"/>
      <c r="C1447" s="904"/>
      <c r="D1447" s="905"/>
      <c r="E1447" s="906"/>
      <c r="F1447" s="907"/>
      <c r="G1447" s="908"/>
      <c r="H1447" s="909"/>
      <c r="I1447" s="910"/>
      <c r="J1447" s="911"/>
      <c r="K1447" s="912"/>
      <c r="L1447" s="913"/>
      <c r="M1447" s="914"/>
      <c r="N1447" s="915"/>
      <c r="O1447" s="914"/>
      <c r="P1447" s="915"/>
      <c r="Q1447" s="916"/>
      <c r="R1447" s="917"/>
      <c r="S1447" s="918"/>
      <c r="T1447" s="114" t="str" cm="1">
        <f t="array" ref="T1447">_xlfn.IFS(I1447="L = L",J1447*K1447,I1447="L = RoT",J1447*R1447*S1447,I1447="A = L x H",J1447*K1447*L1447,I1447="A = CS",J1447*O1447,I1447="A = A",J1447*N1447,I1447="A = RoT",J1447*R1447*S1447,I1447="V = L x H x T",J1447*K1447*L1447*M1447,I1447="V = L x CS",J1447*K1447*O1447,I1447="V = T x A",J1447*M1447*N1447,I1447="V = V",J1447*P1447,I1447="V = RoT",J1447*R1447*S1447,I1447="M = M",J1447*Q1447,I1447="M = RoT",J1447*R1447*S1447,I1447="","")</f>
        <v/>
      </c>
      <c r="U1447" s="115" t="str" cm="1">
        <f t="array" ref="U1447">_xlfn.IFNA(_xlfn.IFS($H1447="length","m",$H1447="area","m2",$H1447="volume","m3",$H1447="mass","kg",$H1447="",""),"problem")</f>
        <v/>
      </c>
      <c r="V1447" s="475"/>
      <c r="W1447" s="476"/>
      <c r="X1447" s="476"/>
      <c r="Y1447" s="476"/>
      <c r="Z1447" s="116"/>
      <c r="AA1447" s="117" t="str" cm="1">
        <f t="array" ref="AA1447">_xlfn.IFNA(_xlfn.IFS($H1447="Length",VLOOKUP($Y1447,Densities,3,FALSE),$H1447="area",VLOOKUP($Y1447,Densities,4,FALSE),$H1447="volume",VLOOKUP($Y1447,Densities,5,FALSE),$H1447="mass",1,$H1447="",""),"enter density manually")</f>
        <v/>
      </c>
      <c r="AB1447" s="115" t="str" cm="1">
        <f t="array" ref="AB1447">_xlfn.IFNA(_xlfn.IFS($H1447="length","kg/m",$H1447="area","kg/m2",$H1447="volume","kg/m3",$H1447="mass","kg/kg",$H1447="",""),"problem")</f>
        <v/>
      </c>
      <c r="AC1447" s="118" t="str">
        <f t="shared" si="87"/>
        <v/>
      </c>
      <c r="AD1447" s="119" t="str">
        <f t="shared" si="88"/>
        <v/>
      </c>
      <c r="AE1447" s="120" t="str">
        <f t="shared" si="89"/>
        <v/>
      </c>
      <c r="AF1447" s="121" t="str">
        <f t="shared" si="86"/>
        <v/>
      </c>
    </row>
    <row r="1448" spans="2:32" ht="15.75" customHeight="1" x14ac:dyDescent="0.35">
      <c r="B1448" s="903"/>
      <c r="C1448" s="904"/>
      <c r="D1448" s="905"/>
      <c r="E1448" s="906"/>
      <c r="F1448" s="907"/>
      <c r="G1448" s="908"/>
      <c r="H1448" s="909"/>
      <c r="I1448" s="910"/>
      <c r="J1448" s="911"/>
      <c r="K1448" s="912"/>
      <c r="L1448" s="913"/>
      <c r="M1448" s="914"/>
      <c r="N1448" s="915"/>
      <c r="O1448" s="914"/>
      <c r="P1448" s="915"/>
      <c r="Q1448" s="916"/>
      <c r="R1448" s="917"/>
      <c r="S1448" s="918"/>
      <c r="T1448" s="114" t="str" cm="1">
        <f t="array" ref="T1448">_xlfn.IFS(I1448="L = L",J1448*K1448,I1448="L = RoT",J1448*R1448*S1448,I1448="A = L x H",J1448*K1448*L1448,I1448="A = CS",J1448*O1448,I1448="A = A",J1448*N1448,I1448="A = RoT",J1448*R1448*S1448,I1448="V = L x H x T",J1448*K1448*L1448*M1448,I1448="V = L x CS",J1448*K1448*O1448,I1448="V = T x A",J1448*M1448*N1448,I1448="V = V",J1448*P1448,I1448="V = RoT",J1448*R1448*S1448,I1448="M = M",J1448*Q1448,I1448="M = RoT",J1448*R1448*S1448,I1448="","")</f>
        <v/>
      </c>
      <c r="U1448" s="115" t="str" cm="1">
        <f t="array" ref="U1448">_xlfn.IFNA(_xlfn.IFS($H1448="length","m",$H1448="area","m2",$H1448="volume","m3",$H1448="mass","kg",$H1448="",""),"problem")</f>
        <v/>
      </c>
      <c r="V1448" s="475"/>
      <c r="W1448" s="476"/>
      <c r="X1448" s="476"/>
      <c r="Y1448" s="476"/>
      <c r="Z1448" s="116"/>
      <c r="AA1448" s="117" t="str" cm="1">
        <f t="array" ref="AA1448">_xlfn.IFNA(_xlfn.IFS($H1448="Length",VLOOKUP($Y1448,Densities,3,FALSE),$H1448="area",VLOOKUP($Y1448,Densities,4,FALSE),$H1448="volume",VLOOKUP($Y1448,Densities,5,FALSE),$H1448="mass",1,$H1448="",""),"enter density manually")</f>
        <v/>
      </c>
      <c r="AB1448" s="115" t="str" cm="1">
        <f t="array" ref="AB1448">_xlfn.IFNA(_xlfn.IFS($H1448="length","kg/m",$H1448="area","kg/m2",$H1448="volume","kg/m3",$H1448="mass","kg/kg",$H1448="",""),"problem")</f>
        <v/>
      </c>
      <c r="AC1448" s="118" t="str">
        <f t="shared" si="87"/>
        <v/>
      </c>
      <c r="AD1448" s="119" t="str">
        <f t="shared" si="88"/>
        <v/>
      </c>
      <c r="AE1448" s="120" t="str">
        <f t="shared" si="89"/>
        <v/>
      </c>
      <c r="AF1448" s="121" t="str">
        <f t="shared" si="86"/>
        <v/>
      </c>
    </row>
    <row r="1449" spans="2:32" ht="15.75" customHeight="1" x14ac:dyDescent="0.35">
      <c r="B1449" s="903"/>
      <c r="C1449" s="904"/>
      <c r="D1449" s="905"/>
      <c r="E1449" s="906"/>
      <c r="F1449" s="907"/>
      <c r="G1449" s="908"/>
      <c r="H1449" s="909"/>
      <c r="I1449" s="910"/>
      <c r="J1449" s="911"/>
      <c r="K1449" s="912"/>
      <c r="L1449" s="913"/>
      <c r="M1449" s="914"/>
      <c r="N1449" s="915"/>
      <c r="O1449" s="914"/>
      <c r="P1449" s="915"/>
      <c r="Q1449" s="916"/>
      <c r="R1449" s="917"/>
      <c r="S1449" s="918"/>
      <c r="T1449" s="114" t="str" cm="1">
        <f t="array" ref="T1449">_xlfn.IFS(I1449="L = L",J1449*K1449,I1449="L = RoT",J1449*R1449*S1449,I1449="A = L x H",J1449*K1449*L1449,I1449="A = CS",J1449*O1449,I1449="A = A",J1449*N1449,I1449="A = RoT",J1449*R1449*S1449,I1449="V = L x H x T",J1449*K1449*L1449*M1449,I1449="V = L x CS",J1449*K1449*O1449,I1449="V = T x A",J1449*M1449*N1449,I1449="V = V",J1449*P1449,I1449="V = RoT",J1449*R1449*S1449,I1449="M = M",J1449*Q1449,I1449="M = RoT",J1449*R1449*S1449,I1449="","")</f>
        <v/>
      </c>
      <c r="U1449" s="115" t="str" cm="1">
        <f t="array" ref="U1449">_xlfn.IFNA(_xlfn.IFS($H1449="length","m",$H1449="area","m2",$H1449="volume","m3",$H1449="mass","kg",$H1449="",""),"problem")</f>
        <v/>
      </c>
      <c r="V1449" s="475"/>
      <c r="W1449" s="476"/>
      <c r="X1449" s="476"/>
      <c r="Y1449" s="476"/>
      <c r="Z1449" s="116"/>
      <c r="AA1449" s="117" t="str" cm="1">
        <f t="array" ref="AA1449">_xlfn.IFNA(_xlfn.IFS($H1449="Length",VLOOKUP($Y1449,Densities,3,FALSE),$H1449="area",VLOOKUP($Y1449,Densities,4,FALSE),$H1449="volume",VLOOKUP($Y1449,Densities,5,FALSE),$H1449="mass",1,$H1449="",""),"enter density manually")</f>
        <v/>
      </c>
      <c r="AB1449" s="115" t="str" cm="1">
        <f t="array" ref="AB1449">_xlfn.IFNA(_xlfn.IFS($H1449="length","kg/m",$H1449="area","kg/m2",$H1449="volume","kg/m3",$H1449="mass","kg/kg",$H1449="",""),"problem")</f>
        <v/>
      </c>
      <c r="AC1449" s="118" t="str">
        <f t="shared" si="87"/>
        <v/>
      </c>
      <c r="AD1449" s="119" t="str">
        <f t="shared" si="88"/>
        <v/>
      </c>
      <c r="AE1449" s="120" t="str">
        <f t="shared" si="89"/>
        <v/>
      </c>
      <c r="AF1449" s="121" t="str">
        <f t="shared" si="86"/>
        <v/>
      </c>
    </row>
    <row r="1450" spans="2:32" ht="15.75" customHeight="1" x14ac:dyDescent="0.35">
      <c r="B1450" s="903"/>
      <c r="C1450" s="904"/>
      <c r="D1450" s="905"/>
      <c r="E1450" s="906"/>
      <c r="F1450" s="907"/>
      <c r="G1450" s="908"/>
      <c r="H1450" s="909"/>
      <c r="I1450" s="910"/>
      <c r="J1450" s="911"/>
      <c r="K1450" s="912"/>
      <c r="L1450" s="913"/>
      <c r="M1450" s="914"/>
      <c r="N1450" s="915"/>
      <c r="O1450" s="914"/>
      <c r="P1450" s="915"/>
      <c r="Q1450" s="916"/>
      <c r="R1450" s="917"/>
      <c r="S1450" s="918"/>
      <c r="T1450" s="114" t="str" cm="1">
        <f t="array" ref="T1450">_xlfn.IFS(I1450="L = L",J1450*K1450,I1450="L = RoT",J1450*R1450*S1450,I1450="A = L x H",J1450*K1450*L1450,I1450="A = CS",J1450*O1450,I1450="A = A",J1450*N1450,I1450="A = RoT",J1450*R1450*S1450,I1450="V = L x H x T",J1450*K1450*L1450*M1450,I1450="V = L x CS",J1450*K1450*O1450,I1450="V = T x A",J1450*M1450*N1450,I1450="V = V",J1450*P1450,I1450="V = RoT",J1450*R1450*S1450,I1450="M = M",J1450*Q1450,I1450="M = RoT",J1450*R1450*S1450,I1450="","")</f>
        <v/>
      </c>
      <c r="U1450" s="115" t="str" cm="1">
        <f t="array" ref="U1450">_xlfn.IFNA(_xlfn.IFS($H1450="length","m",$H1450="area","m2",$H1450="volume","m3",$H1450="mass","kg",$H1450="",""),"problem")</f>
        <v/>
      </c>
      <c r="V1450" s="475"/>
      <c r="W1450" s="476"/>
      <c r="X1450" s="476"/>
      <c r="Y1450" s="476"/>
      <c r="Z1450" s="116"/>
      <c r="AA1450" s="117" t="str" cm="1">
        <f t="array" ref="AA1450">_xlfn.IFNA(_xlfn.IFS($H1450="Length",VLOOKUP($Y1450,Densities,3,FALSE),$H1450="area",VLOOKUP($Y1450,Densities,4,FALSE),$H1450="volume",VLOOKUP($Y1450,Densities,5,FALSE),$H1450="mass",1,$H1450="",""),"enter density manually")</f>
        <v/>
      </c>
      <c r="AB1450" s="115" t="str" cm="1">
        <f t="array" ref="AB1450">_xlfn.IFNA(_xlfn.IFS($H1450="length","kg/m",$H1450="area","kg/m2",$H1450="volume","kg/m3",$H1450="mass","kg/kg",$H1450="",""),"problem")</f>
        <v/>
      </c>
      <c r="AC1450" s="118" t="str">
        <f t="shared" si="87"/>
        <v/>
      </c>
      <c r="AD1450" s="119" t="str">
        <f t="shared" si="88"/>
        <v/>
      </c>
      <c r="AE1450" s="120" t="str">
        <f t="shared" si="89"/>
        <v/>
      </c>
      <c r="AF1450" s="121" t="str">
        <f t="shared" si="86"/>
        <v/>
      </c>
    </row>
    <row r="1451" spans="2:32" ht="15.75" customHeight="1" x14ac:dyDescent="0.35">
      <c r="B1451" s="903"/>
      <c r="C1451" s="904"/>
      <c r="D1451" s="905"/>
      <c r="E1451" s="906"/>
      <c r="F1451" s="907"/>
      <c r="G1451" s="908"/>
      <c r="H1451" s="909"/>
      <c r="I1451" s="910"/>
      <c r="J1451" s="911"/>
      <c r="K1451" s="912"/>
      <c r="L1451" s="913"/>
      <c r="M1451" s="914"/>
      <c r="N1451" s="915"/>
      <c r="O1451" s="914"/>
      <c r="P1451" s="915"/>
      <c r="Q1451" s="916"/>
      <c r="R1451" s="917"/>
      <c r="S1451" s="918"/>
      <c r="T1451" s="114" t="str" cm="1">
        <f t="array" ref="T1451">_xlfn.IFS(I1451="L = L",J1451*K1451,I1451="L = RoT",J1451*R1451*S1451,I1451="A = L x H",J1451*K1451*L1451,I1451="A = CS",J1451*O1451,I1451="A = A",J1451*N1451,I1451="A = RoT",J1451*R1451*S1451,I1451="V = L x H x T",J1451*K1451*L1451*M1451,I1451="V = L x CS",J1451*K1451*O1451,I1451="V = T x A",J1451*M1451*N1451,I1451="V = V",J1451*P1451,I1451="V = RoT",J1451*R1451*S1451,I1451="M = M",J1451*Q1451,I1451="M = RoT",J1451*R1451*S1451,I1451="","")</f>
        <v/>
      </c>
      <c r="U1451" s="115" t="str" cm="1">
        <f t="array" ref="U1451">_xlfn.IFNA(_xlfn.IFS($H1451="length","m",$H1451="area","m2",$H1451="volume","m3",$H1451="mass","kg",$H1451="",""),"problem")</f>
        <v/>
      </c>
      <c r="V1451" s="475"/>
      <c r="W1451" s="476"/>
      <c r="X1451" s="476"/>
      <c r="Y1451" s="476"/>
      <c r="Z1451" s="116"/>
      <c r="AA1451" s="117" t="str" cm="1">
        <f t="array" ref="AA1451">_xlfn.IFNA(_xlfn.IFS($H1451="Length",VLOOKUP($Y1451,Densities,3,FALSE),$H1451="area",VLOOKUP($Y1451,Densities,4,FALSE),$H1451="volume",VLOOKUP($Y1451,Densities,5,FALSE),$H1451="mass",1,$H1451="",""),"enter density manually")</f>
        <v/>
      </c>
      <c r="AB1451" s="115" t="str" cm="1">
        <f t="array" ref="AB1451">_xlfn.IFNA(_xlfn.IFS($H1451="length","kg/m",$H1451="area","kg/m2",$H1451="volume","kg/m3",$H1451="mass","kg/kg",$H1451="",""),"problem")</f>
        <v/>
      </c>
      <c r="AC1451" s="118" t="str">
        <f t="shared" si="87"/>
        <v/>
      </c>
      <c r="AD1451" s="119" t="str">
        <f t="shared" si="88"/>
        <v/>
      </c>
      <c r="AE1451" s="120" t="str">
        <f t="shared" si="89"/>
        <v/>
      </c>
      <c r="AF1451" s="121" t="str">
        <f t="shared" si="86"/>
        <v/>
      </c>
    </row>
    <row r="1452" spans="2:32" ht="15.75" customHeight="1" x14ac:dyDescent="0.35">
      <c r="B1452" s="903"/>
      <c r="C1452" s="904"/>
      <c r="D1452" s="905"/>
      <c r="E1452" s="906"/>
      <c r="F1452" s="907"/>
      <c r="G1452" s="908"/>
      <c r="H1452" s="909"/>
      <c r="I1452" s="910"/>
      <c r="J1452" s="911"/>
      <c r="K1452" s="912"/>
      <c r="L1452" s="913"/>
      <c r="M1452" s="914"/>
      <c r="N1452" s="915"/>
      <c r="O1452" s="914"/>
      <c r="P1452" s="915"/>
      <c r="Q1452" s="916"/>
      <c r="R1452" s="917"/>
      <c r="S1452" s="918"/>
      <c r="T1452" s="114" t="str" cm="1">
        <f t="array" ref="T1452">_xlfn.IFS(I1452="L = L",J1452*K1452,I1452="L = RoT",J1452*R1452*S1452,I1452="A = L x H",J1452*K1452*L1452,I1452="A = CS",J1452*O1452,I1452="A = A",J1452*N1452,I1452="A = RoT",J1452*R1452*S1452,I1452="V = L x H x T",J1452*K1452*L1452*M1452,I1452="V = L x CS",J1452*K1452*O1452,I1452="V = T x A",J1452*M1452*N1452,I1452="V = V",J1452*P1452,I1452="V = RoT",J1452*R1452*S1452,I1452="M = M",J1452*Q1452,I1452="M = RoT",J1452*R1452*S1452,I1452="","")</f>
        <v/>
      </c>
      <c r="U1452" s="115" t="str" cm="1">
        <f t="array" ref="U1452">_xlfn.IFNA(_xlfn.IFS($H1452="length","m",$H1452="area","m2",$H1452="volume","m3",$H1452="mass","kg",$H1452="",""),"problem")</f>
        <v/>
      </c>
      <c r="V1452" s="475"/>
      <c r="W1452" s="476"/>
      <c r="X1452" s="476"/>
      <c r="Y1452" s="476"/>
      <c r="Z1452" s="116"/>
      <c r="AA1452" s="117" t="str" cm="1">
        <f t="array" ref="AA1452">_xlfn.IFNA(_xlfn.IFS($H1452="Length",VLOOKUP($Y1452,Densities,3,FALSE),$H1452="area",VLOOKUP($Y1452,Densities,4,FALSE),$H1452="volume",VLOOKUP($Y1452,Densities,5,FALSE),$H1452="mass",1,$H1452="",""),"enter density manually")</f>
        <v/>
      </c>
      <c r="AB1452" s="115" t="str" cm="1">
        <f t="array" ref="AB1452">_xlfn.IFNA(_xlfn.IFS($H1452="length","kg/m",$H1452="area","kg/m2",$H1452="volume","kg/m3",$H1452="mass","kg/kg",$H1452="",""),"problem")</f>
        <v/>
      </c>
      <c r="AC1452" s="118" t="str">
        <f t="shared" si="87"/>
        <v/>
      </c>
      <c r="AD1452" s="119" t="str">
        <f t="shared" si="88"/>
        <v/>
      </c>
      <c r="AE1452" s="120" t="str">
        <f t="shared" si="89"/>
        <v/>
      </c>
      <c r="AF1452" s="121" t="str">
        <f t="shared" si="86"/>
        <v/>
      </c>
    </row>
    <row r="1453" spans="2:32" ht="15.75" customHeight="1" x14ac:dyDescent="0.35">
      <c r="B1453" s="903"/>
      <c r="C1453" s="904"/>
      <c r="D1453" s="905"/>
      <c r="E1453" s="906"/>
      <c r="F1453" s="907"/>
      <c r="G1453" s="908"/>
      <c r="H1453" s="909"/>
      <c r="I1453" s="910"/>
      <c r="J1453" s="911"/>
      <c r="K1453" s="912"/>
      <c r="L1453" s="913"/>
      <c r="M1453" s="914"/>
      <c r="N1453" s="915"/>
      <c r="O1453" s="914"/>
      <c r="P1453" s="915"/>
      <c r="Q1453" s="916"/>
      <c r="R1453" s="917"/>
      <c r="S1453" s="918"/>
      <c r="T1453" s="114" t="str" cm="1">
        <f t="array" ref="T1453">_xlfn.IFS(I1453="L = L",J1453*K1453,I1453="L = RoT",J1453*R1453*S1453,I1453="A = L x H",J1453*K1453*L1453,I1453="A = CS",J1453*O1453,I1453="A = A",J1453*N1453,I1453="A = RoT",J1453*R1453*S1453,I1453="V = L x H x T",J1453*K1453*L1453*M1453,I1453="V = L x CS",J1453*K1453*O1453,I1453="V = T x A",J1453*M1453*N1453,I1453="V = V",J1453*P1453,I1453="V = RoT",J1453*R1453*S1453,I1453="M = M",J1453*Q1453,I1453="M = RoT",J1453*R1453*S1453,I1453="","")</f>
        <v/>
      </c>
      <c r="U1453" s="115" t="str" cm="1">
        <f t="array" ref="U1453">_xlfn.IFNA(_xlfn.IFS($H1453="length","m",$H1453="area","m2",$H1453="volume","m3",$H1453="mass","kg",$H1453="",""),"problem")</f>
        <v/>
      </c>
      <c r="V1453" s="475"/>
      <c r="W1453" s="476"/>
      <c r="X1453" s="476"/>
      <c r="Y1453" s="476"/>
      <c r="Z1453" s="116"/>
      <c r="AA1453" s="117" t="str" cm="1">
        <f t="array" ref="AA1453">_xlfn.IFNA(_xlfn.IFS($H1453="Length",VLOOKUP($Y1453,Densities,3,FALSE),$H1453="area",VLOOKUP($Y1453,Densities,4,FALSE),$H1453="volume",VLOOKUP($Y1453,Densities,5,FALSE),$H1453="mass",1,$H1453="",""),"enter density manually")</f>
        <v/>
      </c>
      <c r="AB1453" s="115" t="str" cm="1">
        <f t="array" ref="AB1453">_xlfn.IFNA(_xlfn.IFS($H1453="length","kg/m",$H1453="area","kg/m2",$H1453="volume","kg/m3",$H1453="mass","kg/kg",$H1453="",""),"problem")</f>
        <v/>
      </c>
      <c r="AC1453" s="118" t="str">
        <f t="shared" si="87"/>
        <v/>
      </c>
      <c r="AD1453" s="119" t="str">
        <f t="shared" si="88"/>
        <v/>
      </c>
      <c r="AE1453" s="120" t="str">
        <f t="shared" si="89"/>
        <v/>
      </c>
      <c r="AF1453" s="121" t="str">
        <f t="shared" si="86"/>
        <v/>
      </c>
    </row>
    <row r="1454" spans="2:32" ht="15.75" customHeight="1" x14ac:dyDescent="0.35">
      <c r="B1454" s="903"/>
      <c r="C1454" s="904"/>
      <c r="D1454" s="905"/>
      <c r="E1454" s="906"/>
      <c r="F1454" s="907"/>
      <c r="G1454" s="908"/>
      <c r="H1454" s="909"/>
      <c r="I1454" s="910"/>
      <c r="J1454" s="911"/>
      <c r="K1454" s="912"/>
      <c r="L1454" s="913"/>
      <c r="M1454" s="914"/>
      <c r="N1454" s="915"/>
      <c r="O1454" s="914"/>
      <c r="P1454" s="915"/>
      <c r="Q1454" s="916"/>
      <c r="R1454" s="917"/>
      <c r="S1454" s="918"/>
      <c r="T1454" s="114" t="str" cm="1">
        <f t="array" ref="T1454">_xlfn.IFS(I1454="L = L",J1454*K1454,I1454="L = RoT",J1454*R1454*S1454,I1454="A = L x H",J1454*K1454*L1454,I1454="A = CS",J1454*O1454,I1454="A = A",J1454*N1454,I1454="A = RoT",J1454*R1454*S1454,I1454="V = L x H x T",J1454*K1454*L1454*M1454,I1454="V = L x CS",J1454*K1454*O1454,I1454="V = T x A",J1454*M1454*N1454,I1454="V = V",J1454*P1454,I1454="V = RoT",J1454*R1454*S1454,I1454="M = M",J1454*Q1454,I1454="M = RoT",J1454*R1454*S1454,I1454="","")</f>
        <v/>
      </c>
      <c r="U1454" s="115" t="str" cm="1">
        <f t="array" ref="U1454">_xlfn.IFNA(_xlfn.IFS($H1454="length","m",$H1454="area","m2",$H1454="volume","m3",$H1454="mass","kg",$H1454="",""),"problem")</f>
        <v/>
      </c>
      <c r="V1454" s="475"/>
      <c r="W1454" s="476"/>
      <c r="X1454" s="476"/>
      <c r="Y1454" s="476"/>
      <c r="Z1454" s="116"/>
      <c r="AA1454" s="117" t="str" cm="1">
        <f t="array" ref="AA1454">_xlfn.IFNA(_xlfn.IFS($H1454="Length",VLOOKUP($Y1454,Densities,3,FALSE),$H1454="area",VLOOKUP($Y1454,Densities,4,FALSE),$H1454="volume",VLOOKUP($Y1454,Densities,5,FALSE),$H1454="mass",1,$H1454="",""),"enter density manually")</f>
        <v/>
      </c>
      <c r="AB1454" s="115" t="str" cm="1">
        <f t="array" ref="AB1454">_xlfn.IFNA(_xlfn.IFS($H1454="length","kg/m",$H1454="area","kg/m2",$H1454="volume","kg/m3",$H1454="mass","kg/kg",$H1454="",""),"problem")</f>
        <v/>
      </c>
      <c r="AC1454" s="118" t="str">
        <f t="shared" si="87"/>
        <v/>
      </c>
      <c r="AD1454" s="119" t="str">
        <f t="shared" si="88"/>
        <v/>
      </c>
      <c r="AE1454" s="120" t="str">
        <f t="shared" si="89"/>
        <v/>
      </c>
      <c r="AF1454" s="121" t="str">
        <f t="shared" si="86"/>
        <v/>
      </c>
    </row>
    <row r="1455" spans="2:32" ht="15.75" customHeight="1" x14ac:dyDescent="0.35">
      <c r="B1455" s="903"/>
      <c r="C1455" s="904"/>
      <c r="D1455" s="905"/>
      <c r="E1455" s="906"/>
      <c r="F1455" s="907"/>
      <c r="G1455" s="908"/>
      <c r="H1455" s="909"/>
      <c r="I1455" s="910"/>
      <c r="J1455" s="911"/>
      <c r="K1455" s="912"/>
      <c r="L1455" s="913"/>
      <c r="M1455" s="914"/>
      <c r="N1455" s="915"/>
      <c r="O1455" s="914"/>
      <c r="P1455" s="915"/>
      <c r="Q1455" s="916"/>
      <c r="R1455" s="917"/>
      <c r="S1455" s="918"/>
      <c r="T1455" s="114" t="str" cm="1">
        <f t="array" ref="T1455">_xlfn.IFS(I1455="L = L",J1455*K1455,I1455="L = RoT",J1455*R1455*S1455,I1455="A = L x H",J1455*K1455*L1455,I1455="A = CS",J1455*O1455,I1455="A = A",J1455*N1455,I1455="A = RoT",J1455*R1455*S1455,I1455="V = L x H x T",J1455*K1455*L1455*M1455,I1455="V = L x CS",J1455*K1455*O1455,I1455="V = T x A",J1455*M1455*N1455,I1455="V = V",J1455*P1455,I1455="V = RoT",J1455*R1455*S1455,I1455="M = M",J1455*Q1455,I1455="M = RoT",J1455*R1455*S1455,I1455="","")</f>
        <v/>
      </c>
      <c r="U1455" s="115" t="str" cm="1">
        <f t="array" ref="U1455">_xlfn.IFNA(_xlfn.IFS($H1455="length","m",$H1455="area","m2",$H1455="volume","m3",$H1455="mass","kg",$H1455="",""),"problem")</f>
        <v/>
      </c>
      <c r="V1455" s="475"/>
      <c r="W1455" s="476"/>
      <c r="X1455" s="476"/>
      <c r="Y1455" s="476"/>
      <c r="Z1455" s="116"/>
      <c r="AA1455" s="117" t="str" cm="1">
        <f t="array" ref="AA1455">_xlfn.IFNA(_xlfn.IFS($H1455="Length",VLOOKUP($Y1455,Densities,3,FALSE),$H1455="area",VLOOKUP($Y1455,Densities,4,FALSE),$H1455="volume",VLOOKUP($Y1455,Densities,5,FALSE),$H1455="mass",1,$H1455="",""),"enter density manually")</f>
        <v/>
      </c>
      <c r="AB1455" s="115" t="str" cm="1">
        <f t="array" ref="AB1455">_xlfn.IFNA(_xlfn.IFS($H1455="length","kg/m",$H1455="area","kg/m2",$H1455="volume","kg/m3",$H1455="mass","kg/kg",$H1455="",""),"problem")</f>
        <v/>
      </c>
      <c r="AC1455" s="118" t="str">
        <f t="shared" si="87"/>
        <v/>
      </c>
      <c r="AD1455" s="119" t="str">
        <f t="shared" si="88"/>
        <v/>
      </c>
      <c r="AE1455" s="120" t="str">
        <f t="shared" si="89"/>
        <v/>
      </c>
      <c r="AF1455" s="121" t="str">
        <f t="shared" si="86"/>
        <v/>
      </c>
    </row>
    <row r="1456" spans="2:32" ht="15.75" customHeight="1" x14ac:dyDescent="0.35">
      <c r="B1456" s="903"/>
      <c r="C1456" s="904"/>
      <c r="D1456" s="905"/>
      <c r="E1456" s="906"/>
      <c r="F1456" s="907"/>
      <c r="G1456" s="908"/>
      <c r="H1456" s="909"/>
      <c r="I1456" s="910"/>
      <c r="J1456" s="911"/>
      <c r="K1456" s="912"/>
      <c r="L1456" s="913"/>
      <c r="M1456" s="914"/>
      <c r="N1456" s="915"/>
      <c r="O1456" s="914"/>
      <c r="P1456" s="915"/>
      <c r="Q1456" s="916"/>
      <c r="R1456" s="917"/>
      <c r="S1456" s="918"/>
      <c r="T1456" s="114" t="str" cm="1">
        <f t="array" ref="T1456">_xlfn.IFS(I1456="L = L",J1456*K1456,I1456="L = RoT",J1456*R1456*S1456,I1456="A = L x H",J1456*K1456*L1456,I1456="A = CS",J1456*O1456,I1456="A = A",J1456*N1456,I1456="A = RoT",J1456*R1456*S1456,I1456="V = L x H x T",J1456*K1456*L1456*M1456,I1456="V = L x CS",J1456*K1456*O1456,I1456="V = T x A",J1456*M1456*N1456,I1456="V = V",J1456*P1456,I1456="V = RoT",J1456*R1456*S1456,I1456="M = M",J1456*Q1456,I1456="M = RoT",J1456*R1456*S1456,I1456="","")</f>
        <v/>
      </c>
      <c r="U1456" s="115" t="str" cm="1">
        <f t="array" ref="U1456">_xlfn.IFNA(_xlfn.IFS($H1456="length","m",$H1456="area","m2",$H1456="volume","m3",$H1456="mass","kg",$H1456="",""),"problem")</f>
        <v/>
      </c>
      <c r="V1456" s="475"/>
      <c r="W1456" s="476"/>
      <c r="X1456" s="476"/>
      <c r="Y1456" s="476"/>
      <c r="Z1456" s="116"/>
      <c r="AA1456" s="117" t="str" cm="1">
        <f t="array" ref="AA1456">_xlfn.IFNA(_xlfn.IFS($H1456="Length",VLOOKUP($Y1456,Densities,3,FALSE),$H1456="area",VLOOKUP($Y1456,Densities,4,FALSE),$H1456="volume",VLOOKUP($Y1456,Densities,5,FALSE),$H1456="mass",1,$H1456="",""),"enter density manually")</f>
        <v/>
      </c>
      <c r="AB1456" s="115" t="str" cm="1">
        <f t="array" ref="AB1456">_xlfn.IFNA(_xlfn.IFS($H1456="length","kg/m",$H1456="area","kg/m2",$H1456="volume","kg/m3",$H1456="mass","kg/kg",$H1456="",""),"problem")</f>
        <v/>
      </c>
      <c r="AC1456" s="118" t="str">
        <f t="shared" si="87"/>
        <v/>
      </c>
      <c r="AD1456" s="119" t="str">
        <f t="shared" si="88"/>
        <v/>
      </c>
      <c r="AE1456" s="120" t="str">
        <f t="shared" si="89"/>
        <v/>
      </c>
      <c r="AF1456" s="121" t="str">
        <f t="shared" si="86"/>
        <v/>
      </c>
    </row>
    <row r="1457" spans="2:32" ht="15.75" customHeight="1" x14ac:dyDescent="0.35">
      <c r="B1457" s="903"/>
      <c r="C1457" s="904"/>
      <c r="D1457" s="905"/>
      <c r="E1457" s="906"/>
      <c r="F1457" s="907"/>
      <c r="G1457" s="908"/>
      <c r="H1457" s="909"/>
      <c r="I1457" s="910"/>
      <c r="J1457" s="911"/>
      <c r="K1457" s="912"/>
      <c r="L1457" s="913"/>
      <c r="M1457" s="914"/>
      <c r="N1457" s="915"/>
      <c r="O1457" s="914"/>
      <c r="P1457" s="915"/>
      <c r="Q1457" s="916"/>
      <c r="R1457" s="917"/>
      <c r="S1457" s="918"/>
      <c r="T1457" s="114" t="str" cm="1">
        <f t="array" ref="T1457">_xlfn.IFS(I1457="L = L",J1457*K1457,I1457="L = RoT",J1457*R1457*S1457,I1457="A = L x H",J1457*K1457*L1457,I1457="A = CS",J1457*O1457,I1457="A = A",J1457*N1457,I1457="A = RoT",J1457*R1457*S1457,I1457="V = L x H x T",J1457*K1457*L1457*M1457,I1457="V = L x CS",J1457*K1457*O1457,I1457="V = T x A",J1457*M1457*N1457,I1457="V = V",J1457*P1457,I1457="V = RoT",J1457*R1457*S1457,I1457="M = M",J1457*Q1457,I1457="M = RoT",J1457*R1457*S1457,I1457="","")</f>
        <v/>
      </c>
      <c r="U1457" s="115" t="str" cm="1">
        <f t="array" ref="U1457">_xlfn.IFNA(_xlfn.IFS($H1457="length","m",$H1457="area","m2",$H1457="volume","m3",$H1457="mass","kg",$H1457="",""),"problem")</f>
        <v/>
      </c>
      <c r="V1457" s="475"/>
      <c r="W1457" s="476"/>
      <c r="X1457" s="476"/>
      <c r="Y1457" s="476"/>
      <c r="Z1457" s="116"/>
      <c r="AA1457" s="117" t="str" cm="1">
        <f t="array" ref="AA1457">_xlfn.IFNA(_xlfn.IFS($H1457="Length",VLOOKUP($Y1457,Densities,3,FALSE),$H1457="area",VLOOKUP($Y1457,Densities,4,FALSE),$H1457="volume",VLOOKUP($Y1457,Densities,5,FALSE),$H1457="mass",1,$H1457="",""),"enter density manually")</f>
        <v/>
      </c>
      <c r="AB1457" s="115" t="str" cm="1">
        <f t="array" ref="AB1457">_xlfn.IFNA(_xlfn.IFS($H1457="length","kg/m",$H1457="area","kg/m2",$H1457="volume","kg/m3",$H1457="mass","kg/kg",$H1457="",""),"problem")</f>
        <v/>
      </c>
      <c r="AC1457" s="118" t="str">
        <f t="shared" si="87"/>
        <v/>
      </c>
      <c r="AD1457" s="119" t="str">
        <f t="shared" si="88"/>
        <v/>
      </c>
      <c r="AE1457" s="120" t="str">
        <f t="shared" si="89"/>
        <v/>
      </c>
      <c r="AF1457" s="121" t="str">
        <f t="shared" si="86"/>
        <v/>
      </c>
    </row>
    <row r="1458" spans="2:32" ht="15.75" customHeight="1" x14ac:dyDescent="0.35">
      <c r="B1458" s="903"/>
      <c r="C1458" s="904"/>
      <c r="D1458" s="905"/>
      <c r="E1458" s="906"/>
      <c r="F1458" s="907"/>
      <c r="G1458" s="908"/>
      <c r="H1458" s="909"/>
      <c r="I1458" s="910"/>
      <c r="J1458" s="911"/>
      <c r="K1458" s="912"/>
      <c r="L1458" s="913"/>
      <c r="M1458" s="914"/>
      <c r="N1458" s="915"/>
      <c r="O1458" s="914"/>
      <c r="P1458" s="915"/>
      <c r="Q1458" s="916"/>
      <c r="R1458" s="917"/>
      <c r="S1458" s="918"/>
      <c r="T1458" s="114" t="str" cm="1">
        <f t="array" ref="T1458">_xlfn.IFS(I1458="L = L",J1458*K1458,I1458="L = RoT",J1458*R1458*S1458,I1458="A = L x H",J1458*K1458*L1458,I1458="A = CS",J1458*O1458,I1458="A = A",J1458*N1458,I1458="A = RoT",J1458*R1458*S1458,I1458="V = L x H x T",J1458*K1458*L1458*M1458,I1458="V = L x CS",J1458*K1458*O1458,I1458="V = T x A",J1458*M1458*N1458,I1458="V = V",J1458*P1458,I1458="V = RoT",J1458*R1458*S1458,I1458="M = M",J1458*Q1458,I1458="M = RoT",J1458*R1458*S1458,I1458="","")</f>
        <v/>
      </c>
      <c r="U1458" s="115" t="str" cm="1">
        <f t="array" ref="U1458">_xlfn.IFNA(_xlfn.IFS($H1458="length","m",$H1458="area","m2",$H1458="volume","m3",$H1458="mass","kg",$H1458="",""),"problem")</f>
        <v/>
      </c>
      <c r="V1458" s="475"/>
      <c r="W1458" s="476"/>
      <c r="X1458" s="476"/>
      <c r="Y1458" s="476"/>
      <c r="Z1458" s="116"/>
      <c r="AA1458" s="117" t="str" cm="1">
        <f t="array" ref="AA1458">_xlfn.IFNA(_xlfn.IFS($H1458="Length",VLOOKUP($Y1458,Densities,3,FALSE),$H1458="area",VLOOKUP($Y1458,Densities,4,FALSE),$H1458="volume",VLOOKUP($Y1458,Densities,5,FALSE),$H1458="mass",1,$H1458="",""),"enter density manually")</f>
        <v/>
      </c>
      <c r="AB1458" s="115" t="str" cm="1">
        <f t="array" ref="AB1458">_xlfn.IFNA(_xlfn.IFS($H1458="length","kg/m",$H1458="area","kg/m2",$H1458="volume","kg/m3",$H1458="mass","kg/kg",$H1458="",""),"problem")</f>
        <v/>
      </c>
      <c r="AC1458" s="118" t="str">
        <f t="shared" si="87"/>
        <v/>
      </c>
      <c r="AD1458" s="119" t="str">
        <f t="shared" si="88"/>
        <v/>
      </c>
      <c r="AE1458" s="120" t="str">
        <f t="shared" si="89"/>
        <v/>
      </c>
      <c r="AF1458" s="121" t="str">
        <f t="shared" si="86"/>
        <v/>
      </c>
    </row>
    <row r="1459" spans="2:32" ht="15.75" customHeight="1" x14ac:dyDescent="0.35">
      <c r="B1459" s="903"/>
      <c r="C1459" s="904"/>
      <c r="D1459" s="905"/>
      <c r="E1459" s="906"/>
      <c r="F1459" s="907"/>
      <c r="G1459" s="908"/>
      <c r="H1459" s="909"/>
      <c r="I1459" s="910"/>
      <c r="J1459" s="911"/>
      <c r="K1459" s="912"/>
      <c r="L1459" s="913"/>
      <c r="M1459" s="914"/>
      <c r="N1459" s="915"/>
      <c r="O1459" s="914"/>
      <c r="P1459" s="915"/>
      <c r="Q1459" s="916"/>
      <c r="R1459" s="917"/>
      <c r="S1459" s="918"/>
      <c r="T1459" s="114" t="str" cm="1">
        <f t="array" ref="T1459">_xlfn.IFS(I1459="L = L",J1459*K1459,I1459="L = RoT",J1459*R1459*S1459,I1459="A = L x H",J1459*K1459*L1459,I1459="A = CS",J1459*O1459,I1459="A = A",J1459*N1459,I1459="A = RoT",J1459*R1459*S1459,I1459="V = L x H x T",J1459*K1459*L1459*M1459,I1459="V = L x CS",J1459*K1459*O1459,I1459="V = T x A",J1459*M1459*N1459,I1459="V = V",J1459*P1459,I1459="V = RoT",J1459*R1459*S1459,I1459="M = M",J1459*Q1459,I1459="M = RoT",J1459*R1459*S1459,I1459="","")</f>
        <v/>
      </c>
      <c r="U1459" s="115" t="str" cm="1">
        <f t="array" ref="U1459">_xlfn.IFNA(_xlfn.IFS($H1459="length","m",$H1459="area","m2",$H1459="volume","m3",$H1459="mass","kg",$H1459="",""),"problem")</f>
        <v/>
      </c>
      <c r="V1459" s="475"/>
      <c r="W1459" s="476"/>
      <c r="X1459" s="476"/>
      <c r="Y1459" s="476"/>
      <c r="Z1459" s="116"/>
      <c r="AA1459" s="117" t="str" cm="1">
        <f t="array" ref="AA1459">_xlfn.IFNA(_xlfn.IFS($H1459="Length",VLOOKUP($Y1459,Densities,3,FALSE),$H1459="area",VLOOKUP($Y1459,Densities,4,FALSE),$H1459="volume",VLOOKUP($Y1459,Densities,5,FALSE),$H1459="mass",1,$H1459="",""),"enter density manually")</f>
        <v/>
      </c>
      <c r="AB1459" s="115" t="str" cm="1">
        <f t="array" ref="AB1459">_xlfn.IFNA(_xlfn.IFS($H1459="length","kg/m",$H1459="area","kg/m2",$H1459="volume","kg/m3",$H1459="mass","kg/kg",$H1459="",""),"problem")</f>
        <v/>
      </c>
      <c r="AC1459" s="118" t="str">
        <f t="shared" si="87"/>
        <v/>
      </c>
      <c r="AD1459" s="119" t="str">
        <f t="shared" si="88"/>
        <v/>
      </c>
      <c r="AE1459" s="120" t="str">
        <f t="shared" si="89"/>
        <v/>
      </c>
      <c r="AF1459" s="121" t="str">
        <f t="shared" si="86"/>
        <v/>
      </c>
    </row>
    <row r="1460" spans="2:32" ht="15.75" customHeight="1" x14ac:dyDescent="0.35">
      <c r="B1460" s="903"/>
      <c r="C1460" s="904"/>
      <c r="D1460" s="905"/>
      <c r="E1460" s="906"/>
      <c r="F1460" s="907"/>
      <c r="G1460" s="908"/>
      <c r="H1460" s="909"/>
      <c r="I1460" s="910"/>
      <c r="J1460" s="911"/>
      <c r="K1460" s="912"/>
      <c r="L1460" s="913"/>
      <c r="M1460" s="914"/>
      <c r="N1460" s="915"/>
      <c r="O1460" s="914"/>
      <c r="P1460" s="915"/>
      <c r="Q1460" s="916"/>
      <c r="R1460" s="917"/>
      <c r="S1460" s="918"/>
      <c r="T1460" s="114" t="str" cm="1">
        <f t="array" ref="T1460">_xlfn.IFS(I1460="L = L",J1460*K1460,I1460="L = RoT",J1460*R1460*S1460,I1460="A = L x H",J1460*K1460*L1460,I1460="A = CS",J1460*O1460,I1460="A = A",J1460*N1460,I1460="A = RoT",J1460*R1460*S1460,I1460="V = L x H x T",J1460*K1460*L1460*M1460,I1460="V = L x CS",J1460*K1460*O1460,I1460="V = T x A",J1460*M1460*N1460,I1460="V = V",J1460*P1460,I1460="V = RoT",J1460*R1460*S1460,I1460="M = M",J1460*Q1460,I1460="M = RoT",J1460*R1460*S1460,I1460="","")</f>
        <v/>
      </c>
      <c r="U1460" s="115" t="str" cm="1">
        <f t="array" ref="U1460">_xlfn.IFNA(_xlfn.IFS($H1460="length","m",$H1460="area","m2",$H1460="volume","m3",$H1460="mass","kg",$H1460="",""),"problem")</f>
        <v/>
      </c>
      <c r="V1460" s="475"/>
      <c r="W1460" s="476"/>
      <c r="X1460" s="476"/>
      <c r="Y1460" s="476"/>
      <c r="Z1460" s="116"/>
      <c r="AA1460" s="117" t="str" cm="1">
        <f t="array" ref="AA1460">_xlfn.IFNA(_xlfn.IFS($H1460="Length",VLOOKUP($Y1460,Densities,3,FALSE),$H1460="area",VLOOKUP($Y1460,Densities,4,FALSE),$H1460="volume",VLOOKUP($Y1460,Densities,5,FALSE),$H1460="mass",1,$H1460="",""),"enter density manually")</f>
        <v/>
      </c>
      <c r="AB1460" s="115" t="str" cm="1">
        <f t="array" ref="AB1460">_xlfn.IFNA(_xlfn.IFS($H1460="length","kg/m",$H1460="area","kg/m2",$H1460="volume","kg/m3",$H1460="mass","kg/kg",$H1460="",""),"problem")</f>
        <v/>
      </c>
      <c r="AC1460" s="118" t="str">
        <f t="shared" si="87"/>
        <v/>
      </c>
      <c r="AD1460" s="119" t="str">
        <f t="shared" si="88"/>
        <v/>
      </c>
      <c r="AE1460" s="120" t="str">
        <f t="shared" si="89"/>
        <v/>
      </c>
      <c r="AF1460" s="121" t="str">
        <f t="shared" si="86"/>
        <v/>
      </c>
    </row>
    <row r="1461" spans="2:32" ht="15.75" customHeight="1" x14ac:dyDescent="0.35">
      <c r="B1461" s="903"/>
      <c r="C1461" s="904"/>
      <c r="D1461" s="905"/>
      <c r="E1461" s="906"/>
      <c r="F1461" s="907"/>
      <c r="G1461" s="908"/>
      <c r="H1461" s="909"/>
      <c r="I1461" s="910"/>
      <c r="J1461" s="911"/>
      <c r="K1461" s="912"/>
      <c r="L1461" s="913"/>
      <c r="M1461" s="914"/>
      <c r="N1461" s="915"/>
      <c r="O1461" s="914"/>
      <c r="P1461" s="915"/>
      <c r="Q1461" s="916"/>
      <c r="R1461" s="917"/>
      <c r="S1461" s="918"/>
      <c r="T1461" s="114" t="str" cm="1">
        <f t="array" ref="T1461">_xlfn.IFS(I1461="L = L",J1461*K1461,I1461="L = RoT",J1461*R1461*S1461,I1461="A = L x H",J1461*K1461*L1461,I1461="A = CS",J1461*O1461,I1461="A = A",J1461*N1461,I1461="A = RoT",J1461*R1461*S1461,I1461="V = L x H x T",J1461*K1461*L1461*M1461,I1461="V = L x CS",J1461*K1461*O1461,I1461="V = T x A",J1461*M1461*N1461,I1461="V = V",J1461*P1461,I1461="V = RoT",J1461*R1461*S1461,I1461="M = M",J1461*Q1461,I1461="M = RoT",J1461*R1461*S1461,I1461="","")</f>
        <v/>
      </c>
      <c r="U1461" s="115" t="str" cm="1">
        <f t="array" ref="U1461">_xlfn.IFNA(_xlfn.IFS($H1461="length","m",$H1461="area","m2",$H1461="volume","m3",$H1461="mass","kg",$H1461="",""),"problem")</f>
        <v/>
      </c>
      <c r="V1461" s="475"/>
      <c r="W1461" s="476"/>
      <c r="X1461" s="476"/>
      <c r="Y1461" s="476"/>
      <c r="Z1461" s="116"/>
      <c r="AA1461" s="117" t="str" cm="1">
        <f t="array" ref="AA1461">_xlfn.IFNA(_xlfn.IFS($H1461="Length",VLOOKUP($Y1461,Densities,3,FALSE),$H1461="area",VLOOKUP($Y1461,Densities,4,FALSE),$H1461="volume",VLOOKUP($Y1461,Densities,5,FALSE),$H1461="mass",1,$H1461="",""),"enter density manually")</f>
        <v/>
      </c>
      <c r="AB1461" s="115" t="str" cm="1">
        <f t="array" ref="AB1461">_xlfn.IFNA(_xlfn.IFS($H1461="length","kg/m",$H1461="area","kg/m2",$H1461="volume","kg/m3",$H1461="mass","kg/kg",$H1461="",""),"problem")</f>
        <v/>
      </c>
      <c r="AC1461" s="118" t="str">
        <f t="shared" si="87"/>
        <v/>
      </c>
      <c r="AD1461" s="119" t="str">
        <f t="shared" si="88"/>
        <v/>
      </c>
      <c r="AE1461" s="120" t="str">
        <f t="shared" si="89"/>
        <v/>
      </c>
      <c r="AF1461" s="121" t="str">
        <f t="shared" si="86"/>
        <v/>
      </c>
    </row>
    <row r="1462" spans="2:32" ht="15.75" customHeight="1" x14ac:dyDescent="0.35">
      <c r="B1462" s="903"/>
      <c r="C1462" s="904"/>
      <c r="D1462" s="905"/>
      <c r="E1462" s="906"/>
      <c r="F1462" s="907"/>
      <c r="G1462" s="908"/>
      <c r="H1462" s="909"/>
      <c r="I1462" s="910"/>
      <c r="J1462" s="911"/>
      <c r="K1462" s="912"/>
      <c r="L1462" s="913"/>
      <c r="M1462" s="914"/>
      <c r="N1462" s="915"/>
      <c r="O1462" s="914"/>
      <c r="P1462" s="915"/>
      <c r="Q1462" s="916"/>
      <c r="R1462" s="917"/>
      <c r="S1462" s="918"/>
      <c r="T1462" s="114" t="str" cm="1">
        <f t="array" ref="T1462">_xlfn.IFS(I1462="L = L",J1462*K1462,I1462="L = RoT",J1462*R1462*S1462,I1462="A = L x H",J1462*K1462*L1462,I1462="A = CS",J1462*O1462,I1462="A = A",J1462*N1462,I1462="A = RoT",J1462*R1462*S1462,I1462="V = L x H x T",J1462*K1462*L1462*M1462,I1462="V = L x CS",J1462*K1462*O1462,I1462="V = T x A",J1462*M1462*N1462,I1462="V = V",J1462*P1462,I1462="V = RoT",J1462*R1462*S1462,I1462="M = M",J1462*Q1462,I1462="M = RoT",J1462*R1462*S1462,I1462="","")</f>
        <v/>
      </c>
      <c r="U1462" s="115" t="str" cm="1">
        <f t="array" ref="U1462">_xlfn.IFNA(_xlfn.IFS($H1462="length","m",$H1462="area","m2",$H1462="volume","m3",$H1462="mass","kg",$H1462="",""),"problem")</f>
        <v/>
      </c>
      <c r="V1462" s="475"/>
      <c r="W1462" s="476"/>
      <c r="X1462" s="476"/>
      <c r="Y1462" s="476"/>
      <c r="Z1462" s="116"/>
      <c r="AA1462" s="117" t="str" cm="1">
        <f t="array" ref="AA1462">_xlfn.IFNA(_xlfn.IFS($H1462="Length",VLOOKUP($Y1462,Densities,3,FALSE),$H1462="area",VLOOKUP($Y1462,Densities,4,FALSE),$H1462="volume",VLOOKUP($Y1462,Densities,5,FALSE),$H1462="mass",1,$H1462="",""),"enter density manually")</f>
        <v/>
      </c>
      <c r="AB1462" s="115" t="str" cm="1">
        <f t="array" ref="AB1462">_xlfn.IFNA(_xlfn.IFS($H1462="length","kg/m",$H1462="area","kg/m2",$H1462="volume","kg/m3",$H1462="mass","kg/kg",$H1462="",""),"problem")</f>
        <v/>
      </c>
      <c r="AC1462" s="118" t="str">
        <f t="shared" si="87"/>
        <v/>
      </c>
      <c r="AD1462" s="119" t="str">
        <f t="shared" si="88"/>
        <v/>
      </c>
      <c r="AE1462" s="120" t="str">
        <f t="shared" si="89"/>
        <v/>
      </c>
      <c r="AF1462" s="121" t="str">
        <f t="shared" si="86"/>
        <v/>
      </c>
    </row>
    <row r="1463" spans="2:32" ht="15.75" customHeight="1" x14ac:dyDescent="0.35">
      <c r="B1463" s="903"/>
      <c r="C1463" s="904"/>
      <c r="D1463" s="905"/>
      <c r="E1463" s="906"/>
      <c r="F1463" s="907"/>
      <c r="G1463" s="908"/>
      <c r="H1463" s="909"/>
      <c r="I1463" s="910"/>
      <c r="J1463" s="911"/>
      <c r="K1463" s="912"/>
      <c r="L1463" s="913"/>
      <c r="M1463" s="914"/>
      <c r="N1463" s="915"/>
      <c r="O1463" s="914"/>
      <c r="P1463" s="915"/>
      <c r="Q1463" s="916"/>
      <c r="R1463" s="917"/>
      <c r="S1463" s="918"/>
      <c r="T1463" s="114" t="str" cm="1">
        <f t="array" ref="T1463">_xlfn.IFS(I1463="L = L",J1463*K1463,I1463="L = RoT",J1463*R1463*S1463,I1463="A = L x H",J1463*K1463*L1463,I1463="A = CS",J1463*O1463,I1463="A = A",J1463*N1463,I1463="A = RoT",J1463*R1463*S1463,I1463="V = L x H x T",J1463*K1463*L1463*M1463,I1463="V = L x CS",J1463*K1463*O1463,I1463="V = T x A",J1463*M1463*N1463,I1463="V = V",J1463*P1463,I1463="V = RoT",J1463*R1463*S1463,I1463="M = M",J1463*Q1463,I1463="M = RoT",J1463*R1463*S1463,I1463="","")</f>
        <v/>
      </c>
      <c r="U1463" s="115" t="str" cm="1">
        <f t="array" ref="U1463">_xlfn.IFNA(_xlfn.IFS($H1463="length","m",$H1463="area","m2",$H1463="volume","m3",$H1463="mass","kg",$H1463="",""),"problem")</f>
        <v/>
      </c>
      <c r="V1463" s="475"/>
      <c r="W1463" s="476"/>
      <c r="X1463" s="476"/>
      <c r="Y1463" s="476"/>
      <c r="Z1463" s="116"/>
      <c r="AA1463" s="117" t="str" cm="1">
        <f t="array" ref="AA1463">_xlfn.IFNA(_xlfn.IFS($H1463="Length",VLOOKUP($Y1463,Densities,3,FALSE),$H1463="area",VLOOKUP($Y1463,Densities,4,FALSE),$H1463="volume",VLOOKUP($Y1463,Densities,5,FALSE),$H1463="mass",1,$H1463="",""),"enter density manually")</f>
        <v/>
      </c>
      <c r="AB1463" s="115" t="str" cm="1">
        <f t="array" ref="AB1463">_xlfn.IFNA(_xlfn.IFS($H1463="length","kg/m",$H1463="area","kg/m2",$H1463="volume","kg/m3",$H1463="mass","kg/kg",$H1463="",""),"problem")</f>
        <v/>
      </c>
      <c r="AC1463" s="118" t="str">
        <f t="shared" si="87"/>
        <v/>
      </c>
      <c r="AD1463" s="119" t="str">
        <f t="shared" si="88"/>
        <v/>
      </c>
      <c r="AE1463" s="120" t="str">
        <f t="shared" si="89"/>
        <v/>
      </c>
      <c r="AF1463" s="121" t="str">
        <f t="shared" si="86"/>
        <v/>
      </c>
    </row>
    <row r="1464" spans="2:32" ht="15.75" customHeight="1" x14ac:dyDescent="0.35">
      <c r="B1464" s="903"/>
      <c r="C1464" s="904"/>
      <c r="D1464" s="905"/>
      <c r="E1464" s="906"/>
      <c r="F1464" s="907"/>
      <c r="G1464" s="908"/>
      <c r="H1464" s="909"/>
      <c r="I1464" s="910"/>
      <c r="J1464" s="911"/>
      <c r="K1464" s="912"/>
      <c r="L1464" s="913"/>
      <c r="M1464" s="914"/>
      <c r="N1464" s="915"/>
      <c r="O1464" s="914"/>
      <c r="P1464" s="915"/>
      <c r="Q1464" s="916"/>
      <c r="R1464" s="917"/>
      <c r="S1464" s="918"/>
      <c r="T1464" s="114" t="str" cm="1">
        <f t="array" ref="T1464">_xlfn.IFS(I1464="L = L",J1464*K1464,I1464="L = RoT",J1464*R1464*S1464,I1464="A = L x H",J1464*K1464*L1464,I1464="A = CS",J1464*O1464,I1464="A = A",J1464*N1464,I1464="A = RoT",J1464*R1464*S1464,I1464="V = L x H x T",J1464*K1464*L1464*M1464,I1464="V = L x CS",J1464*K1464*O1464,I1464="V = T x A",J1464*M1464*N1464,I1464="V = V",J1464*P1464,I1464="V = RoT",J1464*R1464*S1464,I1464="M = M",J1464*Q1464,I1464="M = RoT",J1464*R1464*S1464,I1464="","")</f>
        <v/>
      </c>
      <c r="U1464" s="115" t="str" cm="1">
        <f t="array" ref="U1464">_xlfn.IFNA(_xlfn.IFS($H1464="length","m",$H1464="area","m2",$H1464="volume","m3",$H1464="mass","kg",$H1464="",""),"problem")</f>
        <v/>
      </c>
      <c r="V1464" s="475"/>
      <c r="W1464" s="476"/>
      <c r="X1464" s="476"/>
      <c r="Y1464" s="476"/>
      <c r="Z1464" s="116"/>
      <c r="AA1464" s="117" t="str" cm="1">
        <f t="array" ref="AA1464">_xlfn.IFNA(_xlfn.IFS($H1464="Length",VLOOKUP($Y1464,Densities,3,FALSE),$H1464="area",VLOOKUP($Y1464,Densities,4,FALSE),$H1464="volume",VLOOKUP($Y1464,Densities,5,FALSE),$H1464="mass",1,$H1464="",""),"enter density manually")</f>
        <v/>
      </c>
      <c r="AB1464" s="115" t="str" cm="1">
        <f t="array" ref="AB1464">_xlfn.IFNA(_xlfn.IFS($H1464="length","kg/m",$H1464="area","kg/m2",$H1464="volume","kg/m3",$H1464="mass","kg/kg",$H1464="",""),"problem")</f>
        <v/>
      </c>
      <c r="AC1464" s="118" t="str">
        <f t="shared" si="87"/>
        <v/>
      </c>
      <c r="AD1464" s="119" t="str">
        <f t="shared" si="88"/>
        <v/>
      </c>
      <c r="AE1464" s="120" t="str">
        <f t="shared" si="89"/>
        <v/>
      </c>
      <c r="AF1464" s="121" t="str">
        <f t="shared" si="86"/>
        <v/>
      </c>
    </row>
    <row r="1465" spans="2:32" ht="15.75" customHeight="1" x14ac:dyDescent="0.35">
      <c r="B1465" s="903"/>
      <c r="C1465" s="904"/>
      <c r="D1465" s="905"/>
      <c r="E1465" s="906"/>
      <c r="F1465" s="907"/>
      <c r="G1465" s="908"/>
      <c r="H1465" s="909"/>
      <c r="I1465" s="910"/>
      <c r="J1465" s="911"/>
      <c r="K1465" s="912"/>
      <c r="L1465" s="913"/>
      <c r="M1465" s="914"/>
      <c r="N1465" s="915"/>
      <c r="O1465" s="914"/>
      <c r="P1465" s="915"/>
      <c r="Q1465" s="916"/>
      <c r="R1465" s="917"/>
      <c r="S1465" s="918"/>
      <c r="T1465" s="114" t="str" cm="1">
        <f t="array" ref="T1465">_xlfn.IFS(I1465="L = L",J1465*K1465,I1465="L = RoT",J1465*R1465*S1465,I1465="A = L x H",J1465*K1465*L1465,I1465="A = CS",J1465*O1465,I1465="A = A",J1465*N1465,I1465="A = RoT",J1465*R1465*S1465,I1465="V = L x H x T",J1465*K1465*L1465*M1465,I1465="V = L x CS",J1465*K1465*O1465,I1465="V = T x A",J1465*M1465*N1465,I1465="V = V",J1465*P1465,I1465="V = RoT",J1465*R1465*S1465,I1465="M = M",J1465*Q1465,I1465="M = RoT",J1465*R1465*S1465,I1465="","")</f>
        <v/>
      </c>
      <c r="U1465" s="115" t="str" cm="1">
        <f t="array" ref="U1465">_xlfn.IFNA(_xlfn.IFS($H1465="length","m",$H1465="area","m2",$H1465="volume","m3",$H1465="mass","kg",$H1465="",""),"problem")</f>
        <v/>
      </c>
      <c r="V1465" s="475"/>
      <c r="W1465" s="476"/>
      <c r="X1465" s="476"/>
      <c r="Y1465" s="476"/>
      <c r="Z1465" s="116"/>
      <c r="AA1465" s="117" t="str" cm="1">
        <f t="array" ref="AA1465">_xlfn.IFNA(_xlfn.IFS($H1465="Length",VLOOKUP($Y1465,Densities,3,FALSE),$H1465="area",VLOOKUP($Y1465,Densities,4,FALSE),$H1465="volume",VLOOKUP($Y1465,Densities,5,FALSE),$H1465="mass",1,$H1465="",""),"enter density manually")</f>
        <v/>
      </c>
      <c r="AB1465" s="115" t="str" cm="1">
        <f t="array" ref="AB1465">_xlfn.IFNA(_xlfn.IFS($H1465="length","kg/m",$H1465="area","kg/m2",$H1465="volume","kg/m3",$H1465="mass","kg/kg",$H1465="",""),"problem")</f>
        <v/>
      </c>
      <c r="AC1465" s="118" t="str">
        <f t="shared" si="87"/>
        <v/>
      </c>
      <c r="AD1465" s="119" t="str">
        <f t="shared" si="88"/>
        <v/>
      </c>
      <c r="AE1465" s="120" t="str">
        <f t="shared" si="89"/>
        <v/>
      </c>
      <c r="AF1465" s="121" t="str">
        <f t="shared" si="86"/>
        <v/>
      </c>
    </row>
    <row r="1466" spans="2:32" ht="15.75" customHeight="1" x14ac:dyDescent="0.35">
      <c r="B1466" s="903"/>
      <c r="C1466" s="904"/>
      <c r="D1466" s="905"/>
      <c r="E1466" s="906"/>
      <c r="F1466" s="907"/>
      <c r="G1466" s="908"/>
      <c r="H1466" s="909"/>
      <c r="I1466" s="910"/>
      <c r="J1466" s="911"/>
      <c r="K1466" s="912"/>
      <c r="L1466" s="913"/>
      <c r="M1466" s="914"/>
      <c r="N1466" s="915"/>
      <c r="O1466" s="914"/>
      <c r="P1466" s="915"/>
      <c r="Q1466" s="916"/>
      <c r="R1466" s="917"/>
      <c r="S1466" s="918"/>
      <c r="T1466" s="114" t="str" cm="1">
        <f t="array" ref="T1466">_xlfn.IFS(I1466="L = L",J1466*K1466,I1466="L = RoT",J1466*R1466*S1466,I1466="A = L x H",J1466*K1466*L1466,I1466="A = CS",J1466*O1466,I1466="A = A",J1466*N1466,I1466="A = RoT",J1466*R1466*S1466,I1466="V = L x H x T",J1466*K1466*L1466*M1466,I1466="V = L x CS",J1466*K1466*O1466,I1466="V = T x A",J1466*M1466*N1466,I1466="V = V",J1466*P1466,I1466="V = RoT",J1466*R1466*S1466,I1466="M = M",J1466*Q1466,I1466="M = RoT",J1466*R1466*S1466,I1466="","")</f>
        <v/>
      </c>
      <c r="U1466" s="115" t="str" cm="1">
        <f t="array" ref="U1466">_xlfn.IFNA(_xlfn.IFS($H1466="length","m",$H1466="area","m2",$H1466="volume","m3",$H1466="mass","kg",$H1466="",""),"problem")</f>
        <v/>
      </c>
      <c r="V1466" s="475"/>
      <c r="W1466" s="476"/>
      <c r="X1466" s="476"/>
      <c r="Y1466" s="476"/>
      <c r="Z1466" s="116"/>
      <c r="AA1466" s="117" t="str" cm="1">
        <f t="array" ref="AA1466">_xlfn.IFNA(_xlfn.IFS($H1466="Length",VLOOKUP($Y1466,Densities,3,FALSE),$H1466="area",VLOOKUP($Y1466,Densities,4,FALSE),$H1466="volume",VLOOKUP($Y1466,Densities,5,FALSE),$H1466="mass",1,$H1466="",""),"enter density manually")</f>
        <v/>
      </c>
      <c r="AB1466" s="115" t="str" cm="1">
        <f t="array" ref="AB1466">_xlfn.IFNA(_xlfn.IFS($H1466="length","kg/m",$H1466="area","kg/m2",$H1466="volume","kg/m3",$H1466="mass","kg/kg",$H1466="",""),"problem")</f>
        <v/>
      </c>
      <c r="AC1466" s="118" t="str">
        <f t="shared" si="87"/>
        <v/>
      </c>
      <c r="AD1466" s="119" t="str">
        <f t="shared" si="88"/>
        <v/>
      </c>
      <c r="AE1466" s="120" t="str">
        <f t="shared" si="89"/>
        <v/>
      </c>
      <c r="AF1466" s="121" t="str">
        <f t="shared" si="86"/>
        <v/>
      </c>
    </row>
    <row r="1467" spans="2:32" ht="15.75" customHeight="1" x14ac:dyDescent="0.35">
      <c r="B1467" s="903"/>
      <c r="C1467" s="904"/>
      <c r="D1467" s="905"/>
      <c r="E1467" s="906"/>
      <c r="F1467" s="907"/>
      <c r="G1467" s="908"/>
      <c r="H1467" s="909"/>
      <c r="I1467" s="910"/>
      <c r="J1467" s="911"/>
      <c r="K1467" s="912"/>
      <c r="L1467" s="913"/>
      <c r="M1467" s="914"/>
      <c r="N1467" s="915"/>
      <c r="O1467" s="914"/>
      <c r="P1467" s="915"/>
      <c r="Q1467" s="916"/>
      <c r="R1467" s="917"/>
      <c r="S1467" s="918"/>
      <c r="T1467" s="114" t="str" cm="1">
        <f t="array" ref="T1467">_xlfn.IFS(I1467="L = L",J1467*K1467,I1467="L = RoT",J1467*R1467*S1467,I1467="A = L x H",J1467*K1467*L1467,I1467="A = CS",J1467*O1467,I1467="A = A",J1467*N1467,I1467="A = RoT",J1467*R1467*S1467,I1467="V = L x H x T",J1467*K1467*L1467*M1467,I1467="V = L x CS",J1467*K1467*O1467,I1467="V = T x A",J1467*M1467*N1467,I1467="V = V",J1467*P1467,I1467="V = RoT",J1467*R1467*S1467,I1467="M = M",J1467*Q1467,I1467="M = RoT",J1467*R1467*S1467,I1467="","")</f>
        <v/>
      </c>
      <c r="U1467" s="115" t="str" cm="1">
        <f t="array" ref="U1467">_xlfn.IFNA(_xlfn.IFS($H1467="length","m",$H1467="area","m2",$H1467="volume","m3",$H1467="mass","kg",$H1467="",""),"problem")</f>
        <v/>
      </c>
      <c r="V1467" s="475"/>
      <c r="W1467" s="476"/>
      <c r="X1467" s="476"/>
      <c r="Y1467" s="476"/>
      <c r="Z1467" s="116"/>
      <c r="AA1467" s="117" t="str" cm="1">
        <f t="array" ref="AA1467">_xlfn.IFNA(_xlfn.IFS($H1467="Length",VLOOKUP($Y1467,Densities,3,FALSE),$H1467="area",VLOOKUP($Y1467,Densities,4,FALSE),$H1467="volume",VLOOKUP($Y1467,Densities,5,FALSE),$H1467="mass",1,$H1467="",""),"enter density manually")</f>
        <v/>
      </c>
      <c r="AB1467" s="115" t="str" cm="1">
        <f t="array" ref="AB1467">_xlfn.IFNA(_xlfn.IFS($H1467="length","kg/m",$H1467="area","kg/m2",$H1467="volume","kg/m3",$H1467="mass","kg/kg",$H1467="",""),"problem")</f>
        <v/>
      </c>
      <c r="AC1467" s="118" t="str">
        <f t="shared" si="87"/>
        <v/>
      </c>
      <c r="AD1467" s="119" t="str">
        <f t="shared" si="88"/>
        <v/>
      </c>
      <c r="AE1467" s="120" t="str">
        <f t="shared" si="89"/>
        <v/>
      </c>
      <c r="AF1467" s="121" t="str">
        <f t="shared" si="86"/>
        <v/>
      </c>
    </row>
    <row r="1468" spans="2:32" ht="15.75" customHeight="1" x14ac:dyDescent="0.35">
      <c r="B1468" s="903"/>
      <c r="C1468" s="904"/>
      <c r="D1468" s="905"/>
      <c r="E1468" s="906"/>
      <c r="F1468" s="907"/>
      <c r="G1468" s="908"/>
      <c r="H1468" s="909"/>
      <c r="I1468" s="910"/>
      <c r="J1468" s="911"/>
      <c r="K1468" s="912"/>
      <c r="L1468" s="913"/>
      <c r="M1468" s="914"/>
      <c r="N1468" s="915"/>
      <c r="O1468" s="914"/>
      <c r="P1468" s="915"/>
      <c r="Q1468" s="916"/>
      <c r="R1468" s="917"/>
      <c r="S1468" s="918"/>
      <c r="T1468" s="114" t="str" cm="1">
        <f t="array" ref="T1468">_xlfn.IFS(I1468="L = L",J1468*K1468,I1468="L = RoT",J1468*R1468*S1468,I1468="A = L x H",J1468*K1468*L1468,I1468="A = CS",J1468*O1468,I1468="A = A",J1468*N1468,I1468="A = RoT",J1468*R1468*S1468,I1468="V = L x H x T",J1468*K1468*L1468*M1468,I1468="V = L x CS",J1468*K1468*O1468,I1468="V = T x A",J1468*M1468*N1468,I1468="V = V",J1468*P1468,I1468="V = RoT",J1468*R1468*S1468,I1468="M = M",J1468*Q1468,I1468="M = RoT",J1468*R1468*S1468,I1468="","")</f>
        <v/>
      </c>
      <c r="U1468" s="115" t="str" cm="1">
        <f t="array" ref="U1468">_xlfn.IFNA(_xlfn.IFS($H1468="length","m",$H1468="area","m2",$H1468="volume","m3",$H1468="mass","kg",$H1468="",""),"problem")</f>
        <v/>
      </c>
      <c r="V1468" s="475"/>
      <c r="W1468" s="476"/>
      <c r="X1468" s="476"/>
      <c r="Y1468" s="476"/>
      <c r="Z1468" s="116"/>
      <c r="AA1468" s="117" t="str" cm="1">
        <f t="array" ref="AA1468">_xlfn.IFNA(_xlfn.IFS($H1468="Length",VLOOKUP($Y1468,Densities,3,FALSE),$H1468="area",VLOOKUP($Y1468,Densities,4,FALSE),$H1468="volume",VLOOKUP($Y1468,Densities,5,FALSE),$H1468="mass",1,$H1468="",""),"enter density manually")</f>
        <v/>
      </c>
      <c r="AB1468" s="115" t="str" cm="1">
        <f t="array" ref="AB1468">_xlfn.IFNA(_xlfn.IFS($H1468="length","kg/m",$H1468="area","kg/m2",$H1468="volume","kg/m3",$H1468="mass","kg/kg",$H1468="",""),"problem")</f>
        <v/>
      </c>
      <c r="AC1468" s="118" t="str">
        <f t="shared" si="87"/>
        <v/>
      </c>
      <c r="AD1468" s="119" t="str">
        <f t="shared" si="88"/>
        <v/>
      </c>
      <c r="AE1468" s="120" t="str">
        <f t="shared" si="89"/>
        <v/>
      </c>
      <c r="AF1468" s="121" t="str">
        <f t="shared" si="86"/>
        <v/>
      </c>
    </row>
    <row r="1469" spans="2:32" ht="15.75" customHeight="1" x14ac:dyDescent="0.35">
      <c r="B1469" s="903"/>
      <c r="C1469" s="904"/>
      <c r="D1469" s="905"/>
      <c r="E1469" s="906"/>
      <c r="F1469" s="907"/>
      <c r="G1469" s="908"/>
      <c r="H1469" s="909"/>
      <c r="I1469" s="910"/>
      <c r="J1469" s="911"/>
      <c r="K1469" s="912"/>
      <c r="L1469" s="913"/>
      <c r="M1469" s="914"/>
      <c r="N1469" s="915"/>
      <c r="O1469" s="914"/>
      <c r="P1469" s="915"/>
      <c r="Q1469" s="916"/>
      <c r="R1469" s="917"/>
      <c r="S1469" s="918"/>
      <c r="T1469" s="114" t="str" cm="1">
        <f t="array" ref="T1469">_xlfn.IFS(I1469="L = L",J1469*K1469,I1469="L = RoT",J1469*R1469*S1469,I1469="A = L x H",J1469*K1469*L1469,I1469="A = CS",J1469*O1469,I1469="A = A",J1469*N1469,I1469="A = RoT",J1469*R1469*S1469,I1469="V = L x H x T",J1469*K1469*L1469*M1469,I1469="V = L x CS",J1469*K1469*O1469,I1469="V = T x A",J1469*M1469*N1469,I1469="V = V",J1469*P1469,I1469="V = RoT",J1469*R1469*S1469,I1469="M = M",J1469*Q1469,I1469="M = RoT",J1469*R1469*S1469,I1469="","")</f>
        <v/>
      </c>
      <c r="U1469" s="115" t="str" cm="1">
        <f t="array" ref="U1469">_xlfn.IFNA(_xlfn.IFS($H1469="length","m",$H1469="area","m2",$H1469="volume","m3",$H1469="mass","kg",$H1469="",""),"problem")</f>
        <v/>
      </c>
      <c r="V1469" s="475"/>
      <c r="W1469" s="476"/>
      <c r="X1469" s="476"/>
      <c r="Y1469" s="476"/>
      <c r="Z1469" s="116"/>
      <c r="AA1469" s="117" t="str" cm="1">
        <f t="array" ref="AA1469">_xlfn.IFNA(_xlfn.IFS($H1469="Length",VLOOKUP($Y1469,Densities,3,FALSE),$H1469="area",VLOOKUP($Y1469,Densities,4,FALSE),$H1469="volume",VLOOKUP($Y1469,Densities,5,FALSE),$H1469="mass",1,$H1469="",""),"enter density manually")</f>
        <v/>
      </c>
      <c r="AB1469" s="115" t="str" cm="1">
        <f t="array" ref="AB1469">_xlfn.IFNA(_xlfn.IFS($H1469="length","kg/m",$H1469="area","kg/m2",$H1469="volume","kg/m3",$H1469="mass","kg/kg",$H1469="",""),"problem")</f>
        <v/>
      </c>
      <c r="AC1469" s="118" t="str">
        <f t="shared" si="87"/>
        <v/>
      </c>
      <c r="AD1469" s="119" t="str">
        <f t="shared" si="88"/>
        <v/>
      </c>
      <c r="AE1469" s="120" t="str">
        <f t="shared" si="89"/>
        <v/>
      </c>
      <c r="AF1469" s="121" t="str">
        <f t="shared" si="86"/>
        <v/>
      </c>
    </row>
    <row r="1470" spans="2:32" ht="15.75" customHeight="1" x14ac:dyDescent="0.35">
      <c r="B1470" s="903"/>
      <c r="C1470" s="904"/>
      <c r="D1470" s="905"/>
      <c r="E1470" s="906"/>
      <c r="F1470" s="907"/>
      <c r="G1470" s="908"/>
      <c r="H1470" s="909"/>
      <c r="I1470" s="910"/>
      <c r="J1470" s="911"/>
      <c r="K1470" s="912"/>
      <c r="L1470" s="913"/>
      <c r="M1470" s="914"/>
      <c r="N1470" s="915"/>
      <c r="O1470" s="914"/>
      <c r="P1470" s="915"/>
      <c r="Q1470" s="916"/>
      <c r="R1470" s="917"/>
      <c r="S1470" s="918"/>
      <c r="T1470" s="114" t="str" cm="1">
        <f t="array" ref="T1470">_xlfn.IFS(I1470="L = L",J1470*K1470,I1470="L = RoT",J1470*R1470*S1470,I1470="A = L x H",J1470*K1470*L1470,I1470="A = CS",J1470*O1470,I1470="A = A",J1470*N1470,I1470="A = RoT",J1470*R1470*S1470,I1470="V = L x H x T",J1470*K1470*L1470*M1470,I1470="V = L x CS",J1470*K1470*O1470,I1470="V = T x A",J1470*M1470*N1470,I1470="V = V",J1470*P1470,I1470="V = RoT",J1470*R1470*S1470,I1470="M = M",J1470*Q1470,I1470="M = RoT",J1470*R1470*S1470,I1470="","")</f>
        <v/>
      </c>
      <c r="U1470" s="115" t="str" cm="1">
        <f t="array" ref="U1470">_xlfn.IFNA(_xlfn.IFS($H1470="length","m",$H1470="area","m2",$H1470="volume","m3",$H1470="mass","kg",$H1470="",""),"problem")</f>
        <v/>
      </c>
      <c r="V1470" s="475"/>
      <c r="W1470" s="476"/>
      <c r="X1470" s="476"/>
      <c r="Y1470" s="476"/>
      <c r="Z1470" s="116"/>
      <c r="AA1470" s="117" t="str" cm="1">
        <f t="array" ref="AA1470">_xlfn.IFNA(_xlfn.IFS($H1470="Length",VLOOKUP($Y1470,Densities,3,FALSE),$H1470="area",VLOOKUP($Y1470,Densities,4,FALSE),$H1470="volume",VLOOKUP($Y1470,Densities,5,FALSE),$H1470="mass",1,$H1470="",""),"enter density manually")</f>
        <v/>
      </c>
      <c r="AB1470" s="115" t="str" cm="1">
        <f t="array" ref="AB1470">_xlfn.IFNA(_xlfn.IFS($H1470="length","kg/m",$H1470="area","kg/m2",$H1470="volume","kg/m3",$H1470="mass","kg/kg",$H1470="",""),"problem")</f>
        <v/>
      </c>
      <c r="AC1470" s="118" t="str">
        <f t="shared" si="87"/>
        <v/>
      </c>
      <c r="AD1470" s="119" t="str">
        <f t="shared" si="88"/>
        <v/>
      </c>
      <c r="AE1470" s="120" t="str">
        <f t="shared" si="89"/>
        <v/>
      </c>
      <c r="AF1470" s="121" t="str">
        <f t="shared" si="86"/>
        <v/>
      </c>
    </row>
    <row r="1471" spans="2:32" ht="15.75" customHeight="1" x14ac:dyDescent="0.35">
      <c r="B1471" s="903"/>
      <c r="C1471" s="904"/>
      <c r="D1471" s="905"/>
      <c r="E1471" s="906"/>
      <c r="F1471" s="907"/>
      <c r="G1471" s="908"/>
      <c r="H1471" s="909"/>
      <c r="I1471" s="910"/>
      <c r="J1471" s="911"/>
      <c r="K1471" s="912"/>
      <c r="L1471" s="913"/>
      <c r="M1471" s="914"/>
      <c r="N1471" s="915"/>
      <c r="O1471" s="914"/>
      <c r="P1471" s="915"/>
      <c r="Q1471" s="916"/>
      <c r="R1471" s="917"/>
      <c r="S1471" s="918"/>
      <c r="T1471" s="114" t="str" cm="1">
        <f t="array" ref="T1471">_xlfn.IFS(I1471="L = L",J1471*K1471,I1471="L = RoT",J1471*R1471*S1471,I1471="A = L x H",J1471*K1471*L1471,I1471="A = CS",J1471*O1471,I1471="A = A",J1471*N1471,I1471="A = RoT",J1471*R1471*S1471,I1471="V = L x H x T",J1471*K1471*L1471*M1471,I1471="V = L x CS",J1471*K1471*O1471,I1471="V = T x A",J1471*M1471*N1471,I1471="V = V",J1471*P1471,I1471="V = RoT",J1471*R1471*S1471,I1471="M = M",J1471*Q1471,I1471="M = RoT",J1471*R1471*S1471,I1471="","")</f>
        <v/>
      </c>
      <c r="U1471" s="115" t="str" cm="1">
        <f t="array" ref="U1471">_xlfn.IFNA(_xlfn.IFS($H1471="length","m",$H1471="area","m2",$H1471="volume","m3",$H1471="mass","kg",$H1471="",""),"problem")</f>
        <v/>
      </c>
      <c r="V1471" s="475"/>
      <c r="W1471" s="476"/>
      <c r="X1471" s="476"/>
      <c r="Y1471" s="476"/>
      <c r="Z1471" s="116"/>
      <c r="AA1471" s="117" t="str" cm="1">
        <f t="array" ref="AA1471">_xlfn.IFNA(_xlfn.IFS($H1471="Length",VLOOKUP($Y1471,Densities,3,FALSE),$H1471="area",VLOOKUP($Y1471,Densities,4,FALSE),$H1471="volume",VLOOKUP($Y1471,Densities,5,FALSE),$H1471="mass",1,$H1471="",""),"enter density manually")</f>
        <v/>
      </c>
      <c r="AB1471" s="115" t="str" cm="1">
        <f t="array" ref="AB1471">_xlfn.IFNA(_xlfn.IFS($H1471="length","kg/m",$H1471="area","kg/m2",$H1471="volume","kg/m3",$H1471="mass","kg/kg",$H1471="",""),"problem")</f>
        <v/>
      </c>
      <c r="AC1471" s="118" t="str">
        <f t="shared" si="87"/>
        <v/>
      </c>
      <c r="AD1471" s="119" t="str">
        <f t="shared" si="88"/>
        <v/>
      </c>
      <c r="AE1471" s="120" t="str">
        <f t="shared" si="89"/>
        <v/>
      </c>
      <c r="AF1471" s="121" t="str">
        <f t="shared" si="86"/>
        <v/>
      </c>
    </row>
    <row r="1472" spans="2:32" ht="15.75" customHeight="1" x14ac:dyDescent="0.35">
      <c r="B1472" s="903"/>
      <c r="C1472" s="904"/>
      <c r="D1472" s="905"/>
      <c r="E1472" s="906"/>
      <c r="F1472" s="907"/>
      <c r="G1472" s="908"/>
      <c r="H1472" s="909"/>
      <c r="I1472" s="910"/>
      <c r="J1472" s="911"/>
      <c r="K1472" s="912"/>
      <c r="L1472" s="913"/>
      <c r="M1472" s="914"/>
      <c r="N1472" s="915"/>
      <c r="O1472" s="914"/>
      <c r="P1472" s="915"/>
      <c r="Q1472" s="916"/>
      <c r="R1472" s="917"/>
      <c r="S1472" s="918"/>
      <c r="T1472" s="114" t="str" cm="1">
        <f t="array" ref="T1472">_xlfn.IFS(I1472="L = L",J1472*K1472,I1472="L = RoT",J1472*R1472*S1472,I1472="A = L x H",J1472*K1472*L1472,I1472="A = CS",J1472*O1472,I1472="A = A",J1472*N1472,I1472="A = RoT",J1472*R1472*S1472,I1472="V = L x H x T",J1472*K1472*L1472*M1472,I1472="V = L x CS",J1472*K1472*O1472,I1472="V = T x A",J1472*M1472*N1472,I1472="V = V",J1472*P1472,I1472="V = RoT",J1472*R1472*S1472,I1472="M = M",J1472*Q1472,I1472="M = RoT",J1472*R1472*S1472,I1472="","")</f>
        <v/>
      </c>
      <c r="U1472" s="115" t="str" cm="1">
        <f t="array" ref="U1472">_xlfn.IFNA(_xlfn.IFS($H1472="length","m",$H1472="area","m2",$H1472="volume","m3",$H1472="mass","kg",$H1472="",""),"problem")</f>
        <v/>
      </c>
      <c r="V1472" s="475"/>
      <c r="W1472" s="476"/>
      <c r="X1472" s="476"/>
      <c r="Y1472" s="476"/>
      <c r="Z1472" s="116"/>
      <c r="AA1472" s="117" t="str" cm="1">
        <f t="array" ref="AA1472">_xlfn.IFNA(_xlfn.IFS($H1472="Length",VLOOKUP($Y1472,Densities,3,FALSE),$H1472="area",VLOOKUP($Y1472,Densities,4,FALSE),$H1472="volume",VLOOKUP($Y1472,Densities,5,FALSE),$H1472="mass",1,$H1472="",""),"enter density manually")</f>
        <v/>
      </c>
      <c r="AB1472" s="115" t="str" cm="1">
        <f t="array" ref="AB1472">_xlfn.IFNA(_xlfn.IFS($H1472="length","kg/m",$H1472="area","kg/m2",$H1472="volume","kg/m3",$H1472="mass","kg/kg",$H1472="",""),"problem")</f>
        <v/>
      </c>
      <c r="AC1472" s="118" t="str">
        <f t="shared" si="87"/>
        <v/>
      </c>
      <c r="AD1472" s="119" t="str">
        <f t="shared" si="88"/>
        <v/>
      </c>
      <c r="AE1472" s="120" t="str">
        <f t="shared" si="89"/>
        <v/>
      </c>
      <c r="AF1472" s="121" t="str">
        <f t="shared" si="86"/>
        <v/>
      </c>
    </row>
    <row r="1473" spans="2:32" ht="15.75" customHeight="1" x14ac:dyDescent="0.35">
      <c r="B1473" s="903"/>
      <c r="C1473" s="904"/>
      <c r="D1473" s="905"/>
      <c r="E1473" s="906"/>
      <c r="F1473" s="907"/>
      <c r="G1473" s="908"/>
      <c r="H1473" s="909"/>
      <c r="I1473" s="910"/>
      <c r="J1473" s="911"/>
      <c r="K1473" s="912"/>
      <c r="L1473" s="913"/>
      <c r="M1473" s="914"/>
      <c r="N1473" s="915"/>
      <c r="O1473" s="914"/>
      <c r="P1473" s="915"/>
      <c r="Q1473" s="916"/>
      <c r="R1473" s="917"/>
      <c r="S1473" s="918"/>
      <c r="T1473" s="114" t="str" cm="1">
        <f t="array" ref="T1473">_xlfn.IFS(I1473="L = L",J1473*K1473,I1473="L = RoT",J1473*R1473*S1473,I1473="A = L x H",J1473*K1473*L1473,I1473="A = CS",J1473*O1473,I1473="A = A",J1473*N1473,I1473="A = RoT",J1473*R1473*S1473,I1473="V = L x H x T",J1473*K1473*L1473*M1473,I1473="V = L x CS",J1473*K1473*O1473,I1473="V = T x A",J1473*M1473*N1473,I1473="V = V",J1473*P1473,I1473="V = RoT",J1473*R1473*S1473,I1473="M = M",J1473*Q1473,I1473="M = RoT",J1473*R1473*S1473,I1473="","")</f>
        <v/>
      </c>
      <c r="U1473" s="115" t="str" cm="1">
        <f t="array" ref="U1473">_xlfn.IFNA(_xlfn.IFS($H1473="length","m",$H1473="area","m2",$H1473="volume","m3",$H1473="mass","kg",$H1473="",""),"problem")</f>
        <v/>
      </c>
      <c r="V1473" s="475"/>
      <c r="W1473" s="476"/>
      <c r="X1473" s="476"/>
      <c r="Y1473" s="476"/>
      <c r="Z1473" s="116"/>
      <c r="AA1473" s="117" t="str" cm="1">
        <f t="array" ref="AA1473">_xlfn.IFNA(_xlfn.IFS($H1473="Length",VLOOKUP($Y1473,Densities,3,FALSE),$H1473="area",VLOOKUP($Y1473,Densities,4,FALSE),$H1473="volume",VLOOKUP($Y1473,Densities,5,FALSE),$H1473="mass",1,$H1473="",""),"enter density manually")</f>
        <v/>
      </c>
      <c r="AB1473" s="115" t="str" cm="1">
        <f t="array" ref="AB1473">_xlfn.IFNA(_xlfn.IFS($H1473="length","kg/m",$H1473="area","kg/m2",$H1473="volume","kg/m3",$H1473="mass","kg/kg",$H1473="",""),"problem")</f>
        <v/>
      </c>
      <c r="AC1473" s="118" t="str">
        <f t="shared" si="87"/>
        <v/>
      </c>
      <c r="AD1473" s="119" t="str">
        <f t="shared" si="88"/>
        <v/>
      </c>
      <c r="AE1473" s="120" t="str">
        <f t="shared" si="89"/>
        <v/>
      </c>
      <c r="AF1473" s="121" t="str">
        <f t="shared" si="86"/>
        <v/>
      </c>
    </row>
    <row r="1474" spans="2:32" ht="15.75" customHeight="1" x14ac:dyDescent="0.35">
      <c r="B1474" s="903"/>
      <c r="C1474" s="904"/>
      <c r="D1474" s="905"/>
      <c r="E1474" s="906"/>
      <c r="F1474" s="907"/>
      <c r="G1474" s="908"/>
      <c r="H1474" s="909"/>
      <c r="I1474" s="910"/>
      <c r="J1474" s="911"/>
      <c r="K1474" s="912"/>
      <c r="L1474" s="913"/>
      <c r="M1474" s="914"/>
      <c r="N1474" s="915"/>
      <c r="O1474" s="914"/>
      <c r="P1474" s="915"/>
      <c r="Q1474" s="916"/>
      <c r="R1474" s="917"/>
      <c r="S1474" s="918"/>
      <c r="T1474" s="114" t="str" cm="1">
        <f t="array" ref="T1474">_xlfn.IFS(I1474="L = L",J1474*K1474,I1474="L = RoT",J1474*R1474*S1474,I1474="A = L x H",J1474*K1474*L1474,I1474="A = CS",J1474*O1474,I1474="A = A",J1474*N1474,I1474="A = RoT",J1474*R1474*S1474,I1474="V = L x H x T",J1474*K1474*L1474*M1474,I1474="V = L x CS",J1474*K1474*O1474,I1474="V = T x A",J1474*M1474*N1474,I1474="V = V",J1474*P1474,I1474="V = RoT",J1474*R1474*S1474,I1474="M = M",J1474*Q1474,I1474="M = RoT",J1474*R1474*S1474,I1474="","")</f>
        <v/>
      </c>
      <c r="U1474" s="115" t="str" cm="1">
        <f t="array" ref="U1474">_xlfn.IFNA(_xlfn.IFS($H1474="length","m",$H1474="area","m2",$H1474="volume","m3",$H1474="mass","kg",$H1474="",""),"problem")</f>
        <v/>
      </c>
      <c r="V1474" s="475"/>
      <c r="W1474" s="476"/>
      <c r="X1474" s="476"/>
      <c r="Y1474" s="476"/>
      <c r="Z1474" s="116"/>
      <c r="AA1474" s="117" t="str" cm="1">
        <f t="array" ref="AA1474">_xlfn.IFNA(_xlfn.IFS($H1474="Length",VLOOKUP($Y1474,Densities,3,FALSE),$H1474="area",VLOOKUP($Y1474,Densities,4,FALSE),$H1474="volume",VLOOKUP($Y1474,Densities,5,FALSE),$H1474="mass",1,$H1474="",""),"enter density manually")</f>
        <v/>
      </c>
      <c r="AB1474" s="115" t="str" cm="1">
        <f t="array" ref="AB1474">_xlfn.IFNA(_xlfn.IFS($H1474="length","kg/m",$H1474="area","kg/m2",$H1474="volume","kg/m3",$H1474="mass","kg/kg",$H1474="",""),"problem")</f>
        <v/>
      </c>
      <c r="AC1474" s="118" t="str">
        <f t="shared" si="87"/>
        <v/>
      </c>
      <c r="AD1474" s="119" t="str">
        <f t="shared" si="88"/>
        <v/>
      </c>
      <c r="AE1474" s="120" t="str">
        <f t="shared" si="89"/>
        <v/>
      </c>
      <c r="AF1474" s="121" t="str">
        <f t="shared" si="86"/>
        <v/>
      </c>
    </row>
    <row r="1475" spans="2:32" ht="15.75" customHeight="1" x14ac:dyDescent="0.35">
      <c r="B1475" s="903"/>
      <c r="C1475" s="904"/>
      <c r="D1475" s="905"/>
      <c r="E1475" s="906"/>
      <c r="F1475" s="907"/>
      <c r="G1475" s="908"/>
      <c r="H1475" s="909"/>
      <c r="I1475" s="910"/>
      <c r="J1475" s="911"/>
      <c r="K1475" s="912"/>
      <c r="L1475" s="913"/>
      <c r="M1475" s="914"/>
      <c r="N1475" s="915"/>
      <c r="O1475" s="914"/>
      <c r="P1475" s="915"/>
      <c r="Q1475" s="916"/>
      <c r="R1475" s="917"/>
      <c r="S1475" s="918"/>
      <c r="T1475" s="114" t="str" cm="1">
        <f t="array" ref="T1475">_xlfn.IFS(I1475="L = L",J1475*K1475,I1475="L = RoT",J1475*R1475*S1475,I1475="A = L x H",J1475*K1475*L1475,I1475="A = CS",J1475*O1475,I1475="A = A",J1475*N1475,I1475="A = RoT",J1475*R1475*S1475,I1475="V = L x H x T",J1475*K1475*L1475*M1475,I1475="V = L x CS",J1475*K1475*O1475,I1475="V = T x A",J1475*M1475*N1475,I1475="V = V",J1475*P1475,I1475="V = RoT",J1475*R1475*S1475,I1475="M = M",J1475*Q1475,I1475="M = RoT",J1475*R1475*S1475,I1475="","")</f>
        <v/>
      </c>
      <c r="U1475" s="115" t="str" cm="1">
        <f t="array" ref="U1475">_xlfn.IFNA(_xlfn.IFS($H1475="length","m",$H1475="area","m2",$H1475="volume","m3",$H1475="mass","kg",$H1475="",""),"problem")</f>
        <v/>
      </c>
      <c r="V1475" s="475"/>
      <c r="W1475" s="476"/>
      <c r="X1475" s="476"/>
      <c r="Y1475" s="476"/>
      <c r="Z1475" s="116"/>
      <c r="AA1475" s="117" t="str" cm="1">
        <f t="array" ref="AA1475">_xlfn.IFNA(_xlfn.IFS($H1475="Length",VLOOKUP($Y1475,Densities,3,FALSE),$H1475="area",VLOOKUP($Y1475,Densities,4,FALSE),$H1475="volume",VLOOKUP($Y1475,Densities,5,FALSE),$H1475="mass",1,$H1475="",""),"enter density manually")</f>
        <v/>
      </c>
      <c r="AB1475" s="115" t="str" cm="1">
        <f t="array" ref="AB1475">_xlfn.IFNA(_xlfn.IFS($H1475="length","kg/m",$H1475="area","kg/m2",$H1475="volume","kg/m3",$H1475="mass","kg/kg",$H1475="",""),"problem")</f>
        <v/>
      </c>
      <c r="AC1475" s="118" t="str">
        <f t="shared" si="87"/>
        <v/>
      </c>
      <c r="AD1475" s="119" t="str">
        <f t="shared" si="88"/>
        <v/>
      </c>
      <c r="AE1475" s="120" t="str">
        <f t="shared" si="89"/>
        <v/>
      </c>
      <c r="AF1475" s="121" t="str">
        <f t="shared" si="86"/>
        <v/>
      </c>
    </row>
    <row r="1476" spans="2:32" ht="15.75" customHeight="1" x14ac:dyDescent="0.35">
      <c r="B1476" s="903"/>
      <c r="C1476" s="904"/>
      <c r="D1476" s="905"/>
      <c r="E1476" s="906"/>
      <c r="F1476" s="907"/>
      <c r="G1476" s="908"/>
      <c r="H1476" s="909"/>
      <c r="I1476" s="910"/>
      <c r="J1476" s="911"/>
      <c r="K1476" s="912"/>
      <c r="L1476" s="913"/>
      <c r="M1476" s="914"/>
      <c r="N1476" s="915"/>
      <c r="O1476" s="914"/>
      <c r="P1476" s="915"/>
      <c r="Q1476" s="916"/>
      <c r="R1476" s="917"/>
      <c r="S1476" s="918"/>
      <c r="T1476" s="114" t="str" cm="1">
        <f t="array" ref="T1476">_xlfn.IFS(I1476="L = L",J1476*K1476,I1476="L = RoT",J1476*R1476*S1476,I1476="A = L x H",J1476*K1476*L1476,I1476="A = CS",J1476*O1476,I1476="A = A",J1476*N1476,I1476="A = RoT",J1476*R1476*S1476,I1476="V = L x H x T",J1476*K1476*L1476*M1476,I1476="V = L x CS",J1476*K1476*O1476,I1476="V = T x A",J1476*M1476*N1476,I1476="V = V",J1476*P1476,I1476="V = RoT",J1476*R1476*S1476,I1476="M = M",J1476*Q1476,I1476="M = RoT",J1476*R1476*S1476,I1476="","")</f>
        <v/>
      </c>
      <c r="U1476" s="115" t="str" cm="1">
        <f t="array" ref="U1476">_xlfn.IFNA(_xlfn.IFS($H1476="length","m",$H1476="area","m2",$H1476="volume","m3",$H1476="mass","kg",$H1476="",""),"problem")</f>
        <v/>
      </c>
      <c r="V1476" s="475"/>
      <c r="W1476" s="476"/>
      <c r="X1476" s="476"/>
      <c r="Y1476" s="476"/>
      <c r="Z1476" s="116"/>
      <c r="AA1476" s="117" t="str" cm="1">
        <f t="array" ref="AA1476">_xlfn.IFNA(_xlfn.IFS($H1476="Length",VLOOKUP($Y1476,Densities,3,FALSE),$H1476="area",VLOOKUP($Y1476,Densities,4,FALSE),$H1476="volume",VLOOKUP($Y1476,Densities,5,FALSE),$H1476="mass",1,$H1476="",""),"enter density manually")</f>
        <v/>
      </c>
      <c r="AB1476" s="115" t="str" cm="1">
        <f t="array" ref="AB1476">_xlfn.IFNA(_xlfn.IFS($H1476="length","kg/m",$H1476="area","kg/m2",$H1476="volume","kg/m3",$H1476="mass","kg/kg",$H1476="",""),"problem")</f>
        <v/>
      </c>
      <c r="AC1476" s="118" t="str">
        <f t="shared" si="87"/>
        <v/>
      </c>
      <c r="AD1476" s="119" t="str">
        <f t="shared" si="88"/>
        <v/>
      </c>
      <c r="AE1476" s="120" t="str">
        <f t="shared" si="89"/>
        <v/>
      </c>
      <c r="AF1476" s="121" t="str">
        <f t="shared" si="86"/>
        <v/>
      </c>
    </row>
    <row r="1477" spans="2:32" ht="15.75" customHeight="1" x14ac:dyDescent="0.35">
      <c r="B1477" s="903"/>
      <c r="C1477" s="904"/>
      <c r="D1477" s="905"/>
      <c r="E1477" s="906"/>
      <c r="F1477" s="907"/>
      <c r="G1477" s="908"/>
      <c r="H1477" s="909"/>
      <c r="I1477" s="910"/>
      <c r="J1477" s="911"/>
      <c r="K1477" s="912"/>
      <c r="L1477" s="913"/>
      <c r="M1477" s="914"/>
      <c r="N1477" s="915"/>
      <c r="O1477" s="914"/>
      <c r="P1477" s="915"/>
      <c r="Q1477" s="916"/>
      <c r="R1477" s="917"/>
      <c r="S1477" s="918"/>
      <c r="T1477" s="114" t="str" cm="1">
        <f t="array" ref="T1477">_xlfn.IFS(I1477="L = L",J1477*K1477,I1477="L = RoT",J1477*R1477*S1477,I1477="A = L x H",J1477*K1477*L1477,I1477="A = CS",J1477*O1477,I1477="A = A",J1477*N1477,I1477="A = RoT",J1477*R1477*S1477,I1477="V = L x H x T",J1477*K1477*L1477*M1477,I1477="V = L x CS",J1477*K1477*O1477,I1477="V = T x A",J1477*M1477*N1477,I1477="V = V",J1477*P1477,I1477="V = RoT",J1477*R1477*S1477,I1477="M = M",J1477*Q1477,I1477="M = RoT",J1477*R1477*S1477,I1477="","")</f>
        <v/>
      </c>
      <c r="U1477" s="115" t="str" cm="1">
        <f t="array" ref="U1477">_xlfn.IFNA(_xlfn.IFS($H1477="length","m",$H1477="area","m2",$H1477="volume","m3",$H1477="mass","kg",$H1477="",""),"problem")</f>
        <v/>
      </c>
      <c r="V1477" s="475"/>
      <c r="W1477" s="476"/>
      <c r="X1477" s="476"/>
      <c r="Y1477" s="476"/>
      <c r="Z1477" s="116"/>
      <c r="AA1477" s="117" t="str" cm="1">
        <f t="array" ref="AA1477">_xlfn.IFNA(_xlfn.IFS($H1477="Length",VLOOKUP($Y1477,Densities,3,FALSE),$H1477="area",VLOOKUP($Y1477,Densities,4,FALSE),$H1477="volume",VLOOKUP($Y1477,Densities,5,FALSE),$H1477="mass",1,$H1477="",""),"enter density manually")</f>
        <v/>
      </c>
      <c r="AB1477" s="115" t="str" cm="1">
        <f t="array" ref="AB1477">_xlfn.IFNA(_xlfn.IFS($H1477="length","kg/m",$H1477="area","kg/m2",$H1477="volume","kg/m3",$H1477="mass","kg/kg",$H1477="",""),"problem")</f>
        <v/>
      </c>
      <c r="AC1477" s="118" t="str">
        <f t="shared" si="87"/>
        <v/>
      </c>
      <c r="AD1477" s="119" t="str">
        <f t="shared" si="88"/>
        <v/>
      </c>
      <c r="AE1477" s="120" t="str">
        <f t="shared" si="89"/>
        <v/>
      </c>
      <c r="AF1477" s="121" t="str">
        <f t="shared" si="86"/>
        <v/>
      </c>
    </row>
    <row r="1478" spans="2:32" ht="15.75" customHeight="1" x14ac:dyDescent="0.35">
      <c r="B1478" s="903"/>
      <c r="C1478" s="904"/>
      <c r="D1478" s="905"/>
      <c r="E1478" s="906"/>
      <c r="F1478" s="907"/>
      <c r="G1478" s="908"/>
      <c r="H1478" s="909"/>
      <c r="I1478" s="910"/>
      <c r="J1478" s="911"/>
      <c r="K1478" s="912"/>
      <c r="L1478" s="913"/>
      <c r="M1478" s="914"/>
      <c r="N1478" s="915"/>
      <c r="O1478" s="914"/>
      <c r="P1478" s="915"/>
      <c r="Q1478" s="916"/>
      <c r="R1478" s="917"/>
      <c r="S1478" s="918"/>
      <c r="T1478" s="114" t="str" cm="1">
        <f t="array" ref="T1478">_xlfn.IFS(I1478="L = L",J1478*K1478,I1478="L = RoT",J1478*R1478*S1478,I1478="A = L x H",J1478*K1478*L1478,I1478="A = CS",J1478*O1478,I1478="A = A",J1478*N1478,I1478="A = RoT",J1478*R1478*S1478,I1478="V = L x H x T",J1478*K1478*L1478*M1478,I1478="V = L x CS",J1478*K1478*O1478,I1478="V = T x A",J1478*M1478*N1478,I1478="V = V",J1478*P1478,I1478="V = RoT",J1478*R1478*S1478,I1478="M = M",J1478*Q1478,I1478="M = RoT",J1478*R1478*S1478,I1478="","")</f>
        <v/>
      </c>
      <c r="U1478" s="115" t="str" cm="1">
        <f t="array" ref="U1478">_xlfn.IFNA(_xlfn.IFS($H1478="length","m",$H1478="area","m2",$H1478="volume","m3",$H1478="mass","kg",$H1478="",""),"problem")</f>
        <v/>
      </c>
      <c r="V1478" s="475"/>
      <c r="W1478" s="476"/>
      <c r="X1478" s="476"/>
      <c r="Y1478" s="476"/>
      <c r="Z1478" s="116"/>
      <c r="AA1478" s="117" t="str" cm="1">
        <f t="array" ref="AA1478">_xlfn.IFNA(_xlfn.IFS($H1478="Length",VLOOKUP($Y1478,Densities,3,FALSE),$H1478="area",VLOOKUP($Y1478,Densities,4,FALSE),$H1478="volume",VLOOKUP($Y1478,Densities,5,FALSE),$H1478="mass",1,$H1478="",""),"enter density manually")</f>
        <v/>
      </c>
      <c r="AB1478" s="115" t="str" cm="1">
        <f t="array" ref="AB1478">_xlfn.IFNA(_xlfn.IFS($H1478="length","kg/m",$H1478="area","kg/m2",$H1478="volume","kg/m3",$H1478="mass","kg/kg",$H1478="",""),"problem")</f>
        <v/>
      </c>
      <c r="AC1478" s="118" t="str">
        <f t="shared" si="87"/>
        <v/>
      </c>
      <c r="AD1478" s="119" t="str">
        <f t="shared" si="88"/>
        <v/>
      </c>
      <c r="AE1478" s="120" t="str">
        <f t="shared" si="89"/>
        <v/>
      </c>
      <c r="AF1478" s="121" t="str">
        <f t="shared" ref="AF1478:AF1541" si="90">_xlfn.IFNA(IF($Y1478="","",VLOOKUP($Y1478,_xlfn.CHOOSECOLS(Material_categories,4,9),2,FALSE)),"Assign material to its type in tab 'Matching of material categories'")</f>
        <v/>
      </c>
    </row>
    <row r="1479" spans="2:32" ht="15.75" customHeight="1" x14ac:dyDescent="0.35">
      <c r="B1479" s="903"/>
      <c r="C1479" s="904"/>
      <c r="D1479" s="905"/>
      <c r="E1479" s="906"/>
      <c r="F1479" s="907"/>
      <c r="G1479" s="908"/>
      <c r="H1479" s="909"/>
      <c r="I1479" s="910"/>
      <c r="J1479" s="911"/>
      <c r="K1479" s="912"/>
      <c r="L1479" s="913"/>
      <c r="M1479" s="914"/>
      <c r="N1479" s="915"/>
      <c r="O1479" s="914"/>
      <c r="P1479" s="915"/>
      <c r="Q1479" s="916"/>
      <c r="R1479" s="917"/>
      <c r="S1479" s="918"/>
      <c r="T1479" s="114" t="str" cm="1">
        <f t="array" ref="T1479">_xlfn.IFS(I1479="L = L",J1479*K1479,I1479="L = RoT",J1479*R1479*S1479,I1479="A = L x H",J1479*K1479*L1479,I1479="A = CS",J1479*O1479,I1479="A = A",J1479*N1479,I1479="A = RoT",J1479*R1479*S1479,I1479="V = L x H x T",J1479*K1479*L1479*M1479,I1479="V = L x CS",J1479*K1479*O1479,I1479="V = T x A",J1479*M1479*N1479,I1479="V = V",J1479*P1479,I1479="V = RoT",J1479*R1479*S1479,I1479="M = M",J1479*Q1479,I1479="M = RoT",J1479*R1479*S1479,I1479="","")</f>
        <v/>
      </c>
      <c r="U1479" s="115" t="str" cm="1">
        <f t="array" ref="U1479">_xlfn.IFNA(_xlfn.IFS($H1479="length","m",$H1479="area","m2",$H1479="volume","m3",$H1479="mass","kg",$H1479="",""),"problem")</f>
        <v/>
      </c>
      <c r="V1479" s="475"/>
      <c r="W1479" s="476"/>
      <c r="X1479" s="476"/>
      <c r="Y1479" s="476"/>
      <c r="Z1479" s="116"/>
      <c r="AA1479" s="117" t="str" cm="1">
        <f t="array" ref="AA1479">_xlfn.IFNA(_xlfn.IFS($H1479="Length",VLOOKUP($Y1479,Densities,3,FALSE),$H1479="area",VLOOKUP($Y1479,Densities,4,FALSE),$H1479="volume",VLOOKUP($Y1479,Densities,5,FALSE),$H1479="mass",1,$H1479="",""),"enter density manually")</f>
        <v/>
      </c>
      <c r="AB1479" s="115" t="str" cm="1">
        <f t="array" ref="AB1479">_xlfn.IFNA(_xlfn.IFS($H1479="length","kg/m",$H1479="area","kg/m2",$H1479="volume","kg/m3",$H1479="mass","kg/kg",$H1479="",""),"problem")</f>
        <v/>
      </c>
      <c r="AC1479" s="118" t="str">
        <f t="shared" ref="AC1479:AC1542" si="91">IF($T1479="","",$T1479*$AA1479)</f>
        <v/>
      </c>
      <c r="AD1479" s="119" t="str">
        <f t="shared" ref="AD1479:AD1542" si="92">IF($Y1479="","",IFERROR(_xlfn.IFNA(IF($H1479="volume",$AA1479,VLOOKUP($Y1479,Densities,5,FALSE)),"enter volumic density manually"),"enter volumic density manually"))</f>
        <v/>
      </c>
      <c r="AE1479" s="120" t="str">
        <f t="shared" ref="AE1479:AE1542" si="93">IF($Y1479="","",IF($AC1479="","",$AC1479/$AD1479))</f>
        <v/>
      </c>
      <c r="AF1479" s="121" t="str">
        <f t="shared" si="90"/>
        <v/>
      </c>
    </row>
    <row r="1480" spans="2:32" ht="15.75" customHeight="1" x14ac:dyDescent="0.35">
      <c r="B1480" s="903"/>
      <c r="C1480" s="904"/>
      <c r="D1480" s="905"/>
      <c r="E1480" s="906"/>
      <c r="F1480" s="907"/>
      <c r="G1480" s="908"/>
      <c r="H1480" s="909"/>
      <c r="I1480" s="910"/>
      <c r="J1480" s="911"/>
      <c r="K1480" s="912"/>
      <c r="L1480" s="913"/>
      <c r="M1480" s="914"/>
      <c r="N1480" s="915"/>
      <c r="O1480" s="914"/>
      <c r="P1480" s="915"/>
      <c r="Q1480" s="916"/>
      <c r="R1480" s="917"/>
      <c r="S1480" s="918"/>
      <c r="T1480" s="114" t="str" cm="1">
        <f t="array" ref="T1480">_xlfn.IFS(I1480="L = L",J1480*K1480,I1480="L = RoT",J1480*R1480*S1480,I1480="A = L x H",J1480*K1480*L1480,I1480="A = CS",J1480*O1480,I1480="A = A",J1480*N1480,I1480="A = RoT",J1480*R1480*S1480,I1480="V = L x H x T",J1480*K1480*L1480*M1480,I1480="V = L x CS",J1480*K1480*O1480,I1480="V = T x A",J1480*M1480*N1480,I1480="V = V",J1480*P1480,I1480="V = RoT",J1480*R1480*S1480,I1480="M = M",J1480*Q1480,I1480="M = RoT",J1480*R1480*S1480,I1480="","")</f>
        <v/>
      </c>
      <c r="U1480" s="115" t="str" cm="1">
        <f t="array" ref="U1480">_xlfn.IFNA(_xlfn.IFS($H1480="length","m",$H1480="area","m2",$H1480="volume","m3",$H1480="mass","kg",$H1480="",""),"problem")</f>
        <v/>
      </c>
      <c r="V1480" s="475"/>
      <c r="W1480" s="476"/>
      <c r="X1480" s="476"/>
      <c r="Y1480" s="476"/>
      <c r="Z1480" s="116"/>
      <c r="AA1480" s="117" t="str" cm="1">
        <f t="array" ref="AA1480">_xlfn.IFNA(_xlfn.IFS($H1480="Length",VLOOKUP($Y1480,Densities,3,FALSE),$H1480="area",VLOOKUP($Y1480,Densities,4,FALSE),$H1480="volume",VLOOKUP($Y1480,Densities,5,FALSE),$H1480="mass",1,$H1480="",""),"enter density manually")</f>
        <v/>
      </c>
      <c r="AB1480" s="115" t="str" cm="1">
        <f t="array" ref="AB1480">_xlfn.IFNA(_xlfn.IFS($H1480="length","kg/m",$H1480="area","kg/m2",$H1480="volume","kg/m3",$H1480="mass","kg/kg",$H1480="",""),"problem")</f>
        <v/>
      </c>
      <c r="AC1480" s="118" t="str">
        <f t="shared" si="91"/>
        <v/>
      </c>
      <c r="AD1480" s="119" t="str">
        <f t="shared" si="92"/>
        <v/>
      </c>
      <c r="AE1480" s="120" t="str">
        <f t="shared" si="93"/>
        <v/>
      </c>
      <c r="AF1480" s="121" t="str">
        <f t="shared" si="90"/>
        <v/>
      </c>
    </row>
    <row r="1481" spans="2:32" ht="15.75" customHeight="1" x14ac:dyDescent="0.35">
      <c r="B1481" s="903"/>
      <c r="C1481" s="904"/>
      <c r="D1481" s="905"/>
      <c r="E1481" s="906"/>
      <c r="F1481" s="907"/>
      <c r="G1481" s="908"/>
      <c r="H1481" s="909"/>
      <c r="I1481" s="910"/>
      <c r="J1481" s="911"/>
      <c r="K1481" s="912"/>
      <c r="L1481" s="913"/>
      <c r="M1481" s="914"/>
      <c r="N1481" s="915"/>
      <c r="O1481" s="914"/>
      <c r="P1481" s="915"/>
      <c r="Q1481" s="916"/>
      <c r="R1481" s="917"/>
      <c r="S1481" s="918"/>
      <c r="T1481" s="114" t="str" cm="1">
        <f t="array" ref="T1481">_xlfn.IFS(I1481="L = L",J1481*K1481,I1481="L = RoT",J1481*R1481*S1481,I1481="A = L x H",J1481*K1481*L1481,I1481="A = CS",J1481*O1481,I1481="A = A",J1481*N1481,I1481="A = RoT",J1481*R1481*S1481,I1481="V = L x H x T",J1481*K1481*L1481*M1481,I1481="V = L x CS",J1481*K1481*O1481,I1481="V = T x A",J1481*M1481*N1481,I1481="V = V",J1481*P1481,I1481="V = RoT",J1481*R1481*S1481,I1481="M = M",J1481*Q1481,I1481="M = RoT",J1481*R1481*S1481,I1481="","")</f>
        <v/>
      </c>
      <c r="U1481" s="115" t="str" cm="1">
        <f t="array" ref="U1481">_xlfn.IFNA(_xlfn.IFS($H1481="length","m",$H1481="area","m2",$H1481="volume","m3",$H1481="mass","kg",$H1481="",""),"problem")</f>
        <v/>
      </c>
      <c r="V1481" s="475"/>
      <c r="W1481" s="476"/>
      <c r="X1481" s="476"/>
      <c r="Y1481" s="476"/>
      <c r="Z1481" s="116"/>
      <c r="AA1481" s="117" t="str" cm="1">
        <f t="array" ref="AA1481">_xlfn.IFNA(_xlfn.IFS($H1481="Length",VLOOKUP($Y1481,Densities,3,FALSE),$H1481="area",VLOOKUP($Y1481,Densities,4,FALSE),$H1481="volume",VLOOKUP($Y1481,Densities,5,FALSE),$H1481="mass",1,$H1481="",""),"enter density manually")</f>
        <v/>
      </c>
      <c r="AB1481" s="115" t="str" cm="1">
        <f t="array" ref="AB1481">_xlfn.IFNA(_xlfn.IFS($H1481="length","kg/m",$H1481="area","kg/m2",$H1481="volume","kg/m3",$H1481="mass","kg/kg",$H1481="",""),"problem")</f>
        <v/>
      </c>
      <c r="AC1481" s="118" t="str">
        <f t="shared" si="91"/>
        <v/>
      </c>
      <c r="AD1481" s="119" t="str">
        <f t="shared" si="92"/>
        <v/>
      </c>
      <c r="AE1481" s="120" t="str">
        <f t="shared" si="93"/>
        <v/>
      </c>
      <c r="AF1481" s="121" t="str">
        <f t="shared" si="90"/>
        <v/>
      </c>
    </row>
    <row r="1482" spans="2:32" ht="15.75" customHeight="1" x14ac:dyDescent="0.35">
      <c r="B1482" s="903"/>
      <c r="C1482" s="904"/>
      <c r="D1482" s="905"/>
      <c r="E1482" s="906"/>
      <c r="F1482" s="907"/>
      <c r="G1482" s="908"/>
      <c r="H1482" s="909"/>
      <c r="I1482" s="910"/>
      <c r="J1482" s="911"/>
      <c r="K1482" s="912"/>
      <c r="L1482" s="913"/>
      <c r="M1482" s="914"/>
      <c r="N1482" s="915"/>
      <c r="O1482" s="914"/>
      <c r="P1482" s="915"/>
      <c r="Q1482" s="916"/>
      <c r="R1482" s="917"/>
      <c r="S1482" s="918"/>
      <c r="T1482" s="114" t="str" cm="1">
        <f t="array" ref="T1482">_xlfn.IFS(I1482="L = L",J1482*K1482,I1482="L = RoT",J1482*R1482*S1482,I1482="A = L x H",J1482*K1482*L1482,I1482="A = CS",J1482*O1482,I1482="A = A",J1482*N1482,I1482="A = RoT",J1482*R1482*S1482,I1482="V = L x H x T",J1482*K1482*L1482*M1482,I1482="V = L x CS",J1482*K1482*O1482,I1482="V = T x A",J1482*M1482*N1482,I1482="V = V",J1482*P1482,I1482="V = RoT",J1482*R1482*S1482,I1482="M = M",J1482*Q1482,I1482="M = RoT",J1482*R1482*S1482,I1482="","")</f>
        <v/>
      </c>
      <c r="U1482" s="115" t="str" cm="1">
        <f t="array" ref="U1482">_xlfn.IFNA(_xlfn.IFS($H1482="length","m",$H1482="area","m2",$H1482="volume","m3",$H1482="mass","kg",$H1482="",""),"problem")</f>
        <v/>
      </c>
      <c r="V1482" s="475"/>
      <c r="W1482" s="476"/>
      <c r="X1482" s="476"/>
      <c r="Y1482" s="476"/>
      <c r="Z1482" s="116"/>
      <c r="AA1482" s="117" t="str" cm="1">
        <f t="array" ref="AA1482">_xlfn.IFNA(_xlfn.IFS($H1482="Length",VLOOKUP($Y1482,Densities,3,FALSE),$H1482="area",VLOOKUP($Y1482,Densities,4,FALSE),$H1482="volume",VLOOKUP($Y1482,Densities,5,FALSE),$H1482="mass",1,$H1482="",""),"enter density manually")</f>
        <v/>
      </c>
      <c r="AB1482" s="115" t="str" cm="1">
        <f t="array" ref="AB1482">_xlfn.IFNA(_xlfn.IFS($H1482="length","kg/m",$H1482="area","kg/m2",$H1482="volume","kg/m3",$H1482="mass","kg/kg",$H1482="",""),"problem")</f>
        <v/>
      </c>
      <c r="AC1482" s="118" t="str">
        <f t="shared" si="91"/>
        <v/>
      </c>
      <c r="AD1482" s="119" t="str">
        <f t="shared" si="92"/>
        <v/>
      </c>
      <c r="AE1482" s="120" t="str">
        <f t="shared" si="93"/>
        <v/>
      </c>
      <c r="AF1482" s="121" t="str">
        <f t="shared" si="90"/>
        <v/>
      </c>
    </row>
    <row r="1483" spans="2:32" ht="15.75" customHeight="1" x14ac:dyDescent="0.35">
      <c r="B1483" s="903"/>
      <c r="C1483" s="904"/>
      <c r="D1483" s="905"/>
      <c r="E1483" s="906"/>
      <c r="F1483" s="907"/>
      <c r="G1483" s="908"/>
      <c r="H1483" s="909"/>
      <c r="I1483" s="910"/>
      <c r="J1483" s="911"/>
      <c r="K1483" s="912"/>
      <c r="L1483" s="913"/>
      <c r="M1483" s="914"/>
      <c r="N1483" s="915"/>
      <c r="O1483" s="914"/>
      <c r="P1483" s="915"/>
      <c r="Q1483" s="916"/>
      <c r="R1483" s="917"/>
      <c r="S1483" s="918"/>
      <c r="T1483" s="114" t="str" cm="1">
        <f t="array" ref="T1483">_xlfn.IFS(I1483="L = L",J1483*K1483,I1483="L = RoT",J1483*R1483*S1483,I1483="A = L x H",J1483*K1483*L1483,I1483="A = CS",J1483*O1483,I1483="A = A",J1483*N1483,I1483="A = RoT",J1483*R1483*S1483,I1483="V = L x H x T",J1483*K1483*L1483*M1483,I1483="V = L x CS",J1483*K1483*O1483,I1483="V = T x A",J1483*M1483*N1483,I1483="V = V",J1483*P1483,I1483="V = RoT",J1483*R1483*S1483,I1483="M = M",J1483*Q1483,I1483="M = RoT",J1483*R1483*S1483,I1483="","")</f>
        <v/>
      </c>
      <c r="U1483" s="115" t="str" cm="1">
        <f t="array" ref="U1483">_xlfn.IFNA(_xlfn.IFS($H1483="length","m",$H1483="area","m2",$H1483="volume","m3",$H1483="mass","kg",$H1483="",""),"problem")</f>
        <v/>
      </c>
      <c r="V1483" s="475"/>
      <c r="W1483" s="476"/>
      <c r="X1483" s="476"/>
      <c r="Y1483" s="476"/>
      <c r="Z1483" s="116"/>
      <c r="AA1483" s="117" t="str" cm="1">
        <f t="array" ref="AA1483">_xlfn.IFNA(_xlfn.IFS($H1483="Length",VLOOKUP($Y1483,Densities,3,FALSE),$H1483="area",VLOOKUP($Y1483,Densities,4,FALSE),$H1483="volume",VLOOKUP($Y1483,Densities,5,FALSE),$H1483="mass",1,$H1483="",""),"enter density manually")</f>
        <v/>
      </c>
      <c r="AB1483" s="115" t="str" cm="1">
        <f t="array" ref="AB1483">_xlfn.IFNA(_xlfn.IFS($H1483="length","kg/m",$H1483="area","kg/m2",$H1483="volume","kg/m3",$H1483="mass","kg/kg",$H1483="",""),"problem")</f>
        <v/>
      </c>
      <c r="AC1483" s="118" t="str">
        <f t="shared" si="91"/>
        <v/>
      </c>
      <c r="AD1483" s="119" t="str">
        <f t="shared" si="92"/>
        <v/>
      </c>
      <c r="AE1483" s="120" t="str">
        <f t="shared" si="93"/>
        <v/>
      </c>
      <c r="AF1483" s="121" t="str">
        <f t="shared" si="90"/>
        <v/>
      </c>
    </row>
    <row r="1484" spans="2:32" ht="15.75" customHeight="1" x14ac:dyDescent="0.35">
      <c r="B1484" s="903"/>
      <c r="C1484" s="904"/>
      <c r="D1484" s="905"/>
      <c r="E1484" s="906"/>
      <c r="F1484" s="907"/>
      <c r="G1484" s="908"/>
      <c r="H1484" s="909"/>
      <c r="I1484" s="910"/>
      <c r="J1484" s="911"/>
      <c r="K1484" s="912"/>
      <c r="L1484" s="913"/>
      <c r="M1484" s="914"/>
      <c r="N1484" s="915"/>
      <c r="O1484" s="914"/>
      <c r="P1484" s="915"/>
      <c r="Q1484" s="916"/>
      <c r="R1484" s="917"/>
      <c r="S1484" s="918"/>
      <c r="T1484" s="114" t="str" cm="1">
        <f t="array" ref="T1484">_xlfn.IFS(I1484="L = L",J1484*K1484,I1484="L = RoT",J1484*R1484*S1484,I1484="A = L x H",J1484*K1484*L1484,I1484="A = CS",J1484*O1484,I1484="A = A",J1484*N1484,I1484="A = RoT",J1484*R1484*S1484,I1484="V = L x H x T",J1484*K1484*L1484*M1484,I1484="V = L x CS",J1484*K1484*O1484,I1484="V = T x A",J1484*M1484*N1484,I1484="V = V",J1484*P1484,I1484="V = RoT",J1484*R1484*S1484,I1484="M = M",J1484*Q1484,I1484="M = RoT",J1484*R1484*S1484,I1484="","")</f>
        <v/>
      </c>
      <c r="U1484" s="115" t="str" cm="1">
        <f t="array" ref="U1484">_xlfn.IFNA(_xlfn.IFS($H1484="length","m",$H1484="area","m2",$H1484="volume","m3",$H1484="mass","kg",$H1484="",""),"problem")</f>
        <v/>
      </c>
      <c r="V1484" s="475"/>
      <c r="W1484" s="476"/>
      <c r="X1484" s="476"/>
      <c r="Y1484" s="476"/>
      <c r="Z1484" s="116"/>
      <c r="AA1484" s="117" t="str" cm="1">
        <f t="array" ref="AA1484">_xlfn.IFNA(_xlfn.IFS($H1484="Length",VLOOKUP($Y1484,Densities,3,FALSE),$H1484="area",VLOOKUP($Y1484,Densities,4,FALSE),$H1484="volume",VLOOKUP($Y1484,Densities,5,FALSE),$H1484="mass",1,$H1484="",""),"enter density manually")</f>
        <v/>
      </c>
      <c r="AB1484" s="115" t="str" cm="1">
        <f t="array" ref="AB1484">_xlfn.IFNA(_xlfn.IFS($H1484="length","kg/m",$H1484="area","kg/m2",$H1484="volume","kg/m3",$H1484="mass","kg/kg",$H1484="",""),"problem")</f>
        <v/>
      </c>
      <c r="AC1484" s="118" t="str">
        <f t="shared" si="91"/>
        <v/>
      </c>
      <c r="AD1484" s="119" t="str">
        <f t="shared" si="92"/>
        <v/>
      </c>
      <c r="AE1484" s="120" t="str">
        <f t="shared" si="93"/>
        <v/>
      </c>
      <c r="AF1484" s="121" t="str">
        <f t="shared" si="90"/>
        <v/>
      </c>
    </row>
    <row r="1485" spans="2:32" ht="15.75" customHeight="1" x14ac:dyDescent="0.35">
      <c r="B1485" s="903"/>
      <c r="C1485" s="904"/>
      <c r="D1485" s="905"/>
      <c r="E1485" s="906"/>
      <c r="F1485" s="907"/>
      <c r="G1485" s="908"/>
      <c r="H1485" s="909"/>
      <c r="I1485" s="910"/>
      <c r="J1485" s="911"/>
      <c r="K1485" s="912"/>
      <c r="L1485" s="913"/>
      <c r="M1485" s="914"/>
      <c r="N1485" s="915"/>
      <c r="O1485" s="914"/>
      <c r="P1485" s="915"/>
      <c r="Q1485" s="916"/>
      <c r="R1485" s="917"/>
      <c r="S1485" s="918"/>
      <c r="T1485" s="114" t="str" cm="1">
        <f t="array" ref="T1485">_xlfn.IFS(I1485="L = L",J1485*K1485,I1485="L = RoT",J1485*R1485*S1485,I1485="A = L x H",J1485*K1485*L1485,I1485="A = CS",J1485*O1485,I1485="A = A",J1485*N1485,I1485="A = RoT",J1485*R1485*S1485,I1485="V = L x H x T",J1485*K1485*L1485*M1485,I1485="V = L x CS",J1485*K1485*O1485,I1485="V = T x A",J1485*M1485*N1485,I1485="V = V",J1485*P1485,I1485="V = RoT",J1485*R1485*S1485,I1485="M = M",J1485*Q1485,I1485="M = RoT",J1485*R1485*S1485,I1485="","")</f>
        <v/>
      </c>
      <c r="U1485" s="115" t="str" cm="1">
        <f t="array" ref="U1485">_xlfn.IFNA(_xlfn.IFS($H1485="length","m",$H1485="area","m2",$H1485="volume","m3",$H1485="mass","kg",$H1485="",""),"problem")</f>
        <v/>
      </c>
      <c r="V1485" s="475"/>
      <c r="W1485" s="476"/>
      <c r="X1485" s="476"/>
      <c r="Y1485" s="476"/>
      <c r="Z1485" s="116"/>
      <c r="AA1485" s="117" t="str" cm="1">
        <f t="array" ref="AA1485">_xlfn.IFNA(_xlfn.IFS($H1485="Length",VLOOKUP($Y1485,Densities,3,FALSE),$H1485="area",VLOOKUP($Y1485,Densities,4,FALSE),$H1485="volume",VLOOKUP($Y1485,Densities,5,FALSE),$H1485="mass",1,$H1485="",""),"enter density manually")</f>
        <v/>
      </c>
      <c r="AB1485" s="115" t="str" cm="1">
        <f t="array" ref="AB1485">_xlfn.IFNA(_xlfn.IFS($H1485="length","kg/m",$H1485="area","kg/m2",$H1485="volume","kg/m3",$H1485="mass","kg/kg",$H1485="",""),"problem")</f>
        <v/>
      </c>
      <c r="AC1485" s="118" t="str">
        <f t="shared" si="91"/>
        <v/>
      </c>
      <c r="AD1485" s="119" t="str">
        <f t="shared" si="92"/>
        <v/>
      </c>
      <c r="AE1485" s="120" t="str">
        <f t="shared" si="93"/>
        <v/>
      </c>
      <c r="AF1485" s="121" t="str">
        <f t="shared" si="90"/>
        <v/>
      </c>
    </row>
    <row r="1486" spans="2:32" ht="15.75" customHeight="1" x14ac:dyDescent="0.35">
      <c r="B1486" s="903"/>
      <c r="C1486" s="904"/>
      <c r="D1486" s="905"/>
      <c r="E1486" s="906"/>
      <c r="F1486" s="907"/>
      <c r="G1486" s="908"/>
      <c r="H1486" s="909"/>
      <c r="I1486" s="910"/>
      <c r="J1486" s="911"/>
      <c r="K1486" s="912"/>
      <c r="L1486" s="913"/>
      <c r="M1486" s="914"/>
      <c r="N1486" s="915"/>
      <c r="O1486" s="914"/>
      <c r="P1486" s="915"/>
      <c r="Q1486" s="916"/>
      <c r="R1486" s="917"/>
      <c r="S1486" s="918"/>
      <c r="T1486" s="114" t="str" cm="1">
        <f t="array" ref="T1486">_xlfn.IFS(I1486="L = L",J1486*K1486,I1486="L = RoT",J1486*R1486*S1486,I1486="A = L x H",J1486*K1486*L1486,I1486="A = CS",J1486*O1486,I1486="A = A",J1486*N1486,I1486="A = RoT",J1486*R1486*S1486,I1486="V = L x H x T",J1486*K1486*L1486*M1486,I1486="V = L x CS",J1486*K1486*O1486,I1486="V = T x A",J1486*M1486*N1486,I1486="V = V",J1486*P1486,I1486="V = RoT",J1486*R1486*S1486,I1486="M = M",J1486*Q1486,I1486="M = RoT",J1486*R1486*S1486,I1486="","")</f>
        <v/>
      </c>
      <c r="U1486" s="115" t="str" cm="1">
        <f t="array" ref="U1486">_xlfn.IFNA(_xlfn.IFS($H1486="length","m",$H1486="area","m2",$H1486="volume","m3",$H1486="mass","kg",$H1486="",""),"problem")</f>
        <v/>
      </c>
      <c r="V1486" s="475"/>
      <c r="W1486" s="476"/>
      <c r="X1486" s="476"/>
      <c r="Y1486" s="476"/>
      <c r="Z1486" s="116"/>
      <c r="AA1486" s="117" t="str" cm="1">
        <f t="array" ref="AA1486">_xlfn.IFNA(_xlfn.IFS($H1486="Length",VLOOKUP($Y1486,Densities,3,FALSE),$H1486="area",VLOOKUP($Y1486,Densities,4,FALSE),$H1486="volume",VLOOKUP($Y1486,Densities,5,FALSE),$H1486="mass",1,$H1486="",""),"enter density manually")</f>
        <v/>
      </c>
      <c r="AB1486" s="115" t="str" cm="1">
        <f t="array" ref="AB1486">_xlfn.IFNA(_xlfn.IFS($H1486="length","kg/m",$H1486="area","kg/m2",$H1486="volume","kg/m3",$H1486="mass","kg/kg",$H1486="",""),"problem")</f>
        <v/>
      </c>
      <c r="AC1486" s="118" t="str">
        <f t="shared" si="91"/>
        <v/>
      </c>
      <c r="AD1486" s="119" t="str">
        <f t="shared" si="92"/>
        <v/>
      </c>
      <c r="AE1486" s="120" t="str">
        <f t="shared" si="93"/>
        <v/>
      </c>
      <c r="AF1486" s="121" t="str">
        <f t="shared" si="90"/>
        <v/>
      </c>
    </row>
    <row r="1487" spans="2:32" ht="15.75" customHeight="1" x14ac:dyDescent="0.35">
      <c r="B1487" s="903"/>
      <c r="C1487" s="904"/>
      <c r="D1487" s="905"/>
      <c r="E1487" s="906"/>
      <c r="F1487" s="907"/>
      <c r="G1487" s="908"/>
      <c r="H1487" s="909"/>
      <c r="I1487" s="910"/>
      <c r="J1487" s="911"/>
      <c r="K1487" s="912"/>
      <c r="L1487" s="913"/>
      <c r="M1487" s="914"/>
      <c r="N1487" s="915"/>
      <c r="O1487" s="914"/>
      <c r="P1487" s="915"/>
      <c r="Q1487" s="916"/>
      <c r="R1487" s="917"/>
      <c r="S1487" s="918"/>
      <c r="T1487" s="114" t="str" cm="1">
        <f t="array" ref="T1487">_xlfn.IFS(I1487="L = L",J1487*K1487,I1487="L = RoT",J1487*R1487*S1487,I1487="A = L x H",J1487*K1487*L1487,I1487="A = CS",J1487*O1487,I1487="A = A",J1487*N1487,I1487="A = RoT",J1487*R1487*S1487,I1487="V = L x H x T",J1487*K1487*L1487*M1487,I1487="V = L x CS",J1487*K1487*O1487,I1487="V = T x A",J1487*M1487*N1487,I1487="V = V",J1487*P1487,I1487="V = RoT",J1487*R1487*S1487,I1487="M = M",J1487*Q1487,I1487="M = RoT",J1487*R1487*S1487,I1487="","")</f>
        <v/>
      </c>
      <c r="U1487" s="115" t="str" cm="1">
        <f t="array" ref="U1487">_xlfn.IFNA(_xlfn.IFS($H1487="length","m",$H1487="area","m2",$H1487="volume","m3",$H1487="mass","kg",$H1487="",""),"problem")</f>
        <v/>
      </c>
      <c r="V1487" s="475"/>
      <c r="W1487" s="476"/>
      <c r="X1487" s="476"/>
      <c r="Y1487" s="476"/>
      <c r="Z1487" s="116"/>
      <c r="AA1487" s="117" t="str" cm="1">
        <f t="array" ref="AA1487">_xlfn.IFNA(_xlfn.IFS($H1487="Length",VLOOKUP($Y1487,Densities,3,FALSE),$H1487="area",VLOOKUP($Y1487,Densities,4,FALSE),$H1487="volume",VLOOKUP($Y1487,Densities,5,FALSE),$H1487="mass",1,$H1487="",""),"enter density manually")</f>
        <v/>
      </c>
      <c r="AB1487" s="115" t="str" cm="1">
        <f t="array" ref="AB1487">_xlfn.IFNA(_xlfn.IFS($H1487="length","kg/m",$H1487="area","kg/m2",$H1487="volume","kg/m3",$H1487="mass","kg/kg",$H1487="",""),"problem")</f>
        <v/>
      </c>
      <c r="AC1487" s="118" t="str">
        <f t="shared" si="91"/>
        <v/>
      </c>
      <c r="AD1487" s="119" t="str">
        <f t="shared" si="92"/>
        <v/>
      </c>
      <c r="AE1487" s="120" t="str">
        <f t="shared" si="93"/>
        <v/>
      </c>
      <c r="AF1487" s="121" t="str">
        <f t="shared" si="90"/>
        <v/>
      </c>
    </row>
    <row r="1488" spans="2:32" ht="15.75" customHeight="1" x14ac:dyDescent="0.35">
      <c r="B1488" s="903"/>
      <c r="C1488" s="904"/>
      <c r="D1488" s="905"/>
      <c r="E1488" s="906"/>
      <c r="F1488" s="907"/>
      <c r="G1488" s="908"/>
      <c r="H1488" s="909"/>
      <c r="I1488" s="910"/>
      <c r="J1488" s="911"/>
      <c r="K1488" s="912"/>
      <c r="L1488" s="913"/>
      <c r="M1488" s="914"/>
      <c r="N1488" s="915"/>
      <c r="O1488" s="914"/>
      <c r="P1488" s="915"/>
      <c r="Q1488" s="916"/>
      <c r="R1488" s="917"/>
      <c r="S1488" s="918"/>
      <c r="T1488" s="114" t="str" cm="1">
        <f t="array" ref="T1488">_xlfn.IFS(I1488="L = L",J1488*K1488,I1488="L = RoT",J1488*R1488*S1488,I1488="A = L x H",J1488*K1488*L1488,I1488="A = CS",J1488*O1488,I1488="A = A",J1488*N1488,I1488="A = RoT",J1488*R1488*S1488,I1488="V = L x H x T",J1488*K1488*L1488*M1488,I1488="V = L x CS",J1488*K1488*O1488,I1488="V = T x A",J1488*M1488*N1488,I1488="V = V",J1488*P1488,I1488="V = RoT",J1488*R1488*S1488,I1488="M = M",J1488*Q1488,I1488="M = RoT",J1488*R1488*S1488,I1488="","")</f>
        <v/>
      </c>
      <c r="U1488" s="115" t="str" cm="1">
        <f t="array" ref="U1488">_xlfn.IFNA(_xlfn.IFS($H1488="length","m",$H1488="area","m2",$H1488="volume","m3",$H1488="mass","kg",$H1488="",""),"problem")</f>
        <v/>
      </c>
      <c r="V1488" s="475"/>
      <c r="W1488" s="476"/>
      <c r="X1488" s="476"/>
      <c r="Y1488" s="476"/>
      <c r="Z1488" s="116"/>
      <c r="AA1488" s="117" t="str" cm="1">
        <f t="array" ref="AA1488">_xlfn.IFNA(_xlfn.IFS($H1488="Length",VLOOKUP($Y1488,Densities,3,FALSE),$H1488="area",VLOOKUP($Y1488,Densities,4,FALSE),$H1488="volume",VLOOKUP($Y1488,Densities,5,FALSE),$H1488="mass",1,$H1488="",""),"enter density manually")</f>
        <v/>
      </c>
      <c r="AB1488" s="115" t="str" cm="1">
        <f t="array" ref="AB1488">_xlfn.IFNA(_xlfn.IFS($H1488="length","kg/m",$H1488="area","kg/m2",$H1488="volume","kg/m3",$H1488="mass","kg/kg",$H1488="",""),"problem")</f>
        <v/>
      </c>
      <c r="AC1488" s="118" t="str">
        <f t="shared" si="91"/>
        <v/>
      </c>
      <c r="AD1488" s="119" t="str">
        <f t="shared" si="92"/>
        <v/>
      </c>
      <c r="AE1488" s="120" t="str">
        <f t="shared" si="93"/>
        <v/>
      </c>
      <c r="AF1488" s="121" t="str">
        <f t="shared" si="90"/>
        <v/>
      </c>
    </row>
    <row r="1489" spans="2:32" ht="15.75" customHeight="1" x14ac:dyDescent="0.35">
      <c r="B1489" s="903"/>
      <c r="C1489" s="904"/>
      <c r="D1489" s="905"/>
      <c r="E1489" s="906"/>
      <c r="F1489" s="907"/>
      <c r="G1489" s="908"/>
      <c r="H1489" s="909"/>
      <c r="I1489" s="910"/>
      <c r="J1489" s="911"/>
      <c r="K1489" s="912"/>
      <c r="L1489" s="913"/>
      <c r="M1489" s="914"/>
      <c r="N1489" s="915"/>
      <c r="O1489" s="914"/>
      <c r="P1489" s="915"/>
      <c r="Q1489" s="916"/>
      <c r="R1489" s="917"/>
      <c r="S1489" s="918"/>
      <c r="T1489" s="114" t="str" cm="1">
        <f t="array" ref="T1489">_xlfn.IFS(I1489="L = L",J1489*K1489,I1489="L = RoT",J1489*R1489*S1489,I1489="A = L x H",J1489*K1489*L1489,I1489="A = CS",J1489*O1489,I1489="A = A",J1489*N1489,I1489="A = RoT",J1489*R1489*S1489,I1489="V = L x H x T",J1489*K1489*L1489*M1489,I1489="V = L x CS",J1489*K1489*O1489,I1489="V = T x A",J1489*M1489*N1489,I1489="V = V",J1489*P1489,I1489="V = RoT",J1489*R1489*S1489,I1489="M = M",J1489*Q1489,I1489="M = RoT",J1489*R1489*S1489,I1489="","")</f>
        <v/>
      </c>
      <c r="U1489" s="115" t="str" cm="1">
        <f t="array" ref="U1489">_xlfn.IFNA(_xlfn.IFS($H1489="length","m",$H1489="area","m2",$H1489="volume","m3",$H1489="mass","kg",$H1489="",""),"problem")</f>
        <v/>
      </c>
      <c r="V1489" s="475"/>
      <c r="W1489" s="476"/>
      <c r="X1489" s="476"/>
      <c r="Y1489" s="476"/>
      <c r="Z1489" s="116"/>
      <c r="AA1489" s="117" t="str" cm="1">
        <f t="array" ref="AA1489">_xlfn.IFNA(_xlfn.IFS($H1489="Length",VLOOKUP($Y1489,Densities,3,FALSE),$H1489="area",VLOOKUP($Y1489,Densities,4,FALSE),$H1489="volume",VLOOKUP($Y1489,Densities,5,FALSE),$H1489="mass",1,$H1489="",""),"enter density manually")</f>
        <v/>
      </c>
      <c r="AB1489" s="115" t="str" cm="1">
        <f t="array" ref="AB1489">_xlfn.IFNA(_xlfn.IFS($H1489="length","kg/m",$H1489="area","kg/m2",$H1489="volume","kg/m3",$H1489="mass","kg/kg",$H1489="",""),"problem")</f>
        <v/>
      </c>
      <c r="AC1489" s="118" t="str">
        <f t="shared" si="91"/>
        <v/>
      </c>
      <c r="AD1489" s="119" t="str">
        <f t="shared" si="92"/>
        <v/>
      </c>
      <c r="AE1489" s="120" t="str">
        <f t="shared" si="93"/>
        <v/>
      </c>
      <c r="AF1489" s="121" t="str">
        <f t="shared" si="90"/>
        <v/>
      </c>
    </row>
    <row r="1490" spans="2:32" ht="15.75" customHeight="1" x14ac:dyDescent="0.35">
      <c r="B1490" s="903"/>
      <c r="C1490" s="904"/>
      <c r="D1490" s="905"/>
      <c r="E1490" s="906"/>
      <c r="F1490" s="907"/>
      <c r="G1490" s="908"/>
      <c r="H1490" s="909"/>
      <c r="I1490" s="910"/>
      <c r="J1490" s="911"/>
      <c r="K1490" s="912"/>
      <c r="L1490" s="913"/>
      <c r="M1490" s="914"/>
      <c r="N1490" s="915"/>
      <c r="O1490" s="914"/>
      <c r="P1490" s="915"/>
      <c r="Q1490" s="916"/>
      <c r="R1490" s="917"/>
      <c r="S1490" s="918"/>
      <c r="T1490" s="114" t="str" cm="1">
        <f t="array" ref="T1490">_xlfn.IFS(I1490="L = L",J1490*K1490,I1490="L = RoT",J1490*R1490*S1490,I1490="A = L x H",J1490*K1490*L1490,I1490="A = CS",J1490*O1490,I1490="A = A",J1490*N1490,I1490="A = RoT",J1490*R1490*S1490,I1490="V = L x H x T",J1490*K1490*L1490*M1490,I1490="V = L x CS",J1490*K1490*O1490,I1490="V = T x A",J1490*M1490*N1490,I1490="V = V",J1490*P1490,I1490="V = RoT",J1490*R1490*S1490,I1490="M = M",J1490*Q1490,I1490="M = RoT",J1490*R1490*S1490,I1490="","")</f>
        <v/>
      </c>
      <c r="U1490" s="115" t="str" cm="1">
        <f t="array" ref="U1490">_xlfn.IFNA(_xlfn.IFS($H1490="length","m",$H1490="area","m2",$H1490="volume","m3",$H1490="mass","kg",$H1490="",""),"problem")</f>
        <v/>
      </c>
      <c r="V1490" s="475"/>
      <c r="W1490" s="476"/>
      <c r="X1490" s="476"/>
      <c r="Y1490" s="476"/>
      <c r="Z1490" s="116"/>
      <c r="AA1490" s="117" t="str" cm="1">
        <f t="array" ref="AA1490">_xlfn.IFNA(_xlfn.IFS($H1490="Length",VLOOKUP($Y1490,Densities,3,FALSE),$H1490="area",VLOOKUP($Y1490,Densities,4,FALSE),$H1490="volume",VLOOKUP($Y1490,Densities,5,FALSE),$H1490="mass",1,$H1490="",""),"enter density manually")</f>
        <v/>
      </c>
      <c r="AB1490" s="115" t="str" cm="1">
        <f t="array" ref="AB1490">_xlfn.IFNA(_xlfn.IFS($H1490="length","kg/m",$H1490="area","kg/m2",$H1490="volume","kg/m3",$H1490="mass","kg/kg",$H1490="",""),"problem")</f>
        <v/>
      </c>
      <c r="AC1490" s="118" t="str">
        <f t="shared" si="91"/>
        <v/>
      </c>
      <c r="AD1490" s="119" t="str">
        <f t="shared" si="92"/>
        <v/>
      </c>
      <c r="AE1490" s="120" t="str">
        <f t="shared" si="93"/>
        <v/>
      </c>
      <c r="AF1490" s="121" t="str">
        <f t="shared" si="90"/>
        <v/>
      </c>
    </row>
    <row r="1491" spans="2:32" ht="15.75" customHeight="1" x14ac:dyDescent="0.35">
      <c r="B1491" s="903"/>
      <c r="C1491" s="904"/>
      <c r="D1491" s="905"/>
      <c r="E1491" s="906"/>
      <c r="F1491" s="907"/>
      <c r="G1491" s="908"/>
      <c r="H1491" s="909"/>
      <c r="I1491" s="910"/>
      <c r="J1491" s="911"/>
      <c r="K1491" s="912"/>
      <c r="L1491" s="913"/>
      <c r="M1491" s="914"/>
      <c r="N1491" s="915"/>
      <c r="O1491" s="914"/>
      <c r="P1491" s="915"/>
      <c r="Q1491" s="916"/>
      <c r="R1491" s="917"/>
      <c r="S1491" s="918"/>
      <c r="T1491" s="114" t="str" cm="1">
        <f t="array" ref="T1491">_xlfn.IFS(I1491="L = L",J1491*K1491,I1491="L = RoT",J1491*R1491*S1491,I1491="A = L x H",J1491*K1491*L1491,I1491="A = CS",J1491*O1491,I1491="A = A",J1491*N1491,I1491="A = RoT",J1491*R1491*S1491,I1491="V = L x H x T",J1491*K1491*L1491*M1491,I1491="V = L x CS",J1491*K1491*O1491,I1491="V = T x A",J1491*M1491*N1491,I1491="V = V",J1491*P1491,I1491="V = RoT",J1491*R1491*S1491,I1491="M = M",J1491*Q1491,I1491="M = RoT",J1491*R1491*S1491,I1491="","")</f>
        <v/>
      </c>
      <c r="U1491" s="115" t="str" cm="1">
        <f t="array" ref="U1491">_xlfn.IFNA(_xlfn.IFS($H1491="length","m",$H1491="area","m2",$H1491="volume","m3",$H1491="mass","kg",$H1491="",""),"problem")</f>
        <v/>
      </c>
      <c r="V1491" s="475"/>
      <c r="W1491" s="476"/>
      <c r="X1491" s="476"/>
      <c r="Y1491" s="476"/>
      <c r="Z1491" s="116"/>
      <c r="AA1491" s="117" t="str" cm="1">
        <f t="array" ref="AA1491">_xlfn.IFNA(_xlfn.IFS($H1491="Length",VLOOKUP($Y1491,Densities,3,FALSE),$H1491="area",VLOOKUP($Y1491,Densities,4,FALSE),$H1491="volume",VLOOKUP($Y1491,Densities,5,FALSE),$H1491="mass",1,$H1491="",""),"enter density manually")</f>
        <v/>
      </c>
      <c r="AB1491" s="115" t="str" cm="1">
        <f t="array" ref="AB1491">_xlfn.IFNA(_xlfn.IFS($H1491="length","kg/m",$H1491="area","kg/m2",$H1491="volume","kg/m3",$H1491="mass","kg/kg",$H1491="",""),"problem")</f>
        <v/>
      </c>
      <c r="AC1491" s="118" t="str">
        <f t="shared" si="91"/>
        <v/>
      </c>
      <c r="AD1491" s="119" t="str">
        <f t="shared" si="92"/>
        <v/>
      </c>
      <c r="AE1491" s="120" t="str">
        <f t="shared" si="93"/>
        <v/>
      </c>
      <c r="AF1491" s="121" t="str">
        <f t="shared" si="90"/>
        <v/>
      </c>
    </row>
    <row r="1492" spans="2:32" ht="15.75" customHeight="1" x14ac:dyDescent="0.35">
      <c r="B1492" s="903"/>
      <c r="C1492" s="904"/>
      <c r="D1492" s="905"/>
      <c r="E1492" s="906"/>
      <c r="F1492" s="907"/>
      <c r="G1492" s="908"/>
      <c r="H1492" s="909"/>
      <c r="I1492" s="910"/>
      <c r="J1492" s="911"/>
      <c r="K1492" s="912"/>
      <c r="L1492" s="913"/>
      <c r="M1492" s="914"/>
      <c r="N1492" s="915"/>
      <c r="O1492" s="914"/>
      <c r="P1492" s="915"/>
      <c r="Q1492" s="916"/>
      <c r="R1492" s="917"/>
      <c r="S1492" s="918"/>
      <c r="T1492" s="114" t="str" cm="1">
        <f t="array" ref="T1492">_xlfn.IFS(I1492="L = L",J1492*K1492,I1492="L = RoT",J1492*R1492*S1492,I1492="A = L x H",J1492*K1492*L1492,I1492="A = CS",J1492*O1492,I1492="A = A",J1492*N1492,I1492="A = RoT",J1492*R1492*S1492,I1492="V = L x H x T",J1492*K1492*L1492*M1492,I1492="V = L x CS",J1492*K1492*O1492,I1492="V = T x A",J1492*M1492*N1492,I1492="V = V",J1492*P1492,I1492="V = RoT",J1492*R1492*S1492,I1492="M = M",J1492*Q1492,I1492="M = RoT",J1492*R1492*S1492,I1492="","")</f>
        <v/>
      </c>
      <c r="U1492" s="115" t="str" cm="1">
        <f t="array" ref="U1492">_xlfn.IFNA(_xlfn.IFS($H1492="length","m",$H1492="area","m2",$H1492="volume","m3",$H1492="mass","kg",$H1492="",""),"problem")</f>
        <v/>
      </c>
      <c r="V1492" s="475"/>
      <c r="W1492" s="476"/>
      <c r="X1492" s="476"/>
      <c r="Y1492" s="476"/>
      <c r="Z1492" s="116"/>
      <c r="AA1492" s="117" t="str" cm="1">
        <f t="array" ref="AA1492">_xlfn.IFNA(_xlfn.IFS($H1492="Length",VLOOKUP($Y1492,Densities,3,FALSE),$H1492="area",VLOOKUP($Y1492,Densities,4,FALSE),$H1492="volume",VLOOKUP($Y1492,Densities,5,FALSE),$H1492="mass",1,$H1492="",""),"enter density manually")</f>
        <v/>
      </c>
      <c r="AB1492" s="115" t="str" cm="1">
        <f t="array" ref="AB1492">_xlfn.IFNA(_xlfn.IFS($H1492="length","kg/m",$H1492="area","kg/m2",$H1492="volume","kg/m3",$H1492="mass","kg/kg",$H1492="",""),"problem")</f>
        <v/>
      </c>
      <c r="AC1492" s="118" t="str">
        <f t="shared" si="91"/>
        <v/>
      </c>
      <c r="AD1492" s="119" t="str">
        <f t="shared" si="92"/>
        <v/>
      </c>
      <c r="AE1492" s="120" t="str">
        <f t="shared" si="93"/>
        <v/>
      </c>
      <c r="AF1492" s="121" t="str">
        <f t="shared" si="90"/>
        <v/>
      </c>
    </row>
    <row r="1493" spans="2:32" ht="15.75" customHeight="1" x14ac:dyDescent="0.35">
      <c r="B1493" s="903"/>
      <c r="C1493" s="904"/>
      <c r="D1493" s="905"/>
      <c r="E1493" s="906"/>
      <c r="F1493" s="907"/>
      <c r="G1493" s="908"/>
      <c r="H1493" s="909"/>
      <c r="I1493" s="910"/>
      <c r="J1493" s="911"/>
      <c r="K1493" s="912"/>
      <c r="L1493" s="913"/>
      <c r="M1493" s="914"/>
      <c r="N1493" s="915"/>
      <c r="O1493" s="914"/>
      <c r="P1493" s="915"/>
      <c r="Q1493" s="916"/>
      <c r="R1493" s="917"/>
      <c r="S1493" s="918"/>
      <c r="T1493" s="114" t="str" cm="1">
        <f t="array" ref="T1493">_xlfn.IFS(I1493="L = L",J1493*K1493,I1493="L = RoT",J1493*R1493*S1493,I1493="A = L x H",J1493*K1493*L1493,I1493="A = CS",J1493*O1493,I1493="A = A",J1493*N1493,I1493="A = RoT",J1493*R1493*S1493,I1493="V = L x H x T",J1493*K1493*L1493*M1493,I1493="V = L x CS",J1493*K1493*O1493,I1493="V = T x A",J1493*M1493*N1493,I1493="V = V",J1493*P1493,I1493="V = RoT",J1493*R1493*S1493,I1493="M = M",J1493*Q1493,I1493="M = RoT",J1493*R1493*S1493,I1493="","")</f>
        <v/>
      </c>
      <c r="U1493" s="115" t="str" cm="1">
        <f t="array" ref="U1493">_xlfn.IFNA(_xlfn.IFS($H1493="length","m",$H1493="area","m2",$H1493="volume","m3",$H1493="mass","kg",$H1493="",""),"problem")</f>
        <v/>
      </c>
      <c r="V1493" s="475"/>
      <c r="W1493" s="476"/>
      <c r="X1493" s="476"/>
      <c r="Y1493" s="476"/>
      <c r="Z1493" s="116"/>
      <c r="AA1493" s="117" t="str" cm="1">
        <f t="array" ref="AA1493">_xlfn.IFNA(_xlfn.IFS($H1493="Length",VLOOKUP($Y1493,Densities,3,FALSE),$H1493="area",VLOOKUP($Y1493,Densities,4,FALSE),$H1493="volume",VLOOKUP($Y1493,Densities,5,FALSE),$H1493="mass",1,$H1493="",""),"enter density manually")</f>
        <v/>
      </c>
      <c r="AB1493" s="115" t="str" cm="1">
        <f t="array" ref="AB1493">_xlfn.IFNA(_xlfn.IFS($H1493="length","kg/m",$H1493="area","kg/m2",$H1493="volume","kg/m3",$H1493="mass","kg/kg",$H1493="",""),"problem")</f>
        <v/>
      </c>
      <c r="AC1493" s="118" t="str">
        <f t="shared" si="91"/>
        <v/>
      </c>
      <c r="AD1493" s="119" t="str">
        <f t="shared" si="92"/>
        <v/>
      </c>
      <c r="AE1493" s="120" t="str">
        <f t="shared" si="93"/>
        <v/>
      </c>
      <c r="AF1493" s="121" t="str">
        <f t="shared" si="90"/>
        <v/>
      </c>
    </row>
    <row r="1494" spans="2:32" ht="15.75" customHeight="1" x14ac:dyDescent="0.35">
      <c r="B1494" s="903"/>
      <c r="C1494" s="904"/>
      <c r="D1494" s="905"/>
      <c r="E1494" s="906"/>
      <c r="F1494" s="907"/>
      <c r="G1494" s="908"/>
      <c r="H1494" s="909"/>
      <c r="I1494" s="910"/>
      <c r="J1494" s="911"/>
      <c r="K1494" s="912"/>
      <c r="L1494" s="913"/>
      <c r="M1494" s="914"/>
      <c r="N1494" s="915"/>
      <c r="O1494" s="914"/>
      <c r="P1494" s="915"/>
      <c r="Q1494" s="916"/>
      <c r="R1494" s="917"/>
      <c r="S1494" s="918"/>
      <c r="T1494" s="114" t="str" cm="1">
        <f t="array" ref="T1494">_xlfn.IFS(I1494="L = L",J1494*K1494,I1494="L = RoT",J1494*R1494*S1494,I1494="A = L x H",J1494*K1494*L1494,I1494="A = CS",J1494*O1494,I1494="A = A",J1494*N1494,I1494="A = RoT",J1494*R1494*S1494,I1494="V = L x H x T",J1494*K1494*L1494*M1494,I1494="V = L x CS",J1494*K1494*O1494,I1494="V = T x A",J1494*M1494*N1494,I1494="V = V",J1494*P1494,I1494="V = RoT",J1494*R1494*S1494,I1494="M = M",J1494*Q1494,I1494="M = RoT",J1494*R1494*S1494,I1494="","")</f>
        <v/>
      </c>
      <c r="U1494" s="115" t="str" cm="1">
        <f t="array" ref="U1494">_xlfn.IFNA(_xlfn.IFS($H1494="length","m",$H1494="area","m2",$H1494="volume","m3",$H1494="mass","kg",$H1494="",""),"problem")</f>
        <v/>
      </c>
      <c r="V1494" s="475"/>
      <c r="W1494" s="476"/>
      <c r="X1494" s="476"/>
      <c r="Y1494" s="476"/>
      <c r="Z1494" s="116"/>
      <c r="AA1494" s="117" t="str" cm="1">
        <f t="array" ref="AA1494">_xlfn.IFNA(_xlfn.IFS($H1494="Length",VLOOKUP($Y1494,Densities,3,FALSE),$H1494="area",VLOOKUP($Y1494,Densities,4,FALSE),$H1494="volume",VLOOKUP($Y1494,Densities,5,FALSE),$H1494="mass",1,$H1494="",""),"enter density manually")</f>
        <v/>
      </c>
      <c r="AB1494" s="115" t="str" cm="1">
        <f t="array" ref="AB1494">_xlfn.IFNA(_xlfn.IFS($H1494="length","kg/m",$H1494="area","kg/m2",$H1494="volume","kg/m3",$H1494="mass","kg/kg",$H1494="",""),"problem")</f>
        <v/>
      </c>
      <c r="AC1494" s="118" t="str">
        <f t="shared" si="91"/>
        <v/>
      </c>
      <c r="AD1494" s="119" t="str">
        <f t="shared" si="92"/>
        <v/>
      </c>
      <c r="AE1494" s="120" t="str">
        <f t="shared" si="93"/>
        <v/>
      </c>
      <c r="AF1494" s="121" t="str">
        <f t="shared" si="90"/>
        <v/>
      </c>
    </row>
    <row r="1495" spans="2:32" ht="15.75" customHeight="1" x14ac:dyDescent="0.35">
      <c r="B1495" s="903"/>
      <c r="C1495" s="904"/>
      <c r="D1495" s="905"/>
      <c r="E1495" s="906"/>
      <c r="F1495" s="907"/>
      <c r="G1495" s="908"/>
      <c r="H1495" s="909"/>
      <c r="I1495" s="910"/>
      <c r="J1495" s="911"/>
      <c r="K1495" s="912"/>
      <c r="L1495" s="913"/>
      <c r="M1495" s="914"/>
      <c r="N1495" s="915"/>
      <c r="O1495" s="914"/>
      <c r="P1495" s="915"/>
      <c r="Q1495" s="916"/>
      <c r="R1495" s="917"/>
      <c r="S1495" s="918"/>
      <c r="T1495" s="114" t="str" cm="1">
        <f t="array" ref="T1495">_xlfn.IFS(I1495="L = L",J1495*K1495,I1495="L = RoT",J1495*R1495*S1495,I1495="A = L x H",J1495*K1495*L1495,I1495="A = CS",J1495*O1495,I1495="A = A",J1495*N1495,I1495="A = RoT",J1495*R1495*S1495,I1495="V = L x H x T",J1495*K1495*L1495*M1495,I1495="V = L x CS",J1495*K1495*O1495,I1495="V = T x A",J1495*M1495*N1495,I1495="V = V",J1495*P1495,I1495="V = RoT",J1495*R1495*S1495,I1495="M = M",J1495*Q1495,I1495="M = RoT",J1495*R1495*S1495,I1495="","")</f>
        <v/>
      </c>
      <c r="U1495" s="115" t="str" cm="1">
        <f t="array" ref="U1495">_xlfn.IFNA(_xlfn.IFS($H1495="length","m",$H1495="area","m2",$H1495="volume","m3",$H1495="mass","kg",$H1495="",""),"problem")</f>
        <v/>
      </c>
      <c r="V1495" s="475"/>
      <c r="W1495" s="476"/>
      <c r="X1495" s="476"/>
      <c r="Y1495" s="476"/>
      <c r="Z1495" s="116"/>
      <c r="AA1495" s="117" t="str" cm="1">
        <f t="array" ref="AA1495">_xlfn.IFNA(_xlfn.IFS($H1495="Length",VLOOKUP($Y1495,Densities,3,FALSE),$H1495="area",VLOOKUP($Y1495,Densities,4,FALSE),$H1495="volume",VLOOKUP($Y1495,Densities,5,FALSE),$H1495="mass",1,$H1495="",""),"enter density manually")</f>
        <v/>
      </c>
      <c r="AB1495" s="115" t="str" cm="1">
        <f t="array" ref="AB1495">_xlfn.IFNA(_xlfn.IFS($H1495="length","kg/m",$H1495="area","kg/m2",$H1495="volume","kg/m3",$H1495="mass","kg/kg",$H1495="",""),"problem")</f>
        <v/>
      </c>
      <c r="AC1495" s="118" t="str">
        <f t="shared" si="91"/>
        <v/>
      </c>
      <c r="AD1495" s="119" t="str">
        <f t="shared" si="92"/>
        <v/>
      </c>
      <c r="AE1495" s="120" t="str">
        <f t="shared" si="93"/>
        <v/>
      </c>
      <c r="AF1495" s="121" t="str">
        <f t="shared" si="90"/>
        <v/>
      </c>
    </row>
    <row r="1496" spans="2:32" ht="15.75" customHeight="1" x14ac:dyDescent="0.35">
      <c r="B1496" s="903"/>
      <c r="C1496" s="904"/>
      <c r="D1496" s="905"/>
      <c r="E1496" s="906"/>
      <c r="F1496" s="907"/>
      <c r="G1496" s="908"/>
      <c r="H1496" s="909"/>
      <c r="I1496" s="910"/>
      <c r="J1496" s="911"/>
      <c r="K1496" s="912"/>
      <c r="L1496" s="913"/>
      <c r="M1496" s="914"/>
      <c r="N1496" s="915"/>
      <c r="O1496" s="914"/>
      <c r="P1496" s="915"/>
      <c r="Q1496" s="916"/>
      <c r="R1496" s="917"/>
      <c r="S1496" s="918"/>
      <c r="T1496" s="114" t="str" cm="1">
        <f t="array" ref="T1496">_xlfn.IFS(I1496="L = L",J1496*K1496,I1496="L = RoT",J1496*R1496*S1496,I1496="A = L x H",J1496*K1496*L1496,I1496="A = CS",J1496*O1496,I1496="A = A",J1496*N1496,I1496="A = RoT",J1496*R1496*S1496,I1496="V = L x H x T",J1496*K1496*L1496*M1496,I1496="V = L x CS",J1496*K1496*O1496,I1496="V = T x A",J1496*M1496*N1496,I1496="V = V",J1496*P1496,I1496="V = RoT",J1496*R1496*S1496,I1496="M = M",J1496*Q1496,I1496="M = RoT",J1496*R1496*S1496,I1496="","")</f>
        <v/>
      </c>
      <c r="U1496" s="115" t="str" cm="1">
        <f t="array" ref="U1496">_xlfn.IFNA(_xlfn.IFS($H1496="length","m",$H1496="area","m2",$H1496="volume","m3",$H1496="mass","kg",$H1496="",""),"problem")</f>
        <v/>
      </c>
      <c r="V1496" s="475"/>
      <c r="W1496" s="476"/>
      <c r="X1496" s="476"/>
      <c r="Y1496" s="476"/>
      <c r="Z1496" s="116"/>
      <c r="AA1496" s="117" t="str" cm="1">
        <f t="array" ref="AA1496">_xlfn.IFNA(_xlfn.IFS($H1496="Length",VLOOKUP($Y1496,Densities,3,FALSE),$H1496="area",VLOOKUP($Y1496,Densities,4,FALSE),$H1496="volume",VLOOKUP($Y1496,Densities,5,FALSE),$H1496="mass",1,$H1496="",""),"enter density manually")</f>
        <v/>
      </c>
      <c r="AB1496" s="115" t="str" cm="1">
        <f t="array" ref="AB1496">_xlfn.IFNA(_xlfn.IFS($H1496="length","kg/m",$H1496="area","kg/m2",$H1496="volume","kg/m3",$H1496="mass","kg/kg",$H1496="",""),"problem")</f>
        <v/>
      </c>
      <c r="AC1496" s="118" t="str">
        <f t="shared" si="91"/>
        <v/>
      </c>
      <c r="AD1496" s="119" t="str">
        <f t="shared" si="92"/>
        <v/>
      </c>
      <c r="AE1496" s="120" t="str">
        <f t="shared" si="93"/>
        <v/>
      </c>
      <c r="AF1496" s="121" t="str">
        <f t="shared" si="90"/>
        <v/>
      </c>
    </row>
    <row r="1497" spans="2:32" ht="15.75" customHeight="1" x14ac:dyDescent="0.35">
      <c r="B1497" s="903"/>
      <c r="C1497" s="904"/>
      <c r="D1497" s="905"/>
      <c r="E1497" s="906"/>
      <c r="F1497" s="907"/>
      <c r="G1497" s="908"/>
      <c r="H1497" s="909"/>
      <c r="I1497" s="910"/>
      <c r="J1497" s="911"/>
      <c r="K1497" s="912"/>
      <c r="L1497" s="913"/>
      <c r="M1497" s="914"/>
      <c r="N1497" s="915"/>
      <c r="O1497" s="914"/>
      <c r="P1497" s="915"/>
      <c r="Q1497" s="916"/>
      <c r="R1497" s="917"/>
      <c r="S1497" s="918"/>
      <c r="T1497" s="114" t="str" cm="1">
        <f t="array" ref="T1497">_xlfn.IFS(I1497="L = L",J1497*K1497,I1497="L = RoT",J1497*R1497*S1497,I1497="A = L x H",J1497*K1497*L1497,I1497="A = CS",J1497*O1497,I1497="A = A",J1497*N1497,I1497="A = RoT",J1497*R1497*S1497,I1497="V = L x H x T",J1497*K1497*L1497*M1497,I1497="V = L x CS",J1497*K1497*O1497,I1497="V = T x A",J1497*M1497*N1497,I1497="V = V",J1497*P1497,I1497="V = RoT",J1497*R1497*S1497,I1497="M = M",J1497*Q1497,I1497="M = RoT",J1497*R1497*S1497,I1497="","")</f>
        <v/>
      </c>
      <c r="U1497" s="115" t="str" cm="1">
        <f t="array" ref="U1497">_xlfn.IFNA(_xlfn.IFS($H1497="length","m",$H1497="area","m2",$H1497="volume","m3",$H1497="mass","kg",$H1497="",""),"problem")</f>
        <v/>
      </c>
      <c r="V1497" s="475"/>
      <c r="W1497" s="476"/>
      <c r="X1497" s="476"/>
      <c r="Y1497" s="476"/>
      <c r="Z1497" s="116"/>
      <c r="AA1497" s="117" t="str" cm="1">
        <f t="array" ref="AA1497">_xlfn.IFNA(_xlfn.IFS($H1497="Length",VLOOKUP($Y1497,Densities,3,FALSE),$H1497="area",VLOOKUP($Y1497,Densities,4,FALSE),$H1497="volume",VLOOKUP($Y1497,Densities,5,FALSE),$H1497="mass",1,$H1497="",""),"enter density manually")</f>
        <v/>
      </c>
      <c r="AB1497" s="115" t="str" cm="1">
        <f t="array" ref="AB1497">_xlfn.IFNA(_xlfn.IFS($H1497="length","kg/m",$H1497="area","kg/m2",$H1497="volume","kg/m3",$H1497="mass","kg/kg",$H1497="",""),"problem")</f>
        <v/>
      </c>
      <c r="AC1497" s="118" t="str">
        <f t="shared" si="91"/>
        <v/>
      </c>
      <c r="AD1497" s="119" t="str">
        <f t="shared" si="92"/>
        <v/>
      </c>
      <c r="AE1497" s="120" t="str">
        <f t="shared" si="93"/>
        <v/>
      </c>
      <c r="AF1497" s="121" t="str">
        <f t="shared" si="90"/>
        <v/>
      </c>
    </row>
    <row r="1498" spans="2:32" ht="15.75" customHeight="1" x14ac:dyDescent="0.35">
      <c r="B1498" s="903"/>
      <c r="C1498" s="904"/>
      <c r="D1498" s="905"/>
      <c r="E1498" s="906"/>
      <c r="F1498" s="907"/>
      <c r="G1498" s="908"/>
      <c r="H1498" s="909"/>
      <c r="I1498" s="910"/>
      <c r="J1498" s="911"/>
      <c r="K1498" s="912"/>
      <c r="L1498" s="913"/>
      <c r="M1498" s="914"/>
      <c r="N1498" s="915"/>
      <c r="O1498" s="914"/>
      <c r="P1498" s="915"/>
      <c r="Q1498" s="916"/>
      <c r="R1498" s="917"/>
      <c r="S1498" s="918"/>
      <c r="T1498" s="114" t="str" cm="1">
        <f t="array" ref="T1498">_xlfn.IFS(I1498="L = L",J1498*K1498,I1498="L = RoT",J1498*R1498*S1498,I1498="A = L x H",J1498*K1498*L1498,I1498="A = CS",J1498*O1498,I1498="A = A",J1498*N1498,I1498="A = RoT",J1498*R1498*S1498,I1498="V = L x H x T",J1498*K1498*L1498*M1498,I1498="V = L x CS",J1498*K1498*O1498,I1498="V = T x A",J1498*M1498*N1498,I1498="V = V",J1498*P1498,I1498="V = RoT",J1498*R1498*S1498,I1498="M = M",J1498*Q1498,I1498="M = RoT",J1498*R1498*S1498,I1498="","")</f>
        <v/>
      </c>
      <c r="U1498" s="115" t="str" cm="1">
        <f t="array" ref="U1498">_xlfn.IFNA(_xlfn.IFS($H1498="length","m",$H1498="area","m2",$H1498="volume","m3",$H1498="mass","kg",$H1498="",""),"problem")</f>
        <v/>
      </c>
      <c r="V1498" s="475"/>
      <c r="W1498" s="476"/>
      <c r="X1498" s="476"/>
      <c r="Y1498" s="476"/>
      <c r="Z1498" s="116"/>
      <c r="AA1498" s="117" t="str" cm="1">
        <f t="array" ref="AA1498">_xlfn.IFNA(_xlfn.IFS($H1498="Length",VLOOKUP($Y1498,Densities,3,FALSE),$H1498="area",VLOOKUP($Y1498,Densities,4,FALSE),$H1498="volume",VLOOKUP($Y1498,Densities,5,FALSE),$H1498="mass",1,$H1498="",""),"enter density manually")</f>
        <v/>
      </c>
      <c r="AB1498" s="115" t="str" cm="1">
        <f t="array" ref="AB1498">_xlfn.IFNA(_xlfn.IFS($H1498="length","kg/m",$H1498="area","kg/m2",$H1498="volume","kg/m3",$H1498="mass","kg/kg",$H1498="",""),"problem")</f>
        <v/>
      </c>
      <c r="AC1498" s="118" t="str">
        <f t="shared" si="91"/>
        <v/>
      </c>
      <c r="AD1498" s="119" t="str">
        <f t="shared" si="92"/>
        <v/>
      </c>
      <c r="AE1498" s="120" t="str">
        <f t="shared" si="93"/>
        <v/>
      </c>
      <c r="AF1498" s="121" t="str">
        <f t="shared" si="90"/>
        <v/>
      </c>
    </row>
    <row r="1499" spans="2:32" ht="15.75" customHeight="1" x14ac:dyDescent="0.35">
      <c r="B1499" s="903"/>
      <c r="C1499" s="904"/>
      <c r="D1499" s="905"/>
      <c r="E1499" s="906"/>
      <c r="F1499" s="907"/>
      <c r="G1499" s="908"/>
      <c r="H1499" s="909"/>
      <c r="I1499" s="910"/>
      <c r="J1499" s="911"/>
      <c r="K1499" s="912"/>
      <c r="L1499" s="913"/>
      <c r="M1499" s="914"/>
      <c r="N1499" s="915"/>
      <c r="O1499" s="914"/>
      <c r="P1499" s="915"/>
      <c r="Q1499" s="916"/>
      <c r="R1499" s="917"/>
      <c r="S1499" s="918"/>
      <c r="T1499" s="114" t="str" cm="1">
        <f t="array" ref="T1499">_xlfn.IFS(I1499="L = L",J1499*K1499,I1499="L = RoT",J1499*R1499*S1499,I1499="A = L x H",J1499*K1499*L1499,I1499="A = CS",J1499*O1499,I1499="A = A",J1499*N1499,I1499="A = RoT",J1499*R1499*S1499,I1499="V = L x H x T",J1499*K1499*L1499*M1499,I1499="V = L x CS",J1499*K1499*O1499,I1499="V = T x A",J1499*M1499*N1499,I1499="V = V",J1499*P1499,I1499="V = RoT",J1499*R1499*S1499,I1499="M = M",J1499*Q1499,I1499="M = RoT",J1499*R1499*S1499,I1499="","")</f>
        <v/>
      </c>
      <c r="U1499" s="115" t="str" cm="1">
        <f t="array" ref="U1499">_xlfn.IFNA(_xlfn.IFS($H1499="length","m",$H1499="area","m2",$H1499="volume","m3",$H1499="mass","kg",$H1499="",""),"problem")</f>
        <v/>
      </c>
      <c r="V1499" s="475"/>
      <c r="W1499" s="476"/>
      <c r="X1499" s="476"/>
      <c r="Y1499" s="476"/>
      <c r="Z1499" s="116"/>
      <c r="AA1499" s="117" t="str" cm="1">
        <f t="array" ref="AA1499">_xlfn.IFNA(_xlfn.IFS($H1499="Length",VLOOKUP($Y1499,Densities,3,FALSE),$H1499="area",VLOOKUP($Y1499,Densities,4,FALSE),$H1499="volume",VLOOKUP($Y1499,Densities,5,FALSE),$H1499="mass",1,$H1499="",""),"enter density manually")</f>
        <v/>
      </c>
      <c r="AB1499" s="115" t="str" cm="1">
        <f t="array" ref="AB1499">_xlfn.IFNA(_xlfn.IFS($H1499="length","kg/m",$H1499="area","kg/m2",$H1499="volume","kg/m3",$H1499="mass","kg/kg",$H1499="",""),"problem")</f>
        <v/>
      </c>
      <c r="AC1499" s="118" t="str">
        <f t="shared" si="91"/>
        <v/>
      </c>
      <c r="AD1499" s="119" t="str">
        <f t="shared" si="92"/>
        <v/>
      </c>
      <c r="AE1499" s="120" t="str">
        <f t="shared" si="93"/>
        <v/>
      </c>
      <c r="AF1499" s="121" t="str">
        <f t="shared" si="90"/>
        <v/>
      </c>
    </row>
    <row r="1500" spans="2:32" ht="15.75" customHeight="1" x14ac:dyDescent="0.35">
      <c r="B1500" s="903"/>
      <c r="C1500" s="904"/>
      <c r="D1500" s="905"/>
      <c r="E1500" s="906"/>
      <c r="F1500" s="907"/>
      <c r="G1500" s="908"/>
      <c r="H1500" s="909"/>
      <c r="I1500" s="910"/>
      <c r="J1500" s="911"/>
      <c r="K1500" s="912"/>
      <c r="L1500" s="913"/>
      <c r="M1500" s="914"/>
      <c r="N1500" s="915"/>
      <c r="O1500" s="914"/>
      <c r="P1500" s="915"/>
      <c r="Q1500" s="916"/>
      <c r="R1500" s="917"/>
      <c r="S1500" s="918"/>
      <c r="T1500" s="114" t="str" cm="1">
        <f t="array" ref="T1500">_xlfn.IFS(I1500="L = L",J1500*K1500,I1500="L = RoT",J1500*R1500*S1500,I1500="A = L x H",J1500*K1500*L1500,I1500="A = CS",J1500*O1500,I1500="A = A",J1500*N1500,I1500="A = RoT",J1500*R1500*S1500,I1500="V = L x H x T",J1500*K1500*L1500*M1500,I1500="V = L x CS",J1500*K1500*O1500,I1500="V = T x A",J1500*M1500*N1500,I1500="V = V",J1500*P1500,I1500="V = RoT",J1500*R1500*S1500,I1500="M = M",J1500*Q1500,I1500="M = RoT",J1500*R1500*S1500,I1500="","")</f>
        <v/>
      </c>
      <c r="U1500" s="115" t="str" cm="1">
        <f t="array" ref="U1500">_xlfn.IFNA(_xlfn.IFS($H1500="length","m",$H1500="area","m2",$H1500="volume","m3",$H1500="mass","kg",$H1500="",""),"problem")</f>
        <v/>
      </c>
      <c r="V1500" s="475"/>
      <c r="W1500" s="476"/>
      <c r="X1500" s="476"/>
      <c r="Y1500" s="476"/>
      <c r="Z1500" s="116"/>
      <c r="AA1500" s="117" t="str" cm="1">
        <f t="array" ref="AA1500">_xlfn.IFNA(_xlfn.IFS($H1500="Length",VLOOKUP($Y1500,Densities,3,FALSE),$H1500="area",VLOOKUP($Y1500,Densities,4,FALSE),$H1500="volume",VLOOKUP($Y1500,Densities,5,FALSE),$H1500="mass",1,$H1500="",""),"enter density manually")</f>
        <v/>
      </c>
      <c r="AB1500" s="115" t="str" cm="1">
        <f t="array" ref="AB1500">_xlfn.IFNA(_xlfn.IFS($H1500="length","kg/m",$H1500="area","kg/m2",$H1500="volume","kg/m3",$H1500="mass","kg/kg",$H1500="",""),"problem")</f>
        <v/>
      </c>
      <c r="AC1500" s="118" t="str">
        <f t="shared" si="91"/>
        <v/>
      </c>
      <c r="AD1500" s="119" t="str">
        <f t="shared" si="92"/>
        <v/>
      </c>
      <c r="AE1500" s="120" t="str">
        <f t="shared" si="93"/>
        <v/>
      </c>
      <c r="AF1500" s="121" t="str">
        <f t="shared" si="90"/>
        <v/>
      </c>
    </row>
    <row r="1501" spans="2:32" ht="15.75" customHeight="1" x14ac:dyDescent="0.35">
      <c r="B1501" s="903"/>
      <c r="C1501" s="904"/>
      <c r="D1501" s="905"/>
      <c r="E1501" s="906"/>
      <c r="F1501" s="907"/>
      <c r="G1501" s="908"/>
      <c r="H1501" s="909"/>
      <c r="I1501" s="910"/>
      <c r="J1501" s="911"/>
      <c r="K1501" s="912"/>
      <c r="L1501" s="913"/>
      <c r="M1501" s="914"/>
      <c r="N1501" s="915"/>
      <c r="O1501" s="914"/>
      <c r="P1501" s="915"/>
      <c r="Q1501" s="916"/>
      <c r="R1501" s="917"/>
      <c r="S1501" s="918"/>
      <c r="T1501" s="114" t="str" cm="1">
        <f t="array" ref="T1501">_xlfn.IFS(I1501="L = L",J1501*K1501,I1501="L = RoT",J1501*R1501*S1501,I1501="A = L x H",J1501*K1501*L1501,I1501="A = CS",J1501*O1501,I1501="A = A",J1501*N1501,I1501="A = RoT",J1501*R1501*S1501,I1501="V = L x H x T",J1501*K1501*L1501*M1501,I1501="V = L x CS",J1501*K1501*O1501,I1501="V = T x A",J1501*M1501*N1501,I1501="V = V",J1501*P1501,I1501="V = RoT",J1501*R1501*S1501,I1501="M = M",J1501*Q1501,I1501="M = RoT",J1501*R1501*S1501,I1501="","")</f>
        <v/>
      </c>
      <c r="U1501" s="115" t="str" cm="1">
        <f t="array" ref="U1501">_xlfn.IFNA(_xlfn.IFS($H1501="length","m",$H1501="area","m2",$H1501="volume","m3",$H1501="mass","kg",$H1501="",""),"problem")</f>
        <v/>
      </c>
      <c r="V1501" s="475"/>
      <c r="W1501" s="476"/>
      <c r="X1501" s="476"/>
      <c r="Y1501" s="476"/>
      <c r="Z1501" s="116"/>
      <c r="AA1501" s="117" t="str" cm="1">
        <f t="array" ref="AA1501">_xlfn.IFNA(_xlfn.IFS($H1501="Length",VLOOKUP($Y1501,Densities,3,FALSE),$H1501="area",VLOOKUP($Y1501,Densities,4,FALSE),$H1501="volume",VLOOKUP($Y1501,Densities,5,FALSE),$H1501="mass",1,$H1501="",""),"enter density manually")</f>
        <v/>
      </c>
      <c r="AB1501" s="115" t="str" cm="1">
        <f t="array" ref="AB1501">_xlfn.IFNA(_xlfn.IFS($H1501="length","kg/m",$H1501="area","kg/m2",$H1501="volume","kg/m3",$H1501="mass","kg/kg",$H1501="",""),"problem")</f>
        <v/>
      </c>
      <c r="AC1501" s="118" t="str">
        <f t="shared" si="91"/>
        <v/>
      </c>
      <c r="AD1501" s="119" t="str">
        <f t="shared" si="92"/>
        <v/>
      </c>
      <c r="AE1501" s="120" t="str">
        <f t="shared" si="93"/>
        <v/>
      </c>
      <c r="AF1501" s="121" t="str">
        <f t="shared" si="90"/>
        <v/>
      </c>
    </row>
    <row r="1502" spans="2:32" ht="15.75" customHeight="1" x14ac:dyDescent="0.35">
      <c r="B1502" s="903"/>
      <c r="C1502" s="904"/>
      <c r="D1502" s="905"/>
      <c r="E1502" s="906"/>
      <c r="F1502" s="907"/>
      <c r="G1502" s="908"/>
      <c r="H1502" s="909"/>
      <c r="I1502" s="910"/>
      <c r="J1502" s="911"/>
      <c r="K1502" s="912"/>
      <c r="L1502" s="913"/>
      <c r="M1502" s="914"/>
      <c r="N1502" s="915"/>
      <c r="O1502" s="914"/>
      <c r="P1502" s="915"/>
      <c r="Q1502" s="916"/>
      <c r="R1502" s="917"/>
      <c r="S1502" s="918"/>
      <c r="T1502" s="114" t="str" cm="1">
        <f t="array" ref="T1502">_xlfn.IFS(I1502="L = L",J1502*K1502,I1502="L = RoT",J1502*R1502*S1502,I1502="A = L x H",J1502*K1502*L1502,I1502="A = CS",J1502*O1502,I1502="A = A",J1502*N1502,I1502="A = RoT",J1502*R1502*S1502,I1502="V = L x H x T",J1502*K1502*L1502*M1502,I1502="V = L x CS",J1502*K1502*O1502,I1502="V = T x A",J1502*M1502*N1502,I1502="V = V",J1502*P1502,I1502="V = RoT",J1502*R1502*S1502,I1502="M = M",J1502*Q1502,I1502="M = RoT",J1502*R1502*S1502,I1502="","")</f>
        <v/>
      </c>
      <c r="U1502" s="115" t="str" cm="1">
        <f t="array" ref="U1502">_xlfn.IFNA(_xlfn.IFS($H1502="length","m",$H1502="area","m2",$H1502="volume","m3",$H1502="mass","kg",$H1502="",""),"problem")</f>
        <v/>
      </c>
      <c r="V1502" s="475"/>
      <c r="W1502" s="476"/>
      <c r="X1502" s="476"/>
      <c r="Y1502" s="476"/>
      <c r="Z1502" s="116"/>
      <c r="AA1502" s="117" t="str" cm="1">
        <f t="array" ref="AA1502">_xlfn.IFNA(_xlfn.IFS($H1502="Length",VLOOKUP($Y1502,Densities,3,FALSE),$H1502="area",VLOOKUP($Y1502,Densities,4,FALSE),$H1502="volume",VLOOKUP($Y1502,Densities,5,FALSE),$H1502="mass",1,$H1502="",""),"enter density manually")</f>
        <v/>
      </c>
      <c r="AB1502" s="115" t="str" cm="1">
        <f t="array" ref="AB1502">_xlfn.IFNA(_xlfn.IFS($H1502="length","kg/m",$H1502="area","kg/m2",$H1502="volume","kg/m3",$H1502="mass","kg/kg",$H1502="",""),"problem")</f>
        <v/>
      </c>
      <c r="AC1502" s="118" t="str">
        <f t="shared" si="91"/>
        <v/>
      </c>
      <c r="AD1502" s="119" t="str">
        <f t="shared" si="92"/>
        <v/>
      </c>
      <c r="AE1502" s="120" t="str">
        <f t="shared" si="93"/>
        <v/>
      </c>
      <c r="AF1502" s="121" t="str">
        <f t="shared" si="90"/>
        <v/>
      </c>
    </row>
    <row r="1503" spans="2:32" ht="15.75" customHeight="1" x14ac:dyDescent="0.35">
      <c r="B1503" s="903"/>
      <c r="C1503" s="904"/>
      <c r="D1503" s="905"/>
      <c r="E1503" s="906"/>
      <c r="F1503" s="907"/>
      <c r="G1503" s="908"/>
      <c r="H1503" s="909"/>
      <c r="I1503" s="910"/>
      <c r="J1503" s="911"/>
      <c r="K1503" s="912"/>
      <c r="L1503" s="913"/>
      <c r="M1503" s="914"/>
      <c r="N1503" s="915"/>
      <c r="O1503" s="914"/>
      <c r="P1503" s="915"/>
      <c r="Q1503" s="916"/>
      <c r="R1503" s="917"/>
      <c r="S1503" s="918"/>
      <c r="T1503" s="114" t="str" cm="1">
        <f t="array" ref="T1503">_xlfn.IFS(I1503="L = L",J1503*K1503,I1503="L = RoT",J1503*R1503*S1503,I1503="A = L x H",J1503*K1503*L1503,I1503="A = CS",J1503*O1503,I1503="A = A",J1503*N1503,I1503="A = RoT",J1503*R1503*S1503,I1503="V = L x H x T",J1503*K1503*L1503*M1503,I1503="V = L x CS",J1503*K1503*O1503,I1503="V = T x A",J1503*M1503*N1503,I1503="V = V",J1503*P1503,I1503="V = RoT",J1503*R1503*S1503,I1503="M = M",J1503*Q1503,I1503="M = RoT",J1503*R1503*S1503,I1503="","")</f>
        <v/>
      </c>
      <c r="U1503" s="115" t="str" cm="1">
        <f t="array" ref="U1503">_xlfn.IFNA(_xlfn.IFS($H1503="length","m",$H1503="area","m2",$H1503="volume","m3",$H1503="mass","kg",$H1503="",""),"problem")</f>
        <v/>
      </c>
      <c r="V1503" s="475"/>
      <c r="W1503" s="476"/>
      <c r="X1503" s="476"/>
      <c r="Y1503" s="476"/>
      <c r="Z1503" s="116"/>
      <c r="AA1503" s="117" t="str" cm="1">
        <f t="array" ref="AA1503">_xlfn.IFNA(_xlfn.IFS($H1503="Length",VLOOKUP($Y1503,Densities,3,FALSE),$H1503="area",VLOOKUP($Y1503,Densities,4,FALSE),$H1503="volume",VLOOKUP($Y1503,Densities,5,FALSE),$H1503="mass",1,$H1503="",""),"enter density manually")</f>
        <v/>
      </c>
      <c r="AB1503" s="115" t="str" cm="1">
        <f t="array" ref="AB1503">_xlfn.IFNA(_xlfn.IFS($H1503="length","kg/m",$H1503="area","kg/m2",$H1503="volume","kg/m3",$H1503="mass","kg/kg",$H1503="",""),"problem")</f>
        <v/>
      </c>
      <c r="AC1503" s="118" t="str">
        <f t="shared" si="91"/>
        <v/>
      </c>
      <c r="AD1503" s="119" t="str">
        <f t="shared" si="92"/>
        <v/>
      </c>
      <c r="AE1503" s="120" t="str">
        <f t="shared" si="93"/>
        <v/>
      </c>
      <c r="AF1503" s="121" t="str">
        <f t="shared" si="90"/>
        <v/>
      </c>
    </row>
    <row r="1504" spans="2:32" ht="15.75" customHeight="1" x14ac:dyDescent="0.35">
      <c r="B1504" s="903"/>
      <c r="C1504" s="904"/>
      <c r="D1504" s="905"/>
      <c r="E1504" s="906"/>
      <c r="F1504" s="907"/>
      <c r="G1504" s="908"/>
      <c r="H1504" s="909"/>
      <c r="I1504" s="910"/>
      <c r="J1504" s="911"/>
      <c r="K1504" s="912"/>
      <c r="L1504" s="913"/>
      <c r="M1504" s="914"/>
      <c r="N1504" s="915"/>
      <c r="O1504" s="914"/>
      <c r="P1504" s="915"/>
      <c r="Q1504" s="916"/>
      <c r="R1504" s="917"/>
      <c r="S1504" s="918"/>
      <c r="T1504" s="114" t="str" cm="1">
        <f t="array" ref="T1504">_xlfn.IFS(I1504="L = L",J1504*K1504,I1504="L = RoT",J1504*R1504*S1504,I1504="A = L x H",J1504*K1504*L1504,I1504="A = CS",J1504*O1504,I1504="A = A",J1504*N1504,I1504="A = RoT",J1504*R1504*S1504,I1504="V = L x H x T",J1504*K1504*L1504*M1504,I1504="V = L x CS",J1504*K1504*O1504,I1504="V = T x A",J1504*M1504*N1504,I1504="V = V",J1504*P1504,I1504="V = RoT",J1504*R1504*S1504,I1504="M = M",J1504*Q1504,I1504="M = RoT",J1504*R1504*S1504,I1504="","")</f>
        <v/>
      </c>
      <c r="U1504" s="115" t="str" cm="1">
        <f t="array" ref="U1504">_xlfn.IFNA(_xlfn.IFS($H1504="length","m",$H1504="area","m2",$H1504="volume","m3",$H1504="mass","kg",$H1504="",""),"problem")</f>
        <v/>
      </c>
      <c r="V1504" s="475"/>
      <c r="W1504" s="476"/>
      <c r="X1504" s="476"/>
      <c r="Y1504" s="476"/>
      <c r="Z1504" s="116"/>
      <c r="AA1504" s="117" t="str" cm="1">
        <f t="array" ref="AA1504">_xlfn.IFNA(_xlfn.IFS($H1504="Length",VLOOKUP($Y1504,Densities,3,FALSE),$H1504="area",VLOOKUP($Y1504,Densities,4,FALSE),$H1504="volume",VLOOKUP($Y1504,Densities,5,FALSE),$H1504="mass",1,$H1504="",""),"enter density manually")</f>
        <v/>
      </c>
      <c r="AB1504" s="115" t="str" cm="1">
        <f t="array" ref="AB1504">_xlfn.IFNA(_xlfn.IFS($H1504="length","kg/m",$H1504="area","kg/m2",$H1504="volume","kg/m3",$H1504="mass","kg/kg",$H1504="",""),"problem")</f>
        <v/>
      </c>
      <c r="AC1504" s="118" t="str">
        <f t="shared" si="91"/>
        <v/>
      </c>
      <c r="AD1504" s="119" t="str">
        <f t="shared" si="92"/>
        <v/>
      </c>
      <c r="AE1504" s="120" t="str">
        <f t="shared" si="93"/>
        <v/>
      </c>
      <c r="AF1504" s="121" t="str">
        <f t="shared" si="90"/>
        <v/>
      </c>
    </row>
    <row r="1505" spans="2:32" ht="15.75" customHeight="1" x14ac:dyDescent="0.35">
      <c r="B1505" s="903"/>
      <c r="C1505" s="904"/>
      <c r="D1505" s="905"/>
      <c r="E1505" s="906"/>
      <c r="F1505" s="907"/>
      <c r="G1505" s="908"/>
      <c r="H1505" s="909"/>
      <c r="I1505" s="910"/>
      <c r="J1505" s="911"/>
      <c r="K1505" s="912"/>
      <c r="L1505" s="913"/>
      <c r="M1505" s="914"/>
      <c r="N1505" s="915"/>
      <c r="O1505" s="914"/>
      <c r="P1505" s="915"/>
      <c r="Q1505" s="916"/>
      <c r="R1505" s="917"/>
      <c r="S1505" s="918"/>
      <c r="T1505" s="114" t="str" cm="1">
        <f t="array" ref="T1505">_xlfn.IFS(I1505="L = L",J1505*K1505,I1505="L = RoT",J1505*R1505*S1505,I1505="A = L x H",J1505*K1505*L1505,I1505="A = CS",J1505*O1505,I1505="A = A",J1505*N1505,I1505="A = RoT",J1505*R1505*S1505,I1505="V = L x H x T",J1505*K1505*L1505*M1505,I1505="V = L x CS",J1505*K1505*O1505,I1505="V = T x A",J1505*M1505*N1505,I1505="V = V",J1505*P1505,I1505="V = RoT",J1505*R1505*S1505,I1505="M = M",J1505*Q1505,I1505="M = RoT",J1505*R1505*S1505,I1505="","")</f>
        <v/>
      </c>
      <c r="U1505" s="115" t="str" cm="1">
        <f t="array" ref="U1505">_xlfn.IFNA(_xlfn.IFS($H1505="length","m",$H1505="area","m2",$H1505="volume","m3",$H1505="mass","kg",$H1505="",""),"problem")</f>
        <v/>
      </c>
      <c r="V1505" s="475"/>
      <c r="W1505" s="476"/>
      <c r="X1505" s="476"/>
      <c r="Y1505" s="476"/>
      <c r="Z1505" s="116"/>
      <c r="AA1505" s="117" t="str" cm="1">
        <f t="array" ref="AA1505">_xlfn.IFNA(_xlfn.IFS($H1505="Length",VLOOKUP($Y1505,Densities,3,FALSE),$H1505="area",VLOOKUP($Y1505,Densities,4,FALSE),$H1505="volume",VLOOKUP($Y1505,Densities,5,FALSE),$H1505="mass",1,$H1505="",""),"enter density manually")</f>
        <v/>
      </c>
      <c r="AB1505" s="115" t="str" cm="1">
        <f t="array" ref="AB1505">_xlfn.IFNA(_xlfn.IFS($H1505="length","kg/m",$H1505="area","kg/m2",$H1505="volume","kg/m3",$H1505="mass","kg/kg",$H1505="",""),"problem")</f>
        <v/>
      </c>
      <c r="AC1505" s="118" t="str">
        <f t="shared" si="91"/>
        <v/>
      </c>
      <c r="AD1505" s="119" t="str">
        <f t="shared" si="92"/>
        <v/>
      </c>
      <c r="AE1505" s="120" t="str">
        <f t="shared" si="93"/>
        <v/>
      </c>
      <c r="AF1505" s="121" t="str">
        <f t="shared" si="90"/>
        <v/>
      </c>
    </row>
    <row r="1506" spans="2:32" ht="15.75" customHeight="1" x14ac:dyDescent="0.35">
      <c r="B1506" s="903"/>
      <c r="C1506" s="904"/>
      <c r="D1506" s="905"/>
      <c r="E1506" s="906"/>
      <c r="F1506" s="907"/>
      <c r="G1506" s="908"/>
      <c r="H1506" s="909"/>
      <c r="I1506" s="910"/>
      <c r="J1506" s="911"/>
      <c r="K1506" s="912"/>
      <c r="L1506" s="913"/>
      <c r="M1506" s="914"/>
      <c r="N1506" s="915"/>
      <c r="O1506" s="914"/>
      <c r="P1506" s="915"/>
      <c r="Q1506" s="916"/>
      <c r="R1506" s="917"/>
      <c r="S1506" s="918"/>
      <c r="T1506" s="114" t="str" cm="1">
        <f t="array" ref="T1506">_xlfn.IFS(I1506="L = L",J1506*K1506,I1506="L = RoT",J1506*R1506*S1506,I1506="A = L x H",J1506*K1506*L1506,I1506="A = CS",J1506*O1506,I1506="A = A",J1506*N1506,I1506="A = RoT",J1506*R1506*S1506,I1506="V = L x H x T",J1506*K1506*L1506*M1506,I1506="V = L x CS",J1506*K1506*O1506,I1506="V = T x A",J1506*M1506*N1506,I1506="V = V",J1506*P1506,I1506="V = RoT",J1506*R1506*S1506,I1506="M = M",J1506*Q1506,I1506="M = RoT",J1506*R1506*S1506,I1506="","")</f>
        <v/>
      </c>
      <c r="U1506" s="115" t="str" cm="1">
        <f t="array" ref="U1506">_xlfn.IFNA(_xlfn.IFS($H1506="length","m",$H1506="area","m2",$H1506="volume","m3",$H1506="mass","kg",$H1506="",""),"problem")</f>
        <v/>
      </c>
      <c r="V1506" s="475"/>
      <c r="W1506" s="476"/>
      <c r="X1506" s="476"/>
      <c r="Y1506" s="476"/>
      <c r="Z1506" s="116"/>
      <c r="AA1506" s="117" t="str" cm="1">
        <f t="array" ref="AA1506">_xlfn.IFNA(_xlfn.IFS($H1506="Length",VLOOKUP($Y1506,Densities,3,FALSE),$H1506="area",VLOOKUP($Y1506,Densities,4,FALSE),$H1506="volume",VLOOKUP($Y1506,Densities,5,FALSE),$H1506="mass",1,$H1506="",""),"enter density manually")</f>
        <v/>
      </c>
      <c r="AB1506" s="115" t="str" cm="1">
        <f t="array" ref="AB1506">_xlfn.IFNA(_xlfn.IFS($H1506="length","kg/m",$H1506="area","kg/m2",$H1506="volume","kg/m3",$H1506="mass","kg/kg",$H1506="",""),"problem")</f>
        <v/>
      </c>
      <c r="AC1506" s="118" t="str">
        <f t="shared" si="91"/>
        <v/>
      </c>
      <c r="AD1506" s="119" t="str">
        <f t="shared" si="92"/>
        <v/>
      </c>
      <c r="AE1506" s="120" t="str">
        <f t="shared" si="93"/>
        <v/>
      </c>
      <c r="AF1506" s="121" t="str">
        <f t="shared" si="90"/>
        <v/>
      </c>
    </row>
    <row r="1507" spans="2:32" ht="15.75" customHeight="1" x14ac:dyDescent="0.35">
      <c r="B1507" s="903"/>
      <c r="C1507" s="904"/>
      <c r="D1507" s="905"/>
      <c r="E1507" s="906"/>
      <c r="F1507" s="907"/>
      <c r="G1507" s="908"/>
      <c r="H1507" s="909"/>
      <c r="I1507" s="910"/>
      <c r="J1507" s="911"/>
      <c r="K1507" s="912"/>
      <c r="L1507" s="913"/>
      <c r="M1507" s="914"/>
      <c r="N1507" s="915"/>
      <c r="O1507" s="914"/>
      <c r="P1507" s="915"/>
      <c r="Q1507" s="916"/>
      <c r="R1507" s="917"/>
      <c r="S1507" s="918"/>
      <c r="T1507" s="114" t="str" cm="1">
        <f t="array" ref="T1507">_xlfn.IFS(I1507="L = L",J1507*K1507,I1507="L = RoT",J1507*R1507*S1507,I1507="A = L x H",J1507*K1507*L1507,I1507="A = CS",J1507*O1507,I1507="A = A",J1507*N1507,I1507="A = RoT",J1507*R1507*S1507,I1507="V = L x H x T",J1507*K1507*L1507*M1507,I1507="V = L x CS",J1507*K1507*O1507,I1507="V = T x A",J1507*M1507*N1507,I1507="V = V",J1507*P1507,I1507="V = RoT",J1507*R1507*S1507,I1507="M = M",J1507*Q1507,I1507="M = RoT",J1507*R1507*S1507,I1507="","")</f>
        <v/>
      </c>
      <c r="U1507" s="115" t="str" cm="1">
        <f t="array" ref="U1507">_xlfn.IFNA(_xlfn.IFS($H1507="length","m",$H1507="area","m2",$H1507="volume","m3",$H1507="mass","kg",$H1507="",""),"problem")</f>
        <v/>
      </c>
      <c r="V1507" s="475"/>
      <c r="W1507" s="476"/>
      <c r="X1507" s="476"/>
      <c r="Y1507" s="476"/>
      <c r="Z1507" s="116"/>
      <c r="AA1507" s="117" t="str" cm="1">
        <f t="array" ref="AA1507">_xlfn.IFNA(_xlfn.IFS($H1507="Length",VLOOKUP($Y1507,Densities,3,FALSE),$H1507="area",VLOOKUP($Y1507,Densities,4,FALSE),$H1507="volume",VLOOKUP($Y1507,Densities,5,FALSE),$H1507="mass",1,$H1507="",""),"enter density manually")</f>
        <v/>
      </c>
      <c r="AB1507" s="115" t="str" cm="1">
        <f t="array" ref="AB1507">_xlfn.IFNA(_xlfn.IFS($H1507="length","kg/m",$H1507="area","kg/m2",$H1507="volume","kg/m3",$H1507="mass","kg/kg",$H1507="",""),"problem")</f>
        <v/>
      </c>
      <c r="AC1507" s="118" t="str">
        <f t="shared" si="91"/>
        <v/>
      </c>
      <c r="AD1507" s="119" t="str">
        <f t="shared" si="92"/>
        <v/>
      </c>
      <c r="AE1507" s="120" t="str">
        <f t="shared" si="93"/>
        <v/>
      </c>
      <c r="AF1507" s="121" t="str">
        <f t="shared" si="90"/>
        <v/>
      </c>
    </row>
    <row r="1508" spans="2:32" ht="15.75" customHeight="1" x14ac:dyDescent="0.35">
      <c r="B1508" s="903"/>
      <c r="C1508" s="904"/>
      <c r="D1508" s="905"/>
      <c r="E1508" s="906"/>
      <c r="F1508" s="907"/>
      <c r="G1508" s="908"/>
      <c r="H1508" s="909"/>
      <c r="I1508" s="910"/>
      <c r="J1508" s="911"/>
      <c r="K1508" s="912"/>
      <c r="L1508" s="913"/>
      <c r="M1508" s="914"/>
      <c r="N1508" s="915"/>
      <c r="O1508" s="914"/>
      <c r="P1508" s="915"/>
      <c r="Q1508" s="916"/>
      <c r="R1508" s="917"/>
      <c r="S1508" s="918"/>
      <c r="T1508" s="114" t="str" cm="1">
        <f t="array" ref="T1508">_xlfn.IFS(I1508="L = L",J1508*K1508,I1508="L = RoT",J1508*R1508*S1508,I1508="A = L x H",J1508*K1508*L1508,I1508="A = CS",J1508*O1508,I1508="A = A",J1508*N1508,I1508="A = RoT",J1508*R1508*S1508,I1508="V = L x H x T",J1508*K1508*L1508*M1508,I1508="V = L x CS",J1508*K1508*O1508,I1508="V = T x A",J1508*M1508*N1508,I1508="V = V",J1508*P1508,I1508="V = RoT",J1508*R1508*S1508,I1508="M = M",J1508*Q1508,I1508="M = RoT",J1508*R1508*S1508,I1508="","")</f>
        <v/>
      </c>
      <c r="U1508" s="115" t="str" cm="1">
        <f t="array" ref="U1508">_xlfn.IFNA(_xlfn.IFS($H1508="length","m",$H1508="area","m2",$H1508="volume","m3",$H1508="mass","kg",$H1508="",""),"problem")</f>
        <v/>
      </c>
      <c r="V1508" s="475"/>
      <c r="W1508" s="476"/>
      <c r="X1508" s="476"/>
      <c r="Y1508" s="476"/>
      <c r="Z1508" s="116"/>
      <c r="AA1508" s="117" t="str" cm="1">
        <f t="array" ref="AA1508">_xlfn.IFNA(_xlfn.IFS($H1508="Length",VLOOKUP($Y1508,Densities,3,FALSE),$H1508="area",VLOOKUP($Y1508,Densities,4,FALSE),$H1508="volume",VLOOKUP($Y1508,Densities,5,FALSE),$H1508="mass",1,$H1508="",""),"enter density manually")</f>
        <v/>
      </c>
      <c r="AB1508" s="115" t="str" cm="1">
        <f t="array" ref="AB1508">_xlfn.IFNA(_xlfn.IFS($H1508="length","kg/m",$H1508="area","kg/m2",$H1508="volume","kg/m3",$H1508="mass","kg/kg",$H1508="",""),"problem")</f>
        <v/>
      </c>
      <c r="AC1508" s="118" t="str">
        <f t="shared" si="91"/>
        <v/>
      </c>
      <c r="AD1508" s="119" t="str">
        <f t="shared" si="92"/>
        <v/>
      </c>
      <c r="AE1508" s="120" t="str">
        <f t="shared" si="93"/>
        <v/>
      </c>
      <c r="AF1508" s="121" t="str">
        <f t="shared" si="90"/>
        <v/>
      </c>
    </row>
    <row r="1509" spans="2:32" ht="15.75" customHeight="1" x14ac:dyDescent="0.35">
      <c r="B1509" s="903"/>
      <c r="C1509" s="904"/>
      <c r="D1509" s="905"/>
      <c r="E1509" s="906"/>
      <c r="F1509" s="907"/>
      <c r="G1509" s="908"/>
      <c r="H1509" s="909"/>
      <c r="I1509" s="910"/>
      <c r="J1509" s="911"/>
      <c r="K1509" s="912"/>
      <c r="L1509" s="913"/>
      <c r="M1509" s="914"/>
      <c r="N1509" s="915"/>
      <c r="O1509" s="914"/>
      <c r="P1509" s="915"/>
      <c r="Q1509" s="916"/>
      <c r="R1509" s="917"/>
      <c r="S1509" s="918"/>
      <c r="T1509" s="114" t="str" cm="1">
        <f t="array" ref="T1509">_xlfn.IFS(I1509="L = L",J1509*K1509,I1509="L = RoT",J1509*R1509*S1509,I1509="A = L x H",J1509*K1509*L1509,I1509="A = CS",J1509*O1509,I1509="A = A",J1509*N1509,I1509="A = RoT",J1509*R1509*S1509,I1509="V = L x H x T",J1509*K1509*L1509*M1509,I1509="V = L x CS",J1509*K1509*O1509,I1509="V = T x A",J1509*M1509*N1509,I1509="V = V",J1509*P1509,I1509="V = RoT",J1509*R1509*S1509,I1509="M = M",J1509*Q1509,I1509="M = RoT",J1509*R1509*S1509,I1509="","")</f>
        <v/>
      </c>
      <c r="U1509" s="115" t="str" cm="1">
        <f t="array" ref="U1509">_xlfn.IFNA(_xlfn.IFS($H1509="length","m",$H1509="area","m2",$H1509="volume","m3",$H1509="mass","kg",$H1509="",""),"problem")</f>
        <v/>
      </c>
      <c r="V1509" s="475"/>
      <c r="W1509" s="476"/>
      <c r="X1509" s="476"/>
      <c r="Y1509" s="476"/>
      <c r="Z1509" s="116"/>
      <c r="AA1509" s="117" t="str" cm="1">
        <f t="array" ref="AA1509">_xlfn.IFNA(_xlfn.IFS($H1509="Length",VLOOKUP($Y1509,Densities,3,FALSE),$H1509="area",VLOOKUP($Y1509,Densities,4,FALSE),$H1509="volume",VLOOKUP($Y1509,Densities,5,FALSE),$H1509="mass",1,$H1509="",""),"enter density manually")</f>
        <v/>
      </c>
      <c r="AB1509" s="115" t="str" cm="1">
        <f t="array" ref="AB1509">_xlfn.IFNA(_xlfn.IFS($H1509="length","kg/m",$H1509="area","kg/m2",$H1509="volume","kg/m3",$H1509="mass","kg/kg",$H1509="",""),"problem")</f>
        <v/>
      </c>
      <c r="AC1509" s="118" t="str">
        <f t="shared" si="91"/>
        <v/>
      </c>
      <c r="AD1509" s="119" t="str">
        <f t="shared" si="92"/>
        <v/>
      </c>
      <c r="AE1509" s="120" t="str">
        <f t="shared" si="93"/>
        <v/>
      </c>
      <c r="AF1509" s="121" t="str">
        <f t="shared" si="90"/>
        <v/>
      </c>
    </row>
    <row r="1510" spans="2:32" ht="15.75" customHeight="1" x14ac:dyDescent="0.35">
      <c r="B1510" s="903"/>
      <c r="C1510" s="904"/>
      <c r="D1510" s="905"/>
      <c r="E1510" s="906"/>
      <c r="F1510" s="907"/>
      <c r="G1510" s="908"/>
      <c r="H1510" s="909"/>
      <c r="I1510" s="910"/>
      <c r="J1510" s="911"/>
      <c r="K1510" s="912"/>
      <c r="L1510" s="913"/>
      <c r="M1510" s="914"/>
      <c r="N1510" s="915"/>
      <c r="O1510" s="914"/>
      <c r="P1510" s="915"/>
      <c r="Q1510" s="916"/>
      <c r="R1510" s="917"/>
      <c r="S1510" s="918"/>
      <c r="T1510" s="114" t="str" cm="1">
        <f t="array" ref="T1510">_xlfn.IFS(I1510="L = L",J1510*K1510,I1510="L = RoT",J1510*R1510*S1510,I1510="A = L x H",J1510*K1510*L1510,I1510="A = CS",J1510*O1510,I1510="A = A",J1510*N1510,I1510="A = RoT",J1510*R1510*S1510,I1510="V = L x H x T",J1510*K1510*L1510*M1510,I1510="V = L x CS",J1510*K1510*O1510,I1510="V = T x A",J1510*M1510*N1510,I1510="V = V",J1510*P1510,I1510="V = RoT",J1510*R1510*S1510,I1510="M = M",J1510*Q1510,I1510="M = RoT",J1510*R1510*S1510,I1510="","")</f>
        <v/>
      </c>
      <c r="U1510" s="115" t="str" cm="1">
        <f t="array" ref="U1510">_xlfn.IFNA(_xlfn.IFS($H1510="length","m",$H1510="area","m2",$H1510="volume","m3",$H1510="mass","kg",$H1510="",""),"problem")</f>
        <v/>
      </c>
      <c r="V1510" s="475"/>
      <c r="W1510" s="476"/>
      <c r="X1510" s="476"/>
      <c r="Y1510" s="476"/>
      <c r="Z1510" s="116"/>
      <c r="AA1510" s="117" t="str" cm="1">
        <f t="array" ref="AA1510">_xlfn.IFNA(_xlfn.IFS($H1510="Length",VLOOKUP($Y1510,Densities,3,FALSE),$H1510="area",VLOOKUP($Y1510,Densities,4,FALSE),$H1510="volume",VLOOKUP($Y1510,Densities,5,FALSE),$H1510="mass",1,$H1510="",""),"enter density manually")</f>
        <v/>
      </c>
      <c r="AB1510" s="115" t="str" cm="1">
        <f t="array" ref="AB1510">_xlfn.IFNA(_xlfn.IFS($H1510="length","kg/m",$H1510="area","kg/m2",$H1510="volume","kg/m3",$H1510="mass","kg/kg",$H1510="",""),"problem")</f>
        <v/>
      </c>
      <c r="AC1510" s="118" t="str">
        <f t="shared" si="91"/>
        <v/>
      </c>
      <c r="AD1510" s="119" t="str">
        <f t="shared" si="92"/>
        <v/>
      </c>
      <c r="AE1510" s="120" t="str">
        <f t="shared" si="93"/>
        <v/>
      </c>
      <c r="AF1510" s="121" t="str">
        <f t="shared" si="90"/>
        <v/>
      </c>
    </row>
    <row r="1511" spans="2:32" ht="15.75" customHeight="1" x14ac:dyDescent="0.35">
      <c r="B1511" s="903"/>
      <c r="C1511" s="904"/>
      <c r="D1511" s="905"/>
      <c r="E1511" s="906"/>
      <c r="F1511" s="907"/>
      <c r="G1511" s="908"/>
      <c r="H1511" s="909"/>
      <c r="I1511" s="910"/>
      <c r="J1511" s="911"/>
      <c r="K1511" s="912"/>
      <c r="L1511" s="913"/>
      <c r="M1511" s="914"/>
      <c r="N1511" s="915"/>
      <c r="O1511" s="914"/>
      <c r="P1511" s="915"/>
      <c r="Q1511" s="916"/>
      <c r="R1511" s="917"/>
      <c r="S1511" s="918"/>
      <c r="T1511" s="114" t="str" cm="1">
        <f t="array" ref="T1511">_xlfn.IFS(I1511="L = L",J1511*K1511,I1511="L = RoT",J1511*R1511*S1511,I1511="A = L x H",J1511*K1511*L1511,I1511="A = CS",J1511*O1511,I1511="A = A",J1511*N1511,I1511="A = RoT",J1511*R1511*S1511,I1511="V = L x H x T",J1511*K1511*L1511*M1511,I1511="V = L x CS",J1511*K1511*O1511,I1511="V = T x A",J1511*M1511*N1511,I1511="V = V",J1511*P1511,I1511="V = RoT",J1511*R1511*S1511,I1511="M = M",J1511*Q1511,I1511="M = RoT",J1511*R1511*S1511,I1511="","")</f>
        <v/>
      </c>
      <c r="U1511" s="115" t="str" cm="1">
        <f t="array" ref="U1511">_xlfn.IFNA(_xlfn.IFS($H1511="length","m",$H1511="area","m2",$H1511="volume","m3",$H1511="mass","kg",$H1511="",""),"problem")</f>
        <v/>
      </c>
      <c r="V1511" s="475"/>
      <c r="W1511" s="476"/>
      <c r="X1511" s="476"/>
      <c r="Y1511" s="476"/>
      <c r="Z1511" s="116"/>
      <c r="AA1511" s="117" t="str" cm="1">
        <f t="array" ref="AA1511">_xlfn.IFNA(_xlfn.IFS($H1511="Length",VLOOKUP($Y1511,Densities,3,FALSE),$H1511="area",VLOOKUP($Y1511,Densities,4,FALSE),$H1511="volume",VLOOKUP($Y1511,Densities,5,FALSE),$H1511="mass",1,$H1511="",""),"enter density manually")</f>
        <v/>
      </c>
      <c r="AB1511" s="115" t="str" cm="1">
        <f t="array" ref="AB1511">_xlfn.IFNA(_xlfn.IFS($H1511="length","kg/m",$H1511="area","kg/m2",$H1511="volume","kg/m3",$H1511="mass","kg/kg",$H1511="",""),"problem")</f>
        <v/>
      </c>
      <c r="AC1511" s="118" t="str">
        <f t="shared" si="91"/>
        <v/>
      </c>
      <c r="AD1511" s="119" t="str">
        <f t="shared" si="92"/>
        <v/>
      </c>
      <c r="AE1511" s="120" t="str">
        <f t="shared" si="93"/>
        <v/>
      </c>
      <c r="AF1511" s="121" t="str">
        <f t="shared" si="90"/>
        <v/>
      </c>
    </row>
    <row r="1512" spans="2:32" ht="15.75" customHeight="1" x14ac:dyDescent="0.35">
      <c r="B1512" s="903"/>
      <c r="C1512" s="904"/>
      <c r="D1512" s="905"/>
      <c r="E1512" s="906"/>
      <c r="F1512" s="907"/>
      <c r="G1512" s="908"/>
      <c r="H1512" s="909"/>
      <c r="I1512" s="910"/>
      <c r="J1512" s="911"/>
      <c r="K1512" s="912"/>
      <c r="L1512" s="913"/>
      <c r="M1512" s="914"/>
      <c r="N1512" s="915"/>
      <c r="O1512" s="914"/>
      <c r="P1512" s="915"/>
      <c r="Q1512" s="916"/>
      <c r="R1512" s="917"/>
      <c r="S1512" s="918"/>
      <c r="T1512" s="114" t="str" cm="1">
        <f t="array" ref="T1512">_xlfn.IFS(I1512="L = L",J1512*K1512,I1512="L = RoT",J1512*R1512*S1512,I1512="A = L x H",J1512*K1512*L1512,I1512="A = CS",J1512*O1512,I1512="A = A",J1512*N1512,I1512="A = RoT",J1512*R1512*S1512,I1512="V = L x H x T",J1512*K1512*L1512*M1512,I1512="V = L x CS",J1512*K1512*O1512,I1512="V = T x A",J1512*M1512*N1512,I1512="V = V",J1512*P1512,I1512="V = RoT",J1512*R1512*S1512,I1512="M = M",J1512*Q1512,I1512="M = RoT",J1512*R1512*S1512,I1512="","")</f>
        <v/>
      </c>
      <c r="U1512" s="115" t="str" cm="1">
        <f t="array" ref="U1512">_xlfn.IFNA(_xlfn.IFS($H1512="length","m",$H1512="area","m2",$H1512="volume","m3",$H1512="mass","kg",$H1512="",""),"problem")</f>
        <v/>
      </c>
      <c r="V1512" s="475"/>
      <c r="W1512" s="476"/>
      <c r="X1512" s="476"/>
      <c r="Y1512" s="476"/>
      <c r="Z1512" s="116"/>
      <c r="AA1512" s="117" t="str" cm="1">
        <f t="array" ref="AA1512">_xlfn.IFNA(_xlfn.IFS($H1512="Length",VLOOKUP($Y1512,Densities,3,FALSE),$H1512="area",VLOOKUP($Y1512,Densities,4,FALSE),$H1512="volume",VLOOKUP($Y1512,Densities,5,FALSE),$H1512="mass",1,$H1512="",""),"enter density manually")</f>
        <v/>
      </c>
      <c r="AB1512" s="115" t="str" cm="1">
        <f t="array" ref="AB1512">_xlfn.IFNA(_xlfn.IFS($H1512="length","kg/m",$H1512="area","kg/m2",$H1512="volume","kg/m3",$H1512="mass","kg/kg",$H1512="",""),"problem")</f>
        <v/>
      </c>
      <c r="AC1512" s="118" t="str">
        <f t="shared" si="91"/>
        <v/>
      </c>
      <c r="AD1512" s="119" t="str">
        <f t="shared" si="92"/>
        <v/>
      </c>
      <c r="AE1512" s="120" t="str">
        <f t="shared" si="93"/>
        <v/>
      </c>
      <c r="AF1512" s="121" t="str">
        <f t="shared" si="90"/>
        <v/>
      </c>
    </row>
    <row r="1513" spans="2:32" ht="15.75" customHeight="1" x14ac:dyDescent="0.35">
      <c r="B1513" s="903"/>
      <c r="C1513" s="904"/>
      <c r="D1513" s="905"/>
      <c r="E1513" s="906"/>
      <c r="F1513" s="907"/>
      <c r="G1513" s="908"/>
      <c r="H1513" s="909"/>
      <c r="I1513" s="910"/>
      <c r="J1513" s="911"/>
      <c r="K1513" s="912"/>
      <c r="L1513" s="913"/>
      <c r="M1513" s="914"/>
      <c r="N1513" s="915"/>
      <c r="O1513" s="914"/>
      <c r="P1513" s="915"/>
      <c r="Q1513" s="916"/>
      <c r="R1513" s="917"/>
      <c r="S1513" s="918"/>
      <c r="T1513" s="114" t="str" cm="1">
        <f t="array" ref="T1513">_xlfn.IFS(I1513="L = L",J1513*K1513,I1513="L = RoT",J1513*R1513*S1513,I1513="A = L x H",J1513*K1513*L1513,I1513="A = CS",J1513*O1513,I1513="A = A",J1513*N1513,I1513="A = RoT",J1513*R1513*S1513,I1513="V = L x H x T",J1513*K1513*L1513*M1513,I1513="V = L x CS",J1513*K1513*O1513,I1513="V = T x A",J1513*M1513*N1513,I1513="V = V",J1513*P1513,I1513="V = RoT",J1513*R1513*S1513,I1513="M = M",J1513*Q1513,I1513="M = RoT",J1513*R1513*S1513,I1513="","")</f>
        <v/>
      </c>
      <c r="U1513" s="115" t="str" cm="1">
        <f t="array" ref="U1513">_xlfn.IFNA(_xlfn.IFS($H1513="length","m",$H1513="area","m2",$H1513="volume","m3",$H1513="mass","kg",$H1513="",""),"problem")</f>
        <v/>
      </c>
      <c r="V1513" s="475"/>
      <c r="W1513" s="476"/>
      <c r="X1513" s="476"/>
      <c r="Y1513" s="476"/>
      <c r="Z1513" s="116"/>
      <c r="AA1513" s="117" t="str" cm="1">
        <f t="array" ref="AA1513">_xlfn.IFNA(_xlfn.IFS($H1513="Length",VLOOKUP($Y1513,Densities,3,FALSE),$H1513="area",VLOOKUP($Y1513,Densities,4,FALSE),$H1513="volume",VLOOKUP($Y1513,Densities,5,FALSE),$H1513="mass",1,$H1513="",""),"enter density manually")</f>
        <v/>
      </c>
      <c r="AB1513" s="115" t="str" cm="1">
        <f t="array" ref="AB1513">_xlfn.IFNA(_xlfn.IFS($H1513="length","kg/m",$H1513="area","kg/m2",$H1513="volume","kg/m3",$H1513="mass","kg/kg",$H1513="",""),"problem")</f>
        <v/>
      </c>
      <c r="AC1513" s="118" t="str">
        <f t="shared" si="91"/>
        <v/>
      </c>
      <c r="AD1513" s="119" t="str">
        <f t="shared" si="92"/>
        <v/>
      </c>
      <c r="AE1513" s="120" t="str">
        <f t="shared" si="93"/>
        <v/>
      </c>
      <c r="AF1513" s="121" t="str">
        <f t="shared" si="90"/>
        <v/>
      </c>
    </row>
    <row r="1514" spans="2:32" ht="15.75" customHeight="1" x14ac:dyDescent="0.35">
      <c r="B1514" s="903"/>
      <c r="C1514" s="904"/>
      <c r="D1514" s="905"/>
      <c r="E1514" s="906"/>
      <c r="F1514" s="907"/>
      <c r="G1514" s="908"/>
      <c r="H1514" s="909"/>
      <c r="I1514" s="910"/>
      <c r="J1514" s="911"/>
      <c r="K1514" s="912"/>
      <c r="L1514" s="913"/>
      <c r="M1514" s="914"/>
      <c r="N1514" s="915"/>
      <c r="O1514" s="914"/>
      <c r="P1514" s="915"/>
      <c r="Q1514" s="916"/>
      <c r="R1514" s="917"/>
      <c r="S1514" s="918"/>
      <c r="T1514" s="114" t="str" cm="1">
        <f t="array" ref="T1514">_xlfn.IFS(I1514="L = L",J1514*K1514,I1514="L = RoT",J1514*R1514*S1514,I1514="A = L x H",J1514*K1514*L1514,I1514="A = CS",J1514*O1514,I1514="A = A",J1514*N1514,I1514="A = RoT",J1514*R1514*S1514,I1514="V = L x H x T",J1514*K1514*L1514*M1514,I1514="V = L x CS",J1514*K1514*O1514,I1514="V = T x A",J1514*M1514*N1514,I1514="V = V",J1514*P1514,I1514="V = RoT",J1514*R1514*S1514,I1514="M = M",J1514*Q1514,I1514="M = RoT",J1514*R1514*S1514,I1514="","")</f>
        <v/>
      </c>
      <c r="U1514" s="115" t="str" cm="1">
        <f t="array" ref="U1514">_xlfn.IFNA(_xlfn.IFS($H1514="length","m",$H1514="area","m2",$H1514="volume","m3",$H1514="mass","kg",$H1514="",""),"problem")</f>
        <v/>
      </c>
      <c r="V1514" s="475"/>
      <c r="W1514" s="476"/>
      <c r="X1514" s="476"/>
      <c r="Y1514" s="476"/>
      <c r="Z1514" s="116"/>
      <c r="AA1514" s="117" t="str" cm="1">
        <f t="array" ref="AA1514">_xlfn.IFNA(_xlfn.IFS($H1514="Length",VLOOKUP($Y1514,Densities,3,FALSE),$H1514="area",VLOOKUP($Y1514,Densities,4,FALSE),$H1514="volume",VLOOKUP($Y1514,Densities,5,FALSE),$H1514="mass",1,$H1514="",""),"enter density manually")</f>
        <v/>
      </c>
      <c r="AB1514" s="115" t="str" cm="1">
        <f t="array" ref="AB1514">_xlfn.IFNA(_xlfn.IFS($H1514="length","kg/m",$H1514="area","kg/m2",$H1514="volume","kg/m3",$H1514="mass","kg/kg",$H1514="",""),"problem")</f>
        <v/>
      </c>
      <c r="AC1514" s="118" t="str">
        <f t="shared" si="91"/>
        <v/>
      </c>
      <c r="AD1514" s="119" t="str">
        <f t="shared" si="92"/>
        <v/>
      </c>
      <c r="AE1514" s="120" t="str">
        <f t="shared" si="93"/>
        <v/>
      </c>
      <c r="AF1514" s="121" t="str">
        <f t="shared" si="90"/>
        <v/>
      </c>
    </row>
    <row r="1515" spans="2:32" ht="15.75" customHeight="1" x14ac:dyDescent="0.35">
      <c r="B1515" s="903"/>
      <c r="C1515" s="904"/>
      <c r="D1515" s="905"/>
      <c r="E1515" s="906"/>
      <c r="F1515" s="907"/>
      <c r="G1515" s="908"/>
      <c r="H1515" s="909"/>
      <c r="I1515" s="910"/>
      <c r="J1515" s="911"/>
      <c r="K1515" s="912"/>
      <c r="L1515" s="913"/>
      <c r="M1515" s="914"/>
      <c r="N1515" s="915"/>
      <c r="O1515" s="914"/>
      <c r="P1515" s="915"/>
      <c r="Q1515" s="916"/>
      <c r="R1515" s="917"/>
      <c r="S1515" s="918"/>
      <c r="T1515" s="114" t="str" cm="1">
        <f t="array" ref="T1515">_xlfn.IFS(I1515="L = L",J1515*K1515,I1515="L = RoT",J1515*R1515*S1515,I1515="A = L x H",J1515*K1515*L1515,I1515="A = CS",J1515*O1515,I1515="A = A",J1515*N1515,I1515="A = RoT",J1515*R1515*S1515,I1515="V = L x H x T",J1515*K1515*L1515*M1515,I1515="V = L x CS",J1515*K1515*O1515,I1515="V = T x A",J1515*M1515*N1515,I1515="V = V",J1515*P1515,I1515="V = RoT",J1515*R1515*S1515,I1515="M = M",J1515*Q1515,I1515="M = RoT",J1515*R1515*S1515,I1515="","")</f>
        <v/>
      </c>
      <c r="U1515" s="115" t="str" cm="1">
        <f t="array" ref="U1515">_xlfn.IFNA(_xlfn.IFS($H1515="length","m",$H1515="area","m2",$H1515="volume","m3",$H1515="mass","kg",$H1515="",""),"problem")</f>
        <v/>
      </c>
      <c r="V1515" s="475"/>
      <c r="W1515" s="476"/>
      <c r="X1515" s="476"/>
      <c r="Y1515" s="476"/>
      <c r="Z1515" s="116"/>
      <c r="AA1515" s="117" t="str" cm="1">
        <f t="array" ref="AA1515">_xlfn.IFNA(_xlfn.IFS($H1515="Length",VLOOKUP($Y1515,Densities,3,FALSE),$H1515="area",VLOOKUP($Y1515,Densities,4,FALSE),$H1515="volume",VLOOKUP($Y1515,Densities,5,FALSE),$H1515="mass",1,$H1515="",""),"enter density manually")</f>
        <v/>
      </c>
      <c r="AB1515" s="115" t="str" cm="1">
        <f t="array" ref="AB1515">_xlfn.IFNA(_xlfn.IFS($H1515="length","kg/m",$H1515="area","kg/m2",$H1515="volume","kg/m3",$H1515="mass","kg/kg",$H1515="",""),"problem")</f>
        <v/>
      </c>
      <c r="AC1515" s="118" t="str">
        <f t="shared" si="91"/>
        <v/>
      </c>
      <c r="AD1515" s="119" t="str">
        <f t="shared" si="92"/>
        <v/>
      </c>
      <c r="AE1515" s="120" t="str">
        <f t="shared" si="93"/>
        <v/>
      </c>
      <c r="AF1515" s="121" t="str">
        <f t="shared" si="90"/>
        <v/>
      </c>
    </row>
    <row r="1516" spans="2:32" ht="15.75" customHeight="1" x14ac:dyDescent="0.35">
      <c r="B1516" s="903"/>
      <c r="C1516" s="904"/>
      <c r="D1516" s="905"/>
      <c r="E1516" s="906"/>
      <c r="F1516" s="907"/>
      <c r="G1516" s="908"/>
      <c r="H1516" s="909"/>
      <c r="I1516" s="910"/>
      <c r="J1516" s="911"/>
      <c r="K1516" s="912"/>
      <c r="L1516" s="913"/>
      <c r="M1516" s="914"/>
      <c r="N1516" s="915"/>
      <c r="O1516" s="914"/>
      <c r="P1516" s="915"/>
      <c r="Q1516" s="916"/>
      <c r="R1516" s="917"/>
      <c r="S1516" s="918"/>
      <c r="T1516" s="114" t="str" cm="1">
        <f t="array" ref="T1516">_xlfn.IFS(I1516="L = L",J1516*K1516,I1516="L = RoT",J1516*R1516*S1516,I1516="A = L x H",J1516*K1516*L1516,I1516="A = CS",J1516*O1516,I1516="A = A",J1516*N1516,I1516="A = RoT",J1516*R1516*S1516,I1516="V = L x H x T",J1516*K1516*L1516*M1516,I1516="V = L x CS",J1516*K1516*O1516,I1516="V = T x A",J1516*M1516*N1516,I1516="V = V",J1516*P1516,I1516="V = RoT",J1516*R1516*S1516,I1516="M = M",J1516*Q1516,I1516="M = RoT",J1516*R1516*S1516,I1516="","")</f>
        <v/>
      </c>
      <c r="U1516" s="115" t="str" cm="1">
        <f t="array" ref="U1516">_xlfn.IFNA(_xlfn.IFS($H1516="length","m",$H1516="area","m2",$H1516="volume","m3",$H1516="mass","kg",$H1516="",""),"problem")</f>
        <v/>
      </c>
      <c r="V1516" s="475"/>
      <c r="W1516" s="476"/>
      <c r="X1516" s="476"/>
      <c r="Y1516" s="476"/>
      <c r="Z1516" s="116"/>
      <c r="AA1516" s="117" t="str" cm="1">
        <f t="array" ref="AA1516">_xlfn.IFNA(_xlfn.IFS($H1516="Length",VLOOKUP($Y1516,Densities,3,FALSE),$H1516="area",VLOOKUP($Y1516,Densities,4,FALSE),$H1516="volume",VLOOKUP($Y1516,Densities,5,FALSE),$H1516="mass",1,$H1516="",""),"enter density manually")</f>
        <v/>
      </c>
      <c r="AB1516" s="115" t="str" cm="1">
        <f t="array" ref="AB1516">_xlfn.IFNA(_xlfn.IFS($H1516="length","kg/m",$H1516="area","kg/m2",$H1516="volume","kg/m3",$H1516="mass","kg/kg",$H1516="",""),"problem")</f>
        <v/>
      </c>
      <c r="AC1516" s="118" t="str">
        <f t="shared" si="91"/>
        <v/>
      </c>
      <c r="AD1516" s="119" t="str">
        <f t="shared" si="92"/>
        <v/>
      </c>
      <c r="AE1516" s="120" t="str">
        <f t="shared" si="93"/>
        <v/>
      </c>
      <c r="AF1516" s="121" t="str">
        <f t="shared" si="90"/>
        <v/>
      </c>
    </row>
    <row r="1517" spans="2:32" ht="15.75" customHeight="1" x14ac:dyDescent="0.35">
      <c r="B1517" s="903"/>
      <c r="C1517" s="904"/>
      <c r="D1517" s="905"/>
      <c r="E1517" s="906"/>
      <c r="F1517" s="907"/>
      <c r="G1517" s="908"/>
      <c r="H1517" s="909"/>
      <c r="I1517" s="910"/>
      <c r="J1517" s="911"/>
      <c r="K1517" s="912"/>
      <c r="L1517" s="913"/>
      <c r="M1517" s="914"/>
      <c r="N1517" s="915"/>
      <c r="O1517" s="914"/>
      <c r="P1517" s="915"/>
      <c r="Q1517" s="916"/>
      <c r="R1517" s="917"/>
      <c r="S1517" s="918"/>
      <c r="T1517" s="114" t="str" cm="1">
        <f t="array" ref="T1517">_xlfn.IFS(I1517="L = L",J1517*K1517,I1517="L = RoT",J1517*R1517*S1517,I1517="A = L x H",J1517*K1517*L1517,I1517="A = CS",J1517*O1517,I1517="A = A",J1517*N1517,I1517="A = RoT",J1517*R1517*S1517,I1517="V = L x H x T",J1517*K1517*L1517*M1517,I1517="V = L x CS",J1517*K1517*O1517,I1517="V = T x A",J1517*M1517*N1517,I1517="V = V",J1517*P1517,I1517="V = RoT",J1517*R1517*S1517,I1517="M = M",J1517*Q1517,I1517="M = RoT",J1517*R1517*S1517,I1517="","")</f>
        <v/>
      </c>
      <c r="U1517" s="115" t="str" cm="1">
        <f t="array" ref="U1517">_xlfn.IFNA(_xlfn.IFS($H1517="length","m",$H1517="area","m2",$H1517="volume","m3",$H1517="mass","kg",$H1517="",""),"problem")</f>
        <v/>
      </c>
      <c r="V1517" s="475"/>
      <c r="W1517" s="476"/>
      <c r="X1517" s="476"/>
      <c r="Y1517" s="476"/>
      <c r="Z1517" s="116"/>
      <c r="AA1517" s="117" t="str" cm="1">
        <f t="array" ref="AA1517">_xlfn.IFNA(_xlfn.IFS($H1517="Length",VLOOKUP($Y1517,Densities,3,FALSE),$H1517="area",VLOOKUP($Y1517,Densities,4,FALSE),$H1517="volume",VLOOKUP($Y1517,Densities,5,FALSE),$H1517="mass",1,$H1517="",""),"enter density manually")</f>
        <v/>
      </c>
      <c r="AB1517" s="115" t="str" cm="1">
        <f t="array" ref="AB1517">_xlfn.IFNA(_xlfn.IFS($H1517="length","kg/m",$H1517="area","kg/m2",$H1517="volume","kg/m3",$H1517="mass","kg/kg",$H1517="",""),"problem")</f>
        <v/>
      </c>
      <c r="AC1517" s="118" t="str">
        <f t="shared" si="91"/>
        <v/>
      </c>
      <c r="AD1517" s="119" t="str">
        <f t="shared" si="92"/>
        <v/>
      </c>
      <c r="AE1517" s="120" t="str">
        <f t="shared" si="93"/>
        <v/>
      </c>
      <c r="AF1517" s="121" t="str">
        <f t="shared" si="90"/>
        <v/>
      </c>
    </row>
    <row r="1518" spans="2:32" ht="15.75" customHeight="1" x14ac:dyDescent="0.35">
      <c r="B1518" s="903"/>
      <c r="C1518" s="904"/>
      <c r="D1518" s="905"/>
      <c r="E1518" s="906"/>
      <c r="F1518" s="907"/>
      <c r="G1518" s="908"/>
      <c r="H1518" s="909"/>
      <c r="I1518" s="910"/>
      <c r="J1518" s="911"/>
      <c r="K1518" s="912"/>
      <c r="L1518" s="913"/>
      <c r="M1518" s="914"/>
      <c r="N1518" s="915"/>
      <c r="O1518" s="914"/>
      <c r="P1518" s="915"/>
      <c r="Q1518" s="916"/>
      <c r="R1518" s="917"/>
      <c r="S1518" s="918"/>
      <c r="T1518" s="114" t="str" cm="1">
        <f t="array" ref="T1518">_xlfn.IFS(I1518="L = L",J1518*K1518,I1518="L = RoT",J1518*R1518*S1518,I1518="A = L x H",J1518*K1518*L1518,I1518="A = CS",J1518*O1518,I1518="A = A",J1518*N1518,I1518="A = RoT",J1518*R1518*S1518,I1518="V = L x H x T",J1518*K1518*L1518*M1518,I1518="V = L x CS",J1518*K1518*O1518,I1518="V = T x A",J1518*M1518*N1518,I1518="V = V",J1518*P1518,I1518="V = RoT",J1518*R1518*S1518,I1518="M = M",J1518*Q1518,I1518="M = RoT",J1518*R1518*S1518,I1518="","")</f>
        <v/>
      </c>
      <c r="U1518" s="115" t="str" cm="1">
        <f t="array" ref="U1518">_xlfn.IFNA(_xlfn.IFS($H1518="length","m",$H1518="area","m2",$H1518="volume","m3",$H1518="mass","kg",$H1518="",""),"problem")</f>
        <v/>
      </c>
      <c r="V1518" s="475"/>
      <c r="W1518" s="476"/>
      <c r="X1518" s="476"/>
      <c r="Y1518" s="476"/>
      <c r="Z1518" s="116"/>
      <c r="AA1518" s="117" t="str" cm="1">
        <f t="array" ref="AA1518">_xlfn.IFNA(_xlfn.IFS($H1518="Length",VLOOKUP($Y1518,Densities,3,FALSE),$H1518="area",VLOOKUP($Y1518,Densities,4,FALSE),$H1518="volume",VLOOKUP($Y1518,Densities,5,FALSE),$H1518="mass",1,$H1518="",""),"enter density manually")</f>
        <v/>
      </c>
      <c r="AB1518" s="115" t="str" cm="1">
        <f t="array" ref="AB1518">_xlfn.IFNA(_xlfn.IFS($H1518="length","kg/m",$H1518="area","kg/m2",$H1518="volume","kg/m3",$H1518="mass","kg/kg",$H1518="",""),"problem")</f>
        <v/>
      </c>
      <c r="AC1518" s="118" t="str">
        <f t="shared" si="91"/>
        <v/>
      </c>
      <c r="AD1518" s="119" t="str">
        <f t="shared" si="92"/>
        <v/>
      </c>
      <c r="AE1518" s="120" t="str">
        <f t="shared" si="93"/>
        <v/>
      </c>
      <c r="AF1518" s="121" t="str">
        <f t="shared" si="90"/>
        <v/>
      </c>
    </row>
    <row r="1519" spans="2:32" ht="15.75" customHeight="1" x14ac:dyDescent="0.35">
      <c r="B1519" s="903"/>
      <c r="C1519" s="904"/>
      <c r="D1519" s="905"/>
      <c r="E1519" s="906"/>
      <c r="F1519" s="907"/>
      <c r="G1519" s="908"/>
      <c r="H1519" s="909"/>
      <c r="I1519" s="910"/>
      <c r="J1519" s="911"/>
      <c r="K1519" s="912"/>
      <c r="L1519" s="913"/>
      <c r="M1519" s="914"/>
      <c r="N1519" s="915"/>
      <c r="O1519" s="914"/>
      <c r="P1519" s="915"/>
      <c r="Q1519" s="916"/>
      <c r="R1519" s="917"/>
      <c r="S1519" s="918"/>
      <c r="T1519" s="114" t="str" cm="1">
        <f t="array" ref="T1519">_xlfn.IFS(I1519="L = L",J1519*K1519,I1519="L = RoT",J1519*R1519*S1519,I1519="A = L x H",J1519*K1519*L1519,I1519="A = CS",J1519*O1519,I1519="A = A",J1519*N1519,I1519="A = RoT",J1519*R1519*S1519,I1519="V = L x H x T",J1519*K1519*L1519*M1519,I1519="V = L x CS",J1519*K1519*O1519,I1519="V = T x A",J1519*M1519*N1519,I1519="V = V",J1519*P1519,I1519="V = RoT",J1519*R1519*S1519,I1519="M = M",J1519*Q1519,I1519="M = RoT",J1519*R1519*S1519,I1519="","")</f>
        <v/>
      </c>
      <c r="U1519" s="115" t="str" cm="1">
        <f t="array" ref="U1519">_xlfn.IFNA(_xlfn.IFS($H1519="length","m",$H1519="area","m2",$H1519="volume","m3",$H1519="mass","kg",$H1519="",""),"problem")</f>
        <v/>
      </c>
      <c r="V1519" s="475"/>
      <c r="W1519" s="476"/>
      <c r="X1519" s="476"/>
      <c r="Y1519" s="476"/>
      <c r="Z1519" s="116"/>
      <c r="AA1519" s="117" t="str" cm="1">
        <f t="array" ref="AA1519">_xlfn.IFNA(_xlfn.IFS($H1519="Length",VLOOKUP($Y1519,Densities,3,FALSE),$H1519="area",VLOOKUP($Y1519,Densities,4,FALSE),$H1519="volume",VLOOKUP($Y1519,Densities,5,FALSE),$H1519="mass",1,$H1519="",""),"enter density manually")</f>
        <v/>
      </c>
      <c r="AB1519" s="115" t="str" cm="1">
        <f t="array" ref="AB1519">_xlfn.IFNA(_xlfn.IFS($H1519="length","kg/m",$H1519="area","kg/m2",$H1519="volume","kg/m3",$H1519="mass","kg/kg",$H1519="",""),"problem")</f>
        <v/>
      </c>
      <c r="AC1519" s="118" t="str">
        <f t="shared" si="91"/>
        <v/>
      </c>
      <c r="AD1519" s="119" t="str">
        <f t="shared" si="92"/>
        <v/>
      </c>
      <c r="AE1519" s="120" t="str">
        <f t="shared" si="93"/>
        <v/>
      </c>
      <c r="AF1519" s="121" t="str">
        <f t="shared" si="90"/>
        <v/>
      </c>
    </row>
    <row r="1520" spans="2:32" ht="15.75" customHeight="1" x14ac:dyDescent="0.35">
      <c r="B1520" s="903"/>
      <c r="C1520" s="904"/>
      <c r="D1520" s="905"/>
      <c r="E1520" s="906"/>
      <c r="F1520" s="907"/>
      <c r="G1520" s="908"/>
      <c r="H1520" s="909"/>
      <c r="I1520" s="910"/>
      <c r="J1520" s="911"/>
      <c r="K1520" s="912"/>
      <c r="L1520" s="913"/>
      <c r="M1520" s="914"/>
      <c r="N1520" s="915"/>
      <c r="O1520" s="914"/>
      <c r="P1520" s="915"/>
      <c r="Q1520" s="916"/>
      <c r="R1520" s="917"/>
      <c r="S1520" s="918"/>
      <c r="T1520" s="114" t="str" cm="1">
        <f t="array" ref="T1520">_xlfn.IFS(I1520="L = L",J1520*K1520,I1520="L = RoT",J1520*R1520*S1520,I1520="A = L x H",J1520*K1520*L1520,I1520="A = CS",J1520*O1520,I1520="A = A",J1520*N1520,I1520="A = RoT",J1520*R1520*S1520,I1520="V = L x H x T",J1520*K1520*L1520*M1520,I1520="V = L x CS",J1520*K1520*O1520,I1520="V = T x A",J1520*M1520*N1520,I1520="V = V",J1520*P1520,I1520="V = RoT",J1520*R1520*S1520,I1520="M = M",J1520*Q1520,I1520="M = RoT",J1520*R1520*S1520,I1520="","")</f>
        <v/>
      </c>
      <c r="U1520" s="115" t="str" cm="1">
        <f t="array" ref="U1520">_xlfn.IFNA(_xlfn.IFS($H1520="length","m",$H1520="area","m2",$H1520="volume","m3",$H1520="mass","kg",$H1520="",""),"problem")</f>
        <v/>
      </c>
      <c r="V1520" s="475"/>
      <c r="W1520" s="476"/>
      <c r="X1520" s="476"/>
      <c r="Y1520" s="476"/>
      <c r="Z1520" s="116"/>
      <c r="AA1520" s="117" t="str" cm="1">
        <f t="array" ref="AA1520">_xlfn.IFNA(_xlfn.IFS($H1520="Length",VLOOKUP($Y1520,Densities,3,FALSE),$H1520="area",VLOOKUP($Y1520,Densities,4,FALSE),$H1520="volume",VLOOKUP($Y1520,Densities,5,FALSE),$H1520="mass",1,$H1520="",""),"enter density manually")</f>
        <v/>
      </c>
      <c r="AB1520" s="115" t="str" cm="1">
        <f t="array" ref="AB1520">_xlfn.IFNA(_xlfn.IFS($H1520="length","kg/m",$H1520="area","kg/m2",$H1520="volume","kg/m3",$H1520="mass","kg/kg",$H1520="",""),"problem")</f>
        <v/>
      </c>
      <c r="AC1520" s="118" t="str">
        <f t="shared" si="91"/>
        <v/>
      </c>
      <c r="AD1520" s="119" t="str">
        <f t="shared" si="92"/>
        <v/>
      </c>
      <c r="AE1520" s="120" t="str">
        <f t="shared" si="93"/>
        <v/>
      </c>
      <c r="AF1520" s="121" t="str">
        <f t="shared" si="90"/>
        <v/>
      </c>
    </row>
    <row r="1521" spans="2:32" ht="15.75" customHeight="1" x14ac:dyDescent="0.35">
      <c r="B1521" s="903"/>
      <c r="C1521" s="904"/>
      <c r="D1521" s="905"/>
      <c r="E1521" s="906"/>
      <c r="F1521" s="907"/>
      <c r="G1521" s="908"/>
      <c r="H1521" s="909"/>
      <c r="I1521" s="910"/>
      <c r="J1521" s="911"/>
      <c r="K1521" s="912"/>
      <c r="L1521" s="913"/>
      <c r="M1521" s="914"/>
      <c r="N1521" s="915"/>
      <c r="O1521" s="914"/>
      <c r="P1521" s="915"/>
      <c r="Q1521" s="916"/>
      <c r="R1521" s="917"/>
      <c r="S1521" s="918"/>
      <c r="T1521" s="114" t="str" cm="1">
        <f t="array" ref="T1521">_xlfn.IFS(I1521="L = L",J1521*K1521,I1521="L = RoT",J1521*R1521*S1521,I1521="A = L x H",J1521*K1521*L1521,I1521="A = CS",J1521*O1521,I1521="A = A",J1521*N1521,I1521="A = RoT",J1521*R1521*S1521,I1521="V = L x H x T",J1521*K1521*L1521*M1521,I1521="V = L x CS",J1521*K1521*O1521,I1521="V = T x A",J1521*M1521*N1521,I1521="V = V",J1521*P1521,I1521="V = RoT",J1521*R1521*S1521,I1521="M = M",J1521*Q1521,I1521="M = RoT",J1521*R1521*S1521,I1521="","")</f>
        <v/>
      </c>
      <c r="U1521" s="115" t="str" cm="1">
        <f t="array" ref="U1521">_xlfn.IFNA(_xlfn.IFS($H1521="length","m",$H1521="area","m2",$H1521="volume","m3",$H1521="mass","kg",$H1521="",""),"problem")</f>
        <v/>
      </c>
      <c r="V1521" s="475"/>
      <c r="W1521" s="476"/>
      <c r="X1521" s="476"/>
      <c r="Y1521" s="476"/>
      <c r="Z1521" s="116"/>
      <c r="AA1521" s="117" t="str" cm="1">
        <f t="array" ref="AA1521">_xlfn.IFNA(_xlfn.IFS($H1521="Length",VLOOKUP($Y1521,Densities,3,FALSE),$H1521="area",VLOOKUP($Y1521,Densities,4,FALSE),$H1521="volume",VLOOKUP($Y1521,Densities,5,FALSE),$H1521="mass",1,$H1521="",""),"enter density manually")</f>
        <v/>
      </c>
      <c r="AB1521" s="115" t="str" cm="1">
        <f t="array" ref="AB1521">_xlfn.IFNA(_xlfn.IFS($H1521="length","kg/m",$H1521="area","kg/m2",$H1521="volume","kg/m3",$H1521="mass","kg/kg",$H1521="",""),"problem")</f>
        <v/>
      </c>
      <c r="AC1521" s="118" t="str">
        <f t="shared" si="91"/>
        <v/>
      </c>
      <c r="AD1521" s="119" t="str">
        <f t="shared" si="92"/>
        <v/>
      </c>
      <c r="AE1521" s="120" t="str">
        <f t="shared" si="93"/>
        <v/>
      </c>
      <c r="AF1521" s="121" t="str">
        <f t="shared" si="90"/>
        <v/>
      </c>
    </row>
    <row r="1522" spans="2:32" ht="15.75" customHeight="1" x14ac:dyDescent="0.35">
      <c r="B1522" s="903"/>
      <c r="C1522" s="904"/>
      <c r="D1522" s="905"/>
      <c r="E1522" s="906"/>
      <c r="F1522" s="907"/>
      <c r="G1522" s="908"/>
      <c r="H1522" s="909"/>
      <c r="I1522" s="910"/>
      <c r="J1522" s="911"/>
      <c r="K1522" s="912"/>
      <c r="L1522" s="913"/>
      <c r="M1522" s="914"/>
      <c r="N1522" s="915"/>
      <c r="O1522" s="914"/>
      <c r="P1522" s="915"/>
      <c r="Q1522" s="916"/>
      <c r="R1522" s="917"/>
      <c r="S1522" s="918"/>
      <c r="T1522" s="114" t="str" cm="1">
        <f t="array" ref="T1522">_xlfn.IFS(I1522="L = L",J1522*K1522,I1522="L = RoT",J1522*R1522*S1522,I1522="A = L x H",J1522*K1522*L1522,I1522="A = CS",J1522*O1522,I1522="A = A",J1522*N1522,I1522="A = RoT",J1522*R1522*S1522,I1522="V = L x H x T",J1522*K1522*L1522*M1522,I1522="V = L x CS",J1522*K1522*O1522,I1522="V = T x A",J1522*M1522*N1522,I1522="V = V",J1522*P1522,I1522="V = RoT",J1522*R1522*S1522,I1522="M = M",J1522*Q1522,I1522="M = RoT",J1522*R1522*S1522,I1522="","")</f>
        <v/>
      </c>
      <c r="U1522" s="115" t="str" cm="1">
        <f t="array" ref="U1522">_xlfn.IFNA(_xlfn.IFS($H1522="length","m",$H1522="area","m2",$H1522="volume","m3",$H1522="mass","kg",$H1522="",""),"problem")</f>
        <v/>
      </c>
      <c r="V1522" s="475"/>
      <c r="W1522" s="476"/>
      <c r="X1522" s="476"/>
      <c r="Y1522" s="476"/>
      <c r="Z1522" s="116"/>
      <c r="AA1522" s="117" t="str" cm="1">
        <f t="array" ref="AA1522">_xlfn.IFNA(_xlfn.IFS($H1522="Length",VLOOKUP($Y1522,Densities,3,FALSE),$H1522="area",VLOOKUP($Y1522,Densities,4,FALSE),$H1522="volume",VLOOKUP($Y1522,Densities,5,FALSE),$H1522="mass",1,$H1522="",""),"enter density manually")</f>
        <v/>
      </c>
      <c r="AB1522" s="115" t="str" cm="1">
        <f t="array" ref="AB1522">_xlfn.IFNA(_xlfn.IFS($H1522="length","kg/m",$H1522="area","kg/m2",$H1522="volume","kg/m3",$H1522="mass","kg/kg",$H1522="",""),"problem")</f>
        <v/>
      </c>
      <c r="AC1522" s="118" t="str">
        <f t="shared" si="91"/>
        <v/>
      </c>
      <c r="AD1522" s="119" t="str">
        <f t="shared" si="92"/>
        <v/>
      </c>
      <c r="AE1522" s="120" t="str">
        <f t="shared" si="93"/>
        <v/>
      </c>
      <c r="AF1522" s="121" t="str">
        <f t="shared" si="90"/>
        <v/>
      </c>
    </row>
    <row r="1523" spans="2:32" ht="15.75" customHeight="1" x14ac:dyDescent="0.35">
      <c r="B1523" s="903"/>
      <c r="C1523" s="904"/>
      <c r="D1523" s="905"/>
      <c r="E1523" s="906"/>
      <c r="F1523" s="907"/>
      <c r="G1523" s="908"/>
      <c r="H1523" s="909"/>
      <c r="I1523" s="910"/>
      <c r="J1523" s="911"/>
      <c r="K1523" s="912"/>
      <c r="L1523" s="913"/>
      <c r="M1523" s="914"/>
      <c r="N1523" s="915"/>
      <c r="O1523" s="914"/>
      <c r="P1523" s="915"/>
      <c r="Q1523" s="916"/>
      <c r="R1523" s="917"/>
      <c r="S1523" s="918"/>
      <c r="T1523" s="114" t="str" cm="1">
        <f t="array" ref="T1523">_xlfn.IFS(I1523="L = L",J1523*K1523,I1523="L = RoT",J1523*R1523*S1523,I1523="A = L x H",J1523*K1523*L1523,I1523="A = CS",J1523*O1523,I1523="A = A",J1523*N1523,I1523="A = RoT",J1523*R1523*S1523,I1523="V = L x H x T",J1523*K1523*L1523*M1523,I1523="V = L x CS",J1523*K1523*O1523,I1523="V = T x A",J1523*M1523*N1523,I1523="V = V",J1523*P1523,I1523="V = RoT",J1523*R1523*S1523,I1523="M = M",J1523*Q1523,I1523="M = RoT",J1523*R1523*S1523,I1523="","")</f>
        <v/>
      </c>
      <c r="U1523" s="115" t="str" cm="1">
        <f t="array" ref="U1523">_xlfn.IFNA(_xlfn.IFS($H1523="length","m",$H1523="area","m2",$H1523="volume","m3",$H1523="mass","kg",$H1523="",""),"problem")</f>
        <v/>
      </c>
      <c r="V1523" s="475"/>
      <c r="W1523" s="476"/>
      <c r="X1523" s="476"/>
      <c r="Y1523" s="476"/>
      <c r="Z1523" s="116"/>
      <c r="AA1523" s="117" t="str" cm="1">
        <f t="array" ref="AA1523">_xlfn.IFNA(_xlfn.IFS($H1523="Length",VLOOKUP($Y1523,Densities,3,FALSE),$H1523="area",VLOOKUP($Y1523,Densities,4,FALSE),$H1523="volume",VLOOKUP($Y1523,Densities,5,FALSE),$H1523="mass",1,$H1523="",""),"enter density manually")</f>
        <v/>
      </c>
      <c r="AB1523" s="115" t="str" cm="1">
        <f t="array" ref="AB1523">_xlfn.IFNA(_xlfn.IFS($H1523="length","kg/m",$H1523="area","kg/m2",$H1523="volume","kg/m3",$H1523="mass","kg/kg",$H1523="",""),"problem")</f>
        <v/>
      </c>
      <c r="AC1523" s="118" t="str">
        <f t="shared" si="91"/>
        <v/>
      </c>
      <c r="AD1523" s="119" t="str">
        <f t="shared" si="92"/>
        <v/>
      </c>
      <c r="AE1523" s="120" t="str">
        <f t="shared" si="93"/>
        <v/>
      </c>
      <c r="AF1523" s="121" t="str">
        <f t="shared" si="90"/>
        <v/>
      </c>
    </row>
    <row r="1524" spans="2:32" ht="15.75" customHeight="1" x14ac:dyDescent="0.35">
      <c r="B1524" s="903"/>
      <c r="C1524" s="904"/>
      <c r="D1524" s="905"/>
      <c r="E1524" s="906"/>
      <c r="F1524" s="907"/>
      <c r="G1524" s="908"/>
      <c r="H1524" s="909"/>
      <c r="I1524" s="910"/>
      <c r="J1524" s="911"/>
      <c r="K1524" s="912"/>
      <c r="L1524" s="913"/>
      <c r="M1524" s="914"/>
      <c r="N1524" s="915"/>
      <c r="O1524" s="914"/>
      <c r="P1524" s="915"/>
      <c r="Q1524" s="916"/>
      <c r="R1524" s="917"/>
      <c r="S1524" s="918"/>
      <c r="T1524" s="114" t="str" cm="1">
        <f t="array" ref="T1524">_xlfn.IFS(I1524="L = L",J1524*K1524,I1524="L = RoT",J1524*R1524*S1524,I1524="A = L x H",J1524*K1524*L1524,I1524="A = CS",J1524*O1524,I1524="A = A",J1524*N1524,I1524="A = RoT",J1524*R1524*S1524,I1524="V = L x H x T",J1524*K1524*L1524*M1524,I1524="V = L x CS",J1524*K1524*O1524,I1524="V = T x A",J1524*M1524*N1524,I1524="V = V",J1524*P1524,I1524="V = RoT",J1524*R1524*S1524,I1524="M = M",J1524*Q1524,I1524="M = RoT",J1524*R1524*S1524,I1524="","")</f>
        <v/>
      </c>
      <c r="U1524" s="115" t="str" cm="1">
        <f t="array" ref="U1524">_xlfn.IFNA(_xlfn.IFS($H1524="length","m",$H1524="area","m2",$H1524="volume","m3",$H1524="mass","kg",$H1524="",""),"problem")</f>
        <v/>
      </c>
      <c r="V1524" s="475"/>
      <c r="W1524" s="476"/>
      <c r="X1524" s="476"/>
      <c r="Y1524" s="476"/>
      <c r="Z1524" s="116"/>
      <c r="AA1524" s="117" t="str" cm="1">
        <f t="array" ref="AA1524">_xlfn.IFNA(_xlfn.IFS($H1524="Length",VLOOKUP($Y1524,Densities,3,FALSE),$H1524="area",VLOOKUP($Y1524,Densities,4,FALSE),$H1524="volume",VLOOKUP($Y1524,Densities,5,FALSE),$H1524="mass",1,$H1524="",""),"enter density manually")</f>
        <v/>
      </c>
      <c r="AB1524" s="115" t="str" cm="1">
        <f t="array" ref="AB1524">_xlfn.IFNA(_xlfn.IFS($H1524="length","kg/m",$H1524="area","kg/m2",$H1524="volume","kg/m3",$H1524="mass","kg/kg",$H1524="",""),"problem")</f>
        <v/>
      </c>
      <c r="AC1524" s="118" t="str">
        <f t="shared" si="91"/>
        <v/>
      </c>
      <c r="AD1524" s="119" t="str">
        <f t="shared" si="92"/>
        <v/>
      </c>
      <c r="AE1524" s="120" t="str">
        <f t="shared" si="93"/>
        <v/>
      </c>
      <c r="AF1524" s="121" t="str">
        <f t="shared" si="90"/>
        <v/>
      </c>
    </row>
    <row r="1525" spans="2:32" ht="15.75" customHeight="1" x14ac:dyDescent="0.35">
      <c r="B1525" s="903"/>
      <c r="C1525" s="904"/>
      <c r="D1525" s="905"/>
      <c r="E1525" s="906"/>
      <c r="F1525" s="907"/>
      <c r="G1525" s="908"/>
      <c r="H1525" s="909"/>
      <c r="I1525" s="910"/>
      <c r="J1525" s="911"/>
      <c r="K1525" s="912"/>
      <c r="L1525" s="913"/>
      <c r="M1525" s="914"/>
      <c r="N1525" s="915"/>
      <c r="O1525" s="914"/>
      <c r="P1525" s="915"/>
      <c r="Q1525" s="916"/>
      <c r="R1525" s="917"/>
      <c r="S1525" s="918"/>
      <c r="T1525" s="114" t="str" cm="1">
        <f t="array" ref="T1525">_xlfn.IFS(I1525="L = L",J1525*K1525,I1525="L = RoT",J1525*R1525*S1525,I1525="A = L x H",J1525*K1525*L1525,I1525="A = CS",J1525*O1525,I1525="A = A",J1525*N1525,I1525="A = RoT",J1525*R1525*S1525,I1525="V = L x H x T",J1525*K1525*L1525*M1525,I1525="V = L x CS",J1525*K1525*O1525,I1525="V = T x A",J1525*M1525*N1525,I1525="V = V",J1525*P1525,I1525="V = RoT",J1525*R1525*S1525,I1525="M = M",J1525*Q1525,I1525="M = RoT",J1525*R1525*S1525,I1525="","")</f>
        <v/>
      </c>
      <c r="U1525" s="115" t="str" cm="1">
        <f t="array" ref="U1525">_xlfn.IFNA(_xlfn.IFS($H1525="length","m",$H1525="area","m2",$H1525="volume","m3",$H1525="mass","kg",$H1525="",""),"problem")</f>
        <v/>
      </c>
      <c r="V1525" s="475"/>
      <c r="W1525" s="476"/>
      <c r="X1525" s="476"/>
      <c r="Y1525" s="476"/>
      <c r="Z1525" s="116"/>
      <c r="AA1525" s="117" t="str" cm="1">
        <f t="array" ref="AA1525">_xlfn.IFNA(_xlfn.IFS($H1525="Length",VLOOKUP($Y1525,Densities,3,FALSE),$H1525="area",VLOOKUP($Y1525,Densities,4,FALSE),$H1525="volume",VLOOKUP($Y1525,Densities,5,FALSE),$H1525="mass",1,$H1525="",""),"enter density manually")</f>
        <v/>
      </c>
      <c r="AB1525" s="115" t="str" cm="1">
        <f t="array" ref="AB1525">_xlfn.IFNA(_xlfn.IFS($H1525="length","kg/m",$H1525="area","kg/m2",$H1525="volume","kg/m3",$H1525="mass","kg/kg",$H1525="",""),"problem")</f>
        <v/>
      </c>
      <c r="AC1525" s="118" t="str">
        <f t="shared" si="91"/>
        <v/>
      </c>
      <c r="AD1525" s="119" t="str">
        <f t="shared" si="92"/>
        <v/>
      </c>
      <c r="AE1525" s="120" t="str">
        <f t="shared" si="93"/>
        <v/>
      </c>
      <c r="AF1525" s="121" t="str">
        <f t="shared" si="90"/>
        <v/>
      </c>
    </row>
    <row r="1526" spans="2:32" ht="15.75" customHeight="1" x14ac:dyDescent="0.35">
      <c r="B1526" s="903"/>
      <c r="C1526" s="904"/>
      <c r="D1526" s="905"/>
      <c r="E1526" s="906"/>
      <c r="F1526" s="907"/>
      <c r="G1526" s="908"/>
      <c r="H1526" s="909"/>
      <c r="I1526" s="910"/>
      <c r="J1526" s="911"/>
      <c r="K1526" s="912"/>
      <c r="L1526" s="913"/>
      <c r="M1526" s="914"/>
      <c r="N1526" s="915"/>
      <c r="O1526" s="914"/>
      <c r="P1526" s="915"/>
      <c r="Q1526" s="916"/>
      <c r="R1526" s="917"/>
      <c r="S1526" s="918"/>
      <c r="T1526" s="114" t="str" cm="1">
        <f t="array" ref="T1526">_xlfn.IFS(I1526="L = L",J1526*K1526,I1526="L = RoT",J1526*R1526*S1526,I1526="A = L x H",J1526*K1526*L1526,I1526="A = CS",J1526*O1526,I1526="A = A",J1526*N1526,I1526="A = RoT",J1526*R1526*S1526,I1526="V = L x H x T",J1526*K1526*L1526*M1526,I1526="V = L x CS",J1526*K1526*O1526,I1526="V = T x A",J1526*M1526*N1526,I1526="V = V",J1526*P1526,I1526="V = RoT",J1526*R1526*S1526,I1526="M = M",J1526*Q1526,I1526="M = RoT",J1526*R1526*S1526,I1526="","")</f>
        <v/>
      </c>
      <c r="U1526" s="115" t="str" cm="1">
        <f t="array" ref="U1526">_xlfn.IFNA(_xlfn.IFS($H1526="length","m",$H1526="area","m2",$H1526="volume","m3",$H1526="mass","kg",$H1526="",""),"problem")</f>
        <v/>
      </c>
      <c r="V1526" s="475"/>
      <c r="W1526" s="476"/>
      <c r="X1526" s="476"/>
      <c r="Y1526" s="476"/>
      <c r="Z1526" s="116"/>
      <c r="AA1526" s="117" t="str" cm="1">
        <f t="array" ref="AA1526">_xlfn.IFNA(_xlfn.IFS($H1526="Length",VLOOKUP($Y1526,Densities,3,FALSE),$H1526="area",VLOOKUP($Y1526,Densities,4,FALSE),$H1526="volume",VLOOKUP($Y1526,Densities,5,FALSE),$H1526="mass",1,$H1526="",""),"enter density manually")</f>
        <v/>
      </c>
      <c r="AB1526" s="115" t="str" cm="1">
        <f t="array" ref="AB1526">_xlfn.IFNA(_xlfn.IFS($H1526="length","kg/m",$H1526="area","kg/m2",$H1526="volume","kg/m3",$H1526="mass","kg/kg",$H1526="",""),"problem")</f>
        <v/>
      </c>
      <c r="AC1526" s="118" t="str">
        <f t="shared" si="91"/>
        <v/>
      </c>
      <c r="AD1526" s="119" t="str">
        <f t="shared" si="92"/>
        <v/>
      </c>
      <c r="AE1526" s="120" t="str">
        <f t="shared" si="93"/>
        <v/>
      </c>
      <c r="AF1526" s="121" t="str">
        <f t="shared" si="90"/>
        <v/>
      </c>
    </row>
    <row r="1527" spans="2:32" ht="15.75" customHeight="1" x14ac:dyDescent="0.35">
      <c r="B1527" s="903"/>
      <c r="C1527" s="904"/>
      <c r="D1527" s="905"/>
      <c r="E1527" s="906"/>
      <c r="F1527" s="907"/>
      <c r="G1527" s="908"/>
      <c r="H1527" s="909"/>
      <c r="I1527" s="910"/>
      <c r="J1527" s="911"/>
      <c r="K1527" s="912"/>
      <c r="L1527" s="913"/>
      <c r="M1527" s="914"/>
      <c r="N1527" s="915"/>
      <c r="O1527" s="914"/>
      <c r="P1527" s="915"/>
      <c r="Q1527" s="916"/>
      <c r="R1527" s="917"/>
      <c r="S1527" s="918"/>
      <c r="T1527" s="114" t="str" cm="1">
        <f t="array" ref="T1527">_xlfn.IFS(I1527="L = L",J1527*K1527,I1527="L = RoT",J1527*R1527*S1527,I1527="A = L x H",J1527*K1527*L1527,I1527="A = CS",J1527*O1527,I1527="A = A",J1527*N1527,I1527="A = RoT",J1527*R1527*S1527,I1527="V = L x H x T",J1527*K1527*L1527*M1527,I1527="V = L x CS",J1527*K1527*O1527,I1527="V = T x A",J1527*M1527*N1527,I1527="V = V",J1527*P1527,I1527="V = RoT",J1527*R1527*S1527,I1527="M = M",J1527*Q1527,I1527="M = RoT",J1527*R1527*S1527,I1527="","")</f>
        <v/>
      </c>
      <c r="U1527" s="115" t="str" cm="1">
        <f t="array" ref="U1527">_xlfn.IFNA(_xlfn.IFS($H1527="length","m",$H1527="area","m2",$H1527="volume","m3",$H1527="mass","kg",$H1527="",""),"problem")</f>
        <v/>
      </c>
      <c r="V1527" s="475"/>
      <c r="W1527" s="476"/>
      <c r="X1527" s="476"/>
      <c r="Y1527" s="476"/>
      <c r="Z1527" s="116"/>
      <c r="AA1527" s="117" t="str" cm="1">
        <f t="array" ref="AA1527">_xlfn.IFNA(_xlfn.IFS($H1527="Length",VLOOKUP($Y1527,Densities,3,FALSE),$H1527="area",VLOOKUP($Y1527,Densities,4,FALSE),$H1527="volume",VLOOKUP($Y1527,Densities,5,FALSE),$H1527="mass",1,$H1527="",""),"enter density manually")</f>
        <v/>
      </c>
      <c r="AB1527" s="115" t="str" cm="1">
        <f t="array" ref="AB1527">_xlfn.IFNA(_xlfn.IFS($H1527="length","kg/m",$H1527="area","kg/m2",$H1527="volume","kg/m3",$H1527="mass","kg/kg",$H1527="",""),"problem")</f>
        <v/>
      </c>
      <c r="AC1527" s="118" t="str">
        <f t="shared" si="91"/>
        <v/>
      </c>
      <c r="AD1527" s="119" t="str">
        <f t="shared" si="92"/>
        <v/>
      </c>
      <c r="AE1527" s="120" t="str">
        <f t="shared" si="93"/>
        <v/>
      </c>
      <c r="AF1527" s="121" t="str">
        <f t="shared" si="90"/>
        <v/>
      </c>
    </row>
    <row r="1528" spans="2:32" ht="15.75" customHeight="1" x14ac:dyDescent="0.35">
      <c r="B1528" s="903"/>
      <c r="C1528" s="904"/>
      <c r="D1528" s="905"/>
      <c r="E1528" s="906"/>
      <c r="F1528" s="907"/>
      <c r="G1528" s="908"/>
      <c r="H1528" s="909"/>
      <c r="I1528" s="910"/>
      <c r="J1528" s="911"/>
      <c r="K1528" s="912"/>
      <c r="L1528" s="913"/>
      <c r="M1528" s="914"/>
      <c r="N1528" s="915"/>
      <c r="O1528" s="914"/>
      <c r="P1528" s="915"/>
      <c r="Q1528" s="916"/>
      <c r="R1528" s="917"/>
      <c r="S1528" s="918"/>
      <c r="T1528" s="114" t="str" cm="1">
        <f t="array" ref="T1528">_xlfn.IFS(I1528="L = L",J1528*K1528,I1528="L = RoT",J1528*R1528*S1528,I1528="A = L x H",J1528*K1528*L1528,I1528="A = CS",J1528*O1528,I1528="A = A",J1528*N1528,I1528="A = RoT",J1528*R1528*S1528,I1528="V = L x H x T",J1528*K1528*L1528*M1528,I1528="V = L x CS",J1528*K1528*O1528,I1528="V = T x A",J1528*M1528*N1528,I1528="V = V",J1528*P1528,I1528="V = RoT",J1528*R1528*S1528,I1528="M = M",J1528*Q1528,I1528="M = RoT",J1528*R1528*S1528,I1528="","")</f>
        <v/>
      </c>
      <c r="U1528" s="115" t="str" cm="1">
        <f t="array" ref="U1528">_xlfn.IFNA(_xlfn.IFS($H1528="length","m",$H1528="area","m2",$H1528="volume","m3",$H1528="mass","kg",$H1528="",""),"problem")</f>
        <v/>
      </c>
      <c r="V1528" s="475"/>
      <c r="W1528" s="476"/>
      <c r="X1528" s="476"/>
      <c r="Y1528" s="476"/>
      <c r="Z1528" s="116"/>
      <c r="AA1528" s="117" t="str" cm="1">
        <f t="array" ref="AA1528">_xlfn.IFNA(_xlfn.IFS($H1528="Length",VLOOKUP($Y1528,Densities,3,FALSE),$H1528="area",VLOOKUP($Y1528,Densities,4,FALSE),$H1528="volume",VLOOKUP($Y1528,Densities,5,FALSE),$H1528="mass",1,$H1528="",""),"enter density manually")</f>
        <v/>
      </c>
      <c r="AB1528" s="115" t="str" cm="1">
        <f t="array" ref="AB1528">_xlfn.IFNA(_xlfn.IFS($H1528="length","kg/m",$H1528="area","kg/m2",$H1528="volume","kg/m3",$H1528="mass","kg/kg",$H1528="",""),"problem")</f>
        <v/>
      </c>
      <c r="AC1528" s="118" t="str">
        <f t="shared" si="91"/>
        <v/>
      </c>
      <c r="AD1528" s="119" t="str">
        <f t="shared" si="92"/>
        <v/>
      </c>
      <c r="AE1528" s="120" t="str">
        <f t="shared" si="93"/>
        <v/>
      </c>
      <c r="AF1528" s="121" t="str">
        <f t="shared" si="90"/>
        <v/>
      </c>
    </row>
    <row r="1529" spans="2:32" ht="15.75" customHeight="1" x14ac:dyDescent="0.35">
      <c r="B1529" s="903"/>
      <c r="C1529" s="904"/>
      <c r="D1529" s="905"/>
      <c r="E1529" s="906"/>
      <c r="F1529" s="907"/>
      <c r="G1529" s="908"/>
      <c r="H1529" s="909"/>
      <c r="I1529" s="910"/>
      <c r="J1529" s="911"/>
      <c r="K1529" s="912"/>
      <c r="L1529" s="913"/>
      <c r="M1529" s="914"/>
      <c r="N1529" s="915"/>
      <c r="O1529" s="914"/>
      <c r="P1529" s="915"/>
      <c r="Q1529" s="916"/>
      <c r="R1529" s="917"/>
      <c r="S1529" s="918"/>
      <c r="T1529" s="114" t="str" cm="1">
        <f t="array" ref="T1529">_xlfn.IFS(I1529="L = L",J1529*K1529,I1529="L = RoT",J1529*R1529*S1529,I1529="A = L x H",J1529*K1529*L1529,I1529="A = CS",J1529*O1529,I1529="A = A",J1529*N1529,I1529="A = RoT",J1529*R1529*S1529,I1529="V = L x H x T",J1529*K1529*L1529*M1529,I1529="V = L x CS",J1529*K1529*O1529,I1529="V = T x A",J1529*M1529*N1529,I1529="V = V",J1529*P1529,I1529="V = RoT",J1529*R1529*S1529,I1529="M = M",J1529*Q1529,I1529="M = RoT",J1529*R1529*S1529,I1529="","")</f>
        <v/>
      </c>
      <c r="U1529" s="115" t="str" cm="1">
        <f t="array" ref="U1529">_xlfn.IFNA(_xlfn.IFS($H1529="length","m",$H1529="area","m2",$H1529="volume","m3",$H1529="mass","kg",$H1529="",""),"problem")</f>
        <v/>
      </c>
      <c r="V1529" s="475"/>
      <c r="W1529" s="476"/>
      <c r="X1529" s="476"/>
      <c r="Y1529" s="476"/>
      <c r="Z1529" s="116"/>
      <c r="AA1529" s="117" t="str" cm="1">
        <f t="array" ref="AA1529">_xlfn.IFNA(_xlfn.IFS($H1529="Length",VLOOKUP($Y1529,Densities,3,FALSE),$H1529="area",VLOOKUP($Y1529,Densities,4,FALSE),$H1529="volume",VLOOKUP($Y1529,Densities,5,FALSE),$H1529="mass",1,$H1529="",""),"enter density manually")</f>
        <v/>
      </c>
      <c r="AB1529" s="115" t="str" cm="1">
        <f t="array" ref="AB1529">_xlfn.IFNA(_xlfn.IFS($H1529="length","kg/m",$H1529="area","kg/m2",$H1529="volume","kg/m3",$H1529="mass","kg/kg",$H1529="",""),"problem")</f>
        <v/>
      </c>
      <c r="AC1529" s="118" t="str">
        <f t="shared" si="91"/>
        <v/>
      </c>
      <c r="AD1529" s="119" t="str">
        <f t="shared" si="92"/>
        <v/>
      </c>
      <c r="AE1529" s="120" t="str">
        <f t="shared" si="93"/>
        <v/>
      </c>
      <c r="AF1529" s="121" t="str">
        <f t="shared" si="90"/>
        <v/>
      </c>
    </row>
    <row r="1530" spans="2:32" ht="15.75" customHeight="1" x14ac:dyDescent="0.35">
      <c r="B1530" s="903"/>
      <c r="C1530" s="904"/>
      <c r="D1530" s="905"/>
      <c r="E1530" s="906"/>
      <c r="F1530" s="907"/>
      <c r="G1530" s="908"/>
      <c r="H1530" s="909"/>
      <c r="I1530" s="910"/>
      <c r="J1530" s="911"/>
      <c r="K1530" s="912"/>
      <c r="L1530" s="913"/>
      <c r="M1530" s="914"/>
      <c r="N1530" s="915"/>
      <c r="O1530" s="914"/>
      <c r="P1530" s="915"/>
      <c r="Q1530" s="916"/>
      <c r="R1530" s="917"/>
      <c r="S1530" s="918"/>
      <c r="T1530" s="114" t="str" cm="1">
        <f t="array" ref="T1530">_xlfn.IFS(I1530="L = L",J1530*K1530,I1530="L = RoT",J1530*R1530*S1530,I1530="A = L x H",J1530*K1530*L1530,I1530="A = CS",J1530*O1530,I1530="A = A",J1530*N1530,I1530="A = RoT",J1530*R1530*S1530,I1530="V = L x H x T",J1530*K1530*L1530*M1530,I1530="V = L x CS",J1530*K1530*O1530,I1530="V = T x A",J1530*M1530*N1530,I1530="V = V",J1530*P1530,I1530="V = RoT",J1530*R1530*S1530,I1530="M = M",J1530*Q1530,I1530="M = RoT",J1530*R1530*S1530,I1530="","")</f>
        <v/>
      </c>
      <c r="U1530" s="115" t="str" cm="1">
        <f t="array" ref="U1530">_xlfn.IFNA(_xlfn.IFS($H1530="length","m",$H1530="area","m2",$H1530="volume","m3",$H1530="mass","kg",$H1530="",""),"problem")</f>
        <v/>
      </c>
      <c r="V1530" s="475"/>
      <c r="W1530" s="476"/>
      <c r="X1530" s="476"/>
      <c r="Y1530" s="476"/>
      <c r="Z1530" s="116"/>
      <c r="AA1530" s="117" t="str" cm="1">
        <f t="array" ref="AA1530">_xlfn.IFNA(_xlfn.IFS($H1530="Length",VLOOKUP($Y1530,Densities,3,FALSE),$H1530="area",VLOOKUP($Y1530,Densities,4,FALSE),$H1530="volume",VLOOKUP($Y1530,Densities,5,FALSE),$H1530="mass",1,$H1530="",""),"enter density manually")</f>
        <v/>
      </c>
      <c r="AB1530" s="115" t="str" cm="1">
        <f t="array" ref="AB1530">_xlfn.IFNA(_xlfn.IFS($H1530="length","kg/m",$H1530="area","kg/m2",$H1530="volume","kg/m3",$H1530="mass","kg/kg",$H1530="",""),"problem")</f>
        <v/>
      </c>
      <c r="AC1530" s="118" t="str">
        <f t="shared" si="91"/>
        <v/>
      </c>
      <c r="AD1530" s="119" t="str">
        <f t="shared" si="92"/>
        <v/>
      </c>
      <c r="AE1530" s="120" t="str">
        <f t="shared" si="93"/>
        <v/>
      </c>
      <c r="AF1530" s="121" t="str">
        <f t="shared" si="90"/>
        <v/>
      </c>
    </row>
    <row r="1531" spans="2:32" ht="15.75" customHeight="1" x14ac:dyDescent="0.35">
      <c r="B1531" s="903"/>
      <c r="C1531" s="904"/>
      <c r="D1531" s="905"/>
      <c r="E1531" s="906"/>
      <c r="F1531" s="907"/>
      <c r="G1531" s="908"/>
      <c r="H1531" s="909"/>
      <c r="I1531" s="910"/>
      <c r="J1531" s="911"/>
      <c r="K1531" s="912"/>
      <c r="L1531" s="913"/>
      <c r="M1531" s="914"/>
      <c r="N1531" s="915"/>
      <c r="O1531" s="914"/>
      <c r="P1531" s="915"/>
      <c r="Q1531" s="916"/>
      <c r="R1531" s="917"/>
      <c r="S1531" s="918"/>
      <c r="T1531" s="114" t="str" cm="1">
        <f t="array" ref="T1531">_xlfn.IFS(I1531="L = L",J1531*K1531,I1531="L = RoT",J1531*R1531*S1531,I1531="A = L x H",J1531*K1531*L1531,I1531="A = CS",J1531*O1531,I1531="A = A",J1531*N1531,I1531="A = RoT",J1531*R1531*S1531,I1531="V = L x H x T",J1531*K1531*L1531*M1531,I1531="V = L x CS",J1531*K1531*O1531,I1531="V = T x A",J1531*M1531*N1531,I1531="V = V",J1531*P1531,I1531="V = RoT",J1531*R1531*S1531,I1531="M = M",J1531*Q1531,I1531="M = RoT",J1531*R1531*S1531,I1531="","")</f>
        <v/>
      </c>
      <c r="U1531" s="115" t="str" cm="1">
        <f t="array" ref="U1531">_xlfn.IFNA(_xlfn.IFS($H1531="length","m",$H1531="area","m2",$H1531="volume","m3",$H1531="mass","kg",$H1531="",""),"problem")</f>
        <v/>
      </c>
      <c r="V1531" s="475"/>
      <c r="W1531" s="476"/>
      <c r="X1531" s="476"/>
      <c r="Y1531" s="476"/>
      <c r="Z1531" s="116"/>
      <c r="AA1531" s="117" t="str" cm="1">
        <f t="array" ref="AA1531">_xlfn.IFNA(_xlfn.IFS($H1531="Length",VLOOKUP($Y1531,Densities,3,FALSE),$H1531="area",VLOOKUP($Y1531,Densities,4,FALSE),$H1531="volume",VLOOKUP($Y1531,Densities,5,FALSE),$H1531="mass",1,$H1531="",""),"enter density manually")</f>
        <v/>
      </c>
      <c r="AB1531" s="115" t="str" cm="1">
        <f t="array" ref="AB1531">_xlfn.IFNA(_xlfn.IFS($H1531="length","kg/m",$H1531="area","kg/m2",$H1531="volume","kg/m3",$H1531="mass","kg/kg",$H1531="",""),"problem")</f>
        <v/>
      </c>
      <c r="AC1531" s="118" t="str">
        <f t="shared" si="91"/>
        <v/>
      </c>
      <c r="AD1531" s="119" t="str">
        <f t="shared" si="92"/>
        <v/>
      </c>
      <c r="AE1531" s="120" t="str">
        <f t="shared" si="93"/>
        <v/>
      </c>
      <c r="AF1531" s="121" t="str">
        <f t="shared" si="90"/>
        <v/>
      </c>
    </row>
    <row r="1532" spans="2:32" ht="15.75" customHeight="1" x14ac:dyDescent="0.35">
      <c r="B1532" s="903"/>
      <c r="C1532" s="904"/>
      <c r="D1532" s="905"/>
      <c r="E1532" s="906"/>
      <c r="F1532" s="907"/>
      <c r="G1532" s="908"/>
      <c r="H1532" s="909"/>
      <c r="I1532" s="910"/>
      <c r="J1532" s="911"/>
      <c r="K1532" s="912"/>
      <c r="L1532" s="913"/>
      <c r="M1532" s="914"/>
      <c r="N1532" s="915"/>
      <c r="O1532" s="914"/>
      <c r="P1532" s="915"/>
      <c r="Q1532" s="916"/>
      <c r="R1532" s="917"/>
      <c r="S1532" s="918"/>
      <c r="T1532" s="114" t="str" cm="1">
        <f t="array" ref="T1532">_xlfn.IFS(I1532="L = L",J1532*K1532,I1532="L = RoT",J1532*R1532*S1532,I1532="A = L x H",J1532*K1532*L1532,I1532="A = CS",J1532*O1532,I1532="A = A",J1532*N1532,I1532="A = RoT",J1532*R1532*S1532,I1532="V = L x H x T",J1532*K1532*L1532*M1532,I1532="V = L x CS",J1532*K1532*O1532,I1532="V = T x A",J1532*M1532*N1532,I1532="V = V",J1532*P1532,I1532="V = RoT",J1532*R1532*S1532,I1532="M = M",J1532*Q1532,I1532="M = RoT",J1532*R1532*S1532,I1532="","")</f>
        <v/>
      </c>
      <c r="U1532" s="115" t="str" cm="1">
        <f t="array" ref="U1532">_xlfn.IFNA(_xlfn.IFS($H1532="length","m",$H1532="area","m2",$H1532="volume","m3",$H1532="mass","kg",$H1532="",""),"problem")</f>
        <v/>
      </c>
      <c r="V1532" s="475"/>
      <c r="W1532" s="476"/>
      <c r="X1532" s="476"/>
      <c r="Y1532" s="476"/>
      <c r="Z1532" s="116"/>
      <c r="AA1532" s="117" t="str" cm="1">
        <f t="array" ref="AA1532">_xlfn.IFNA(_xlfn.IFS($H1532="Length",VLOOKUP($Y1532,Densities,3,FALSE),$H1532="area",VLOOKUP($Y1532,Densities,4,FALSE),$H1532="volume",VLOOKUP($Y1532,Densities,5,FALSE),$H1532="mass",1,$H1532="",""),"enter density manually")</f>
        <v/>
      </c>
      <c r="AB1532" s="115" t="str" cm="1">
        <f t="array" ref="AB1532">_xlfn.IFNA(_xlfn.IFS($H1532="length","kg/m",$H1532="area","kg/m2",$H1532="volume","kg/m3",$H1532="mass","kg/kg",$H1532="",""),"problem")</f>
        <v/>
      </c>
      <c r="AC1532" s="118" t="str">
        <f t="shared" si="91"/>
        <v/>
      </c>
      <c r="AD1532" s="119" t="str">
        <f t="shared" si="92"/>
        <v/>
      </c>
      <c r="AE1532" s="120" t="str">
        <f t="shared" si="93"/>
        <v/>
      </c>
      <c r="AF1532" s="121" t="str">
        <f t="shared" si="90"/>
        <v/>
      </c>
    </row>
    <row r="1533" spans="2:32" ht="15.75" customHeight="1" x14ac:dyDescent="0.35">
      <c r="B1533" s="903"/>
      <c r="C1533" s="904"/>
      <c r="D1533" s="905"/>
      <c r="E1533" s="906"/>
      <c r="F1533" s="907"/>
      <c r="G1533" s="908"/>
      <c r="H1533" s="909"/>
      <c r="I1533" s="910"/>
      <c r="J1533" s="911"/>
      <c r="K1533" s="912"/>
      <c r="L1533" s="913"/>
      <c r="M1533" s="914"/>
      <c r="N1533" s="915"/>
      <c r="O1533" s="914"/>
      <c r="P1533" s="915"/>
      <c r="Q1533" s="916"/>
      <c r="R1533" s="917"/>
      <c r="S1533" s="918"/>
      <c r="T1533" s="114" t="str" cm="1">
        <f t="array" ref="T1533">_xlfn.IFS(I1533="L = L",J1533*K1533,I1533="L = RoT",J1533*R1533*S1533,I1533="A = L x H",J1533*K1533*L1533,I1533="A = CS",J1533*O1533,I1533="A = A",J1533*N1533,I1533="A = RoT",J1533*R1533*S1533,I1533="V = L x H x T",J1533*K1533*L1533*M1533,I1533="V = L x CS",J1533*K1533*O1533,I1533="V = T x A",J1533*M1533*N1533,I1533="V = V",J1533*P1533,I1533="V = RoT",J1533*R1533*S1533,I1533="M = M",J1533*Q1533,I1533="M = RoT",J1533*R1533*S1533,I1533="","")</f>
        <v/>
      </c>
      <c r="U1533" s="115" t="str" cm="1">
        <f t="array" ref="U1533">_xlfn.IFNA(_xlfn.IFS($H1533="length","m",$H1533="area","m2",$H1533="volume","m3",$H1533="mass","kg",$H1533="",""),"problem")</f>
        <v/>
      </c>
      <c r="V1533" s="475"/>
      <c r="W1533" s="476"/>
      <c r="X1533" s="476"/>
      <c r="Y1533" s="476"/>
      <c r="Z1533" s="116"/>
      <c r="AA1533" s="117" t="str" cm="1">
        <f t="array" ref="AA1533">_xlfn.IFNA(_xlfn.IFS($H1533="Length",VLOOKUP($Y1533,Densities,3,FALSE),$H1533="area",VLOOKUP($Y1533,Densities,4,FALSE),$H1533="volume",VLOOKUP($Y1533,Densities,5,FALSE),$H1533="mass",1,$H1533="",""),"enter density manually")</f>
        <v/>
      </c>
      <c r="AB1533" s="115" t="str" cm="1">
        <f t="array" ref="AB1533">_xlfn.IFNA(_xlfn.IFS($H1533="length","kg/m",$H1533="area","kg/m2",$H1533="volume","kg/m3",$H1533="mass","kg/kg",$H1533="",""),"problem")</f>
        <v/>
      </c>
      <c r="AC1533" s="118" t="str">
        <f t="shared" si="91"/>
        <v/>
      </c>
      <c r="AD1533" s="119" t="str">
        <f t="shared" si="92"/>
        <v/>
      </c>
      <c r="AE1533" s="120" t="str">
        <f t="shared" si="93"/>
        <v/>
      </c>
      <c r="AF1533" s="121" t="str">
        <f t="shared" si="90"/>
        <v/>
      </c>
    </row>
    <row r="1534" spans="2:32" ht="15.75" customHeight="1" x14ac:dyDescent="0.35">
      <c r="B1534" s="903"/>
      <c r="C1534" s="904"/>
      <c r="D1534" s="905"/>
      <c r="E1534" s="906"/>
      <c r="F1534" s="907"/>
      <c r="G1534" s="908"/>
      <c r="H1534" s="909"/>
      <c r="I1534" s="910"/>
      <c r="J1534" s="911"/>
      <c r="K1534" s="912"/>
      <c r="L1534" s="913"/>
      <c r="M1534" s="914"/>
      <c r="N1534" s="915"/>
      <c r="O1534" s="914"/>
      <c r="P1534" s="915"/>
      <c r="Q1534" s="916"/>
      <c r="R1534" s="917"/>
      <c r="S1534" s="918"/>
      <c r="T1534" s="114" t="str" cm="1">
        <f t="array" ref="T1534">_xlfn.IFS(I1534="L = L",J1534*K1534,I1534="L = RoT",J1534*R1534*S1534,I1534="A = L x H",J1534*K1534*L1534,I1534="A = CS",J1534*O1534,I1534="A = A",J1534*N1534,I1534="A = RoT",J1534*R1534*S1534,I1534="V = L x H x T",J1534*K1534*L1534*M1534,I1534="V = L x CS",J1534*K1534*O1534,I1534="V = T x A",J1534*M1534*N1534,I1534="V = V",J1534*P1534,I1534="V = RoT",J1534*R1534*S1534,I1534="M = M",J1534*Q1534,I1534="M = RoT",J1534*R1534*S1534,I1534="","")</f>
        <v/>
      </c>
      <c r="U1534" s="115" t="str" cm="1">
        <f t="array" ref="U1534">_xlfn.IFNA(_xlfn.IFS($H1534="length","m",$H1534="area","m2",$H1534="volume","m3",$H1534="mass","kg",$H1534="",""),"problem")</f>
        <v/>
      </c>
      <c r="V1534" s="475"/>
      <c r="W1534" s="476"/>
      <c r="X1534" s="476"/>
      <c r="Y1534" s="476"/>
      <c r="Z1534" s="116"/>
      <c r="AA1534" s="117" t="str" cm="1">
        <f t="array" ref="AA1534">_xlfn.IFNA(_xlfn.IFS($H1534="Length",VLOOKUP($Y1534,Densities,3,FALSE),$H1534="area",VLOOKUP($Y1534,Densities,4,FALSE),$H1534="volume",VLOOKUP($Y1534,Densities,5,FALSE),$H1534="mass",1,$H1534="",""),"enter density manually")</f>
        <v/>
      </c>
      <c r="AB1534" s="115" t="str" cm="1">
        <f t="array" ref="AB1534">_xlfn.IFNA(_xlfn.IFS($H1534="length","kg/m",$H1534="area","kg/m2",$H1534="volume","kg/m3",$H1534="mass","kg/kg",$H1534="",""),"problem")</f>
        <v/>
      </c>
      <c r="AC1534" s="118" t="str">
        <f t="shared" si="91"/>
        <v/>
      </c>
      <c r="AD1534" s="119" t="str">
        <f t="shared" si="92"/>
        <v/>
      </c>
      <c r="AE1534" s="120" t="str">
        <f t="shared" si="93"/>
        <v/>
      </c>
      <c r="AF1534" s="121" t="str">
        <f t="shared" si="90"/>
        <v/>
      </c>
    </row>
    <row r="1535" spans="2:32" ht="15.75" customHeight="1" x14ac:dyDescent="0.35">
      <c r="B1535" s="903"/>
      <c r="C1535" s="904"/>
      <c r="D1535" s="905"/>
      <c r="E1535" s="906"/>
      <c r="F1535" s="907"/>
      <c r="G1535" s="908"/>
      <c r="H1535" s="909"/>
      <c r="I1535" s="910"/>
      <c r="J1535" s="911"/>
      <c r="K1535" s="912"/>
      <c r="L1535" s="913"/>
      <c r="M1535" s="914"/>
      <c r="N1535" s="915"/>
      <c r="O1535" s="914"/>
      <c r="P1535" s="915"/>
      <c r="Q1535" s="916"/>
      <c r="R1535" s="917"/>
      <c r="S1535" s="918"/>
      <c r="T1535" s="114" t="str" cm="1">
        <f t="array" ref="T1535">_xlfn.IFS(I1535="L = L",J1535*K1535,I1535="L = RoT",J1535*R1535*S1535,I1535="A = L x H",J1535*K1535*L1535,I1535="A = CS",J1535*O1535,I1535="A = A",J1535*N1535,I1535="A = RoT",J1535*R1535*S1535,I1535="V = L x H x T",J1535*K1535*L1535*M1535,I1535="V = L x CS",J1535*K1535*O1535,I1535="V = T x A",J1535*M1535*N1535,I1535="V = V",J1535*P1535,I1535="V = RoT",J1535*R1535*S1535,I1535="M = M",J1535*Q1535,I1535="M = RoT",J1535*R1535*S1535,I1535="","")</f>
        <v/>
      </c>
      <c r="U1535" s="115" t="str" cm="1">
        <f t="array" ref="U1535">_xlfn.IFNA(_xlfn.IFS($H1535="length","m",$H1535="area","m2",$H1535="volume","m3",$H1535="mass","kg",$H1535="",""),"problem")</f>
        <v/>
      </c>
      <c r="V1535" s="475"/>
      <c r="W1535" s="476"/>
      <c r="X1535" s="476"/>
      <c r="Y1535" s="476"/>
      <c r="Z1535" s="116"/>
      <c r="AA1535" s="117" t="str" cm="1">
        <f t="array" ref="AA1535">_xlfn.IFNA(_xlfn.IFS($H1535="Length",VLOOKUP($Y1535,Densities,3,FALSE),$H1535="area",VLOOKUP($Y1535,Densities,4,FALSE),$H1535="volume",VLOOKUP($Y1535,Densities,5,FALSE),$H1535="mass",1,$H1535="",""),"enter density manually")</f>
        <v/>
      </c>
      <c r="AB1535" s="115" t="str" cm="1">
        <f t="array" ref="AB1535">_xlfn.IFNA(_xlfn.IFS($H1535="length","kg/m",$H1535="area","kg/m2",$H1535="volume","kg/m3",$H1535="mass","kg/kg",$H1535="",""),"problem")</f>
        <v/>
      </c>
      <c r="AC1535" s="118" t="str">
        <f t="shared" si="91"/>
        <v/>
      </c>
      <c r="AD1535" s="119" t="str">
        <f t="shared" si="92"/>
        <v/>
      </c>
      <c r="AE1535" s="120" t="str">
        <f t="shared" si="93"/>
        <v/>
      </c>
      <c r="AF1535" s="121" t="str">
        <f t="shared" si="90"/>
        <v/>
      </c>
    </row>
    <row r="1536" spans="2:32" ht="15.75" customHeight="1" x14ac:dyDescent="0.35">
      <c r="B1536" s="903"/>
      <c r="C1536" s="904"/>
      <c r="D1536" s="905"/>
      <c r="E1536" s="906"/>
      <c r="F1536" s="907"/>
      <c r="G1536" s="908"/>
      <c r="H1536" s="909"/>
      <c r="I1536" s="910"/>
      <c r="J1536" s="911"/>
      <c r="K1536" s="912"/>
      <c r="L1536" s="913"/>
      <c r="M1536" s="914"/>
      <c r="N1536" s="915"/>
      <c r="O1536" s="914"/>
      <c r="P1536" s="915"/>
      <c r="Q1536" s="916"/>
      <c r="R1536" s="917"/>
      <c r="S1536" s="918"/>
      <c r="T1536" s="114" t="str" cm="1">
        <f t="array" ref="T1536">_xlfn.IFS(I1536="L = L",J1536*K1536,I1536="L = RoT",J1536*R1536*S1536,I1536="A = L x H",J1536*K1536*L1536,I1536="A = CS",J1536*O1536,I1536="A = A",J1536*N1536,I1536="A = RoT",J1536*R1536*S1536,I1536="V = L x H x T",J1536*K1536*L1536*M1536,I1536="V = L x CS",J1536*K1536*O1536,I1536="V = T x A",J1536*M1536*N1536,I1536="V = V",J1536*P1536,I1536="V = RoT",J1536*R1536*S1536,I1536="M = M",J1536*Q1536,I1536="M = RoT",J1536*R1536*S1536,I1536="","")</f>
        <v/>
      </c>
      <c r="U1536" s="115" t="str" cm="1">
        <f t="array" ref="U1536">_xlfn.IFNA(_xlfn.IFS($H1536="length","m",$H1536="area","m2",$H1536="volume","m3",$H1536="mass","kg",$H1536="",""),"problem")</f>
        <v/>
      </c>
      <c r="V1536" s="475"/>
      <c r="W1536" s="476"/>
      <c r="X1536" s="476"/>
      <c r="Y1536" s="476"/>
      <c r="Z1536" s="116"/>
      <c r="AA1536" s="117" t="str" cm="1">
        <f t="array" ref="AA1536">_xlfn.IFNA(_xlfn.IFS($H1536="Length",VLOOKUP($Y1536,Densities,3,FALSE),$H1536="area",VLOOKUP($Y1536,Densities,4,FALSE),$H1536="volume",VLOOKUP($Y1536,Densities,5,FALSE),$H1536="mass",1,$H1536="",""),"enter density manually")</f>
        <v/>
      </c>
      <c r="AB1536" s="115" t="str" cm="1">
        <f t="array" ref="AB1536">_xlfn.IFNA(_xlfn.IFS($H1536="length","kg/m",$H1536="area","kg/m2",$H1536="volume","kg/m3",$H1536="mass","kg/kg",$H1536="",""),"problem")</f>
        <v/>
      </c>
      <c r="AC1536" s="118" t="str">
        <f t="shared" si="91"/>
        <v/>
      </c>
      <c r="AD1536" s="119" t="str">
        <f t="shared" si="92"/>
        <v/>
      </c>
      <c r="AE1536" s="120" t="str">
        <f t="shared" si="93"/>
        <v/>
      </c>
      <c r="AF1536" s="121" t="str">
        <f t="shared" si="90"/>
        <v/>
      </c>
    </row>
    <row r="1537" spans="2:32" ht="15.75" customHeight="1" x14ac:dyDescent="0.35">
      <c r="B1537" s="903"/>
      <c r="C1537" s="904"/>
      <c r="D1537" s="905"/>
      <c r="E1537" s="906"/>
      <c r="F1537" s="907"/>
      <c r="G1537" s="908"/>
      <c r="H1537" s="909"/>
      <c r="I1537" s="910"/>
      <c r="J1537" s="911"/>
      <c r="K1537" s="912"/>
      <c r="L1537" s="913"/>
      <c r="M1537" s="914"/>
      <c r="N1537" s="915"/>
      <c r="O1537" s="914"/>
      <c r="P1537" s="915"/>
      <c r="Q1537" s="916"/>
      <c r="R1537" s="917"/>
      <c r="S1537" s="918"/>
      <c r="T1537" s="114" t="str" cm="1">
        <f t="array" ref="T1537">_xlfn.IFS(I1537="L = L",J1537*K1537,I1537="L = RoT",J1537*R1537*S1537,I1537="A = L x H",J1537*K1537*L1537,I1537="A = CS",J1537*O1537,I1537="A = A",J1537*N1537,I1537="A = RoT",J1537*R1537*S1537,I1537="V = L x H x T",J1537*K1537*L1537*M1537,I1537="V = L x CS",J1537*K1537*O1537,I1537="V = T x A",J1537*M1537*N1537,I1537="V = V",J1537*P1537,I1537="V = RoT",J1537*R1537*S1537,I1537="M = M",J1537*Q1537,I1537="M = RoT",J1537*R1537*S1537,I1537="","")</f>
        <v/>
      </c>
      <c r="U1537" s="115" t="str" cm="1">
        <f t="array" ref="U1537">_xlfn.IFNA(_xlfn.IFS($H1537="length","m",$H1537="area","m2",$H1537="volume","m3",$H1537="mass","kg",$H1537="",""),"problem")</f>
        <v/>
      </c>
      <c r="V1537" s="475"/>
      <c r="W1537" s="476"/>
      <c r="X1537" s="476"/>
      <c r="Y1537" s="476"/>
      <c r="Z1537" s="116"/>
      <c r="AA1537" s="117" t="str" cm="1">
        <f t="array" ref="AA1537">_xlfn.IFNA(_xlfn.IFS($H1537="Length",VLOOKUP($Y1537,Densities,3,FALSE),$H1537="area",VLOOKUP($Y1537,Densities,4,FALSE),$H1537="volume",VLOOKUP($Y1537,Densities,5,FALSE),$H1537="mass",1,$H1537="",""),"enter density manually")</f>
        <v/>
      </c>
      <c r="AB1537" s="115" t="str" cm="1">
        <f t="array" ref="AB1537">_xlfn.IFNA(_xlfn.IFS($H1537="length","kg/m",$H1537="area","kg/m2",$H1537="volume","kg/m3",$H1537="mass","kg/kg",$H1537="",""),"problem")</f>
        <v/>
      </c>
      <c r="AC1537" s="118" t="str">
        <f t="shared" si="91"/>
        <v/>
      </c>
      <c r="AD1537" s="119" t="str">
        <f t="shared" si="92"/>
        <v/>
      </c>
      <c r="AE1537" s="120" t="str">
        <f t="shared" si="93"/>
        <v/>
      </c>
      <c r="AF1537" s="121" t="str">
        <f t="shared" si="90"/>
        <v/>
      </c>
    </row>
    <row r="1538" spans="2:32" ht="15.75" customHeight="1" x14ac:dyDescent="0.35">
      <c r="B1538" s="903"/>
      <c r="C1538" s="904"/>
      <c r="D1538" s="905"/>
      <c r="E1538" s="906"/>
      <c r="F1538" s="907"/>
      <c r="G1538" s="908"/>
      <c r="H1538" s="909"/>
      <c r="I1538" s="910"/>
      <c r="J1538" s="911"/>
      <c r="K1538" s="912"/>
      <c r="L1538" s="913"/>
      <c r="M1538" s="914"/>
      <c r="N1538" s="915"/>
      <c r="O1538" s="914"/>
      <c r="P1538" s="915"/>
      <c r="Q1538" s="916"/>
      <c r="R1538" s="917"/>
      <c r="S1538" s="918"/>
      <c r="T1538" s="114" t="str" cm="1">
        <f t="array" ref="T1538">_xlfn.IFS(I1538="L = L",J1538*K1538,I1538="L = RoT",J1538*R1538*S1538,I1538="A = L x H",J1538*K1538*L1538,I1538="A = CS",J1538*O1538,I1538="A = A",J1538*N1538,I1538="A = RoT",J1538*R1538*S1538,I1538="V = L x H x T",J1538*K1538*L1538*M1538,I1538="V = L x CS",J1538*K1538*O1538,I1538="V = T x A",J1538*M1538*N1538,I1538="V = V",J1538*P1538,I1538="V = RoT",J1538*R1538*S1538,I1538="M = M",J1538*Q1538,I1538="M = RoT",J1538*R1538*S1538,I1538="","")</f>
        <v/>
      </c>
      <c r="U1538" s="115" t="str" cm="1">
        <f t="array" ref="U1538">_xlfn.IFNA(_xlfn.IFS($H1538="length","m",$H1538="area","m2",$H1538="volume","m3",$H1538="mass","kg",$H1538="",""),"problem")</f>
        <v/>
      </c>
      <c r="V1538" s="475"/>
      <c r="W1538" s="476"/>
      <c r="X1538" s="476"/>
      <c r="Y1538" s="476"/>
      <c r="Z1538" s="116"/>
      <c r="AA1538" s="117" t="str" cm="1">
        <f t="array" ref="AA1538">_xlfn.IFNA(_xlfn.IFS($H1538="Length",VLOOKUP($Y1538,Densities,3,FALSE),$H1538="area",VLOOKUP($Y1538,Densities,4,FALSE),$H1538="volume",VLOOKUP($Y1538,Densities,5,FALSE),$H1538="mass",1,$H1538="",""),"enter density manually")</f>
        <v/>
      </c>
      <c r="AB1538" s="115" t="str" cm="1">
        <f t="array" ref="AB1538">_xlfn.IFNA(_xlfn.IFS($H1538="length","kg/m",$H1538="area","kg/m2",$H1538="volume","kg/m3",$H1538="mass","kg/kg",$H1538="",""),"problem")</f>
        <v/>
      </c>
      <c r="AC1538" s="118" t="str">
        <f t="shared" si="91"/>
        <v/>
      </c>
      <c r="AD1538" s="119" t="str">
        <f t="shared" si="92"/>
        <v/>
      </c>
      <c r="AE1538" s="120" t="str">
        <f t="shared" si="93"/>
        <v/>
      </c>
      <c r="AF1538" s="121" t="str">
        <f t="shared" si="90"/>
        <v/>
      </c>
    </row>
    <row r="1539" spans="2:32" ht="15.75" customHeight="1" x14ac:dyDescent="0.35">
      <c r="B1539" s="903"/>
      <c r="C1539" s="904"/>
      <c r="D1539" s="905"/>
      <c r="E1539" s="906"/>
      <c r="F1539" s="907"/>
      <c r="G1539" s="908"/>
      <c r="H1539" s="909"/>
      <c r="I1539" s="910"/>
      <c r="J1539" s="911"/>
      <c r="K1539" s="912"/>
      <c r="L1539" s="913"/>
      <c r="M1539" s="914"/>
      <c r="N1539" s="915"/>
      <c r="O1539" s="914"/>
      <c r="P1539" s="915"/>
      <c r="Q1539" s="916"/>
      <c r="R1539" s="917"/>
      <c r="S1539" s="918"/>
      <c r="T1539" s="114" t="str" cm="1">
        <f t="array" ref="T1539">_xlfn.IFS(I1539="L = L",J1539*K1539,I1539="L = RoT",J1539*R1539*S1539,I1539="A = L x H",J1539*K1539*L1539,I1539="A = CS",J1539*O1539,I1539="A = A",J1539*N1539,I1539="A = RoT",J1539*R1539*S1539,I1539="V = L x H x T",J1539*K1539*L1539*M1539,I1539="V = L x CS",J1539*K1539*O1539,I1539="V = T x A",J1539*M1539*N1539,I1539="V = V",J1539*P1539,I1539="V = RoT",J1539*R1539*S1539,I1539="M = M",J1539*Q1539,I1539="M = RoT",J1539*R1539*S1539,I1539="","")</f>
        <v/>
      </c>
      <c r="U1539" s="115" t="str" cm="1">
        <f t="array" ref="U1539">_xlfn.IFNA(_xlfn.IFS($H1539="length","m",$H1539="area","m2",$H1539="volume","m3",$H1539="mass","kg",$H1539="",""),"problem")</f>
        <v/>
      </c>
      <c r="V1539" s="475"/>
      <c r="W1539" s="476"/>
      <c r="X1539" s="476"/>
      <c r="Y1539" s="476"/>
      <c r="Z1539" s="116"/>
      <c r="AA1539" s="117" t="str" cm="1">
        <f t="array" ref="AA1539">_xlfn.IFNA(_xlfn.IFS($H1539="Length",VLOOKUP($Y1539,Densities,3,FALSE),$H1539="area",VLOOKUP($Y1539,Densities,4,FALSE),$H1539="volume",VLOOKUP($Y1539,Densities,5,FALSE),$H1539="mass",1,$H1539="",""),"enter density manually")</f>
        <v/>
      </c>
      <c r="AB1539" s="115" t="str" cm="1">
        <f t="array" ref="AB1539">_xlfn.IFNA(_xlfn.IFS($H1539="length","kg/m",$H1539="area","kg/m2",$H1539="volume","kg/m3",$H1539="mass","kg/kg",$H1539="",""),"problem")</f>
        <v/>
      </c>
      <c r="AC1539" s="118" t="str">
        <f t="shared" si="91"/>
        <v/>
      </c>
      <c r="AD1539" s="119" t="str">
        <f t="shared" si="92"/>
        <v/>
      </c>
      <c r="AE1539" s="120" t="str">
        <f t="shared" si="93"/>
        <v/>
      </c>
      <c r="AF1539" s="121" t="str">
        <f t="shared" si="90"/>
        <v/>
      </c>
    </row>
    <row r="1540" spans="2:32" ht="15.75" customHeight="1" x14ac:dyDescent="0.35">
      <c r="B1540" s="903"/>
      <c r="C1540" s="904"/>
      <c r="D1540" s="905"/>
      <c r="E1540" s="906"/>
      <c r="F1540" s="907"/>
      <c r="G1540" s="908"/>
      <c r="H1540" s="909"/>
      <c r="I1540" s="910"/>
      <c r="J1540" s="911"/>
      <c r="K1540" s="912"/>
      <c r="L1540" s="913"/>
      <c r="M1540" s="914"/>
      <c r="N1540" s="915"/>
      <c r="O1540" s="914"/>
      <c r="P1540" s="915"/>
      <c r="Q1540" s="916"/>
      <c r="R1540" s="917"/>
      <c r="S1540" s="918"/>
      <c r="T1540" s="114" t="str" cm="1">
        <f t="array" ref="T1540">_xlfn.IFS(I1540="L = L",J1540*K1540,I1540="L = RoT",J1540*R1540*S1540,I1540="A = L x H",J1540*K1540*L1540,I1540="A = CS",J1540*O1540,I1540="A = A",J1540*N1540,I1540="A = RoT",J1540*R1540*S1540,I1540="V = L x H x T",J1540*K1540*L1540*M1540,I1540="V = L x CS",J1540*K1540*O1540,I1540="V = T x A",J1540*M1540*N1540,I1540="V = V",J1540*P1540,I1540="V = RoT",J1540*R1540*S1540,I1540="M = M",J1540*Q1540,I1540="M = RoT",J1540*R1540*S1540,I1540="","")</f>
        <v/>
      </c>
      <c r="U1540" s="115" t="str" cm="1">
        <f t="array" ref="U1540">_xlfn.IFNA(_xlfn.IFS($H1540="length","m",$H1540="area","m2",$H1540="volume","m3",$H1540="mass","kg",$H1540="",""),"problem")</f>
        <v/>
      </c>
      <c r="V1540" s="475"/>
      <c r="W1540" s="476"/>
      <c r="X1540" s="476"/>
      <c r="Y1540" s="476"/>
      <c r="Z1540" s="116"/>
      <c r="AA1540" s="117" t="str" cm="1">
        <f t="array" ref="AA1540">_xlfn.IFNA(_xlfn.IFS($H1540="Length",VLOOKUP($Y1540,Densities,3,FALSE),$H1540="area",VLOOKUP($Y1540,Densities,4,FALSE),$H1540="volume",VLOOKUP($Y1540,Densities,5,FALSE),$H1540="mass",1,$H1540="",""),"enter density manually")</f>
        <v/>
      </c>
      <c r="AB1540" s="115" t="str" cm="1">
        <f t="array" ref="AB1540">_xlfn.IFNA(_xlfn.IFS($H1540="length","kg/m",$H1540="area","kg/m2",$H1540="volume","kg/m3",$H1540="mass","kg/kg",$H1540="",""),"problem")</f>
        <v/>
      </c>
      <c r="AC1540" s="118" t="str">
        <f t="shared" si="91"/>
        <v/>
      </c>
      <c r="AD1540" s="119" t="str">
        <f t="shared" si="92"/>
        <v/>
      </c>
      <c r="AE1540" s="120" t="str">
        <f t="shared" si="93"/>
        <v/>
      </c>
      <c r="AF1540" s="121" t="str">
        <f t="shared" si="90"/>
        <v/>
      </c>
    </row>
    <row r="1541" spans="2:32" ht="15.75" customHeight="1" x14ac:dyDescent="0.35">
      <c r="B1541" s="903"/>
      <c r="C1541" s="904"/>
      <c r="D1541" s="905"/>
      <c r="E1541" s="906"/>
      <c r="F1541" s="907"/>
      <c r="G1541" s="908"/>
      <c r="H1541" s="909"/>
      <c r="I1541" s="910"/>
      <c r="J1541" s="911"/>
      <c r="K1541" s="912"/>
      <c r="L1541" s="913"/>
      <c r="M1541" s="914"/>
      <c r="N1541" s="915"/>
      <c r="O1541" s="914"/>
      <c r="P1541" s="915"/>
      <c r="Q1541" s="916"/>
      <c r="R1541" s="917"/>
      <c r="S1541" s="918"/>
      <c r="T1541" s="114" t="str" cm="1">
        <f t="array" ref="T1541">_xlfn.IFS(I1541="L = L",J1541*K1541,I1541="L = RoT",J1541*R1541*S1541,I1541="A = L x H",J1541*K1541*L1541,I1541="A = CS",J1541*O1541,I1541="A = A",J1541*N1541,I1541="A = RoT",J1541*R1541*S1541,I1541="V = L x H x T",J1541*K1541*L1541*M1541,I1541="V = L x CS",J1541*K1541*O1541,I1541="V = T x A",J1541*M1541*N1541,I1541="V = V",J1541*P1541,I1541="V = RoT",J1541*R1541*S1541,I1541="M = M",J1541*Q1541,I1541="M = RoT",J1541*R1541*S1541,I1541="","")</f>
        <v/>
      </c>
      <c r="U1541" s="115" t="str" cm="1">
        <f t="array" ref="U1541">_xlfn.IFNA(_xlfn.IFS($H1541="length","m",$H1541="area","m2",$H1541="volume","m3",$H1541="mass","kg",$H1541="",""),"problem")</f>
        <v/>
      </c>
      <c r="V1541" s="475"/>
      <c r="W1541" s="476"/>
      <c r="X1541" s="476"/>
      <c r="Y1541" s="476"/>
      <c r="Z1541" s="116"/>
      <c r="AA1541" s="117" t="str" cm="1">
        <f t="array" ref="AA1541">_xlfn.IFNA(_xlfn.IFS($H1541="Length",VLOOKUP($Y1541,Densities,3,FALSE),$H1541="area",VLOOKUP($Y1541,Densities,4,FALSE),$H1541="volume",VLOOKUP($Y1541,Densities,5,FALSE),$H1541="mass",1,$H1541="",""),"enter density manually")</f>
        <v/>
      </c>
      <c r="AB1541" s="115" t="str" cm="1">
        <f t="array" ref="AB1541">_xlfn.IFNA(_xlfn.IFS($H1541="length","kg/m",$H1541="area","kg/m2",$H1541="volume","kg/m3",$H1541="mass","kg/kg",$H1541="",""),"problem")</f>
        <v/>
      </c>
      <c r="AC1541" s="118" t="str">
        <f t="shared" si="91"/>
        <v/>
      </c>
      <c r="AD1541" s="119" t="str">
        <f t="shared" si="92"/>
        <v/>
      </c>
      <c r="AE1541" s="120" t="str">
        <f t="shared" si="93"/>
        <v/>
      </c>
      <c r="AF1541" s="121" t="str">
        <f t="shared" si="90"/>
        <v/>
      </c>
    </row>
    <row r="1542" spans="2:32" ht="15.75" customHeight="1" x14ac:dyDescent="0.35">
      <c r="B1542" s="903"/>
      <c r="C1542" s="904"/>
      <c r="D1542" s="905"/>
      <c r="E1542" s="906"/>
      <c r="F1542" s="907"/>
      <c r="G1542" s="908"/>
      <c r="H1542" s="909"/>
      <c r="I1542" s="910"/>
      <c r="J1542" s="911"/>
      <c r="K1542" s="912"/>
      <c r="L1542" s="913"/>
      <c r="M1542" s="914"/>
      <c r="N1542" s="915"/>
      <c r="O1542" s="914"/>
      <c r="P1542" s="915"/>
      <c r="Q1542" s="916"/>
      <c r="R1542" s="917"/>
      <c r="S1542" s="918"/>
      <c r="T1542" s="114" t="str" cm="1">
        <f t="array" ref="T1542">_xlfn.IFS(I1542="L = L",J1542*K1542,I1542="L = RoT",J1542*R1542*S1542,I1542="A = L x H",J1542*K1542*L1542,I1542="A = CS",J1542*O1542,I1542="A = A",J1542*N1542,I1542="A = RoT",J1542*R1542*S1542,I1542="V = L x H x T",J1542*K1542*L1542*M1542,I1542="V = L x CS",J1542*K1542*O1542,I1542="V = T x A",J1542*M1542*N1542,I1542="V = V",J1542*P1542,I1542="V = RoT",J1542*R1542*S1542,I1542="M = M",J1542*Q1542,I1542="M = RoT",J1542*R1542*S1542,I1542="","")</f>
        <v/>
      </c>
      <c r="U1542" s="115" t="str" cm="1">
        <f t="array" ref="U1542">_xlfn.IFNA(_xlfn.IFS($H1542="length","m",$H1542="area","m2",$H1542="volume","m3",$H1542="mass","kg",$H1542="",""),"problem")</f>
        <v/>
      </c>
      <c r="V1542" s="475"/>
      <c r="W1542" s="476"/>
      <c r="X1542" s="476"/>
      <c r="Y1542" s="476"/>
      <c r="Z1542" s="116"/>
      <c r="AA1542" s="117" t="str" cm="1">
        <f t="array" ref="AA1542">_xlfn.IFNA(_xlfn.IFS($H1542="Length",VLOOKUP($Y1542,Densities,3,FALSE),$H1542="area",VLOOKUP($Y1542,Densities,4,FALSE),$H1542="volume",VLOOKUP($Y1542,Densities,5,FALSE),$H1542="mass",1,$H1542="",""),"enter density manually")</f>
        <v/>
      </c>
      <c r="AB1542" s="115" t="str" cm="1">
        <f t="array" ref="AB1542">_xlfn.IFNA(_xlfn.IFS($H1542="length","kg/m",$H1542="area","kg/m2",$H1542="volume","kg/m3",$H1542="mass","kg/kg",$H1542="",""),"problem")</f>
        <v/>
      </c>
      <c r="AC1542" s="118" t="str">
        <f t="shared" si="91"/>
        <v/>
      </c>
      <c r="AD1542" s="119" t="str">
        <f t="shared" si="92"/>
        <v/>
      </c>
      <c r="AE1542" s="120" t="str">
        <f t="shared" si="93"/>
        <v/>
      </c>
      <c r="AF1542" s="121" t="str">
        <f t="shared" ref="AF1542:AF1605" si="94">_xlfn.IFNA(IF($Y1542="","",VLOOKUP($Y1542,_xlfn.CHOOSECOLS(Material_categories,4,9),2,FALSE)),"Assign material to its type in tab 'Matching of material categories'")</f>
        <v/>
      </c>
    </row>
    <row r="1543" spans="2:32" ht="15.75" customHeight="1" x14ac:dyDescent="0.35">
      <c r="B1543" s="903"/>
      <c r="C1543" s="904"/>
      <c r="D1543" s="905"/>
      <c r="E1543" s="906"/>
      <c r="F1543" s="907"/>
      <c r="G1543" s="908"/>
      <c r="H1543" s="909"/>
      <c r="I1543" s="910"/>
      <c r="J1543" s="911"/>
      <c r="K1543" s="912"/>
      <c r="L1543" s="913"/>
      <c r="M1543" s="914"/>
      <c r="N1543" s="915"/>
      <c r="O1543" s="914"/>
      <c r="P1543" s="915"/>
      <c r="Q1543" s="916"/>
      <c r="R1543" s="917"/>
      <c r="S1543" s="918"/>
      <c r="T1543" s="114" t="str" cm="1">
        <f t="array" ref="T1543">_xlfn.IFS(I1543="L = L",J1543*K1543,I1543="L = RoT",J1543*R1543*S1543,I1543="A = L x H",J1543*K1543*L1543,I1543="A = CS",J1543*O1543,I1543="A = A",J1543*N1543,I1543="A = RoT",J1543*R1543*S1543,I1543="V = L x H x T",J1543*K1543*L1543*M1543,I1543="V = L x CS",J1543*K1543*O1543,I1543="V = T x A",J1543*M1543*N1543,I1543="V = V",J1543*P1543,I1543="V = RoT",J1543*R1543*S1543,I1543="M = M",J1543*Q1543,I1543="M = RoT",J1543*R1543*S1543,I1543="","")</f>
        <v/>
      </c>
      <c r="U1543" s="115" t="str" cm="1">
        <f t="array" ref="U1543">_xlfn.IFNA(_xlfn.IFS($H1543="length","m",$H1543="area","m2",$H1543="volume","m3",$H1543="mass","kg",$H1543="",""),"problem")</f>
        <v/>
      </c>
      <c r="V1543" s="475"/>
      <c r="W1543" s="476"/>
      <c r="X1543" s="476"/>
      <c r="Y1543" s="476"/>
      <c r="Z1543" s="116"/>
      <c r="AA1543" s="117" t="str" cm="1">
        <f t="array" ref="AA1543">_xlfn.IFNA(_xlfn.IFS($H1543="Length",VLOOKUP($Y1543,Densities,3,FALSE),$H1543="area",VLOOKUP($Y1543,Densities,4,FALSE),$H1543="volume",VLOOKUP($Y1543,Densities,5,FALSE),$H1543="mass",1,$H1543="",""),"enter density manually")</f>
        <v/>
      </c>
      <c r="AB1543" s="115" t="str" cm="1">
        <f t="array" ref="AB1543">_xlfn.IFNA(_xlfn.IFS($H1543="length","kg/m",$H1543="area","kg/m2",$H1543="volume","kg/m3",$H1543="mass","kg/kg",$H1543="",""),"problem")</f>
        <v/>
      </c>
      <c r="AC1543" s="118" t="str">
        <f t="shared" ref="AC1543:AC1606" si="95">IF($T1543="","",$T1543*$AA1543)</f>
        <v/>
      </c>
      <c r="AD1543" s="119" t="str">
        <f t="shared" ref="AD1543:AD1606" si="96">IF($Y1543="","",IFERROR(_xlfn.IFNA(IF($H1543="volume",$AA1543,VLOOKUP($Y1543,Densities,5,FALSE)),"enter volumic density manually"),"enter volumic density manually"))</f>
        <v/>
      </c>
      <c r="AE1543" s="120" t="str">
        <f t="shared" ref="AE1543:AE1606" si="97">IF($Y1543="","",IF($AC1543="","",$AC1543/$AD1543))</f>
        <v/>
      </c>
      <c r="AF1543" s="121" t="str">
        <f t="shared" si="94"/>
        <v/>
      </c>
    </row>
    <row r="1544" spans="2:32" ht="15.75" customHeight="1" x14ac:dyDescent="0.35">
      <c r="B1544" s="903"/>
      <c r="C1544" s="904"/>
      <c r="D1544" s="905"/>
      <c r="E1544" s="906"/>
      <c r="F1544" s="907"/>
      <c r="G1544" s="908"/>
      <c r="H1544" s="909"/>
      <c r="I1544" s="910"/>
      <c r="J1544" s="911"/>
      <c r="K1544" s="912"/>
      <c r="L1544" s="913"/>
      <c r="M1544" s="914"/>
      <c r="N1544" s="915"/>
      <c r="O1544" s="914"/>
      <c r="P1544" s="915"/>
      <c r="Q1544" s="916"/>
      <c r="R1544" s="917"/>
      <c r="S1544" s="918"/>
      <c r="T1544" s="114" t="str" cm="1">
        <f t="array" ref="T1544">_xlfn.IFS(I1544="L = L",J1544*K1544,I1544="L = RoT",J1544*R1544*S1544,I1544="A = L x H",J1544*K1544*L1544,I1544="A = CS",J1544*O1544,I1544="A = A",J1544*N1544,I1544="A = RoT",J1544*R1544*S1544,I1544="V = L x H x T",J1544*K1544*L1544*M1544,I1544="V = L x CS",J1544*K1544*O1544,I1544="V = T x A",J1544*M1544*N1544,I1544="V = V",J1544*P1544,I1544="V = RoT",J1544*R1544*S1544,I1544="M = M",J1544*Q1544,I1544="M = RoT",J1544*R1544*S1544,I1544="","")</f>
        <v/>
      </c>
      <c r="U1544" s="115" t="str" cm="1">
        <f t="array" ref="U1544">_xlfn.IFNA(_xlfn.IFS($H1544="length","m",$H1544="area","m2",$H1544="volume","m3",$H1544="mass","kg",$H1544="",""),"problem")</f>
        <v/>
      </c>
      <c r="V1544" s="475"/>
      <c r="W1544" s="476"/>
      <c r="X1544" s="476"/>
      <c r="Y1544" s="476"/>
      <c r="Z1544" s="116"/>
      <c r="AA1544" s="117" t="str" cm="1">
        <f t="array" ref="AA1544">_xlfn.IFNA(_xlfn.IFS($H1544="Length",VLOOKUP($Y1544,Densities,3,FALSE),$H1544="area",VLOOKUP($Y1544,Densities,4,FALSE),$H1544="volume",VLOOKUP($Y1544,Densities,5,FALSE),$H1544="mass",1,$H1544="",""),"enter density manually")</f>
        <v/>
      </c>
      <c r="AB1544" s="115" t="str" cm="1">
        <f t="array" ref="AB1544">_xlfn.IFNA(_xlfn.IFS($H1544="length","kg/m",$H1544="area","kg/m2",$H1544="volume","kg/m3",$H1544="mass","kg/kg",$H1544="",""),"problem")</f>
        <v/>
      </c>
      <c r="AC1544" s="118" t="str">
        <f t="shared" si="95"/>
        <v/>
      </c>
      <c r="AD1544" s="119" t="str">
        <f t="shared" si="96"/>
        <v/>
      </c>
      <c r="AE1544" s="120" t="str">
        <f t="shared" si="97"/>
        <v/>
      </c>
      <c r="AF1544" s="121" t="str">
        <f t="shared" si="94"/>
        <v/>
      </c>
    </row>
    <row r="1545" spans="2:32" ht="15.75" customHeight="1" x14ac:dyDescent="0.35">
      <c r="B1545" s="903"/>
      <c r="C1545" s="904"/>
      <c r="D1545" s="905"/>
      <c r="E1545" s="906"/>
      <c r="F1545" s="907"/>
      <c r="G1545" s="908"/>
      <c r="H1545" s="909"/>
      <c r="I1545" s="910"/>
      <c r="J1545" s="911"/>
      <c r="K1545" s="912"/>
      <c r="L1545" s="913"/>
      <c r="M1545" s="914"/>
      <c r="N1545" s="915"/>
      <c r="O1545" s="914"/>
      <c r="P1545" s="915"/>
      <c r="Q1545" s="916"/>
      <c r="R1545" s="917"/>
      <c r="S1545" s="918"/>
      <c r="T1545" s="114" t="str" cm="1">
        <f t="array" ref="T1545">_xlfn.IFS(I1545="L = L",J1545*K1545,I1545="L = RoT",J1545*R1545*S1545,I1545="A = L x H",J1545*K1545*L1545,I1545="A = CS",J1545*O1545,I1545="A = A",J1545*N1545,I1545="A = RoT",J1545*R1545*S1545,I1545="V = L x H x T",J1545*K1545*L1545*M1545,I1545="V = L x CS",J1545*K1545*O1545,I1545="V = T x A",J1545*M1545*N1545,I1545="V = V",J1545*P1545,I1545="V = RoT",J1545*R1545*S1545,I1545="M = M",J1545*Q1545,I1545="M = RoT",J1545*R1545*S1545,I1545="","")</f>
        <v/>
      </c>
      <c r="U1545" s="115" t="str" cm="1">
        <f t="array" ref="U1545">_xlfn.IFNA(_xlfn.IFS($H1545="length","m",$H1545="area","m2",$H1545="volume","m3",$H1545="mass","kg",$H1545="",""),"problem")</f>
        <v/>
      </c>
      <c r="V1545" s="475"/>
      <c r="W1545" s="476"/>
      <c r="X1545" s="476"/>
      <c r="Y1545" s="476"/>
      <c r="Z1545" s="116"/>
      <c r="AA1545" s="117" t="str" cm="1">
        <f t="array" ref="AA1545">_xlfn.IFNA(_xlfn.IFS($H1545="Length",VLOOKUP($Y1545,Densities,3,FALSE),$H1545="area",VLOOKUP($Y1545,Densities,4,FALSE),$H1545="volume",VLOOKUP($Y1545,Densities,5,FALSE),$H1545="mass",1,$H1545="",""),"enter density manually")</f>
        <v/>
      </c>
      <c r="AB1545" s="115" t="str" cm="1">
        <f t="array" ref="AB1545">_xlfn.IFNA(_xlfn.IFS($H1545="length","kg/m",$H1545="area","kg/m2",$H1545="volume","kg/m3",$H1545="mass","kg/kg",$H1545="",""),"problem")</f>
        <v/>
      </c>
      <c r="AC1545" s="118" t="str">
        <f t="shared" si="95"/>
        <v/>
      </c>
      <c r="AD1545" s="119" t="str">
        <f t="shared" si="96"/>
        <v/>
      </c>
      <c r="AE1545" s="120" t="str">
        <f t="shared" si="97"/>
        <v/>
      </c>
      <c r="AF1545" s="121" t="str">
        <f t="shared" si="94"/>
        <v/>
      </c>
    </row>
    <row r="1546" spans="2:32" ht="15.75" customHeight="1" x14ac:dyDescent="0.35">
      <c r="B1546" s="903"/>
      <c r="C1546" s="904"/>
      <c r="D1546" s="905"/>
      <c r="E1546" s="906"/>
      <c r="F1546" s="907"/>
      <c r="G1546" s="908"/>
      <c r="H1546" s="909"/>
      <c r="I1546" s="910"/>
      <c r="J1546" s="911"/>
      <c r="K1546" s="912"/>
      <c r="L1546" s="913"/>
      <c r="M1546" s="914"/>
      <c r="N1546" s="915"/>
      <c r="O1546" s="914"/>
      <c r="P1546" s="915"/>
      <c r="Q1546" s="916"/>
      <c r="R1546" s="917"/>
      <c r="S1546" s="918"/>
      <c r="T1546" s="114" t="str" cm="1">
        <f t="array" ref="T1546">_xlfn.IFS(I1546="L = L",J1546*K1546,I1546="L = RoT",J1546*R1546*S1546,I1546="A = L x H",J1546*K1546*L1546,I1546="A = CS",J1546*O1546,I1546="A = A",J1546*N1546,I1546="A = RoT",J1546*R1546*S1546,I1546="V = L x H x T",J1546*K1546*L1546*M1546,I1546="V = L x CS",J1546*K1546*O1546,I1546="V = T x A",J1546*M1546*N1546,I1546="V = V",J1546*P1546,I1546="V = RoT",J1546*R1546*S1546,I1546="M = M",J1546*Q1546,I1546="M = RoT",J1546*R1546*S1546,I1546="","")</f>
        <v/>
      </c>
      <c r="U1546" s="115" t="str" cm="1">
        <f t="array" ref="U1546">_xlfn.IFNA(_xlfn.IFS($H1546="length","m",$H1546="area","m2",$H1546="volume","m3",$H1546="mass","kg",$H1546="",""),"problem")</f>
        <v/>
      </c>
      <c r="V1546" s="475"/>
      <c r="W1546" s="476"/>
      <c r="X1546" s="476"/>
      <c r="Y1546" s="476"/>
      <c r="Z1546" s="116"/>
      <c r="AA1546" s="117" t="str" cm="1">
        <f t="array" ref="AA1546">_xlfn.IFNA(_xlfn.IFS($H1546="Length",VLOOKUP($Y1546,Densities,3,FALSE),$H1546="area",VLOOKUP($Y1546,Densities,4,FALSE),$H1546="volume",VLOOKUP($Y1546,Densities,5,FALSE),$H1546="mass",1,$H1546="",""),"enter density manually")</f>
        <v/>
      </c>
      <c r="AB1546" s="115" t="str" cm="1">
        <f t="array" ref="AB1546">_xlfn.IFNA(_xlfn.IFS($H1546="length","kg/m",$H1546="area","kg/m2",$H1546="volume","kg/m3",$H1546="mass","kg/kg",$H1546="",""),"problem")</f>
        <v/>
      </c>
      <c r="AC1546" s="118" t="str">
        <f t="shared" si="95"/>
        <v/>
      </c>
      <c r="AD1546" s="119" t="str">
        <f t="shared" si="96"/>
        <v/>
      </c>
      <c r="AE1546" s="120" t="str">
        <f t="shared" si="97"/>
        <v/>
      </c>
      <c r="AF1546" s="121" t="str">
        <f t="shared" si="94"/>
        <v/>
      </c>
    </row>
    <row r="1547" spans="2:32" ht="15.75" customHeight="1" x14ac:dyDescent="0.35">
      <c r="B1547" s="903"/>
      <c r="C1547" s="904"/>
      <c r="D1547" s="905"/>
      <c r="E1547" s="906"/>
      <c r="F1547" s="907"/>
      <c r="G1547" s="908"/>
      <c r="H1547" s="909"/>
      <c r="I1547" s="910"/>
      <c r="J1547" s="911"/>
      <c r="K1547" s="912"/>
      <c r="L1547" s="913"/>
      <c r="M1547" s="914"/>
      <c r="N1547" s="915"/>
      <c r="O1547" s="914"/>
      <c r="P1547" s="915"/>
      <c r="Q1547" s="916"/>
      <c r="R1547" s="917"/>
      <c r="S1547" s="918"/>
      <c r="T1547" s="114" t="str" cm="1">
        <f t="array" ref="T1547">_xlfn.IFS(I1547="L = L",J1547*K1547,I1547="L = RoT",J1547*R1547*S1547,I1547="A = L x H",J1547*K1547*L1547,I1547="A = CS",J1547*O1547,I1547="A = A",J1547*N1547,I1547="A = RoT",J1547*R1547*S1547,I1547="V = L x H x T",J1547*K1547*L1547*M1547,I1547="V = L x CS",J1547*K1547*O1547,I1547="V = T x A",J1547*M1547*N1547,I1547="V = V",J1547*P1547,I1547="V = RoT",J1547*R1547*S1547,I1547="M = M",J1547*Q1547,I1547="M = RoT",J1547*R1547*S1547,I1547="","")</f>
        <v/>
      </c>
      <c r="U1547" s="115" t="str" cm="1">
        <f t="array" ref="U1547">_xlfn.IFNA(_xlfn.IFS($H1547="length","m",$H1547="area","m2",$H1547="volume","m3",$H1547="mass","kg",$H1547="",""),"problem")</f>
        <v/>
      </c>
      <c r="V1547" s="475"/>
      <c r="W1547" s="476"/>
      <c r="X1547" s="476"/>
      <c r="Y1547" s="476"/>
      <c r="Z1547" s="116"/>
      <c r="AA1547" s="117" t="str" cm="1">
        <f t="array" ref="AA1547">_xlfn.IFNA(_xlfn.IFS($H1547="Length",VLOOKUP($Y1547,Densities,3,FALSE),$H1547="area",VLOOKUP($Y1547,Densities,4,FALSE),$H1547="volume",VLOOKUP($Y1547,Densities,5,FALSE),$H1547="mass",1,$H1547="",""),"enter density manually")</f>
        <v/>
      </c>
      <c r="AB1547" s="115" t="str" cm="1">
        <f t="array" ref="AB1547">_xlfn.IFNA(_xlfn.IFS($H1547="length","kg/m",$H1547="area","kg/m2",$H1547="volume","kg/m3",$H1547="mass","kg/kg",$H1547="",""),"problem")</f>
        <v/>
      </c>
      <c r="AC1547" s="118" t="str">
        <f t="shared" si="95"/>
        <v/>
      </c>
      <c r="AD1547" s="119" t="str">
        <f t="shared" si="96"/>
        <v/>
      </c>
      <c r="AE1547" s="120" t="str">
        <f t="shared" si="97"/>
        <v/>
      </c>
      <c r="AF1547" s="121" t="str">
        <f t="shared" si="94"/>
        <v/>
      </c>
    </row>
    <row r="1548" spans="2:32" ht="15.75" customHeight="1" x14ac:dyDescent="0.35">
      <c r="B1548" s="903"/>
      <c r="C1548" s="904"/>
      <c r="D1548" s="905"/>
      <c r="E1548" s="906"/>
      <c r="F1548" s="907"/>
      <c r="G1548" s="908"/>
      <c r="H1548" s="909"/>
      <c r="I1548" s="910"/>
      <c r="J1548" s="911"/>
      <c r="K1548" s="912"/>
      <c r="L1548" s="913"/>
      <c r="M1548" s="914"/>
      <c r="N1548" s="915"/>
      <c r="O1548" s="914"/>
      <c r="P1548" s="915"/>
      <c r="Q1548" s="916"/>
      <c r="R1548" s="917"/>
      <c r="S1548" s="918"/>
      <c r="T1548" s="114" t="str" cm="1">
        <f t="array" ref="T1548">_xlfn.IFS(I1548="L = L",J1548*K1548,I1548="L = RoT",J1548*R1548*S1548,I1548="A = L x H",J1548*K1548*L1548,I1548="A = CS",J1548*O1548,I1548="A = A",J1548*N1548,I1548="A = RoT",J1548*R1548*S1548,I1548="V = L x H x T",J1548*K1548*L1548*M1548,I1548="V = L x CS",J1548*K1548*O1548,I1548="V = T x A",J1548*M1548*N1548,I1548="V = V",J1548*P1548,I1548="V = RoT",J1548*R1548*S1548,I1548="M = M",J1548*Q1548,I1548="M = RoT",J1548*R1548*S1548,I1548="","")</f>
        <v/>
      </c>
      <c r="U1548" s="115" t="str" cm="1">
        <f t="array" ref="U1548">_xlfn.IFNA(_xlfn.IFS($H1548="length","m",$H1548="area","m2",$H1548="volume","m3",$H1548="mass","kg",$H1548="",""),"problem")</f>
        <v/>
      </c>
      <c r="V1548" s="475"/>
      <c r="W1548" s="476"/>
      <c r="X1548" s="476"/>
      <c r="Y1548" s="476"/>
      <c r="Z1548" s="116"/>
      <c r="AA1548" s="117" t="str" cm="1">
        <f t="array" ref="AA1548">_xlfn.IFNA(_xlfn.IFS($H1548="Length",VLOOKUP($Y1548,Densities,3,FALSE),$H1548="area",VLOOKUP($Y1548,Densities,4,FALSE),$H1548="volume",VLOOKUP($Y1548,Densities,5,FALSE),$H1548="mass",1,$H1548="",""),"enter density manually")</f>
        <v/>
      </c>
      <c r="AB1548" s="115" t="str" cm="1">
        <f t="array" ref="AB1548">_xlfn.IFNA(_xlfn.IFS($H1548="length","kg/m",$H1548="area","kg/m2",$H1548="volume","kg/m3",$H1548="mass","kg/kg",$H1548="",""),"problem")</f>
        <v/>
      </c>
      <c r="AC1548" s="118" t="str">
        <f t="shared" si="95"/>
        <v/>
      </c>
      <c r="AD1548" s="119" t="str">
        <f t="shared" si="96"/>
        <v/>
      </c>
      <c r="AE1548" s="120" t="str">
        <f t="shared" si="97"/>
        <v/>
      </c>
      <c r="AF1548" s="121" t="str">
        <f t="shared" si="94"/>
        <v/>
      </c>
    </row>
    <row r="1549" spans="2:32" ht="15.75" customHeight="1" x14ac:dyDescent="0.35">
      <c r="B1549" s="903"/>
      <c r="C1549" s="904"/>
      <c r="D1549" s="905"/>
      <c r="E1549" s="906"/>
      <c r="F1549" s="907"/>
      <c r="G1549" s="908"/>
      <c r="H1549" s="909"/>
      <c r="I1549" s="910"/>
      <c r="J1549" s="911"/>
      <c r="K1549" s="912"/>
      <c r="L1549" s="913"/>
      <c r="M1549" s="914"/>
      <c r="N1549" s="915"/>
      <c r="O1549" s="914"/>
      <c r="P1549" s="915"/>
      <c r="Q1549" s="916"/>
      <c r="R1549" s="917"/>
      <c r="S1549" s="918"/>
      <c r="T1549" s="114" t="str" cm="1">
        <f t="array" ref="T1549">_xlfn.IFS(I1549="L = L",J1549*K1549,I1549="L = RoT",J1549*R1549*S1549,I1549="A = L x H",J1549*K1549*L1549,I1549="A = CS",J1549*O1549,I1549="A = A",J1549*N1549,I1549="A = RoT",J1549*R1549*S1549,I1549="V = L x H x T",J1549*K1549*L1549*M1549,I1549="V = L x CS",J1549*K1549*O1549,I1549="V = T x A",J1549*M1549*N1549,I1549="V = V",J1549*P1549,I1549="V = RoT",J1549*R1549*S1549,I1549="M = M",J1549*Q1549,I1549="M = RoT",J1549*R1549*S1549,I1549="","")</f>
        <v/>
      </c>
      <c r="U1549" s="115" t="str" cm="1">
        <f t="array" ref="U1549">_xlfn.IFNA(_xlfn.IFS($H1549="length","m",$H1549="area","m2",$H1549="volume","m3",$H1549="mass","kg",$H1549="",""),"problem")</f>
        <v/>
      </c>
      <c r="V1549" s="475"/>
      <c r="W1549" s="476"/>
      <c r="X1549" s="476"/>
      <c r="Y1549" s="476"/>
      <c r="Z1549" s="116"/>
      <c r="AA1549" s="117" t="str" cm="1">
        <f t="array" ref="AA1549">_xlfn.IFNA(_xlfn.IFS($H1549="Length",VLOOKUP($Y1549,Densities,3,FALSE),$H1549="area",VLOOKUP($Y1549,Densities,4,FALSE),$H1549="volume",VLOOKUP($Y1549,Densities,5,FALSE),$H1549="mass",1,$H1549="",""),"enter density manually")</f>
        <v/>
      </c>
      <c r="AB1549" s="115" t="str" cm="1">
        <f t="array" ref="AB1549">_xlfn.IFNA(_xlfn.IFS($H1549="length","kg/m",$H1549="area","kg/m2",$H1549="volume","kg/m3",$H1549="mass","kg/kg",$H1549="",""),"problem")</f>
        <v/>
      </c>
      <c r="AC1549" s="118" t="str">
        <f t="shared" si="95"/>
        <v/>
      </c>
      <c r="AD1549" s="119" t="str">
        <f t="shared" si="96"/>
        <v/>
      </c>
      <c r="AE1549" s="120" t="str">
        <f t="shared" si="97"/>
        <v/>
      </c>
      <c r="AF1549" s="121" t="str">
        <f t="shared" si="94"/>
        <v/>
      </c>
    </row>
    <row r="1550" spans="2:32" ht="15.75" customHeight="1" x14ac:dyDescent="0.35">
      <c r="B1550" s="903"/>
      <c r="C1550" s="904"/>
      <c r="D1550" s="905"/>
      <c r="E1550" s="906"/>
      <c r="F1550" s="907"/>
      <c r="G1550" s="908"/>
      <c r="H1550" s="909"/>
      <c r="I1550" s="910"/>
      <c r="J1550" s="911"/>
      <c r="K1550" s="912"/>
      <c r="L1550" s="913"/>
      <c r="M1550" s="914"/>
      <c r="N1550" s="915"/>
      <c r="O1550" s="914"/>
      <c r="P1550" s="915"/>
      <c r="Q1550" s="916"/>
      <c r="R1550" s="917"/>
      <c r="S1550" s="918"/>
      <c r="T1550" s="114" t="str" cm="1">
        <f t="array" ref="T1550">_xlfn.IFS(I1550="L = L",J1550*K1550,I1550="L = RoT",J1550*R1550*S1550,I1550="A = L x H",J1550*K1550*L1550,I1550="A = CS",J1550*O1550,I1550="A = A",J1550*N1550,I1550="A = RoT",J1550*R1550*S1550,I1550="V = L x H x T",J1550*K1550*L1550*M1550,I1550="V = L x CS",J1550*K1550*O1550,I1550="V = T x A",J1550*M1550*N1550,I1550="V = V",J1550*P1550,I1550="V = RoT",J1550*R1550*S1550,I1550="M = M",J1550*Q1550,I1550="M = RoT",J1550*R1550*S1550,I1550="","")</f>
        <v/>
      </c>
      <c r="U1550" s="115" t="str" cm="1">
        <f t="array" ref="U1550">_xlfn.IFNA(_xlfn.IFS($H1550="length","m",$H1550="area","m2",$H1550="volume","m3",$H1550="mass","kg",$H1550="",""),"problem")</f>
        <v/>
      </c>
      <c r="V1550" s="475"/>
      <c r="W1550" s="476"/>
      <c r="X1550" s="476"/>
      <c r="Y1550" s="476"/>
      <c r="Z1550" s="116"/>
      <c r="AA1550" s="117" t="str" cm="1">
        <f t="array" ref="AA1550">_xlfn.IFNA(_xlfn.IFS($H1550="Length",VLOOKUP($Y1550,Densities,3,FALSE),$H1550="area",VLOOKUP($Y1550,Densities,4,FALSE),$H1550="volume",VLOOKUP($Y1550,Densities,5,FALSE),$H1550="mass",1,$H1550="",""),"enter density manually")</f>
        <v/>
      </c>
      <c r="AB1550" s="115" t="str" cm="1">
        <f t="array" ref="AB1550">_xlfn.IFNA(_xlfn.IFS($H1550="length","kg/m",$H1550="area","kg/m2",$H1550="volume","kg/m3",$H1550="mass","kg/kg",$H1550="",""),"problem")</f>
        <v/>
      </c>
      <c r="AC1550" s="118" t="str">
        <f t="shared" si="95"/>
        <v/>
      </c>
      <c r="AD1550" s="119" t="str">
        <f t="shared" si="96"/>
        <v/>
      </c>
      <c r="AE1550" s="120" t="str">
        <f t="shared" si="97"/>
        <v/>
      </c>
      <c r="AF1550" s="121" t="str">
        <f t="shared" si="94"/>
        <v/>
      </c>
    </row>
    <row r="1551" spans="2:32" ht="15.75" customHeight="1" x14ac:dyDescent="0.35">
      <c r="B1551" s="903"/>
      <c r="C1551" s="904"/>
      <c r="D1551" s="905"/>
      <c r="E1551" s="906"/>
      <c r="F1551" s="907"/>
      <c r="G1551" s="908"/>
      <c r="H1551" s="909"/>
      <c r="I1551" s="910"/>
      <c r="J1551" s="911"/>
      <c r="K1551" s="912"/>
      <c r="L1551" s="913"/>
      <c r="M1551" s="914"/>
      <c r="N1551" s="915"/>
      <c r="O1551" s="914"/>
      <c r="P1551" s="915"/>
      <c r="Q1551" s="916"/>
      <c r="R1551" s="917"/>
      <c r="S1551" s="918"/>
      <c r="T1551" s="114" t="str" cm="1">
        <f t="array" ref="T1551">_xlfn.IFS(I1551="L = L",J1551*K1551,I1551="L = RoT",J1551*R1551*S1551,I1551="A = L x H",J1551*K1551*L1551,I1551="A = CS",J1551*O1551,I1551="A = A",J1551*N1551,I1551="A = RoT",J1551*R1551*S1551,I1551="V = L x H x T",J1551*K1551*L1551*M1551,I1551="V = L x CS",J1551*K1551*O1551,I1551="V = T x A",J1551*M1551*N1551,I1551="V = V",J1551*P1551,I1551="V = RoT",J1551*R1551*S1551,I1551="M = M",J1551*Q1551,I1551="M = RoT",J1551*R1551*S1551,I1551="","")</f>
        <v/>
      </c>
      <c r="U1551" s="115" t="str" cm="1">
        <f t="array" ref="U1551">_xlfn.IFNA(_xlfn.IFS($H1551="length","m",$H1551="area","m2",$H1551="volume","m3",$H1551="mass","kg",$H1551="",""),"problem")</f>
        <v/>
      </c>
      <c r="V1551" s="475"/>
      <c r="W1551" s="476"/>
      <c r="X1551" s="476"/>
      <c r="Y1551" s="476"/>
      <c r="Z1551" s="116"/>
      <c r="AA1551" s="117" t="str" cm="1">
        <f t="array" ref="AA1551">_xlfn.IFNA(_xlfn.IFS($H1551="Length",VLOOKUP($Y1551,Densities,3,FALSE),$H1551="area",VLOOKUP($Y1551,Densities,4,FALSE),$H1551="volume",VLOOKUP($Y1551,Densities,5,FALSE),$H1551="mass",1,$H1551="",""),"enter density manually")</f>
        <v/>
      </c>
      <c r="AB1551" s="115" t="str" cm="1">
        <f t="array" ref="AB1551">_xlfn.IFNA(_xlfn.IFS($H1551="length","kg/m",$H1551="area","kg/m2",$H1551="volume","kg/m3",$H1551="mass","kg/kg",$H1551="",""),"problem")</f>
        <v/>
      </c>
      <c r="AC1551" s="118" t="str">
        <f t="shared" si="95"/>
        <v/>
      </c>
      <c r="AD1551" s="119" t="str">
        <f t="shared" si="96"/>
        <v/>
      </c>
      <c r="AE1551" s="120" t="str">
        <f t="shared" si="97"/>
        <v/>
      </c>
      <c r="AF1551" s="121" t="str">
        <f t="shared" si="94"/>
        <v/>
      </c>
    </row>
    <row r="1552" spans="2:32" ht="15.75" customHeight="1" x14ac:dyDescent="0.35">
      <c r="B1552" s="903"/>
      <c r="C1552" s="904"/>
      <c r="D1552" s="905"/>
      <c r="E1552" s="906"/>
      <c r="F1552" s="907"/>
      <c r="G1552" s="908"/>
      <c r="H1552" s="909"/>
      <c r="I1552" s="910"/>
      <c r="J1552" s="911"/>
      <c r="K1552" s="912"/>
      <c r="L1552" s="913"/>
      <c r="M1552" s="914"/>
      <c r="N1552" s="915"/>
      <c r="O1552" s="914"/>
      <c r="P1552" s="915"/>
      <c r="Q1552" s="916"/>
      <c r="R1552" s="917"/>
      <c r="S1552" s="918"/>
      <c r="T1552" s="114" t="str" cm="1">
        <f t="array" ref="T1552">_xlfn.IFS(I1552="L = L",J1552*K1552,I1552="L = RoT",J1552*R1552*S1552,I1552="A = L x H",J1552*K1552*L1552,I1552="A = CS",J1552*O1552,I1552="A = A",J1552*N1552,I1552="A = RoT",J1552*R1552*S1552,I1552="V = L x H x T",J1552*K1552*L1552*M1552,I1552="V = L x CS",J1552*K1552*O1552,I1552="V = T x A",J1552*M1552*N1552,I1552="V = V",J1552*P1552,I1552="V = RoT",J1552*R1552*S1552,I1552="M = M",J1552*Q1552,I1552="M = RoT",J1552*R1552*S1552,I1552="","")</f>
        <v/>
      </c>
      <c r="U1552" s="115" t="str" cm="1">
        <f t="array" ref="U1552">_xlfn.IFNA(_xlfn.IFS($H1552="length","m",$H1552="area","m2",$H1552="volume","m3",$H1552="mass","kg",$H1552="",""),"problem")</f>
        <v/>
      </c>
      <c r="V1552" s="475"/>
      <c r="W1552" s="476"/>
      <c r="X1552" s="476"/>
      <c r="Y1552" s="476"/>
      <c r="Z1552" s="116"/>
      <c r="AA1552" s="117" t="str" cm="1">
        <f t="array" ref="AA1552">_xlfn.IFNA(_xlfn.IFS($H1552="Length",VLOOKUP($Y1552,Densities,3,FALSE),$H1552="area",VLOOKUP($Y1552,Densities,4,FALSE),$H1552="volume",VLOOKUP($Y1552,Densities,5,FALSE),$H1552="mass",1,$H1552="",""),"enter density manually")</f>
        <v/>
      </c>
      <c r="AB1552" s="115" t="str" cm="1">
        <f t="array" ref="AB1552">_xlfn.IFNA(_xlfn.IFS($H1552="length","kg/m",$H1552="area","kg/m2",$H1552="volume","kg/m3",$H1552="mass","kg/kg",$H1552="",""),"problem")</f>
        <v/>
      </c>
      <c r="AC1552" s="118" t="str">
        <f t="shared" si="95"/>
        <v/>
      </c>
      <c r="AD1552" s="119" t="str">
        <f t="shared" si="96"/>
        <v/>
      </c>
      <c r="AE1552" s="120" t="str">
        <f t="shared" si="97"/>
        <v/>
      </c>
      <c r="AF1552" s="121" t="str">
        <f t="shared" si="94"/>
        <v/>
      </c>
    </row>
    <row r="1553" spans="2:32" ht="15.75" customHeight="1" x14ac:dyDescent="0.35">
      <c r="B1553" s="903"/>
      <c r="C1553" s="904"/>
      <c r="D1553" s="905"/>
      <c r="E1553" s="906"/>
      <c r="F1553" s="907"/>
      <c r="G1553" s="908"/>
      <c r="H1553" s="909"/>
      <c r="I1553" s="910"/>
      <c r="J1553" s="911"/>
      <c r="K1553" s="912"/>
      <c r="L1553" s="913"/>
      <c r="M1553" s="914"/>
      <c r="N1553" s="915"/>
      <c r="O1553" s="914"/>
      <c r="P1553" s="915"/>
      <c r="Q1553" s="916"/>
      <c r="R1553" s="917"/>
      <c r="S1553" s="918"/>
      <c r="T1553" s="114" t="str" cm="1">
        <f t="array" ref="T1553">_xlfn.IFS(I1553="L = L",J1553*K1553,I1553="L = RoT",J1553*R1553*S1553,I1553="A = L x H",J1553*K1553*L1553,I1553="A = CS",J1553*O1553,I1553="A = A",J1553*N1553,I1553="A = RoT",J1553*R1553*S1553,I1553="V = L x H x T",J1553*K1553*L1553*M1553,I1553="V = L x CS",J1553*K1553*O1553,I1553="V = T x A",J1553*M1553*N1553,I1553="V = V",J1553*P1553,I1553="V = RoT",J1553*R1553*S1553,I1553="M = M",J1553*Q1553,I1553="M = RoT",J1553*R1553*S1553,I1553="","")</f>
        <v/>
      </c>
      <c r="U1553" s="115" t="str" cm="1">
        <f t="array" ref="U1553">_xlfn.IFNA(_xlfn.IFS($H1553="length","m",$H1553="area","m2",$H1553="volume","m3",$H1553="mass","kg",$H1553="",""),"problem")</f>
        <v/>
      </c>
      <c r="V1553" s="475"/>
      <c r="W1553" s="476"/>
      <c r="X1553" s="476"/>
      <c r="Y1553" s="476"/>
      <c r="Z1553" s="116"/>
      <c r="AA1553" s="117" t="str" cm="1">
        <f t="array" ref="AA1553">_xlfn.IFNA(_xlfn.IFS($H1553="Length",VLOOKUP($Y1553,Densities,3,FALSE),$H1553="area",VLOOKUP($Y1553,Densities,4,FALSE),$H1553="volume",VLOOKUP($Y1553,Densities,5,FALSE),$H1553="mass",1,$H1553="",""),"enter density manually")</f>
        <v/>
      </c>
      <c r="AB1553" s="115" t="str" cm="1">
        <f t="array" ref="AB1553">_xlfn.IFNA(_xlfn.IFS($H1553="length","kg/m",$H1553="area","kg/m2",$H1553="volume","kg/m3",$H1553="mass","kg/kg",$H1553="",""),"problem")</f>
        <v/>
      </c>
      <c r="AC1553" s="118" t="str">
        <f t="shared" si="95"/>
        <v/>
      </c>
      <c r="AD1553" s="119" t="str">
        <f t="shared" si="96"/>
        <v/>
      </c>
      <c r="AE1553" s="120" t="str">
        <f t="shared" si="97"/>
        <v/>
      </c>
      <c r="AF1553" s="121" t="str">
        <f t="shared" si="94"/>
        <v/>
      </c>
    </row>
    <row r="1554" spans="2:32" ht="15.75" customHeight="1" x14ac:dyDescent="0.35">
      <c r="B1554" s="903"/>
      <c r="C1554" s="904"/>
      <c r="D1554" s="905"/>
      <c r="E1554" s="906"/>
      <c r="F1554" s="907"/>
      <c r="G1554" s="908"/>
      <c r="H1554" s="909"/>
      <c r="I1554" s="910"/>
      <c r="J1554" s="911"/>
      <c r="K1554" s="912"/>
      <c r="L1554" s="913"/>
      <c r="M1554" s="914"/>
      <c r="N1554" s="915"/>
      <c r="O1554" s="914"/>
      <c r="P1554" s="915"/>
      <c r="Q1554" s="916"/>
      <c r="R1554" s="917"/>
      <c r="S1554" s="918"/>
      <c r="T1554" s="114" t="str" cm="1">
        <f t="array" ref="T1554">_xlfn.IFS(I1554="L = L",J1554*K1554,I1554="L = RoT",J1554*R1554*S1554,I1554="A = L x H",J1554*K1554*L1554,I1554="A = CS",J1554*O1554,I1554="A = A",J1554*N1554,I1554="A = RoT",J1554*R1554*S1554,I1554="V = L x H x T",J1554*K1554*L1554*M1554,I1554="V = L x CS",J1554*K1554*O1554,I1554="V = T x A",J1554*M1554*N1554,I1554="V = V",J1554*P1554,I1554="V = RoT",J1554*R1554*S1554,I1554="M = M",J1554*Q1554,I1554="M = RoT",J1554*R1554*S1554,I1554="","")</f>
        <v/>
      </c>
      <c r="U1554" s="115" t="str" cm="1">
        <f t="array" ref="U1554">_xlfn.IFNA(_xlfn.IFS($H1554="length","m",$H1554="area","m2",$H1554="volume","m3",$H1554="mass","kg",$H1554="",""),"problem")</f>
        <v/>
      </c>
      <c r="V1554" s="475"/>
      <c r="W1554" s="476"/>
      <c r="X1554" s="476"/>
      <c r="Y1554" s="476"/>
      <c r="Z1554" s="116"/>
      <c r="AA1554" s="117" t="str" cm="1">
        <f t="array" ref="AA1554">_xlfn.IFNA(_xlfn.IFS($H1554="Length",VLOOKUP($Y1554,Densities,3,FALSE),$H1554="area",VLOOKUP($Y1554,Densities,4,FALSE),$H1554="volume",VLOOKUP($Y1554,Densities,5,FALSE),$H1554="mass",1,$H1554="",""),"enter density manually")</f>
        <v/>
      </c>
      <c r="AB1554" s="115" t="str" cm="1">
        <f t="array" ref="AB1554">_xlfn.IFNA(_xlfn.IFS($H1554="length","kg/m",$H1554="area","kg/m2",$H1554="volume","kg/m3",$H1554="mass","kg/kg",$H1554="",""),"problem")</f>
        <v/>
      </c>
      <c r="AC1554" s="118" t="str">
        <f t="shared" si="95"/>
        <v/>
      </c>
      <c r="AD1554" s="119" t="str">
        <f t="shared" si="96"/>
        <v/>
      </c>
      <c r="AE1554" s="120" t="str">
        <f t="shared" si="97"/>
        <v/>
      </c>
      <c r="AF1554" s="121" t="str">
        <f t="shared" si="94"/>
        <v/>
      </c>
    </row>
    <row r="1555" spans="2:32" ht="15.75" customHeight="1" x14ac:dyDescent="0.35">
      <c r="B1555" s="903"/>
      <c r="C1555" s="904"/>
      <c r="D1555" s="905"/>
      <c r="E1555" s="906"/>
      <c r="F1555" s="907"/>
      <c r="G1555" s="908"/>
      <c r="H1555" s="909"/>
      <c r="I1555" s="910"/>
      <c r="J1555" s="911"/>
      <c r="K1555" s="912"/>
      <c r="L1555" s="913"/>
      <c r="M1555" s="914"/>
      <c r="N1555" s="915"/>
      <c r="O1555" s="914"/>
      <c r="P1555" s="915"/>
      <c r="Q1555" s="916"/>
      <c r="R1555" s="917"/>
      <c r="S1555" s="918"/>
      <c r="T1555" s="114" t="str" cm="1">
        <f t="array" ref="T1555">_xlfn.IFS(I1555="L = L",J1555*K1555,I1555="L = RoT",J1555*R1555*S1555,I1555="A = L x H",J1555*K1555*L1555,I1555="A = CS",J1555*O1555,I1555="A = A",J1555*N1555,I1555="A = RoT",J1555*R1555*S1555,I1555="V = L x H x T",J1555*K1555*L1555*M1555,I1555="V = L x CS",J1555*K1555*O1555,I1555="V = T x A",J1555*M1555*N1555,I1555="V = V",J1555*P1555,I1555="V = RoT",J1555*R1555*S1555,I1555="M = M",J1555*Q1555,I1555="M = RoT",J1555*R1555*S1555,I1555="","")</f>
        <v/>
      </c>
      <c r="U1555" s="115" t="str" cm="1">
        <f t="array" ref="U1555">_xlfn.IFNA(_xlfn.IFS($H1555="length","m",$H1555="area","m2",$H1555="volume","m3",$H1555="mass","kg",$H1555="",""),"problem")</f>
        <v/>
      </c>
      <c r="V1555" s="475"/>
      <c r="W1555" s="476"/>
      <c r="X1555" s="476"/>
      <c r="Y1555" s="476"/>
      <c r="Z1555" s="116"/>
      <c r="AA1555" s="117" t="str" cm="1">
        <f t="array" ref="AA1555">_xlfn.IFNA(_xlfn.IFS($H1555="Length",VLOOKUP($Y1555,Densities,3,FALSE),$H1555="area",VLOOKUP($Y1555,Densities,4,FALSE),$H1555="volume",VLOOKUP($Y1555,Densities,5,FALSE),$H1555="mass",1,$H1555="",""),"enter density manually")</f>
        <v/>
      </c>
      <c r="AB1555" s="115" t="str" cm="1">
        <f t="array" ref="AB1555">_xlfn.IFNA(_xlfn.IFS($H1555="length","kg/m",$H1555="area","kg/m2",$H1555="volume","kg/m3",$H1555="mass","kg/kg",$H1555="",""),"problem")</f>
        <v/>
      </c>
      <c r="AC1555" s="118" t="str">
        <f t="shared" si="95"/>
        <v/>
      </c>
      <c r="AD1555" s="119" t="str">
        <f t="shared" si="96"/>
        <v/>
      </c>
      <c r="AE1555" s="120" t="str">
        <f t="shared" si="97"/>
        <v/>
      </c>
      <c r="AF1555" s="121" t="str">
        <f t="shared" si="94"/>
        <v/>
      </c>
    </row>
    <row r="1556" spans="2:32" ht="15.75" customHeight="1" x14ac:dyDescent="0.35">
      <c r="B1556" s="903"/>
      <c r="C1556" s="904"/>
      <c r="D1556" s="905"/>
      <c r="E1556" s="906"/>
      <c r="F1556" s="907"/>
      <c r="G1556" s="908"/>
      <c r="H1556" s="909"/>
      <c r="I1556" s="910"/>
      <c r="J1556" s="911"/>
      <c r="K1556" s="912"/>
      <c r="L1556" s="913"/>
      <c r="M1556" s="914"/>
      <c r="N1556" s="915"/>
      <c r="O1556" s="914"/>
      <c r="P1556" s="915"/>
      <c r="Q1556" s="916"/>
      <c r="R1556" s="917"/>
      <c r="S1556" s="918"/>
      <c r="T1556" s="114" t="str" cm="1">
        <f t="array" ref="T1556">_xlfn.IFS(I1556="L = L",J1556*K1556,I1556="L = RoT",J1556*R1556*S1556,I1556="A = L x H",J1556*K1556*L1556,I1556="A = CS",J1556*O1556,I1556="A = A",J1556*N1556,I1556="A = RoT",J1556*R1556*S1556,I1556="V = L x H x T",J1556*K1556*L1556*M1556,I1556="V = L x CS",J1556*K1556*O1556,I1556="V = T x A",J1556*M1556*N1556,I1556="V = V",J1556*P1556,I1556="V = RoT",J1556*R1556*S1556,I1556="M = M",J1556*Q1556,I1556="M = RoT",J1556*R1556*S1556,I1556="","")</f>
        <v/>
      </c>
      <c r="U1556" s="115" t="str" cm="1">
        <f t="array" ref="U1556">_xlfn.IFNA(_xlfn.IFS($H1556="length","m",$H1556="area","m2",$H1556="volume","m3",$H1556="mass","kg",$H1556="",""),"problem")</f>
        <v/>
      </c>
      <c r="V1556" s="475"/>
      <c r="W1556" s="476"/>
      <c r="X1556" s="476"/>
      <c r="Y1556" s="476"/>
      <c r="Z1556" s="116"/>
      <c r="AA1556" s="117" t="str" cm="1">
        <f t="array" ref="AA1556">_xlfn.IFNA(_xlfn.IFS($H1556="Length",VLOOKUP($Y1556,Densities,3,FALSE),$H1556="area",VLOOKUP($Y1556,Densities,4,FALSE),$H1556="volume",VLOOKUP($Y1556,Densities,5,FALSE),$H1556="mass",1,$H1556="",""),"enter density manually")</f>
        <v/>
      </c>
      <c r="AB1556" s="115" t="str" cm="1">
        <f t="array" ref="AB1556">_xlfn.IFNA(_xlfn.IFS($H1556="length","kg/m",$H1556="area","kg/m2",$H1556="volume","kg/m3",$H1556="mass","kg/kg",$H1556="",""),"problem")</f>
        <v/>
      </c>
      <c r="AC1556" s="118" t="str">
        <f t="shared" si="95"/>
        <v/>
      </c>
      <c r="AD1556" s="119" t="str">
        <f t="shared" si="96"/>
        <v/>
      </c>
      <c r="AE1556" s="120" t="str">
        <f t="shared" si="97"/>
        <v/>
      </c>
      <c r="AF1556" s="121" t="str">
        <f t="shared" si="94"/>
        <v/>
      </c>
    </row>
    <row r="1557" spans="2:32" ht="15.75" customHeight="1" x14ac:dyDescent="0.35">
      <c r="B1557" s="903"/>
      <c r="C1557" s="904"/>
      <c r="D1557" s="905"/>
      <c r="E1557" s="906"/>
      <c r="F1557" s="907"/>
      <c r="G1557" s="908"/>
      <c r="H1557" s="909"/>
      <c r="I1557" s="910"/>
      <c r="J1557" s="911"/>
      <c r="K1557" s="912"/>
      <c r="L1557" s="913"/>
      <c r="M1557" s="914"/>
      <c r="N1557" s="915"/>
      <c r="O1557" s="914"/>
      <c r="P1557" s="915"/>
      <c r="Q1557" s="916"/>
      <c r="R1557" s="917"/>
      <c r="S1557" s="918"/>
      <c r="T1557" s="114" t="str" cm="1">
        <f t="array" ref="T1557">_xlfn.IFS(I1557="L = L",J1557*K1557,I1557="L = RoT",J1557*R1557*S1557,I1557="A = L x H",J1557*K1557*L1557,I1557="A = CS",J1557*O1557,I1557="A = A",J1557*N1557,I1557="A = RoT",J1557*R1557*S1557,I1557="V = L x H x T",J1557*K1557*L1557*M1557,I1557="V = L x CS",J1557*K1557*O1557,I1557="V = T x A",J1557*M1557*N1557,I1557="V = V",J1557*P1557,I1557="V = RoT",J1557*R1557*S1557,I1557="M = M",J1557*Q1557,I1557="M = RoT",J1557*R1557*S1557,I1557="","")</f>
        <v/>
      </c>
      <c r="U1557" s="115" t="str" cm="1">
        <f t="array" ref="U1557">_xlfn.IFNA(_xlfn.IFS($H1557="length","m",$H1557="area","m2",$H1557="volume","m3",$H1557="mass","kg",$H1557="",""),"problem")</f>
        <v/>
      </c>
      <c r="V1557" s="475"/>
      <c r="W1557" s="476"/>
      <c r="X1557" s="476"/>
      <c r="Y1557" s="476"/>
      <c r="Z1557" s="116"/>
      <c r="AA1557" s="117" t="str" cm="1">
        <f t="array" ref="AA1557">_xlfn.IFNA(_xlfn.IFS($H1557="Length",VLOOKUP($Y1557,Densities,3,FALSE),$H1557="area",VLOOKUP($Y1557,Densities,4,FALSE),$H1557="volume",VLOOKUP($Y1557,Densities,5,FALSE),$H1557="mass",1,$H1557="",""),"enter density manually")</f>
        <v/>
      </c>
      <c r="AB1557" s="115" t="str" cm="1">
        <f t="array" ref="AB1557">_xlfn.IFNA(_xlfn.IFS($H1557="length","kg/m",$H1557="area","kg/m2",$H1557="volume","kg/m3",$H1557="mass","kg/kg",$H1557="",""),"problem")</f>
        <v/>
      </c>
      <c r="AC1557" s="118" t="str">
        <f t="shared" si="95"/>
        <v/>
      </c>
      <c r="AD1557" s="119" t="str">
        <f t="shared" si="96"/>
        <v/>
      </c>
      <c r="AE1557" s="120" t="str">
        <f t="shared" si="97"/>
        <v/>
      </c>
      <c r="AF1557" s="121" t="str">
        <f t="shared" si="94"/>
        <v/>
      </c>
    </row>
    <row r="1558" spans="2:32" ht="15.75" customHeight="1" x14ac:dyDescent="0.35">
      <c r="B1558" s="903"/>
      <c r="C1558" s="904"/>
      <c r="D1558" s="905"/>
      <c r="E1558" s="906"/>
      <c r="F1558" s="907"/>
      <c r="G1558" s="908"/>
      <c r="H1558" s="909"/>
      <c r="I1558" s="910"/>
      <c r="J1558" s="911"/>
      <c r="K1558" s="912"/>
      <c r="L1558" s="913"/>
      <c r="M1558" s="914"/>
      <c r="N1558" s="915"/>
      <c r="O1558" s="914"/>
      <c r="P1558" s="915"/>
      <c r="Q1558" s="916"/>
      <c r="R1558" s="917"/>
      <c r="S1558" s="918"/>
      <c r="T1558" s="114" t="str" cm="1">
        <f t="array" ref="T1558">_xlfn.IFS(I1558="L = L",J1558*K1558,I1558="L = RoT",J1558*R1558*S1558,I1558="A = L x H",J1558*K1558*L1558,I1558="A = CS",J1558*O1558,I1558="A = A",J1558*N1558,I1558="A = RoT",J1558*R1558*S1558,I1558="V = L x H x T",J1558*K1558*L1558*M1558,I1558="V = L x CS",J1558*K1558*O1558,I1558="V = T x A",J1558*M1558*N1558,I1558="V = V",J1558*P1558,I1558="V = RoT",J1558*R1558*S1558,I1558="M = M",J1558*Q1558,I1558="M = RoT",J1558*R1558*S1558,I1558="","")</f>
        <v/>
      </c>
      <c r="U1558" s="115" t="str" cm="1">
        <f t="array" ref="U1558">_xlfn.IFNA(_xlfn.IFS($H1558="length","m",$H1558="area","m2",$H1558="volume","m3",$H1558="mass","kg",$H1558="",""),"problem")</f>
        <v/>
      </c>
      <c r="V1558" s="475"/>
      <c r="W1558" s="476"/>
      <c r="X1558" s="476"/>
      <c r="Y1558" s="476"/>
      <c r="Z1558" s="116"/>
      <c r="AA1558" s="117" t="str" cm="1">
        <f t="array" ref="AA1558">_xlfn.IFNA(_xlfn.IFS($H1558="Length",VLOOKUP($Y1558,Densities,3,FALSE),$H1558="area",VLOOKUP($Y1558,Densities,4,FALSE),$H1558="volume",VLOOKUP($Y1558,Densities,5,FALSE),$H1558="mass",1,$H1558="",""),"enter density manually")</f>
        <v/>
      </c>
      <c r="AB1558" s="115" t="str" cm="1">
        <f t="array" ref="AB1558">_xlfn.IFNA(_xlfn.IFS($H1558="length","kg/m",$H1558="area","kg/m2",$H1558="volume","kg/m3",$H1558="mass","kg/kg",$H1558="",""),"problem")</f>
        <v/>
      </c>
      <c r="AC1558" s="118" t="str">
        <f t="shared" si="95"/>
        <v/>
      </c>
      <c r="AD1558" s="119" t="str">
        <f t="shared" si="96"/>
        <v/>
      </c>
      <c r="AE1558" s="120" t="str">
        <f t="shared" si="97"/>
        <v/>
      </c>
      <c r="AF1558" s="121" t="str">
        <f t="shared" si="94"/>
        <v/>
      </c>
    </row>
    <row r="1559" spans="2:32" ht="15.75" customHeight="1" x14ac:dyDescent="0.35">
      <c r="B1559" s="903"/>
      <c r="C1559" s="904"/>
      <c r="D1559" s="905"/>
      <c r="E1559" s="906"/>
      <c r="F1559" s="907"/>
      <c r="G1559" s="908"/>
      <c r="H1559" s="909"/>
      <c r="I1559" s="910"/>
      <c r="J1559" s="911"/>
      <c r="K1559" s="912"/>
      <c r="L1559" s="913"/>
      <c r="M1559" s="914"/>
      <c r="N1559" s="915"/>
      <c r="O1559" s="914"/>
      <c r="P1559" s="915"/>
      <c r="Q1559" s="916"/>
      <c r="R1559" s="917"/>
      <c r="S1559" s="918"/>
      <c r="T1559" s="114" t="str" cm="1">
        <f t="array" ref="T1559">_xlfn.IFS(I1559="L = L",J1559*K1559,I1559="L = RoT",J1559*R1559*S1559,I1559="A = L x H",J1559*K1559*L1559,I1559="A = CS",J1559*O1559,I1559="A = A",J1559*N1559,I1559="A = RoT",J1559*R1559*S1559,I1559="V = L x H x T",J1559*K1559*L1559*M1559,I1559="V = L x CS",J1559*K1559*O1559,I1559="V = T x A",J1559*M1559*N1559,I1559="V = V",J1559*P1559,I1559="V = RoT",J1559*R1559*S1559,I1559="M = M",J1559*Q1559,I1559="M = RoT",J1559*R1559*S1559,I1559="","")</f>
        <v/>
      </c>
      <c r="U1559" s="115" t="str" cm="1">
        <f t="array" ref="U1559">_xlfn.IFNA(_xlfn.IFS($H1559="length","m",$H1559="area","m2",$H1559="volume","m3",$H1559="mass","kg",$H1559="",""),"problem")</f>
        <v/>
      </c>
      <c r="V1559" s="475"/>
      <c r="W1559" s="476"/>
      <c r="X1559" s="476"/>
      <c r="Y1559" s="476"/>
      <c r="Z1559" s="116"/>
      <c r="AA1559" s="117" t="str" cm="1">
        <f t="array" ref="AA1559">_xlfn.IFNA(_xlfn.IFS($H1559="Length",VLOOKUP($Y1559,Densities,3,FALSE),$H1559="area",VLOOKUP($Y1559,Densities,4,FALSE),$H1559="volume",VLOOKUP($Y1559,Densities,5,FALSE),$H1559="mass",1,$H1559="",""),"enter density manually")</f>
        <v/>
      </c>
      <c r="AB1559" s="115" t="str" cm="1">
        <f t="array" ref="AB1559">_xlfn.IFNA(_xlfn.IFS($H1559="length","kg/m",$H1559="area","kg/m2",$H1559="volume","kg/m3",$H1559="mass","kg/kg",$H1559="",""),"problem")</f>
        <v/>
      </c>
      <c r="AC1559" s="118" t="str">
        <f t="shared" si="95"/>
        <v/>
      </c>
      <c r="AD1559" s="119" t="str">
        <f t="shared" si="96"/>
        <v/>
      </c>
      <c r="AE1559" s="120" t="str">
        <f t="shared" si="97"/>
        <v/>
      </c>
      <c r="AF1559" s="121" t="str">
        <f t="shared" si="94"/>
        <v/>
      </c>
    </row>
    <row r="1560" spans="2:32" ht="15.75" customHeight="1" x14ac:dyDescent="0.35">
      <c r="B1560" s="903"/>
      <c r="C1560" s="904"/>
      <c r="D1560" s="905"/>
      <c r="E1560" s="906"/>
      <c r="F1560" s="907"/>
      <c r="G1560" s="908"/>
      <c r="H1560" s="909"/>
      <c r="I1560" s="910"/>
      <c r="J1560" s="911"/>
      <c r="K1560" s="912"/>
      <c r="L1560" s="913"/>
      <c r="M1560" s="914"/>
      <c r="N1560" s="915"/>
      <c r="O1560" s="914"/>
      <c r="P1560" s="915"/>
      <c r="Q1560" s="916"/>
      <c r="R1560" s="917"/>
      <c r="S1560" s="918"/>
      <c r="T1560" s="114" t="str" cm="1">
        <f t="array" ref="T1560">_xlfn.IFS(I1560="L = L",J1560*K1560,I1560="L = RoT",J1560*R1560*S1560,I1560="A = L x H",J1560*K1560*L1560,I1560="A = CS",J1560*O1560,I1560="A = A",J1560*N1560,I1560="A = RoT",J1560*R1560*S1560,I1560="V = L x H x T",J1560*K1560*L1560*M1560,I1560="V = L x CS",J1560*K1560*O1560,I1560="V = T x A",J1560*M1560*N1560,I1560="V = V",J1560*P1560,I1560="V = RoT",J1560*R1560*S1560,I1560="M = M",J1560*Q1560,I1560="M = RoT",J1560*R1560*S1560,I1560="","")</f>
        <v/>
      </c>
      <c r="U1560" s="115" t="str" cm="1">
        <f t="array" ref="U1560">_xlfn.IFNA(_xlfn.IFS($H1560="length","m",$H1560="area","m2",$H1560="volume","m3",$H1560="mass","kg",$H1560="",""),"problem")</f>
        <v/>
      </c>
      <c r="V1560" s="475"/>
      <c r="W1560" s="476"/>
      <c r="X1560" s="476"/>
      <c r="Y1560" s="476"/>
      <c r="Z1560" s="116"/>
      <c r="AA1560" s="117" t="str" cm="1">
        <f t="array" ref="AA1560">_xlfn.IFNA(_xlfn.IFS($H1560="Length",VLOOKUP($Y1560,Densities,3,FALSE),$H1560="area",VLOOKUP($Y1560,Densities,4,FALSE),$H1560="volume",VLOOKUP($Y1560,Densities,5,FALSE),$H1560="mass",1,$H1560="",""),"enter density manually")</f>
        <v/>
      </c>
      <c r="AB1560" s="115" t="str" cm="1">
        <f t="array" ref="AB1560">_xlfn.IFNA(_xlfn.IFS($H1560="length","kg/m",$H1560="area","kg/m2",$H1560="volume","kg/m3",$H1560="mass","kg/kg",$H1560="",""),"problem")</f>
        <v/>
      </c>
      <c r="AC1560" s="118" t="str">
        <f t="shared" si="95"/>
        <v/>
      </c>
      <c r="AD1560" s="119" t="str">
        <f t="shared" si="96"/>
        <v/>
      </c>
      <c r="AE1560" s="120" t="str">
        <f t="shared" si="97"/>
        <v/>
      </c>
      <c r="AF1560" s="121" t="str">
        <f t="shared" si="94"/>
        <v/>
      </c>
    </row>
    <row r="1561" spans="2:32" ht="15.75" customHeight="1" x14ac:dyDescent="0.35">
      <c r="B1561" s="903"/>
      <c r="C1561" s="904"/>
      <c r="D1561" s="905"/>
      <c r="E1561" s="906"/>
      <c r="F1561" s="907"/>
      <c r="G1561" s="908"/>
      <c r="H1561" s="909"/>
      <c r="I1561" s="910"/>
      <c r="J1561" s="911"/>
      <c r="K1561" s="912"/>
      <c r="L1561" s="913"/>
      <c r="M1561" s="914"/>
      <c r="N1561" s="915"/>
      <c r="O1561" s="914"/>
      <c r="P1561" s="915"/>
      <c r="Q1561" s="916"/>
      <c r="R1561" s="917"/>
      <c r="S1561" s="918"/>
      <c r="T1561" s="114" t="str" cm="1">
        <f t="array" ref="T1561">_xlfn.IFS(I1561="L = L",J1561*K1561,I1561="L = RoT",J1561*R1561*S1561,I1561="A = L x H",J1561*K1561*L1561,I1561="A = CS",J1561*O1561,I1561="A = A",J1561*N1561,I1561="A = RoT",J1561*R1561*S1561,I1561="V = L x H x T",J1561*K1561*L1561*M1561,I1561="V = L x CS",J1561*K1561*O1561,I1561="V = T x A",J1561*M1561*N1561,I1561="V = V",J1561*P1561,I1561="V = RoT",J1561*R1561*S1561,I1561="M = M",J1561*Q1561,I1561="M = RoT",J1561*R1561*S1561,I1561="","")</f>
        <v/>
      </c>
      <c r="U1561" s="115" t="str" cm="1">
        <f t="array" ref="U1561">_xlfn.IFNA(_xlfn.IFS($H1561="length","m",$H1561="area","m2",$H1561="volume","m3",$H1561="mass","kg",$H1561="",""),"problem")</f>
        <v/>
      </c>
      <c r="V1561" s="475"/>
      <c r="W1561" s="476"/>
      <c r="X1561" s="476"/>
      <c r="Y1561" s="476"/>
      <c r="Z1561" s="116"/>
      <c r="AA1561" s="117" t="str" cm="1">
        <f t="array" ref="AA1561">_xlfn.IFNA(_xlfn.IFS($H1561="Length",VLOOKUP($Y1561,Densities,3,FALSE),$H1561="area",VLOOKUP($Y1561,Densities,4,FALSE),$H1561="volume",VLOOKUP($Y1561,Densities,5,FALSE),$H1561="mass",1,$H1561="",""),"enter density manually")</f>
        <v/>
      </c>
      <c r="AB1561" s="115" t="str" cm="1">
        <f t="array" ref="AB1561">_xlfn.IFNA(_xlfn.IFS($H1561="length","kg/m",$H1561="area","kg/m2",$H1561="volume","kg/m3",$H1561="mass","kg/kg",$H1561="",""),"problem")</f>
        <v/>
      </c>
      <c r="AC1561" s="118" t="str">
        <f t="shared" si="95"/>
        <v/>
      </c>
      <c r="AD1561" s="119" t="str">
        <f t="shared" si="96"/>
        <v/>
      </c>
      <c r="AE1561" s="120" t="str">
        <f t="shared" si="97"/>
        <v/>
      </c>
      <c r="AF1561" s="121" t="str">
        <f t="shared" si="94"/>
        <v/>
      </c>
    </row>
    <row r="1562" spans="2:32" ht="15.75" customHeight="1" x14ac:dyDescent="0.35">
      <c r="B1562" s="903"/>
      <c r="C1562" s="904"/>
      <c r="D1562" s="905"/>
      <c r="E1562" s="906"/>
      <c r="F1562" s="907"/>
      <c r="G1562" s="908"/>
      <c r="H1562" s="909"/>
      <c r="I1562" s="910"/>
      <c r="J1562" s="911"/>
      <c r="K1562" s="912"/>
      <c r="L1562" s="913"/>
      <c r="M1562" s="914"/>
      <c r="N1562" s="915"/>
      <c r="O1562" s="914"/>
      <c r="P1562" s="915"/>
      <c r="Q1562" s="916"/>
      <c r="R1562" s="917"/>
      <c r="S1562" s="918"/>
      <c r="T1562" s="114" t="str" cm="1">
        <f t="array" ref="T1562">_xlfn.IFS(I1562="L = L",J1562*K1562,I1562="L = RoT",J1562*R1562*S1562,I1562="A = L x H",J1562*K1562*L1562,I1562="A = CS",J1562*O1562,I1562="A = A",J1562*N1562,I1562="A = RoT",J1562*R1562*S1562,I1562="V = L x H x T",J1562*K1562*L1562*M1562,I1562="V = L x CS",J1562*K1562*O1562,I1562="V = T x A",J1562*M1562*N1562,I1562="V = V",J1562*P1562,I1562="V = RoT",J1562*R1562*S1562,I1562="M = M",J1562*Q1562,I1562="M = RoT",J1562*R1562*S1562,I1562="","")</f>
        <v/>
      </c>
      <c r="U1562" s="115" t="str" cm="1">
        <f t="array" ref="U1562">_xlfn.IFNA(_xlfn.IFS($H1562="length","m",$H1562="area","m2",$H1562="volume","m3",$H1562="mass","kg",$H1562="",""),"problem")</f>
        <v/>
      </c>
      <c r="V1562" s="475"/>
      <c r="W1562" s="476"/>
      <c r="X1562" s="476"/>
      <c r="Y1562" s="476"/>
      <c r="Z1562" s="116"/>
      <c r="AA1562" s="117" t="str" cm="1">
        <f t="array" ref="AA1562">_xlfn.IFNA(_xlfn.IFS($H1562="Length",VLOOKUP($Y1562,Densities,3,FALSE),$H1562="area",VLOOKUP($Y1562,Densities,4,FALSE),$H1562="volume",VLOOKUP($Y1562,Densities,5,FALSE),$H1562="mass",1,$H1562="",""),"enter density manually")</f>
        <v/>
      </c>
      <c r="AB1562" s="115" t="str" cm="1">
        <f t="array" ref="AB1562">_xlfn.IFNA(_xlfn.IFS($H1562="length","kg/m",$H1562="area","kg/m2",$H1562="volume","kg/m3",$H1562="mass","kg/kg",$H1562="",""),"problem")</f>
        <v/>
      </c>
      <c r="AC1562" s="118" t="str">
        <f t="shared" si="95"/>
        <v/>
      </c>
      <c r="AD1562" s="119" t="str">
        <f t="shared" si="96"/>
        <v/>
      </c>
      <c r="AE1562" s="120" t="str">
        <f t="shared" si="97"/>
        <v/>
      </c>
      <c r="AF1562" s="121" t="str">
        <f t="shared" si="94"/>
        <v/>
      </c>
    </row>
    <row r="1563" spans="2:32" ht="15.75" customHeight="1" x14ac:dyDescent="0.35">
      <c r="B1563" s="903"/>
      <c r="C1563" s="904"/>
      <c r="D1563" s="905"/>
      <c r="E1563" s="906"/>
      <c r="F1563" s="907"/>
      <c r="G1563" s="908"/>
      <c r="H1563" s="909"/>
      <c r="I1563" s="910"/>
      <c r="J1563" s="911"/>
      <c r="K1563" s="912"/>
      <c r="L1563" s="913"/>
      <c r="M1563" s="914"/>
      <c r="N1563" s="915"/>
      <c r="O1563" s="914"/>
      <c r="P1563" s="915"/>
      <c r="Q1563" s="916"/>
      <c r="R1563" s="917"/>
      <c r="S1563" s="918"/>
      <c r="T1563" s="114" t="str" cm="1">
        <f t="array" ref="T1563">_xlfn.IFS(I1563="L = L",J1563*K1563,I1563="L = RoT",J1563*R1563*S1563,I1563="A = L x H",J1563*K1563*L1563,I1563="A = CS",J1563*O1563,I1563="A = A",J1563*N1563,I1563="A = RoT",J1563*R1563*S1563,I1563="V = L x H x T",J1563*K1563*L1563*M1563,I1563="V = L x CS",J1563*K1563*O1563,I1563="V = T x A",J1563*M1563*N1563,I1563="V = V",J1563*P1563,I1563="V = RoT",J1563*R1563*S1563,I1563="M = M",J1563*Q1563,I1563="M = RoT",J1563*R1563*S1563,I1563="","")</f>
        <v/>
      </c>
      <c r="U1563" s="115" t="str" cm="1">
        <f t="array" ref="U1563">_xlfn.IFNA(_xlfn.IFS($H1563="length","m",$H1563="area","m2",$H1563="volume","m3",$H1563="mass","kg",$H1563="",""),"problem")</f>
        <v/>
      </c>
      <c r="V1563" s="475"/>
      <c r="W1563" s="476"/>
      <c r="X1563" s="476"/>
      <c r="Y1563" s="476"/>
      <c r="Z1563" s="116"/>
      <c r="AA1563" s="117" t="str" cm="1">
        <f t="array" ref="AA1563">_xlfn.IFNA(_xlfn.IFS($H1563="Length",VLOOKUP($Y1563,Densities,3,FALSE),$H1563="area",VLOOKUP($Y1563,Densities,4,FALSE),$H1563="volume",VLOOKUP($Y1563,Densities,5,FALSE),$H1563="mass",1,$H1563="",""),"enter density manually")</f>
        <v/>
      </c>
      <c r="AB1563" s="115" t="str" cm="1">
        <f t="array" ref="AB1563">_xlfn.IFNA(_xlfn.IFS($H1563="length","kg/m",$H1563="area","kg/m2",$H1563="volume","kg/m3",$H1563="mass","kg/kg",$H1563="",""),"problem")</f>
        <v/>
      </c>
      <c r="AC1563" s="118" t="str">
        <f t="shared" si="95"/>
        <v/>
      </c>
      <c r="AD1563" s="119" t="str">
        <f t="shared" si="96"/>
        <v/>
      </c>
      <c r="AE1563" s="120" t="str">
        <f t="shared" si="97"/>
        <v/>
      </c>
      <c r="AF1563" s="121" t="str">
        <f t="shared" si="94"/>
        <v/>
      </c>
    </row>
    <row r="1564" spans="2:32" ht="15.75" customHeight="1" x14ac:dyDescent="0.35">
      <c r="B1564" s="903"/>
      <c r="C1564" s="904"/>
      <c r="D1564" s="905"/>
      <c r="E1564" s="906"/>
      <c r="F1564" s="907"/>
      <c r="G1564" s="908"/>
      <c r="H1564" s="909"/>
      <c r="I1564" s="910"/>
      <c r="J1564" s="911"/>
      <c r="K1564" s="912"/>
      <c r="L1564" s="913"/>
      <c r="M1564" s="914"/>
      <c r="N1564" s="915"/>
      <c r="O1564" s="914"/>
      <c r="P1564" s="915"/>
      <c r="Q1564" s="916"/>
      <c r="R1564" s="917"/>
      <c r="S1564" s="918"/>
      <c r="T1564" s="114" t="str" cm="1">
        <f t="array" ref="T1564">_xlfn.IFS(I1564="L = L",J1564*K1564,I1564="L = RoT",J1564*R1564*S1564,I1564="A = L x H",J1564*K1564*L1564,I1564="A = CS",J1564*O1564,I1564="A = A",J1564*N1564,I1564="A = RoT",J1564*R1564*S1564,I1564="V = L x H x T",J1564*K1564*L1564*M1564,I1564="V = L x CS",J1564*K1564*O1564,I1564="V = T x A",J1564*M1564*N1564,I1564="V = V",J1564*P1564,I1564="V = RoT",J1564*R1564*S1564,I1564="M = M",J1564*Q1564,I1564="M = RoT",J1564*R1564*S1564,I1564="","")</f>
        <v/>
      </c>
      <c r="U1564" s="115" t="str" cm="1">
        <f t="array" ref="U1564">_xlfn.IFNA(_xlfn.IFS($H1564="length","m",$H1564="area","m2",$H1564="volume","m3",$H1564="mass","kg",$H1564="",""),"problem")</f>
        <v/>
      </c>
      <c r="V1564" s="475"/>
      <c r="W1564" s="476"/>
      <c r="X1564" s="476"/>
      <c r="Y1564" s="476"/>
      <c r="Z1564" s="116"/>
      <c r="AA1564" s="117" t="str" cm="1">
        <f t="array" ref="AA1564">_xlfn.IFNA(_xlfn.IFS($H1564="Length",VLOOKUP($Y1564,Densities,3,FALSE),$H1564="area",VLOOKUP($Y1564,Densities,4,FALSE),$H1564="volume",VLOOKUP($Y1564,Densities,5,FALSE),$H1564="mass",1,$H1564="",""),"enter density manually")</f>
        <v/>
      </c>
      <c r="AB1564" s="115" t="str" cm="1">
        <f t="array" ref="AB1564">_xlfn.IFNA(_xlfn.IFS($H1564="length","kg/m",$H1564="area","kg/m2",$H1564="volume","kg/m3",$H1564="mass","kg/kg",$H1564="",""),"problem")</f>
        <v/>
      </c>
      <c r="AC1564" s="118" t="str">
        <f t="shared" si="95"/>
        <v/>
      </c>
      <c r="AD1564" s="119" t="str">
        <f t="shared" si="96"/>
        <v/>
      </c>
      <c r="AE1564" s="120" t="str">
        <f t="shared" si="97"/>
        <v/>
      </c>
      <c r="AF1564" s="121" t="str">
        <f t="shared" si="94"/>
        <v/>
      </c>
    </row>
    <row r="1565" spans="2:32" ht="15.75" customHeight="1" x14ac:dyDescent="0.35">
      <c r="B1565" s="903"/>
      <c r="C1565" s="904"/>
      <c r="D1565" s="905"/>
      <c r="E1565" s="906"/>
      <c r="F1565" s="907"/>
      <c r="G1565" s="908"/>
      <c r="H1565" s="909"/>
      <c r="I1565" s="910"/>
      <c r="J1565" s="911"/>
      <c r="K1565" s="912"/>
      <c r="L1565" s="913"/>
      <c r="M1565" s="914"/>
      <c r="N1565" s="915"/>
      <c r="O1565" s="914"/>
      <c r="P1565" s="915"/>
      <c r="Q1565" s="916"/>
      <c r="R1565" s="917"/>
      <c r="S1565" s="918"/>
      <c r="T1565" s="114" t="str" cm="1">
        <f t="array" ref="T1565">_xlfn.IFS(I1565="L = L",J1565*K1565,I1565="L = RoT",J1565*R1565*S1565,I1565="A = L x H",J1565*K1565*L1565,I1565="A = CS",J1565*O1565,I1565="A = A",J1565*N1565,I1565="A = RoT",J1565*R1565*S1565,I1565="V = L x H x T",J1565*K1565*L1565*M1565,I1565="V = L x CS",J1565*K1565*O1565,I1565="V = T x A",J1565*M1565*N1565,I1565="V = V",J1565*P1565,I1565="V = RoT",J1565*R1565*S1565,I1565="M = M",J1565*Q1565,I1565="M = RoT",J1565*R1565*S1565,I1565="","")</f>
        <v/>
      </c>
      <c r="U1565" s="115" t="str" cm="1">
        <f t="array" ref="U1565">_xlfn.IFNA(_xlfn.IFS($H1565="length","m",$H1565="area","m2",$H1565="volume","m3",$H1565="mass","kg",$H1565="",""),"problem")</f>
        <v/>
      </c>
      <c r="V1565" s="475"/>
      <c r="W1565" s="476"/>
      <c r="X1565" s="476"/>
      <c r="Y1565" s="476"/>
      <c r="Z1565" s="116"/>
      <c r="AA1565" s="117" t="str" cm="1">
        <f t="array" ref="AA1565">_xlfn.IFNA(_xlfn.IFS($H1565="Length",VLOOKUP($Y1565,Densities,3,FALSE),$H1565="area",VLOOKUP($Y1565,Densities,4,FALSE),$H1565="volume",VLOOKUP($Y1565,Densities,5,FALSE),$H1565="mass",1,$H1565="",""),"enter density manually")</f>
        <v/>
      </c>
      <c r="AB1565" s="115" t="str" cm="1">
        <f t="array" ref="AB1565">_xlfn.IFNA(_xlfn.IFS($H1565="length","kg/m",$H1565="area","kg/m2",$H1565="volume","kg/m3",$H1565="mass","kg/kg",$H1565="",""),"problem")</f>
        <v/>
      </c>
      <c r="AC1565" s="118" t="str">
        <f t="shared" si="95"/>
        <v/>
      </c>
      <c r="AD1565" s="119" t="str">
        <f t="shared" si="96"/>
        <v/>
      </c>
      <c r="AE1565" s="120" t="str">
        <f t="shared" si="97"/>
        <v/>
      </c>
      <c r="AF1565" s="121" t="str">
        <f t="shared" si="94"/>
        <v/>
      </c>
    </row>
    <row r="1566" spans="2:32" ht="15.75" customHeight="1" x14ac:dyDescent="0.35">
      <c r="B1566" s="903"/>
      <c r="C1566" s="904"/>
      <c r="D1566" s="905"/>
      <c r="E1566" s="906"/>
      <c r="F1566" s="907"/>
      <c r="G1566" s="908"/>
      <c r="H1566" s="909"/>
      <c r="I1566" s="910"/>
      <c r="J1566" s="911"/>
      <c r="K1566" s="912"/>
      <c r="L1566" s="913"/>
      <c r="M1566" s="914"/>
      <c r="N1566" s="915"/>
      <c r="O1566" s="914"/>
      <c r="P1566" s="915"/>
      <c r="Q1566" s="916"/>
      <c r="R1566" s="917"/>
      <c r="S1566" s="918"/>
      <c r="T1566" s="114" t="str" cm="1">
        <f t="array" ref="T1566">_xlfn.IFS(I1566="L = L",J1566*K1566,I1566="L = RoT",J1566*R1566*S1566,I1566="A = L x H",J1566*K1566*L1566,I1566="A = CS",J1566*O1566,I1566="A = A",J1566*N1566,I1566="A = RoT",J1566*R1566*S1566,I1566="V = L x H x T",J1566*K1566*L1566*M1566,I1566="V = L x CS",J1566*K1566*O1566,I1566="V = T x A",J1566*M1566*N1566,I1566="V = V",J1566*P1566,I1566="V = RoT",J1566*R1566*S1566,I1566="M = M",J1566*Q1566,I1566="M = RoT",J1566*R1566*S1566,I1566="","")</f>
        <v/>
      </c>
      <c r="U1566" s="115" t="str" cm="1">
        <f t="array" ref="U1566">_xlfn.IFNA(_xlfn.IFS($H1566="length","m",$H1566="area","m2",$H1566="volume","m3",$H1566="mass","kg",$H1566="",""),"problem")</f>
        <v/>
      </c>
      <c r="V1566" s="475"/>
      <c r="W1566" s="476"/>
      <c r="X1566" s="476"/>
      <c r="Y1566" s="476"/>
      <c r="Z1566" s="116"/>
      <c r="AA1566" s="117" t="str" cm="1">
        <f t="array" ref="AA1566">_xlfn.IFNA(_xlfn.IFS($H1566="Length",VLOOKUP($Y1566,Densities,3,FALSE),$H1566="area",VLOOKUP($Y1566,Densities,4,FALSE),$H1566="volume",VLOOKUP($Y1566,Densities,5,FALSE),$H1566="mass",1,$H1566="",""),"enter density manually")</f>
        <v/>
      </c>
      <c r="AB1566" s="115" t="str" cm="1">
        <f t="array" ref="AB1566">_xlfn.IFNA(_xlfn.IFS($H1566="length","kg/m",$H1566="area","kg/m2",$H1566="volume","kg/m3",$H1566="mass","kg/kg",$H1566="",""),"problem")</f>
        <v/>
      </c>
      <c r="AC1566" s="118" t="str">
        <f t="shared" si="95"/>
        <v/>
      </c>
      <c r="AD1566" s="119" t="str">
        <f t="shared" si="96"/>
        <v/>
      </c>
      <c r="AE1566" s="120" t="str">
        <f t="shared" si="97"/>
        <v/>
      </c>
      <c r="AF1566" s="121" t="str">
        <f t="shared" si="94"/>
        <v/>
      </c>
    </row>
    <row r="1567" spans="2:32" ht="15.75" customHeight="1" x14ac:dyDescent="0.35">
      <c r="B1567" s="903"/>
      <c r="C1567" s="904"/>
      <c r="D1567" s="905"/>
      <c r="E1567" s="906"/>
      <c r="F1567" s="907"/>
      <c r="G1567" s="908"/>
      <c r="H1567" s="909"/>
      <c r="I1567" s="910"/>
      <c r="J1567" s="911"/>
      <c r="K1567" s="912"/>
      <c r="L1567" s="913"/>
      <c r="M1567" s="914"/>
      <c r="N1567" s="915"/>
      <c r="O1567" s="914"/>
      <c r="P1567" s="915"/>
      <c r="Q1567" s="916"/>
      <c r="R1567" s="917"/>
      <c r="S1567" s="918"/>
      <c r="T1567" s="114" t="str" cm="1">
        <f t="array" ref="T1567">_xlfn.IFS(I1567="L = L",J1567*K1567,I1567="L = RoT",J1567*R1567*S1567,I1567="A = L x H",J1567*K1567*L1567,I1567="A = CS",J1567*O1567,I1567="A = A",J1567*N1567,I1567="A = RoT",J1567*R1567*S1567,I1567="V = L x H x T",J1567*K1567*L1567*M1567,I1567="V = L x CS",J1567*K1567*O1567,I1567="V = T x A",J1567*M1567*N1567,I1567="V = V",J1567*P1567,I1567="V = RoT",J1567*R1567*S1567,I1567="M = M",J1567*Q1567,I1567="M = RoT",J1567*R1567*S1567,I1567="","")</f>
        <v/>
      </c>
      <c r="U1567" s="115" t="str" cm="1">
        <f t="array" ref="U1567">_xlfn.IFNA(_xlfn.IFS($H1567="length","m",$H1567="area","m2",$H1567="volume","m3",$H1567="mass","kg",$H1567="",""),"problem")</f>
        <v/>
      </c>
      <c r="V1567" s="475"/>
      <c r="W1567" s="476"/>
      <c r="X1567" s="476"/>
      <c r="Y1567" s="476"/>
      <c r="Z1567" s="116"/>
      <c r="AA1567" s="117" t="str" cm="1">
        <f t="array" ref="AA1567">_xlfn.IFNA(_xlfn.IFS($H1567="Length",VLOOKUP($Y1567,Densities,3,FALSE),$H1567="area",VLOOKUP($Y1567,Densities,4,FALSE),$H1567="volume",VLOOKUP($Y1567,Densities,5,FALSE),$H1567="mass",1,$H1567="",""),"enter density manually")</f>
        <v/>
      </c>
      <c r="AB1567" s="115" t="str" cm="1">
        <f t="array" ref="AB1567">_xlfn.IFNA(_xlfn.IFS($H1567="length","kg/m",$H1567="area","kg/m2",$H1567="volume","kg/m3",$H1567="mass","kg/kg",$H1567="",""),"problem")</f>
        <v/>
      </c>
      <c r="AC1567" s="118" t="str">
        <f t="shared" si="95"/>
        <v/>
      </c>
      <c r="AD1567" s="119" t="str">
        <f t="shared" si="96"/>
        <v/>
      </c>
      <c r="AE1567" s="120" t="str">
        <f t="shared" si="97"/>
        <v/>
      </c>
      <c r="AF1567" s="121" t="str">
        <f t="shared" si="94"/>
        <v/>
      </c>
    </row>
    <row r="1568" spans="2:32" ht="15.75" customHeight="1" x14ac:dyDescent="0.35">
      <c r="B1568" s="903"/>
      <c r="C1568" s="904"/>
      <c r="D1568" s="905"/>
      <c r="E1568" s="906"/>
      <c r="F1568" s="907"/>
      <c r="G1568" s="908"/>
      <c r="H1568" s="909"/>
      <c r="I1568" s="910"/>
      <c r="J1568" s="911"/>
      <c r="K1568" s="912"/>
      <c r="L1568" s="913"/>
      <c r="M1568" s="914"/>
      <c r="N1568" s="915"/>
      <c r="O1568" s="914"/>
      <c r="P1568" s="915"/>
      <c r="Q1568" s="916"/>
      <c r="R1568" s="917"/>
      <c r="S1568" s="918"/>
      <c r="T1568" s="114" t="str" cm="1">
        <f t="array" ref="T1568">_xlfn.IFS(I1568="L = L",J1568*K1568,I1568="L = RoT",J1568*R1568*S1568,I1568="A = L x H",J1568*K1568*L1568,I1568="A = CS",J1568*O1568,I1568="A = A",J1568*N1568,I1568="A = RoT",J1568*R1568*S1568,I1568="V = L x H x T",J1568*K1568*L1568*M1568,I1568="V = L x CS",J1568*K1568*O1568,I1568="V = T x A",J1568*M1568*N1568,I1568="V = V",J1568*P1568,I1568="V = RoT",J1568*R1568*S1568,I1568="M = M",J1568*Q1568,I1568="M = RoT",J1568*R1568*S1568,I1568="","")</f>
        <v/>
      </c>
      <c r="U1568" s="115" t="str" cm="1">
        <f t="array" ref="U1568">_xlfn.IFNA(_xlfn.IFS($H1568="length","m",$H1568="area","m2",$H1568="volume","m3",$H1568="mass","kg",$H1568="",""),"problem")</f>
        <v/>
      </c>
      <c r="V1568" s="475"/>
      <c r="W1568" s="476"/>
      <c r="X1568" s="476"/>
      <c r="Y1568" s="476"/>
      <c r="Z1568" s="116"/>
      <c r="AA1568" s="117" t="str" cm="1">
        <f t="array" ref="AA1568">_xlfn.IFNA(_xlfn.IFS($H1568="Length",VLOOKUP($Y1568,Densities,3,FALSE),$H1568="area",VLOOKUP($Y1568,Densities,4,FALSE),$H1568="volume",VLOOKUP($Y1568,Densities,5,FALSE),$H1568="mass",1,$H1568="",""),"enter density manually")</f>
        <v/>
      </c>
      <c r="AB1568" s="115" t="str" cm="1">
        <f t="array" ref="AB1568">_xlfn.IFNA(_xlfn.IFS($H1568="length","kg/m",$H1568="area","kg/m2",$H1568="volume","kg/m3",$H1568="mass","kg/kg",$H1568="",""),"problem")</f>
        <v/>
      </c>
      <c r="AC1568" s="118" t="str">
        <f t="shared" si="95"/>
        <v/>
      </c>
      <c r="AD1568" s="119" t="str">
        <f t="shared" si="96"/>
        <v/>
      </c>
      <c r="AE1568" s="120" t="str">
        <f t="shared" si="97"/>
        <v/>
      </c>
      <c r="AF1568" s="121" t="str">
        <f t="shared" si="94"/>
        <v/>
      </c>
    </row>
    <row r="1569" spans="2:32" ht="15.75" customHeight="1" x14ac:dyDescent="0.35">
      <c r="B1569" s="903"/>
      <c r="C1569" s="904"/>
      <c r="D1569" s="905"/>
      <c r="E1569" s="906"/>
      <c r="F1569" s="907"/>
      <c r="G1569" s="908"/>
      <c r="H1569" s="909"/>
      <c r="I1569" s="910"/>
      <c r="J1569" s="911"/>
      <c r="K1569" s="912"/>
      <c r="L1569" s="913"/>
      <c r="M1569" s="914"/>
      <c r="N1569" s="915"/>
      <c r="O1569" s="914"/>
      <c r="P1569" s="915"/>
      <c r="Q1569" s="916"/>
      <c r="R1569" s="917"/>
      <c r="S1569" s="918"/>
      <c r="T1569" s="114" t="str" cm="1">
        <f t="array" ref="T1569">_xlfn.IFS(I1569="L = L",J1569*K1569,I1569="L = RoT",J1569*R1569*S1569,I1569="A = L x H",J1569*K1569*L1569,I1569="A = CS",J1569*O1569,I1569="A = A",J1569*N1569,I1569="A = RoT",J1569*R1569*S1569,I1569="V = L x H x T",J1569*K1569*L1569*M1569,I1569="V = L x CS",J1569*K1569*O1569,I1569="V = T x A",J1569*M1569*N1569,I1569="V = V",J1569*P1569,I1569="V = RoT",J1569*R1569*S1569,I1569="M = M",J1569*Q1569,I1569="M = RoT",J1569*R1569*S1569,I1569="","")</f>
        <v/>
      </c>
      <c r="U1569" s="115" t="str" cm="1">
        <f t="array" ref="U1569">_xlfn.IFNA(_xlfn.IFS($H1569="length","m",$H1569="area","m2",$H1569="volume","m3",$H1569="mass","kg",$H1569="",""),"problem")</f>
        <v/>
      </c>
      <c r="V1569" s="475"/>
      <c r="W1569" s="476"/>
      <c r="X1569" s="476"/>
      <c r="Y1569" s="476"/>
      <c r="Z1569" s="116"/>
      <c r="AA1569" s="117" t="str" cm="1">
        <f t="array" ref="AA1569">_xlfn.IFNA(_xlfn.IFS($H1569="Length",VLOOKUP($Y1569,Densities,3,FALSE),$H1569="area",VLOOKUP($Y1569,Densities,4,FALSE),$H1569="volume",VLOOKUP($Y1569,Densities,5,FALSE),$H1569="mass",1,$H1569="",""),"enter density manually")</f>
        <v/>
      </c>
      <c r="AB1569" s="115" t="str" cm="1">
        <f t="array" ref="AB1569">_xlfn.IFNA(_xlfn.IFS($H1569="length","kg/m",$H1569="area","kg/m2",$H1569="volume","kg/m3",$H1569="mass","kg/kg",$H1569="",""),"problem")</f>
        <v/>
      </c>
      <c r="AC1569" s="118" t="str">
        <f t="shared" si="95"/>
        <v/>
      </c>
      <c r="AD1569" s="119" t="str">
        <f t="shared" si="96"/>
        <v/>
      </c>
      <c r="AE1569" s="120" t="str">
        <f t="shared" si="97"/>
        <v/>
      </c>
      <c r="AF1569" s="121" t="str">
        <f t="shared" si="94"/>
        <v/>
      </c>
    </row>
    <row r="1570" spans="2:32" ht="15.75" customHeight="1" x14ac:dyDescent="0.35">
      <c r="B1570" s="903"/>
      <c r="C1570" s="904"/>
      <c r="D1570" s="905"/>
      <c r="E1570" s="906"/>
      <c r="F1570" s="907"/>
      <c r="G1570" s="908"/>
      <c r="H1570" s="909"/>
      <c r="I1570" s="910"/>
      <c r="J1570" s="911"/>
      <c r="K1570" s="912"/>
      <c r="L1570" s="913"/>
      <c r="M1570" s="914"/>
      <c r="N1570" s="915"/>
      <c r="O1570" s="914"/>
      <c r="P1570" s="915"/>
      <c r="Q1570" s="916"/>
      <c r="R1570" s="917"/>
      <c r="S1570" s="918"/>
      <c r="T1570" s="114" t="str" cm="1">
        <f t="array" ref="T1570">_xlfn.IFS(I1570="L = L",J1570*K1570,I1570="L = RoT",J1570*R1570*S1570,I1570="A = L x H",J1570*K1570*L1570,I1570="A = CS",J1570*O1570,I1570="A = A",J1570*N1570,I1570="A = RoT",J1570*R1570*S1570,I1570="V = L x H x T",J1570*K1570*L1570*M1570,I1570="V = L x CS",J1570*K1570*O1570,I1570="V = T x A",J1570*M1570*N1570,I1570="V = V",J1570*P1570,I1570="V = RoT",J1570*R1570*S1570,I1570="M = M",J1570*Q1570,I1570="M = RoT",J1570*R1570*S1570,I1570="","")</f>
        <v/>
      </c>
      <c r="U1570" s="115" t="str" cm="1">
        <f t="array" ref="U1570">_xlfn.IFNA(_xlfn.IFS($H1570="length","m",$H1570="area","m2",$H1570="volume","m3",$H1570="mass","kg",$H1570="",""),"problem")</f>
        <v/>
      </c>
      <c r="V1570" s="475"/>
      <c r="W1570" s="476"/>
      <c r="X1570" s="476"/>
      <c r="Y1570" s="476"/>
      <c r="Z1570" s="116"/>
      <c r="AA1570" s="117" t="str" cm="1">
        <f t="array" ref="AA1570">_xlfn.IFNA(_xlfn.IFS($H1570="Length",VLOOKUP($Y1570,Densities,3,FALSE),$H1570="area",VLOOKUP($Y1570,Densities,4,FALSE),$H1570="volume",VLOOKUP($Y1570,Densities,5,FALSE),$H1570="mass",1,$H1570="",""),"enter density manually")</f>
        <v/>
      </c>
      <c r="AB1570" s="115" t="str" cm="1">
        <f t="array" ref="AB1570">_xlfn.IFNA(_xlfn.IFS($H1570="length","kg/m",$H1570="area","kg/m2",$H1570="volume","kg/m3",$H1570="mass","kg/kg",$H1570="",""),"problem")</f>
        <v/>
      </c>
      <c r="AC1570" s="118" t="str">
        <f t="shared" si="95"/>
        <v/>
      </c>
      <c r="AD1570" s="119" t="str">
        <f t="shared" si="96"/>
        <v/>
      </c>
      <c r="AE1570" s="120" t="str">
        <f t="shared" si="97"/>
        <v/>
      </c>
      <c r="AF1570" s="121" t="str">
        <f t="shared" si="94"/>
        <v/>
      </c>
    </row>
    <row r="1571" spans="2:32" ht="15.75" customHeight="1" x14ac:dyDescent="0.35">
      <c r="B1571" s="903"/>
      <c r="C1571" s="904"/>
      <c r="D1571" s="905"/>
      <c r="E1571" s="906"/>
      <c r="F1571" s="907"/>
      <c r="G1571" s="908"/>
      <c r="H1571" s="909"/>
      <c r="I1571" s="910"/>
      <c r="J1571" s="911"/>
      <c r="K1571" s="912"/>
      <c r="L1571" s="913"/>
      <c r="M1571" s="914"/>
      <c r="N1571" s="915"/>
      <c r="O1571" s="914"/>
      <c r="P1571" s="915"/>
      <c r="Q1571" s="916"/>
      <c r="R1571" s="917"/>
      <c r="S1571" s="918"/>
      <c r="T1571" s="114" t="str" cm="1">
        <f t="array" ref="T1571">_xlfn.IFS(I1571="L = L",J1571*K1571,I1571="L = RoT",J1571*R1571*S1571,I1571="A = L x H",J1571*K1571*L1571,I1571="A = CS",J1571*O1571,I1571="A = A",J1571*N1571,I1571="A = RoT",J1571*R1571*S1571,I1571="V = L x H x T",J1571*K1571*L1571*M1571,I1571="V = L x CS",J1571*K1571*O1571,I1571="V = T x A",J1571*M1571*N1571,I1571="V = V",J1571*P1571,I1571="V = RoT",J1571*R1571*S1571,I1571="M = M",J1571*Q1571,I1571="M = RoT",J1571*R1571*S1571,I1571="","")</f>
        <v/>
      </c>
      <c r="U1571" s="115" t="str" cm="1">
        <f t="array" ref="U1571">_xlfn.IFNA(_xlfn.IFS($H1571="length","m",$H1571="area","m2",$H1571="volume","m3",$H1571="mass","kg",$H1571="",""),"problem")</f>
        <v/>
      </c>
      <c r="V1571" s="475"/>
      <c r="W1571" s="476"/>
      <c r="X1571" s="476"/>
      <c r="Y1571" s="476"/>
      <c r="Z1571" s="116"/>
      <c r="AA1571" s="117" t="str" cm="1">
        <f t="array" ref="AA1571">_xlfn.IFNA(_xlfn.IFS($H1571="Length",VLOOKUP($Y1571,Densities,3,FALSE),$H1571="area",VLOOKUP($Y1571,Densities,4,FALSE),$H1571="volume",VLOOKUP($Y1571,Densities,5,FALSE),$H1571="mass",1,$H1571="",""),"enter density manually")</f>
        <v/>
      </c>
      <c r="AB1571" s="115" t="str" cm="1">
        <f t="array" ref="AB1571">_xlfn.IFNA(_xlfn.IFS($H1571="length","kg/m",$H1571="area","kg/m2",$H1571="volume","kg/m3",$H1571="mass","kg/kg",$H1571="",""),"problem")</f>
        <v/>
      </c>
      <c r="AC1571" s="118" t="str">
        <f t="shared" si="95"/>
        <v/>
      </c>
      <c r="AD1571" s="119" t="str">
        <f t="shared" si="96"/>
        <v/>
      </c>
      <c r="AE1571" s="120" t="str">
        <f t="shared" si="97"/>
        <v/>
      </c>
      <c r="AF1571" s="121" t="str">
        <f t="shared" si="94"/>
        <v/>
      </c>
    </row>
    <row r="1572" spans="2:32" ht="15.75" customHeight="1" x14ac:dyDescent="0.35">
      <c r="B1572" s="903"/>
      <c r="C1572" s="904"/>
      <c r="D1572" s="905"/>
      <c r="E1572" s="906"/>
      <c r="F1572" s="907"/>
      <c r="G1572" s="908"/>
      <c r="H1572" s="909"/>
      <c r="I1572" s="910"/>
      <c r="J1572" s="911"/>
      <c r="K1572" s="912"/>
      <c r="L1572" s="913"/>
      <c r="M1572" s="914"/>
      <c r="N1572" s="915"/>
      <c r="O1572" s="914"/>
      <c r="P1572" s="915"/>
      <c r="Q1572" s="916"/>
      <c r="R1572" s="917"/>
      <c r="S1572" s="918"/>
      <c r="T1572" s="114" t="str" cm="1">
        <f t="array" ref="T1572">_xlfn.IFS(I1572="L = L",J1572*K1572,I1572="L = RoT",J1572*R1572*S1572,I1572="A = L x H",J1572*K1572*L1572,I1572="A = CS",J1572*O1572,I1572="A = A",J1572*N1572,I1572="A = RoT",J1572*R1572*S1572,I1572="V = L x H x T",J1572*K1572*L1572*M1572,I1572="V = L x CS",J1572*K1572*O1572,I1572="V = T x A",J1572*M1572*N1572,I1572="V = V",J1572*P1572,I1572="V = RoT",J1572*R1572*S1572,I1572="M = M",J1572*Q1572,I1572="M = RoT",J1572*R1572*S1572,I1572="","")</f>
        <v/>
      </c>
      <c r="U1572" s="115" t="str" cm="1">
        <f t="array" ref="U1572">_xlfn.IFNA(_xlfn.IFS($H1572="length","m",$H1572="area","m2",$H1572="volume","m3",$H1572="mass","kg",$H1572="",""),"problem")</f>
        <v/>
      </c>
      <c r="V1572" s="475"/>
      <c r="W1572" s="476"/>
      <c r="X1572" s="476"/>
      <c r="Y1572" s="476"/>
      <c r="Z1572" s="116"/>
      <c r="AA1572" s="117" t="str" cm="1">
        <f t="array" ref="AA1572">_xlfn.IFNA(_xlfn.IFS($H1572="Length",VLOOKUP($Y1572,Densities,3,FALSE),$H1572="area",VLOOKUP($Y1572,Densities,4,FALSE),$H1572="volume",VLOOKUP($Y1572,Densities,5,FALSE),$H1572="mass",1,$H1572="",""),"enter density manually")</f>
        <v/>
      </c>
      <c r="AB1572" s="115" t="str" cm="1">
        <f t="array" ref="AB1572">_xlfn.IFNA(_xlfn.IFS($H1572="length","kg/m",$H1572="area","kg/m2",$H1572="volume","kg/m3",$H1572="mass","kg/kg",$H1572="",""),"problem")</f>
        <v/>
      </c>
      <c r="AC1572" s="118" t="str">
        <f t="shared" si="95"/>
        <v/>
      </c>
      <c r="AD1572" s="119" t="str">
        <f t="shared" si="96"/>
        <v/>
      </c>
      <c r="AE1572" s="120" t="str">
        <f t="shared" si="97"/>
        <v/>
      </c>
      <c r="AF1572" s="121" t="str">
        <f t="shared" si="94"/>
        <v/>
      </c>
    </row>
    <row r="1573" spans="2:32" ht="15.75" customHeight="1" x14ac:dyDescent="0.35">
      <c r="B1573" s="903"/>
      <c r="C1573" s="904"/>
      <c r="D1573" s="905"/>
      <c r="E1573" s="906"/>
      <c r="F1573" s="907"/>
      <c r="G1573" s="908"/>
      <c r="H1573" s="909"/>
      <c r="I1573" s="910"/>
      <c r="J1573" s="911"/>
      <c r="K1573" s="912"/>
      <c r="L1573" s="913"/>
      <c r="M1573" s="914"/>
      <c r="N1573" s="915"/>
      <c r="O1573" s="914"/>
      <c r="P1573" s="915"/>
      <c r="Q1573" s="916"/>
      <c r="R1573" s="917"/>
      <c r="S1573" s="918"/>
      <c r="T1573" s="114" t="str" cm="1">
        <f t="array" ref="T1573">_xlfn.IFS(I1573="L = L",J1573*K1573,I1573="L = RoT",J1573*R1573*S1573,I1573="A = L x H",J1573*K1573*L1573,I1573="A = CS",J1573*O1573,I1573="A = A",J1573*N1573,I1573="A = RoT",J1573*R1573*S1573,I1573="V = L x H x T",J1573*K1573*L1573*M1573,I1573="V = L x CS",J1573*K1573*O1573,I1573="V = T x A",J1573*M1573*N1573,I1573="V = V",J1573*P1573,I1573="V = RoT",J1573*R1573*S1573,I1573="M = M",J1573*Q1573,I1573="M = RoT",J1573*R1573*S1573,I1573="","")</f>
        <v/>
      </c>
      <c r="U1573" s="115" t="str" cm="1">
        <f t="array" ref="U1573">_xlfn.IFNA(_xlfn.IFS($H1573="length","m",$H1573="area","m2",$H1573="volume","m3",$H1573="mass","kg",$H1573="",""),"problem")</f>
        <v/>
      </c>
      <c r="V1573" s="475"/>
      <c r="W1573" s="476"/>
      <c r="X1573" s="476"/>
      <c r="Y1573" s="476"/>
      <c r="Z1573" s="116"/>
      <c r="AA1573" s="117" t="str" cm="1">
        <f t="array" ref="AA1573">_xlfn.IFNA(_xlfn.IFS($H1573="Length",VLOOKUP($Y1573,Densities,3,FALSE),$H1573="area",VLOOKUP($Y1573,Densities,4,FALSE),$H1573="volume",VLOOKUP($Y1573,Densities,5,FALSE),$H1573="mass",1,$H1573="",""),"enter density manually")</f>
        <v/>
      </c>
      <c r="AB1573" s="115" t="str" cm="1">
        <f t="array" ref="AB1573">_xlfn.IFNA(_xlfn.IFS($H1573="length","kg/m",$H1573="area","kg/m2",$H1573="volume","kg/m3",$H1573="mass","kg/kg",$H1573="",""),"problem")</f>
        <v/>
      </c>
      <c r="AC1573" s="118" t="str">
        <f t="shared" si="95"/>
        <v/>
      </c>
      <c r="AD1573" s="119" t="str">
        <f t="shared" si="96"/>
        <v/>
      </c>
      <c r="AE1573" s="120" t="str">
        <f t="shared" si="97"/>
        <v/>
      </c>
      <c r="AF1573" s="121" t="str">
        <f t="shared" si="94"/>
        <v/>
      </c>
    </row>
    <row r="1574" spans="2:32" ht="15.75" customHeight="1" x14ac:dyDescent="0.35">
      <c r="B1574" s="903"/>
      <c r="C1574" s="904"/>
      <c r="D1574" s="905"/>
      <c r="E1574" s="906"/>
      <c r="F1574" s="907"/>
      <c r="G1574" s="908"/>
      <c r="H1574" s="909"/>
      <c r="I1574" s="910"/>
      <c r="J1574" s="911"/>
      <c r="K1574" s="912"/>
      <c r="L1574" s="913"/>
      <c r="M1574" s="914"/>
      <c r="N1574" s="915"/>
      <c r="O1574" s="914"/>
      <c r="P1574" s="915"/>
      <c r="Q1574" s="916"/>
      <c r="R1574" s="917"/>
      <c r="S1574" s="918"/>
      <c r="T1574" s="114" t="str" cm="1">
        <f t="array" ref="T1574">_xlfn.IFS(I1574="L = L",J1574*K1574,I1574="L = RoT",J1574*R1574*S1574,I1574="A = L x H",J1574*K1574*L1574,I1574="A = CS",J1574*O1574,I1574="A = A",J1574*N1574,I1574="A = RoT",J1574*R1574*S1574,I1574="V = L x H x T",J1574*K1574*L1574*M1574,I1574="V = L x CS",J1574*K1574*O1574,I1574="V = T x A",J1574*M1574*N1574,I1574="V = V",J1574*P1574,I1574="V = RoT",J1574*R1574*S1574,I1574="M = M",J1574*Q1574,I1574="M = RoT",J1574*R1574*S1574,I1574="","")</f>
        <v/>
      </c>
      <c r="U1574" s="115" t="str" cm="1">
        <f t="array" ref="U1574">_xlfn.IFNA(_xlfn.IFS($H1574="length","m",$H1574="area","m2",$H1574="volume","m3",$H1574="mass","kg",$H1574="",""),"problem")</f>
        <v/>
      </c>
      <c r="V1574" s="475"/>
      <c r="W1574" s="476"/>
      <c r="X1574" s="476"/>
      <c r="Y1574" s="476"/>
      <c r="Z1574" s="116"/>
      <c r="AA1574" s="117" t="str" cm="1">
        <f t="array" ref="AA1574">_xlfn.IFNA(_xlfn.IFS($H1574="Length",VLOOKUP($Y1574,Densities,3,FALSE),$H1574="area",VLOOKUP($Y1574,Densities,4,FALSE),$H1574="volume",VLOOKUP($Y1574,Densities,5,FALSE),$H1574="mass",1,$H1574="",""),"enter density manually")</f>
        <v/>
      </c>
      <c r="AB1574" s="115" t="str" cm="1">
        <f t="array" ref="AB1574">_xlfn.IFNA(_xlfn.IFS($H1574="length","kg/m",$H1574="area","kg/m2",$H1574="volume","kg/m3",$H1574="mass","kg/kg",$H1574="",""),"problem")</f>
        <v/>
      </c>
      <c r="AC1574" s="118" t="str">
        <f t="shared" si="95"/>
        <v/>
      </c>
      <c r="AD1574" s="119" t="str">
        <f t="shared" si="96"/>
        <v/>
      </c>
      <c r="AE1574" s="120" t="str">
        <f t="shared" si="97"/>
        <v/>
      </c>
      <c r="AF1574" s="121" t="str">
        <f t="shared" si="94"/>
        <v/>
      </c>
    </row>
    <row r="1575" spans="2:32" ht="15.75" customHeight="1" x14ac:dyDescent="0.35">
      <c r="B1575" s="903"/>
      <c r="C1575" s="904"/>
      <c r="D1575" s="905"/>
      <c r="E1575" s="906"/>
      <c r="F1575" s="907"/>
      <c r="G1575" s="908"/>
      <c r="H1575" s="909"/>
      <c r="I1575" s="910"/>
      <c r="J1575" s="911"/>
      <c r="K1575" s="912"/>
      <c r="L1575" s="913"/>
      <c r="M1575" s="914"/>
      <c r="N1575" s="915"/>
      <c r="O1575" s="914"/>
      <c r="P1575" s="915"/>
      <c r="Q1575" s="916"/>
      <c r="R1575" s="917"/>
      <c r="S1575" s="918"/>
      <c r="T1575" s="114" t="str" cm="1">
        <f t="array" ref="T1575">_xlfn.IFS(I1575="L = L",J1575*K1575,I1575="L = RoT",J1575*R1575*S1575,I1575="A = L x H",J1575*K1575*L1575,I1575="A = CS",J1575*O1575,I1575="A = A",J1575*N1575,I1575="A = RoT",J1575*R1575*S1575,I1575="V = L x H x T",J1575*K1575*L1575*M1575,I1575="V = L x CS",J1575*K1575*O1575,I1575="V = T x A",J1575*M1575*N1575,I1575="V = V",J1575*P1575,I1575="V = RoT",J1575*R1575*S1575,I1575="M = M",J1575*Q1575,I1575="M = RoT",J1575*R1575*S1575,I1575="","")</f>
        <v/>
      </c>
      <c r="U1575" s="115" t="str" cm="1">
        <f t="array" ref="U1575">_xlfn.IFNA(_xlfn.IFS($H1575="length","m",$H1575="area","m2",$H1575="volume","m3",$H1575="mass","kg",$H1575="",""),"problem")</f>
        <v/>
      </c>
      <c r="V1575" s="475"/>
      <c r="W1575" s="476"/>
      <c r="X1575" s="476"/>
      <c r="Y1575" s="476"/>
      <c r="Z1575" s="116"/>
      <c r="AA1575" s="117" t="str" cm="1">
        <f t="array" ref="AA1575">_xlfn.IFNA(_xlfn.IFS($H1575="Length",VLOOKUP($Y1575,Densities,3,FALSE),$H1575="area",VLOOKUP($Y1575,Densities,4,FALSE),$H1575="volume",VLOOKUP($Y1575,Densities,5,FALSE),$H1575="mass",1,$H1575="",""),"enter density manually")</f>
        <v/>
      </c>
      <c r="AB1575" s="115" t="str" cm="1">
        <f t="array" ref="AB1575">_xlfn.IFNA(_xlfn.IFS($H1575="length","kg/m",$H1575="area","kg/m2",$H1575="volume","kg/m3",$H1575="mass","kg/kg",$H1575="",""),"problem")</f>
        <v/>
      </c>
      <c r="AC1575" s="118" t="str">
        <f t="shared" si="95"/>
        <v/>
      </c>
      <c r="AD1575" s="119" t="str">
        <f t="shared" si="96"/>
        <v/>
      </c>
      <c r="AE1575" s="120" t="str">
        <f t="shared" si="97"/>
        <v/>
      </c>
      <c r="AF1575" s="121" t="str">
        <f t="shared" si="94"/>
        <v/>
      </c>
    </row>
    <row r="1576" spans="2:32" ht="15.75" customHeight="1" x14ac:dyDescent="0.35">
      <c r="B1576" s="903"/>
      <c r="C1576" s="904"/>
      <c r="D1576" s="905"/>
      <c r="E1576" s="906"/>
      <c r="F1576" s="907"/>
      <c r="G1576" s="908"/>
      <c r="H1576" s="909"/>
      <c r="I1576" s="910"/>
      <c r="J1576" s="911"/>
      <c r="K1576" s="912"/>
      <c r="L1576" s="913"/>
      <c r="M1576" s="914"/>
      <c r="N1576" s="915"/>
      <c r="O1576" s="914"/>
      <c r="P1576" s="915"/>
      <c r="Q1576" s="916"/>
      <c r="R1576" s="917"/>
      <c r="S1576" s="918"/>
      <c r="T1576" s="114" t="str" cm="1">
        <f t="array" ref="T1576">_xlfn.IFS(I1576="L = L",J1576*K1576,I1576="L = RoT",J1576*R1576*S1576,I1576="A = L x H",J1576*K1576*L1576,I1576="A = CS",J1576*O1576,I1576="A = A",J1576*N1576,I1576="A = RoT",J1576*R1576*S1576,I1576="V = L x H x T",J1576*K1576*L1576*M1576,I1576="V = L x CS",J1576*K1576*O1576,I1576="V = T x A",J1576*M1576*N1576,I1576="V = V",J1576*P1576,I1576="V = RoT",J1576*R1576*S1576,I1576="M = M",J1576*Q1576,I1576="M = RoT",J1576*R1576*S1576,I1576="","")</f>
        <v/>
      </c>
      <c r="U1576" s="115" t="str" cm="1">
        <f t="array" ref="U1576">_xlfn.IFNA(_xlfn.IFS($H1576="length","m",$H1576="area","m2",$H1576="volume","m3",$H1576="mass","kg",$H1576="",""),"problem")</f>
        <v/>
      </c>
      <c r="V1576" s="475"/>
      <c r="W1576" s="476"/>
      <c r="X1576" s="476"/>
      <c r="Y1576" s="476"/>
      <c r="Z1576" s="116"/>
      <c r="AA1576" s="117" t="str" cm="1">
        <f t="array" ref="AA1576">_xlfn.IFNA(_xlfn.IFS($H1576="Length",VLOOKUP($Y1576,Densities,3,FALSE),$H1576="area",VLOOKUP($Y1576,Densities,4,FALSE),$H1576="volume",VLOOKUP($Y1576,Densities,5,FALSE),$H1576="mass",1,$H1576="",""),"enter density manually")</f>
        <v/>
      </c>
      <c r="AB1576" s="115" t="str" cm="1">
        <f t="array" ref="AB1576">_xlfn.IFNA(_xlfn.IFS($H1576="length","kg/m",$H1576="area","kg/m2",$H1576="volume","kg/m3",$H1576="mass","kg/kg",$H1576="",""),"problem")</f>
        <v/>
      </c>
      <c r="AC1576" s="118" t="str">
        <f t="shared" si="95"/>
        <v/>
      </c>
      <c r="AD1576" s="119" t="str">
        <f t="shared" si="96"/>
        <v/>
      </c>
      <c r="AE1576" s="120" t="str">
        <f t="shared" si="97"/>
        <v/>
      </c>
      <c r="AF1576" s="121" t="str">
        <f t="shared" si="94"/>
        <v/>
      </c>
    </row>
    <row r="1577" spans="2:32" ht="15.75" customHeight="1" x14ac:dyDescent="0.35">
      <c r="B1577" s="903"/>
      <c r="C1577" s="904"/>
      <c r="D1577" s="905"/>
      <c r="E1577" s="906"/>
      <c r="F1577" s="907"/>
      <c r="G1577" s="908"/>
      <c r="H1577" s="909"/>
      <c r="I1577" s="910"/>
      <c r="J1577" s="911"/>
      <c r="K1577" s="912"/>
      <c r="L1577" s="913"/>
      <c r="M1577" s="914"/>
      <c r="N1577" s="915"/>
      <c r="O1577" s="914"/>
      <c r="P1577" s="915"/>
      <c r="Q1577" s="916"/>
      <c r="R1577" s="917"/>
      <c r="S1577" s="918"/>
      <c r="T1577" s="114" t="str" cm="1">
        <f t="array" ref="T1577">_xlfn.IFS(I1577="L = L",J1577*K1577,I1577="L = RoT",J1577*R1577*S1577,I1577="A = L x H",J1577*K1577*L1577,I1577="A = CS",J1577*O1577,I1577="A = A",J1577*N1577,I1577="A = RoT",J1577*R1577*S1577,I1577="V = L x H x T",J1577*K1577*L1577*M1577,I1577="V = L x CS",J1577*K1577*O1577,I1577="V = T x A",J1577*M1577*N1577,I1577="V = V",J1577*P1577,I1577="V = RoT",J1577*R1577*S1577,I1577="M = M",J1577*Q1577,I1577="M = RoT",J1577*R1577*S1577,I1577="","")</f>
        <v/>
      </c>
      <c r="U1577" s="115" t="str" cm="1">
        <f t="array" ref="U1577">_xlfn.IFNA(_xlfn.IFS($H1577="length","m",$H1577="area","m2",$H1577="volume","m3",$H1577="mass","kg",$H1577="",""),"problem")</f>
        <v/>
      </c>
      <c r="V1577" s="475"/>
      <c r="W1577" s="476"/>
      <c r="X1577" s="476"/>
      <c r="Y1577" s="476"/>
      <c r="Z1577" s="116"/>
      <c r="AA1577" s="117" t="str" cm="1">
        <f t="array" ref="AA1577">_xlfn.IFNA(_xlfn.IFS($H1577="Length",VLOOKUP($Y1577,Densities,3,FALSE),$H1577="area",VLOOKUP($Y1577,Densities,4,FALSE),$H1577="volume",VLOOKUP($Y1577,Densities,5,FALSE),$H1577="mass",1,$H1577="",""),"enter density manually")</f>
        <v/>
      </c>
      <c r="AB1577" s="115" t="str" cm="1">
        <f t="array" ref="AB1577">_xlfn.IFNA(_xlfn.IFS($H1577="length","kg/m",$H1577="area","kg/m2",$H1577="volume","kg/m3",$H1577="mass","kg/kg",$H1577="",""),"problem")</f>
        <v/>
      </c>
      <c r="AC1577" s="118" t="str">
        <f t="shared" si="95"/>
        <v/>
      </c>
      <c r="AD1577" s="119" t="str">
        <f t="shared" si="96"/>
        <v/>
      </c>
      <c r="AE1577" s="120" t="str">
        <f t="shared" si="97"/>
        <v/>
      </c>
      <c r="AF1577" s="121" t="str">
        <f t="shared" si="94"/>
        <v/>
      </c>
    </row>
    <row r="1578" spans="2:32" ht="15.75" customHeight="1" x14ac:dyDescent="0.35">
      <c r="B1578" s="903"/>
      <c r="C1578" s="904"/>
      <c r="D1578" s="905"/>
      <c r="E1578" s="906"/>
      <c r="F1578" s="907"/>
      <c r="G1578" s="908"/>
      <c r="H1578" s="909"/>
      <c r="I1578" s="910"/>
      <c r="J1578" s="911"/>
      <c r="K1578" s="912"/>
      <c r="L1578" s="913"/>
      <c r="M1578" s="914"/>
      <c r="N1578" s="915"/>
      <c r="O1578" s="914"/>
      <c r="P1578" s="915"/>
      <c r="Q1578" s="916"/>
      <c r="R1578" s="917"/>
      <c r="S1578" s="918"/>
      <c r="T1578" s="114" t="str" cm="1">
        <f t="array" ref="T1578">_xlfn.IFS(I1578="L = L",J1578*K1578,I1578="L = RoT",J1578*R1578*S1578,I1578="A = L x H",J1578*K1578*L1578,I1578="A = CS",J1578*O1578,I1578="A = A",J1578*N1578,I1578="A = RoT",J1578*R1578*S1578,I1578="V = L x H x T",J1578*K1578*L1578*M1578,I1578="V = L x CS",J1578*K1578*O1578,I1578="V = T x A",J1578*M1578*N1578,I1578="V = V",J1578*P1578,I1578="V = RoT",J1578*R1578*S1578,I1578="M = M",J1578*Q1578,I1578="M = RoT",J1578*R1578*S1578,I1578="","")</f>
        <v/>
      </c>
      <c r="U1578" s="115" t="str" cm="1">
        <f t="array" ref="U1578">_xlfn.IFNA(_xlfn.IFS($H1578="length","m",$H1578="area","m2",$H1578="volume","m3",$H1578="mass","kg",$H1578="",""),"problem")</f>
        <v/>
      </c>
      <c r="V1578" s="475"/>
      <c r="W1578" s="476"/>
      <c r="X1578" s="476"/>
      <c r="Y1578" s="476"/>
      <c r="Z1578" s="116"/>
      <c r="AA1578" s="117" t="str" cm="1">
        <f t="array" ref="AA1578">_xlfn.IFNA(_xlfn.IFS($H1578="Length",VLOOKUP($Y1578,Densities,3,FALSE),$H1578="area",VLOOKUP($Y1578,Densities,4,FALSE),$H1578="volume",VLOOKUP($Y1578,Densities,5,FALSE),$H1578="mass",1,$H1578="",""),"enter density manually")</f>
        <v/>
      </c>
      <c r="AB1578" s="115" t="str" cm="1">
        <f t="array" ref="AB1578">_xlfn.IFNA(_xlfn.IFS($H1578="length","kg/m",$H1578="area","kg/m2",$H1578="volume","kg/m3",$H1578="mass","kg/kg",$H1578="",""),"problem")</f>
        <v/>
      </c>
      <c r="AC1578" s="118" t="str">
        <f t="shared" si="95"/>
        <v/>
      </c>
      <c r="AD1578" s="119" t="str">
        <f t="shared" si="96"/>
        <v/>
      </c>
      <c r="AE1578" s="120" t="str">
        <f t="shared" si="97"/>
        <v/>
      </c>
      <c r="AF1578" s="121" t="str">
        <f t="shared" si="94"/>
        <v/>
      </c>
    </row>
    <row r="1579" spans="2:32" ht="15.75" customHeight="1" x14ac:dyDescent="0.35">
      <c r="B1579" s="903"/>
      <c r="C1579" s="904"/>
      <c r="D1579" s="905"/>
      <c r="E1579" s="906"/>
      <c r="F1579" s="907"/>
      <c r="G1579" s="908"/>
      <c r="H1579" s="909"/>
      <c r="I1579" s="910"/>
      <c r="J1579" s="911"/>
      <c r="K1579" s="912"/>
      <c r="L1579" s="913"/>
      <c r="M1579" s="914"/>
      <c r="N1579" s="915"/>
      <c r="O1579" s="914"/>
      <c r="P1579" s="915"/>
      <c r="Q1579" s="916"/>
      <c r="R1579" s="917"/>
      <c r="S1579" s="918"/>
      <c r="T1579" s="114" t="str" cm="1">
        <f t="array" ref="T1579">_xlfn.IFS(I1579="L = L",J1579*K1579,I1579="L = RoT",J1579*R1579*S1579,I1579="A = L x H",J1579*K1579*L1579,I1579="A = CS",J1579*O1579,I1579="A = A",J1579*N1579,I1579="A = RoT",J1579*R1579*S1579,I1579="V = L x H x T",J1579*K1579*L1579*M1579,I1579="V = L x CS",J1579*K1579*O1579,I1579="V = T x A",J1579*M1579*N1579,I1579="V = V",J1579*P1579,I1579="V = RoT",J1579*R1579*S1579,I1579="M = M",J1579*Q1579,I1579="M = RoT",J1579*R1579*S1579,I1579="","")</f>
        <v/>
      </c>
      <c r="U1579" s="115" t="str" cm="1">
        <f t="array" ref="U1579">_xlfn.IFNA(_xlfn.IFS($H1579="length","m",$H1579="area","m2",$H1579="volume","m3",$H1579="mass","kg",$H1579="",""),"problem")</f>
        <v/>
      </c>
      <c r="V1579" s="475"/>
      <c r="W1579" s="476"/>
      <c r="X1579" s="476"/>
      <c r="Y1579" s="476"/>
      <c r="Z1579" s="116"/>
      <c r="AA1579" s="117" t="str" cm="1">
        <f t="array" ref="AA1579">_xlfn.IFNA(_xlfn.IFS($H1579="Length",VLOOKUP($Y1579,Densities,3,FALSE),$H1579="area",VLOOKUP($Y1579,Densities,4,FALSE),$H1579="volume",VLOOKUP($Y1579,Densities,5,FALSE),$H1579="mass",1,$H1579="",""),"enter density manually")</f>
        <v/>
      </c>
      <c r="AB1579" s="115" t="str" cm="1">
        <f t="array" ref="AB1579">_xlfn.IFNA(_xlfn.IFS($H1579="length","kg/m",$H1579="area","kg/m2",$H1579="volume","kg/m3",$H1579="mass","kg/kg",$H1579="",""),"problem")</f>
        <v/>
      </c>
      <c r="AC1579" s="118" t="str">
        <f t="shared" si="95"/>
        <v/>
      </c>
      <c r="AD1579" s="119" t="str">
        <f t="shared" si="96"/>
        <v/>
      </c>
      <c r="AE1579" s="120" t="str">
        <f t="shared" si="97"/>
        <v/>
      </c>
      <c r="AF1579" s="121" t="str">
        <f t="shared" si="94"/>
        <v/>
      </c>
    </row>
    <row r="1580" spans="2:32" ht="15.75" customHeight="1" x14ac:dyDescent="0.35">
      <c r="B1580" s="903"/>
      <c r="C1580" s="904"/>
      <c r="D1580" s="905"/>
      <c r="E1580" s="906"/>
      <c r="F1580" s="907"/>
      <c r="G1580" s="908"/>
      <c r="H1580" s="909"/>
      <c r="I1580" s="910"/>
      <c r="J1580" s="911"/>
      <c r="K1580" s="912"/>
      <c r="L1580" s="913"/>
      <c r="M1580" s="914"/>
      <c r="N1580" s="915"/>
      <c r="O1580" s="914"/>
      <c r="P1580" s="915"/>
      <c r="Q1580" s="916"/>
      <c r="R1580" s="917"/>
      <c r="S1580" s="918"/>
      <c r="T1580" s="114" t="str" cm="1">
        <f t="array" ref="T1580">_xlfn.IFS(I1580="L = L",J1580*K1580,I1580="L = RoT",J1580*R1580*S1580,I1580="A = L x H",J1580*K1580*L1580,I1580="A = CS",J1580*O1580,I1580="A = A",J1580*N1580,I1580="A = RoT",J1580*R1580*S1580,I1580="V = L x H x T",J1580*K1580*L1580*M1580,I1580="V = L x CS",J1580*K1580*O1580,I1580="V = T x A",J1580*M1580*N1580,I1580="V = V",J1580*P1580,I1580="V = RoT",J1580*R1580*S1580,I1580="M = M",J1580*Q1580,I1580="M = RoT",J1580*R1580*S1580,I1580="","")</f>
        <v/>
      </c>
      <c r="U1580" s="115" t="str" cm="1">
        <f t="array" ref="U1580">_xlfn.IFNA(_xlfn.IFS($H1580="length","m",$H1580="area","m2",$H1580="volume","m3",$H1580="mass","kg",$H1580="",""),"problem")</f>
        <v/>
      </c>
      <c r="V1580" s="475"/>
      <c r="W1580" s="476"/>
      <c r="X1580" s="476"/>
      <c r="Y1580" s="476"/>
      <c r="Z1580" s="116"/>
      <c r="AA1580" s="117" t="str" cm="1">
        <f t="array" ref="AA1580">_xlfn.IFNA(_xlfn.IFS($H1580="Length",VLOOKUP($Y1580,Densities,3,FALSE),$H1580="area",VLOOKUP($Y1580,Densities,4,FALSE),$H1580="volume",VLOOKUP($Y1580,Densities,5,FALSE),$H1580="mass",1,$H1580="",""),"enter density manually")</f>
        <v/>
      </c>
      <c r="AB1580" s="115" t="str" cm="1">
        <f t="array" ref="AB1580">_xlfn.IFNA(_xlfn.IFS($H1580="length","kg/m",$H1580="area","kg/m2",$H1580="volume","kg/m3",$H1580="mass","kg/kg",$H1580="",""),"problem")</f>
        <v/>
      </c>
      <c r="AC1580" s="118" t="str">
        <f t="shared" si="95"/>
        <v/>
      </c>
      <c r="AD1580" s="119" t="str">
        <f t="shared" si="96"/>
        <v/>
      </c>
      <c r="AE1580" s="120" t="str">
        <f t="shared" si="97"/>
        <v/>
      </c>
      <c r="AF1580" s="121" t="str">
        <f t="shared" si="94"/>
        <v/>
      </c>
    </row>
    <row r="1581" spans="2:32" ht="15.75" customHeight="1" x14ac:dyDescent="0.35">
      <c r="B1581" s="903"/>
      <c r="C1581" s="904"/>
      <c r="D1581" s="905"/>
      <c r="E1581" s="906"/>
      <c r="F1581" s="907"/>
      <c r="G1581" s="908"/>
      <c r="H1581" s="909"/>
      <c r="I1581" s="910"/>
      <c r="J1581" s="911"/>
      <c r="K1581" s="912"/>
      <c r="L1581" s="913"/>
      <c r="M1581" s="914"/>
      <c r="N1581" s="915"/>
      <c r="O1581" s="914"/>
      <c r="P1581" s="915"/>
      <c r="Q1581" s="916"/>
      <c r="R1581" s="917"/>
      <c r="S1581" s="918"/>
      <c r="T1581" s="114" t="str" cm="1">
        <f t="array" ref="T1581">_xlfn.IFS(I1581="L = L",J1581*K1581,I1581="L = RoT",J1581*R1581*S1581,I1581="A = L x H",J1581*K1581*L1581,I1581="A = CS",J1581*O1581,I1581="A = A",J1581*N1581,I1581="A = RoT",J1581*R1581*S1581,I1581="V = L x H x T",J1581*K1581*L1581*M1581,I1581="V = L x CS",J1581*K1581*O1581,I1581="V = T x A",J1581*M1581*N1581,I1581="V = V",J1581*P1581,I1581="V = RoT",J1581*R1581*S1581,I1581="M = M",J1581*Q1581,I1581="M = RoT",J1581*R1581*S1581,I1581="","")</f>
        <v/>
      </c>
      <c r="U1581" s="115" t="str" cm="1">
        <f t="array" ref="U1581">_xlfn.IFNA(_xlfn.IFS($H1581="length","m",$H1581="area","m2",$H1581="volume","m3",$H1581="mass","kg",$H1581="",""),"problem")</f>
        <v/>
      </c>
      <c r="V1581" s="475"/>
      <c r="W1581" s="476"/>
      <c r="X1581" s="476"/>
      <c r="Y1581" s="476"/>
      <c r="Z1581" s="116"/>
      <c r="AA1581" s="117" t="str" cm="1">
        <f t="array" ref="AA1581">_xlfn.IFNA(_xlfn.IFS($H1581="Length",VLOOKUP($Y1581,Densities,3,FALSE),$H1581="area",VLOOKUP($Y1581,Densities,4,FALSE),$H1581="volume",VLOOKUP($Y1581,Densities,5,FALSE),$H1581="mass",1,$H1581="",""),"enter density manually")</f>
        <v/>
      </c>
      <c r="AB1581" s="115" t="str" cm="1">
        <f t="array" ref="AB1581">_xlfn.IFNA(_xlfn.IFS($H1581="length","kg/m",$H1581="area","kg/m2",$H1581="volume","kg/m3",$H1581="mass","kg/kg",$H1581="",""),"problem")</f>
        <v/>
      </c>
      <c r="AC1581" s="118" t="str">
        <f t="shared" si="95"/>
        <v/>
      </c>
      <c r="AD1581" s="119" t="str">
        <f t="shared" si="96"/>
        <v/>
      </c>
      <c r="AE1581" s="120" t="str">
        <f t="shared" si="97"/>
        <v/>
      </c>
      <c r="AF1581" s="121" t="str">
        <f t="shared" si="94"/>
        <v/>
      </c>
    </row>
    <row r="1582" spans="2:32" ht="15.75" customHeight="1" x14ac:dyDescent="0.35">
      <c r="B1582" s="903"/>
      <c r="C1582" s="904"/>
      <c r="D1582" s="905"/>
      <c r="E1582" s="906"/>
      <c r="F1582" s="907"/>
      <c r="G1582" s="908"/>
      <c r="H1582" s="909"/>
      <c r="I1582" s="910"/>
      <c r="J1582" s="911"/>
      <c r="K1582" s="912"/>
      <c r="L1582" s="913"/>
      <c r="M1582" s="914"/>
      <c r="N1582" s="915"/>
      <c r="O1582" s="914"/>
      <c r="P1582" s="915"/>
      <c r="Q1582" s="916"/>
      <c r="R1582" s="917"/>
      <c r="S1582" s="918"/>
      <c r="T1582" s="114" t="str" cm="1">
        <f t="array" ref="T1582">_xlfn.IFS(I1582="L = L",J1582*K1582,I1582="L = RoT",J1582*R1582*S1582,I1582="A = L x H",J1582*K1582*L1582,I1582="A = CS",J1582*O1582,I1582="A = A",J1582*N1582,I1582="A = RoT",J1582*R1582*S1582,I1582="V = L x H x T",J1582*K1582*L1582*M1582,I1582="V = L x CS",J1582*K1582*O1582,I1582="V = T x A",J1582*M1582*N1582,I1582="V = V",J1582*P1582,I1582="V = RoT",J1582*R1582*S1582,I1582="M = M",J1582*Q1582,I1582="M = RoT",J1582*R1582*S1582,I1582="","")</f>
        <v/>
      </c>
      <c r="U1582" s="115" t="str" cm="1">
        <f t="array" ref="U1582">_xlfn.IFNA(_xlfn.IFS($H1582="length","m",$H1582="area","m2",$H1582="volume","m3",$H1582="mass","kg",$H1582="",""),"problem")</f>
        <v/>
      </c>
      <c r="V1582" s="475"/>
      <c r="W1582" s="476"/>
      <c r="X1582" s="476"/>
      <c r="Y1582" s="476"/>
      <c r="Z1582" s="116"/>
      <c r="AA1582" s="117" t="str" cm="1">
        <f t="array" ref="AA1582">_xlfn.IFNA(_xlfn.IFS($H1582="Length",VLOOKUP($Y1582,Densities,3,FALSE),$H1582="area",VLOOKUP($Y1582,Densities,4,FALSE),$H1582="volume",VLOOKUP($Y1582,Densities,5,FALSE),$H1582="mass",1,$H1582="",""),"enter density manually")</f>
        <v/>
      </c>
      <c r="AB1582" s="115" t="str" cm="1">
        <f t="array" ref="AB1582">_xlfn.IFNA(_xlfn.IFS($H1582="length","kg/m",$H1582="area","kg/m2",$H1582="volume","kg/m3",$H1582="mass","kg/kg",$H1582="",""),"problem")</f>
        <v/>
      </c>
      <c r="AC1582" s="118" t="str">
        <f t="shared" si="95"/>
        <v/>
      </c>
      <c r="AD1582" s="119" t="str">
        <f t="shared" si="96"/>
        <v/>
      </c>
      <c r="AE1582" s="120" t="str">
        <f t="shared" si="97"/>
        <v/>
      </c>
      <c r="AF1582" s="121" t="str">
        <f t="shared" si="94"/>
        <v/>
      </c>
    </row>
    <row r="1583" spans="2:32" ht="15.75" customHeight="1" x14ac:dyDescent="0.35">
      <c r="B1583" s="903"/>
      <c r="C1583" s="904"/>
      <c r="D1583" s="905"/>
      <c r="E1583" s="906"/>
      <c r="F1583" s="907"/>
      <c r="G1583" s="908"/>
      <c r="H1583" s="909"/>
      <c r="I1583" s="910"/>
      <c r="J1583" s="911"/>
      <c r="K1583" s="912"/>
      <c r="L1583" s="913"/>
      <c r="M1583" s="914"/>
      <c r="N1583" s="915"/>
      <c r="O1583" s="914"/>
      <c r="P1583" s="915"/>
      <c r="Q1583" s="916"/>
      <c r="R1583" s="917"/>
      <c r="S1583" s="918"/>
      <c r="T1583" s="114" t="str" cm="1">
        <f t="array" ref="T1583">_xlfn.IFS(I1583="L = L",J1583*K1583,I1583="L = RoT",J1583*R1583*S1583,I1583="A = L x H",J1583*K1583*L1583,I1583="A = CS",J1583*O1583,I1583="A = A",J1583*N1583,I1583="A = RoT",J1583*R1583*S1583,I1583="V = L x H x T",J1583*K1583*L1583*M1583,I1583="V = L x CS",J1583*K1583*O1583,I1583="V = T x A",J1583*M1583*N1583,I1583="V = V",J1583*P1583,I1583="V = RoT",J1583*R1583*S1583,I1583="M = M",J1583*Q1583,I1583="M = RoT",J1583*R1583*S1583,I1583="","")</f>
        <v/>
      </c>
      <c r="U1583" s="115" t="str" cm="1">
        <f t="array" ref="U1583">_xlfn.IFNA(_xlfn.IFS($H1583="length","m",$H1583="area","m2",$H1583="volume","m3",$H1583="mass","kg",$H1583="",""),"problem")</f>
        <v/>
      </c>
      <c r="V1583" s="475"/>
      <c r="W1583" s="476"/>
      <c r="X1583" s="476"/>
      <c r="Y1583" s="476"/>
      <c r="Z1583" s="116"/>
      <c r="AA1583" s="117" t="str" cm="1">
        <f t="array" ref="AA1583">_xlfn.IFNA(_xlfn.IFS($H1583="Length",VLOOKUP($Y1583,Densities,3,FALSE),$H1583="area",VLOOKUP($Y1583,Densities,4,FALSE),$H1583="volume",VLOOKUP($Y1583,Densities,5,FALSE),$H1583="mass",1,$H1583="",""),"enter density manually")</f>
        <v/>
      </c>
      <c r="AB1583" s="115" t="str" cm="1">
        <f t="array" ref="AB1583">_xlfn.IFNA(_xlfn.IFS($H1583="length","kg/m",$H1583="area","kg/m2",$H1583="volume","kg/m3",$H1583="mass","kg/kg",$H1583="",""),"problem")</f>
        <v/>
      </c>
      <c r="AC1583" s="118" t="str">
        <f t="shared" si="95"/>
        <v/>
      </c>
      <c r="AD1583" s="119" t="str">
        <f t="shared" si="96"/>
        <v/>
      </c>
      <c r="AE1583" s="120" t="str">
        <f t="shared" si="97"/>
        <v/>
      </c>
      <c r="AF1583" s="121" t="str">
        <f t="shared" si="94"/>
        <v/>
      </c>
    </row>
    <row r="1584" spans="2:32" ht="15.75" customHeight="1" x14ac:dyDescent="0.35">
      <c r="B1584" s="903"/>
      <c r="C1584" s="904"/>
      <c r="D1584" s="905"/>
      <c r="E1584" s="906"/>
      <c r="F1584" s="907"/>
      <c r="G1584" s="908"/>
      <c r="H1584" s="909"/>
      <c r="I1584" s="910"/>
      <c r="J1584" s="911"/>
      <c r="K1584" s="912"/>
      <c r="L1584" s="913"/>
      <c r="M1584" s="914"/>
      <c r="N1584" s="915"/>
      <c r="O1584" s="914"/>
      <c r="P1584" s="915"/>
      <c r="Q1584" s="916"/>
      <c r="R1584" s="917"/>
      <c r="S1584" s="918"/>
      <c r="T1584" s="114" t="str" cm="1">
        <f t="array" ref="T1584">_xlfn.IFS(I1584="L = L",J1584*K1584,I1584="L = RoT",J1584*R1584*S1584,I1584="A = L x H",J1584*K1584*L1584,I1584="A = CS",J1584*O1584,I1584="A = A",J1584*N1584,I1584="A = RoT",J1584*R1584*S1584,I1584="V = L x H x T",J1584*K1584*L1584*M1584,I1584="V = L x CS",J1584*K1584*O1584,I1584="V = T x A",J1584*M1584*N1584,I1584="V = V",J1584*P1584,I1584="V = RoT",J1584*R1584*S1584,I1584="M = M",J1584*Q1584,I1584="M = RoT",J1584*R1584*S1584,I1584="","")</f>
        <v/>
      </c>
      <c r="U1584" s="115" t="str" cm="1">
        <f t="array" ref="U1584">_xlfn.IFNA(_xlfn.IFS($H1584="length","m",$H1584="area","m2",$H1584="volume","m3",$H1584="mass","kg",$H1584="",""),"problem")</f>
        <v/>
      </c>
      <c r="V1584" s="475"/>
      <c r="W1584" s="476"/>
      <c r="X1584" s="476"/>
      <c r="Y1584" s="476"/>
      <c r="Z1584" s="116"/>
      <c r="AA1584" s="117" t="str" cm="1">
        <f t="array" ref="AA1584">_xlfn.IFNA(_xlfn.IFS($H1584="Length",VLOOKUP($Y1584,Densities,3,FALSE),$H1584="area",VLOOKUP($Y1584,Densities,4,FALSE),$H1584="volume",VLOOKUP($Y1584,Densities,5,FALSE),$H1584="mass",1,$H1584="",""),"enter density manually")</f>
        <v/>
      </c>
      <c r="AB1584" s="115" t="str" cm="1">
        <f t="array" ref="AB1584">_xlfn.IFNA(_xlfn.IFS($H1584="length","kg/m",$H1584="area","kg/m2",$H1584="volume","kg/m3",$H1584="mass","kg/kg",$H1584="",""),"problem")</f>
        <v/>
      </c>
      <c r="AC1584" s="118" t="str">
        <f t="shared" si="95"/>
        <v/>
      </c>
      <c r="AD1584" s="119" t="str">
        <f t="shared" si="96"/>
        <v/>
      </c>
      <c r="AE1584" s="120" t="str">
        <f t="shared" si="97"/>
        <v/>
      </c>
      <c r="AF1584" s="121" t="str">
        <f t="shared" si="94"/>
        <v/>
      </c>
    </row>
    <row r="1585" spans="2:32" ht="15.75" customHeight="1" x14ac:dyDescent="0.35">
      <c r="B1585" s="903"/>
      <c r="C1585" s="904"/>
      <c r="D1585" s="905"/>
      <c r="E1585" s="906"/>
      <c r="F1585" s="907"/>
      <c r="G1585" s="908"/>
      <c r="H1585" s="909"/>
      <c r="I1585" s="910"/>
      <c r="J1585" s="911"/>
      <c r="K1585" s="912"/>
      <c r="L1585" s="913"/>
      <c r="M1585" s="914"/>
      <c r="N1585" s="915"/>
      <c r="O1585" s="914"/>
      <c r="P1585" s="915"/>
      <c r="Q1585" s="916"/>
      <c r="R1585" s="917"/>
      <c r="S1585" s="918"/>
      <c r="T1585" s="114" t="str" cm="1">
        <f t="array" ref="T1585">_xlfn.IFS(I1585="L = L",J1585*K1585,I1585="L = RoT",J1585*R1585*S1585,I1585="A = L x H",J1585*K1585*L1585,I1585="A = CS",J1585*O1585,I1585="A = A",J1585*N1585,I1585="A = RoT",J1585*R1585*S1585,I1585="V = L x H x T",J1585*K1585*L1585*M1585,I1585="V = L x CS",J1585*K1585*O1585,I1585="V = T x A",J1585*M1585*N1585,I1585="V = V",J1585*P1585,I1585="V = RoT",J1585*R1585*S1585,I1585="M = M",J1585*Q1585,I1585="M = RoT",J1585*R1585*S1585,I1585="","")</f>
        <v/>
      </c>
      <c r="U1585" s="115" t="str" cm="1">
        <f t="array" ref="U1585">_xlfn.IFNA(_xlfn.IFS($H1585="length","m",$H1585="area","m2",$H1585="volume","m3",$H1585="mass","kg",$H1585="",""),"problem")</f>
        <v/>
      </c>
      <c r="V1585" s="475"/>
      <c r="W1585" s="476"/>
      <c r="X1585" s="476"/>
      <c r="Y1585" s="476"/>
      <c r="Z1585" s="116"/>
      <c r="AA1585" s="117" t="str" cm="1">
        <f t="array" ref="AA1585">_xlfn.IFNA(_xlfn.IFS($H1585="Length",VLOOKUP($Y1585,Densities,3,FALSE),$H1585="area",VLOOKUP($Y1585,Densities,4,FALSE),$H1585="volume",VLOOKUP($Y1585,Densities,5,FALSE),$H1585="mass",1,$H1585="",""),"enter density manually")</f>
        <v/>
      </c>
      <c r="AB1585" s="115" t="str" cm="1">
        <f t="array" ref="AB1585">_xlfn.IFNA(_xlfn.IFS($H1585="length","kg/m",$H1585="area","kg/m2",$H1585="volume","kg/m3",$H1585="mass","kg/kg",$H1585="",""),"problem")</f>
        <v/>
      </c>
      <c r="AC1585" s="118" t="str">
        <f t="shared" si="95"/>
        <v/>
      </c>
      <c r="AD1585" s="119" t="str">
        <f t="shared" si="96"/>
        <v/>
      </c>
      <c r="AE1585" s="120" t="str">
        <f t="shared" si="97"/>
        <v/>
      </c>
      <c r="AF1585" s="121" t="str">
        <f t="shared" si="94"/>
        <v/>
      </c>
    </row>
    <row r="1586" spans="2:32" ht="15.75" customHeight="1" x14ac:dyDescent="0.35">
      <c r="B1586" s="903"/>
      <c r="C1586" s="904"/>
      <c r="D1586" s="905"/>
      <c r="E1586" s="906"/>
      <c r="F1586" s="907"/>
      <c r="G1586" s="908"/>
      <c r="H1586" s="909"/>
      <c r="I1586" s="910"/>
      <c r="J1586" s="911"/>
      <c r="K1586" s="912"/>
      <c r="L1586" s="913"/>
      <c r="M1586" s="914"/>
      <c r="N1586" s="915"/>
      <c r="O1586" s="914"/>
      <c r="P1586" s="915"/>
      <c r="Q1586" s="916"/>
      <c r="R1586" s="917"/>
      <c r="S1586" s="918"/>
      <c r="T1586" s="114" t="str" cm="1">
        <f t="array" ref="T1586">_xlfn.IFS(I1586="L = L",J1586*K1586,I1586="L = RoT",J1586*R1586*S1586,I1586="A = L x H",J1586*K1586*L1586,I1586="A = CS",J1586*O1586,I1586="A = A",J1586*N1586,I1586="A = RoT",J1586*R1586*S1586,I1586="V = L x H x T",J1586*K1586*L1586*M1586,I1586="V = L x CS",J1586*K1586*O1586,I1586="V = T x A",J1586*M1586*N1586,I1586="V = V",J1586*P1586,I1586="V = RoT",J1586*R1586*S1586,I1586="M = M",J1586*Q1586,I1586="M = RoT",J1586*R1586*S1586,I1586="","")</f>
        <v/>
      </c>
      <c r="U1586" s="115" t="str" cm="1">
        <f t="array" ref="U1586">_xlfn.IFNA(_xlfn.IFS($H1586="length","m",$H1586="area","m2",$H1586="volume","m3",$H1586="mass","kg",$H1586="",""),"problem")</f>
        <v/>
      </c>
      <c r="V1586" s="475"/>
      <c r="W1586" s="476"/>
      <c r="X1586" s="476"/>
      <c r="Y1586" s="476"/>
      <c r="Z1586" s="116"/>
      <c r="AA1586" s="117" t="str" cm="1">
        <f t="array" ref="AA1586">_xlfn.IFNA(_xlfn.IFS($H1586="Length",VLOOKUP($Y1586,Densities,3,FALSE),$H1586="area",VLOOKUP($Y1586,Densities,4,FALSE),$H1586="volume",VLOOKUP($Y1586,Densities,5,FALSE),$H1586="mass",1,$H1586="",""),"enter density manually")</f>
        <v/>
      </c>
      <c r="AB1586" s="115" t="str" cm="1">
        <f t="array" ref="AB1586">_xlfn.IFNA(_xlfn.IFS($H1586="length","kg/m",$H1586="area","kg/m2",$H1586="volume","kg/m3",$H1586="mass","kg/kg",$H1586="",""),"problem")</f>
        <v/>
      </c>
      <c r="AC1586" s="118" t="str">
        <f t="shared" si="95"/>
        <v/>
      </c>
      <c r="AD1586" s="119" t="str">
        <f t="shared" si="96"/>
        <v/>
      </c>
      <c r="AE1586" s="120" t="str">
        <f t="shared" si="97"/>
        <v/>
      </c>
      <c r="AF1586" s="121" t="str">
        <f t="shared" si="94"/>
        <v/>
      </c>
    </row>
    <row r="1587" spans="2:32" ht="15.75" customHeight="1" x14ac:dyDescent="0.35">
      <c r="B1587" s="903"/>
      <c r="C1587" s="904"/>
      <c r="D1587" s="905"/>
      <c r="E1587" s="906"/>
      <c r="F1587" s="907"/>
      <c r="G1587" s="908"/>
      <c r="H1587" s="909"/>
      <c r="I1587" s="910"/>
      <c r="J1587" s="911"/>
      <c r="K1587" s="912"/>
      <c r="L1587" s="913"/>
      <c r="M1587" s="914"/>
      <c r="N1587" s="915"/>
      <c r="O1587" s="914"/>
      <c r="P1587" s="915"/>
      <c r="Q1587" s="916"/>
      <c r="R1587" s="917"/>
      <c r="S1587" s="918"/>
      <c r="T1587" s="114" t="str" cm="1">
        <f t="array" ref="T1587">_xlfn.IFS(I1587="L = L",J1587*K1587,I1587="L = RoT",J1587*R1587*S1587,I1587="A = L x H",J1587*K1587*L1587,I1587="A = CS",J1587*O1587,I1587="A = A",J1587*N1587,I1587="A = RoT",J1587*R1587*S1587,I1587="V = L x H x T",J1587*K1587*L1587*M1587,I1587="V = L x CS",J1587*K1587*O1587,I1587="V = T x A",J1587*M1587*N1587,I1587="V = V",J1587*P1587,I1587="V = RoT",J1587*R1587*S1587,I1587="M = M",J1587*Q1587,I1587="M = RoT",J1587*R1587*S1587,I1587="","")</f>
        <v/>
      </c>
      <c r="U1587" s="115" t="str" cm="1">
        <f t="array" ref="U1587">_xlfn.IFNA(_xlfn.IFS($H1587="length","m",$H1587="area","m2",$H1587="volume","m3",$H1587="mass","kg",$H1587="",""),"problem")</f>
        <v/>
      </c>
      <c r="V1587" s="475"/>
      <c r="W1587" s="476"/>
      <c r="X1587" s="476"/>
      <c r="Y1587" s="476"/>
      <c r="Z1587" s="116"/>
      <c r="AA1587" s="117" t="str" cm="1">
        <f t="array" ref="AA1587">_xlfn.IFNA(_xlfn.IFS($H1587="Length",VLOOKUP($Y1587,Densities,3,FALSE),$H1587="area",VLOOKUP($Y1587,Densities,4,FALSE),$H1587="volume",VLOOKUP($Y1587,Densities,5,FALSE),$H1587="mass",1,$H1587="",""),"enter density manually")</f>
        <v/>
      </c>
      <c r="AB1587" s="115" t="str" cm="1">
        <f t="array" ref="AB1587">_xlfn.IFNA(_xlfn.IFS($H1587="length","kg/m",$H1587="area","kg/m2",$H1587="volume","kg/m3",$H1587="mass","kg/kg",$H1587="",""),"problem")</f>
        <v/>
      </c>
      <c r="AC1587" s="118" t="str">
        <f t="shared" si="95"/>
        <v/>
      </c>
      <c r="AD1587" s="119" t="str">
        <f t="shared" si="96"/>
        <v/>
      </c>
      <c r="AE1587" s="120" t="str">
        <f t="shared" si="97"/>
        <v/>
      </c>
      <c r="AF1587" s="121" t="str">
        <f t="shared" si="94"/>
        <v/>
      </c>
    </row>
    <row r="1588" spans="2:32" ht="15.75" customHeight="1" x14ac:dyDescent="0.35">
      <c r="B1588" s="903"/>
      <c r="C1588" s="904"/>
      <c r="D1588" s="905"/>
      <c r="E1588" s="906"/>
      <c r="F1588" s="907"/>
      <c r="G1588" s="908"/>
      <c r="H1588" s="909"/>
      <c r="I1588" s="910"/>
      <c r="J1588" s="911"/>
      <c r="K1588" s="912"/>
      <c r="L1588" s="913"/>
      <c r="M1588" s="914"/>
      <c r="N1588" s="915"/>
      <c r="O1588" s="914"/>
      <c r="P1588" s="915"/>
      <c r="Q1588" s="916"/>
      <c r="R1588" s="917"/>
      <c r="S1588" s="918"/>
      <c r="T1588" s="114" t="str" cm="1">
        <f t="array" ref="T1588">_xlfn.IFS(I1588="L = L",J1588*K1588,I1588="L = RoT",J1588*R1588*S1588,I1588="A = L x H",J1588*K1588*L1588,I1588="A = CS",J1588*O1588,I1588="A = A",J1588*N1588,I1588="A = RoT",J1588*R1588*S1588,I1588="V = L x H x T",J1588*K1588*L1588*M1588,I1588="V = L x CS",J1588*K1588*O1588,I1588="V = T x A",J1588*M1588*N1588,I1588="V = V",J1588*P1588,I1588="V = RoT",J1588*R1588*S1588,I1588="M = M",J1588*Q1588,I1588="M = RoT",J1588*R1588*S1588,I1588="","")</f>
        <v/>
      </c>
      <c r="U1588" s="115" t="str" cm="1">
        <f t="array" ref="U1588">_xlfn.IFNA(_xlfn.IFS($H1588="length","m",$H1588="area","m2",$H1588="volume","m3",$H1588="mass","kg",$H1588="",""),"problem")</f>
        <v/>
      </c>
      <c r="V1588" s="475"/>
      <c r="W1588" s="476"/>
      <c r="X1588" s="476"/>
      <c r="Y1588" s="476"/>
      <c r="Z1588" s="116"/>
      <c r="AA1588" s="117" t="str" cm="1">
        <f t="array" ref="AA1588">_xlfn.IFNA(_xlfn.IFS($H1588="Length",VLOOKUP($Y1588,Densities,3,FALSE),$H1588="area",VLOOKUP($Y1588,Densities,4,FALSE),$H1588="volume",VLOOKUP($Y1588,Densities,5,FALSE),$H1588="mass",1,$H1588="",""),"enter density manually")</f>
        <v/>
      </c>
      <c r="AB1588" s="115" t="str" cm="1">
        <f t="array" ref="AB1588">_xlfn.IFNA(_xlfn.IFS($H1588="length","kg/m",$H1588="area","kg/m2",$H1588="volume","kg/m3",$H1588="mass","kg/kg",$H1588="",""),"problem")</f>
        <v/>
      </c>
      <c r="AC1588" s="118" t="str">
        <f t="shared" si="95"/>
        <v/>
      </c>
      <c r="AD1588" s="119" t="str">
        <f t="shared" si="96"/>
        <v/>
      </c>
      <c r="AE1588" s="120" t="str">
        <f t="shared" si="97"/>
        <v/>
      </c>
      <c r="AF1588" s="121" t="str">
        <f t="shared" si="94"/>
        <v/>
      </c>
    </row>
    <row r="1589" spans="2:32" ht="15.75" customHeight="1" x14ac:dyDescent="0.35">
      <c r="B1589" s="903"/>
      <c r="C1589" s="904"/>
      <c r="D1589" s="905"/>
      <c r="E1589" s="906"/>
      <c r="F1589" s="907"/>
      <c r="G1589" s="908"/>
      <c r="H1589" s="909"/>
      <c r="I1589" s="910"/>
      <c r="J1589" s="911"/>
      <c r="K1589" s="912"/>
      <c r="L1589" s="913"/>
      <c r="M1589" s="914"/>
      <c r="N1589" s="915"/>
      <c r="O1589" s="914"/>
      <c r="P1589" s="915"/>
      <c r="Q1589" s="916"/>
      <c r="R1589" s="917"/>
      <c r="S1589" s="918"/>
      <c r="T1589" s="114" t="str" cm="1">
        <f t="array" ref="T1589">_xlfn.IFS(I1589="L = L",J1589*K1589,I1589="L = RoT",J1589*R1589*S1589,I1589="A = L x H",J1589*K1589*L1589,I1589="A = CS",J1589*O1589,I1589="A = A",J1589*N1589,I1589="A = RoT",J1589*R1589*S1589,I1589="V = L x H x T",J1589*K1589*L1589*M1589,I1589="V = L x CS",J1589*K1589*O1589,I1589="V = T x A",J1589*M1589*N1589,I1589="V = V",J1589*P1589,I1589="V = RoT",J1589*R1589*S1589,I1589="M = M",J1589*Q1589,I1589="M = RoT",J1589*R1589*S1589,I1589="","")</f>
        <v/>
      </c>
      <c r="U1589" s="115" t="str" cm="1">
        <f t="array" ref="U1589">_xlfn.IFNA(_xlfn.IFS($H1589="length","m",$H1589="area","m2",$H1589="volume","m3",$H1589="mass","kg",$H1589="",""),"problem")</f>
        <v/>
      </c>
      <c r="V1589" s="475"/>
      <c r="W1589" s="476"/>
      <c r="X1589" s="476"/>
      <c r="Y1589" s="476"/>
      <c r="Z1589" s="116"/>
      <c r="AA1589" s="117" t="str" cm="1">
        <f t="array" ref="AA1589">_xlfn.IFNA(_xlfn.IFS($H1589="Length",VLOOKUP($Y1589,Densities,3,FALSE),$H1589="area",VLOOKUP($Y1589,Densities,4,FALSE),$H1589="volume",VLOOKUP($Y1589,Densities,5,FALSE),$H1589="mass",1,$H1589="",""),"enter density manually")</f>
        <v/>
      </c>
      <c r="AB1589" s="115" t="str" cm="1">
        <f t="array" ref="AB1589">_xlfn.IFNA(_xlfn.IFS($H1589="length","kg/m",$H1589="area","kg/m2",$H1589="volume","kg/m3",$H1589="mass","kg/kg",$H1589="",""),"problem")</f>
        <v/>
      </c>
      <c r="AC1589" s="118" t="str">
        <f t="shared" si="95"/>
        <v/>
      </c>
      <c r="AD1589" s="119" t="str">
        <f t="shared" si="96"/>
        <v/>
      </c>
      <c r="AE1589" s="120" t="str">
        <f t="shared" si="97"/>
        <v/>
      </c>
      <c r="AF1589" s="121" t="str">
        <f t="shared" si="94"/>
        <v/>
      </c>
    </row>
    <row r="1590" spans="2:32" ht="15.75" customHeight="1" x14ac:dyDescent="0.35">
      <c r="B1590" s="903"/>
      <c r="C1590" s="904"/>
      <c r="D1590" s="905"/>
      <c r="E1590" s="906"/>
      <c r="F1590" s="907"/>
      <c r="G1590" s="908"/>
      <c r="H1590" s="909"/>
      <c r="I1590" s="910"/>
      <c r="J1590" s="911"/>
      <c r="K1590" s="912"/>
      <c r="L1590" s="913"/>
      <c r="M1590" s="914"/>
      <c r="N1590" s="915"/>
      <c r="O1590" s="914"/>
      <c r="P1590" s="915"/>
      <c r="Q1590" s="916"/>
      <c r="R1590" s="917"/>
      <c r="S1590" s="918"/>
      <c r="T1590" s="114" t="str" cm="1">
        <f t="array" ref="T1590">_xlfn.IFS(I1590="L = L",J1590*K1590,I1590="L = RoT",J1590*R1590*S1590,I1590="A = L x H",J1590*K1590*L1590,I1590="A = CS",J1590*O1590,I1590="A = A",J1590*N1590,I1590="A = RoT",J1590*R1590*S1590,I1590="V = L x H x T",J1590*K1590*L1590*M1590,I1590="V = L x CS",J1590*K1590*O1590,I1590="V = T x A",J1590*M1590*N1590,I1590="V = V",J1590*P1590,I1590="V = RoT",J1590*R1590*S1590,I1590="M = M",J1590*Q1590,I1590="M = RoT",J1590*R1590*S1590,I1590="","")</f>
        <v/>
      </c>
      <c r="U1590" s="115" t="str" cm="1">
        <f t="array" ref="U1590">_xlfn.IFNA(_xlfn.IFS($H1590="length","m",$H1590="area","m2",$H1590="volume","m3",$H1590="mass","kg",$H1590="",""),"problem")</f>
        <v/>
      </c>
      <c r="V1590" s="475"/>
      <c r="W1590" s="476"/>
      <c r="X1590" s="476"/>
      <c r="Y1590" s="476"/>
      <c r="Z1590" s="116"/>
      <c r="AA1590" s="117" t="str" cm="1">
        <f t="array" ref="AA1590">_xlfn.IFNA(_xlfn.IFS($H1590="Length",VLOOKUP($Y1590,Densities,3,FALSE),$H1590="area",VLOOKUP($Y1590,Densities,4,FALSE),$H1590="volume",VLOOKUP($Y1590,Densities,5,FALSE),$H1590="mass",1,$H1590="",""),"enter density manually")</f>
        <v/>
      </c>
      <c r="AB1590" s="115" t="str" cm="1">
        <f t="array" ref="AB1590">_xlfn.IFNA(_xlfn.IFS($H1590="length","kg/m",$H1590="area","kg/m2",$H1590="volume","kg/m3",$H1590="mass","kg/kg",$H1590="",""),"problem")</f>
        <v/>
      </c>
      <c r="AC1590" s="118" t="str">
        <f t="shared" si="95"/>
        <v/>
      </c>
      <c r="AD1590" s="119" t="str">
        <f t="shared" si="96"/>
        <v/>
      </c>
      <c r="AE1590" s="120" t="str">
        <f t="shared" si="97"/>
        <v/>
      </c>
      <c r="AF1590" s="121" t="str">
        <f t="shared" si="94"/>
        <v/>
      </c>
    </row>
    <row r="1591" spans="2:32" ht="15.75" customHeight="1" x14ac:dyDescent="0.35">
      <c r="B1591" s="903"/>
      <c r="C1591" s="904"/>
      <c r="D1591" s="905"/>
      <c r="E1591" s="906"/>
      <c r="F1591" s="907"/>
      <c r="G1591" s="908"/>
      <c r="H1591" s="909"/>
      <c r="I1591" s="910"/>
      <c r="J1591" s="911"/>
      <c r="K1591" s="912"/>
      <c r="L1591" s="913"/>
      <c r="M1591" s="914"/>
      <c r="N1591" s="915"/>
      <c r="O1591" s="914"/>
      <c r="P1591" s="915"/>
      <c r="Q1591" s="916"/>
      <c r="R1591" s="917"/>
      <c r="S1591" s="918"/>
      <c r="T1591" s="114" t="str" cm="1">
        <f t="array" ref="T1591">_xlfn.IFS(I1591="L = L",J1591*K1591,I1591="L = RoT",J1591*R1591*S1591,I1591="A = L x H",J1591*K1591*L1591,I1591="A = CS",J1591*O1591,I1591="A = A",J1591*N1591,I1591="A = RoT",J1591*R1591*S1591,I1591="V = L x H x T",J1591*K1591*L1591*M1591,I1591="V = L x CS",J1591*K1591*O1591,I1591="V = T x A",J1591*M1591*N1591,I1591="V = V",J1591*P1591,I1591="V = RoT",J1591*R1591*S1591,I1591="M = M",J1591*Q1591,I1591="M = RoT",J1591*R1591*S1591,I1591="","")</f>
        <v/>
      </c>
      <c r="U1591" s="115" t="str" cm="1">
        <f t="array" ref="U1591">_xlfn.IFNA(_xlfn.IFS($H1591="length","m",$H1591="area","m2",$H1591="volume","m3",$H1591="mass","kg",$H1591="",""),"problem")</f>
        <v/>
      </c>
      <c r="V1591" s="475"/>
      <c r="W1591" s="476"/>
      <c r="X1591" s="476"/>
      <c r="Y1591" s="476"/>
      <c r="Z1591" s="116"/>
      <c r="AA1591" s="117" t="str" cm="1">
        <f t="array" ref="AA1591">_xlfn.IFNA(_xlfn.IFS($H1591="Length",VLOOKUP($Y1591,Densities,3,FALSE),$H1591="area",VLOOKUP($Y1591,Densities,4,FALSE),$H1591="volume",VLOOKUP($Y1591,Densities,5,FALSE),$H1591="mass",1,$H1591="",""),"enter density manually")</f>
        <v/>
      </c>
      <c r="AB1591" s="115" t="str" cm="1">
        <f t="array" ref="AB1591">_xlfn.IFNA(_xlfn.IFS($H1591="length","kg/m",$H1591="area","kg/m2",$H1591="volume","kg/m3",$H1591="mass","kg/kg",$H1591="",""),"problem")</f>
        <v/>
      </c>
      <c r="AC1591" s="118" t="str">
        <f t="shared" si="95"/>
        <v/>
      </c>
      <c r="AD1591" s="119" t="str">
        <f t="shared" si="96"/>
        <v/>
      </c>
      <c r="AE1591" s="120" t="str">
        <f t="shared" si="97"/>
        <v/>
      </c>
      <c r="AF1591" s="121" t="str">
        <f t="shared" si="94"/>
        <v/>
      </c>
    </row>
    <row r="1592" spans="2:32" ht="15.75" customHeight="1" x14ac:dyDescent="0.35">
      <c r="B1592" s="903"/>
      <c r="C1592" s="904"/>
      <c r="D1592" s="905"/>
      <c r="E1592" s="906"/>
      <c r="F1592" s="907"/>
      <c r="G1592" s="908"/>
      <c r="H1592" s="909"/>
      <c r="I1592" s="910"/>
      <c r="J1592" s="911"/>
      <c r="K1592" s="912"/>
      <c r="L1592" s="913"/>
      <c r="M1592" s="914"/>
      <c r="N1592" s="915"/>
      <c r="O1592" s="914"/>
      <c r="P1592" s="915"/>
      <c r="Q1592" s="916"/>
      <c r="R1592" s="917"/>
      <c r="S1592" s="918"/>
      <c r="T1592" s="114" t="str" cm="1">
        <f t="array" ref="T1592">_xlfn.IFS(I1592="L = L",J1592*K1592,I1592="L = RoT",J1592*R1592*S1592,I1592="A = L x H",J1592*K1592*L1592,I1592="A = CS",J1592*O1592,I1592="A = A",J1592*N1592,I1592="A = RoT",J1592*R1592*S1592,I1592="V = L x H x T",J1592*K1592*L1592*M1592,I1592="V = L x CS",J1592*K1592*O1592,I1592="V = T x A",J1592*M1592*N1592,I1592="V = V",J1592*P1592,I1592="V = RoT",J1592*R1592*S1592,I1592="M = M",J1592*Q1592,I1592="M = RoT",J1592*R1592*S1592,I1592="","")</f>
        <v/>
      </c>
      <c r="U1592" s="115" t="str" cm="1">
        <f t="array" ref="U1592">_xlfn.IFNA(_xlfn.IFS($H1592="length","m",$H1592="area","m2",$H1592="volume","m3",$H1592="mass","kg",$H1592="",""),"problem")</f>
        <v/>
      </c>
      <c r="V1592" s="475"/>
      <c r="W1592" s="476"/>
      <c r="X1592" s="476"/>
      <c r="Y1592" s="476"/>
      <c r="Z1592" s="116"/>
      <c r="AA1592" s="117" t="str" cm="1">
        <f t="array" ref="AA1592">_xlfn.IFNA(_xlfn.IFS($H1592="Length",VLOOKUP($Y1592,Densities,3,FALSE),$H1592="area",VLOOKUP($Y1592,Densities,4,FALSE),$H1592="volume",VLOOKUP($Y1592,Densities,5,FALSE),$H1592="mass",1,$H1592="",""),"enter density manually")</f>
        <v/>
      </c>
      <c r="AB1592" s="115" t="str" cm="1">
        <f t="array" ref="AB1592">_xlfn.IFNA(_xlfn.IFS($H1592="length","kg/m",$H1592="area","kg/m2",$H1592="volume","kg/m3",$H1592="mass","kg/kg",$H1592="",""),"problem")</f>
        <v/>
      </c>
      <c r="AC1592" s="118" t="str">
        <f t="shared" si="95"/>
        <v/>
      </c>
      <c r="AD1592" s="119" t="str">
        <f t="shared" si="96"/>
        <v/>
      </c>
      <c r="AE1592" s="120" t="str">
        <f t="shared" si="97"/>
        <v/>
      </c>
      <c r="AF1592" s="121" t="str">
        <f t="shared" si="94"/>
        <v/>
      </c>
    </row>
    <row r="1593" spans="2:32" ht="15.75" customHeight="1" x14ac:dyDescent="0.35">
      <c r="B1593" s="903"/>
      <c r="C1593" s="904"/>
      <c r="D1593" s="905"/>
      <c r="E1593" s="906"/>
      <c r="F1593" s="907"/>
      <c r="G1593" s="908"/>
      <c r="H1593" s="909"/>
      <c r="I1593" s="910"/>
      <c r="J1593" s="911"/>
      <c r="K1593" s="912"/>
      <c r="L1593" s="913"/>
      <c r="M1593" s="914"/>
      <c r="N1593" s="915"/>
      <c r="O1593" s="914"/>
      <c r="P1593" s="915"/>
      <c r="Q1593" s="916"/>
      <c r="R1593" s="917"/>
      <c r="S1593" s="918"/>
      <c r="T1593" s="114" t="str" cm="1">
        <f t="array" ref="T1593">_xlfn.IFS(I1593="L = L",J1593*K1593,I1593="L = RoT",J1593*R1593*S1593,I1593="A = L x H",J1593*K1593*L1593,I1593="A = CS",J1593*O1593,I1593="A = A",J1593*N1593,I1593="A = RoT",J1593*R1593*S1593,I1593="V = L x H x T",J1593*K1593*L1593*M1593,I1593="V = L x CS",J1593*K1593*O1593,I1593="V = T x A",J1593*M1593*N1593,I1593="V = V",J1593*P1593,I1593="V = RoT",J1593*R1593*S1593,I1593="M = M",J1593*Q1593,I1593="M = RoT",J1593*R1593*S1593,I1593="","")</f>
        <v/>
      </c>
      <c r="U1593" s="115" t="str" cm="1">
        <f t="array" ref="U1593">_xlfn.IFNA(_xlfn.IFS($H1593="length","m",$H1593="area","m2",$H1593="volume","m3",$H1593="mass","kg",$H1593="",""),"problem")</f>
        <v/>
      </c>
      <c r="V1593" s="475"/>
      <c r="W1593" s="476"/>
      <c r="X1593" s="476"/>
      <c r="Y1593" s="476"/>
      <c r="Z1593" s="116"/>
      <c r="AA1593" s="117" t="str" cm="1">
        <f t="array" ref="AA1593">_xlfn.IFNA(_xlfn.IFS($H1593="Length",VLOOKUP($Y1593,Densities,3,FALSE),$H1593="area",VLOOKUP($Y1593,Densities,4,FALSE),$H1593="volume",VLOOKUP($Y1593,Densities,5,FALSE),$H1593="mass",1,$H1593="",""),"enter density manually")</f>
        <v/>
      </c>
      <c r="AB1593" s="115" t="str" cm="1">
        <f t="array" ref="AB1593">_xlfn.IFNA(_xlfn.IFS($H1593="length","kg/m",$H1593="area","kg/m2",$H1593="volume","kg/m3",$H1593="mass","kg/kg",$H1593="",""),"problem")</f>
        <v/>
      </c>
      <c r="AC1593" s="118" t="str">
        <f t="shared" si="95"/>
        <v/>
      </c>
      <c r="AD1593" s="119" t="str">
        <f t="shared" si="96"/>
        <v/>
      </c>
      <c r="AE1593" s="120" t="str">
        <f t="shared" si="97"/>
        <v/>
      </c>
      <c r="AF1593" s="121" t="str">
        <f t="shared" si="94"/>
        <v/>
      </c>
    </row>
    <row r="1594" spans="2:32" ht="15.75" customHeight="1" x14ac:dyDescent="0.35">
      <c r="B1594" s="903"/>
      <c r="C1594" s="904"/>
      <c r="D1594" s="905"/>
      <c r="E1594" s="906"/>
      <c r="F1594" s="907"/>
      <c r="G1594" s="908"/>
      <c r="H1594" s="909"/>
      <c r="I1594" s="910"/>
      <c r="J1594" s="911"/>
      <c r="K1594" s="912"/>
      <c r="L1594" s="913"/>
      <c r="M1594" s="914"/>
      <c r="N1594" s="915"/>
      <c r="O1594" s="914"/>
      <c r="P1594" s="915"/>
      <c r="Q1594" s="916"/>
      <c r="R1594" s="917"/>
      <c r="S1594" s="918"/>
      <c r="T1594" s="114" t="str" cm="1">
        <f t="array" ref="T1594">_xlfn.IFS(I1594="L = L",J1594*K1594,I1594="L = RoT",J1594*R1594*S1594,I1594="A = L x H",J1594*K1594*L1594,I1594="A = CS",J1594*O1594,I1594="A = A",J1594*N1594,I1594="A = RoT",J1594*R1594*S1594,I1594="V = L x H x T",J1594*K1594*L1594*M1594,I1594="V = L x CS",J1594*K1594*O1594,I1594="V = T x A",J1594*M1594*N1594,I1594="V = V",J1594*P1594,I1594="V = RoT",J1594*R1594*S1594,I1594="M = M",J1594*Q1594,I1594="M = RoT",J1594*R1594*S1594,I1594="","")</f>
        <v/>
      </c>
      <c r="U1594" s="115" t="str" cm="1">
        <f t="array" ref="U1594">_xlfn.IFNA(_xlfn.IFS($H1594="length","m",$H1594="area","m2",$H1594="volume","m3",$H1594="mass","kg",$H1594="",""),"problem")</f>
        <v/>
      </c>
      <c r="V1594" s="475"/>
      <c r="W1594" s="476"/>
      <c r="X1594" s="476"/>
      <c r="Y1594" s="476"/>
      <c r="Z1594" s="116"/>
      <c r="AA1594" s="117" t="str" cm="1">
        <f t="array" ref="AA1594">_xlfn.IFNA(_xlfn.IFS($H1594="Length",VLOOKUP($Y1594,Densities,3,FALSE),$H1594="area",VLOOKUP($Y1594,Densities,4,FALSE),$H1594="volume",VLOOKUP($Y1594,Densities,5,FALSE),$H1594="mass",1,$H1594="",""),"enter density manually")</f>
        <v/>
      </c>
      <c r="AB1594" s="115" t="str" cm="1">
        <f t="array" ref="AB1594">_xlfn.IFNA(_xlfn.IFS($H1594="length","kg/m",$H1594="area","kg/m2",$H1594="volume","kg/m3",$H1594="mass","kg/kg",$H1594="",""),"problem")</f>
        <v/>
      </c>
      <c r="AC1594" s="118" t="str">
        <f t="shared" si="95"/>
        <v/>
      </c>
      <c r="AD1594" s="119" t="str">
        <f t="shared" si="96"/>
        <v/>
      </c>
      <c r="AE1594" s="120" t="str">
        <f t="shared" si="97"/>
        <v/>
      </c>
      <c r="AF1594" s="121" t="str">
        <f t="shared" si="94"/>
        <v/>
      </c>
    </row>
    <row r="1595" spans="2:32" ht="15.75" customHeight="1" x14ac:dyDescent="0.35">
      <c r="B1595" s="903"/>
      <c r="C1595" s="904"/>
      <c r="D1595" s="905"/>
      <c r="E1595" s="906"/>
      <c r="F1595" s="907"/>
      <c r="G1595" s="908"/>
      <c r="H1595" s="909"/>
      <c r="I1595" s="910"/>
      <c r="J1595" s="911"/>
      <c r="K1595" s="912"/>
      <c r="L1595" s="913"/>
      <c r="M1595" s="914"/>
      <c r="N1595" s="915"/>
      <c r="O1595" s="914"/>
      <c r="P1595" s="915"/>
      <c r="Q1595" s="916"/>
      <c r="R1595" s="917"/>
      <c r="S1595" s="918"/>
      <c r="T1595" s="114" t="str" cm="1">
        <f t="array" ref="T1595">_xlfn.IFS(I1595="L = L",J1595*K1595,I1595="L = RoT",J1595*R1595*S1595,I1595="A = L x H",J1595*K1595*L1595,I1595="A = CS",J1595*O1595,I1595="A = A",J1595*N1595,I1595="A = RoT",J1595*R1595*S1595,I1595="V = L x H x T",J1595*K1595*L1595*M1595,I1595="V = L x CS",J1595*K1595*O1595,I1595="V = T x A",J1595*M1595*N1595,I1595="V = V",J1595*P1595,I1595="V = RoT",J1595*R1595*S1595,I1595="M = M",J1595*Q1595,I1595="M = RoT",J1595*R1595*S1595,I1595="","")</f>
        <v/>
      </c>
      <c r="U1595" s="115" t="str" cm="1">
        <f t="array" ref="U1595">_xlfn.IFNA(_xlfn.IFS($H1595="length","m",$H1595="area","m2",$H1595="volume","m3",$H1595="mass","kg",$H1595="",""),"problem")</f>
        <v/>
      </c>
      <c r="V1595" s="475"/>
      <c r="W1595" s="476"/>
      <c r="X1595" s="476"/>
      <c r="Y1595" s="476"/>
      <c r="Z1595" s="116"/>
      <c r="AA1595" s="117" t="str" cm="1">
        <f t="array" ref="AA1595">_xlfn.IFNA(_xlfn.IFS($H1595="Length",VLOOKUP($Y1595,Densities,3,FALSE),$H1595="area",VLOOKUP($Y1595,Densities,4,FALSE),$H1595="volume",VLOOKUP($Y1595,Densities,5,FALSE),$H1595="mass",1,$H1595="",""),"enter density manually")</f>
        <v/>
      </c>
      <c r="AB1595" s="115" t="str" cm="1">
        <f t="array" ref="AB1595">_xlfn.IFNA(_xlfn.IFS($H1595="length","kg/m",$H1595="area","kg/m2",$H1595="volume","kg/m3",$H1595="mass","kg/kg",$H1595="",""),"problem")</f>
        <v/>
      </c>
      <c r="AC1595" s="118" t="str">
        <f t="shared" si="95"/>
        <v/>
      </c>
      <c r="AD1595" s="119" t="str">
        <f t="shared" si="96"/>
        <v/>
      </c>
      <c r="AE1595" s="120" t="str">
        <f t="shared" si="97"/>
        <v/>
      </c>
      <c r="AF1595" s="121" t="str">
        <f t="shared" si="94"/>
        <v/>
      </c>
    </row>
    <row r="1596" spans="2:32" ht="15.75" customHeight="1" x14ac:dyDescent="0.35">
      <c r="B1596" s="903"/>
      <c r="C1596" s="904"/>
      <c r="D1596" s="905"/>
      <c r="E1596" s="906"/>
      <c r="F1596" s="907"/>
      <c r="G1596" s="908"/>
      <c r="H1596" s="909"/>
      <c r="I1596" s="910"/>
      <c r="J1596" s="911"/>
      <c r="K1596" s="912"/>
      <c r="L1596" s="913"/>
      <c r="M1596" s="914"/>
      <c r="N1596" s="915"/>
      <c r="O1596" s="914"/>
      <c r="P1596" s="915"/>
      <c r="Q1596" s="916"/>
      <c r="R1596" s="917"/>
      <c r="S1596" s="918"/>
      <c r="T1596" s="114" t="str" cm="1">
        <f t="array" ref="T1596">_xlfn.IFS(I1596="L = L",J1596*K1596,I1596="L = RoT",J1596*R1596*S1596,I1596="A = L x H",J1596*K1596*L1596,I1596="A = CS",J1596*O1596,I1596="A = A",J1596*N1596,I1596="A = RoT",J1596*R1596*S1596,I1596="V = L x H x T",J1596*K1596*L1596*M1596,I1596="V = L x CS",J1596*K1596*O1596,I1596="V = T x A",J1596*M1596*N1596,I1596="V = V",J1596*P1596,I1596="V = RoT",J1596*R1596*S1596,I1596="M = M",J1596*Q1596,I1596="M = RoT",J1596*R1596*S1596,I1596="","")</f>
        <v/>
      </c>
      <c r="U1596" s="115" t="str" cm="1">
        <f t="array" ref="U1596">_xlfn.IFNA(_xlfn.IFS($H1596="length","m",$H1596="area","m2",$H1596="volume","m3",$H1596="mass","kg",$H1596="",""),"problem")</f>
        <v/>
      </c>
      <c r="V1596" s="475"/>
      <c r="W1596" s="476"/>
      <c r="X1596" s="476"/>
      <c r="Y1596" s="476"/>
      <c r="Z1596" s="116"/>
      <c r="AA1596" s="117" t="str" cm="1">
        <f t="array" ref="AA1596">_xlfn.IFNA(_xlfn.IFS($H1596="Length",VLOOKUP($Y1596,Densities,3,FALSE),$H1596="area",VLOOKUP($Y1596,Densities,4,FALSE),$H1596="volume",VLOOKUP($Y1596,Densities,5,FALSE),$H1596="mass",1,$H1596="",""),"enter density manually")</f>
        <v/>
      </c>
      <c r="AB1596" s="115" t="str" cm="1">
        <f t="array" ref="AB1596">_xlfn.IFNA(_xlfn.IFS($H1596="length","kg/m",$H1596="area","kg/m2",$H1596="volume","kg/m3",$H1596="mass","kg/kg",$H1596="",""),"problem")</f>
        <v/>
      </c>
      <c r="AC1596" s="118" t="str">
        <f t="shared" si="95"/>
        <v/>
      </c>
      <c r="AD1596" s="119" t="str">
        <f t="shared" si="96"/>
        <v/>
      </c>
      <c r="AE1596" s="120" t="str">
        <f t="shared" si="97"/>
        <v/>
      </c>
      <c r="AF1596" s="121" t="str">
        <f t="shared" si="94"/>
        <v/>
      </c>
    </row>
    <row r="1597" spans="2:32" ht="15.75" customHeight="1" x14ac:dyDescent="0.35">
      <c r="B1597" s="903"/>
      <c r="C1597" s="904"/>
      <c r="D1597" s="905"/>
      <c r="E1597" s="906"/>
      <c r="F1597" s="907"/>
      <c r="G1597" s="908"/>
      <c r="H1597" s="909"/>
      <c r="I1597" s="910"/>
      <c r="J1597" s="911"/>
      <c r="K1597" s="912"/>
      <c r="L1597" s="913"/>
      <c r="M1597" s="914"/>
      <c r="N1597" s="915"/>
      <c r="O1597" s="914"/>
      <c r="P1597" s="915"/>
      <c r="Q1597" s="916"/>
      <c r="R1597" s="917"/>
      <c r="S1597" s="918"/>
      <c r="T1597" s="114" t="str" cm="1">
        <f t="array" ref="T1597">_xlfn.IFS(I1597="L = L",J1597*K1597,I1597="L = RoT",J1597*R1597*S1597,I1597="A = L x H",J1597*K1597*L1597,I1597="A = CS",J1597*O1597,I1597="A = A",J1597*N1597,I1597="A = RoT",J1597*R1597*S1597,I1597="V = L x H x T",J1597*K1597*L1597*M1597,I1597="V = L x CS",J1597*K1597*O1597,I1597="V = T x A",J1597*M1597*N1597,I1597="V = V",J1597*P1597,I1597="V = RoT",J1597*R1597*S1597,I1597="M = M",J1597*Q1597,I1597="M = RoT",J1597*R1597*S1597,I1597="","")</f>
        <v/>
      </c>
      <c r="U1597" s="115" t="str" cm="1">
        <f t="array" ref="U1597">_xlfn.IFNA(_xlfn.IFS($H1597="length","m",$H1597="area","m2",$H1597="volume","m3",$H1597="mass","kg",$H1597="",""),"problem")</f>
        <v/>
      </c>
      <c r="V1597" s="475"/>
      <c r="W1597" s="476"/>
      <c r="X1597" s="476"/>
      <c r="Y1597" s="476"/>
      <c r="Z1597" s="116"/>
      <c r="AA1597" s="117" t="str" cm="1">
        <f t="array" ref="AA1597">_xlfn.IFNA(_xlfn.IFS($H1597="Length",VLOOKUP($Y1597,Densities,3,FALSE),$H1597="area",VLOOKUP($Y1597,Densities,4,FALSE),$H1597="volume",VLOOKUP($Y1597,Densities,5,FALSE),$H1597="mass",1,$H1597="",""),"enter density manually")</f>
        <v/>
      </c>
      <c r="AB1597" s="115" t="str" cm="1">
        <f t="array" ref="AB1597">_xlfn.IFNA(_xlfn.IFS($H1597="length","kg/m",$H1597="area","kg/m2",$H1597="volume","kg/m3",$H1597="mass","kg/kg",$H1597="",""),"problem")</f>
        <v/>
      </c>
      <c r="AC1597" s="118" t="str">
        <f t="shared" si="95"/>
        <v/>
      </c>
      <c r="AD1597" s="119" t="str">
        <f t="shared" si="96"/>
        <v/>
      </c>
      <c r="AE1597" s="120" t="str">
        <f t="shared" si="97"/>
        <v/>
      </c>
      <c r="AF1597" s="121" t="str">
        <f t="shared" si="94"/>
        <v/>
      </c>
    </row>
    <row r="1598" spans="2:32" ht="15.75" customHeight="1" x14ac:dyDescent="0.35">
      <c r="B1598" s="903"/>
      <c r="C1598" s="904"/>
      <c r="D1598" s="905"/>
      <c r="E1598" s="906"/>
      <c r="F1598" s="907"/>
      <c r="G1598" s="908"/>
      <c r="H1598" s="909"/>
      <c r="I1598" s="910"/>
      <c r="J1598" s="911"/>
      <c r="K1598" s="912"/>
      <c r="L1598" s="913"/>
      <c r="M1598" s="914"/>
      <c r="N1598" s="915"/>
      <c r="O1598" s="914"/>
      <c r="P1598" s="915"/>
      <c r="Q1598" s="916"/>
      <c r="R1598" s="917"/>
      <c r="S1598" s="918"/>
      <c r="T1598" s="114" t="str" cm="1">
        <f t="array" ref="T1598">_xlfn.IFS(I1598="L = L",J1598*K1598,I1598="L = RoT",J1598*R1598*S1598,I1598="A = L x H",J1598*K1598*L1598,I1598="A = CS",J1598*O1598,I1598="A = A",J1598*N1598,I1598="A = RoT",J1598*R1598*S1598,I1598="V = L x H x T",J1598*K1598*L1598*M1598,I1598="V = L x CS",J1598*K1598*O1598,I1598="V = T x A",J1598*M1598*N1598,I1598="V = V",J1598*P1598,I1598="V = RoT",J1598*R1598*S1598,I1598="M = M",J1598*Q1598,I1598="M = RoT",J1598*R1598*S1598,I1598="","")</f>
        <v/>
      </c>
      <c r="U1598" s="115" t="str" cm="1">
        <f t="array" ref="U1598">_xlfn.IFNA(_xlfn.IFS($H1598="length","m",$H1598="area","m2",$H1598="volume","m3",$H1598="mass","kg",$H1598="",""),"problem")</f>
        <v/>
      </c>
      <c r="V1598" s="475"/>
      <c r="W1598" s="476"/>
      <c r="X1598" s="476"/>
      <c r="Y1598" s="476"/>
      <c r="Z1598" s="116"/>
      <c r="AA1598" s="117" t="str" cm="1">
        <f t="array" ref="AA1598">_xlfn.IFNA(_xlfn.IFS($H1598="Length",VLOOKUP($Y1598,Densities,3,FALSE),$H1598="area",VLOOKUP($Y1598,Densities,4,FALSE),$H1598="volume",VLOOKUP($Y1598,Densities,5,FALSE),$H1598="mass",1,$H1598="",""),"enter density manually")</f>
        <v/>
      </c>
      <c r="AB1598" s="115" t="str" cm="1">
        <f t="array" ref="AB1598">_xlfn.IFNA(_xlfn.IFS($H1598="length","kg/m",$H1598="area","kg/m2",$H1598="volume","kg/m3",$H1598="mass","kg/kg",$H1598="",""),"problem")</f>
        <v/>
      </c>
      <c r="AC1598" s="118" t="str">
        <f t="shared" si="95"/>
        <v/>
      </c>
      <c r="AD1598" s="119" t="str">
        <f t="shared" si="96"/>
        <v/>
      </c>
      <c r="AE1598" s="120" t="str">
        <f t="shared" si="97"/>
        <v/>
      </c>
      <c r="AF1598" s="121" t="str">
        <f t="shared" si="94"/>
        <v/>
      </c>
    </row>
    <row r="1599" spans="2:32" ht="15.75" customHeight="1" x14ac:dyDescent="0.35">
      <c r="B1599" s="903"/>
      <c r="C1599" s="904"/>
      <c r="D1599" s="905"/>
      <c r="E1599" s="906"/>
      <c r="F1599" s="907"/>
      <c r="G1599" s="908"/>
      <c r="H1599" s="909"/>
      <c r="I1599" s="910"/>
      <c r="J1599" s="911"/>
      <c r="K1599" s="912"/>
      <c r="L1599" s="913"/>
      <c r="M1599" s="914"/>
      <c r="N1599" s="915"/>
      <c r="O1599" s="914"/>
      <c r="P1599" s="915"/>
      <c r="Q1599" s="916"/>
      <c r="R1599" s="917"/>
      <c r="S1599" s="918"/>
      <c r="T1599" s="114" t="str" cm="1">
        <f t="array" ref="T1599">_xlfn.IFS(I1599="L = L",J1599*K1599,I1599="L = RoT",J1599*R1599*S1599,I1599="A = L x H",J1599*K1599*L1599,I1599="A = CS",J1599*O1599,I1599="A = A",J1599*N1599,I1599="A = RoT",J1599*R1599*S1599,I1599="V = L x H x T",J1599*K1599*L1599*M1599,I1599="V = L x CS",J1599*K1599*O1599,I1599="V = T x A",J1599*M1599*N1599,I1599="V = V",J1599*P1599,I1599="V = RoT",J1599*R1599*S1599,I1599="M = M",J1599*Q1599,I1599="M = RoT",J1599*R1599*S1599,I1599="","")</f>
        <v/>
      </c>
      <c r="U1599" s="115" t="str" cm="1">
        <f t="array" ref="U1599">_xlfn.IFNA(_xlfn.IFS($H1599="length","m",$H1599="area","m2",$H1599="volume","m3",$H1599="mass","kg",$H1599="",""),"problem")</f>
        <v/>
      </c>
      <c r="V1599" s="475"/>
      <c r="W1599" s="476"/>
      <c r="X1599" s="476"/>
      <c r="Y1599" s="476"/>
      <c r="Z1599" s="116"/>
      <c r="AA1599" s="117" t="str" cm="1">
        <f t="array" ref="AA1599">_xlfn.IFNA(_xlfn.IFS($H1599="Length",VLOOKUP($Y1599,Densities,3,FALSE),$H1599="area",VLOOKUP($Y1599,Densities,4,FALSE),$H1599="volume",VLOOKUP($Y1599,Densities,5,FALSE),$H1599="mass",1,$H1599="",""),"enter density manually")</f>
        <v/>
      </c>
      <c r="AB1599" s="115" t="str" cm="1">
        <f t="array" ref="AB1599">_xlfn.IFNA(_xlfn.IFS($H1599="length","kg/m",$H1599="area","kg/m2",$H1599="volume","kg/m3",$H1599="mass","kg/kg",$H1599="",""),"problem")</f>
        <v/>
      </c>
      <c r="AC1599" s="118" t="str">
        <f t="shared" si="95"/>
        <v/>
      </c>
      <c r="AD1599" s="119" t="str">
        <f t="shared" si="96"/>
        <v/>
      </c>
      <c r="AE1599" s="120" t="str">
        <f t="shared" si="97"/>
        <v/>
      </c>
      <c r="AF1599" s="121" t="str">
        <f t="shared" si="94"/>
        <v/>
      </c>
    </row>
    <row r="1600" spans="2:32" ht="15.75" customHeight="1" x14ac:dyDescent="0.35">
      <c r="B1600" s="903"/>
      <c r="C1600" s="904"/>
      <c r="D1600" s="905"/>
      <c r="E1600" s="906"/>
      <c r="F1600" s="907"/>
      <c r="G1600" s="908"/>
      <c r="H1600" s="909"/>
      <c r="I1600" s="910"/>
      <c r="J1600" s="911"/>
      <c r="K1600" s="912"/>
      <c r="L1600" s="913"/>
      <c r="M1600" s="914"/>
      <c r="N1600" s="915"/>
      <c r="O1600" s="914"/>
      <c r="P1600" s="915"/>
      <c r="Q1600" s="916"/>
      <c r="R1600" s="917"/>
      <c r="S1600" s="918"/>
      <c r="T1600" s="114" t="str" cm="1">
        <f t="array" ref="T1600">_xlfn.IFS(I1600="L = L",J1600*K1600,I1600="L = RoT",J1600*R1600*S1600,I1600="A = L x H",J1600*K1600*L1600,I1600="A = CS",J1600*O1600,I1600="A = A",J1600*N1600,I1600="A = RoT",J1600*R1600*S1600,I1600="V = L x H x T",J1600*K1600*L1600*M1600,I1600="V = L x CS",J1600*K1600*O1600,I1600="V = T x A",J1600*M1600*N1600,I1600="V = V",J1600*P1600,I1600="V = RoT",J1600*R1600*S1600,I1600="M = M",J1600*Q1600,I1600="M = RoT",J1600*R1600*S1600,I1600="","")</f>
        <v/>
      </c>
      <c r="U1600" s="115" t="str" cm="1">
        <f t="array" ref="U1600">_xlfn.IFNA(_xlfn.IFS($H1600="length","m",$H1600="area","m2",$H1600="volume","m3",$H1600="mass","kg",$H1600="",""),"problem")</f>
        <v/>
      </c>
      <c r="V1600" s="475"/>
      <c r="W1600" s="476"/>
      <c r="X1600" s="476"/>
      <c r="Y1600" s="476"/>
      <c r="Z1600" s="116"/>
      <c r="AA1600" s="117" t="str" cm="1">
        <f t="array" ref="AA1600">_xlfn.IFNA(_xlfn.IFS($H1600="Length",VLOOKUP($Y1600,Densities,3,FALSE),$H1600="area",VLOOKUP($Y1600,Densities,4,FALSE),$H1600="volume",VLOOKUP($Y1600,Densities,5,FALSE),$H1600="mass",1,$H1600="",""),"enter density manually")</f>
        <v/>
      </c>
      <c r="AB1600" s="115" t="str" cm="1">
        <f t="array" ref="AB1600">_xlfn.IFNA(_xlfn.IFS($H1600="length","kg/m",$H1600="area","kg/m2",$H1600="volume","kg/m3",$H1600="mass","kg/kg",$H1600="",""),"problem")</f>
        <v/>
      </c>
      <c r="AC1600" s="118" t="str">
        <f t="shared" si="95"/>
        <v/>
      </c>
      <c r="AD1600" s="119" t="str">
        <f t="shared" si="96"/>
        <v/>
      </c>
      <c r="AE1600" s="120" t="str">
        <f t="shared" si="97"/>
        <v/>
      </c>
      <c r="AF1600" s="121" t="str">
        <f t="shared" si="94"/>
        <v/>
      </c>
    </row>
    <row r="1601" spans="2:32" ht="15.75" customHeight="1" x14ac:dyDescent="0.35">
      <c r="B1601" s="903"/>
      <c r="C1601" s="904"/>
      <c r="D1601" s="905"/>
      <c r="E1601" s="906"/>
      <c r="F1601" s="907"/>
      <c r="G1601" s="908"/>
      <c r="H1601" s="909"/>
      <c r="I1601" s="910"/>
      <c r="J1601" s="911"/>
      <c r="K1601" s="912"/>
      <c r="L1601" s="913"/>
      <c r="M1601" s="914"/>
      <c r="N1601" s="915"/>
      <c r="O1601" s="914"/>
      <c r="P1601" s="915"/>
      <c r="Q1601" s="916"/>
      <c r="R1601" s="917"/>
      <c r="S1601" s="918"/>
      <c r="T1601" s="114" t="str" cm="1">
        <f t="array" ref="T1601">_xlfn.IFS(I1601="L = L",J1601*K1601,I1601="L = RoT",J1601*R1601*S1601,I1601="A = L x H",J1601*K1601*L1601,I1601="A = CS",J1601*O1601,I1601="A = A",J1601*N1601,I1601="A = RoT",J1601*R1601*S1601,I1601="V = L x H x T",J1601*K1601*L1601*M1601,I1601="V = L x CS",J1601*K1601*O1601,I1601="V = T x A",J1601*M1601*N1601,I1601="V = V",J1601*P1601,I1601="V = RoT",J1601*R1601*S1601,I1601="M = M",J1601*Q1601,I1601="M = RoT",J1601*R1601*S1601,I1601="","")</f>
        <v/>
      </c>
      <c r="U1601" s="115" t="str" cm="1">
        <f t="array" ref="U1601">_xlfn.IFNA(_xlfn.IFS($H1601="length","m",$H1601="area","m2",$H1601="volume","m3",$H1601="mass","kg",$H1601="",""),"problem")</f>
        <v/>
      </c>
      <c r="V1601" s="475"/>
      <c r="W1601" s="476"/>
      <c r="X1601" s="476"/>
      <c r="Y1601" s="476"/>
      <c r="Z1601" s="116"/>
      <c r="AA1601" s="117" t="str" cm="1">
        <f t="array" ref="AA1601">_xlfn.IFNA(_xlfn.IFS($H1601="Length",VLOOKUP($Y1601,Densities,3,FALSE),$H1601="area",VLOOKUP($Y1601,Densities,4,FALSE),$H1601="volume",VLOOKUP($Y1601,Densities,5,FALSE),$H1601="mass",1,$H1601="",""),"enter density manually")</f>
        <v/>
      </c>
      <c r="AB1601" s="115" t="str" cm="1">
        <f t="array" ref="AB1601">_xlfn.IFNA(_xlfn.IFS($H1601="length","kg/m",$H1601="area","kg/m2",$H1601="volume","kg/m3",$H1601="mass","kg/kg",$H1601="",""),"problem")</f>
        <v/>
      </c>
      <c r="AC1601" s="118" t="str">
        <f t="shared" si="95"/>
        <v/>
      </c>
      <c r="AD1601" s="119" t="str">
        <f t="shared" si="96"/>
        <v/>
      </c>
      <c r="AE1601" s="120" t="str">
        <f t="shared" si="97"/>
        <v/>
      </c>
      <c r="AF1601" s="121" t="str">
        <f t="shared" si="94"/>
        <v/>
      </c>
    </row>
    <row r="1602" spans="2:32" ht="15.75" customHeight="1" x14ac:dyDescent="0.35">
      <c r="B1602" s="903"/>
      <c r="C1602" s="904"/>
      <c r="D1602" s="905"/>
      <c r="E1602" s="906"/>
      <c r="F1602" s="907"/>
      <c r="G1602" s="908"/>
      <c r="H1602" s="909"/>
      <c r="I1602" s="910"/>
      <c r="J1602" s="911"/>
      <c r="K1602" s="912"/>
      <c r="L1602" s="913"/>
      <c r="M1602" s="914"/>
      <c r="N1602" s="915"/>
      <c r="O1602" s="914"/>
      <c r="P1602" s="915"/>
      <c r="Q1602" s="916"/>
      <c r="R1602" s="917"/>
      <c r="S1602" s="918"/>
      <c r="T1602" s="114" t="str" cm="1">
        <f t="array" ref="T1602">_xlfn.IFS(I1602="L = L",J1602*K1602,I1602="L = RoT",J1602*R1602*S1602,I1602="A = L x H",J1602*K1602*L1602,I1602="A = CS",J1602*O1602,I1602="A = A",J1602*N1602,I1602="A = RoT",J1602*R1602*S1602,I1602="V = L x H x T",J1602*K1602*L1602*M1602,I1602="V = L x CS",J1602*K1602*O1602,I1602="V = T x A",J1602*M1602*N1602,I1602="V = V",J1602*P1602,I1602="V = RoT",J1602*R1602*S1602,I1602="M = M",J1602*Q1602,I1602="M = RoT",J1602*R1602*S1602,I1602="","")</f>
        <v/>
      </c>
      <c r="U1602" s="115" t="str" cm="1">
        <f t="array" ref="U1602">_xlfn.IFNA(_xlfn.IFS($H1602="length","m",$H1602="area","m2",$H1602="volume","m3",$H1602="mass","kg",$H1602="",""),"problem")</f>
        <v/>
      </c>
      <c r="V1602" s="475"/>
      <c r="W1602" s="476"/>
      <c r="X1602" s="476"/>
      <c r="Y1602" s="476"/>
      <c r="Z1602" s="116"/>
      <c r="AA1602" s="117" t="str" cm="1">
        <f t="array" ref="AA1602">_xlfn.IFNA(_xlfn.IFS($H1602="Length",VLOOKUP($Y1602,Densities,3,FALSE),$H1602="area",VLOOKUP($Y1602,Densities,4,FALSE),$H1602="volume",VLOOKUP($Y1602,Densities,5,FALSE),$H1602="mass",1,$H1602="",""),"enter density manually")</f>
        <v/>
      </c>
      <c r="AB1602" s="115" t="str" cm="1">
        <f t="array" ref="AB1602">_xlfn.IFNA(_xlfn.IFS($H1602="length","kg/m",$H1602="area","kg/m2",$H1602="volume","kg/m3",$H1602="mass","kg/kg",$H1602="",""),"problem")</f>
        <v/>
      </c>
      <c r="AC1602" s="118" t="str">
        <f t="shared" si="95"/>
        <v/>
      </c>
      <c r="AD1602" s="119" t="str">
        <f t="shared" si="96"/>
        <v/>
      </c>
      <c r="AE1602" s="120" t="str">
        <f t="shared" si="97"/>
        <v/>
      </c>
      <c r="AF1602" s="121" t="str">
        <f t="shared" si="94"/>
        <v/>
      </c>
    </row>
    <row r="1603" spans="2:32" ht="15.75" customHeight="1" x14ac:dyDescent="0.35">
      <c r="B1603" s="903"/>
      <c r="C1603" s="904"/>
      <c r="D1603" s="905"/>
      <c r="E1603" s="906"/>
      <c r="F1603" s="907"/>
      <c r="G1603" s="908"/>
      <c r="H1603" s="909"/>
      <c r="I1603" s="910"/>
      <c r="J1603" s="911"/>
      <c r="K1603" s="912"/>
      <c r="L1603" s="913"/>
      <c r="M1603" s="914"/>
      <c r="N1603" s="915"/>
      <c r="O1603" s="914"/>
      <c r="P1603" s="915"/>
      <c r="Q1603" s="916"/>
      <c r="R1603" s="917"/>
      <c r="S1603" s="918"/>
      <c r="T1603" s="114" t="str" cm="1">
        <f t="array" ref="T1603">_xlfn.IFS(I1603="L = L",J1603*K1603,I1603="L = RoT",J1603*R1603*S1603,I1603="A = L x H",J1603*K1603*L1603,I1603="A = CS",J1603*O1603,I1603="A = A",J1603*N1603,I1603="A = RoT",J1603*R1603*S1603,I1603="V = L x H x T",J1603*K1603*L1603*M1603,I1603="V = L x CS",J1603*K1603*O1603,I1603="V = T x A",J1603*M1603*N1603,I1603="V = V",J1603*P1603,I1603="V = RoT",J1603*R1603*S1603,I1603="M = M",J1603*Q1603,I1603="M = RoT",J1603*R1603*S1603,I1603="","")</f>
        <v/>
      </c>
      <c r="U1603" s="115" t="str" cm="1">
        <f t="array" ref="U1603">_xlfn.IFNA(_xlfn.IFS($H1603="length","m",$H1603="area","m2",$H1603="volume","m3",$H1603="mass","kg",$H1603="",""),"problem")</f>
        <v/>
      </c>
      <c r="V1603" s="475"/>
      <c r="W1603" s="476"/>
      <c r="X1603" s="476"/>
      <c r="Y1603" s="476"/>
      <c r="Z1603" s="116"/>
      <c r="AA1603" s="117" t="str" cm="1">
        <f t="array" ref="AA1603">_xlfn.IFNA(_xlfn.IFS($H1603="Length",VLOOKUP($Y1603,Densities,3,FALSE),$H1603="area",VLOOKUP($Y1603,Densities,4,FALSE),$H1603="volume",VLOOKUP($Y1603,Densities,5,FALSE),$H1603="mass",1,$H1603="",""),"enter density manually")</f>
        <v/>
      </c>
      <c r="AB1603" s="115" t="str" cm="1">
        <f t="array" ref="AB1603">_xlfn.IFNA(_xlfn.IFS($H1603="length","kg/m",$H1603="area","kg/m2",$H1603="volume","kg/m3",$H1603="mass","kg/kg",$H1603="",""),"problem")</f>
        <v/>
      </c>
      <c r="AC1603" s="118" t="str">
        <f t="shared" si="95"/>
        <v/>
      </c>
      <c r="AD1603" s="119" t="str">
        <f t="shared" si="96"/>
        <v/>
      </c>
      <c r="AE1603" s="120" t="str">
        <f t="shared" si="97"/>
        <v/>
      </c>
      <c r="AF1603" s="121" t="str">
        <f t="shared" si="94"/>
        <v/>
      </c>
    </row>
    <row r="1604" spans="2:32" ht="15.75" customHeight="1" x14ac:dyDescent="0.35">
      <c r="B1604" s="903"/>
      <c r="C1604" s="904"/>
      <c r="D1604" s="905"/>
      <c r="E1604" s="906"/>
      <c r="F1604" s="907"/>
      <c r="G1604" s="908"/>
      <c r="H1604" s="909"/>
      <c r="I1604" s="910"/>
      <c r="J1604" s="911"/>
      <c r="K1604" s="912"/>
      <c r="L1604" s="913"/>
      <c r="M1604" s="914"/>
      <c r="N1604" s="915"/>
      <c r="O1604" s="914"/>
      <c r="P1604" s="915"/>
      <c r="Q1604" s="916"/>
      <c r="R1604" s="917"/>
      <c r="S1604" s="918"/>
      <c r="T1604" s="114" t="str" cm="1">
        <f t="array" ref="T1604">_xlfn.IFS(I1604="L = L",J1604*K1604,I1604="L = RoT",J1604*R1604*S1604,I1604="A = L x H",J1604*K1604*L1604,I1604="A = CS",J1604*O1604,I1604="A = A",J1604*N1604,I1604="A = RoT",J1604*R1604*S1604,I1604="V = L x H x T",J1604*K1604*L1604*M1604,I1604="V = L x CS",J1604*K1604*O1604,I1604="V = T x A",J1604*M1604*N1604,I1604="V = V",J1604*P1604,I1604="V = RoT",J1604*R1604*S1604,I1604="M = M",J1604*Q1604,I1604="M = RoT",J1604*R1604*S1604,I1604="","")</f>
        <v/>
      </c>
      <c r="U1604" s="115" t="str" cm="1">
        <f t="array" ref="U1604">_xlfn.IFNA(_xlfn.IFS($H1604="length","m",$H1604="area","m2",$H1604="volume","m3",$H1604="mass","kg",$H1604="",""),"problem")</f>
        <v/>
      </c>
      <c r="V1604" s="475"/>
      <c r="W1604" s="476"/>
      <c r="X1604" s="476"/>
      <c r="Y1604" s="476"/>
      <c r="Z1604" s="116"/>
      <c r="AA1604" s="117" t="str" cm="1">
        <f t="array" ref="AA1604">_xlfn.IFNA(_xlfn.IFS($H1604="Length",VLOOKUP($Y1604,Densities,3,FALSE),$H1604="area",VLOOKUP($Y1604,Densities,4,FALSE),$H1604="volume",VLOOKUP($Y1604,Densities,5,FALSE),$H1604="mass",1,$H1604="",""),"enter density manually")</f>
        <v/>
      </c>
      <c r="AB1604" s="115" t="str" cm="1">
        <f t="array" ref="AB1604">_xlfn.IFNA(_xlfn.IFS($H1604="length","kg/m",$H1604="area","kg/m2",$H1604="volume","kg/m3",$H1604="mass","kg/kg",$H1604="",""),"problem")</f>
        <v/>
      </c>
      <c r="AC1604" s="118" t="str">
        <f t="shared" si="95"/>
        <v/>
      </c>
      <c r="AD1604" s="119" t="str">
        <f t="shared" si="96"/>
        <v/>
      </c>
      <c r="AE1604" s="120" t="str">
        <f t="shared" si="97"/>
        <v/>
      </c>
      <c r="AF1604" s="121" t="str">
        <f t="shared" si="94"/>
        <v/>
      </c>
    </row>
    <row r="1605" spans="2:32" ht="15.75" customHeight="1" x14ac:dyDescent="0.35">
      <c r="B1605" s="903"/>
      <c r="C1605" s="904"/>
      <c r="D1605" s="905"/>
      <c r="E1605" s="906"/>
      <c r="F1605" s="907"/>
      <c r="G1605" s="908"/>
      <c r="H1605" s="909"/>
      <c r="I1605" s="910"/>
      <c r="J1605" s="911"/>
      <c r="K1605" s="912"/>
      <c r="L1605" s="913"/>
      <c r="M1605" s="914"/>
      <c r="N1605" s="915"/>
      <c r="O1605" s="914"/>
      <c r="P1605" s="915"/>
      <c r="Q1605" s="916"/>
      <c r="R1605" s="917"/>
      <c r="S1605" s="918"/>
      <c r="T1605" s="114" t="str" cm="1">
        <f t="array" ref="T1605">_xlfn.IFS(I1605="L = L",J1605*K1605,I1605="L = RoT",J1605*R1605*S1605,I1605="A = L x H",J1605*K1605*L1605,I1605="A = CS",J1605*O1605,I1605="A = A",J1605*N1605,I1605="A = RoT",J1605*R1605*S1605,I1605="V = L x H x T",J1605*K1605*L1605*M1605,I1605="V = L x CS",J1605*K1605*O1605,I1605="V = T x A",J1605*M1605*N1605,I1605="V = V",J1605*P1605,I1605="V = RoT",J1605*R1605*S1605,I1605="M = M",J1605*Q1605,I1605="M = RoT",J1605*R1605*S1605,I1605="","")</f>
        <v/>
      </c>
      <c r="U1605" s="115" t="str" cm="1">
        <f t="array" ref="U1605">_xlfn.IFNA(_xlfn.IFS($H1605="length","m",$H1605="area","m2",$H1605="volume","m3",$H1605="mass","kg",$H1605="",""),"problem")</f>
        <v/>
      </c>
      <c r="V1605" s="475"/>
      <c r="W1605" s="476"/>
      <c r="X1605" s="476"/>
      <c r="Y1605" s="476"/>
      <c r="Z1605" s="116"/>
      <c r="AA1605" s="117" t="str" cm="1">
        <f t="array" ref="AA1605">_xlfn.IFNA(_xlfn.IFS($H1605="Length",VLOOKUP($Y1605,Densities,3,FALSE),$H1605="area",VLOOKUP($Y1605,Densities,4,FALSE),$H1605="volume",VLOOKUP($Y1605,Densities,5,FALSE),$H1605="mass",1,$H1605="",""),"enter density manually")</f>
        <v/>
      </c>
      <c r="AB1605" s="115" t="str" cm="1">
        <f t="array" ref="AB1605">_xlfn.IFNA(_xlfn.IFS($H1605="length","kg/m",$H1605="area","kg/m2",$H1605="volume","kg/m3",$H1605="mass","kg/kg",$H1605="",""),"problem")</f>
        <v/>
      </c>
      <c r="AC1605" s="118" t="str">
        <f t="shared" si="95"/>
        <v/>
      </c>
      <c r="AD1605" s="119" t="str">
        <f t="shared" si="96"/>
        <v/>
      </c>
      <c r="AE1605" s="120" t="str">
        <f t="shared" si="97"/>
        <v/>
      </c>
      <c r="AF1605" s="121" t="str">
        <f t="shared" si="94"/>
        <v/>
      </c>
    </row>
    <row r="1606" spans="2:32" ht="15.75" customHeight="1" x14ac:dyDescent="0.35">
      <c r="B1606" s="903"/>
      <c r="C1606" s="904"/>
      <c r="D1606" s="905"/>
      <c r="E1606" s="906"/>
      <c r="F1606" s="907"/>
      <c r="G1606" s="908"/>
      <c r="H1606" s="909"/>
      <c r="I1606" s="910"/>
      <c r="J1606" s="911"/>
      <c r="K1606" s="912"/>
      <c r="L1606" s="913"/>
      <c r="M1606" s="914"/>
      <c r="N1606" s="915"/>
      <c r="O1606" s="914"/>
      <c r="P1606" s="915"/>
      <c r="Q1606" s="916"/>
      <c r="R1606" s="917"/>
      <c r="S1606" s="918"/>
      <c r="T1606" s="114" t="str" cm="1">
        <f t="array" ref="T1606">_xlfn.IFS(I1606="L = L",J1606*K1606,I1606="L = RoT",J1606*R1606*S1606,I1606="A = L x H",J1606*K1606*L1606,I1606="A = CS",J1606*O1606,I1606="A = A",J1606*N1606,I1606="A = RoT",J1606*R1606*S1606,I1606="V = L x H x T",J1606*K1606*L1606*M1606,I1606="V = L x CS",J1606*K1606*O1606,I1606="V = T x A",J1606*M1606*N1606,I1606="V = V",J1606*P1606,I1606="V = RoT",J1606*R1606*S1606,I1606="M = M",J1606*Q1606,I1606="M = RoT",J1606*R1606*S1606,I1606="","")</f>
        <v/>
      </c>
      <c r="U1606" s="115" t="str" cm="1">
        <f t="array" ref="U1606">_xlfn.IFNA(_xlfn.IFS($H1606="length","m",$H1606="area","m2",$H1606="volume","m3",$H1606="mass","kg",$H1606="",""),"problem")</f>
        <v/>
      </c>
      <c r="V1606" s="475"/>
      <c r="W1606" s="476"/>
      <c r="X1606" s="476"/>
      <c r="Y1606" s="476"/>
      <c r="Z1606" s="116"/>
      <c r="AA1606" s="117" t="str" cm="1">
        <f t="array" ref="AA1606">_xlfn.IFNA(_xlfn.IFS($H1606="Length",VLOOKUP($Y1606,Densities,3,FALSE),$H1606="area",VLOOKUP($Y1606,Densities,4,FALSE),$H1606="volume",VLOOKUP($Y1606,Densities,5,FALSE),$H1606="mass",1,$H1606="",""),"enter density manually")</f>
        <v/>
      </c>
      <c r="AB1606" s="115" t="str" cm="1">
        <f t="array" ref="AB1606">_xlfn.IFNA(_xlfn.IFS($H1606="length","kg/m",$H1606="area","kg/m2",$H1606="volume","kg/m3",$H1606="mass","kg/kg",$H1606="",""),"problem")</f>
        <v/>
      </c>
      <c r="AC1606" s="118" t="str">
        <f t="shared" si="95"/>
        <v/>
      </c>
      <c r="AD1606" s="119" t="str">
        <f t="shared" si="96"/>
        <v/>
      </c>
      <c r="AE1606" s="120" t="str">
        <f t="shared" si="97"/>
        <v/>
      </c>
      <c r="AF1606" s="121" t="str">
        <f t="shared" ref="AF1606:AF1669" si="98">_xlfn.IFNA(IF($Y1606="","",VLOOKUP($Y1606,_xlfn.CHOOSECOLS(Material_categories,4,9),2,FALSE)),"Assign material to its type in tab 'Matching of material categories'")</f>
        <v/>
      </c>
    </row>
    <row r="1607" spans="2:32" ht="15.75" customHeight="1" x14ac:dyDescent="0.35">
      <c r="B1607" s="903"/>
      <c r="C1607" s="904"/>
      <c r="D1607" s="905"/>
      <c r="E1607" s="906"/>
      <c r="F1607" s="907"/>
      <c r="G1607" s="908"/>
      <c r="H1607" s="909"/>
      <c r="I1607" s="910"/>
      <c r="J1607" s="911"/>
      <c r="K1607" s="912"/>
      <c r="L1607" s="913"/>
      <c r="M1607" s="914"/>
      <c r="N1607" s="915"/>
      <c r="O1607" s="914"/>
      <c r="P1607" s="915"/>
      <c r="Q1607" s="916"/>
      <c r="R1607" s="917"/>
      <c r="S1607" s="918"/>
      <c r="T1607" s="114" t="str" cm="1">
        <f t="array" ref="T1607">_xlfn.IFS(I1607="L = L",J1607*K1607,I1607="L = RoT",J1607*R1607*S1607,I1607="A = L x H",J1607*K1607*L1607,I1607="A = CS",J1607*O1607,I1607="A = A",J1607*N1607,I1607="A = RoT",J1607*R1607*S1607,I1607="V = L x H x T",J1607*K1607*L1607*M1607,I1607="V = L x CS",J1607*K1607*O1607,I1607="V = T x A",J1607*M1607*N1607,I1607="V = V",J1607*P1607,I1607="V = RoT",J1607*R1607*S1607,I1607="M = M",J1607*Q1607,I1607="M = RoT",J1607*R1607*S1607,I1607="","")</f>
        <v/>
      </c>
      <c r="U1607" s="115" t="str" cm="1">
        <f t="array" ref="U1607">_xlfn.IFNA(_xlfn.IFS($H1607="length","m",$H1607="area","m2",$H1607="volume","m3",$H1607="mass","kg",$H1607="",""),"problem")</f>
        <v/>
      </c>
      <c r="V1607" s="475"/>
      <c r="W1607" s="476"/>
      <c r="X1607" s="476"/>
      <c r="Y1607" s="476"/>
      <c r="Z1607" s="116"/>
      <c r="AA1607" s="117" t="str" cm="1">
        <f t="array" ref="AA1607">_xlfn.IFNA(_xlfn.IFS($H1607="Length",VLOOKUP($Y1607,Densities,3,FALSE),$H1607="area",VLOOKUP($Y1607,Densities,4,FALSE),$H1607="volume",VLOOKUP($Y1607,Densities,5,FALSE),$H1607="mass",1,$H1607="",""),"enter density manually")</f>
        <v/>
      </c>
      <c r="AB1607" s="115" t="str" cm="1">
        <f t="array" ref="AB1607">_xlfn.IFNA(_xlfn.IFS($H1607="length","kg/m",$H1607="area","kg/m2",$H1607="volume","kg/m3",$H1607="mass","kg/kg",$H1607="",""),"problem")</f>
        <v/>
      </c>
      <c r="AC1607" s="118" t="str">
        <f t="shared" ref="AC1607:AC1670" si="99">IF($T1607="","",$T1607*$AA1607)</f>
        <v/>
      </c>
      <c r="AD1607" s="119" t="str">
        <f t="shared" ref="AD1607:AD1670" si="100">IF($Y1607="","",IFERROR(_xlfn.IFNA(IF($H1607="volume",$AA1607,VLOOKUP($Y1607,Densities,5,FALSE)),"enter volumic density manually"),"enter volumic density manually"))</f>
        <v/>
      </c>
      <c r="AE1607" s="120" t="str">
        <f t="shared" ref="AE1607:AE1670" si="101">IF($Y1607="","",IF($AC1607="","",$AC1607/$AD1607))</f>
        <v/>
      </c>
      <c r="AF1607" s="121" t="str">
        <f t="shared" si="98"/>
        <v/>
      </c>
    </row>
    <row r="1608" spans="2:32" ht="15.75" customHeight="1" x14ac:dyDescent="0.35">
      <c r="B1608" s="903"/>
      <c r="C1608" s="904"/>
      <c r="D1608" s="905"/>
      <c r="E1608" s="906"/>
      <c r="F1608" s="907"/>
      <c r="G1608" s="908"/>
      <c r="H1608" s="909"/>
      <c r="I1608" s="910"/>
      <c r="J1608" s="911"/>
      <c r="K1608" s="912"/>
      <c r="L1608" s="913"/>
      <c r="M1608" s="914"/>
      <c r="N1608" s="915"/>
      <c r="O1608" s="914"/>
      <c r="P1608" s="915"/>
      <c r="Q1608" s="916"/>
      <c r="R1608" s="917"/>
      <c r="S1608" s="918"/>
      <c r="T1608" s="114" t="str" cm="1">
        <f t="array" ref="T1608">_xlfn.IFS(I1608="L = L",J1608*K1608,I1608="L = RoT",J1608*R1608*S1608,I1608="A = L x H",J1608*K1608*L1608,I1608="A = CS",J1608*O1608,I1608="A = A",J1608*N1608,I1608="A = RoT",J1608*R1608*S1608,I1608="V = L x H x T",J1608*K1608*L1608*M1608,I1608="V = L x CS",J1608*K1608*O1608,I1608="V = T x A",J1608*M1608*N1608,I1608="V = V",J1608*P1608,I1608="V = RoT",J1608*R1608*S1608,I1608="M = M",J1608*Q1608,I1608="M = RoT",J1608*R1608*S1608,I1608="","")</f>
        <v/>
      </c>
      <c r="U1608" s="115" t="str" cm="1">
        <f t="array" ref="U1608">_xlfn.IFNA(_xlfn.IFS($H1608="length","m",$H1608="area","m2",$H1608="volume","m3",$H1608="mass","kg",$H1608="",""),"problem")</f>
        <v/>
      </c>
      <c r="V1608" s="475"/>
      <c r="W1608" s="476"/>
      <c r="X1608" s="476"/>
      <c r="Y1608" s="476"/>
      <c r="Z1608" s="116"/>
      <c r="AA1608" s="117" t="str" cm="1">
        <f t="array" ref="AA1608">_xlfn.IFNA(_xlfn.IFS($H1608="Length",VLOOKUP($Y1608,Densities,3,FALSE),$H1608="area",VLOOKUP($Y1608,Densities,4,FALSE),$H1608="volume",VLOOKUP($Y1608,Densities,5,FALSE),$H1608="mass",1,$H1608="",""),"enter density manually")</f>
        <v/>
      </c>
      <c r="AB1608" s="115" t="str" cm="1">
        <f t="array" ref="AB1608">_xlfn.IFNA(_xlfn.IFS($H1608="length","kg/m",$H1608="area","kg/m2",$H1608="volume","kg/m3",$H1608="mass","kg/kg",$H1608="",""),"problem")</f>
        <v/>
      </c>
      <c r="AC1608" s="118" t="str">
        <f t="shared" si="99"/>
        <v/>
      </c>
      <c r="AD1608" s="119" t="str">
        <f t="shared" si="100"/>
        <v/>
      </c>
      <c r="AE1608" s="120" t="str">
        <f t="shared" si="101"/>
        <v/>
      </c>
      <c r="AF1608" s="121" t="str">
        <f t="shared" si="98"/>
        <v/>
      </c>
    </row>
    <row r="1609" spans="2:32" ht="15.75" customHeight="1" x14ac:dyDescent="0.35">
      <c r="B1609" s="903"/>
      <c r="C1609" s="904"/>
      <c r="D1609" s="905"/>
      <c r="E1609" s="906"/>
      <c r="F1609" s="907"/>
      <c r="G1609" s="908"/>
      <c r="H1609" s="909"/>
      <c r="I1609" s="910"/>
      <c r="J1609" s="911"/>
      <c r="K1609" s="912"/>
      <c r="L1609" s="913"/>
      <c r="M1609" s="914"/>
      <c r="N1609" s="915"/>
      <c r="O1609" s="914"/>
      <c r="P1609" s="915"/>
      <c r="Q1609" s="916"/>
      <c r="R1609" s="917"/>
      <c r="S1609" s="918"/>
      <c r="T1609" s="114" t="str" cm="1">
        <f t="array" ref="T1609">_xlfn.IFS(I1609="L = L",J1609*K1609,I1609="L = RoT",J1609*R1609*S1609,I1609="A = L x H",J1609*K1609*L1609,I1609="A = CS",J1609*O1609,I1609="A = A",J1609*N1609,I1609="A = RoT",J1609*R1609*S1609,I1609="V = L x H x T",J1609*K1609*L1609*M1609,I1609="V = L x CS",J1609*K1609*O1609,I1609="V = T x A",J1609*M1609*N1609,I1609="V = V",J1609*P1609,I1609="V = RoT",J1609*R1609*S1609,I1609="M = M",J1609*Q1609,I1609="M = RoT",J1609*R1609*S1609,I1609="","")</f>
        <v/>
      </c>
      <c r="U1609" s="115" t="str" cm="1">
        <f t="array" ref="U1609">_xlfn.IFNA(_xlfn.IFS($H1609="length","m",$H1609="area","m2",$H1609="volume","m3",$H1609="mass","kg",$H1609="",""),"problem")</f>
        <v/>
      </c>
      <c r="V1609" s="475"/>
      <c r="W1609" s="476"/>
      <c r="X1609" s="476"/>
      <c r="Y1609" s="476"/>
      <c r="Z1609" s="116"/>
      <c r="AA1609" s="117" t="str" cm="1">
        <f t="array" ref="AA1609">_xlfn.IFNA(_xlfn.IFS($H1609="Length",VLOOKUP($Y1609,Densities,3,FALSE),$H1609="area",VLOOKUP($Y1609,Densities,4,FALSE),$H1609="volume",VLOOKUP($Y1609,Densities,5,FALSE),$H1609="mass",1,$H1609="",""),"enter density manually")</f>
        <v/>
      </c>
      <c r="AB1609" s="115" t="str" cm="1">
        <f t="array" ref="AB1609">_xlfn.IFNA(_xlfn.IFS($H1609="length","kg/m",$H1609="area","kg/m2",$H1609="volume","kg/m3",$H1609="mass","kg/kg",$H1609="",""),"problem")</f>
        <v/>
      </c>
      <c r="AC1609" s="118" t="str">
        <f t="shared" si="99"/>
        <v/>
      </c>
      <c r="AD1609" s="119" t="str">
        <f t="shared" si="100"/>
        <v/>
      </c>
      <c r="AE1609" s="120" t="str">
        <f t="shared" si="101"/>
        <v/>
      </c>
      <c r="AF1609" s="121" t="str">
        <f t="shared" si="98"/>
        <v/>
      </c>
    </row>
    <row r="1610" spans="2:32" ht="15.75" customHeight="1" x14ac:dyDescent="0.35">
      <c r="B1610" s="903"/>
      <c r="C1610" s="904"/>
      <c r="D1610" s="905"/>
      <c r="E1610" s="906"/>
      <c r="F1610" s="907"/>
      <c r="G1610" s="908"/>
      <c r="H1610" s="909"/>
      <c r="I1610" s="910"/>
      <c r="J1610" s="911"/>
      <c r="K1610" s="912"/>
      <c r="L1610" s="913"/>
      <c r="M1610" s="914"/>
      <c r="N1610" s="915"/>
      <c r="O1610" s="914"/>
      <c r="P1610" s="915"/>
      <c r="Q1610" s="916"/>
      <c r="R1610" s="917"/>
      <c r="S1610" s="918"/>
      <c r="T1610" s="114" t="str" cm="1">
        <f t="array" ref="T1610">_xlfn.IFS(I1610="L = L",J1610*K1610,I1610="L = RoT",J1610*R1610*S1610,I1610="A = L x H",J1610*K1610*L1610,I1610="A = CS",J1610*O1610,I1610="A = A",J1610*N1610,I1610="A = RoT",J1610*R1610*S1610,I1610="V = L x H x T",J1610*K1610*L1610*M1610,I1610="V = L x CS",J1610*K1610*O1610,I1610="V = T x A",J1610*M1610*N1610,I1610="V = V",J1610*P1610,I1610="V = RoT",J1610*R1610*S1610,I1610="M = M",J1610*Q1610,I1610="M = RoT",J1610*R1610*S1610,I1610="","")</f>
        <v/>
      </c>
      <c r="U1610" s="115" t="str" cm="1">
        <f t="array" ref="U1610">_xlfn.IFNA(_xlfn.IFS($H1610="length","m",$H1610="area","m2",$H1610="volume","m3",$H1610="mass","kg",$H1610="",""),"problem")</f>
        <v/>
      </c>
      <c r="V1610" s="475"/>
      <c r="W1610" s="476"/>
      <c r="X1610" s="476"/>
      <c r="Y1610" s="476"/>
      <c r="Z1610" s="116"/>
      <c r="AA1610" s="117" t="str" cm="1">
        <f t="array" ref="AA1610">_xlfn.IFNA(_xlfn.IFS($H1610="Length",VLOOKUP($Y1610,Densities,3,FALSE),$H1610="area",VLOOKUP($Y1610,Densities,4,FALSE),$H1610="volume",VLOOKUP($Y1610,Densities,5,FALSE),$H1610="mass",1,$H1610="",""),"enter density manually")</f>
        <v/>
      </c>
      <c r="AB1610" s="115" t="str" cm="1">
        <f t="array" ref="AB1610">_xlfn.IFNA(_xlfn.IFS($H1610="length","kg/m",$H1610="area","kg/m2",$H1610="volume","kg/m3",$H1610="mass","kg/kg",$H1610="",""),"problem")</f>
        <v/>
      </c>
      <c r="AC1610" s="118" t="str">
        <f t="shared" si="99"/>
        <v/>
      </c>
      <c r="AD1610" s="119" t="str">
        <f t="shared" si="100"/>
        <v/>
      </c>
      <c r="AE1610" s="120" t="str">
        <f t="shared" si="101"/>
        <v/>
      </c>
      <c r="AF1610" s="121" t="str">
        <f t="shared" si="98"/>
        <v/>
      </c>
    </row>
    <row r="1611" spans="2:32" ht="15.75" customHeight="1" x14ac:dyDescent="0.35">
      <c r="B1611" s="903"/>
      <c r="C1611" s="904"/>
      <c r="D1611" s="905"/>
      <c r="E1611" s="906"/>
      <c r="F1611" s="907"/>
      <c r="G1611" s="908"/>
      <c r="H1611" s="909"/>
      <c r="I1611" s="910"/>
      <c r="J1611" s="911"/>
      <c r="K1611" s="912"/>
      <c r="L1611" s="913"/>
      <c r="M1611" s="914"/>
      <c r="N1611" s="915"/>
      <c r="O1611" s="914"/>
      <c r="P1611" s="915"/>
      <c r="Q1611" s="916"/>
      <c r="R1611" s="917"/>
      <c r="S1611" s="918"/>
      <c r="T1611" s="114" t="str" cm="1">
        <f t="array" ref="T1611">_xlfn.IFS(I1611="L = L",J1611*K1611,I1611="L = RoT",J1611*R1611*S1611,I1611="A = L x H",J1611*K1611*L1611,I1611="A = CS",J1611*O1611,I1611="A = A",J1611*N1611,I1611="A = RoT",J1611*R1611*S1611,I1611="V = L x H x T",J1611*K1611*L1611*M1611,I1611="V = L x CS",J1611*K1611*O1611,I1611="V = T x A",J1611*M1611*N1611,I1611="V = V",J1611*P1611,I1611="V = RoT",J1611*R1611*S1611,I1611="M = M",J1611*Q1611,I1611="M = RoT",J1611*R1611*S1611,I1611="","")</f>
        <v/>
      </c>
      <c r="U1611" s="115" t="str" cm="1">
        <f t="array" ref="U1611">_xlfn.IFNA(_xlfn.IFS($H1611="length","m",$H1611="area","m2",$H1611="volume","m3",$H1611="mass","kg",$H1611="",""),"problem")</f>
        <v/>
      </c>
      <c r="V1611" s="475"/>
      <c r="W1611" s="476"/>
      <c r="X1611" s="476"/>
      <c r="Y1611" s="476"/>
      <c r="Z1611" s="116"/>
      <c r="AA1611" s="117" t="str" cm="1">
        <f t="array" ref="AA1611">_xlfn.IFNA(_xlfn.IFS($H1611="Length",VLOOKUP($Y1611,Densities,3,FALSE),$H1611="area",VLOOKUP($Y1611,Densities,4,FALSE),$H1611="volume",VLOOKUP($Y1611,Densities,5,FALSE),$H1611="mass",1,$H1611="",""),"enter density manually")</f>
        <v/>
      </c>
      <c r="AB1611" s="115" t="str" cm="1">
        <f t="array" ref="AB1611">_xlfn.IFNA(_xlfn.IFS($H1611="length","kg/m",$H1611="area","kg/m2",$H1611="volume","kg/m3",$H1611="mass","kg/kg",$H1611="",""),"problem")</f>
        <v/>
      </c>
      <c r="AC1611" s="118" t="str">
        <f t="shared" si="99"/>
        <v/>
      </c>
      <c r="AD1611" s="119" t="str">
        <f t="shared" si="100"/>
        <v/>
      </c>
      <c r="AE1611" s="120" t="str">
        <f t="shared" si="101"/>
        <v/>
      </c>
      <c r="AF1611" s="121" t="str">
        <f t="shared" si="98"/>
        <v/>
      </c>
    </row>
    <row r="1612" spans="2:32" ht="15.75" customHeight="1" x14ac:dyDescent="0.35">
      <c r="B1612" s="903"/>
      <c r="C1612" s="904"/>
      <c r="D1612" s="905"/>
      <c r="E1612" s="906"/>
      <c r="F1612" s="907"/>
      <c r="G1612" s="908"/>
      <c r="H1612" s="909"/>
      <c r="I1612" s="910"/>
      <c r="J1612" s="911"/>
      <c r="K1612" s="912"/>
      <c r="L1612" s="913"/>
      <c r="M1612" s="914"/>
      <c r="N1612" s="915"/>
      <c r="O1612" s="914"/>
      <c r="P1612" s="915"/>
      <c r="Q1612" s="916"/>
      <c r="R1612" s="917"/>
      <c r="S1612" s="918"/>
      <c r="T1612" s="114" t="str" cm="1">
        <f t="array" ref="T1612">_xlfn.IFS(I1612="L = L",J1612*K1612,I1612="L = RoT",J1612*R1612*S1612,I1612="A = L x H",J1612*K1612*L1612,I1612="A = CS",J1612*O1612,I1612="A = A",J1612*N1612,I1612="A = RoT",J1612*R1612*S1612,I1612="V = L x H x T",J1612*K1612*L1612*M1612,I1612="V = L x CS",J1612*K1612*O1612,I1612="V = T x A",J1612*M1612*N1612,I1612="V = V",J1612*P1612,I1612="V = RoT",J1612*R1612*S1612,I1612="M = M",J1612*Q1612,I1612="M = RoT",J1612*R1612*S1612,I1612="","")</f>
        <v/>
      </c>
      <c r="U1612" s="115" t="str" cm="1">
        <f t="array" ref="U1612">_xlfn.IFNA(_xlfn.IFS($H1612="length","m",$H1612="area","m2",$H1612="volume","m3",$H1612="mass","kg",$H1612="",""),"problem")</f>
        <v/>
      </c>
      <c r="V1612" s="475"/>
      <c r="W1612" s="476"/>
      <c r="X1612" s="476"/>
      <c r="Y1612" s="476"/>
      <c r="Z1612" s="116"/>
      <c r="AA1612" s="117" t="str" cm="1">
        <f t="array" ref="AA1612">_xlfn.IFNA(_xlfn.IFS($H1612="Length",VLOOKUP($Y1612,Densities,3,FALSE),$H1612="area",VLOOKUP($Y1612,Densities,4,FALSE),$H1612="volume",VLOOKUP($Y1612,Densities,5,FALSE),$H1612="mass",1,$H1612="",""),"enter density manually")</f>
        <v/>
      </c>
      <c r="AB1612" s="115" t="str" cm="1">
        <f t="array" ref="AB1612">_xlfn.IFNA(_xlfn.IFS($H1612="length","kg/m",$H1612="area","kg/m2",$H1612="volume","kg/m3",$H1612="mass","kg/kg",$H1612="",""),"problem")</f>
        <v/>
      </c>
      <c r="AC1612" s="118" t="str">
        <f t="shared" si="99"/>
        <v/>
      </c>
      <c r="AD1612" s="119" t="str">
        <f t="shared" si="100"/>
        <v/>
      </c>
      <c r="AE1612" s="120" t="str">
        <f t="shared" si="101"/>
        <v/>
      </c>
      <c r="AF1612" s="121" t="str">
        <f t="shared" si="98"/>
        <v/>
      </c>
    </row>
    <row r="1613" spans="2:32" ht="15.75" customHeight="1" x14ac:dyDescent="0.35">
      <c r="B1613" s="903"/>
      <c r="C1613" s="904"/>
      <c r="D1613" s="905"/>
      <c r="E1613" s="906"/>
      <c r="F1613" s="907"/>
      <c r="G1613" s="908"/>
      <c r="H1613" s="909"/>
      <c r="I1613" s="910"/>
      <c r="J1613" s="911"/>
      <c r="K1613" s="912"/>
      <c r="L1613" s="913"/>
      <c r="M1613" s="914"/>
      <c r="N1613" s="915"/>
      <c r="O1613" s="914"/>
      <c r="P1613" s="915"/>
      <c r="Q1613" s="916"/>
      <c r="R1613" s="917"/>
      <c r="S1613" s="918"/>
      <c r="T1613" s="114" t="str" cm="1">
        <f t="array" ref="T1613">_xlfn.IFS(I1613="L = L",J1613*K1613,I1613="L = RoT",J1613*R1613*S1613,I1613="A = L x H",J1613*K1613*L1613,I1613="A = CS",J1613*O1613,I1613="A = A",J1613*N1613,I1613="A = RoT",J1613*R1613*S1613,I1613="V = L x H x T",J1613*K1613*L1613*M1613,I1613="V = L x CS",J1613*K1613*O1613,I1613="V = T x A",J1613*M1613*N1613,I1613="V = V",J1613*P1613,I1613="V = RoT",J1613*R1613*S1613,I1613="M = M",J1613*Q1613,I1613="M = RoT",J1613*R1613*S1613,I1613="","")</f>
        <v/>
      </c>
      <c r="U1613" s="115" t="str" cm="1">
        <f t="array" ref="U1613">_xlfn.IFNA(_xlfn.IFS($H1613="length","m",$H1613="area","m2",$H1613="volume","m3",$H1613="mass","kg",$H1613="",""),"problem")</f>
        <v/>
      </c>
      <c r="V1613" s="475"/>
      <c r="W1613" s="476"/>
      <c r="X1613" s="476"/>
      <c r="Y1613" s="476"/>
      <c r="Z1613" s="116"/>
      <c r="AA1613" s="117" t="str" cm="1">
        <f t="array" ref="AA1613">_xlfn.IFNA(_xlfn.IFS($H1613="Length",VLOOKUP($Y1613,Densities,3,FALSE),$H1613="area",VLOOKUP($Y1613,Densities,4,FALSE),$H1613="volume",VLOOKUP($Y1613,Densities,5,FALSE),$H1613="mass",1,$H1613="",""),"enter density manually")</f>
        <v/>
      </c>
      <c r="AB1613" s="115" t="str" cm="1">
        <f t="array" ref="AB1613">_xlfn.IFNA(_xlfn.IFS($H1613="length","kg/m",$H1613="area","kg/m2",$H1613="volume","kg/m3",$H1613="mass","kg/kg",$H1613="",""),"problem")</f>
        <v/>
      </c>
      <c r="AC1613" s="118" t="str">
        <f t="shared" si="99"/>
        <v/>
      </c>
      <c r="AD1613" s="119" t="str">
        <f t="shared" si="100"/>
        <v/>
      </c>
      <c r="AE1613" s="120" t="str">
        <f t="shared" si="101"/>
        <v/>
      </c>
      <c r="AF1613" s="121" t="str">
        <f t="shared" si="98"/>
        <v/>
      </c>
    </row>
    <row r="1614" spans="2:32" ht="15.75" customHeight="1" x14ac:dyDescent="0.35">
      <c r="B1614" s="903"/>
      <c r="C1614" s="904"/>
      <c r="D1614" s="905"/>
      <c r="E1614" s="906"/>
      <c r="F1614" s="907"/>
      <c r="G1614" s="908"/>
      <c r="H1614" s="909"/>
      <c r="I1614" s="910"/>
      <c r="J1614" s="911"/>
      <c r="K1614" s="912"/>
      <c r="L1614" s="913"/>
      <c r="M1614" s="914"/>
      <c r="N1614" s="915"/>
      <c r="O1614" s="914"/>
      <c r="P1614" s="915"/>
      <c r="Q1614" s="916"/>
      <c r="R1614" s="917"/>
      <c r="S1614" s="918"/>
      <c r="T1614" s="114" t="str" cm="1">
        <f t="array" ref="T1614">_xlfn.IFS(I1614="L = L",J1614*K1614,I1614="L = RoT",J1614*R1614*S1614,I1614="A = L x H",J1614*K1614*L1614,I1614="A = CS",J1614*O1614,I1614="A = A",J1614*N1614,I1614="A = RoT",J1614*R1614*S1614,I1614="V = L x H x T",J1614*K1614*L1614*M1614,I1614="V = L x CS",J1614*K1614*O1614,I1614="V = T x A",J1614*M1614*N1614,I1614="V = V",J1614*P1614,I1614="V = RoT",J1614*R1614*S1614,I1614="M = M",J1614*Q1614,I1614="M = RoT",J1614*R1614*S1614,I1614="","")</f>
        <v/>
      </c>
      <c r="U1614" s="115" t="str" cm="1">
        <f t="array" ref="U1614">_xlfn.IFNA(_xlfn.IFS($H1614="length","m",$H1614="area","m2",$H1614="volume","m3",$H1614="mass","kg",$H1614="",""),"problem")</f>
        <v/>
      </c>
      <c r="V1614" s="475"/>
      <c r="W1614" s="476"/>
      <c r="X1614" s="476"/>
      <c r="Y1614" s="476"/>
      <c r="Z1614" s="116"/>
      <c r="AA1614" s="117" t="str" cm="1">
        <f t="array" ref="AA1614">_xlfn.IFNA(_xlfn.IFS($H1614="Length",VLOOKUP($Y1614,Densities,3,FALSE),$H1614="area",VLOOKUP($Y1614,Densities,4,FALSE),$H1614="volume",VLOOKUP($Y1614,Densities,5,FALSE),$H1614="mass",1,$H1614="",""),"enter density manually")</f>
        <v/>
      </c>
      <c r="AB1614" s="115" t="str" cm="1">
        <f t="array" ref="AB1614">_xlfn.IFNA(_xlfn.IFS($H1614="length","kg/m",$H1614="area","kg/m2",$H1614="volume","kg/m3",$H1614="mass","kg/kg",$H1614="",""),"problem")</f>
        <v/>
      </c>
      <c r="AC1614" s="118" t="str">
        <f t="shared" si="99"/>
        <v/>
      </c>
      <c r="AD1614" s="119" t="str">
        <f t="shared" si="100"/>
        <v/>
      </c>
      <c r="AE1614" s="120" t="str">
        <f t="shared" si="101"/>
        <v/>
      </c>
      <c r="AF1614" s="121" t="str">
        <f t="shared" si="98"/>
        <v/>
      </c>
    </row>
    <row r="1615" spans="2:32" ht="15.75" customHeight="1" x14ac:dyDescent="0.35">
      <c r="B1615" s="903"/>
      <c r="C1615" s="904"/>
      <c r="D1615" s="905"/>
      <c r="E1615" s="906"/>
      <c r="F1615" s="907"/>
      <c r="G1615" s="908"/>
      <c r="H1615" s="909"/>
      <c r="I1615" s="910"/>
      <c r="J1615" s="911"/>
      <c r="K1615" s="912"/>
      <c r="L1615" s="913"/>
      <c r="M1615" s="914"/>
      <c r="N1615" s="915"/>
      <c r="O1615" s="914"/>
      <c r="P1615" s="915"/>
      <c r="Q1615" s="916"/>
      <c r="R1615" s="917"/>
      <c r="S1615" s="918"/>
      <c r="T1615" s="114" t="str" cm="1">
        <f t="array" ref="T1615">_xlfn.IFS(I1615="L = L",J1615*K1615,I1615="L = RoT",J1615*R1615*S1615,I1615="A = L x H",J1615*K1615*L1615,I1615="A = CS",J1615*O1615,I1615="A = A",J1615*N1615,I1615="A = RoT",J1615*R1615*S1615,I1615="V = L x H x T",J1615*K1615*L1615*M1615,I1615="V = L x CS",J1615*K1615*O1615,I1615="V = T x A",J1615*M1615*N1615,I1615="V = V",J1615*P1615,I1615="V = RoT",J1615*R1615*S1615,I1615="M = M",J1615*Q1615,I1615="M = RoT",J1615*R1615*S1615,I1615="","")</f>
        <v/>
      </c>
      <c r="U1615" s="115" t="str" cm="1">
        <f t="array" ref="U1615">_xlfn.IFNA(_xlfn.IFS($H1615="length","m",$H1615="area","m2",$H1615="volume","m3",$H1615="mass","kg",$H1615="",""),"problem")</f>
        <v/>
      </c>
      <c r="V1615" s="475"/>
      <c r="W1615" s="476"/>
      <c r="X1615" s="476"/>
      <c r="Y1615" s="476"/>
      <c r="Z1615" s="116"/>
      <c r="AA1615" s="117" t="str" cm="1">
        <f t="array" ref="AA1615">_xlfn.IFNA(_xlfn.IFS($H1615="Length",VLOOKUP($Y1615,Densities,3,FALSE),$H1615="area",VLOOKUP($Y1615,Densities,4,FALSE),$H1615="volume",VLOOKUP($Y1615,Densities,5,FALSE),$H1615="mass",1,$H1615="",""),"enter density manually")</f>
        <v/>
      </c>
      <c r="AB1615" s="115" t="str" cm="1">
        <f t="array" ref="AB1615">_xlfn.IFNA(_xlfn.IFS($H1615="length","kg/m",$H1615="area","kg/m2",$H1615="volume","kg/m3",$H1615="mass","kg/kg",$H1615="",""),"problem")</f>
        <v/>
      </c>
      <c r="AC1615" s="118" t="str">
        <f t="shared" si="99"/>
        <v/>
      </c>
      <c r="AD1615" s="119" t="str">
        <f t="shared" si="100"/>
        <v/>
      </c>
      <c r="AE1615" s="120" t="str">
        <f t="shared" si="101"/>
        <v/>
      </c>
      <c r="AF1615" s="121" t="str">
        <f t="shared" si="98"/>
        <v/>
      </c>
    </row>
    <row r="1616" spans="2:32" ht="15.75" customHeight="1" x14ac:dyDescent="0.35">
      <c r="B1616" s="903"/>
      <c r="C1616" s="904"/>
      <c r="D1616" s="905"/>
      <c r="E1616" s="906"/>
      <c r="F1616" s="907"/>
      <c r="G1616" s="908"/>
      <c r="H1616" s="909"/>
      <c r="I1616" s="910"/>
      <c r="J1616" s="911"/>
      <c r="K1616" s="912"/>
      <c r="L1616" s="913"/>
      <c r="M1616" s="914"/>
      <c r="N1616" s="915"/>
      <c r="O1616" s="914"/>
      <c r="P1616" s="915"/>
      <c r="Q1616" s="916"/>
      <c r="R1616" s="917"/>
      <c r="S1616" s="918"/>
      <c r="T1616" s="114" t="str" cm="1">
        <f t="array" ref="T1616">_xlfn.IFS(I1616="L = L",J1616*K1616,I1616="L = RoT",J1616*R1616*S1616,I1616="A = L x H",J1616*K1616*L1616,I1616="A = CS",J1616*O1616,I1616="A = A",J1616*N1616,I1616="A = RoT",J1616*R1616*S1616,I1616="V = L x H x T",J1616*K1616*L1616*M1616,I1616="V = L x CS",J1616*K1616*O1616,I1616="V = T x A",J1616*M1616*N1616,I1616="V = V",J1616*P1616,I1616="V = RoT",J1616*R1616*S1616,I1616="M = M",J1616*Q1616,I1616="M = RoT",J1616*R1616*S1616,I1616="","")</f>
        <v/>
      </c>
      <c r="U1616" s="115" t="str" cm="1">
        <f t="array" ref="U1616">_xlfn.IFNA(_xlfn.IFS($H1616="length","m",$H1616="area","m2",$H1616="volume","m3",$H1616="mass","kg",$H1616="",""),"problem")</f>
        <v/>
      </c>
      <c r="V1616" s="475"/>
      <c r="W1616" s="476"/>
      <c r="X1616" s="476"/>
      <c r="Y1616" s="476"/>
      <c r="Z1616" s="116"/>
      <c r="AA1616" s="117" t="str" cm="1">
        <f t="array" ref="AA1616">_xlfn.IFNA(_xlfn.IFS($H1616="Length",VLOOKUP($Y1616,Densities,3,FALSE),$H1616="area",VLOOKUP($Y1616,Densities,4,FALSE),$H1616="volume",VLOOKUP($Y1616,Densities,5,FALSE),$H1616="mass",1,$H1616="",""),"enter density manually")</f>
        <v/>
      </c>
      <c r="AB1616" s="115" t="str" cm="1">
        <f t="array" ref="AB1616">_xlfn.IFNA(_xlfn.IFS($H1616="length","kg/m",$H1616="area","kg/m2",$H1616="volume","kg/m3",$H1616="mass","kg/kg",$H1616="",""),"problem")</f>
        <v/>
      </c>
      <c r="AC1616" s="118" t="str">
        <f t="shared" si="99"/>
        <v/>
      </c>
      <c r="AD1616" s="119" t="str">
        <f t="shared" si="100"/>
        <v/>
      </c>
      <c r="AE1616" s="120" t="str">
        <f t="shared" si="101"/>
        <v/>
      </c>
      <c r="AF1616" s="121" t="str">
        <f t="shared" si="98"/>
        <v/>
      </c>
    </row>
    <row r="1617" spans="2:32" ht="15.75" customHeight="1" x14ac:dyDescent="0.35">
      <c r="B1617" s="903"/>
      <c r="C1617" s="904"/>
      <c r="D1617" s="905"/>
      <c r="E1617" s="906"/>
      <c r="F1617" s="907"/>
      <c r="G1617" s="908"/>
      <c r="H1617" s="909"/>
      <c r="I1617" s="910"/>
      <c r="J1617" s="911"/>
      <c r="K1617" s="912"/>
      <c r="L1617" s="913"/>
      <c r="M1617" s="914"/>
      <c r="N1617" s="915"/>
      <c r="O1617" s="914"/>
      <c r="P1617" s="915"/>
      <c r="Q1617" s="916"/>
      <c r="R1617" s="917"/>
      <c r="S1617" s="918"/>
      <c r="T1617" s="114" t="str" cm="1">
        <f t="array" ref="T1617">_xlfn.IFS(I1617="L = L",J1617*K1617,I1617="L = RoT",J1617*R1617*S1617,I1617="A = L x H",J1617*K1617*L1617,I1617="A = CS",J1617*O1617,I1617="A = A",J1617*N1617,I1617="A = RoT",J1617*R1617*S1617,I1617="V = L x H x T",J1617*K1617*L1617*M1617,I1617="V = L x CS",J1617*K1617*O1617,I1617="V = T x A",J1617*M1617*N1617,I1617="V = V",J1617*P1617,I1617="V = RoT",J1617*R1617*S1617,I1617="M = M",J1617*Q1617,I1617="M = RoT",J1617*R1617*S1617,I1617="","")</f>
        <v/>
      </c>
      <c r="U1617" s="115" t="str" cm="1">
        <f t="array" ref="U1617">_xlfn.IFNA(_xlfn.IFS($H1617="length","m",$H1617="area","m2",$H1617="volume","m3",$H1617="mass","kg",$H1617="",""),"problem")</f>
        <v/>
      </c>
      <c r="V1617" s="475"/>
      <c r="W1617" s="476"/>
      <c r="X1617" s="476"/>
      <c r="Y1617" s="476"/>
      <c r="Z1617" s="116"/>
      <c r="AA1617" s="117" t="str" cm="1">
        <f t="array" ref="AA1617">_xlfn.IFNA(_xlfn.IFS($H1617="Length",VLOOKUP($Y1617,Densities,3,FALSE),$H1617="area",VLOOKUP($Y1617,Densities,4,FALSE),$H1617="volume",VLOOKUP($Y1617,Densities,5,FALSE),$H1617="mass",1,$H1617="",""),"enter density manually")</f>
        <v/>
      </c>
      <c r="AB1617" s="115" t="str" cm="1">
        <f t="array" ref="AB1617">_xlfn.IFNA(_xlfn.IFS($H1617="length","kg/m",$H1617="area","kg/m2",$H1617="volume","kg/m3",$H1617="mass","kg/kg",$H1617="",""),"problem")</f>
        <v/>
      </c>
      <c r="AC1617" s="118" t="str">
        <f t="shared" si="99"/>
        <v/>
      </c>
      <c r="AD1617" s="119" t="str">
        <f t="shared" si="100"/>
        <v/>
      </c>
      <c r="AE1617" s="120" t="str">
        <f t="shared" si="101"/>
        <v/>
      </c>
      <c r="AF1617" s="121" t="str">
        <f t="shared" si="98"/>
        <v/>
      </c>
    </row>
    <row r="1618" spans="2:32" ht="15.75" customHeight="1" x14ac:dyDescent="0.35">
      <c r="B1618" s="903"/>
      <c r="C1618" s="904"/>
      <c r="D1618" s="905"/>
      <c r="E1618" s="906"/>
      <c r="F1618" s="907"/>
      <c r="G1618" s="908"/>
      <c r="H1618" s="909"/>
      <c r="I1618" s="910"/>
      <c r="J1618" s="911"/>
      <c r="K1618" s="912"/>
      <c r="L1618" s="913"/>
      <c r="M1618" s="914"/>
      <c r="N1618" s="915"/>
      <c r="O1618" s="914"/>
      <c r="P1618" s="915"/>
      <c r="Q1618" s="916"/>
      <c r="R1618" s="917"/>
      <c r="S1618" s="918"/>
      <c r="T1618" s="114" t="str" cm="1">
        <f t="array" ref="T1618">_xlfn.IFS(I1618="L = L",J1618*K1618,I1618="L = RoT",J1618*R1618*S1618,I1618="A = L x H",J1618*K1618*L1618,I1618="A = CS",J1618*O1618,I1618="A = A",J1618*N1618,I1618="A = RoT",J1618*R1618*S1618,I1618="V = L x H x T",J1618*K1618*L1618*M1618,I1618="V = L x CS",J1618*K1618*O1618,I1618="V = T x A",J1618*M1618*N1618,I1618="V = V",J1618*P1618,I1618="V = RoT",J1618*R1618*S1618,I1618="M = M",J1618*Q1618,I1618="M = RoT",J1618*R1618*S1618,I1618="","")</f>
        <v/>
      </c>
      <c r="U1618" s="115" t="str" cm="1">
        <f t="array" ref="U1618">_xlfn.IFNA(_xlfn.IFS($H1618="length","m",$H1618="area","m2",$H1618="volume","m3",$H1618="mass","kg",$H1618="",""),"problem")</f>
        <v/>
      </c>
      <c r="V1618" s="475"/>
      <c r="W1618" s="476"/>
      <c r="X1618" s="476"/>
      <c r="Y1618" s="476"/>
      <c r="Z1618" s="116"/>
      <c r="AA1618" s="117" t="str" cm="1">
        <f t="array" ref="AA1618">_xlfn.IFNA(_xlfn.IFS($H1618="Length",VLOOKUP($Y1618,Densities,3,FALSE),$H1618="area",VLOOKUP($Y1618,Densities,4,FALSE),$H1618="volume",VLOOKUP($Y1618,Densities,5,FALSE),$H1618="mass",1,$H1618="",""),"enter density manually")</f>
        <v/>
      </c>
      <c r="AB1618" s="115" t="str" cm="1">
        <f t="array" ref="AB1618">_xlfn.IFNA(_xlfn.IFS($H1618="length","kg/m",$H1618="area","kg/m2",$H1618="volume","kg/m3",$H1618="mass","kg/kg",$H1618="",""),"problem")</f>
        <v/>
      </c>
      <c r="AC1618" s="118" t="str">
        <f t="shared" si="99"/>
        <v/>
      </c>
      <c r="AD1618" s="119" t="str">
        <f t="shared" si="100"/>
        <v/>
      </c>
      <c r="AE1618" s="120" t="str">
        <f t="shared" si="101"/>
        <v/>
      </c>
      <c r="AF1618" s="121" t="str">
        <f t="shared" si="98"/>
        <v/>
      </c>
    </row>
    <row r="1619" spans="2:32" ht="15.75" customHeight="1" x14ac:dyDescent="0.35">
      <c r="B1619" s="903"/>
      <c r="C1619" s="904"/>
      <c r="D1619" s="905"/>
      <c r="E1619" s="906"/>
      <c r="F1619" s="907"/>
      <c r="G1619" s="908"/>
      <c r="H1619" s="909"/>
      <c r="I1619" s="910"/>
      <c r="J1619" s="911"/>
      <c r="K1619" s="912"/>
      <c r="L1619" s="913"/>
      <c r="M1619" s="914"/>
      <c r="N1619" s="915"/>
      <c r="O1619" s="914"/>
      <c r="P1619" s="915"/>
      <c r="Q1619" s="916"/>
      <c r="R1619" s="917"/>
      <c r="S1619" s="918"/>
      <c r="T1619" s="114" t="str" cm="1">
        <f t="array" ref="T1619">_xlfn.IFS(I1619="L = L",J1619*K1619,I1619="L = RoT",J1619*R1619*S1619,I1619="A = L x H",J1619*K1619*L1619,I1619="A = CS",J1619*O1619,I1619="A = A",J1619*N1619,I1619="A = RoT",J1619*R1619*S1619,I1619="V = L x H x T",J1619*K1619*L1619*M1619,I1619="V = L x CS",J1619*K1619*O1619,I1619="V = T x A",J1619*M1619*N1619,I1619="V = V",J1619*P1619,I1619="V = RoT",J1619*R1619*S1619,I1619="M = M",J1619*Q1619,I1619="M = RoT",J1619*R1619*S1619,I1619="","")</f>
        <v/>
      </c>
      <c r="U1619" s="115" t="str" cm="1">
        <f t="array" ref="U1619">_xlfn.IFNA(_xlfn.IFS($H1619="length","m",$H1619="area","m2",$H1619="volume","m3",$H1619="mass","kg",$H1619="",""),"problem")</f>
        <v/>
      </c>
      <c r="V1619" s="475"/>
      <c r="W1619" s="476"/>
      <c r="X1619" s="476"/>
      <c r="Y1619" s="476"/>
      <c r="Z1619" s="116"/>
      <c r="AA1619" s="117" t="str" cm="1">
        <f t="array" ref="AA1619">_xlfn.IFNA(_xlfn.IFS($H1619="Length",VLOOKUP($Y1619,Densities,3,FALSE),$H1619="area",VLOOKUP($Y1619,Densities,4,FALSE),$H1619="volume",VLOOKUP($Y1619,Densities,5,FALSE),$H1619="mass",1,$H1619="",""),"enter density manually")</f>
        <v/>
      </c>
      <c r="AB1619" s="115" t="str" cm="1">
        <f t="array" ref="AB1619">_xlfn.IFNA(_xlfn.IFS($H1619="length","kg/m",$H1619="area","kg/m2",$H1619="volume","kg/m3",$H1619="mass","kg/kg",$H1619="",""),"problem")</f>
        <v/>
      </c>
      <c r="AC1619" s="118" t="str">
        <f t="shared" si="99"/>
        <v/>
      </c>
      <c r="AD1619" s="119" t="str">
        <f t="shared" si="100"/>
        <v/>
      </c>
      <c r="AE1619" s="120" t="str">
        <f t="shared" si="101"/>
        <v/>
      </c>
      <c r="AF1619" s="121" t="str">
        <f t="shared" si="98"/>
        <v/>
      </c>
    </row>
    <row r="1620" spans="2:32" ht="15.75" customHeight="1" x14ac:dyDescent="0.35">
      <c r="B1620" s="903"/>
      <c r="C1620" s="904"/>
      <c r="D1620" s="905"/>
      <c r="E1620" s="906"/>
      <c r="F1620" s="907"/>
      <c r="G1620" s="908"/>
      <c r="H1620" s="909"/>
      <c r="I1620" s="910"/>
      <c r="J1620" s="911"/>
      <c r="K1620" s="912"/>
      <c r="L1620" s="913"/>
      <c r="M1620" s="914"/>
      <c r="N1620" s="915"/>
      <c r="O1620" s="914"/>
      <c r="P1620" s="915"/>
      <c r="Q1620" s="916"/>
      <c r="R1620" s="917"/>
      <c r="S1620" s="918"/>
      <c r="T1620" s="114" t="str" cm="1">
        <f t="array" ref="T1620">_xlfn.IFS(I1620="L = L",J1620*K1620,I1620="L = RoT",J1620*R1620*S1620,I1620="A = L x H",J1620*K1620*L1620,I1620="A = CS",J1620*O1620,I1620="A = A",J1620*N1620,I1620="A = RoT",J1620*R1620*S1620,I1620="V = L x H x T",J1620*K1620*L1620*M1620,I1620="V = L x CS",J1620*K1620*O1620,I1620="V = T x A",J1620*M1620*N1620,I1620="V = V",J1620*P1620,I1620="V = RoT",J1620*R1620*S1620,I1620="M = M",J1620*Q1620,I1620="M = RoT",J1620*R1620*S1620,I1620="","")</f>
        <v/>
      </c>
      <c r="U1620" s="115" t="str" cm="1">
        <f t="array" ref="U1620">_xlfn.IFNA(_xlfn.IFS($H1620="length","m",$H1620="area","m2",$H1620="volume","m3",$H1620="mass","kg",$H1620="",""),"problem")</f>
        <v/>
      </c>
      <c r="V1620" s="475"/>
      <c r="W1620" s="476"/>
      <c r="X1620" s="476"/>
      <c r="Y1620" s="476"/>
      <c r="Z1620" s="116"/>
      <c r="AA1620" s="117" t="str" cm="1">
        <f t="array" ref="AA1620">_xlfn.IFNA(_xlfn.IFS($H1620="Length",VLOOKUP($Y1620,Densities,3,FALSE),$H1620="area",VLOOKUP($Y1620,Densities,4,FALSE),$H1620="volume",VLOOKUP($Y1620,Densities,5,FALSE),$H1620="mass",1,$H1620="",""),"enter density manually")</f>
        <v/>
      </c>
      <c r="AB1620" s="115" t="str" cm="1">
        <f t="array" ref="AB1620">_xlfn.IFNA(_xlfn.IFS($H1620="length","kg/m",$H1620="area","kg/m2",$H1620="volume","kg/m3",$H1620="mass","kg/kg",$H1620="",""),"problem")</f>
        <v/>
      </c>
      <c r="AC1620" s="118" t="str">
        <f t="shared" si="99"/>
        <v/>
      </c>
      <c r="AD1620" s="119" t="str">
        <f t="shared" si="100"/>
        <v/>
      </c>
      <c r="AE1620" s="120" t="str">
        <f t="shared" si="101"/>
        <v/>
      </c>
      <c r="AF1620" s="121" t="str">
        <f t="shared" si="98"/>
        <v/>
      </c>
    </row>
    <row r="1621" spans="2:32" ht="15.75" customHeight="1" x14ac:dyDescent="0.35">
      <c r="B1621" s="903"/>
      <c r="C1621" s="904"/>
      <c r="D1621" s="905"/>
      <c r="E1621" s="906"/>
      <c r="F1621" s="907"/>
      <c r="G1621" s="908"/>
      <c r="H1621" s="909"/>
      <c r="I1621" s="910"/>
      <c r="J1621" s="911"/>
      <c r="K1621" s="912"/>
      <c r="L1621" s="913"/>
      <c r="M1621" s="914"/>
      <c r="N1621" s="915"/>
      <c r="O1621" s="914"/>
      <c r="P1621" s="915"/>
      <c r="Q1621" s="916"/>
      <c r="R1621" s="917"/>
      <c r="S1621" s="918"/>
      <c r="T1621" s="114" t="str" cm="1">
        <f t="array" ref="T1621">_xlfn.IFS(I1621="L = L",J1621*K1621,I1621="L = RoT",J1621*R1621*S1621,I1621="A = L x H",J1621*K1621*L1621,I1621="A = CS",J1621*O1621,I1621="A = A",J1621*N1621,I1621="A = RoT",J1621*R1621*S1621,I1621="V = L x H x T",J1621*K1621*L1621*M1621,I1621="V = L x CS",J1621*K1621*O1621,I1621="V = T x A",J1621*M1621*N1621,I1621="V = V",J1621*P1621,I1621="V = RoT",J1621*R1621*S1621,I1621="M = M",J1621*Q1621,I1621="M = RoT",J1621*R1621*S1621,I1621="","")</f>
        <v/>
      </c>
      <c r="U1621" s="115" t="str" cm="1">
        <f t="array" ref="U1621">_xlfn.IFNA(_xlfn.IFS($H1621="length","m",$H1621="area","m2",$H1621="volume","m3",$H1621="mass","kg",$H1621="",""),"problem")</f>
        <v/>
      </c>
      <c r="V1621" s="475"/>
      <c r="W1621" s="476"/>
      <c r="X1621" s="476"/>
      <c r="Y1621" s="476"/>
      <c r="Z1621" s="116"/>
      <c r="AA1621" s="117" t="str" cm="1">
        <f t="array" ref="AA1621">_xlfn.IFNA(_xlfn.IFS($H1621="Length",VLOOKUP($Y1621,Densities,3,FALSE),$H1621="area",VLOOKUP($Y1621,Densities,4,FALSE),$H1621="volume",VLOOKUP($Y1621,Densities,5,FALSE),$H1621="mass",1,$H1621="",""),"enter density manually")</f>
        <v/>
      </c>
      <c r="AB1621" s="115" t="str" cm="1">
        <f t="array" ref="AB1621">_xlfn.IFNA(_xlfn.IFS($H1621="length","kg/m",$H1621="area","kg/m2",$H1621="volume","kg/m3",$H1621="mass","kg/kg",$H1621="",""),"problem")</f>
        <v/>
      </c>
      <c r="AC1621" s="118" t="str">
        <f t="shared" si="99"/>
        <v/>
      </c>
      <c r="AD1621" s="119" t="str">
        <f t="shared" si="100"/>
        <v/>
      </c>
      <c r="AE1621" s="120" t="str">
        <f t="shared" si="101"/>
        <v/>
      </c>
      <c r="AF1621" s="121" t="str">
        <f t="shared" si="98"/>
        <v/>
      </c>
    </row>
    <row r="1622" spans="2:32" ht="15.75" customHeight="1" x14ac:dyDescent="0.35">
      <c r="B1622" s="903"/>
      <c r="C1622" s="904"/>
      <c r="D1622" s="905"/>
      <c r="E1622" s="906"/>
      <c r="F1622" s="907"/>
      <c r="G1622" s="908"/>
      <c r="H1622" s="909"/>
      <c r="I1622" s="910"/>
      <c r="J1622" s="911"/>
      <c r="K1622" s="912"/>
      <c r="L1622" s="913"/>
      <c r="M1622" s="914"/>
      <c r="N1622" s="915"/>
      <c r="O1622" s="914"/>
      <c r="P1622" s="915"/>
      <c r="Q1622" s="916"/>
      <c r="R1622" s="917"/>
      <c r="S1622" s="918"/>
      <c r="T1622" s="114" t="str" cm="1">
        <f t="array" ref="T1622">_xlfn.IFS(I1622="L = L",J1622*K1622,I1622="L = RoT",J1622*R1622*S1622,I1622="A = L x H",J1622*K1622*L1622,I1622="A = CS",J1622*O1622,I1622="A = A",J1622*N1622,I1622="A = RoT",J1622*R1622*S1622,I1622="V = L x H x T",J1622*K1622*L1622*M1622,I1622="V = L x CS",J1622*K1622*O1622,I1622="V = T x A",J1622*M1622*N1622,I1622="V = V",J1622*P1622,I1622="V = RoT",J1622*R1622*S1622,I1622="M = M",J1622*Q1622,I1622="M = RoT",J1622*R1622*S1622,I1622="","")</f>
        <v/>
      </c>
      <c r="U1622" s="115" t="str" cm="1">
        <f t="array" ref="U1622">_xlfn.IFNA(_xlfn.IFS($H1622="length","m",$H1622="area","m2",$H1622="volume","m3",$H1622="mass","kg",$H1622="",""),"problem")</f>
        <v/>
      </c>
      <c r="V1622" s="475"/>
      <c r="W1622" s="476"/>
      <c r="X1622" s="476"/>
      <c r="Y1622" s="476"/>
      <c r="Z1622" s="116"/>
      <c r="AA1622" s="117" t="str" cm="1">
        <f t="array" ref="AA1622">_xlfn.IFNA(_xlfn.IFS($H1622="Length",VLOOKUP($Y1622,Densities,3,FALSE),$H1622="area",VLOOKUP($Y1622,Densities,4,FALSE),$H1622="volume",VLOOKUP($Y1622,Densities,5,FALSE),$H1622="mass",1,$H1622="",""),"enter density manually")</f>
        <v/>
      </c>
      <c r="AB1622" s="115" t="str" cm="1">
        <f t="array" ref="AB1622">_xlfn.IFNA(_xlfn.IFS($H1622="length","kg/m",$H1622="area","kg/m2",$H1622="volume","kg/m3",$H1622="mass","kg/kg",$H1622="",""),"problem")</f>
        <v/>
      </c>
      <c r="AC1622" s="118" t="str">
        <f t="shared" si="99"/>
        <v/>
      </c>
      <c r="AD1622" s="119" t="str">
        <f t="shared" si="100"/>
        <v/>
      </c>
      <c r="AE1622" s="120" t="str">
        <f t="shared" si="101"/>
        <v/>
      </c>
      <c r="AF1622" s="121" t="str">
        <f t="shared" si="98"/>
        <v/>
      </c>
    </row>
    <row r="1623" spans="2:32" ht="15.75" customHeight="1" x14ac:dyDescent="0.35">
      <c r="B1623" s="903"/>
      <c r="C1623" s="904"/>
      <c r="D1623" s="905"/>
      <c r="E1623" s="906"/>
      <c r="F1623" s="907"/>
      <c r="G1623" s="908"/>
      <c r="H1623" s="909"/>
      <c r="I1623" s="910"/>
      <c r="J1623" s="911"/>
      <c r="K1623" s="912"/>
      <c r="L1623" s="913"/>
      <c r="M1623" s="914"/>
      <c r="N1623" s="915"/>
      <c r="O1623" s="914"/>
      <c r="P1623" s="915"/>
      <c r="Q1623" s="916"/>
      <c r="R1623" s="917"/>
      <c r="S1623" s="918"/>
      <c r="T1623" s="114" t="str" cm="1">
        <f t="array" ref="T1623">_xlfn.IFS(I1623="L = L",J1623*K1623,I1623="L = RoT",J1623*R1623*S1623,I1623="A = L x H",J1623*K1623*L1623,I1623="A = CS",J1623*O1623,I1623="A = A",J1623*N1623,I1623="A = RoT",J1623*R1623*S1623,I1623="V = L x H x T",J1623*K1623*L1623*M1623,I1623="V = L x CS",J1623*K1623*O1623,I1623="V = T x A",J1623*M1623*N1623,I1623="V = V",J1623*P1623,I1623="V = RoT",J1623*R1623*S1623,I1623="M = M",J1623*Q1623,I1623="M = RoT",J1623*R1623*S1623,I1623="","")</f>
        <v/>
      </c>
      <c r="U1623" s="115" t="str" cm="1">
        <f t="array" ref="U1623">_xlfn.IFNA(_xlfn.IFS($H1623="length","m",$H1623="area","m2",$H1623="volume","m3",$H1623="mass","kg",$H1623="",""),"problem")</f>
        <v/>
      </c>
      <c r="V1623" s="475"/>
      <c r="W1623" s="476"/>
      <c r="X1623" s="476"/>
      <c r="Y1623" s="476"/>
      <c r="Z1623" s="116"/>
      <c r="AA1623" s="117" t="str" cm="1">
        <f t="array" ref="AA1623">_xlfn.IFNA(_xlfn.IFS($H1623="Length",VLOOKUP($Y1623,Densities,3,FALSE),$H1623="area",VLOOKUP($Y1623,Densities,4,FALSE),$H1623="volume",VLOOKUP($Y1623,Densities,5,FALSE),$H1623="mass",1,$H1623="",""),"enter density manually")</f>
        <v/>
      </c>
      <c r="AB1623" s="115" t="str" cm="1">
        <f t="array" ref="AB1623">_xlfn.IFNA(_xlfn.IFS($H1623="length","kg/m",$H1623="area","kg/m2",$H1623="volume","kg/m3",$H1623="mass","kg/kg",$H1623="",""),"problem")</f>
        <v/>
      </c>
      <c r="AC1623" s="118" t="str">
        <f t="shared" si="99"/>
        <v/>
      </c>
      <c r="AD1623" s="119" t="str">
        <f t="shared" si="100"/>
        <v/>
      </c>
      <c r="AE1623" s="120" t="str">
        <f t="shared" si="101"/>
        <v/>
      </c>
      <c r="AF1623" s="121" t="str">
        <f t="shared" si="98"/>
        <v/>
      </c>
    </row>
    <row r="1624" spans="2:32" ht="15.75" customHeight="1" x14ac:dyDescent="0.35">
      <c r="B1624" s="903"/>
      <c r="C1624" s="904"/>
      <c r="D1624" s="905"/>
      <c r="E1624" s="906"/>
      <c r="F1624" s="907"/>
      <c r="G1624" s="908"/>
      <c r="H1624" s="909"/>
      <c r="I1624" s="910"/>
      <c r="J1624" s="911"/>
      <c r="K1624" s="912"/>
      <c r="L1624" s="913"/>
      <c r="M1624" s="914"/>
      <c r="N1624" s="915"/>
      <c r="O1624" s="914"/>
      <c r="P1624" s="915"/>
      <c r="Q1624" s="916"/>
      <c r="R1624" s="917"/>
      <c r="S1624" s="918"/>
      <c r="T1624" s="114" t="str" cm="1">
        <f t="array" ref="T1624">_xlfn.IFS(I1624="L = L",J1624*K1624,I1624="L = RoT",J1624*R1624*S1624,I1624="A = L x H",J1624*K1624*L1624,I1624="A = CS",J1624*O1624,I1624="A = A",J1624*N1624,I1624="A = RoT",J1624*R1624*S1624,I1624="V = L x H x T",J1624*K1624*L1624*M1624,I1624="V = L x CS",J1624*K1624*O1624,I1624="V = T x A",J1624*M1624*N1624,I1624="V = V",J1624*P1624,I1624="V = RoT",J1624*R1624*S1624,I1624="M = M",J1624*Q1624,I1624="M = RoT",J1624*R1624*S1624,I1624="","")</f>
        <v/>
      </c>
      <c r="U1624" s="115" t="str" cm="1">
        <f t="array" ref="U1624">_xlfn.IFNA(_xlfn.IFS($H1624="length","m",$H1624="area","m2",$H1624="volume","m3",$H1624="mass","kg",$H1624="",""),"problem")</f>
        <v/>
      </c>
      <c r="V1624" s="475"/>
      <c r="W1624" s="476"/>
      <c r="X1624" s="476"/>
      <c r="Y1624" s="476"/>
      <c r="Z1624" s="116"/>
      <c r="AA1624" s="117" t="str" cm="1">
        <f t="array" ref="AA1624">_xlfn.IFNA(_xlfn.IFS($H1624="Length",VLOOKUP($Y1624,Densities,3,FALSE),$H1624="area",VLOOKUP($Y1624,Densities,4,FALSE),$H1624="volume",VLOOKUP($Y1624,Densities,5,FALSE),$H1624="mass",1,$H1624="",""),"enter density manually")</f>
        <v/>
      </c>
      <c r="AB1624" s="115" t="str" cm="1">
        <f t="array" ref="AB1624">_xlfn.IFNA(_xlfn.IFS($H1624="length","kg/m",$H1624="area","kg/m2",$H1624="volume","kg/m3",$H1624="mass","kg/kg",$H1624="",""),"problem")</f>
        <v/>
      </c>
      <c r="AC1624" s="118" t="str">
        <f t="shared" si="99"/>
        <v/>
      </c>
      <c r="AD1624" s="119" t="str">
        <f t="shared" si="100"/>
        <v/>
      </c>
      <c r="AE1624" s="120" t="str">
        <f t="shared" si="101"/>
        <v/>
      </c>
      <c r="AF1624" s="121" t="str">
        <f t="shared" si="98"/>
        <v/>
      </c>
    </row>
    <row r="1625" spans="2:32" ht="15.75" customHeight="1" x14ac:dyDescent="0.35">
      <c r="B1625" s="903"/>
      <c r="C1625" s="904"/>
      <c r="D1625" s="905"/>
      <c r="E1625" s="906"/>
      <c r="F1625" s="907"/>
      <c r="G1625" s="908"/>
      <c r="H1625" s="909"/>
      <c r="I1625" s="910"/>
      <c r="J1625" s="911"/>
      <c r="K1625" s="912"/>
      <c r="L1625" s="913"/>
      <c r="M1625" s="914"/>
      <c r="N1625" s="915"/>
      <c r="O1625" s="914"/>
      <c r="P1625" s="915"/>
      <c r="Q1625" s="916"/>
      <c r="R1625" s="917"/>
      <c r="S1625" s="918"/>
      <c r="T1625" s="114" t="str" cm="1">
        <f t="array" ref="T1625">_xlfn.IFS(I1625="L = L",J1625*K1625,I1625="L = RoT",J1625*R1625*S1625,I1625="A = L x H",J1625*K1625*L1625,I1625="A = CS",J1625*O1625,I1625="A = A",J1625*N1625,I1625="A = RoT",J1625*R1625*S1625,I1625="V = L x H x T",J1625*K1625*L1625*M1625,I1625="V = L x CS",J1625*K1625*O1625,I1625="V = T x A",J1625*M1625*N1625,I1625="V = V",J1625*P1625,I1625="V = RoT",J1625*R1625*S1625,I1625="M = M",J1625*Q1625,I1625="M = RoT",J1625*R1625*S1625,I1625="","")</f>
        <v/>
      </c>
      <c r="U1625" s="115" t="str" cm="1">
        <f t="array" ref="U1625">_xlfn.IFNA(_xlfn.IFS($H1625="length","m",$H1625="area","m2",$H1625="volume","m3",$H1625="mass","kg",$H1625="",""),"problem")</f>
        <v/>
      </c>
      <c r="V1625" s="475"/>
      <c r="W1625" s="476"/>
      <c r="X1625" s="476"/>
      <c r="Y1625" s="476"/>
      <c r="Z1625" s="116"/>
      <c r="AA1625" s="117" t="str" cm="1">
        <f t="array" ref="AA1625">_xlfn.IFNA(_xlfn.IFS($H1625="Length",VLOOKUP($Y1625,Densities,3,FALSE),$H1625="area",VLOOKUP($Y1625,Densities,4,FALSE),$H1625="volume",VLOOKUP($Y1625,Densities,5,FALSE),$H1625="mass",1,$H1625="",""),"enter density manually")</f>
        <v/>
      </c>
      <c r="AB1625" s="115" t="str" cm="1">
        <f t="array" ref="AB1625">_xlfn.IFNA(_xlfn.IFS($H1625="length","kg/m",$H1625="area","kg/m2",$H1625="volume","kg/m3",$H1625="mass","kg/kg",$H1625="",""),"problem")</f>
        <v/>
      </c>
      <c r="AC1625" s="118" t="str">
        <f t="shared" si="99"/>
        <v/>
      </c>
      <c r="AD1625" s="119" t="str">
        <f t="shared" si="100"/>
        <v/>
      </c>
      <c r="AE1625" s="120" t="str">
        <f t="shared" si="101"/>
        <v/>
      </c>
      <c r="AF1625" s="121" t="str">
        <f t="shared" si="98"/>
        <v/>
      </c>
    </row>
    <row r="1626" spans="2:32" ht="15.75" customHeight="1" x14ac:dyDescent="0.35">
      <c r="B1626" s="903"/>
      <c r="C1626" s="904"/>
      <c r="D1626" s="905"/>
      <c r="E1626" s="906"/>
      <c r="F1626" s="907"/>
      <c r="G1626" s="908"/>
      <c r="H1626" s="909"/>
      <c r="I1626" s="910"/>
      <c r="J1626" s="911"/>
      <c r="K1626" s="912"/>
      <c r="L1626" s="913"/>
      <c r="M1626" s="914"/>
      <c r="N1626" s="915"/>
      <c r="O1626" s="914"/>
      <c r="P1626" s="915"/>
      <c r="Q1626" s="916"/>
      <c r="R1626" s="917"/>
      <c r="S1626" s="918"/>
      <c r="T1626" s="114" t="str" cm="1">
        <f t="array" ref="T1626">_xlfn.IFS(I1626="L = L",J1626*K1626,I1626="L = RoT",J1626*R1626*S1626,I1626="A = L x H",J1626*K1626*L1626,I1626="A = CS",J1626*O1626,I1626="A = A",J1626*N1626,I1626="A = RoT",J1626*R1626*S1626,I1626="V = L x H x T",J1626*K1626*L1626*M1626,I1626="V = L x CS",J1626*K1626*O1626,I1626="V = T x A",J1626*M1626*N1626,I1626="V = V",J1626*P1626,I1626="V = RoT",J1626*R1626*S1626,I1626="M = M",J1626*Q1626,I1626="M = RoT",J1626*R1626*S1626,I1626="","")</f>
        <v/>
      </c>
      <c r="U1626" s="115" t="str" cm="1">
        <f t="array" ref="U1626">_xlfn.IFNA(_xlfn.IFS($H1626="length","m",$H1626="area","m2",$H1626="volume","m3",$H1626="mass","kg",$H1626="",""),"problem")</f>
        <v/>
      </c>
      <c r="V1626" s="475"/>
      <c r="W1626" s="476"/>
      <c r="X1626" s="476"/>
      <c r="Y1626" s="476"/>
      <c r="Z1626" s="116"/>
      <c r="AA1626" s="117" t="str" cm="1">
        <f t="array" ref="AA1626">_xlfn.IFNA(_xlfn.IFS($H1626="Length",VLOOKUP($Y1626,Densities,3,FALSE),$H1626="area",VLOOKUP($Y1626,Densities,4,FALSE),$H1626="volume",VLOOKUP($Y1626,Densities,5,FALSE),$H1626="mass",1,$H1626="",""),"enter density manually")</f>
        <v/>
      </c>
      <c r="AB1626" s="115" t="str" cm="1">
        <f t="array" ref="AB1626">_xlfn.IFNA(_xlfn.IFS($H1626="length","kg/m",$H1626="area","kg/m2",$H1626="volume","kg/m3",$H1626="mass","kg/kg",$H1626="",""),"problem")</f>
        <v/>
      </c>
      <c r="AC1626" s="118" t="str">
        <f t="shared" si="99"/>
        <v/>
      </c>
      <c r="AD1626" s="119" t="str">
        <f t="shared" si="100"/>
        <v/>
      </c>
      <c r="AE1626" s="120" t="str">
        <f t="shared" si="101"/>
        <v/>
      </c>
      <c r="AF1626" s="121" t="str">
        <f t="shared" si="98"/>
        <v/>
      </c>
    </row>
    <row r="1627" spans="2:32" ht="15.75" customHeight="1" x14ac:dyDescent="0.35">
      <c r="B1627" s="903"/>
      <c r="C1627" s="904"/>
      <c r="D1627" s="905"/>
      <c r="E1627" s="906"/>
      <c r="F1627" s="907"/>
      <c r="G1627" s="908"/>
      <c r="H1627" s="909"/>
      <c r="I1627" s="910"/>
      <c r="J1627" s="911"/>
      <c r="K1627" s="912"/>
      <c r="L1627" s="913"/>
      <c r="M1627" s="914"/>
      <c r="N1627" s="915"/>
      <c r="O1627" s="914"/>
      <c r="P1627" s="915"/>
      <c r="Q1627" s="916"/>
      <c r="R1627" s="917"/>
      <c r="S1627" s="918"/>
      <c r="T1627" s="114" t="str" cm="1">
        <f t="array" ref="T1627">_xlfn.IFS(I1627="L = L",J1627*K1627,I1627="L = RoT",J1627*R1627*S1627,I1627="A = L x H",J1627*K1627*L1627,I1627="A = CS",J1627*O1627,I1627="A = A",J1627*N1627,I1627="A = RoT",J1627*R1627*S1627,I1627="V = L x H x T",J1627*K1627*L1627*M1627,I1627="V = L x CS",J1627*K1627*O1627,I1627="V = T x A",J1627*M1627*N1627,I1627="V = V",J1627*P1627,I1627="V = RoT",J1627*R1627*S1627,I1627="M = M",J1627*Q1627,I1627="M = RoT",J1627*R1627*S1627,I1627="","")</f>
        <v/>
      </c>
      <c r="U1627" s="115" t="str" cm="1">
        <f t="array" ref="U1627">_xlfn.IFNA(_xlfn.IFS($H1627="length","m",$H1627="area","m2",$H1627="volume","m3",$H1627="mass","kg",$H1627="",""),"problem")</f>
        <v/>
      </c>
      <c r="V1627" s="475"/>
      <c r="W1627" s="476"/>
      <c r="X1627" s="476"/>
      <c r="Y1627" s="476"/>
      <c r="Z1627" s="116"/>
      <c r="AA1627" s="117" t="str" cm="1">
        <f t="array" ref="AA1627">_xlfn.IFNA(_xlfn.IFS($H1627="Length",VLOOKUP($Y1627,Densities,3,FALSE),$H1627="area",VLOOKUP($Y1627,Densities,4,FALSE),$H1627="volume",VLOOKUP($Y1627,Densities,5,FALSE),$H1627="mass",1,$H1627="",""),"enter density manually")</f>
        <v/>
      </c>
      <c r="AB1627" s="115" t="str" cm="1">
        <f t="array" ref="AB1627">_xlfn.IFNA(_xlfn.IFS($H1627="length","kg/m",$H1627="area","kg/m2",$H1627="volume","kg/m3",$H1627="mass","kg/kg",$H1627="",""),"problem")</f>
        <v/>
      </c>
      <c r="AC1627" s="118" t="str">
        <f t="shared" si="99"/>
        <v/>
      </c>
      <c r="AD1627" s="119" t="str">
        <f t="shared" si="100"/>
        <v/>
      </c>
      <c r="AE1627" s="120" t="str">
        <f t="shared" si="101"/>
        <v/>
      </c>
      <c r="AF1627" s="121" t="str">
        <f t="shared" si="98"/>
        <v/>
      </c>
    </row>
    <row r="1628" spans="2:32" ht="15.75" customHeight="1" x14ac:dyDescent="0.35">
      <c r="B1628" s="903"/>
      <c r="C1628" s="904"/>
      <c r="D1628" s="905"/>
      <c r="E1628" s="906"/>
      <c r="F1628" s="907"/>
      <c r="G1628" s="908"/>
      <c r="H1628" s="909"/>
      <c r="I1628" s="910"/>
      <c r="J1628" s="911"/>
      <c r="K1628" s="912"/>
      <c r="L1628" s="913"/>
      <c r="M1628" s="914"/>
      <c r="N1628" s="915"/>
      <c r="O1628" s="914"/>
      <c r="P1628" s="915"/>
      <c r="Q1628" s="916"/>
      <c r="R1628" s="917"/>
      <c r="S1628" s="918"/>
      <c r="T1628" s="114" t="str" cm="1">
        <f t="array" ref="T1628">_xlfn.IFS(I1628="L = L",J1628*K1628,I1628="L = RoT",J1628*R1628*S1628,I1628="A = L x H",J1628*K1628*L1628,I1628="A = CS",J1628*O1628,I1628="A = A",J1628*N1628,I1628="A = RoT",J1628*R1628*S1628,I1628="V = L x H x T",J1628*K1628*L1628*M1628,I1628="V = L x CS",J1628*K1628*O1628,I1628="V = T x A",J1628*M1628*N1628,I1628="V = V",J1628*P1628,I1628="V = RoT",J1628*R1628*S1628,I1628="M = M",J1628*Q1628,I1628="M = RoT",J1628*R1628*S1628,I1628="","")</f>
        <v/>
      </c>
      <c r="U1628" s="115" t="str" cm="1">
        <f t="array" ref="U1628">_xlfn.IFNA(_xlfn.IFS($H1628="length","m",$H1628="area","m2",$H1628="volume","m3",$H1628="mass","kg",$H1628="",""),"problem")</f>
        <v/>
      </c>
      <c r="V1628" s="475"/>
      <c r="W1628" s="476"/>
      <c r="X1628" s="476"/>
      <c r="Y1628" s="476"/>
      <c r="Z1628" s="116"/>
      <c r="AA1628" s="117" t="str" cm="1">
        <f t="array" ref="AA1628">_xlfn.IFNA(_xlfn.IFS($H1628="Length",VLOOKUP($Y1628,Densities,3,FALSE),$H1628="area",VLOOKUP($Y1628,Densities,4,FALSE),$H1628="volume",VLOOKUP($Y1628,Densities,5,FALSE),$H1628="mass",1,$H1628="",""),"enter density manually")</f>
        <v/>
      </c>
      <c r="AB1628" s="115" t="str" cm="1">
        <f t="array" ref="AB1628">_xlfn.IFNA(_xlfn.IFS($H1628="length","kg/m",$H1628="area","kg/m2",$H1628="volume","kg/m3",$H1628="mass","kg/kg",$H1628="",""),"problem")</f>
        <v/>
      </c>
      <c r="AC1628" s="118" t="str">
        <f t="shared" si="99"/>
        <v/>
      </c>
      <c r="AD1628" s="119" t="str">
        <f t="shared" si="100"/>
        <v/>
      </c>
      <c r="AE1628" s="120" t="str">
        <f t="shared" si="101"/>
        <v/>
      </c>
      <c r="AF1628" s="121" t="str">
        <f t="shared" si="98"/>
        <v/>
      </c>
    </row>
    <row r="1629" spans="2:32" ht="15.75" customHeight="1" x14ac:dyDescent="0.35">
      <c r="B1629" s="903"/>
      <c r="C1629" s="904"/>
      <c r="D1629" s="905"/>
      <c r="E1629" s="906"/>
      <c r="F1629" s="907"/>
      <c r="G1629" s="908"/>
      <c r="H1629" s="909"/>
      <c r="I1629" s="910"/>
      <c r="J1629" s="911"/>
      <c r="K1629" s="912"/>
      <c r="L1629" s="913"/>
      <c r="M1629" s="914"/>
      <c r="N1629" s="915"/>
      <c r="O1629" s="914"/>
      <c r="P1629" s="915"/>
      <c r="Q1629" s="916"/>
      <c r="R1629" s="917"/>
      <c r="S1629" s="918"/>
      <c r="T1629" s="114" t="str" cm="1">
        <f t="array" ref="T1629">_xlfn.IFS(I1629="L = L",J1629*K1629,I1629="L = RoT",J1629*R1629*S1629,I1629="A = L x H",J1629*K1629*L1629,I1629="A = CS",J1629*O1629,I1629="A = A",J1629*N1629,I1629="A = RoT",J1629*R1629*S1629,I1629="V = L x H x T",J1629*K1629*L1629*M1629,I1629="V = L x CS",J1629*K1629*O1629,I1629="V = T x A",J1629*M1629*N1629,I1629="V = V",J1629*P1629,I1629="V = RoT",J1629*R1629*S1629,I1629="M = M",J1629*Q1629,I1629="M = RoT",J1629*R1629*S1629,I1629="","")</f>
        <v/>
      </c>
      <c r="U1629" s="115" t="str" cm="1">
        <f t="array" ref="U1629">_xlfn.IFNA(_xlfn.IFS($H1629="length","m",$H1629="area","m2",$H1629="volume","m3",$H1629="mass","kg",$H1629="",""),"problem")</f>
        <v/>
      </c>
      <c r="V1629" s="475"/>
      <c r="W1629" s="476"/>
      <c r="X1629" s="476"/>
      <c r="Y1629" s="476"/>
      <c r="Z1629" s="116"/>
      <c r="AA1629" s="117" t="str" cm="1">
        <f t="array" ref="AA1629">_xlfn.IFNA(_xlfn.IFS($H1629="Length",VLOOKUP($Y1629,Densities,3,FALSE),$H1629="area",VLOOKUP($Y1629,Densities,4,FALSE),$H1629="volume",VLOOKUP($Y1629,Densities,5,FALSE),$H1629="mass",1,$H1629="",""),"enter density manually")</f>
        <v/>
      </c>
      <c r="AB1629" s="115" t="str" cm="1">
        <f t="array" ref="AB1629">_xlfn.IFNA(_xlfn.IFS($H1629="length","kg/m",$H1629="area","kg/m2",$H1629="volume","kg/m3",$H1629="mass","kg/kg",$H1629="",""),"problem")</f>
        <v/>
      </c>
      <c r="AC1629" s="118" t="str">
        <f t="shared" si="99"/>
        <v/>
      </c>
      <c r="AD1629" s="119" t="str">
        <f t="shared" si="100"/>
        <v/>
      </c>
      <c r="AE1629" s="120" t="str">
        <f t="shared" si="101"/>
        <v/>
      </c>
      <c r="AF1629" s="121" t="str">
        <f t="shared" si="98"/>
        <v/>
      </c>
    </row>
    <row r="1630" spans="2:32" ht="15.75" customHeight="1" x14ac:dyDescent="0.35">
      <c r="B1630" s="903"/>
      <c r="C1630" s="904"/>
      <c r="D1630" s="905"/>
      <c r="E1630" s="906"/>
      <c r="F1630" s="907"/>
      <c r="G1630" s="908"/>
      <c r="H1630" s="909"/>
      <c r="I1630" s="910"/>
      <c r="J1630" s="911"/>
      <c r="K1630" s="912"/>
      <c r="L1630" s="913"/>
      <c r="M1630" s="914"/>
      <c r="N1630" s="915"/>
      <c r="O1630" s="914"/>
      <c r="P1630" s="915"/>
      <c r="Q1630" s="916"/>
      <c r="R1630" s="917"/>
      <c r="S1630" s="918"/>
      <c r="T1630" s="114" t="str" cm="1">
        <f t="array" ref="T1630">_xlfn.IFS(I1630="L = L",J1630*K1630,I1630="L = RoT",J1630*R1630*S1630,I1630="A = L x H",J1630*K1630*L1630,I1630="A = CS",J1630*O1630,I1630="A = A",J1630*N1630,I1630="A = RoT",J1630*R1630*S1630,I1630="V = L x H x T",J1630*K1630*L1630*M1630,I1630="V = L x CS",J1630*K1630*O1630,I1630="V = T x A",J1630*M1630*N1630,I1630="V = V",J1630*P1630,I1630="V = RoT",J1630*R1630*S1630,I1630="M = M",J1630*Q1630,I1630="M = RoT",J1630*R1630*S1630,I1630="","")</f>
        <v/>
      </c>
      <c r="U1630" s="115" t="str" cm="1">
        <f t="array" ref="U1630">_xlfn.IFNA(_xlfn.IFS($H1630="length","m",$H1630="area","m2",$H1630="volume","m3",$H1630="mass","kg",$H1630="",""),"problem")</f>
        <v/>
      </c>
      <c r="V1630" s="475"/>
      <c r="W1630" s="476"/>
      <c r="X1630" s="476"/>
      <c r="Y1630" s="476"/>
      <c r="Z1630" s="116"/>
      <c r="AA1630" s="117" t="str" cm="1">
        <f t="array" ref="AA1630">_xlfn.IFNA(_xlfn.IFS($H1630="Length",VLOOKUP($Y1630,Densities,3,FALSE),$H1630="area",VLOOKUP($Y1630,Densities,4,FALSE),$H1630="volume",VLOOKUP($Y1630,Densities,5,FALSE),$H1630="mass",1,$H1630="",""),"enter density manually")</f>
        <v/>
      </c>
      <c r="AB1630" s="115" t="str" cm="1">
        <f t="array" ref="AB1630">_xlfn.IFNA(_xlfn.IFS($H1630="length","kg/m",$H1630="area","kg/m2",$H1630="volume","kg/m3",$H1630="mass","kg/kg",$H1630="",""),"problem")</f>
        <v/>
      </c>
      <c r="AC1630" s="118" t="str">
        <f t="shared" si="99"/>
        <v/>
      </c>
      <c r="AD1630" s="119" t="str">
        <f t="shared" si="100"/>
        <v/>
      </c>
      <c r="AE1630" s="120" t="str">
        <f t="shared" si="101"/>
        <v/>
      </c>
      <c r="AF1630" s="121" t="str">
        <f t="shared" si="98"/>
        <v/>
      </c>
    </row>
    <row r="1631" spans="2:32" ht="15.75" customHeight="1" x14ac:dyDescent="0.35">
      <c r="B1631" s="903"/>
      <c r="C1631" s="904"/>
      <c r="D1631" s="905"/>
      <c r="E1631" s="906"/>
      <c r="F1631" s="907"/>
      <c r="G1631" s="908"/>
      <c r="H1631" s="909"/>
      <c r="I1631" s="910"/>
      <c r="J1631" s="911"/>
      <c r="K1631" s="912"/>
      <c r="L1631" s="913"/>
      <c r="M1631" s="914"/>
      <c r="N1631" s="915"/>
      <c r="O1631" s="914"/>
      <c r="P1631" s="915"/>
      <c r="Q1631" s="916"/>
      <c r="R1631" s="917"/>
      <c r="S1631" s="918"/>
      <c r="T1631" s="114" t="str" cm="1">
        <f t="array" ref="T1631">_xlfn.IFS(I1631="L = L",J1631*K1631,I1631="L = RoT",J1631*R1631*S1631,I1631="A = L x H",J1631*K1631*L1631,I1631="A = CS",J1631*O1631,I1631="A = A",J1631*N1631,I1631="A = RoT",J1631*R1631*S1631,I1631="V = L x H x T",J1631*K1631*L1631*M1631,I1631="V = L x CS",J1631*K1631*O1631,I1631="V = T x A",J1631*M1631*N1631,I1631="V = V",J1631*P1631,I1631="V = RoT",J1631*R1631*S1631,I1631="M = M",J1631*Q1631,I1631="M = RoT",J1631*R1631*S1631,I1631="","")</f>
        <v/>
      </c>
      <c r="U1631" s="115" t="str" cm="1">
        <f t="array" ref="U1631">_xlfn.IFNA(_xlfn.IFS($H1631="length","m",$H1631="area","m2",$H1631="volume","m3",$H1631="mass","kg",$H1631="",""),"problem")</f>
        <v/>
      </c>
      <c r="V1631" s="475"/>
      <c r="W1631" s="476"/>
      <c r="X1631" s="476"/>
      <c r="Y1631" s="476"/>
      <c r="Z1631" s="116"/>
      <c r="AA1631" s="117" t="str" cm="1">
        <f t="array" ref="AA1631">_xlfn.IFNA(_xlfn.IFS($H1631="Length",VLOOKUP($Y1631,Densities,3,FALSE),$H1631="area",VLOOKUP($Y1631,Densities,4,FALSE),$H1631="volume",VLOOKUP($Y1631,Densities,5,FALSE),$H1631="mass",1,$H1631="",""),"enter density manually")</f>
        <v/>
      </c>
      <c r="AB1631" s="115" t="str" cm="1">
        <f t="array" ref="AB1631">_xlfn.IFNA(_xlfn.IFS($H1631="length","kg/m",$H1631="area","kg/m2",$H1631="volume","kg/m3",$H1631="mass","kg/kg",$H1631="",""),"problem")</f>
        <v/>
      </c>
      <c r="AC1631" s="118" t="str">
        <f t="shared" si="99"/>
        <v/>
      </c>
      <c r="AD1631" s="119" t="str">
        <f t="shared" si="100"/>
        <v/>
      </c>
      <c r="AE1631" s="120" t="str">
        <f t="shared" si="101"/>
        <v/>
      </c>
      <c r="AF1631" s="121" t="str">
        <f t="shared" si="98"/>
        <v/>
      </c>
    </row>
    <row r="1632" spans="2:32" ht="15.75" customHeight="1" x14ac:dyDescent="0.35">
      <c r="B1632" s="903"/>
      <c r="C1632" s="904"/>
      <c r="D1632" s="905"/>
      <c r="E1632" s="906"/>
      <c r="F1632" s="907"/>
      <c r="G1632" s="908"/>
      <c r="H1632" s="909"/>
      <c r="I1632" s="910"/>
      <c r="J1632" s="911"/>
      <c r="K1632" s="912"/>
      <c r="L1632" s="913"/>
      <c r="M1632" s="914"/>
      <c r="N1632" s="915"/>
      <c r="O1632" s="914"/>
      <c r="P1632" s="915"/>
      <c r="Q1632" s="916"/>
      <c r="R1632" s="917"/>
      <c r="S1632" s="918"/>
      <c r="T1632" s="114" t="str" cm="1">
        <f t="array" ref="T1632">_xlfn.IFS(I1632="L = L",J1632*K1632,I1632="L = RoT",J1632*R1632*S1632,I1632="A = L x H",J1632*K1632*L1632,I1632="A = CS",J1632*O1632,I1632="A = A",J1632*N1632,I1632="A = RoT",J1632*R1632*S1632,I1632="V = L x H x T",J1632*K1632*L1632*M1632,I1632="V = L x CS",J1632*K1632*O1632,I1632="V = T x A",J1632*M1632*N1632,I1632="V = V",J1632*P1632,I1632="V = RoT",J1632*R1632*S1632,I1632="M = M",J1632*Q1632,I1632="M = RoT",J1632*R1632*S1632,I1632="","")</f>
        <v/>
      </c>
      <c r="U1632" s="115" t="str" cm="1">
        <f t="array" ref="U1632">_xlfn.IFNA(_xlfn.IFS($H1632="length","m",$H1632="area","m2",$H1632="volume","m3",$H1632="mass","kg",$H1632="",""),"problem")</f>
        <v/>
      </c>
      <c r="V1632" s="475"/>
      <c r="W1632" s="476"/>
      <c r="X1632" s="476"/>
      <c r="Y1632" s="476"/>
      <c r="Z1632" s="116"/>
      <c r="AA1632" s="117" t="str" cm="1">
        <f t="array" ref="AA1632">_xlfn.IFNA(_xlfn.IFS($H1632="Length",VLOOKUP($Y1632,Densities,3,FALSE),$H1632="area",VLOOKUP($Y1632,Densities,4,FALSE),$H1632="volume",VLOOKUP($Y1632,Densities,5,FALSE),$H1632="mass",1,$H1632="",""),"enter density manually")</f>
        <v/>
      </c>
      <c r="AB1632" s="115" t="str" cm="1">
        <f t="array" ref="AB1632">_xlfn.IFNA(_xlfn.IFS($H1632="length","kg/m",$H1632="area","kg/m2",$H1632="volume","kg/m3",$H1632="mass","kg/kg",$H1632="",""),"problem")</f>
        <v/>
      </c>
      <c r="AC1632" s="118" t="str">
        <f t="shared" si="99"/>
        <v/>
      </c>
      <c r="AD1632" s="119" t="str">
        <f t="shared" si="100"/>
        <v/>
      </c>
      <c r="AE1632" s="120" t="str">
        <f t="shared" si="101"/>
        <v/>
      </c>
      <c r="AF1632" s="121" t="str">
        <f t="shared" si="98"/>
        <v/>
      </c>
    </row>
    <row r="1633" spans="2:32" ht="15.75" customHeight="1" x14ac:dyDescent="0.35">
      <c r="B1633" s="903"/>
      <c r="C1633" s="904"/>
      <c r="D1633" s="905"/>
      <c r="E1633" s="906"/>
      <c r="F1633" s="907"/>
      <c r="G1633" s="908"/>
      <c r="H1633" s="909"/>
      <c r="I1633" s="910"/>
      <c r="J1633" s="911"/>
      <c r="K1633" s="912"/>
      <c r="L1633" s="913"/>
      <c r="M1633" s="914"/>
      <c r="N1633" s="915"/>
      <c r="O1633" s="914"/>
      <c r="P1633" s="915"/>
      <c r="Q1633" s="916"/>
      <c r="R1633" s="917"/>
      <c r="S1633" s="918"/>
      <c r="T1633" s="114" t="str" cm="1">
        <f t="array" ref="T1633">_xlfn.IFS(I1633="L = L",J1633*K1633,I1633="L = RoT",J1633*R1633*S1633,I1633="A = L x H",J1633*K1633*L1633,I1633="A = CS",J1633*O1633,I1633="A = A",J1633*N1633,I1633="A = RoT",J1633*R1633*S1633,I1633="V = L x H x T",J1633*K1633*L1633*M1633,I1633="V = L x CS",J1633*K1633*O1633,I1633="V = T x A",J1633*M1633*N1633,I1633="V = V",J1633*P1633,I1633="V = RoT",J1633*R1633*S1633,I1633="M = M",J1633*Q1633,I1633="M = RoT",J1633*R1633*S1633,I1633="","")</f>
        <v/>
      </c>
      <c r="U1633" s="115" t="str" cm="1">
        <f t="array" ref="U1633">_xlfn.IFNA(_xlfn.IFS($H1633="length","m",$H1633="area","m2",$H1633="volume","m3",$H1633="mass","kg",$H1633="",""),"problem")</f>
        <v/>
      </c>
      <c r="V1633" s="475"/>
      <c r="W1633" s="476"/>
      <c r="X1633" s="476"/>
      <c r="Y1633" s="476"/>
      <c r="Z1633" s="116"/>
      <c r="AA1633" s="117" t="str" cm="1">
        <f t="array" ref="AA1633">_xlfn.IFNA(_xlfn.IFS($H1633="Length",VLOOKUP($Y1633,Densities,3,FALSE),$H1633="area",VLOOKUP($Y1633,Densities,4,FALSE),$H1633="volume",VLOOKUP($Y1633,Densities,5,FALSE),$H1633="mass",1,$H1633="",""),"enter density manually")</f>
        <v/>
      </c>
      <c r="AB1633" s="115" t="str" cm="1">
        <f t="array" ref="AB1633">_xlfn.IFNA(_xlfn.IFS($H1633="length","kg/m",$H1633="area","kg/m2",$H1633="volume","kg/m3",$H1633="mass","kg/kg",$H1633="",""),"problem")</f>
        <v/>
      </c>
      <c r="AC1633" s="118" t="str">
        <f t="shared" si="99"/>
        <v/>
      </c>
      <c r="AD1633" s="119" t="str">
        <f t="shared" si="100"/>
        <v/>
      </c>
      <c r="AE1633" s="120" t="str">
        <f t="shared" si="101"/>
        <v/>
      </c>
      <c r="AF1633" s="121" t="str">
        <f t="shared" si="98"/>
        <v/>
      </c>
    </row>
    <row r="1634" spans="2:32" ht="15.75" customHeight="1" x14ac:dyDescent="0.35">
      <c r="B1634" s="903"/>
      <c r="C1634" s="904"/>
      <c r="D1634" s="905"/>
      <c r="E1634" s="906"/>
      <c r="F1634" s="907"/>
      <c r="G1634" s="908"/>
      <c r="H1634" s="909"/>
      <c r="I1634" s="910"/>
      <c r="J1634" s="911"/>
      <c r="K1634" s="912"/>
      <c r="L1634" s="913"/>
      <c r="M1634" s="914"/>
      <c r="N1634" s="915"/>
      <c r="O1634" s="914"/>
      <c r="P1634" s="915"/>
      <c r="Q1634" s="916"/>
      <c r="R1634" s="917"/>
      <c r="S1634" s="918"/>
      <c r="T1634" s="114" t="str" cm="1">
        <f t="array" ref="T1634">_xlfn.IFS(I1634="L = L",J1634*K1634,I1634="L = RoT",J1634*R1634*S1634,I1634="A = L x H",J1634*K1634*L1634,I1634="A = CS",J1634*O1634,I1634="A = A",J1634*N1634,I1634="A = RoT",J1634*R1634*S1634,I1634="V = L x H x T",J1634*K1634*L1634*M1634,I1634="V = L x CS",J1634*K1634*O1634,I1634="V = T x A",J1634*M1634*N1634,I1634="V = V",J1634*P1634,I1634="V = RoT",J1634*R1634*S1634,I1634="M = M",J1634*Q1634,I1634="M = RoT",J1634*R1634*S1634,I1634="","")</f>
        <v/>
      </c>
      <c r="U1634" s="115" t="str" cm="1">
        <f t="array" ref="U1634">_xlfn.IFNA(_xlfn.IFS($H1634="length","m",$H1634="area","m2",$H1634="volume","m3",$H1634="mass","kg",$H1634="",""),"problem")</f>
        <v/>
      </c>
      <c r="V1634" s="475"/>
      <c r="W1634" s="476"/>
      <c r="X1634" s="476"/>
      <c r="Y1634" s="476"/>
      <c r="Z1634" s="116"/>
      <c r="AA1634" s="117" t="str" cm="1">
        <f t="array" ref="AA1634">_xlfn.IFNA(_xlfn.IFS($H1634="Length",VLOOKUP($Y1634,Densities,3,FALSE),$H1634="area",VLOOKUP($Y1634,Densities,4,FALSE),$H1634="volume",VLOOKUP($Y1634,Densities,5,FALSE),$H1634="mass",1,$H1634="",""),"enter density manually")</f>
        <v/>
      </c>
      <c r="AB1634" s="115" t="str" cm="1">
        <f t="array" ref="AB1634">_xlfn.IFNA(_xlfn.IFS($H1634="length","kg/m",$H1634="area","kg/m2",$H1634="volume","kg/m3",$H1634="mass","kg/kg",$H1634="",""),"problem")</f>
        <v/>
      </c>
      <c r="AC1634" s="118" t="str">
        <f t="shared" si="99"/>
        <v/>
      </c>
      <c r="AD1634" s="119" t="str">
        <f t="shared" si="100"/>
        <v/>
      </c>
      <c r="AE1634" s="120" t="str">
        <f t="shared" si="101"/>
        <v/>
      </c>
      <c r="AF1634" s="121" t="str">
        <f t="shared" si="98"/>
        <v/>
      </c>
    </row>
    <row r="1635" spans="2:32" ht="15.75" customHeight="1" x14ac:dyDescent="0.35">
      <c r="B1635" s="903"/>
      <c r="C1635" s="904"/>
      <c r="D1635" s="905"/>
      <c r="E1635" s="906"/>
      <c r="F1635" s="907"/>
      <c r="G1635" s="908"/>
      <c r="H1635" s="909"/>
      <c r="I1635" s="910"/>
      <c r="J1635" s="911"/>
      <c r="K1635" s="912"/>
      <c r="L1635" s="913"/>
      <c r="M1635" s="914"/>
      <c r="N1635" s="915"/>
      <c r="O1635" s="914"/>
      <c r="P1635" s="915"/>
      <c r="Q1635" s="916"/>
      <c r="R1635" s="917"/>
      <c r="S1635" s="918"/>
      <c r="T1635" s="114" t="str" cm="1">
        <f t="array" ref="T1635">_xlfn.IFS(I1635="L = L",J1635*K1635,I1635="L = RoT",J1635*R1635*S1635,I1635="A = L x H",J1635*K1635*L1635,I1635="A = CS",J1635*O1635,I1635="A = A",J1635*N1635,I1635="A = RoT",J1635*R1635*S1635,I1635="V = L x H x T",J1635*K1635*L1635*M1635,I1635="V = L x CS",J1635*K1635*O1635,I1635="V = T x A",J1635*M1635*N1635,I1635="V = V",J1635*P1635,I1635="V = RoT",J1635*R1635*S1635,I1635="M = M",J1635*Q1635,I1635="M = RoT",J1635*R1635*S1635,I1635="","")</f>
        <v/>
      </c>
      <c r="U1635" s="115" t="str" cm="1">
        <f t="array" ref="U1635">_xlfn.IFNA(_xlfn.IFS($H1635="length","m",$H1635="area","m2",$H1635="volume","m3",$H1635="mass","kg",$H1635="",""),"problem")</f>
        <v/>
      </c>
      <c r="V1635" s="475"/>
      <c r="W1635" s="476"/>
      <c r="X1635" s="476"/>
      <c r="Y1635" s="476"/>
      <c r="Z1635" s="116"/>
      <c r="AA1635" s="117" t="str" cm="1">
        <f t="array" ref="AA1635">_xlfn.IFNA(_xlfn.IFS($H1635="Length",VLOOKUP($Y1635,Densities,3,FALSE),$H1635="area",VLOOKUP($Y1635,Densities,4,FALSE),$H1635="volume",VLOOKUP($Y1635,Densities,5,FALSE),$H1635="mass",1,$H1635="",""),"enter density manually")</f>
        <v/>
      </c>
      <c r="AB1635" s="115" t="str" cm="1">
        <f t="array" ref="AB1635">_xlfn.IFNA(_xlfn.IFS($H1635="length","kg/m",$H1635="area","kg/m2",$H1635="volume","kg/m3",$H1635="mass","kg/kg",$H1635="",""),"problem")</f>
        <v/>
      </c>
      <c r="AC1635" s="118" t="str">
        <f t="shared" si="99"/>
        <v/>
      </c>
      <c r="AD1635" s="119" t="str">
        <f t="shared" si="100"/>
        <v/>
      </c>
      <c r="AE1635" s="120" t="str">
        <f t="shared" si="101"/>
        <v/>
      </c>
      <c r="AF1635" s="121" t="str">
        <f t="shared" si="98"/>
        <v/>
      </c>
    </row>
    <row r="1636" spans="2:32" ht="15.75" customHeight="1" x14ac:dyDescent="0.35">
      <c r="B1636" s="903"/>
      <c r="C1636" s="904"/>
      <c r="D1636" s="905"/>
      <c r="E1636" s="906"/>
      <c r="F1636" s="907"/>
      <c r="G1636" s="908"/>
      <c r="H1636" s="909"/>
      <c r="I1636" s="910"/>
      <c r="J1636" s="911"/>
      <c r="K1636" s="912"/>
      <c r="L1636" s="913"/>
      <c r="M1636" s="914"/>
      <c r="N1636" s="915"/>
      <c r="O1636" s="914"/>
      <c r="P1636" s="915"/>
      <c r="Q1636" s="916"/>
      <c r="R1636" s="917"/>
      <c r="S1636" s="918"/>
      <c r="T1636" s="114" t="str" cm="1">
        <f t="array" ref="T1636">_xlfn.IFS(I1636="L = L",J1636*K1636,I1636="L = RoT",J1636*R1636*S1636,I1636="A = L x H",J1636*K1636*L1636,I1636="A = CS",J1636*O1636,I1636="A = A",J1636*N1636,I1636="A = RoT",J1636*R1636*S1636,I1636="V = L x H x T",J1636*K1636*L1636*M1636,I1636="V = L x CS",J1636*K1636*O1636,I1636="V = T x A",J1636*M1636*N1636,I1636="V = V",J1636*P1636,I1636="V = RoT",J1636*R1636*S1636,I1636="M = M",J1636*Q1636,I1636="M = RoT",J1636*R1636*S1636,I1636="","")</f>
        <v/>
      </c>
      <c r="U1636" s="115" t="str" cm="1">
        <f t="array" ref="U1636">_xlfn.IFNA(_xlfn.IFS($H1636="length","m",$H1636="area","m2",$H1636="volume","m3",$H1636="mass","kg",$H1636="",""),"problem")</f>
        <v/>
      </c>
      <c r="V1636" s="475"/>
      <c r="W1636" s="476"/>
      <c r="X1636" s="476"/>
      <c r="Y1636" s="476"/>
      <c r="Z1636" s="116"/>
      <c r="AA1636" s="117" t="str" cm="1">
        <f t="array" ref="AA1636">_xlfn.IFNA(_xlfn.IFS($H1636="Length",VLOOKUP($Y1636,Densities,3,FALSE),$H1636="area",VLOOKUP($Y1636,Densities,4,FALSE),$H1636="volume",VLOOKUP($Y1636,Densities,5,FALSE),$H1636="mass",1,$H1636="",""),"enter density manually")</f>
        <v/>
      </c>
      <c r="AB1636" s="115" t="str" cm="1">
        <f t="array" ref="AB1636">_xlfn.IFNA(_xlfn.IFS($H1636="length","kg/m",$H1636="area","kg/m2",$H1636="volume","kg/m3",$H1636="mass","kg/kg",$H1636="",""),"problem")</f>
        <v/>
      </c>
      <c r="AC1636" s="118" t="str">
        <f t="shared" si="99"/>
        <v/>
      </c>
      <c r="AD1636" s="119" t="str">
        <f t="shared" si="100"/>
        <v/>
      </c>
      <c r="AE1636" s="120" t="str">
        <f t="shared" si="101"/>
        <v/>
      </c>
      <c r="AF1636" s="121" t="str">
        <f t="shared" si="98"/>
        <v/>
      </c>
    </row>
    <row r="1637" spans="2:32" ht="15.75" customHeight="1" x14ac:dyDescent="0.35">
      <c r="B1637" s="903"/>
      <c r="C1637" s="904"/>
      <c r="D1637" s="905"/>
      <c r="E1637" s="906"/>
      <c r="F1637" s="907"/>
      <c r="G1637" s="908"/>
      <c r="H1637" s="909"/>
      <c r="I1637" s="910"/>
      <c r="J1637" s="911"/>
      <c r="K1637" s="912"/>
      <c r="L1637" s="913"/>
      <c r="M1637" s="914"/>
      <c r="N1637" s="915"/>
      <c r="O1637" s="914"/>
      <c r="P1637" s="915"/>
      <c r="Q1637" s="916"/>
      <c r="R1637" s="917"/>
      <c r="S1637" s="918"/>
      <c r="T1637" s="114" t="str" cm="1">
        <f t="array" ref="T1637">_xlfn.IFS(I1637="L = L",J1637*K1637,I1637="L = RoT",J1637*R1637*S1637,I1637="A = L x H",J1637*K1637*L1637,I1637="A = CS",J1637*O1637,I1637="A = A",J1637*N1637,I1637="A = RoT",J1637*R1637*S1637,I1637="V = L x H x T",J1637*K1637*L1637*M1637,I1637="V = L x CS",J1637*K1637*O1637,I1637="V = T x A",J1637*M1637*N1637,I1637="V = V",J1637*P1637,I1637="V = RoT",J1637*R1637*S1637,I1637="M = M",J1637*Q1637,I1637="M = RoT",J1637*R1637*S1637,I1637="","")</f>
        <v/>
      </c>
      <c r="U1637" s="115" t="str" cm="1">
        <f t="array" ref="U1637">_xlfn.IFNA(_xlfn.IFS($H1637="length","m",$H1637="area","m2",$H1637="volume","m3",$H1637="mass","kg",$H1637="",""),"problem")</f>
        <v/>
      </c>
      <c r="V1637" s="475"/>
      <c r="W1637" s="476"/>
      <c r="X1637" s="476"/>
      <c r="Y1637" s="476"/>
      <c r="Z1637" s="116"/>
      <c r="AA1637" s="117" t="str" cm="1">
        <f t="array" ref="AA1637">_xlfn.IFNA(_xlfn.IFS($H1637="Length",VLOOKUP($Y1637,Densities,3,FALSE),$H1637="area",VLOOKUP($Y1637,Densities,4,FALSE),$H1637="volume",VLOOKUP($Y1637,Densities,5,FALSE),$H1637="mass",1,$H1637="",""),"enter density manually")</f>
        <v/>
      </c>
      <c r="AB1637" s="115" t="str" cm="1">
        <f t="array" ref="AB1637">_xlfn.IFNA(_xlfn.IFS($H1637="length","kg/m",$H1637="area","kg/m2",$H1637="volume","kg/m3",$H1637="mass","kg/kg",$H1637="",""),"problem")</f>
        <v/>
      </c>
      <c r="AC1637" s="118" t="str">
        <f t="shared" si="99"/>
        <v/>
      </c>
      <c r="AD1637" s="119" t="str">
        <f t="shared" si="100"/>
        <v/>
      </c>
      <c r="AE1637" s="120" t="str">
        <f t="shared" si="101"/>
        <v/>
      </c>
      <c r="AF1637" s="121" t="str">
        <f t="shared" si="98"/>
        <v/>
      </c>
    </row>
    <row r="1638" spans="2:32" ht="15.75" customHeight="1" x14ac:dyDescent="0.35">
      <c r="B1638" s="903"/>
      <c r="C1638" s="904"/>
      <c r="D1638" s="905"/>
      <c r="E1638" s="906"/>
      <c r="F1638" s="907"/>
      <c r="G1638" s="908"/>
      <c r="H1638" s="909"/>
      <c r="I1638" s="910"/>
      <c r="J1638" s="911"/>
      <c r="K1638" s="912"/>
      <c r="L1638" s="913"/>
      <c r="M1638" s="914"/>
      <c r="N1638" s="915"/>
      <c r="O1638" s="914"/>
      <c r="P1638" s="915"/>
      <c r="Q1638" s="916"/>
      <c r="R1638" s="917"/>
      <c r="S1638" s="918"/>
      <c r="T1638" s="114" t="str" cm="1">
        <f t="array" ref="T1638">_xlfn.IFS(I1638="L = L",J1638*K1638,I1638="L = RoT",J1638*R1638*S1638,I1638="A = L x H",J1638*K1638*L1638,I1638="A = CS",J1638*O1638,I1638="A = A",J1638*N1638,I1638="A = RoT",J1638*R1638*S1638,I1638="V = L x H x T",J1638*K1638*L1638*M1638,I1638="V = L x CS",J1638*K1638*O1638,I1638="V = T x A",J1638*M1638*N1638,I1638="V = V",J1638*P1638,I1638="V = RoT",J1638*R1638*S1638,I1638="M = M",J1638*Q1638,I1638="M = RoT",J1638*R1638*S1638,I1638="","")</f>
        <v/>
      </c>
      <c r="U1638" s="115" t="str" cm="1">
        <f t="array" ref="U1638">_xlfn.IFNA(_xlfn.IFS($H1638="length","m",$H1638="area","m2",$H1638="volume","m3",$H1638="mass","kg",$H1638="",""),"problem")</f>
        <v/>
      </c>
      <c r="V1638" s="475"/>
      <c r="W1638" s="476"/>
      <c r="X1638" s="476"/>
      <c r="Y1638" s="476"/>
      <c r="Z1638" s="116"/>
      <c r="AA1638" s="117" t="str" cm="1">
        <f t="array" ref="AA1638">_xlfn.IFNA(_xlfn.IFS($H1638="Length",VLOOKUP($Y1638,Densities,3,FALSE),$H1638="area",VLOOKUP($Y1638,Densities,4,FALSE),$H1638="volume",VLOOKUP($Y1638,Densities,5,FALSE),$H1638="mass",1,$H1638="",""),"enter density manually")</f>
        <v/>
      </c>
      <c r="AB1638" s="115" t="str" cm="1">
        <f t="array" ref="AB1638">_xlfn.IFNA(_xlfn.IFS($H1638="length","kg/m",$H1638="area","kg/m2",$H1638="volume","kg/m3",$H1638="mass","kg/kg",$H1638="",""),"problem")</f>
        <v/>
      </c>
      <c r="AC1638" s="118" t="str">
        <f t="shared" si="99"/>
        <v/>
      </c>
      <c r="AD1638" s="119" t="str">
        <f t="shared" si="100"/>
        <v/>
      </c>
      <c r="AE1638" s="120" t="str">
        <f t="shared" si="101"/>
        <v/>
      </c>
      <c r="AF1638" s="121" t="str">
        <f t="shared" si="98"/>
        <v/>
      </c>
    </row>
    <row r="1639" spans="2:32" ht="15.75" customHeight="1" x14ac:dyDescent="0.35">
      <c r="B1639" s="903"/>
      <c r="C1639" s="904"/>
      <c r="D1639" s="905"/>
      <c r="E1639" s="906"/>
      <c r="F1639" s="907"/>
      <c r="G1639" s="908"/>
      <c r="H1639" s="909"/>
      <c r="I1639" s="910"/>
      <c r="J1639" s="911"/>
      <c r="K1639" s="912"/>
      <c r="L1639" s="913"/>
      <c r="M1639" s="914"/>
      <c r="N1639" s="915"/>
      <c r="O1639" s="914"/>
      <c r="P1639" s="915"/>
      <c r="Q1639" s="916"/>
      <c r="R1639" s="917"/>
      <c r="S1639" s="918"/>
      <c r="T1639" s="114" t="str" cm="1">
        <f t="array" ref="T1639">_xlfn.IFS(I1639="L = L",J1639*K1639,I1639="L = RoT",J1639*R1639*S1639,I1639="A = L x H",J1639*K1639*L1639,I1639="A = CS",J1639*O1639,I1639="A = A",J1639*N1639,I1639="A = RoT",J1639*R1639*S1639,I1639="V = L x H x T",J1639*K1639*L1639*M1639,I1639="V = L x CS",J1639*K1639*O1639,I1639="V = T x A",J1639*M1639*N1639,I1639="V = V",J1639*P1639,I1639="V = RoT",J1639*R1639*S1639,I1639="M = M",J1639*Q1639,I1639="M = RoT",J1639*R1639*S1639,I1639="","")</f>
        <v/>
      </c>
      <c r="U1639" s="115" t="str" cm="1">
        <f t="array" ref="U1639">_xlfn.IFNA(_xlfn.IFS($H1639="length","m",$H1639="area","m2",$H1639="volume","m3",$H1639="mass","kg",$H1639="",""),"problem")</f>
        <v/>
      </c>
      <c r="V1639" s="475"/>
      <c r="W1639" s="476"/>
      <c r="X1639" s="476"/>
      <c r="Y1639" s="476"/>
      <c r="Z1639" s="116"/>
      <c r="AA1639" s="117" t="str" cm="1">
        <f t="array" ref="AA1639">_xlfn.IFNA(_xlfn.IFS($H1639="Length",VLOOKUP($Y1639,Densities,3,FALSE),$H1639="area",VLOOKUP($Y1639,Densities,4,FALSE),$H1639="volume",VLOOKUP($Y1639,Densities,5,FALSE),$H1639="mass",1,$H1639="",""),"enter density manually")</f>
        <v/>
      </c>
      <c r="AB1639" s="115" t="str" cm="1">
        <f t="array" ref="AB1639">_xlfn.IFNA(_xlfn.IFS($H1639="length","kg/m",$H1639="area","kg/m2",$H1639="volume","kg/m3",$H1639="mass","kg/kg",$H1639="",""),"problem")</f>
        <v/>
      </c>
      <c r="AC1639" s="118" t="str">
        <f t="shared" si="99"/>
        <v/>
      </c>
      <c r="AD1639" s="119" t="str">
        <f t="shared" si="100"/>
        <v/>
      </c>
      <c r="AE1639" s="120" t="str">
        <f t="shared" si="101"/>
        <v/>
      </c>
      <c r="AF1639" s="121" t="str">
        <f t="shared" si="98"/>
        <v/>
      </c>
    </row>
    <row r="1640" spans="2:32" ht="15.75" customHeight="1" x14ac:dyDescent="0.35">
      <c r="B1640" s="903"/>
      <c r="C1640" s="904"/>
      <c r="D1640" s="905"/>
      <c r="E1640" s="906"/>
      <c r="F1640" s="907"/>
      <c r="G1640" s="908"/>
      <c r="H1640" s="909"/>
      <c r="I1640" s="910"/>
      <c r="J1640" s="911"/>
      <c r="K1640" s="912"/>
      <c r="L1640" s="913"/>
      <c r="M1640" s="914"/>
      <c r="N1640" s="915"/>
      <c r="O1640" s="914"/>
      <c r="P1640" s="915"/>
      <c r="Q1640" s="916"/>
      <c r="R1640" s="917"/>
      <c r="S1640" s="918"/>
      <c r="T1640" s="114" t="str" cm="1">
        <f t="array" ref="T1640">_xlfn.IFS(I1640="L = L",J1640*K1640,I1640="L = RoT",J1640*R1640*S1640,I1640="A = L x H",J1640*K1640*L1640,I1640="A = CS",J1640*O1640,I1640="A = A",J1640*N1640,I1640="A = RoT",J1640*R1640*S1640,I1640="V = L x H x T",J1640*K1640*L1640*M1640,I1640="V = L x CS",J1640*K1640*O1640,I1640="V = T x A",J1640*M1640*N1640,I1640="V = V",J1640*P1640,I1640="V = RoT",J1640*R1640*S1640,I1640="M = M",J1640*Q1640,I1640="M = RoT",J1640*R1640*S1640,I1640="","")</f>
        <v/>
      </c>
      <c r="U1640" s="115" t="str" cm="1">
        <f t="array" ref="U1640">_xlfn.IFNA(_xlfn.IFS($H1640="length","m",$H1640="area","m2",$H1640="volume","m3",$H1640="mass","kg",$H1640="",""),"problem")</f>
        <v/>
      </c>
      <c r="V1640" s="475"/>
      <c r="W1640" s="476"/>
      <c r="X1640" s="476"/>
      <c r="Y1640" s="476"/>
      <c r="Z1640" s="116"/>
      <c r="AA1640" s="117" t="str" cm="1">
        <f t="array" ref="AA1640">_xlfn.IFNA(_xlfn.IFS($H1640="Length",VLOOKUP($Y1640,Densities,3,FALSE),$H1640="area",VLOOKUP($Y1640,Densities,4,FALSE),$H1640="volume",VLOOKUP($Y1640,Densities,5,FALSE),$H1640="mass",1,$H1640="",""),"enter density manually")</f>
        <v/>
      </c>
      <c r="AB1640" s="115" t="str" cm="1">
        <f t="array" ref="AB1640">_xlfn.IFNA(_xlfn.IFS($H1640="length","kg/m",$H1640="area","kg/m2",$H1640="volume","kg/m3",$H1640="mass","kg/kg",$H1640="",""),"problem")</f>
        <v/>
      </c>
      <c r="AC1640" s="118" t="str">
        <f t="shared" si="99"/>
        <v/>
      </c>
      <c r="AD1640" s="119" t="str">
        <f t="shared" si="100"/>
        <v/>
      </c>
      <c r="AE1640" s="120" t="str">
        <f t="shared" si="101"/>
        <v/>
      </c>
      <c r="AF1640" s="121" t="str">
        <f t="shared" si="98"/>
        <v/>
      </c>
    </row>
    <row r="1641" spans="2:32" ht="15.75" customHeight="1" x14ac:dyDescent="0.35">
      <c r="B1641" s="903"/>
      <c r="C1641" s="904"/>
      <c r="D1641" s="905"/>
      <c r="E1641" s="906"/>
      <c r="F1641" s="907"/>
      <c r="G1641" s="908"/>
      <c r="H1641" s="909"/>
      <c r="I1641" s="910"/>
      <c r="J1641" s="911"/>
      <c r="K1641" s="912"/>
      <c r="L1641" s="913"/>
      <c r="M1641" s="914"/>
      <c r="N1641" s="915"/>
      <c r="O1641" s="914"/>
      <c r="P1641" s="915"/>
      <c r="Q1641" s="916"/>
      <c r="R1641" s="917"/>
      <c r="S1641" s="918"/>
      <c r="T1641" s="114" t="str" cm="1">
        <f t="array" ref="T1641">_xlfn.IFS(I1641="L = L",J1641*K1641,I1641="L = RoT",J1641*R1641*S1641,I1641="A = L x H",J1641*K1641*L1641,I1641="A = CS",J1641*O1641,I1641="A = A",J1641*N1641,I1641="A = RoT",J1641*R1641*S1641,I1641="V = L x H x T",J1641*K1641*L1641*M1641,I1641="V = L x CS",J1641*K1641*O1641,I1641="V = T x A",J1641*M1641*N1641,I1641="V = V",J1641*P1641,I1641="V = RoT",J1641*R1641*S1641,I1641="M = M",J1641*Q1641,I1641="M = RoT",J1641*R1641*S1641,I1641="","")</f>
        <v/>
      </c>
      <c r="U1641" s="115" t="str" cm="1">
        <f t="array" ref="U1641">_xlfn.IFNA(_xlfn.IFS($H1641="length","m",$H1641="area","m2",$H1641="volume","m3",$H1641="mass","kg",$H1641="",""),"problem")</f>
        <v/>
      </c>
      <c r="V1641" s="475"/>
      <c r="W1641" s="476"/>
      <c r="X1641" s="476"/>
      <c r="Y1641" s="476"/>
      <c r="Z1641" s="116"/>
      <c r="AA1641" s="117" t="str" cm="1">
        <f t="array" ref="AA1641">_xlfn.IFNA(_xlfn.IFS($H1641="Length",VLOOKUP($Y1641,Densities,3,FALSE),$H1641="area",VLOOKUP($Y1641,Densities,4,FALSE),$H1641="volume",VLOOKUP($Y1641,Densities,5,FALSE),$H1641="mass",1,$H1641="",""),"enter density manually")</f>
        <v/>
      </c>
      <c r="AB1641" s="115" t="str" cm="1">
        <f t="array" ref="AB1641">_xlfn.IFNA(_xlfn.IFS($H1641="length","kg/m",$H1641="area","kg/m2",$H1641="volume","kg/m3",$H1641="mass","kg/kg",$H1641="",""),"problem")</f>
        <v/>
      </c>
      <c r="AC1641" s="118" t="str">
        <f t="shared" si="99"/>
        <v/>
      </c>
      <c r="AD1641" s="119" t="str">
        <f t="shared" si="100"/>
        <v/>
      </c>
      <c r="AE1641" s="120" t="str">
        <f t="shared" si="101"/>
        <v/>
      </c>
      <c r="AF1641" s="121" t="str">
        <f t="shared" si="98"/>
        <v/>
      </c>
    </row>
    <row r="1642" spans="2:32" ht="15.75" customHeight="1" x14ac:dyDescent="0.35">
      <c r="B1642" s="903"/>
      <c r="C1642" s="904"/>
      <c r="D1642" s="905"/>
      <c r="E1642" s="906"/>
      <c r="F1642" s="907"/>
      <c r="G1642" s="908"/>
      <c r="H1642" s="909"/>
      <c r="I1642" s="910"/>
      <c r="J1642" s="911"/>
      <c r="K1642" s="912"/>
      <c r="L1642" s="913"/>
      <c r="M1642" s="914"/>
      <c r="N1642" s="915"/>
      <c r="O1642" s="914"/>
      <c r="P1642" s="915"/>
      <c r="Q1642" s="916"/>
      <c r="R1642" s="917"/>
      <c r="S1642" s="918"/>
      <c r="T1642" s="114" t="str" cm="1">
        <f t="array" ref="T1642">_xlfn.IFS(I1642="L = L",J1642*K1642,I1642="L = RoT",J1642*R1642*S1642,I1642="A = L x H",J1642*K1642*L1642,I1642="A = CS",J1642*O1642,I1642="A = A",J1642*N1642,I1642="A = RoT",J1642*R1642*S1642,I1642="V = L x H x T",J1642*K1642*L1642*M1642,I1642="V = L x CS",J1642*K1642*O1642,I1642="V = T x A",J1642*M1642*N1642,I1642="V = V",J1642*P1642,I1642="V = RoT",J1642*R1642*S1642,I1642="M = M",J1642*Q1642,I1642="M = RoT",J1642*R1642*S1642,I1642="","")</f>
        <v/>
      </c>
      <c r="U1642" s="115" t="str" cm="1">
        <f t="array" ref="U1642">_xlfn.IFNA(_xlfn.IFS($H1642="length","m",$H1642="area","m2",$H1642="volume","m3",$H1642="mass","kg",$H1642="",""),"problem")</f>
        <v/>
      </c>
      <c r="V1642" s="475"/>
      <c r="W1642" s="476"/>
      <c r="X1642" s="476"/>
      <c r="Y1642" s="476"/>
      <c r="Z1642" s="116"/>
      <c r="AA1642" s="117" t="str" cm="1">
        <f t="array" ref="AA1642">_xlfn.IFNA(_xlfn.IFS($H1642="Length",VLOOKUP($Y1642,Densities,3,FALSE),$H1642="area",VLOOKUP($Y1642,Densities,4,FALSE),$H1642="volume",VLOOKUP($Y1642,Densities,5,FALSE),$H1642="mass",1,$H1642="",""),"enter density manually")</f>
        <v/>
      </c>
      <c r="AB1642" s="115" t="str" cm="1">
        <f t="array" ref="AB1642">_xlfn.IFNA(_xlfn.IFS($H1642="length","kg/m",$H1642="area","kg/m2",$H1642="volume","kg/m3",$H1642="mass","kg/kg",$H1642="",""),"problem")</f>
        <v/>
      </c>
      <c r="AC1642" s="118" t="str">
        <f t="shared" si="99"/>
        <v/>
      </c>
      <c r="AD1642" s="119" t="str">
        <f t="shared" si="100"/>
        <v/>
      </c>
      <c r="AE1642" s="120" t="str">
        <f t="shared" si="101"/>
        <v/>
      </c>
      <c r="AF1642" s="121" t="str">
        <f t="shared" si="98"/>
        <v/>
      </c>
    </row>
    <row r="1643" spans="2:32" ht="15.75" customHeight="1" x14ac:dyDescent="0.35">
      <c r="B1643" s="903"/>
      <c r="C1643" s="904"/>
      <c r="D1643" s="905"/>
      <c r="E1643" s="906"/>
      <c r="F1643" s="907"/>
      <c r="G1643" s="908"/>
      <c r="H1643" s="909"/>
      <c r="I1643" s="910"/>
      <c r="J1643" s="911"/>
      <c r="K1643" s="912"/>
      <c r="L1643" s="913"/>
      <c r="M1643" s="914"/>
      <c r="N1643" s="915"/>
      <c r="O1643" s="914"/>
      <c r="P1643" s="915"/>
      <c r="Q1643" s="916"/>
      <c r="R1643" s="917"/>
      <c r="S1643" s="918"/>
      <c r="T1643" s="114" t="str" cm="1">
        <f t="array" ref="T1643">_xlfn.IFS(I1643="L = L",J1643*K1643,I1643="L = RoT",J1643*R1643*S1643,I1643="A = L x H",J1643*K1643*L1643,I1643="A = CS",J1643*O1643,I1643="A = A",J1643*N1643,I1643="A = RoT",J1643*R1643*S1643,I1643="V = L x H x T",J1643*K1643*L1643*M1643,I1643="V = L x CS",J1643*K1643*O1643,I1643="V = T x A",J1643*M1643*N1643,I1643="V = V",J1643*P1643,I1643="V = RoT",J1643*R1643*S1643,I1643="M = M",J1643*Q1643,I1643="M = RoT",J1643*R1643*S1643,I1643="","")</f>
        <v/>
      </c>
      <c r="U1643" s="115" t="str" cm="1">
        <f t="array" ref="U1643">_xlfn.IFNA(_xlfn.IFS($H1643="length","m",$H1643="area","m2",$H1643="volume","m3",$H1643="mass","kg",$H1643="",""),"problem")</f>
        <v/>
      </c>
      <c r="V1643" s="475"/>
      <c r="W1643" s="476"/>
      <c r="X1643" s="476"/>
      <c r="Y1643" s="476"/>
      <c r="Z1643" s="116"/>
      <c r="AA1643" s="117" t="str" cm="1">
        <f t="array" ref="AA1643">_xlfn.IFNA(_xlfn.IFS($H1643="Length",VLOOKUP($Y1643,Densities,3,FALSE),$H1643="area",VLOOKUP($Y1643,Densities,4,FALSE),$H1643="volume",VLOOKUP($Y1643,Densities,5,FALSE),$H1643="mass",1,$H1643="",""),"enter density manually")</f>
        <v/>
      </c>
      <c r="AB1643" s="115" t="str" cm="1">
        <f t="array" ref="AB1643">_xlfn.IFNA(_xlfn.IFS($H1643="length","kg/m",$H1643="area","kg/m2",$H1643="volume","kg/m3",$H1643="mass","kg/kg",$H1643="",""),"problem")</f>
        <v/>
      </c>
      <c r="AC1643" s="118" t="str">
        <f t="shared" si="99"/>
        <v/>
      </c>
      <c r="AD1643" s="119" t="str">
        <f t="shared" si="100"/>
        <v/>
      </c>
      <c r="AE1643" s="120" t="str">
        <f t="shared" si="101"/>
        <v/>
      </c>
      <c r="AF1643" s="121" t="str">
        <f t="shared" si="98"/>
        <v/>
      </c>
    </row>
    <row r="1644" spans="2:32" ht="15.75" customHeight="1" x14ac:dyDescent="0.35">
      <c r="B1644" s="903"/>
      <c r="C1644" s="904"/>
      <c r="D1644" s="905"/>
      <c r="E1644" s="906"/>
      <c r="F1644" s="907"/>
      <c r="G1644" s="908"/>
      <c r="H1644" s="909"/>
      <c r="I1644" s="910"/>
      <c r="J1644" s="911"/>
      <c r="K1644" s="912"/>
      <c r="L1644" s="913"/>
      <c r="M1644" s="914"/>
      <c r="N1644" s="915"/>
      <c r="O1644" s="914"/>
      <c r="P1644" s="915"/>
      <c r="Q1644" s="916"/>
      <c r="R1644" s="917"/>
      <c r="S1644" s="918"/>
      <c r="T1644" s="114" t="str" cm="1">
        <f t="array" ref="T1644">_xlfn.IFS(I1644="L = L",J1644*K1644,I1644="L = RoT",J1644*R1644*S1644,I1644="A = L x H",J1644*K1644*L1644,I1644="A = CS",J1644*O1644,I1644="A = A",J1644*N1644,I1644="A = RoT",J1644*R1644*S1644,I1644="V = L x H x T",J1644*K1644*L1644*M1644,I1644="V = L x CS",J1644*K1644*O1644,I1644="V = T x A",J1644*M1644*N1644,I1644="V = V",J1644*P1644,I1644="V = RoT",J1644*R1644*S1644,I1644="M = M",J1644*Q1644,I1644="M = RoT",J1644*R1644*S1644,I1644="","")</f>
        <v/>
      </c>
      <c r="U1644" s="115" t="str" cm="1">
        <f t="array" ref="U1644">_xlfn.IFNA(_xlfn.IFS($H1644="length","m",$H1644="area","m2",$H1644="volume","m3",$H1644="mass","kg",$H1644="",""),"problem")</f>
        <v/>
      </c>
      <c r="V1644" s="475"/>
      <c r="W1644" s="476"/>
      <c r="X1644" s="476"/>
      <c r="Y1644" s="476"/>
      <c r="Z1644" s="116"/>
      <c r="AA1644" s="117" t="str" cm="1">
        <f t="array" ref="AA1644">_xlfn.IFNA(_xlfn.IFS($H1644="Length",VLOOKUP($Y1644,Densities,3,FALSE),$H1644="area",VLOOKUP($Y1644,Densities,4,FALSE),$H1644="volume",VLOOKUP($Y1644,Densities,5,FALSE),$H1644="mass",1,$H1644="",""),"enter density manually")</f>
        <v/>
      </c>
      <c r="AB1644" s="115" t="str" cm="1">
        <f t="array" ref="AB1644">_xlfn.IFNA(_xlfn.IFS($H1644="length","kg/m",$H1644="area","kg/m2",$H1644="volume","kg/m3",$H1644="mass","kg/kg",$H1644="",""),"problem")</f>
        <v/>
      </c>
      <c r="AC1644" s="118" t="str">
        <f t="shared" si="99"/>
        <v/>
      </c>
      <c r="AD1644" s="119" t="str">
        <f t="shared" si="100"/>
        <v/>
      </c>
      <c r="AE1644" s="120" t="str">
        <f t="shared" si="101"/>
        <v/>
      </c>
      <c r="AF1644" s="121" t="str">
        <f t="shared" si="98"/>
        <v/>
      </c>
    </row>
    <row r="1645" spans="2:32" ht="15.75" customHeight="1" x14ac:dyDescent="0.35">
      <c r="B1645" s="903"/>
      <c r="C1645" s="904"/>
      <c r="D1645" s="905"/>
      <c r="E1645" s="906"/>
      <c r="F1645" s="907"/>
      <c r="G1645" s="908"/>
      <c r="H1645" s="909"/>
      <c r="I1645" s="910"/>
      <c r="J1645" s="911"/>
      <c r="K1645" s="912"/>
      <c r="L1645" s="913"/>
      <c r="M1645" s="914"/>
      <c r="N1645" s="915"/>
      <c r="O1645" s="914"/>
      <c r="P1645" s="915"/>
      <c r="Q1645" s="916"/>
      <c r="R1645" s="917"/>
      <c r="S1645" s="918"/>
      <c r="T1645" s="114" t="str" cm="1">
        <f t="array" ref="T1645">_xlfn.IFS(I1645="L = L",J1645*K1645,I1645="L = RoT",J1645*R1645*S1645,I1645="A = L x H",J1645*K1645*L1645,I1645="A = CS",J1645*O1645,I1645="A = A",J1645*N1645,I1645="A = RoT",J1645*R1645*S1645,I1645="V = L x H x T",J1645*K1645*L1645*M1645,I1645="V = L x CS",J1645*K1645*O1645,I1645="V = T x A",J1645*M1645*N1645,I1645="V = V",J1645*P1645,I1645="V = RoT",J1645*R1645*S1645,I1645="M = M",J1645*Q1645,I1645="M = RoT",J1645*R1645*S1645,I1645="","")</f>
        <v/>
      </c>
      <c r="U1645" s="115" t="str" cm="1">
        <f t="array" ref="U1645">_xlfn.IFNA(_xlfn.IFS($H1645="length","m",$H1645="area","m2",$H1645="volume","m3",$H1645="mass","kg",$H1645="",""),"problem")</f>
        <v/>
      </c>
      <c r="V1645" s="475"/>
      <c r="W1645" s="476"/>
      <c r="X1645" s="476"/>
      <c r="Y1645" s="476"/>
      <c r="Z1645" s="116"/>
      <c r="AA1645" s="117" t="str" cm="1">
        <f t="array" ref="AA1645">_xlfn.IFNA(_xlfn.IFS($H1645="Length",VLOOKUP($Y1645,Densities,3,FALSE),$H1645="area",VLOOKUP($Y1645,Densities,4,FALSE),$H1645="volume",VLOOKUP($Y1645,Densities,5,FALSE),$H1645="mass",1,$H1645="",""),"enter density manually")</f>
        <v/>
      </c>
      <c r="AB1645" s="115" t="str" cm="1">
        <f t="array" ref="AB1645">_xlfn.IFNA(_xlfn.IFS($H1645="length","kg/m",$H1645="area","kg/m2",$H1645="volume","kg/m3",$H1645="mass","kg/kg",$H1645="",""),"problem")</f>
        <v/>
      </c>
      <c r="AC1645" s="118" t="str">
        <f t="shared" si="99"/>
        <v/>
      </c>
      <c r="AD1645" s="119" t="str">
        <f t="shared" si="100"/>
        <v/>
      </c>
      <c r="AE1645" s="120" t="str">
        <f t="shared" si="101"/>
        <v/>
      </c>
      <c r="AF1645" s="121" t="str">
        <f t="shared" si="98"/>
        <v/>
      </c>
    </row>
    <row r="1646" spans="2:32" ht="15.75" customHeight="1" x14ac:dyDescent="0.35">
      <c r="B1646" s="903"/>
      <c r="C1646" s="904"/>
      <c r="D1646" s="905"/>
      <c r="E1646" s="906"/>
      <c r="F1646" s="907"/>
      <c r="G1646" s="908"/>
      <c r="H1646" s="909"/>
      <c r="I1646" s="910"/>
      <c r="J1646" s="911"/>
      <c r="K1646" s="912"/>
      <c r="L1646" s="913"/>
      <c r="M1646" s="914"/>
      <c r="N1646" s="915"/>
      <c r="O1646" s="914"/>
      <c r="P1646" s="915"/>
      <c r="Q1646" s="916"/>
      <c r="R1646" s="917"/>
      <c r="S1646" s="918"/>
      <c r="T1646" s="114" t="str" cm="1">
        <f t="array" ref="T1646">_xlfn.IFS(I1646="L = L",J1646*K1646,I1646="L = RoT",J1646*R1646*S1646,I1646="A = L x H",J1646*K1646*L1646,I1646="A = CS",J1646*O1646,I1646="A = A",J1646*N1646,I1646="A = RoT",J1646*R1646*S1646,I1646="V = L x H x T",J1646*K1646*L1646*M1646,I1646="V = L x CS",J1646*K1646*O1646,I1646="V = T x A",J1646*M1646*N1646,I1646="V = V",J1646*P1646,I1646="V = RoT",J1646*R1646*S1646,I1646="M = M",J1646*Q1646,I1646="M = RoT",J1646*R1646*S1646,I1646="","")</f>
        <v/>
      </c>
      <c r="U1646" s="115" t="str" cm="1">
        <f t="array" ref="U1646">_xlfn.IFNA(_xlfn.IFS($H1646="length","m",$H1646="area","m2",$H1646="volume","m3",$H1646="mass","kg",$H1646="",""),"problem")</f>
        <v/>
      </c>
      <c r="V1646" s="475"/>
      <c r="W1646" s="476"/>
      <c r="X1646" s="476"/>
      <c r="Y1646" s="476"/>
      <c r="Z1646" s="116"/>
      <c r="AA1646" s="117" t="str" cm="1">
        <f t="array" ref="AA1646">_xlfn.IFNA(_xlfn.IFS($H1646="Length",VLOOKUP($Y1646,Densities,3,FALSE),$H1646="area",VLOOKUP($Y1646,Densities,4,FALSE),$H1646="volume",VLOOKUP($Y1646,Densities,5,FALSE),$H1646="mass",1,$H1646="",""),"enter density manually")</f>
        <v/>
      </c>
      <c r="AB1646" s="115" t="str" cm="1">
        <f t="array" ref="AB1646">_xlfn.IFNA(_xlfn.IFS($H1646="length","kg/m",$H1646="area","kg/m2",$H1646="volume","kg/m3",$H1646="mass","kg/kg",$H1646="",""),"problem")</f>
        <v/>
      </c>
      <c r="AC1646" s="118" t="str">
        <f t="shared" si="99"/>
        <v/>
      </c>
      <c r="AD1646" s="119" t="str">
        <f t="shared" si="100"/>
        <v/>
      </c>
      <c r="AE1646" s="120" t="str">
        <f t="shared" si="101"/>
        <v/>
      </c>
      <c r="AF1646" s="121" t="str">
        <f t="shared" si="98"/>
        <v/>
      </c>
    </row>
    <row r="1647" spans="2:32" ht="15.75" customHeight="1" x14ac:dyDescent="0.35">
      <c r="B1647" s="903"/>
      <c r="C1647" s="904"/>
      <c r="D1647" s="905"/>
      <c r="E1647" s="906"/>
      <c r="F1647" s="907"/>
      <c r="G1647" s="908"/>
      <c r="H1647" s="909"/>
      <c r="I1647" s="910"/>
      <c r="J1647" s="911"/>
      <c r="K1647" s="912"/>
      <c r="L1647" s="913"/>
      <c r="M1647" s="914"/>
      <c r="N1647" s="915"/>
      <c r="O1647" s="914"/>
      <c r="P1647" s="915"/>
      <c r="Q1647" s="916"/>
      <c r="R1647" s="917"/>
      <c r="S1647" s="918"/>
      <c r="T1647" s="114" t="str" cm="1">
        <f t="array" ref="T1647">_xlfn.IFS(I1647="L = L",J1647*K1647,I1647="L = RoT",J1647*R1647*S1647,I1647="A = L x H",J1647*K1647*L1647,I1647="A = CS",J1647*O1647,I1647="A = A",J1647*N1647,I1647="A = RoT",J1647*R1647*S1647,I1647="V = L x H x T",J1647*K1647*L1647*M1647,I1647="V = L x CS",J1647*K1647*O1647,I1647="V = T x A",J1647*M1647*N1647,I1647="V = V",J1647*P1647,I1647="V = RoT",J1647*R1647*S1647,I1647="M = M",J1647*Q1647,I1647="M = RoT",J1647*R1647*S1647,I1647="","")</f>
        <v/>
      </c>
      <c r="U1647" s="115" t="str" cm="1">
        <f t="array" ref="U1647">_xlfn.IFNA(_xlfn.IFS($H1647="length","m",$H1647="area","m2",$H1647="volume","m3",$H1647="mass","kg",$H1647="",""),"problem")</f>
        <v/>
      </c>
      <c r="V1647" s="475"/>
      <c r="W1647" s="476"/>
      <c r="X1647" s="476"/>
      <c r="Y1647" s="476"/>
      <c r="Z1647" s="116"/>
      <c r="AA1647" s="117" t="str" cm="1">
        <f t="array" ref="AA1647">_xlfn.IFNA(_xlfn.IFS($H1647="Length",VLOOKUP($Y1647,Densities,3,FALSE),$H1647="area",VLOOKUP($Y1647,Densities,4,FALSE),$H1647="volume",VLOOKUP($Y1647,Densities,5,FALSE),$H1647="mass",1,$H1647="",""),"enter density manually")</f>
        <v/>
      </c>
      <c r="AB1647" s="115" t="str" cm="1">
        <f t="array" ref="AB1647">_xlfn.IFNA(_xlfn.IFS($H1647="length","kg/m",$H1647="area","kg/m2",$H1647="volume","kg/m3",$H1647="mass","kg/kg",$H1647="",""),"problem")</f>
        <v/>
      </c>
      <c r="AC1647" s="118" t="str">
        <f t="shared" si="99"/>
        <v/>
      </c>
      <c r="AD1647" s="119" t="str">
        <f t="shared" si="100"/>
        <v/>
      </c>
      <c r="AE1647" s="120" t="str">
        <f t="shared" si="101"/>
        <v/>
      </c>
      <c r="AF1647" s="121" t="str">
        <f t="shared" si="98"/>
        <v/>
      </c>
    </row>
    <row r="1648" spans="2:32" ht="15.75" customHeight="1" x14ac:dyDescent="0.35">
      <c r="B1648" s="903"/>
      <c r="C1648" s="904"/>
      <c r="D1648" s="905"/>
      <c r="E1648" s="906"/>
      <c r="F1648" s="907"/>
      <c r="G1648" s="908"/>
      <c r="H1648" s="909"/>
      <c r="I1648" s="910"/>
      <c r="J1648" s="911"/>
      <c r="K1648" s="912"/>
      <c r="L1648" s="913"/>
      <c r="M1648" s="914"/>
      <c r="N1648" s="915"/>
      <c r="O1648" s="914"/>
      <c r="P1648" s="915"/>
      <c r="Q1648" s="916"/>
      <c r="R1648" s="917"/>
      <c r="S1648" s="918"/>
      <c r="T1648" s="114" t="str" cm="1">
        <f t="array" ref="T1648">_xlfn.IFS(I1648="L = L",J1648*K1648,I1648="L = RoT",J1648*R1648*S1648,I1648="A = L x H",J1648*K1648*L1648,I1648="A = CS",J1648*O1648,I1648="A = A",J1648*N1648,I1648="A = RoT",J1648*R1648*S1648,I1648="V = L x H x T",J1648*K1648*L1648*M1648,I1648="V = L x CS",J1648*K1648*O1648,I1648="V = T x A",J1648*M1648*N1648,I1648="V = V",J1648*P1648,I1648="V = RoT",J1648*R1648*S1648,I1648="M = M",J1648*Q1648,I1648="M = RoT",J1648*R1648*S1648,I1648="","")</f>
        <v/>
      </c>
      <c r="U1648" s="115" t="str" cm="1">
        <f t="array" ref="U1648">_xlfn.IFNA(_xlfn.IFS($H1648="length","m",$H1648="area","m2",$H1648="volume","m3",$H1648="mass","kg",$H1648="",""),"problem")</f>
        <v/>
      </c>
      <c r="V1648" s="475"/>
      <c r="W1648" s="476"/>
      <c r="X1648" s="476"/>
      <c r="Y1648" s="476"/>
      <c r="Z1648" s="116"/>
      <c r="AA1648" s="117" t="str" cm="1">
        <f t="array" ref="AA1648">_xlfn.IFNA(_xlfn.IFS($H1648="Length",VLOOKUP($Y1648,Densities,3,FALSE),$H1648="area",VLOOKUP($Y1648,Densities,4,FALSE),$H1648="volume",VLOOKUP($Y1648,Densities,5,FALSE),$H1648="mass",1,$H1648="",""),"enter density manually")</f>
        <v/>
      </c>
      <c r="AB1648" s="115" t="str" cm="1">
        <f t="array" ref="AB1648">_xlfn.IFNA(_xlfn.IFS($H1648="length","kg/m",$H1648="area","kg/m2",$H1648="volume","kg/m3",$H1648="mass","kg/kg",$H1648="",""),"problem")</f>
        <v/>
      </c>
      <c r="AC1648" s="118" t="str">
        <f t="shared" si="99"/>
        <v/>
      </c>
      <c r="AD1648" s="119" t="str">
        <f t="shared" si="100"/>
        <v/>
      </c>
      <c r="AE1648" s="120" t="str">
        <f t="shared" si="101"/>
        <v/>
      </c>
      <c r="AF1648" s="121" t="str">
        <f t="shared" si="98"/>
        <v/>
      </c>
    </row>
    <row r="1649" spans="2:32" ht="15.75" customHeight="1" x14ac:dyDescent="0.35">
      <c r="B1649" s="903"/>
      <c r="C1649" s="904"/>
      <c r="D1649" s="905"/>
      <c r="E1649" s="906"/>
      <c r="F1649" s="907"/>
      <c r="G1649" s="908"/>
      <c r="H1649" s="909"/>
      <c r="I1649" s="910"/>
      <c r="J1649" s="911"/>
      <c r="K1649" s="912"/>
      <c r="L1649" s="913"/>
      <c r="M1649" s="914"/>
      <c r="N1649" s="915"/>
      <c r="O1649" s="914"/>
      <c r="P1649" s="915"/>
      <c r="Q1649" s="916"/>
      <c r="R1649" s="917"/>
      <c r="S1649" s="918"/>
      <c r="T1649" s="114" t="str" cm="1">
        <f t="array" ref="T1649">_xlfn.IFS(I1649="L = L",J1649*K1649,I1649="L = RoT",J1649*R1649*S1649,I1649="A = L x H",J1649*K1649*L1649,I1649="A = CS",J1649*O1649,I1649="A = A",J1649*N1649,I1649="A = RoT",J1649*R1649*S1649,I1649="V = L x H x T",J1649*K1649*L1649*M1649,I1649="V = L x CS",J1649*K1649*O1649,I1649="V = T x A",J1649*M1649*N1649,I1649="V = V",J1649*P1649,I1649="V = RoT",J1649*R1649*S1649,I1649="M = M",J1649*Q1649,I1649="M = RoT",J1649*R1649*S1649,I1649="","")</f>
        <v/>
      </c>
      <c r="U1649" s="115" t="str" cm="1">
        <f t="array" ref="U1649">_xlfn.IFNA(_xlfn.IFS($H1649="length","m",$H1649="area","m2",$H1649="volume","m3",$H1649="mass","kg",$H1649="",""),"problem")</f>
        <v/>
      </c>
      <c r="V1649" s="475"/>
      <c r="W1649" s="476"/>
      <c r="X1649" s="476"/>
      <c r="Y1649" s="476"/>
      <c r="Z1649" s="116"/>
      <c r="AA1649" s="117" t="str" cm="1">
        <f t="array" ref="AA1649">_xlfn.IFNA(_xlfn.IFS($H1649="Length",VLOOKUP($Y1649,Densities,3,FALSE),$H1649="area",VLOOKUP($Y1649,Densities,4,FALSE),$H1649="volume",VLOOKUP($Y1649,Densities,5,FALSE),$H1649="mass",1,$H1649="",""),"enter density manually")</f>
        <v/>
      </c>
      <c r="AB1649" s="115" t="str" cm="1">
        <f t="array" ref="AB1649">_xlfn.IFNA(_xlfn.IFS($H1649="length","kg/m",$H1649="area","kg/m2",$H1649="volume","kg/m3",$H1649="mass","kg/kg",$H1649="",""),"problem")</f>
        <v/>
      </c>
      <c r="AC1649" s="118" t="str">
        <f t="shared" si="99"/>
        <v/>
      </c>
      <c r="AD1649" s="119" t="str">
        <f t="shared" si="100"/>
        <v/>
      </c>
      <c r="AE1649" s="120" t="str">
        <f t="shared" si="101"/>
        <v/>
      </c>
      <c r="AF1649" s="121" t="str">
        <f t="shared" si="98"/>
        <v/>
      </c>
    </row>
    <row r="1650" spans="2:32" ht="15.75" customHeight="1" x14ac:dyDescent="0.35">
      <c r="B1650" s="903"/>
      <c r="C1650" s="904"/>
      <c r="D1650" s="905"/>
      <c r="E1650" s="906"/>
      <c r="F1650" s="907"/>
      <c r="G1650" s="908"/>
      <c r="H1650" s="909"/>
      <c r="I1650" s="910"/>
      <c r="J1650" s="911"/>
      <c r="K1650" s="912"/>
      <c r="L1650" s="913"/>
      <c r="M1650" s="914"/>
      <c r="N1650" s="915"/>
      <c r="O1650" s="914"/>
      <c r="P1650" s="915"/>
      <c r="Q1650" s="916"/>
      <c r="R1650" s="917"/>
      <c r="S1650" s="918"/>
      <c r="T1650" s="114" t="str" cm="1">
        <f t="array" ref="T1650">_xlfn.IFS(I1650="L = L",J1650*K1650,I1650="L = RoT",J1650*R1650*S1650,I1650="A = L x H",J1650*K1650*L1650,I1650="A = CS",J1650*O1650,I1650="A = A",J1650*N1650,I1650="A = RoT",J1650*R1650*S1650,I1650="V = L x H x T",J1650*K1650*L1650*M1650,I1650="V = L x CS",J1650*K1650*O1650,I1650="V = T x A",J1650*M1650*N1650,I1650="V = V",J1650*P1650,I1650="V = RoT",J1650*R1650*S1650,I1650="M = M",J1650*Q1650,I1650="M = RoT",J1650*R1650*S1650,I1650="","")</f>
        <v/>
      </c>
      <c r="U1650" s="115" t="str" cm="1">
        <f t="array" ref="U1650">_xlfn.IFNA(_xlfn.IFS($H1650="length","m",$H1650="area","m2",$H1650="volume","m3",$H1650="mass","kg",$H1650="",""),"problem")</f>
        <v/>
      </c>
      <c r="V1650" s="475"/>
      <c r="W1650" s="476"/>
      <c r="X1650" s="476"/>
      <c r="Y1650" s="476"/>
      <c r="Z1650" s="116"/>
      <c r="AA1650" s="117" t="str" cm="1">
        <f t="array" ref="AA1650">_xlfn.IFNA(_xlfn.IFS($H1650="Length",VLOOKUP($Y1650,Densities,3,FALSE),$H1650="area",VLOOKUP($Y1650,Densities,4,FALSE),$H1650="volume",VLOOKUP($Y1650,Densities,5,FALSE),$H1650="mass",1,$H1650="",""),"enter density manually")</f>
        <v/>
      </c>
      <c r="AB1650" s="115" t="str" cm="1">
        <f t="array" ref="AB1650">_xlfn.IFNA(_xlfn.IFS($H1650="length","kg/m",$H1650="area","kg/m2",$H1650="volume","kg/m3",$H1650="mass","kg/kg",$H1650="",""),"problem")</f>
        <v/>
      </c>
      <c r="AC1650" s="118" t="str">
        <f t="shared" si="99"/>
        <v/>
      </c>
      <c r="AD1650" s="119" t="str">
        <f t="shared" si="100"/>
        <v/>
      </c>
      <c r="AE1650" s="120" t="str">
        <f t="shared" si="101"/>
        <v/>
      </c>
      <c r="AF1650" s="121" t="str">
        <f t="shared" si="98"/>
        <v/>
      </c>
    </row>
    <row r="1651" spans="2:32" ht="15.75" customHeight="1" x14ac:dyDescent="0.35">
      <c r="B1651" s="903"/>
      <c r="C1651" s="904"/>
      <c r="D1651" s="905"/>
      <c r="E1651" s="906"/>
      <c r="F1651" s="907"/>
      <c r="G1651" s="908"/>
      <c r="H1651" s="909"/>
      <c r="I1651" s="910"/>
      <c r="J1651" s="911"/>
      <c r="K1651" s="912"/>
      <c r="L1651" s="913"/>
      <c r="M1651" s="914"/>
      <c r="N1651" s="915"/>
      <c r="O1651" s="914"/>
      <c r="P1651" s="915"/>
      <c r="Q1651" s="916"/>
      <c r="R1651" s="917"/>
      <c r="S1651" s="918"/>
      <c r="T1651" s="114" t="str" cm="1">
        <f t="array" ref="T1651">_xlfn.IFS(I1651="L = L",J1651*K1651,I1651="L = RoT",J1651*R1651*S1651,I1651="A = L x H",J1651*K1651*L1651,I1651="A = CS",J1651*O1651,I1651="A = A",J1651*N1651,I1651="A = RoT",J1651*R1651*S1651,I1651="V = L x H x T",J1651*K1651*L1651*M1651,I1651="V = L x CS",J1651*K1651*O1651,I1651="V = T x A",J1651*M1651*N1651,I1651="V = V",J1651*P1651,I1651="V = RoT",J1651*R1651*S1651,I1651="M = M",J1651*Q1651,I1651="M = RoT",J1651*R1651*S1651,I1651="","")</f>
        <v/>
      </c>
      <c r="U1651" s="115" t="str" cm="1">
        <f t="array" ref="U1651">_xlfn.IFNA(_xlfn.IFS($H1651="length","m",$H1651="area","m2",$H1651="volume","m3",$H1651="mass","kg",$H1651="",""),"problem")</f>
        <v/>
      </c>
      <c r="V1651" s="475"/>
      <c r="W1651" s="476"/>
      <c r="X1651" s="476"/>
      <c r="Y1651" s="476"/>
      <c r="Z1651" s="116"/>
      <c r="AA1651" s="117" t="str" cm="1">
        <f t="array" ref="AA1651">_xlfn.IFNA(_xlfn.IFS($H1651="Length",VLOOKUP($Y1651,Densities,3,FALSE),$H1651="area",VLOOKUP($Y1651,Densities,4,FALSE),$H1651="volume",VLOOKUP($Y1651,Densities,5,FALSE),$H1651="mass",1,$H1651="",""),"enter density manually")</f>
        <v/>
      </c>
      <c r="AB1651" s="115" t="str" cm="1">
        <f t="array" ref="AB1651">_xlfn.IFNA(_xlfn.IFS($H1651="length","kg/m",$H1651="area","kg/m2",$H1651="volume","kg/m3",$H1651="mass","kg/kg",$H1651="",""),"problem")</f>
        <v/>
      </c>
      <c r="AC1651" s="118" t="str">
        <f t="shared" si="99"/>
        <v/>
      </c>
      <c r="AD1651" s="119" t="str">
        <f t="shared" si="100"/>
        <v/>
      </c>
      <c r="AE1651" s="120" t="str">
        <f t="shared" si="101"/>
        <v/>
      </c>
      <c r="AF1651" s="121" t="str">
        <f t="shared" si="98"/>
        <v/>
      </c>
    </row>
    <row r="1652" spans="2:32" ht="15.75" customHeight="1" x14ac:dyDescent="0.35">
      <c r="B1652" s="903"/>
      <c r="C1652" s="904"/>
      <c r="D1652" s="905"/>
      <c r="E1652" s="906"/>
      <c r="F1652" s="907"/>
      <c r="G1652" s="908"/>
      <c r="H1652" s="909"/>
      <c r="I1652" s="910"/>
      <c r="J1652" s="911"/>
      <c r="K1652" s="912"/>
      <c r="L1652" s="913"/>
      <c r="M1652" s="914"/>
      <c r="N1652" s="915"/>
      <c r="O1652" s="914"/>
      <c r="P1652" s="915"/>
      <c r="Q1652" s="916"/>
      <c r="R1652" s="917"/>
      <c r="S1652" s="918"/>
      <c r="T1652" s="114" t="str" cm="1">
        <f t="array" ref="T1652">_xlfn.IFS(I1652="L = L",J1652*K1652,I1652="L = RoT",J1652*R1652*S1652,I1652="A = L x H",J1652*K1652*L1652,I1652="A = CS",J1652*O1652,I1652="A = A",J1652*N1652,I1652="A = RoT",J1652*R1652*S1652,I1652="V = L x H x T",J1652*K1652*L1652*M1652,I1652="V = L x CS",J1652*K1652*O1652,I1652="V = T x A",J1652*M1652*N1652,I1652="V = V",J1652*P1652,I1652="V = RoT",J1652*R1652*S1652,I1652="M = M",J1652*Q1652,I1652="M = RoT",J1652*R1652*S1652,I1652="","")</f>
        <v/>
      </c>
      <c r="U1652" s="115" t="str" cm="1">
        <f t="array" ref="U1652">_xlfn.IFNA(_xlfn.IFS($H1652="length","m",$H1652="area","m2",$H1652="volume","m3",$H1652="mass","kg",$H1652="",""),"problem")</f>
        <v/>
      </c>
      <c r="V1652" s="475"/>
      <c r="W1652" s="476"/>
      <c r="X1652" s="476"/>
      <c r="Y1652" s="476"/>
      <c r="Z1652" s="116"/>
      <c r="AA1652" s="117" t="str" cm="1">
        <f t="array" ref="AA1652">_xlfn.IFNA(_xlfn.IFS($H1652="Length",VLOOKUP($Y1652,Densities,3,FALSE),$H1652="area",VLOOKUP($Y1652,Densities,4,FALSE),$H1652="volume",VLOOKUP($Y1652,Densities,5,FALSE),$H1652="mass",1,$H1652="",""),"enter density manually")</f>
        <v/>
      </c>
      <c r="AB1652" s="115" t="str" cm="1">
        <f t="array" ref="AB1652">_xlfn.IFNA(_xlfn.IFS($H1652="length","kg/m",$H1652="area","kg/m2",$H1652="volume","kg/m3",$H1652="mass","kg/kg",$H1652="",""),"problem")</f>
        <v/>
      </c>
      <c r="AC1652" s="118" t="str">
        <f t="shared" si="99"/>
        <v/>
      </c>
      <c r="AD1652" s="119" t="str">
        <f t="shared" si="100"/>
        <v/>
      </c>
      <c r="AE1652" s="120" t="str">
        <f t="shared" si="101"/>
        <v/>
      </c>
      <c r="AF1652" s="121" t="str">
        <f t="shared" si="98"/>
        <v/>
      </c>
    </row>
    <row r="1653" spans="2:32" ht="15.75" customHeight="1" x14ac:dyDescent="0.35">
      <c r="B1653" s="903"/>
      <c r="C1653" s="904"/>
      <c r="D1653" s="905"/>
      <c r="E1653" s="906"/>
      <c r="F1653" s="907"/>
      <c r="G1653" s="908"/>
      <c r="H1653" s="909"/>
      <c r="I1653" s="910"/>
      <c r="J1653" s="911"/>
      <c r="K1653" s="912"/>
      <c r="L1653" s="913"/>
      <c r="M1653" s="914"/>
      <c r="N1653" s="915"/>
      <c r="O1653" s="914"/>
      <c r="P1653" s="915"/>
      <c r="Q1653" s="916"/>
      <c r="R1653" s="917"/>
      <c r="S1653" s="918"/>
      <c r="T1653" s="114" t="str" cm="1">
        <f t="array" ref="T1653">_xlfn.IFS(I1653="L = L",J1653*K1653,I1653="L = RoT",J1653*R1653*S1653,I1653="A = L x H",J1653*K1653*L1653,I1653="A = CS",J1653*O1653,I1653="A = A",J1653*N1653,I1653="A = RoT",J1653*R1653*S1653,I1653="V = L x H x T",J1653*K1653*L1653*M1653,I1653="V = L x CS",J1653*K1653*O1653,I1653="V = T x A",J1653*M1653*N1653,I1653="V = V",J1653*P1653,I1653="V = RoT",J1653*R1653*S1653,I1653="M = M",J1653*Q1653,I1653="M = RoT",J1653*R1653*S1653,I1653="","")</f>
        <v/>
      </c>
      <c r="U1653" s="115" t="str" cm="1">
        <f t="array" ref="U1653">_xlfn.IFNA(_xlfn.IFS($H1653="length","m",$H1653="area","m2",$H1653="volume","m3",$H1653="mass","kg",$H1653="",""),"problem")</f>
        <v/>
      </c>
      <c r="V1653" s="475"/>
      <c r="W1653" s="476"/>
      <c r="X1653" s="476"/>
      <c r="Y1653" s="476"/>
      <c r="Z1653" s="116"/>
      <c r="AA1653" s="117" t="str" cm="1">
        <f t="array" ref="AA1653">_xlfn.IFNA(_xlfn.IFS($H1653="Length",VLOOKUP($Y1653,Densities,3,FALSE),$H1653="area",VLOOKUP($Y1653,Densities,4,FALSE),$H1653="volume",VLOOKUP($Y1653,Densities,5,FALSE),$H1653="mass",1,$H1653="",""),"enter density manually")</f>
        <v/>
      </c>
      <c r="AB1653" s="115" t="str" cm="1">
        <f t="array" ref="AB1653">_xlfn.IFNA(_xlfn.IFS($H1653="length","kg/m",$H1653="area","kg/m2",$H1653="volume","kg/m3",$H1653="mass","kg/kg",$H1653="",""),"problem")</f>
        <v/>
      </c>
      <c r="AC1653" s="118" t="str">
        <f t="shared" si="99"/>
        <v/>
      </c>
      <c r="AD1653" s="119" t="str">
        <f t="shared" si="100"/>
        <v/>
      </c>
      <c r="AE1653" s="120" t="str">
        <f t="shared" si="101"/>
        <v/>
      </c>
      <c r="AF1653" s="121" t="str">
        <f t="shared" si="98"/>
        <v/>
      </c>
    </row>
    <row r="1654" spans="2:32" ht="15.75" customHeight="1" x14ac:dyDescent="0.35">
      <c r="B1654" s="903"/>
      <c r="C1654" s="904"/>
      <c r="D1654" s="905"/>
      <c r="E1654" s="906"/>
      <c r="F1654" s="907"/>
      <c r="G1654" s="908"/>
      <c r="H1654" s="909"/>
      <c r="I1654" s="910"/>
      <c r="J1654" s="911"/>
      <c r="K1654" s="912"/>
      <c r="L1654" s="913"/>
      <c r="M1654" s="914"/>
      <c r="N1654" s="915"/>
      <c r="O1654" s="914"/>
      <c r="P1654" s="915"/>
      <c r="Q1654" s="916"/>
      <c r="R1654" s="917"/>
      <c r="S1654" s="918"/>
      <c r="T1654" s="114" t="str" cm="1">
        <f t="array" ref="T1654">_xlfn.IFS(I1654="L = L",J1654*K1654,I1654="L = RoT",J1654*R1654*S1654,I1654="A = L x H",J1654*K1654*L1654,I1654="A = CS",J1654*O1654,I1654="A = A",J1654*N1654,I1654="A = RoT",J1654*R1654*S1654,I1654="V = L x H x T",J1654*K1654*L1654*M1654,I1654="V = L x CS",J1654*K1654*O1654,I1654="V = T x A",J1654*M1654*N1654,I1654="V = V",J1654*P1654,I1654="V = RoT",J1654*R1654*S1654,I1654="M = M",J1654*Q1654,I1654="M = RoT",J1654*R1654*S1654,I1654="","")</f>
        <v/>
      </c>
      <c r="U1654" s="115" t="str" cm="1">
        <f t="array" ref="U1654">_xlfn.IFNA(_xlfn.IFS($H1654="length","m",$H1654="area","m2",$H1654="volume","m3",$H1654="mass","kg",$H1654="",""),"problem")</f>
        <v/>
      </c>
      <c r="V1654" s="475"/>
      <c r="W1654" s="476"/>
      <c r="X1654" s="476"/>
      <c r="Y1654" s="476"/>
      <c r="Z1654" s="116"/>
      <c r="AA1654" s="117" t="str" cm="1">
        <f t="array" ref="AA1654">_xlfn.IFNA(_xlfn.IFS($H1654="Length",VLOOKUP($Y1654,Densities,3,FALSE),$H1654="area",VLOOKUP($Y1654,Densities,4,FALSE),$H1654="volume",VLOOKUP($Y1654,Densities,5,FALSE),$H1654="mass",1,$H1654="",""),"enter density manually")</f>
        <v/>
      </c>
      <c r="AB1654" s="115" t="str" cm="1">
        <f t="array" ref="AB1654">_xlfn.IFNA(_xlfn.IFS($H1654="length","kg/m",$H1654="area","kg/m2",$H1654="volume","kg/m3",$H1654="mass","kg/kg",$H1654="",""),"problem")</f>
        <v/>
      </c>
      <c r="AC1654" s="118" t="str">
        <f t="shared" si="99"/>
        <v/>
      </c>
      <c r="AD1654" s="119" t="str">
        <f t="shared" si="100"/>
        <v/>
      </c>
      <c r="AE1654" s="120" t="str">
        <f t="shared" si="101"/>
        <v/>
      </c>
      <c r="AF1654" s="121" t="str">
        <f t="shared" si="98"/>
        <v/>
      </c>
    </row>
    <row r="1655" spans="2:32" ht="15.75" customHeight="1" x14ac:dyDescent="0.35">
      <c r="B1655" s="903"/>
      <c r="C1655" s="904"/>
      <c r="D1655" s="905"/>
      <c r="E1655" s="906"/>
      <c r="F1655" s="907"/>
      <c r="G1655" s="908"/>
      <c r="H1655" s="909"/>
      <c r="I1655" s="910"/>
      <c r="J1655" s="911"/>
      <c r="K1655" s="912"/>
      <c r="L1655" s="913"/>
      <c r="M1655" s="914"/>
      <c r="N1655" s="915"/>
      <c r="O1655" s="914"/>
      <c r="P1655" s="915"/>
      <c r="Q1655" s="916"/>
      <c r="R1655" s="917"/>
      <c r="S1655" s="918"/>
      <c r="T1655" s="114" t="str" cm="1">
        <f t="array" ref="T1655">_xlfn.IFS(I1655="L = L",J1655*K1655,I1655="L = RoT",J1655*R1655*S1655,I1655="A = L x H",J1655*K1655*L1655,I1655="A = CS",J1655*O1655,I1655="A = A",J1655*N1655,I1655="A = RoT",J1655*R1655*S1655,I1655="V = L x H x T",J1655*K1655*L1655*M1655,I1655="V = L x CS",J1655*K1655*O1655,I1655="V = T x A",J1655*M1655*N1655,I1655="V = V",J1655*P1655,I1655="V = RoT",J1655*R1655*S1655,I1655="M = M",J1655*Q1655,I1655="M = RoT",J1655*R1655*S1655,I1655="","")</f>
        <v/>
      </c>
      <c r="U1655" s="115" t="str" cm="1">
        <f t="array" ref="U1655">_xlfn.IFNA(_xlfn.IFS($H1655="length","m",$H1655="area","m2",$H1655="volume","m3",$H1655="mass","kg",$H1655="",""),"problem")</f>
        <v/>
      </c>
      <c r="V1655" s="475"/>
      <c r="W1655" s="476"/>
      <c r="X1655" s="476"/>
      <c r="Y1655" s="476"/>
      <c r="Z1655" s="116"/>
      <c r="AA1655" s="117" t="str" cm="1">
        <f t="array" ref="AA1655">_xlfn.IFNA(_xlfn.IFS($H1655="Length",VLOOKUP($Y1655,Densities,3,FALSE),$H1655="area",VLOOKUP($Y1655,Densities,4,FALSE),$H1655="volume",VLOOKUP($Y1655,Densities,5,FALSE),$H1655="mass",1,$H1655="",""),"enter density manually")</f>
        <v/>
      </c>
      <c r="AB1655" s="115" t="str" cm="1">
        <f t="array" ref="AB1655">_xlfn.IFNA(_xlfn.IFS($H1655="length","kg/m",$H1655="area","kg/m2",$H1655="volume","kg/m3",$H1655="mass","kg/kg",$H1655="",""),"problem")</f>
        <v/>
      </c>
      <c r="AC1655" s="118" t="str">
        <f t="shared" si="99"/>
        <v/>
      </c>
      <c r="AD1655" s="119" t="str">
        <f t="shared" si="100"/>
        <v/>
      </c>
      <c r="AE1655" s="120" t="str">
        <f t="shared" si="101"/>
        <v/>
      </c>
      <c r="AF1655" s="121" t="str">
        <f t="shared" si="98"/>
        <v/>
      </c>
    </row>
    <row r="1656" spans="2:32" ht="15.75" customHeight="1" x14ac:dyDescent="0.35">
      <c r="B1656" s="903"/>
      <c r="C1656" s="904"/>
      <c r="D1656" s="905"/>
      <c r="E1656" s="906"/>
      <c r="F1656" s="907"/>
      <c r="G1656" s="908"/>
      <c r="H1656" s="909"/>
      <c r="I1656" s="910"/>
      <c r="J1656" s="911"/>
      <c r="K1656" s="912"/>
      <c r="L1656" s="913"/>
      <c r="M1656" s="914"/>
      <c r="N1656" s="915"/>
      <c r="O1656" s="914"/>
      <c r="P1656" s="915"/>
      <c r="Q1656" s="916"/>
      <c r="R1656" s="917"/>
      <c r="S1656" s="918"/>
      <c r="T1656" s="114" t="str" cm="1">
        <f t="array" ref="T1656">_xlfn.IFS(I1656="L = L",J1656*K1656,I1656="L = RoT",J1656*R1656*S1656,I1656="A = L x H",J1656*K1656*L1656,I1656="A = CS",J1656*O1656,I1656="A = A",J1656*N1656,I1656="A = RoT",J1656*R1656*S1656,I1656="V = L x H x T",J1656*K1656*L1656*M1656,I1656="V = L x CS",J1656*K1656*O1656,I1656="V = T x A",J1656*M1656*N1656,I1656="V = V",J1656*P1656,I1656="V = RoT",J1656*R1656*S1656,I1656="M = M",J1656*Q1656,I1656="M = RoT",J1656*R1656*S1656,I1656="","")</f>
        <v/>
      </c>
      <c r="U1656" s="115" t="str" cm="1">
        <f t="array" ref="U1656">_xlfn.IFNA(_xlfn.IFS($H1656="length","m",$H1656="area","m2",$H1656="volume","m3",$H1656="mass","kg",$H1656="",""),"problem")</f>
        <v/>
      </c>
      <c r="V1656" s="475"/>
      <c r="W1656" s="476"/>
      <c r="X1656" s="476"/>
      <c r="Y1656" s="476"/>
      <c r="Z1656" s="116"/>
      <c r="AA1656" s="117" t="str" cm="1">
        <f t="array" ref="AA1656">_xlfn.IFNA(_xlfn.IFS($H1656="Length",VLOOKUP($Y1656,Densities,3,FALSE),$H1656="area",VLOOKUP($Y1656,Densities,4,FALSE),$H1656="volume",VLOOKUP($Y1656,Densities,5,FALSE),$H1656="mass",1,$H1656="",""),"enter density manually")</f>
        <v/>
      </c>
      <c r="AB1656" s="115" t="str" cm="1">
        <f t="array" ref="AB1656">_xlfn.IFNA(_xlfn.IFS($H1656="length","kg/m",$H1656="area","kg/m2",$H1656="volume","kg/m3",$H1656="mass","kg/kg",$H1656="",""),"problem")</f>
        <v/>
      </c>
      <c r="AC1656" s="118" t="str">
        <f t="shared" si="99"/>
        <v/>
      </c>
      <c r="AD1656" s="119" t="str">
        <f t="shared" si="100"/>
        <v/>
      </c>
      <c r="AE1656" s="120" t="str">
        <f t="shared" si="101"/>
        <v/>
      </c>
      <c r="AF1656" s="121" t="str">
        <f t="shared" si="98"/>
        <v/>
      </c>
    </row>
    <row r="1657" spans="2:32" ht="15.75" customHeight="1" x14ac:dyDescent="0.35">
      <c r="B1657" s="903"/>
      <c r="C1657" s="904"/>
      <c r="D1657" s="905"/>
      <c r="E1657" s="906"/>
      <c r="F1657" s="907"/>
      <c r="G1657" s="908"/>
      <c r="H1657" s="909"/>
      <c r="I1657" s="910"/>
      <c r="J1657" s="911"/>
      <c r="K1657" s="912"/>
      <c r="L1657" s="913"/>
      <c r="M1657" s="914"/>
      <c r="N1657" s="915"/>
      <c r="O1657" s="914"/>
      <c r="P1657" s="915"/>
      <c r="Q1657" s="916"/>
      <c r="R1657" s="917"/>
      <c r="S1657" s="918"/>
      <c r="T1657" s="114" t="str" cm="1">
        <f t="array" ref="T1657">_xlfn.IFS(I1657="L = L",J1657*K1657,I1657="L = RoT",J1657*R1657*S1657,I1657="A = L x H",J1657*K1657*L1657,I1657="A = CS",J1657*O1657,I1657="A = A",J1657*N1657,I1657="A = RoT",J1657*R1657*S1657,I1657="V = L x H x T",J1657*K1657*L1657*M1657,I1657="V = L x CS",J1657*K1657*O1657,I1657="V = T x A",J1657*M1657*N1657,I1657="V = V",J1657*P1657,I1657="V = RoT",J1657*R1657*S1657,I1657="M = M",J1657*Q1657,I1657="M = RoT",J1657*R1657*S1657,I1657="","")</f>
        <v/>
      </c>
      <c r="U1657" s="115" t="str" cm="1">
        <f t="array" ref="U1657">_xlfn.IFNA(_xlfn.IFS($H1657="length","m",$H1657="area","m2",$H1657="volume","m3",$H1657="mass","kg",$H1657="",""),"problem")</f>
        <v/>
      </c>
      <c r="V1657" s="475"/>
      <c r="W1657" s="476"/>
      <c r="X1657" s="476"/>
      <c r="Y1657" s="476"/>
      <c r="Z1657" s="116"/>
      <c r="AA1657" s="117" t="str" cm="1">
        <f t="array" ref="AA1657">_xlfn.IFNA(_xlfn.IFS($H1657="Length",VLOOKUP($Y1657,Densities,3,FALSE),$H1657="area",VLOOKUP($Y1657,Densities,4,FALSE),$H1657="volume",VLOOKUP($Y1657,Densities,5,FALSE),$H1657="mass",1,$H1657="",""),"enter density manually")</f>
        <v/>
      </c>
      <c r="AB1657" s="115" t="str" cm="1">
        <f t="array" ref="AB1657">_xlfn.IFNA(_xlfn.IFS($H1657="length","kg/m",$H1657="area","kg/m2",$H1657="volume","kg/m3",$H1657="mass","kg/kg",$H1657="",""),"problem")</f>
        <v/>
      </c>
      <c r="AC1657" s="118" t="str">
        <f t="shared" si="99"/>
        <v/>
      </c>
      <c r="AD1657" s="119" t="str">
        <f t="shared" si="100"/>
        <v/>
      </c>
      <c r="AE1657" s="120" t="str">
        <f t="shared" si="101"/>
        <v/>
      </c>
      <c r="AF1657" s="121" t="str">
        <f t="shared" si="98"/>
        <v/>
      </c>
    </row>
    <row r="1658" spans="2:32" ht="15.75" customHeight="1" x14ac:dyDescent="0.35">
      <c r="B1658" s="903"/>
      <c r="C1658" s="904"/>
      <c r="D1658" s="905"/>
      <c r="E1658" s="906"/>
      <c r="F1658" s="907"/>
      <c r="G1658" s="908"/>
      <c r="H1658" s="909"/>
      <c r="I1658" s="910"/>
      <c r="J1658" s="911"/>
      <c r="K1658" s="912"/>
      <c r="L1658" s="913"/>
      <c r="M1658" s="914"/>
      <c r="N1658" s="915"/>
      <c r="O1658" s="914"/>
      <c r="P1658" s="915"/>
      <c r="Q1658" s="916"/>
      <c r="R1658" s="917"/>
      <c r="S1658" s="918"/>
      <c r="T1658" s="114" t="str" cm="1">
        <f t="array" ref="T1658">_xlfn.IFS(I1658="L = L",J1658*K1658,I1658="L = RoT",J1658*R1658*S1658,I1658="A = L x H",J1658*K1658*L1658,I1658="A = CS",J1658*O1658,I1658="A = A",J1658*N1658,I1658="A = RoT",J1658*R1658*S1658,I1658="V = L x H x T",J1658*K1658*L1658*M1658,I1658="V = L x CS",J1658*K1658*O1658,I1658="V = T x A",J1658*M1658*N1658,I1658="V = V",J1658*P1658,I1658="V = RoT",J1658*R1658*S1658,I1658="M = M",J1658*Q1658,I1658="M = RoT",J1658*R1658*S1658,I1658="","")</f>
        <v/>
      </c>
      <c r="U1658" s="115" t="str" cm="1">
        <f t="array" ref="U1658">_xlfn.IFNA(_xlfn.IFS($H1658="length","m",$H1658="area","m2",$H1658="volume","m3",$H1658="mass","kg",$H1658="",""),"problem")</f>
        <v/>
      </c>
      <c r="V1658" s="475"/>
      <c r="W1658" s="476"/>
      <c r="X1658" s="476"/>
      <c r="Y1658" s="476"/>
      <c r="Z1658" s="116"/>
      <c r="AA1658" s="117" t="str" cm="1">
        <f t="array" ref="AA1658">_xlfn.IFNA(_xlfn.IFS($H1658="Length",VLOOKUP($Y1658,Densities,3,FALSE),$H1658="area",VLOOKUP($Y1658,Densities,4,FALSE),$H1658="volume",VLOOKUP($Y1658,Densities,5,FALSE),$H1658="mass",1,$H1658="",""),"enter density manually")</f>
        <v/>
      </c>
      <c r="AB1658" s="115" t="str" cm="1">
        <f t="array" ref="AB1658">_xlfn.IFNA(_xlfn.IFS($H1658="length","kg/m",$H1658="area","kg/m2",$H1658="volume","kg/m3",$H1658="mass","kg/kg",$H1658="",""),"problem")</f>
        <v/>
      </c>
      <c r="AC1658" s="118" t="str">
        <f t="shared" si="99"/>
        <v/>
      </c>
      <c r="AD1658" s="119" t="str">
        <f t="shared" si="100"/>
        <v/>
      </c>
      <c r="AE1658" s="120" t="str">
        <f t="shared" si="101"/>
        <v/>
      </c>
      <c r="AF1658" s="121" t="str">
        <f t="shared" si="98"/>
        <v/>
      </c>
    </row>
    <row r="1659" spans="2:32" ht="15.75" customHeight="1" x14ac:dyDescent="0.35">
      <c r="B1659" s="903"/>
      <c r="C1659" s="904"/>
      <c r="D1659" s="905"/>
      <c r="E1659" s="906"/>
      <c r="F1659" s="907"/>
      <c r="G1659" s="908"/>
      <c r="H1659" s="909"/>
      <c r="I1659" s="910"/>
      <c r="J1659" s="911"/>
      <c r="K1659" s="912"/>
      <c r="L1659" s="913"/>
      <c r="M1659" s="914"/>
      <c r="N1659" s="915"/>
      <c r="O1659" s="914"/>
      <c r="P1659" s="915"/>
      <c r="Q1659" s="916"/>
      <c r="R1659" s="917"/>
      <c r="S1659" s="918"/>
      <c r="T1659" s="114" t="str" cm="1">
        <f t="array" ref="T1659">_xlfn.IFS(I1659="L = L",J1659*K1659,I1659="L = RoT",J1659*R1659*S1659,I1659="A = L x H",J1659*K1659*L1659,I1659="A = CS",J1659*O1659,I1659="A = A",J1659*N1659,I1659="A = RoT",J1659*R1659*S1659,I1659="V = L x H x T",J1659*K1659*L1659*M1659,I1659="V = L x CS",J1659*K1659*O1659,I1659="V = T x A",J1659*M1659*N1659,I1659="V = V",J1659*P1659,I1659="V = RoT",J1659*R1659*S1659,I1659="M = M",J1659*Q1659,I1659="M = RoT",J1659*R1659*S1659,I1659="","")</f>
        <v/>
      </c>
      <c r="U1659" s="115" t="str" cm="1">
        <f t="array" ref="U1659">_xlfn.IFNA(_xlfn.IFS($H1659="length","m",$H1659="area","m2",$H1659="volume","m3",$H1659="mass","kg",$H1659="",""),"problem")</f>
        <v/>
      </c>
      <c r="V1659" s="475"/>
      <c r="W1659" s="476"/>
      <c r="X1659" s="476"/>
      <c r="Y1659" s="476"/>
      <c r="Z1659" s="116"/>
      <c r="AA1659" s="117" t="str" cm="1">
        <f t="array" ref="AA1659">_xlfn.IFNA(_xlfn.IFS($H1659="Length",VLOOKUP($Y1659,Densities,3,FALSE),$H1659="area",VLOOKUP($Y1659,Densities,4,FALSE),$H1659="volume",VLOOKUP($Y1659,Densities,5,FALSE),$H1659="mass",1,$H1659="",""),"enter density manually")</f>
        <v/>
      </c>
      <c r="AB1659" s="115" t="str" cm="1">
        <f t="array" ref="AB1659">_xlfn.IFNA(_xlfn.IFS($H1659="length","kg/m",$H1659="area","kg/m2",$H1659="volume","kg/m3",$H1659="mass","kg/kg",$H1659="",""),"problem")</f>
        <v/>
      </c>
      <c r="AC1659" s="118" t="str">
        <f t="shared" si="99"/>
        <v/>
      </c>
      <c r="AD1659" s="119" t="str">
        <f t="shared" si="100"/>
        <v/>
      </c>
      <c r="AE1659" s="120" t="str">
        <f t="shared" si="101"/>
        <v/>
      </c>
      <c r="AF1659" s="121" t="str">
        <f t="shared" si="98"/>
        <v/>
      </c>
    </row>
    <row r="1660" spans="2:32" ht="15.75" customHeight="1" x14ac:dyDescent="0.35">
      <c r="B1660" s="903"/>
      <c r="C1660" s="904"/>
      <c r="D1660" s="905"/>
      <c r="E1660" s="906"/>
      <c r="F1660" s="907"/>
      <c r="G1660" s="908"/>
      <c r="H1660" s="909"/>
      <c r="I1660" s="910"/>
      <c r="J1660" s="911"/>
      <c r="K1660" s="912"/>
      <c r="L1660" s="913"/>
      <c r="M1660" s="914"/>
      <c r="N1660" s="915"/>
      <c r="O1660" s="914"/>
      <c r="P1660" s="915"/>
      <c r="Q1660" s="916"/>
      <c r="R1660" s="917"/>
      <c r="S1660" s="918"/>
      <c r="T1660" s="114" t="str" cm="1">
        <f t="array" ref="T1660">_xlfn.IFS(I1660="L = L",J1660*K1660,I1660="L = RoT",J1660*R1660*S1660,I1660="A = L x H",J1660*K1660*L1660,I1660="A = CS",J1660*O1660,I1660="A = A",J1660*N1660,I1660="A = RoT",J1660*R1660*S1660,I1660="V = L x H x T",J1660*K1660*L1660*M1660,I1660="V = L x CS",J1660*K1660*O1660,I1660="V = T x A",J1660*M1660*N1660,I1660="V = V",J1660*P1660,I1660="V = RoT",J1660*R1660*S1660,I1660="M = M",J1660*Q1660,I1660="M = RoT",J1660*R1660*S1660,I1660="","")</f>
        <v/>
      </c>
      <c r="U1660" s="115" t="str" cm="1">
        <f t="array" ref="U1660">_xlfn.IFNA(_xlfn.IFS($H1660="length","m",$H1660="area","m2",$H1660="volume","m3",$H1660="mass","kg",$H1660="",""),"problem")</f>
        <v/>
      </c>
      <c r="V1660" s="475"/>
      <c r="W1660" s="476"/>
      <c r="X1660" s="476"/>
      <c r="Y1660" s="476"/>
      <c r="Z1660" s="116"/>
      <c r="AA1660" s="117" t="str" cm="1">
        <f t="array" ref="AA1660">_xlfn.IFNA(_xlfn.IFS($H1660="Length",VLOOKUP($Y1660,Densities,3,FALSE),$H1660="area",VLOOKUP($Y1660,Densities,4,FALSE),$H1660="volume",VLOOKUP($Y1660,Densities,5,FALSE),$H1660="mass",1,$H1660="",""),"enter density manually")</f>
        <v/>
      </c>
      <c r="AB1660" s="115" t="str" cm="1">
        <f t="array" ref="AB1660">_xlfn.IFNA(_xlfn.IFS($H1660="length","kg/m",$H1660="area","kg/m2",$H1660="volume","kg/m3",$H1660="mass","kg/kg",$H1660="",""),"problem")</f>
        <v/>
      </c>
      <c r="AC1660" s="118" t="str">
        <f t="shared" si="99"/>
        <v/>
      </c>
      <c r="AD1660" s="119" t="str">
        <f t="shared" si="100"/>
        <v/>
      </c>
      <c r="AE1660" s="120" t="str">
        <f t="shared" si="101"/>
        <v/>
      </c>
      <c r="AF1660" s="121" t="str">
        <f t="shared" si="98"/>
        <v/>
      </c>
    </row>
    <row r="1661" spans="2:32" ht="15.75" customHeight="1" x14ac:dyDescent="0.35">
      <c r="B1661" s="903"/>
      <c r="C1661" s="904"/>
      <c r="D1661" s="905"/>
      <c r="E1661" s="906"/>
      <c r="F1661" s="907"/>
      <c r="G1661" s="908"/>
      <c r="H1661" s="909"/>
      <c r="I1661" s="910"/>
      <c r="J1661" s="911"/>
      <c r="K1661" s="912"/>
      <c r="L1661" s="913"/>
      <c r="M1661" s="914"/>
      <c r="N1661" s="915"/>
      <c r="O1661" s="914"/>
      <c r="P1661" s="915"/>
      <c r="Q1661" s="916"/>
      <c r="R1661" s="917"/>
      <c r="S1661" s="918"/>
      <c r="T1661" s="114" t="str" cm="1">
        <f t="array" ref="T1661">_xlfn.IFS(I1661="L = L",J1661*K1661,I1661="L = RoT",J1661*R1661*S1661,I1661="A = L x H",J1661*K1661*L1661,I1661="A = CS",J1661*O1661,I1661="A = A",J1661*N1661,I1661="A = RoT",J1661*R1661*S1661,I1661="V = L x H x T",J1661*K1661*L1661*M1661,I1661="V = L x CS",J1661*K1661*O1661,I1661="V = T x A",J1661*M1661*N1661,I1661="V = V",J1661*P1661,I1661="V = RoT",J1661*R1661*S1661,I1661="M = M",J1661*Q1661,I1661="M = RoT",J1661*R1661*S1661,I1661="","")</f>
        <v/>
      </c>
      <c r="U1661" s="115" t="str" cm="1">
        <f t="array" ref="U1661">_xlfn.IFNA(_xlfn.IFS($H1661="length","m",$H1661="area","m2",$H1661="volume","m3",$H1661="mass","kg",$H1661="",""),"problem")</f>
        <v/>
      </c>
      <c r="V1661" s="475"/>
      <c r="W1661" s="476"/>
      <c r="X1661" s="476"/>
      <c r="Y1661" s="476"/>
      <c r="Z1661" s="116"/>
      <c r="AA1661" s="117" t="str" cm="1">
        <f t="array" ref="AA1661">_xlfn.IFNA(_xlfn.IFS($H1661="Length",VLOOKUP($Y1661,Densities,3,FALSE),$H1661="area",VLOOKUP($Y1661,Densities,4,FALSE),$H1661="volume",VLOOKUP($Y1661,Densities,5,FALSE),$H1661="mass",1,$H1661="",""),"enter density manually")</f>
        <v/>
      </c>
      <c r="AB1661" s="115" t="str" cm="1">
        <f t="array" ref="AB1661">_xlfn.IFNA(_xlfn.IFS($H1661="length","kg/m",$H1661="area","kg/m2",$H1661="volume","kg/m3",$H1661="mass","kg/kg",$H1661="",""),"problem")</f>
        <v/>
      </c>
      <c r="AC1661" s="118" t="str">
        <f t="shared" si="99"/>
        <v/>
      </c>
      <c r="AD1661" s="119" t="str">
        <f t="shared" si="100"/>
        <v/>
      </c>
      <c r="AE1661" s="120" t="str">
        <f t="shared" si="101"/>
        <v/>
      </c>
      <c r="AF1661" s="121" t="str">
        <f t="shared" si="98"/>
        <v/>
      </c>
    </row>
    <row r="1662" spans="2:32" ht="15.75" customHeight="1" x14ac:dyDescent="0.35">
      <c r="B1662" s="903"/>
      <c r="C1662" s="904"/>
      <c r="D1662" s="905"/>
      <c r="E1662" s="906"/>
      <c r="F1662" s="907"/>
      <c r="G1662" s="908"/>
      <c r="H1662" s="909"/>
      <c r="I1662" s="910"/>
      <c r="J1662" s="911"/>
      <c r="K1662" s="912"/>
      <c r="L1662" s="913"/>
      <c r="M1662" s="914"/>
      <c r="N1662" s="915"/>
      <c r="O1662" s="914"/>
      <c r="P1662" s="915"/>
      <c r="Q1662" s="916"/>
      <c r="R1662" s="917"/>
      <c r="S1662" s="918"/>
      <c r="T1662" s="114" t="str" cm="1">
        <f t="array" ref="T1662">_xlfn.IFS(I1662="L = L",J1662*K1662,I1662="L = RoT",J1662*R1662*S1662,I1662="A = L x H",J1662*K1662*L1662,I1662="A = CS",J1662*O1662,I1662="A = A",J1662*N1662,I1662="A = RoT",J1662*R1662*S1662,I1662="V = L x H x T",J1662*K1662*L1662*M1662,I1662="V = L x CS",J1662*K1662*O1662,I1662="V = T x A",J1662*M1662*N1662,I1662="V = V",J1662*P1662,I1662="V = RoT",J1662*R1662*S1662,I1662="M = M",J1662*Q1662,I1662="M = RoT",J1662*R1662*S1662,I1662="","")</f>
        <v/>
      </c>
      <c r="U1662" s="115" t="str" cm="1">
        <f t="array" ref="U1662">_xlfn.IFNA(_xlfn.IFS($H1662="length","m",$H1662="area","m2",$H1662="volume","m3",$H1662="mass","kg",$H1662="",""),"problem")</f>
        <v/>
      </c>
      <c r="V1662" s="475"/>
      <c r="W1662" s="476"/>
      <c r="X1662" s="476"/>
      <c r="Y1662" s="476"/>
      <c r="Z1662" s="116"/>
      <c r="AA1662" s="117" t="str" cm="1">
        <f t="array" ref="AA1662">_xlfn.IFNA(_xlfn.IFS($H1662="Length",VLOOKUP($Y1662,Densities,3,FALSE),$H1662="area",VLOOKUP($Y1662,Densities,4,FALSE),$H1662="volume",VLOOKUP($Y1662,Densities,5,FALSE),$H1662="mass",1,$H1662="",""),"enter density manually")</f>
        <v/>
      </c>
      <c r="AB1662" s="115" t="str" cm="1">
        <f t="array" ref="AB1662">_xlfn.IFNA(_xlfn.IFS($H1662="length","kg/m",$H1662="area","kg/m2",$H1662="volume","kg/m3",$H1662="mass","kg/kg",$H1662="",""),"problem")</f>
        <v/>
      </c>
      <c r="AC1662" s="118" t="str">
        <f t="shared" si="99"/>
        <v/>
      </c>
      <c r="AD1662" s="119" t="str">
        <f t="shared" si="100"/>
        <v/>
      </c>
      <c r="AE1662" s="120" t="str">
        <f t="shared" si="101"/>
        <v/>
      </c>
      <c r="AF1662" s="121" t="str">
        <f t="shared" si="98"/>
        <v/>
      </c>
    </row>
    <row r="1663" spans="2:32" ht="15.75" customHeight="1" x14ac:dyDescent="0.35">
      <c r="B1663" s="903"/>
      <c r="C1663" s="904"/>
      <c r="D1663" s="905"/>
      <c r="E1663" s="906"/>
      <c r="F1663" s="907"/>
      <c r="G1663" s="908"/>
      <c r="H1663" s="909"/>
      <c r="I1663" s="910"/>
      <c r="J1663" s="911"/>
      <c r="K1663" s="912"/>
      <c r="L1663" s="913"/>
      <c r="M1663" s="914"/>
      <c r="N1663" s="915"/>
      <c r="O1663" s="914"/>
      <c r="P1663" s="915"/>
      <c r="Q1663" s="916"/>
      <c r="R1663" s="917"/>
      <c r="S1663" s="918"/>
      <c r="T1663" s="114" t="str" cm="1">
        <f t="array" ref="T1663">_xlfn.IFS(I1663="L = L",J1663*K1663,I1663="L = RoT",J1663*R1663*S1663,I1663="A = L x H",J1663*K1663*L1663,I1663="A = CS",J1663*O1663,I1663="A = A",J1663*N1663,I1663="A = RoT",J1663*R1663*S1663,I1663="V = L x H x T",J1663*K1663*L1663*M1663,I1663="V = L x CS",J1663*K1663*O1663,I1663="V = T x A",J1663*M1663*N1663,I1663="V = V",J1663*P1663,I1663="V = RoT",J1663*R1663*S1663,I1663="M = M",J1663*Q1663,I1663="M = RoT",J1663*R1663*S1663,I1663="","")</f>
        <v/>
      </c>
      <c r="U1663" s="115" t="str" cm="1">
        <f t="array" ref="U1663">_xlfn.IFNA(_xlfn.IFS($H1663="length","m",$H1663="area","m2",$H1663="volume","m3",$H1663="mass","kg",$H1663="",""),"problem")</f>
        <v/>
      </c>
      <c r="V1663" s="475"/>
      <c r="W1663" s="476"/>
      <c r="X1663" s="476"/>
      <c r="Y1663" s="476"/>
      <c r="Z1663" s="116"/>
      <c r="AA1663" s="117" t="str" cm="1">
        <f t="array" ref="AA1663">_xlfn.IFNA(_xlfn.IFS($H1663="Length",VLOOKUP($Y1663,Densities,3,FALSE),$H1663="area",VLOOKUP($Y1663,Densities,4,FALSE),$H1663="volume",VLOOKUP($Y1663,Densities,5,FALSE),$H1663="mass",1,$H1663="",""),"enter density manually")</f>
        <v/>
      </c>
      <c r="AB1663" s="115" t="str" cm="1">
        <f t="array" ref="AB1663">_xlfn.IFNA(_xlfn.IFS($H1663="length","kg/m",$H1663="area","kg/m2",$H1663="volume","kg/m3",$H1663="mass","kg/kg",$H1663="",""),"problem")</f>
        <v/>
      </c>
      <c r="AC1663" s="118" t="str">
        <f t="shared" si="99"/>
        <v/>
      </c>
      <c r="AD1663" s="119" t="str">
        <f t="shared" si="100"/>
        <v/>
      </c>
      <c r="AE1663" s="120" t="str">
        <f t="shared" si="101"/>
        <v/>
      </c>
      <c r="AF1663" s="121" t="str">
        <f t="shared" si="98"/>
        <v/>
      </c>
    </row>
    <row r="1664" spans="2:32" ht="15.75" customHeight="1" x14ac:dyDescent="0.35">
      <c r="B1664" s="903"/>
      <c r="C1664" s="904"/>
      <c r="D1664" s="905"/>
      <c r="E1664" s="906"/>
      <c r="F1664" s="907"/>
      <c r="G1664" s="908"/>
      <c r="H1664" s="909"/>
      <c r="I1664" s="910"/>
      <c r="J1664" s="911"/>
      <c r="K1664" s="912"/>
      <c r="L1664" s="913"/>
      <c r="M1664" s="914"/>
      <c r="N1664" s="915"/>
      <c r="O1664" s="914"/>
      <c r="P1664" s="915"/>
      <c r="Q1664" s="916"/>
      <c r="R1664" s="917"/>
      <c r="S1664" s="918"/>
      <c r="T1664" s="114" t="str" cm="1">
        <f t="array" ref="T1664">_xlfn.IFS(I1664="L = L",J1664*K1664,I1664="L = RoT",J1664*R1664*S1664,I1664="A = L x H",J1664*K1664*L1664,I1664="A = CS",J1664*O1664,I1664="A = A",J1664*N1664,I1664="A = RoT",J1664*R1664*S1664,I1664="V = L x H x T",J1664*K1664*L1664*M1664,I1664="V = L x CS",J1664*K1664*O1664,I1664="V = T x A",J1664*M1664*N1664,I1664="V = V",J1664*P1664,I1664="V = RoT",J1664*R1664*S1664,I1664="M = M",J1664*Q1664,I1664="M = RoT",J1664*R1664*S1664,I1664="","")</f>
        <v/>
      </c>
      <c r="U1664" s="115" t="str" cm="1">
        <f t="array" ref="U1664">_xlfn.IFNA(_xlfn.IFS($H1664="length","m",$H1664="area","m2",$H1664="volume","m3",$H1664="mass","kg",$H1664="",""),"problem")</f>
        <v/>
      </c>
      <c r="V1664" s="475"/>
      <c r="W1664" s="476"/>
      <c r="X1664" s="476"/>
      <c r="Y1664" s="476"/>
      <c r="Z1664" s="116"/>
      <c r="AA1664" s="117" t="str" cm="1">
        <f t="array" ref="AA1664">_xlfn.IFNA(_xlfn.IFS($H1664="Length",VLOOKUP($Y1664,Densities,3,FALSE),$H1664="area",VLOOKUP($Y1664,Densities,4,FALSE),$H1664="volume",VLOOKUP($Y1664,Densities,5,FALSE),$H1664="mass",1,$H1664="",""),"enter density manually")</f>
        <v/>
      </c>
      <c r="AB1664" s="115" t="str" cm="1">
        <f t="array" ref="AB1664">_xlfn.IFNA(_xlfn.IFS($H1664="length","kg/m",$H1664="area","kg/m2",$H1664="volume","kg/m3",$H1664="mass","kg/kg",$H1664="",""),"problem")</f>
        <v/>
      </c>
      <c r="AC1664" s="118" t="str">
        <f t="shared" si="99"/>
        <v/>
      </c>
      <c r="AD1664" s="119" t="str">
        <f t="shared" si="100"/>
        <v/>
      </c>
      <c r="AE1664" s="120" t="str">
        <f t="shared" si="101"/>
        <v/>
      </c>
      <c r="AF1664" s="121" t="str">
        <f t="shared" si="98"/>
        <v/>
      </c>
    </row>
    <row r="1665" spans="2:32" ht="15.75" customHeight="1" x14ac:dyDescent="0.35">
      <c r="B1665" s="903"/>
      <c r="C1665" s="904"/>
      <c r="D1665" s="905"/>
      <c r="E1665" s="906"/>
      <c r="F1665" s="907"/>
      <c r="G1665" s="908"/>
      <c r="H1665" s="909"/>
      <c r="I1665" s="910"/>
      <c r="J1665" s="911"/>
      <c r="K1665" s="912"/>
      <c r="L1665" s="913"/>
      <c r="M1665" s="914"/>
      <c r="N1665" s="915"/>
      <c r="O1665" s="914"/>
      <c r="P1665" s="915"/>
      <c r="Q1665" s="916"/>
      <c r="R1665" s="917"/>
      <c r="S1665" s="918"/>
      <c r="T1665" s="114" t="str" cm="1">
        <f t="array" ref="T1665">_xlfn.IFS(I1665="L = L",J1665*K1665,I1665="L = RoT",J1665*R1665*S1665,I1665="A = L x H",J1665*K1665*L1665,I1665="A = CS",J1665*O1665,I1665="A = A",J1665*N1665,I1665="A = RoT",J1665*R1665*S1665,I1665="V = L x H x T",J1665*K1665*L1665*M1665,I1665="V = L x CS",J1665*K1665*O1665,I1665="V = T x A",J1665*M1665*N1665,I1665="V = V",J1665*P1665,I1665="V = RoT",J1665*R1665*S1665,I1665="M = M",J1665*Q1665,I1665="M = RoT",J1665*R1665*S1665,I1665="","")</f>
        <v/>
      </c>
      <c r="U1665" s="115" t="str" cm="1">
        <f t="array" ref="U1665">_xlfn.IFNA(_xlfn.IFS($H1665="length","m",$H1665="area","m2",$H1665="volume","m3",$H1665="mass","kg",$H1665="",""),"problem")</f>
        <v/>
      </c>
      <c r="V1665" s="475"/>
      <c r="W1665" s="476"/>
      <c r="X1665" s="476"/>
      <c r="Y1665" s="476"/>
      <c r="Z1665" s="116"/>
      <c r="AA1665" s="117" t="str" cm="1">
        <f t="array" ref="AA1665">_xlfn.IFNA(_xlfn.IFS($H1665="Length",VLOOKUP($Y1665,Densities,3,FALSE),$H1665="area",VLOOKUP($Y1665,Densities,4,FALSE),$H1665="volume",VLOOKUP($Y1665,Densities,5,FALSE),$H1665="mass",1,$H1665="",""),"enter density manually")</f>
        <v/>
      </c>
      <c r="AB1665" s="115" t="str" cm="1">
        <f t="array" ref="AB1665">_xlfn.IFNA(_xlfn.IFS($H1665="length","kg/m",$H1665="area","kg/m2",$H1665="volume","kg/m3",$H1665="mass","kg/kg",$H1665="",""),"problem")</f>
        <v/>
      </c>
      <c r="AC1665" s="118" t="str">
        <f t="shared" si="99"/>
        <v/>
      </c>
      <c r="AD1665" s="119" t="str">
        <f t="shared" si="100"/>
        <v/>
      </c>
      <c r="AE1665" s="120" t="str">
        <f t="shared" si="101"/>
        <v/>
      </c>
      <c r="AF1665" s="121" t="str">
        <f t="shared" si="98"/>
        <v/>
      </c>
    </row>
    <row r="1666" spans="2:32" ht="15.75" customHeight="1" x14ac:dyDescent="0.35">
      <c r="B1666" s="903"/>
      <c r="C1666" s="904"/>
      <c r="D1666" s="905"/>
      <c r="E1666" s="906"/>
      <c r="F1666" s="907"/>
      <c r="G1666" s="908"/>
      <c r="H1666" s="909"/>
      <c r="I1666" s="910"/>
      <c r="J1666" s="911"/>
      <c r="K1666" s="912"/>
      <c r="L1666" s="913"/>
      <c r="M1666" s="914"/>
      <c r="N1666" s="915"/>
      <c r="O1666" s="914"/>
      <c r="P1666" s="915"/>
      <c r="Q1666" s="916"/>
      <c r="R1666" s="917"/>
      <c r="S1666" s="918"/>
      <c r="T1666" s="114" t="str" cm="1">
        <f t="array" ref="T1666">_xlfn.IFS(I1666="L = L",J1666*K1666,I1666="L = RoT",J1666*R1666*S1666,I1666="A = L x H",J1666*K1666*L1666,I1666="A = CS",J1666*O1666,I1666="A = A",J1666*N1666,I1666="A = RoT",J1666*R1666*S1666,I1666="V = L x H x T",J1666*K1666*L1666*M1666,I1666="V = L x CS",J1666*K1666*O1666,I1666="V = T x A",J1666*M1666*N1666,I1666="V = V",J1666*P1666,I1666="V = RoT",J1666*R1666*S1666,I1666="M = M",J1666*Q1666,I1666="M = RoT",J1666*R1666*S1666,I1666="","")</f>
        <v/>
      </c>
      <c r="U1666" s="115" t="str" cm="1">
        <f t="array" ref="U1666">_xlfn.IFNA(_xlfn.IFS($H1666="length","m",$H1666="area","m2",$H1666="volume","m3",$H1666="mass","kg",$H1666="",""),"problem")</f>
        <v/>
      </c>
      <c r="V1666" s="475"/>
      <c r="W1666" s="476"/>
      <c r="X1666" s="476"/>
      <c r="Y1666" s="476"/>
      <c r="Z1666" s="116"/>
      <c r="AA1666" s="117" t="str" cm="1">
        <f t="array" ref="AA1666">_xlfn.IFNA(_xlfn.IFS($H1666="Length",VLOOKUP($Y1666,Densities,3,FALSE),$H1666="area",VLOOKUP($Y1666,Densities,4,FALSE),$H1666="volume",VLOOKUP($Y1666,Densities,5,FALSE),$H1666="mass",1,$H1666="",""),"enter density manually")</f>
        <v/>
      </c>
      <c r="AB1666" s="115" t="str" cm="1">
        <f t="array" ref="AB1666">_xlfn.IFNA(_xlfn.IFS($H1666="length","kg/m",$H1666="area","kg/m2",$H1666="volume","kg/m3",$H1666="mass","kg/kg",$H1666="",""),"problem")</f>
        <v/>
      </c>
      <c r="AC1666" s="118" t="str">
        <f t="shared" si="99"/>
        <v/>
      </c>
      <c r="AD1666" s="119" t="str">
        <f t="shared" si="100"/>
        <v/>
      </c>
      <c r="AE1666" s="120" t="str">
        <f t="shared" si="101"/>
        <v/>
      </c>
      <c r="AF1666" s="121" t="str">
        <f t="shared" si="98"/>
        <v/>
      </c>
    </row>
    <row r="1667" spans="2:32" ht="15.75" customHeight="1" x14ac:dyDescent="0.35">
      <c r="B1667" s="903"/>
      <c r="C1667" s="904"/>
      <c r="D1667" s="905"/>
      <c r="E1667" s="906"/>
      <c r="F1667" s="907"/>
      <c r="G1667" s="908"/>
      <c r="H1667" s="909"/>
      <c r="I1667" s="910"/>
      <c r="J1667" s="911"/>
      <c r="K1667" s="912"/>
      <c r="L1667" s="913"/>
      <c r="M1667" s="914"/>
      <c r="N1667" s="915"/>
      <c r="O1667" s="914"/>
      <c r="P1667" s="915"/>
      <c r="Q1667" s="916"/>
      <c r="R1667" s="917"/>
      <c r="S1667" s="918"/>
      <c r="T1667" s="114" t="str" cm="1">
        <f t="array" ref="T1667">_xlfn.IFS(I1667="L = L",J1667*K1667,I1667="L = RoT",J1667*R1667*S1667,I1667="A = L x H",J1667*K1667*L1667,I1667="A = CS",J1667*O1667,I1667="A = A",J1667*N1667,I1667="A = RoT",J1667*R1667*S1667,I1667="V = L x H x T",J1667*K1667*L1667*M1667,I1667="V = L x CS",J1667*K1667*O1667,I1667="V = T x A",J1667*M1667*N1667,I1667="V = V",J1667*P1667,I1667="V = RoT",J1667*R1667*S1667,I1667="M = M",J1667*Q1667,I1667="M = RoT",J1667*R1667*S1667,I1667="","")</f>
        <v/>
      </c>
      <c r="U1667" s="115" t="str" cm="1">
        <f t="array" ref="U1667">_xlfn.IFNA(_xlfn.IFS($H1667="length","m",$H1667="area","m2",$H1667="volume","m3",$H1667="mass","kg",$H1667="",""),"problem")</f>
        <v/>
      </c>
      <c r="V1667" s="475"/>
      <c r="W1667" s="476"/>
      <c r="X1667" s="476"/>
      <c r="Y1667" s="476"/>
      <c r="Z1667" s="116"/>
      <c r="AA1667" s="117" t="str" cm="1">
        <f t="array" ref="AA1667">_xlfn.IFNA(_xlfn.IFS($H1667="Length",VLOOKUP($Y1667,Densities,3,FALSE),$H1667="area",VLOOKUP($Y1667,Densities,4,FALSE),$H1667="volume",VLOOKUP($Y1667,Densities,5,FALSE),$H1667="mass",1,$H1667="",""),"enter density manually")</f>
        <v/>
      </c>
      <c r="AB1667" s="115" t="str" cm="1">
        <f t="array" ref="AB1667">_xlfn.IFNA(_xlfn.IFS($H1667="length","kg/m",$H1667="area","kg/m2",$H1667="volume","kg/m3",$H1667="mass","kg/kg",$H1667="",""),"problem")</f>
        <v/>
      </c>
      <c r="AC1667" s="118" t="str">
        <f t="shared" si="99"/>
        <v/>
      </c>
      <c r="AD1667" s="119" t="str">
        <f t="shared" si="100"/>
        <v/>
      </c>
      <c r="AE1667" s="120" t="str">
        <f t="shared" si="101"/>
        <v/>
      </c>
      <c r="AF1667" s="121" t="str">
        <f t="shared" si="98"/>
        <v/>
      </c>
    </row>
    <row r="1668" spans="2:32" ht="15.75" customHeight="1" x14ac:dyDescent="0.35">
      <c r="B1668" s="903"/>
      <c r="C1668" s="904"/>
      <c r="D1668" s="905"/>
      <c r="E1668" s="906"/>
      <c r="F1668" s="907"/>
      <c r="G1668" s="908"/>
      <c r="H1668" s="909"/>
      <c r="I1668" s="910"/>
      <c r="J1668" s="911"/>
      <c r="K1668" s="912"/>
      <c r="L1668" s="913"/>
      <c r="M1668" s="914"/>
      <c r="N1668" s="915"/>
      <c r="O1668" s="914"/>
      <c r="P1668" s="915"/>
      <c r="Q1668" s="916"/>
      <c r="R1668" s="917"/>
      <c r="S1668" s="918"/>
      <c r="T1668" s="114" t="str" cm="1">
        <f t="array" ref="T1668">_xlfn.IFS(I1668="L = L",J1668*K1668,I1668="L = RoT",J1668*R1668*S1668,I1668="A = L x H",J1668*K1668*L1668,I1668="A = CS",J1668*O1668,I1668="A = A",J1668*N1668,I1668="A = RoT",J1668*R1668*S1668,I1668="V = L x H x T",J1668*K1668*L1668*M1668,I1668="V = L x CS",J1668*K1668*O1668,I1668="V = T x A",J1668*M1668*N1668,I1668="V = V",J1668*P1668,I1668="V = RoT",J1668*R1668*S1668,I1668="M = M",J1668*Q1668,I1668="M = RoT",J1668*R1668*S1668,I1668="","")</f>
        <v/>
      </c>
      <c r="U1668" s="115" t="str" cm="1">
        <f t="array" ref="U1668">_xlfn.IFNA(_xlfn.IFS($H1668="length","m",$H1668="area","m2",$H1668="volume","m3",$H1668="mass","kg",$H1668="",""),"problem")</f>
        <v/>
      </c>
      <c r="V1668" s="475"/>
      <c r="W1668" s="476"/>
      <c r="X1668" s="476"/>
      <c r="Y1668" s="476"/>
      <c r="Z1668" s="116"/>
      <c r="AA1668" s="117" t="str" cm="1">
        <f t="array" ref="AA1668">_xlfn.IFNA(_xlfn.IFS($H1668="Length",VLOOKUP($Y1668,Densities,3,FALSE),$H1668="area",VLOOKUP($Y1668,Densities,4,FALSE),$H1668="volume",VLOOKUP($Y1668,Densities,5,FALSE),$H1668="mass",1,$H1668="",""),"enter density manually")</f>
        <v/>
      </c>
      <c r="AB1668" s="115" t="str" cm="1">
        <f t="array" ref="AB1668">_xlfn.IFNA(_xlfn.IFS($H1668="length","kg/m",$H1668="area","kg/m2",$H1668="volume","kg/m3",$H1668="mass","kg/kg",$H1668="",""),"problem")</f>
        <v/>
      </c>
      <c r="AC1668" s="118" t="str">
        <f t="shared" si="99"/>
        <v/>
      </c>
      <c r="AD1668" s="119" t="str">
        <f t="shared" si="100"/>
        <v/>
      </c>
      <c r="AE1668" s="120" t="str">
        <f t="shared" si="101"/>
        <v/>
      </c>
      <c r="AF1668" s="121" t="str">
        <f t="shared" si="98"/>
        <v/>
      </c>
    </row>
    <row r="1669" spans="2:32" ht="15.75" customHeight="1" x14ac:dyDescent="0.35">
      <c r="B1669" s="903"/>
      <c r="C1669" s="904"/>
      <c r="D1669" s="905"/>
      <c r="E1669" s="906"/>
      <c r="F1669" s="907"/>
      <c r="G1669" s="908"/>
      <c r="H1669" s="909"/>
      <c r="I1669" s="910"/>
      <c r="J1669" s="911"/>
      <c r="K1669" s="912"/>
      <c r="L1669" s="913"/>
      <c r="M1669" s="914"/>
      <c r="N1669" s="915"/>
      <c r="O1669" s="914"/>
      <c r="P1669" s="915"/>
      <c r="Q1669" s="916"/>
      <c r="R1669" s="917"/>
      <c r="S1669" s="918"/>
      <c r="T1669" s="114" t="str" cm="1">
        <f t="array" ref="T1669">_xlfn.IFS(I1669="L = L",J1669*K1669,I1669="L = RoT",J1669*R1669*S1669,I1669="A = L x H",J1669*K1669*L1669,I1669="A = CS",J1669*O1669,I1669="A = A",J1669*N1669,I1669="A = RoT",J1669*R1669*S1669,I1669="V = L x H x T",J1669*K1669*L1669*M1669,I1669="V = L x CS",J1669*K1669*O1669,I1669="V = T x A",J1669*M1669*N1669,I1669="V = V",J1669*P1669,I1669="V = RoT",J1669*R1669*S1669,I1669="M = M",J1669*Q1669,I1669="M = RoT",J1669*R1669*S1669,I1669="","")</f>
        <v/>
      </c>
      <c r="U1669" s="115" t="str" cm="1">
        <f t="array" ref="U1669">_xlfn.IFNA(_xlfn.IFS($H1669="length","m",$H1669="area","m2",$H1669="volume","m3",$H1669="mass","kg",$H1669="",""),"problem")</f>
        <v/>
      </c>
      <c r="V1669" s="475"/>
      <c r="W1669" s="476"/>
      <c r="X1669" s="476"/>
      <c r="Y1669" s="476"/>
      <c r="Z1669" s="116"/>
      <c r="AA1669" s="117" t="str" cm="1">
        <f t="array" ref="AA1669">_xlfn.IFNA(_xlfn.IFS($H1669="Length",VLOOKUP($Y1669,Densities,3,FALSE),$H1669="area",VLOOKUP($Y1669,Densities,4,FALSE),$H1669="volume",VLOOKUP($Y1669,Densities,5,FALSE),$H1669="mass",1,$H1669="",""),"enter density manually")</f>
        <v/>
      </c>
      <c r="AB1669" s="115" t="str" cm="1">
        <f t="array" ref="AB1669">_xlfn.IFNA(_xlfn.IFS($H1669="length","kg/m",$H1669="area","kg/m2",$H1669="volume","kg/m3",$H1669="mass","kg/kg",$H1669="",""),"problem")</f>
        <v/>
      </c>
      <c r="AC1669" s="118" t="str">
        <f t="shared" si="99"/>
        <v/>
      </c>
      <c r="AD1669" s="119" t="str">
        <f t="shared" si="100"/>
        <v/>
      </c>
      <c r="AE1669" s="120" t="str">
        <f t="shared" si="101"/>
        <v/>
      </c>
      <c r="AF1669" s="121" t="str">
        <f t="shared" si="98"/>
        <v/>
      </c>
    </row>
    <row r="1670" spans="2:32" ht="15.75" customHeight="1" x14ac:dyDescent="0.35">
      <c r="B1670" s="903"/>
      <c r="C1670" s="904"/>
      <c r="D1670" s="905"/>
      <c r="E1670" s="906"/>
      <c r="F1670" s="907"/>
      <c r="G1670" s="908"/>
      <c r="H1670" s="909"/>
      <c r="I1670" s="910"/>
      <c r="J1670" s="911"/>
      <c r="K1670" s="912"/>
      <c r="L1670" s="913"/>
      <c r="M1670" s="914"/>
      <c r="N1670" s="915"/>
      <c r="O1670" s="914"/>
      <c r="P1670" s="915"/>
      <c r="Q1670" s="916"/>
      <c r="R1670" s="917"/>
      <c r="S1670" s="918"/>
      <c r="T1670" s="114" t="str" cm="1">
        <f t="array" ref="T1670">_xlfn.IFS(I1670="L = L",J1670*K1670,I1670="L = RoT",J1670*R1670*S1670,I1670="A = L x H",J1670*K1670*L1670,I1670="A = CS",J1670*O1670,I1670="A = A",J1670*N1670,I1670="A = RoT",J1670*R1670*S1670,I1670="V = L x H x T",J1670*K1670*L1670*M1670,I1670="V = L x CS",J1670*K1670*O1670,I1670="V = T x A",J1670*M1670*N1670,I1670="V = V",J1670*P1670,I1670="V = RoT",J1670*R1670*S1670,I1670="M = M",J1670*Q1670,I1670="M = RoT",J1670*R1670*S1670,I1670="","")</f>
        <v/>
      </c>
      <c r="U1670" s="115" t="str" cm="1">
        <f t="array" ref="U1670">_xlfn.IFNA(_xlfn.IFS($H1670="length","m",$H1670="area","m2",$H1670="volume","m3",$H1670="mass","kg",$H1670="",""),"problem")</f>
        <v/>
      </c>
      <c r="V1670" s="475"/>
      <c r="W1670" s="476"/>
      <c r="X1670" s="476"/>
      <c r="Y1670" s="476"/>
      <c r="Z1670" s="116"/>
      <c r="AA1670" s="117" t="str" cm="1">
        <f t="array" ref="AA1670">_xlfn.IFNA(_xlfn.IFS($H1670="Length",VLOOKUP($Y1670,Densities,3,FALSE),$H1670="area",VLOOKUP($Y1670,Densities,4,FALSE),$H1670="volume",VLOOKUP($Y1670,Densities,5,FALSE),$H1670="mass",1,$H1670="",""),"enter density manually")</f>
        <v/>
      </c>
      <c r="AB1670" s="115" t="str" cm="1">
        <f t="array" ref="AB1670">_xlfn.IFNA(_xlfn.IFS($H1670="length","kg/m",$H1670="area","kg/m2",$H1670="volume","kg/m3",$H1670="mass","kg/kg",$H1670="",""),"problem")</f>
        <v/>
      </c>
      <c r="AC1670" s="118" t="str">
        <f t="shared" si="99"/>
        <v/>
      </c>
      <c r="AD1670" s="119" t="str">
        <f t="shared" si="100"/>
        <v/>
      </c>
      <c r="AE1670" s="120" t="str">
        <f t="shared" si="101"/>
        <v/>
      </c>
      <c r="AF1670" s="121" t="str">
        <f t="shared" ref="AF1670:AF1733" si="102">_xlfn.IFNA(IF($Y1670="","",VLOOKUP($Y1670,_xlfn.CHOOSECOLS(Material_categories,4,9),2,FALSE)),"Assign material to its type in tab 'Matching of material categories'")</f>
        <v/>
      </c>
    </row>
    <row r="1671" spans="2:32" ht="15.75" customHeight="1" x14ac:dyDescent="0.35">
      <c r="B1671" s="903"/>
      <c r="C1671" s="904"/>
      <c r="D1671" s="905"/>
      <c r="E1671" s="906"/>
      <c r="F1671" s="907"/>
      <c r="G1671" s="908"/>
      <c r="H1671" s="909"/>
      <c r="I1671" s="910"/>
      <c r="J1671" s="911"/>
      <c r="K1671" s="912"/>
      <c r="L1671" s="913"/>
      <c r="M1671" s="914"/>
      <c r="N1671" s="915"/>
      <c r="O1671" s="914"/>
      <c r="P1671" s="915"/>
      <c r="Q1671" s="916"/>
      <c r="R1671" s="917"/>
      <c r="S1671" s="918"/>
      <c r="T1671" s="114" t="str" cm="1">
        <f t="array" ref="T1671">_xlfn.IFS(I1671="L = L",J1671*K1671,I1671="L = RoT",J1671*R1671*S1671,I1671="A = L x H",J1671*K1671*L1671,I1671="A = CS",J1671*O1671,I1671="A = A",J1671*N1671,I1671="A = RoT",J1671*R1671*S1671,I1671="V = L x H x T",J1671*K1671*L1671*M1671,I1671="V = L x CS",J1671*K1671*O1671,I1671="V = T x A",J1671*M1671*N1671,I1671="V = V",J1671*P1671,I1671="V = RoT",J1671*R1671*S1671,I1671="M = M",J1671*Q1671,I1671="M = RoT",J1671*R1671*S1671,I1671="","")</f>
        <v/>
      </c>
      <c r="U1671" s="115" t="str" cm="1">
        <f t="array" ref="U1671">_xlfn.IFNA(_xlfn.IFS($H1671="length","m",$H1671="area","m2",$H1671="volume","m3",$H1671="mass","kg",$H1671="",""),"problem")</f>
        <v/>
      </c>
      <c r="V1671" s="475"/>
      <c r="W1671" s="476"/>
      <c r="X1671" s="476"/>
      <c r="Y1671" s="476"/>
      <c r="Z1671" s="116"/>
      <c r="AA1671" s="117" t="str" cm="1">
        <f t="array" ref="AA1671">_xlfn.IFNA(_xlfn.IFS($H1671="Length",VLOOKUP($Y1671,Densities,3,FALSE),$H1671="area",VLOOKUP($Y1671,Densities,4,FALSE),$H1671="volume",VLOOKUP($Y1671,Densities,5,FALSE),$H1671="mass",1,$H1671="",""),"enter density manually")</f>
        <v/>
      </c>
      <c r="AB1671" s="115" t="str" cm="1">
        <f t="array" ref="AB1671">_xlfn.IFNA(_xlfn.IFS($H1671="length","kg/m",$H1671="area","kg/m2",$H1671="volume","kg/m3",$H1671="mass","kg/kg",$H1671="",""),"problem")</f>
        <v/>
      </c>
      <c r="AC1671" s="118" t="str">
        <f t="shared" ref="AC1671:AC1734" si="103">IF($T1671="","",$T1671*$AA1671)</f>
        <v/>
      </c>
      <c r="AD1671" s="119" t="str">
        <f t="shared" ref="AD1671:AD1734" si="104">IF($Y1671="","",IFERROR(_xlfn.IFNA(IF($H1671="volume",$AA1671,VLOOKUP($Y1671,Densities,5,FALSE)),"enter volumic density manually"),"enter volumic density manually"))</f>
        <v/>
      </c>
      <c r="AE1671" s="120" t="str">
        <f t="shared" ref="AE1671:AE1734" si="105">IF($Y1671="","",IF($AC1671="","",$AC1671/$AD1671))</f>
        <v/>
      </c>
      <c r="AF1671" s="121" t="str">
        <f t="shared" si="102"/>
        <v/>
      </c>
    </row>
    <row r="1672" spans="2:32" ht="15.75" customHeight="1" x14ac:dyDescent="0.35">
      <c r="B1672" s="903"/>
      <c r="C1672" s="904"/>
      <c r="D1672" s="905"/>
      <c r="E1672" s="906"/>
      <c r="F1672" s="907"/>
      <c r="G1672" s="908"/>
      <c r="H1672" s="909"/>
      <c r="I1672" s="910"/>
      <c r="J1672" s="911"/>
      <c r="K1672" s="912"/>
      <c r="L1672" s="913"/>
      <c r="M1672" s="914"/>
      <c r="N1672" s="915"/>
      <c r="O1672" s="914"/>
      <c r="P1672" s="915"/>
      <c r="Q1672" s="916"/>
      <c r="R1672" s="917"/>
      <c r="S1672" s="918"/>
      <c r="T1672" s="114" t="str" cm="1">
        <f t="array" ref="T1672">_xlfn.IFS(I1672="L = L",J1672*K1672,I1672="L = RoT",J1672*R1672*S1672,I1672="A = L x H",J1672*K1672*L1672,I1672="A = CS",J1672*O1672,I1672="A = A",J1672*N1672,I1672="A = RoT",J1672*R1672*S1672,I1672="V = L x H x T",J1672*K1672*L1672*M1672,I1672="V = L x CS",J1672*K1672*O1672,I1672="V = T x A",J1672*M1672*N1672,I1672="V = V",J1672*P1672,I1672="V = RoT",J1672*R1672*S1672,I1672="M = M",J1672*Q1672,I1672="M = RoT",J1672*R1672*S1672,I1672="","")</f>
        <v/>
      </c>
      <c r="U1672" s="115" t="str" cm="1">
        <f t="array" ref="U1672">_xlfn.IFNA(_xlfn.IFS($H1672="length","m",$H1672="area","m2",$H1672="volume","m3",$H1672="mass","kg",$H1672="",""),"problem")</f>
        <v/>
      </c>
      <c r="V1672" s="475"/>
      <c r="W1672" s="476"/>
      <c r="X1672" s="476"/>
      <c r="Y1672" s="476"/>
      <c r="Z1672" s="116"/>
      <c r="AA1672" s="117" t="str" cm="1">
        <f t="array" ref="AA1672">_xlfn.IFNA(_xlfn.IFS($H1672="Length",VLOOKUP($Y1672,Densities,3,FALSE),$H1672="area",VLOOKUP($Y1672,Densities,4,FALSE),$H1672="volume",VLOOKUP($Y1672,Densities,5,FALSE),$H1672="mass",1,$H1672="",""),"enter density manually")</f>
        <v/>
      </c>
      <c r="AB1672" s="115" t="str" cm="1">
        <f t="array" ref="AB1672">_xlfn.IFNA(_xlfn.IFS($H1672="length","kg/m",$H1672="area","kg/m2",$H1672="volume","kg/m3",$H1672="mass","kg/kg",$H1672="",""),"problem")</f>
        <v/>
      </c>
      <c r="AC1672" s="118" t="str">
        <f t="shared" si="103"/>
        <v/>
      </c>
      <c r="AD1672" s="119" t="str">
        <f t="shared" si="104"/>
        <v/>
      </c>
      <c r="AE1672" s="120" t="str">
        <f t="shared" si="105"/>
        <v/>
      </c>
      <c r="AF1672" s="121" t="str">
        <f t="shared" si="102"/>
        <v/>
      </c>
    </row>
    <row r="1673" spans="2:32" ht="15.75" customHeight="1" x14ac:dyDescent="0.35">
      <c r="B1673" s="903"/>
      <c r="C1673" s="904"/>
      <c r="D1673" s="905"/>
      <c r="E1673" s="906"/>
      <c r="F1673" s="907"/>
      <c r="G1673" s="908"/>
      <c r="H1673" s="909"/>
      <c r="I1673" s="910"/>
      <c r="J1673" s="911"/>
      <c r="K1673" s="912"/>
      <c r="L1673" s="913"/>
      <c r="M1673" s="914"/>
      <c r="N1673" s="915"/>
      <c r="O1673" s="914"/>
      <c r="P1673" s="915"/>
      <c r="Q1673" s="916"/>
      <c r="R1673" s="917"/>
      <c r="S1673" s="918"/>
      <c r="T1673" s="114" t="str" cm="1">
        <f t="array" ref="T1673">_xlfn.IFS(I1673="L = L",J1673*K1673,I1673="L = RoT",J1673*R1673*S1673,I1673="A = L x H",J1673*K1673*L1673,I1673="A = CS",J1673*O1673,I1673="A = A",J1673*N1673,I1673="A = RoT",J1673*R1673*S1673,I1673="V = L x H x T",J1673*K1673*L1673*M1673,I1673="V = L x CS",J1673*K1673*O1673,I1673="V = T x A",J1673*M1673*N1673,I1673="V = V",J1673*P1673,I1673="V = RoT",J1673*R1673*S1673,I1673="M = M",J1673*Q1673,I1673="M = RoT",J1673*R1673*S1673,I1673="","")</f>
        <v/>
      </c>
      <c r="U1673" s="115" t="str" cm="1">
        <f t="array" ref="U1673">_xlfn.IFNA(_xlfn.IFS($H1673="length","m",$H1673="area","m2",$H1673="volume","m3",$H1673="mass","kg",$H1673="",""),"problem")</f>
        <v/>
      </c>
      <c r="V1673" s="475"/>
      <c r="W1673" s="476"/>
      <c r="X1673" s="476"/>
      <c r="Y1673" s="476"/>
      <c r="Z1673" s="116"/>
      <c r="AA1673" s="117" t="str" cm="1">
        <f t="array" ref="AA1673">_xlfn.IFNA(_xlfn.IFS($H1673="Length",VLOOKUP($Y1673,Densities,3,FALSE),$H1673="area",VLOOKUP($Y1673,Densities,4,FALSE),$H1673="volume",VLOOKUP($Y1673,Densities,5,FALSE),$H1673="mass",1,$H1673="",""),"enter density manually")</f>
        <v/>
      </c>
      <c r="AB1673" s="115" t="str" cm="1">
        <f t="array" ref="AB1673">_xlfn.IFNA(_xlfn.IFS($H1673="length","kg/m",$H1673="area","kg/m2",$H1673="volume","kg/m3",$H1673="mass","kg/kg",$H1673="",""),"problem")</f>
        <v/>
      </c>
      <c r="AC1673" s="118" t="str">
        <f t="shared" si="103"/>
        <v/>
      </c>
      <c r="AD1673" s="119" t="str">
        <f t="shared" si="104"/>
        <v/>
      </c>
      <c r="AE1673" s="120" t="str">
        <f t="shared" si="105"/>
        <v/>
      </c>
      <c r="AF1673" s="121" t="str">
        <f t="shared" si="102"/>
        <v/>
      </c>
    </row>
    <row r="1674" spans="2:32" ht="15.75" customHeight="1" x14ac:dyDescent="0.35">
      <c r="B1674" s="903"/>
      <c r="C1674" s="904"/>
      <c r="D1674" s="905"/>
      <c r="E1674" s="906"/>
      <c r="F1674" s="907"/>
      <c r="G1674" s="908"/>
      <c r="H1674" s="909"/>
      <c r="I1674" s="910"/>
      <c r="J1674" s="911"/>
      <c r="K1674" s="912"/>
      <c r="L1674" s="913"/>
      <c r="M1674" s="914"/>
      <c r="N1674" s="915"/>
      <c r="O1674" s="914"/>
      <c r="P1674" s="915"/>
      <c r="Q1674" s="916"/>
      <c r="R1674" s="917"/>
      <c r="S1674" s="918"/>
      <c r="T1674" s="114" t="str" cm="1">
        <f t="array" ref="T1674">_xlfn.IFS(I1674="L = L",J1674*K1674,I1674="L = RoT",J1674*R1674*S1674,I1674="A = L x H",J1674*K1674*L1674,I1674="A = CS",J1674*O1674,I1674="A = A",J1674*N1674,I1674="A = RoT",J1674*R1674*S1674,I1674="V = L x H x T",J1674*K1674*L1674*M1674,I1674="V = L x CS",J1674*K1674*O1674,I1674="V = T x A",J1674*M1674*N1674,I1674="V = V",J1674*P1674,I1674="V = RoT",J1674*R1674*S1674,I1674="M = M",J1674*Q1674,I1674="M = RoT",J1674*R1674*S1674,I1674="","")</f>
        <v/>
      </c>
      <c r="U1674" s="115" t="str" cm="1">
        <f t="array" ref="U1674">_xlfn.IFNA(_xlfn.IFS($H1674="length","m",$H1674="area","m2",$H1674="volume","m3",$H1674="mass","kg",$H1674="",""),"problem")</f>
        <v/>
      </c>
      <c r="V1674" s="475"/>
      <c r="W1674" s="476"/>
      <c r="X1674" s="476"/>
      <c r="Y1674" s="476"/>
      <c r="Z1674" s="116"/>
      <c r="AA1674" s="117" t="str" cm="1">
        <f t="array" ref="AA1674">_xlfn.IFNA(_xlfn.IFS($H1674="Length",VLOOKUP($Y1674,Densities,3,FALSE),$H1674="area",VLOOKUP($Y1674,Densities,4,FALSE),$H1674="volume",VLOOKUP($Y1674,Densities,5,FALSE),$H1674="mass",1,$H1674="",""),"enter density manually")</f>
        <v/>
      </c>
      <c r="AB1674" s="115" t="str" cm="1">
        <f t="array" ref="AB1674">_xlfn.IFNA(_xlfn.IFS($H1674="length","kg/m",$H1674="area","kg/m2",$H1674="volume","kg/m3",$H1674="mass","kg/kg",$H1674="",""),"problem")</f>
        <v/>
      </c>
      <c r="AC1674" s="118" t="str">
        <f t="shared" si="103"/>
        <v/>
      </c>
      <c r="AD1674" s="119" t="str">
        <f t="shared" si="104"/>
        <v/>
      </c>
      <c r="AE1674" s="120" t="str">
        <f t="shared" si="105"/>
        <v/>
      </c>
      <c r="AF1674" s="121" t="str">
        <f t="shared" si="102"/>
        <v/>
      </c>
    </row>
    <row r="1675" spans="2:32" ht="15.75" customHeight="1" x14ac:dyDescent="0.35">
      <c r="B1675" s="903"/>
      <c r="C1675" s="904"/>
      <c r="D1675" s="905"/>
      <c r="E1675" s="906"/>
      <c r="F1675" s="907"/>
      <c r="G1675" s="908"/>
      <c r="H1675" s="909"/>
      <c r="I1675" s="910"/>
      <c r="J1675" s="911"/>
      <c r="K1675" s="912"/>
      <c r="L1675" s="913"/>
      <c r="M1675" s="914"/>
      <c r="N1675" s="915"/>
      <c r="O1675" s="914"/>
      <c r="P1675" s="915"/>
      <c r="Q1675" s="916"/>
      <c r="R1675" s="917"/>
      <c r="S1675" s="918"/>
      <c r="T1675" s="114" t="str" cm="1">
        <f t="array" ref="T1675">_xlfn.IFS(I1675="L = L",J1675*K1675,I1675="L = RoT",J1675*R1675*S1675,I1675="A = L x H",J1675*K1675*L1675,I1675="A = CS",J1675*O1675,I1675="A = A",J1675*N1675,I1675="A = RoT",J1675*R1675*S1675,I1675="V = L x H x T",J1675*K1675*L1675*M1675,I1675="V = L x CS",J1675*K1675*O1675,I1675="V = T x A",J1675*M1675*N1675,I1675="V = V",J1675*P1675,I1675="V = RoT",J1675*R1675*S1675,I1675="M = M",J1675*Q1675,I1675="M = RoT",J1675*R1675*S1675,I1675="","")</f>
        <v/>
      </c>
      <c r="U1675" s="115" t="str" cm="1">
        <f t="array" ref="U1675">_xlfn.IFNA(_xlfn.IFS($H1675="length","m",$H1675="area","m2",$H1675="volume","m3",$H1675="mass","kg",$H1675="",""),"problem")</f>
        <v/>
      </c>
      <c r="V1675" s="475"/>
      <c r="W1675" s="476"/>
      <c r="X1675" s="476"/>
      <c r="Y1675" s="476"/>
      <c r="Z1675" s="116"/>
      <c r="AA1675" s="117" t="str" cm="1">
        <f t="array" ref="AA1675">_xlfn.IFNA(_xlfn.IFS($H1675="Length",VLOOKUP($Y1675,Densities,3,FALSE),$H1675="area",VLOOKUP($Y1675,Densities,4,FALSE),$H1675="volume",VLOOKUP($Y1675,Densities,5,FALSE),$H1675="mass",1,$H1675="",""),"enter density manually")</f>
        <v/>
      </c>
      <c r="AB1675" s="115" t="str" cm="1">
        <f t="array" ref="AB1675">_xlfn.IFNA(_xlfn.IFS($H1675="length","kg/m",$H1675="area","kg/m2",$H1675="volume","kg/m3",$H1675="mass","kg/kg",$H1675="",""),"problem")</f>
        <v/>
      </c>
      <c r="AC1675" s="118" t="str">
        <f t="shared" si="103"/>
        <v/>
      </c>
      <c r="AD1675" s="119" t="str">
        <f t="shared" si="104"/>
        <v/>
      </c>
      <c r="AE1675" s="120" t="str">
        <f t="shared" si="105"/>
        <v/>
      </c>
      <c r="AF1675" s="121" t="str">
        <f t="shared" si="102"/>
        <v/>
      </c>
    </row>
    <row r="1676" spans="2:32" ht="15.75" customHeight="1" x14ac:dyDescent="0.35">
      <c r="B1676" s="903"/>
      <c r="C1676" s="904"/>
      <c r="D1676" s="905"/>
      <c r="E1676" s="906"/>
      <c r="F1676" s="907"/>
      <c r="G1676" s="908"/>
      <c r="H1676" s="909"/>
      <c r="I1676" s="910"/>
      <c r="J1676" s="911"/>
      <c r="K1676" s="912"/>
      <c r="L1676" s="913"/>
      <c r="M1676" s="914"/>
      <c r="N1676" s="915"/>
      <c r="O1676" s="914"/>
      <c r="P1676" s="915"/>
      <c r="Q1676" s="916"/>
      <c r="R1676" s="917"/>
      <c r="S1676" s="918"/>
      <c r="T1676" s="114" t="str" cm="1">
        <f t="array" ref="T1676">_xlfn.IFS(I1676="L = L",J1676*K1676,I1676="L = RoT",J1676*R1676*S1676,I1676="A = L x H",J1676*K1676*L1676,I1676="A = CS",J1676*O1676,I1676="A = A",J1676*N1676,I1676="A = RoT",J1676*R1676*S1676,I1676="V = L x H x T",J1676*K1676*L1676*M1676,I1676="V = L x CS",J1676*K1676*O1676,I1676="V = T x A",J1676*M1676*N1676,I1676="V = V",J1676*P1676,I1676="V = RoT",J1676*R1676*S1676,I1676="M = M",J1676*Q1676,I1676="M = RoT",J1676*R1676*S1676,I1676="","")</f>
        <v/>
      </c>
      <c r="U1676" s="115" t="str" cm="1">
        <f t="array" ref="U1676">_xlfn.IFNA(_xlfn.IFS($H1676="length","m",$H1676="area","m2",$H1676="volume","m3",$H1676="mass","kg",$H1676="",""),"problem")</f>
        <v/>
      </c>
      <c r="V1676" s="475"/>
      <c r="W1676" s="476"/>
      <c r="X1676" s="476"/>
      <c r="Y1676" s="476"/>
      <c r="Z1676" s="116"/>
      <c r="AA1676" s="117" t="str" cm="1">
        <f t="array" ref="AA1676">_xlfn.IFNA(_xlfn.IFS($H1676="Length",VLOOKUP($Y1676,Densities,3,FALSE),$H1676="area",VLOOKUP($Y1676,Densities,4,FALSE),$H1676="volume",VLOOKUP($Y1676,Densities,5,FALSE),$H1676="mass",1,$H1676="",""),"enter density manually")</f>
        <v/>
      </c>
      <c r="AB1676" s="115" t="str" cm="1">
        <f t="array" ref="AB1676">_xlfn.IFNA(_xlfn.IFS($H1676="length","kg/m",$H1676="area","kg/m2",$H1676="volume","kg/m3",$H1676="mass","kg/kg",$H1676="",""),"problem")</f>
        <v/>
      </c>
      <c r="AC1676" s="118" t="str">
        <f t="shared" si="103"/>
        <v/>
      </c>
      <c r="AD1676" s="119" t="str">
        <f t="shared" si="104"/>
        <v/>
      </c>
      <c r="AE1676" s="120" t="str">
        <f t="shared" si="105"/>
        <v/>
      </c>
      <c r="AF1676" s="121" t="str">
        <f t="shared" si="102"/>
        <v/>
      </c>
    </row>
    <row r="1677" spans="2:32" ht="15.75" customHeight="1" x14ac:dyDescent="0.35">
      <c r="B1677" s="903"/>
      <c r="C1677" s="904"/>
      <c r="D1677" s="905"/>
      <c r="E1677" s="906"/>
      <c r="F1677" s="907"/>
      <c r="G1677" s="908"/>
      <c r="H1677" s="909"/>
      <c r="I1677" s="910"/>
      <c r="J1677" s="911"/>
      <c r="K1677" s="912"/>
      <c r="L1677" s="913"/>
      <c r="M1677" s="914"/>
      <c r="N1677" s="915"/>
      <c r="O1677" s="914"/>
      <c r="P1677" s="915"/>
      <c r="Q1677" s="916"/>
      <c r="R1677" s="917"/>
      <c r="S1677" s="918"/>
      <c r="T1677" s="114" t="str" cm="1">
        <f t="array" ref="T1677">_xlfn.IFS(I1677="L = L",J1677*K1677,I1677="L = RoT",J1677*R1677*S1677,I1677="A = L x H",J1677*K1677*L1677,I1677="A = CS",J1677*O1677,I1677="A = A",J1677*N1677,I1677="A = RoT",J1677*R1677*S1677,I1677="V = L x H x T",J1677*K1677*L1677*M1677,I1677="V = L x CS",J1677*K1677*O1677,I1677="V = T x A",J1677*M1677*N1677,I1677="V = V",J1677*P1677,I1677="V = RoT",J1677*R1677*S1677,I1677="M = M",J1677*Q1677,I1677="M = RoT",J1677*R1677*S1677,I1677="","")</f>
        <v/>
      </c>
      <c r="U1677" s="115" t="str" cm="1">
        <f t="array" ref="U1677">_xlfn.IFNA(_xlfn.IFS($H1677="length","m",$H1677="area","m2",$H1677="volume","m3",$H1677="mass","kg",$H1677="",""),"problem")</f>
        <v/>
      </c>
      <c r="V1677" s="475"/>
      <c r="W1677" s="476"/>
      <c r="X1677" s="476"/>
      <c r="Y1677" s="476"/>
      <c r="Z1677" s="116"/>
      <c r="AA1677" s="117" t="str" cm="1">
        <f t="array" ref="AA1677">_xlfn.IFNA(_xlfn.IFS($H1677="Length",VLOOKUP($Y1677,Densities,3,FALSE),$H1677="area",VLOOKUP($Y1677,Densities,4,FALSE),$H1677="volume",VLOOKUP($Y1677,Densities,5,FALSE),$H1677="mass",1,$H1677="",""),"enter density manually")</f>
        <v/>
      </c>
      <c r="AB1677" s="115" t="str" cm="1">
        <f t="array" ref="AB1677">_xlfn.IFNA(_xlfn.IFS($H1677="length","kg/m",$H1677="area","kg/m2",$H1677="volume","kg/m3",$H1677="mass","kg/kg",$H1677="",""),"problem")</f>
        <v/>
      </c>
      <c r="AC1677" s="118" t="str">
        <f t="shared" si="103"/>
        <v/>
      </c>
      <c r="AD1677" s="119" t="str">
        <f t="shared" si="104"/>
        <v/>
      </c>
      <c r="AE1677" s="120" t="str">
        <f t="shared" si="105"/>
        <v/>
      </c>
      <c r="AF1677" s="121" t="str">
        <f t="shared" si="102"/>
        <v/>
      </c>
    </row>
    <row r="1678" spans="2:32" ht="15.75" customHeight="1" x14ac:dyDescent="0.35">
      <c r="B1678" s="903"/>
      <c r="C1678" s="904"/>
      <c r="D1678" s="905"/>
      <c r="E1678" s="906"/>
      <c r="F1678" s="907"/>
      <c r="G1678" s="908"/>
      <c r="H1678" s="909"/>
      <c r="I1678" s="910"/>
      <c r="J1678" s="911"/>
      <c r="K1678" s="912"/>
      <c r="L1678" s="913"/>
      <c r="M1678" s="914"/>
      <c r="N1678" s="915"/>
      <c r="O1678" s="914"/>
      <c r="P1678" s="915"/>
      <c r="Q1678" s="916"/>
      <c r="R1678" s="917"/>
      <c r="S1678" s="918"/>
      <c r="T1678" s="114" t="str" cm="1">
        <f t="array" ref="T1678">_xlfn.IFS(I1678="L = L",J1678*K1678,I1678="L = RoT",J1678*R1678*S1678,I1678="A = L x H",J1678*K1678*L1678,I1678="A = CS",J1678*O1678,I1678="A = A",J1678*N1678,I1678="A = RoT",J1678*R1678*S1678,I1678="V = L x H x T",J1678*K1678*L1678*M1678,I1678="V = L x CS",J1678*K1678*O1678,I1678="V = T x A",J1678*M1678*N1678,I1678="V = V",J1678*P1678,I1678="V = RoT",J1678*R1678*S1678,I1678="M = M",J1678*Q1678,I1678="M = RoT",J1678*R1678*S1678,I1678="","")</f>
        <v/>
      </c>
      <c r="U1678" s="115" t="str" cm="1">
        <f t="array" ref="U1678">_xlfn.IFNA(_xlfn.IFS($H1678="length","m",$H1678="area","m2",$H1678="volume","m3",$H1678="mass","kg",$H1678="",""),"problem")</f>
        <v/>
      </c>
      <c r="V1678" s="475"/>
      <c r="W1678" s="476"/>
      <c r="X1678" s="476"/>
      <c r="Y1678" s="476"/>
      <c r="Z1678" s="116"/>
      <c r="AA1678" s="117" t="str" cm="1">
        <f t="array" ref="AA1678">_xlfn.IFNA(_xlfn.IFS($H1678="Length",VLOOKUP($Y1678,Densities,3,FALSE),$H1678="area",VLOOKUP($Y1678,Densities,4,FALSE),$H1678="volume",VLOOKUP($Y1678,Densities,5,FALSE),$H1678="mass",1,$H1678="",""),"enter density manually")</f>
        <v/>
      </c>
      <c r="AB1678" s="115" t="str" cm="1">
        <f t="array" ref="AB1678">_xlfn.IFNA(_xlfn.IFS($H1678="length","kg/m",$H1678="area","kg/m2",$H1678="volume","kg/m3",$H1678="mass","kg/kg",$H1678="",""),"problem")</f>
        <v/>
      </c>
      <c r="AC1678" s="118" t="str">
        <f t="shared" si="103"/>
        <v/>
      </c>
      <c r="AD1678" s="119" t="str">
        <f t="shared" si="104"/>
        <v/>
      </c>
      <c r="AE1678" s="120" t="str">
        <f t="shared" si="105"/>
        <v/>
      </c>
      <c r="AF1678" s="121" t="str">
        <f t="shared" si="102"/>
        <v/>
      </c>
    </row>
    <row r="1679" spans="2:32" ht="15.75" customHeight="1" x14ac:dyDescent="0.35">
      <c r="B1679" s="903"/>
      <c r="C1679" s="904"/>
      <c r="D1679" s="905"/>
      <c r="E1679" s="906"/>
      <c r="F1679" s="907"/>
      <c r="G1679" s="908"/>
      <c r="H1679" s="909"/>
      <c r="I1679" s="910"/>
      <c r="J1679" s="911"/>
      <c r="K1679" s="912"/>
      <c r="L1679" s="913"/>
      <c r="M1679" s="914"/>
      <c r="N1679" s="915"/>
      <c r="O1679" s="914"/>
      <c r="P1679" s="915"/>
      <c r="Q1679" s="916"/>
      <c r="R1679" s="917"/>
      <c r="S1679" s="918"/>
      <c r="T1679" s="114" t="str" cm="1">
        <f t="array" ref="T1679">_xlfn.IFS(I1679="L = L",J1679*K1679,I1679="L = RoT",J1679*R1679*S1679,I1679="A = L x H",J1679*K1679*L1679,I1679="A = CS",J1679*O1679,I1679="A = A",J1679*N1679,I1679="A = RoT",J1679*R1679*S1679,I1679="V = L x H x T",J1679*K1679*L1679*M1679,I1679="V = L x CS",J1679*K1679*O1679,I1679="V = T x A",J1679*M1679*N1679,I1679="V = V",J1679*P1679,I1679="V = RoT",J1679*R1679*S1679,I1679="M = M",J1679*Q1679,I1679="M = RoT",J1679*R1679*S1679,I1679="","")</f>
        <v/>
      </c>
      <c r="U1679" s="115" t="str" cm="1">
        <f t="array" ref="U1679">_xlfn.IFNA(_xlfn.IFS($H1679="length","m",$H1679="area","m2",$H1679="volume","m3",$H1679="mass","kg",$H1679="",""),"problem")</f>
        <v/>
      </c>
      <c r="V1679" s="475"/>
      <c r="W1679" s="476"/>
      <c r="X1679" s="476"/>
      <c r="Y1679" s="476"/>
      <c r="Z1679" s="116"/>
      <c r="AA1679" s="117" t="str" cm="1">
        <f t="array" ref="AA1679">_xlfn.IFNA(_xlfn.IFS($H1679="Length",VLOOKUP($Y1679,Densities,3,FALSE),$H1679="area",VLOOKUP($Y1679,Densities,4,FALSE),$H1679="volume",VLOOKUP($Y1679,Densities,5,FALSE),$H1679="mass",1,$H1679="",""),"enter density manually")</f>
        <v/>
      </c>
      <c r="AB1679" s="115" t="str" cm="1">
        <f t="array" ref="AB1679">_xlfn.IFNA(_xlfn.IFS($H1679="length","kg/m",$H1679="area","kg/m2",$H1679="volume","kg/m3",$H1679="mass","kg/kg",$H1679="",""),"problem")</f>
        <v/>
      </c>
      <c r="AC1679" s="118" t="str">
        <f t="shared" si="103"/>
        <v/>
      </c>
      <c r="AD1679" s="119" t="str">
        <f t="shared" si="104"/>
        <v/>
      </c>
      <c r="AE1679" s="120" t="str">
        <f t="shared" si="105"/>
        <v/>
      </c>
      <c r="AF1679" s="121" t="str">
        <f t="shared" si="102"/>
        <v/>
      </c>
    </row>
    <row r="1680" spans="2:32" ht="15.75" customHeight="1" x14ac:dyDescent="0.35">
      <c r="B1680" s="903"/>
      <c r="C1680" s="904"/>
      <c r="D1680" s="905"/>
      <c r="E1680" s="906"/>
      <c r="F1680" s="907"/>
      <c r="G1680" s="908"/>
      <c r="H1680" s="909"/>
      <c r="I1680" s="910"/>
      <c r="J1680" s="911"/>
      <c r="K1680" s="912"/>
      <c r="L1680" s="913"/>
      <c r="M1680" s="914"/>
      <c r="N1680" s="915"/>
      <c r="O1680" s="914"/>
      <c r="P1680" s="915"/>
      <c r="Q1680" s="916"/>
      <c r="R1680" s="917"/>
      <c r="S1680" s="918"/>
      <c r="T1680" s="114" t="str" cm="1">
        <f t="array" ref="T1680">_xlfn.IFS(I1680="L = L",J1680*K1680,I1680="L = RoT",J1680*R1680*S1680,I1680="A = L x H",J1680*K1680*L1680,I1680="A = CS",J1680*O1680,I1680="A = A",J1680*N1680,I1680="A = RoT",J1680*R1680*S1680,I1680="V = L x H x T",J1680*K1680*L1680*M1680,I1680="V = L x CS",J1680*K1680*O1680,I1680="V = T x A",J1680*M1680*N1680,I1680="V = V",J1680*P1680,I1680="V = RoT",J1680*R1680*S1680,I1680="M = M",J1680*Q1680,I1680="M = RoT",J1680*R1680*S1680,I1680="","")</f>
        <v/>
      </c>
      <c r="U1680" s="115" t="str" cm="1">
        <f t="array" ref="U1680">_xlfn.IFNA(_xlfn.IFS($H1680="length","m",$H1680="area","m2",$H1680="volume","m3",$H1680="mass","kg",$H1680="",""),"problem")</f>
        <v/>
      </c>
      <c r="V1680" s="475"/>
      <c r="W1680" s="476"/>
      <c r="X1680" s="476"/>
      <c r="Y1680" s="476"/>
      <c r="Z1680" s="116"/>
      <c r="AA1680" s="117" t="str" cm="1">
        <f t="array" ref="AA1680">_xlfn.IFNA(_xlfn.IFS($H1680="Length",VLOOKUP($Y1680,Densities,3,FALSE),$H1680="area",VLOOKUP($Y1680,Densities,4,FALSE),$H1680="volume",VLOOKUP($Y1680,Densities,5,FALSE),$H1680="mass",1,$H1680="",""),"enter density manually")</f>
        <v/>
      </c>
      <c r="AB1680" s="115" t="str" cm="1">
        <f t="array" ref="AB1680">_xlfn.IFNA(_xlfn.IFS($H1680="length","kg/m",$H1680="area","kg/m2",$H1680="volume","kg/m3",$H1680="mass","kg/kg",$H1680="",""),"problem")</f>
        <v/>
      </c>
      <c r="AC1680" s="118" t="str">
        <f t="shared" si="103"/>
        <v/>
      </c>
      <c r="AD1680" s="119" t="str">
        <f t="shared" si="104"/>
        <v/>
      </c>
      <c r="AE1680" s="120" t="str">
        <f t="shared" si="105"/>
        <v/>
      </c>
      <c r="AF1680" s="121" t="str">
        <f t="shared" si="102"/>
        <v/>
      </c>
    </row>
    <row r="1681" spans="2:32" ht="15.75" customHeight="1" x14ac:dyDescent="0.35">
      <c r="B1681" s="903"/>
      <c r="C1681" s="904"/>
      <c r="D1681" s="905"/>
      <c r="E1681" s="906"/>
      <c r="F1681" s="907"/>
      <c r="G1681" s="908"/>
      <c r="H1681" s="909"/>
      <c r="I1681" s="910"/>
      <c r="J1681" s="911"/>
      <c r="K1681" s="912"/>
      <c r="L1681" s="913"/>
      <c r="M1681" s="914"/>
      <c r="N1681" s="915"/>
      <c r="O1681" s="914"/>
      <c r="P1681" s="915"/>
      <c r="Q1681" s="916"/>
      <c r="R1681" s="917"/>
      <c r="S1681" s="918"/>
      <c r="T1681" s="114" t="str" cm="1">
        <f t="array" ref="T1681">_xlfn.IFS(I1681="L = L",J1681*K1681,I1681="L = RoT",J1681*R1681*S1681,I1681="A = L x H",J1681*K1681*L1681,I1681="A = CS",J1681*O1681,I1681="A = A",J1681*N1681,I1681="A = RoT",J1681*R1681*S1681,I1681="V = L x H x T",J1681*K1681*L1681*M1681,I1681="V = L x CS",J1681*K1681*O1681,I1681="V = T x A",J1681*M1681*N1681,I1681="V = V",J1681*P1681,I1681="V = RoT",J1681*R1681*S1681,I1681="M = M",J1681*Q1681,I1681="M = RoT",J1681*R1681*S1681,I1681="","")</f>
        <v/>
      </c>
      <c r="U1681" s="115" t="str" cm="1">
        <f t="array" ref="U1681">_xlfn.IFNA(_xlfn.IFS($H1681="length","m",$H1681="area","m2",$H1681="volume","m3",$H1681="mass","kg",$H1681="",""),"problem")</f>
        <v/>
      </c>
      <c r="V1681" s="475"/>
      <c r="W1681" s="476"/>
      <c r="X1681" s="476"/>
      <c r="Y1681" s="476"/>
      <c r="Z1681" s="116"/>
      <c r="AA1681" s="117" t="str" cm="1">
        <f t="array" ref="AA1681">_xlfn.IFNA(_xlfn.IFS($H1681="Length",VLOOKUP($Y1681,Densities,3,FALSE),$H1681="area",VLOOKUP($Y1681,Densities,4,FALSE),$H1681="volume",VLOOKUP($Y1681,Densities,5,FALSE),$H1681="mass",1,$H1681="",""),"enter density manually")</f>
        <v/>
      </c>
      <c r="AB1681" s="115" t="str" cm="1">
        <f t="array" ref="AB1681">_xlfn.IFNA(_xlfn.IFS($H1681="length","kg/m",$H1681="area","kg/m2",$H1681="volume","kg/m3",$H1681="mass","kg/kg",$H1681="",""),"problem")</f>
        <v/>
      </c>
      <c r="AC1681" s="118" t="str">
        <f t="shared" si="103"/>
        <v/>
      </c>
      <c r="AD1681" s="119" t="str">
        <f t="shared" si="104"/>
        <v/>
      </c>
      <c r="AE1681" s="120" t="str">
        <f t="shared" si="105"/>
        <v/>
      </c>
      <c r="AF1681" s="121" t="str">
        <f t="shared" si="102"/>
        <v/>
      </c>
    </row>
    <row r="1682" spans="2:32" ht="15.75" customHeight="1" x14ac:dyDescent="0.35">
      <c r="B1682" s="903"/>
      <c r="C1682" s="904"/>
      <c r="D1682" s="905"/>
      <c r="E1682" s="906"/>
      <c r="F1682" s="907"/>
      <c r="G1682" s="908"/>
      <c r="H1682" s="909"/>
      <c r="I1682" s="910"/>
      <c r="J1682" s="911"/>
      <c r="K1682" s="912"/>
      <c r="L1682" s="913"/>
      <c r="M1682" s="914"/>
      <c r="N1682" s="915"/>
      <c r="O1682" s="914"/>
      <c r="P1682" s="915"/>
      <c r="Q1682" s="916"/>
      <c r="R1682" s="917"/>
      <c r="S1682" s="918"/>
      <c r="T1682" s="114" t="str" cm="1">
        <f t="array" ref="T1682">_xlfn.IFS(I1682="L = L",J1682*K1682,I1682="L = RoT",J1682*R1682*S1682,I1682="A = L x H",J1682*K1682*L1682,I1682="A = CS",J1682*O1682,I1682="A = A",J1682*N1682,I1682="A = RoT",J1682*R1682*S1682,I1682="V = L x H x T",J1682*K1682*L1682*M1682,I1682="V = L x CS",J1682*K1682*O1682,I1682="V = T x A",J1682*M1682*N1682,I1682="V = V",J1682*P1682,I1682="V = RoT",J1682*R1682*S1682,I1682="M = M",J1682*Q1682,I1682="M = RoT",J1682*R1682*S1682,I1682="","")</f>
        <v/>
      </c>
      <c r="U1682" s="115" t="str" cm="1">
        <f t="array" ref="U1682">_xlfn.IFNA(_xlfn.IFS($H1682="length","m",$H1682="area","m2",$H1682="volume","m3",$H1682="mass","kg",$H1682="",""),"problem")</f>
        <v/>
      </c>
      <c r="V1682" s="475"/>
      <c r="W1682" s="476"/>
      <c r="X1682" s="476"/>
      <c r="Y1682" s="476"/>
      <c r="Z1682" s="116"/>
      <c r="AA1682" s="117" t="str" cm="1">
        <f t="array" ref="AA1682">_xlfn.IFNA(_xlfn.IFS($H1682="Length",VLOOKUP($Y1682,Densities,3,FALSE),$H1682="area",VLOOKUP($Y1682,Densities,4,FALSE),$H1682="volume",VLOOKUP($Y1682,Densities,5,FALSE),$H1682="mass",1,$H1682="",""),"enter density manually")</f>
        <v/>
      </c>
      <c r="AB1682" s="115" t="str" cm="1">
        <f t="array" ref="AB1682">_xlfn.IFNA(_xlfn.IFS($H1682="length","kg/m",$H1682="area","kg/m2",$H1682="volume","kg/m3",$H1682="mass","kg/kg",$H1682="",""),"problem")</f>
        <v/>
      </c>
      <c r="AC1682" s="118" t="str">
        <f t="shared" si="103"/>
        <v/>
      </c>
      <c r="AD1682" s="119" t="str">
        <f t="shared" si="104"/>
        <v/>
      </c>
      <c r="AE1682" s="120" t="str">
        <f t="shared" si="105"/>
        <v/>
      </c>
      <c r="AF1682" s="121" t="str">
        <f t="shared" si="102"/>
        <v/>
      </c>
    </row>
    <row r="1683" spans="2:32" ht="15.75" customHeight="1" x14ac:dyDescent="0.35">
      <c r="B1683" s="903"/>
      <c r="C1683" s="904"/>
      <c r="D1683" s="905"/>
      <c r="E1683" s="906"/>
      <c r="F1683" s="907"/>
      <c r="G1683" s="908"/>
      <c r="H1683" s="909"/>
      <c r="I1683" s="910"/>
      <c r="J1683" s="911"/>
      <c r="K1683" s="912"/>
      <c r="L1683" s="913"/>
      <c r="M1683" s="914"/>
      <c r="N1683" s="915"/>
      <c r="O1683" s="914"/>
      <c r="P1683" s="915"/>
      <c r="Q1683" s="916"/>
      <c r="R1683" s="917"/>
      <c r="S1683" s="918"/>
      <c r="T1683" s="114" t="str" cm="1">
        <f t="array" ref="T1683">_xlfn.IFS(I1683="L = L",J1683*K1683,I1683="L = RoT",J1683*R1683*S1683,I1683="A = L x H",J1683*K1683*L1683,I1683="A = CS",J1683*O1683,I1683="A = A",J1683*N1683,I1683="A = RoT",J1683*R1683*S1683,I1683="V = L x H x T",J1683*K1683*L1683*M1683,I1683="V = L x CS",J1683*K1683*O1683,I1683="V = T x A",J1683*M1683*N1683,I1683="V = V",J1683*P1683,I1683="V = RoT",J1683*R1683*S1683,I1683="M = M",J1683*Q1683,I1683="M = RoT",J1683*R1683*S1683,I1683="","")</f>
        <v/>
      </c>
      <c r="U1683" s="115" t="str" cm="1">
        <f t="array" ref="U1683">_xlfn.IFNA(_xlfn.IFS($H1683="length","m",$H1683="area","m2",$H1683="volume","m3",$H1683="mass","kg",$H1683="",""),"problem")</f>
        <v/>
      </c>
      <c r="V1683" s="475"/>
      <c r="W1683" s="476"/>
      <c r="X1683" s="476"/>
      <c r="Y1683" s="476"/>
      <c r="Z1683" s="116"/>
      <c r="AA1683" s="117" t="str" cm="1">
        <f t="array" ref="AA1683">_xlfn.IFNA(_xlfn.IFS($H1683="Length",VLOOKUP($Y1683,Densities,3,FALSE),$H1683="area",VLOOKUP($Y1683,Densities,4,FALSE),$H1683="volume",VLOOKUP($Y1683,Densities,5,FALSE),$H1683="mass",1,$H1683="",""),"enter density manually")</f>
        <v/>
      </c>
      <c r="AB1683" s="115" t="str" cm="1">
        <f t="array" ref="AB1683">_xlfn.IFNA(_xlfn.IFS($H1683="length","kg/m",$H1683="area","kg/m2",$H1683="volume","kg/m3",$H1683="mass","kg/kg",$H1683="",""),"problem")</f>
        <v/>
      </c>
      <c r="AC1683" s="118" t="str">
        <f t="shared" si="103"/>
        <v/>
      </c>
      <c r="AD1683" s="119" t="str">
        <f t="shared" si="104"/>
        <v/>
      </c>
      <c r="AE1683" s="120" t="str">
        <f t="shared" si="105"/>
        <v/>
      </c>
      <c r="AF1683" s="121" t="str">
        <f t="shared" si="102"/>
        <v/>
      </c>
    </row>
    <row r="1684" spans="2:32" ht="15.75" customHeight="1" x14ac:dyDescent="0.35">
      <c r="B1684" s="903"/>
      <c r="C1684" s="904"/>
      <c r="D1684" s="905"/>
      <c r="E1684" s="906"/>
      <c r="F1684" s="907"/>
      <c r="G1684" s="908"/>
      <c r="H1684" s="909"/>
      <c r="I1684" s="910"/>
      <c r="J1684" s="911"/>
      <c r="K1684" s="912"/>
      <c r="L1684" s="913"/>
      <c r="M1684" s="914"/>
      <c r="N1684" s="915"/>
      <c r="O1684" s="914"/>
      <c r="P1684" s="915"/>
      <c r="Q1684" s="916"/>
      <c r="R1684" s="917"/>
      <c r="S1684" s="918"/>
      <c r="T1684" s="114" t="str" cm="1">
        <f t="array" ref="T1684">_xlfn.IFS(I1684="L = L",J1684*K1684,I1684="L = RoT",J1684*R1684*S1684,I1684="A = L x H",J1684*K1684*L1684,I1684="A = CS",J1684*O1684,I1684="A = A",J1684*N1684,I1684="A = RoT",J1684*R1684*S1684,I1684="V = L x H x T",J1684*K1684*L1684*M1684,I1684="V = L x CS",J1684*K1684*O1684,I1684="V = T x A",J1684*M1684*N1684,I1684="V = V",J1684*P1684,I1684="V = RoT",J1684*R1684*S1684,I1684="M = M",J1684*Q1684,I1684="M = RoT",J1684*R1684*S1684,I1684="","")</f>
        <v/>
      </c>
      <c r="U1684" s="115" t="str" cm="1">
        <f t="array" ref="U1684">_xlfn.IFNA(_xlfn.IFS($H1684="length","m",$H1684="area","m2",$H1684="volume","m3",$H1684="mass","kg",$H1684="",""),"problem")</f>
        <v/>
      </c>
      <c r="V1684" s="475"/>
      <c r="W1684" s="476"/>
      <c r="X1684" s="476"/>
      <c r="Y1684" s="476"/>
      <c r="Z1684" s="116"/>
      <c r="AA1684" s="117" t="str" cm="1">
        <f t="array" ref="AA1684">_xlfn.IFNA(_xlfn.IFS($H1684="Length",VLOOKUP($Y1684,Densities,3,FALSE),$H1684="area",VLOOKUP($Y1684,Densities,4,FALSE),$H1684="volume",VLOOKUP($Y1684,Densities,5,FALSE),$H1684="mass",1,$H1684="",""),"enter density manually")</f>
        <v/>
      </c>
      <c r="AB1684" s="115" t="str" cm="1">
        <f t="array" ref="AB1684">_xlfn.IFNA(_xlfn.IFS($H1684="length","kg/m",$H1684="area","kg/m2",$H1684="volume","kg/m3",$H1684="mass","kg/kg",$H1684="",""),"problem")</f>
        <v/>
      </c>
      <c r="AC1684" s="118" t="str">
        <f t="shared" si="103"/>
        <v/>
      </c>
      <c r="AD1684" s="119" t="str">
        <f t="shared" si="104"/>
        <v/>
      </c>
      <c r="AE1684" s="120" t="str">
        <f t="shared" si="105"/>
        <v/>
      </c>
      <c r="AF1684" s="121" t="str">
        <f t="shared" si="102"/>
        <v/>
      </c>
    </row>
    <row r="1685" spans="2:32" ht="15.75" customHeight="1" x14ac:dyDescent="0.35">
      <c r="B1685" s="903"/>
      <c r="C1685" s="904"/>
      <c r="D1685" s="905"/>
      <c r="E1685" s="906"/>
      <c r="F1685" s="907"/>
      <c r="G1685" s="908"/>
      <c r="H1685" s="909"/>
      <c r="I1685" s="910"/>
      <c r="J1685" s="911"/>
      <c r="K1685" s="912"/>
      <c r="L1685" s="913"/>
      <c r="M1685" s="914"/>
      <c r="N1685" s="915"/>
      <c r="O1685" s="914"/>
      <c r="P1685" s="915"/>
      <c r="Q1685" s="916"/>
      <c r="R1685" s="917"/>
      <c r="S1685" s="918"/>
      <c r="T1685" s="114" t="str" cm="1">
        <f t="array" ref="T1685">_xlfn.IFS(I1685="L = L",J1685*K1685,I1685="L = RoT",J1685*R1685*S1685,I1685="A = L x H",J1685*K1685*L1685,I1685="A = CS",J1685*O1685,I1685="A = A",J1685*N1685,I1685="A = RoT",J1685*R1685*S1685,I1685="V = L x H x T",J1685*K1685*L1685*M1685,I1685="V = L x CS",J1685*K1685*O1685,I1685="V = T x A",J1685*M1685*N1685,I1685="V = V",J1685*P1685,I1685="V = RoT",J1685*R1685*S1685,I1685="M = M",J1685*Q1685,I1685="M = RoT",J1685*R1685*S1685,I1685="","")</f>
        <v/>
      </c>
      <c r="U1685" s="115" t="str" cm="1">
        <f t="array" ref="U1685">_xlfn.IFNA(_xlfn.IFS($H1685="length","m",$H1685="area","m2",$H1685="volume","m3",$H1685="mass","kg",$H1685="",""),"problem")</f>
        <v/>
      </c>
      <c r="V1685" s="475"/>
      <c r="W1685" s="476"/>
      <c r="X1685" s="476"/>
      <c r="Y1685" s="476"/>
      <c r="Z1685" s="116"/>
      <c r="AA1685" s="117" t="str" cm="1">
        <f t="array" ref="AA1685">_xlfn.IFNA(_xlfn.IFS($H1685="Length",VLOOKUP($Y1685,Densities,3,FALSE),$H1685="area",VLOOKUP($Y1685,Densities,4,FALSE),$H1685="volume",VLOOKUP($Y1685,Densities,5,FALSE),$H1685="mass",1,$H1685="",""),"enter density manually")</f>
        <v/>
      </c>
      <c r="AB1685" s="115" t="str" cm="1">
        <f t="array" ref="AB1685">_xlfn.IFNA(_xlfn.IFS($H1685="length","kg/m",$H1685="area","kg/m2",$H1685="volume","kg/m3",$H1685="mass","kg/kg",$H1685="",""),"problem")</f>
        <v/>
      </c>
      <c r="AC1685" s="118" t="str">
        <f t="shared" si="103"/>
        <v/>
      </c>
      <c r="AD1685" s="119" t="str">
        <f t="shared" si="104"/>
        <v/>
      </c>
      <c r="AE1685" s="120" t="str">
        <f t="shared" si="105"/>
        <v/>
      </c>
      <c r="AF1685" s="121" t="str">
        <f t="shared" si="102"/>
        <v/>
      </c>
    </row>
    <row r="1686" spans="2:32" ht="15.75" customHeight="1" x14ac:dyDescent="0.35">
      <c r="B1686" s="903"/>
      <c r="C1686" s="904"/>
      <c r="D1686" s="905"/>
      <c r="E1686" s="906"/>
      <c r="F1686" s="907"/>
      <c r="G1686" s="908"/>
      <c r="H1686" s="909"/>
      <c r="I1686" s="910"/>
      <c r="J1686" s="911"/>
      <c r="K1686" s="912"/>
      <c r="L1686" s="913"/>
      <c r="M1686" s="914"/>
      <c r="N1686" s="915"/>
      <c r="O1686" s="914"/>
      <c r="P1686" s="915"/>
      <c r="Q1686" s="916"/>
      <c r="R1686" s="917"/>
      <c r="S1686" s="918"/>
      <c r="T1686" s="114" t="str" cm="1">
        <f t="array" ref="T1686">_xlfn.IFS(I1686="L = L",J1686*K1686,I1686="L = RoT",J1686*R1686*S1686,I1686="A = L x H",J1686*K1686*L1686,I1686="A = CS",J1686*O1686,I1686="A = A",J1686*N1686,I1686="A = RoT",J1686*R1686*S1686,I1686="V = L x H x T",J1686*K1686*L1686*M1686,I1686="V = L x CS",J1686*K1686*O1686,I1686="V = T x A",J1686*M1686*N1686,I1686="V = V",J1686*P1686,I1686="V = RoT",J1686*R1686*S1686,I1686="M = M",J1686*Q1686,I1686="M = RoT",J1686*R1686*S1686,I1686="","")</f>
        <v/>
      </c>
      <c r="U1686" s="115" t="str" cm="1">
        <f t="array" ref="U1686">_xlfn.IFNA(_xlfn.IFS($H1686="length","m",$H1686="area","m2",$H1686="volume","m3",$H1686="mass","kg",$H1686="",""),"problem")</f>
        <v/>
      </c>
      <c r="V1686" s="475"/>
      <c r="W1686" s="476"/>
      <c r="X1686" s="476"/>
      <c r="Y1686" s="476"/>
      <c r="Z1686" s="116"/>
      <c r="AA1686" s="117" t="str" cm="1">
        <f t="array" ref="AA1686">_xlfn.IFNA(_xlfn.IFS($H1686="Length",VLOOKUP($Y1686,Densities,3,FALSE),$H1686="area",VLOOKUP($Y1686,Densities,4,FALSE),$H1686="volume",VLOOKUP($Y1686,Densities,5,FALSE),$H1686="mass",1,$H1686="",""),"enter density manually")</f>
        <v/>
      </c>
      <c r="AB1686" s="115" t="str" cm="1">
        <f t="array" ref="AB1686">_xlfn.IFNA(_xlfn.IFS($H1686="length","kg/m",$H1686="area","kg/m2",$H1686="volume","kg/m3",$H1686="mass","kg/kg",$H1686="",""),"problem")</f>
        <v/>
      </c>
      <c r="AC1686" s="118" t="str">
        <f t="shared" si="103"/>
        <v/>
      </c>
      <c r="AD1686" s="119" t="str">
        <f t="shared" si="104"/>
        <v/>
      </c>
      <c r="AE1686" s="120" t="str">
        <f t="shared" si="105"/>
        <v/>
      </c>
      <c r="AF1686" s="121" t="str">
        <f t="shared" si="102"/>
        <v/>
      </c>
    </row>
    <row r="1687" spans="2:32" ht="15.75" customHeight="1" x14ac:dyDescent="0.35">
      <c r="B1687" s="903"/>
      <c r="C1687" s="904"/>
      <c r="D1687" s="905"/>
      <c r="E1687" s="906"/>
      <c r="F1687" s="907"/>
      <c r="G1687" s="908"/>
      <c r="H1687" s="909"/>
      <c r="I1687" s="910"/>
      <c r="J1687" s="911"/>
      <c r="K1687" s="912"/>
      <c r="L1687" s="913"/>
      <c r="M1687" s="914"/>
      <c r="N1687" s="915"/>
      <c r="O1687" s="914"/>
      <c r="P1687" s="915"/>
      <c r="Q1687" s="916"/>
      <c r="R1687" s="917"/>
      <c r="S1687" s="918"/>
      <c r="T1687" s="114" t="str" cm="1">
        <f t="array" ref="T1687">_xlfn.IFS(I1687="L = L",J1687*K1687,I1687="L = RoT",J1687*R1687*S1687,I1687="A = L x H",J1687*K1687*L1687,I1687="A = CS",J1687*O1687,I1687="A = A",J1687*N1687,I1687="A = RoT",J1687*R1687*S1687,I1687="V = L x H x T",J1687*K1687*L1687*M1687,I1687="V = L x CS",J1687*K1687*O1687,I1687="V = T x A",J1687*M1687*N1687,I1687="V = V",J1687*P1687,I1687="V = RoT",J1687*R1687*S1687,I1687="M = M",J1687*Q1687,I1687="M = RoT",J1687*R1687*S1687,I1687="","")</f>
        <v/>
      </c>
      <c r="U1687" s="115" t="str" cm="1">
        <f t="array" ref="U1687">_xlfn.IFNA(_xlfn.IFS($H1687="length","m",$H1687="area","m2",$H1687="volume","m3",$H1687="mass","kg",$H1687="",""),"problem")</f>
        <v/>
      </c>
      <c r="V1687" s="475"/>
      <c r="W1687" s="476"/>
      <c r="X1687" s="476"/>
      <c r="Y1687" s="476"/>
      <c r="Z1687" s="116"/>
      <c r="AA1687" s="117" t="str" cm="1">
        <f t="array" ref="AA1687">_xlfn.IFNA(_xlfn.IFS($H1687="Length",VLOOKUP($Y1687,Densities,3,FALSE),$H1687="area",VLOOKUP($Y1687,Densities,4,FALSE),$H1687="volume",VLOOKUP($Y1687,Densities,5,FALSE),$H1687="mass",1,$H1687="",""),"enter density manually")</f>
        <v/>
      </c>
      <c r="AB1687" s="115" t="str" cm="1">
        <f t="array" ref="AB1687">_xlfn.IFNA(_xlfn.IFS($H1687="length","kg/m",$H1687="area","kg/m2",$H1687="volume","kg/m3",$H1687="mass","kg/kg",$H1687="",""),"problem")</f>
        <v/>
      </c>
      <c r="AC1687" s="118" t="str">
        <f t="shared" si="103"/>
        <v/>
      </c>
      <c r="AD1687" s="119" t="str">
        <f t="shared" si="104"/>
        <v/>
      </c>
      <c r="AE1687" s="120" t="str">
        <f t="shared" si="105"/>
        <v/>
      </c>
      <c r="AF1687" s="121" t="str">
        <f t="shared" si="102"/>
        <v/>
      </c>
    </row>
    <row r="1688" spans="2:32" ht="15.75" customHeight="1" x14ac:dyDescent="0.35">
      <c r="B1688" s="903"/>
      <c r="C1688" s="904"/>
      <c r="D1688" s="905"/>
      <c r="E1688" s="906"/>
      <c r="F1688" s="907"/>
      <c r="G1688" s="908"/>
      <c r="H1688" s="909"/>
      <c r="I1688" s="910"/>
      <c r="J1688" s="911"/>
      <c r="K1688" s="912"/>
      <c r="L1688" s="913"/>
      <c r="M1688" s="914"/>
      <c r="N1688" s="915"/>
      <c r="O1688" s="914"/>
      <c r="P1688" s="915"/>
      <c r="Q1688" s="916"/>
      <c r="R1688" s="917"/>
      <c r="S1688" s="918"/>
      <c r="T1688" s="114" t="str" cm="1">
        <f t="array" ref="T1688">_xlfn.IFS(I1688="L = L",J1688*K1688,I1688="L = RoT",J1688*R1688*S1688,I1688="A = L x H",J1688*K1688*L1688,I1688="A = CS",J1688*O1688,I1688="A = A",J1688*N1688,I1688="A = RoT",J1688*R1688*S1688,I1688="V = L x H x T",J1688*K1688*L1688*M1688,I1688="V = L x CS",J1688*K1688*O1688,I1688="V = T x A",J1688*M1688*N1688,I1688="V = V",J1688*P1688,I1688="V = RoT",J1688*R1688*S1688,I1688="M = M",J1688*Q1688,I1688="M = RoT",J1688*R1688*S1688,I1688="","")</f>
        <v/>
      </c>
      <c r="U1688" s="115" t="str" cm="1">
        <f t="array" ref="U1688">_xlfn.IFNA(_xlfn.IFS($H1688="length","m",$H1688="area","m2",$H1688="volume","m3",$H1688="mass","kg",$H1688="",""),"problem")</f>
        <v/>
      </c>
      <c r="V1688" s="475"/>
      <c r="W1688" s="476"/>
      <c r="X1688" s="476"/>
      <c r="Y1688" s="476"/>
      <c r="Z1688" s="116"/>
      <c r="AA1688" s="117" t="str" cm="1">
        <f t="array" ref="AA1688">_xlfn.IFNA(_xlfn.IFS($H1688="Length",VLOOKUP($Y1688,Densities,3,FALSE),$H1688="area",VLOOKUP($Y1688,Densities,4,FALSE),$H1688="volume",VLOOKUP($Y1688,Densities,5,FALSE),$H1688="mass",1,$H1688="",""),"enter density manually")</f>
        <v/>
      </c>
      <c r="AB1688" s="115" t="str" cm="1">
        <f t="array" ref="AB1688">_xlfn.IFNA(_xlfn.IFS($H1688="length","kg/m",$H1688="area","kg/m2",$H1688="volume","kg/m3",$H1688="mass","kg/kg",$H1688="",""),"problem")</f>
        <v/>
      </c>
      <c r="AC1688" s="118" t="str">
        <f t="shared" si="103"/>
        <v/>
      </c>
      <c r="AD1688" s="119" t="str">
        <f t="shared" si="104"/>
        <v/>
      </c>
      <c r="AE1688" s="120" t="str">
        <f t="shared" si="105"/>
        <v/>
      </c>
      <c r="AF1688" s="121" t="str">
        <f t="shared" si="102"/>
        <v/>
      </c>
    </row>
    <row r="1689" spans="2:32" ht="15.75" customHeight="1" x14ac:dyDescent="0.35">
      <c r="B1689" s="903"/>
      <c r="C1689" s="904"/>
      <c r="D1689" s="905"/>
      <c r="E1689" s="906"/>
      <c r="F1689" s="907"/>
      <c r="G1689" s="908"/>
      <c r="H1689" s="909"/>
      <c r="I1689" s="910"/>
      <c r="J1689" s="911"/>
      <c r="K1689" s="912"/>
      <c r="L1689" s="913"/>
      <c r="M1689" s="914"/>
      <c r="N1689" s="915"/>
      <c r="O1689" s="914"/>
      <c r="P1689" s="915"/>
      <c r="Q1689" s="916"/>
      <c r="R1689" s="917"/>
      <c r="S1689" s="918"/>
      <c r="T1689" s="114" t="str" cm="1">
        <f t="array" ref="T1689">_xlfn.IFS(I1689="L = L",J1689*K1689,I1689="L = RoT",J1689*R1689*S1689,I1689="A = L x H",J1689*K1689*L1689,I1689="A = CS",J1689*O1689,I1689="A = A",J1689*N1689,I1689="A = RoT",J1689*R1689*S1689,I1689="V = L x H x T",J1689*K1689*L1689*M1689,I1689="V = L x CS",J1689*K1689*O1689,I1689="V = T x A",J1689*M1689*N1689,I1689="V = V",J1689*P1689,I1689="V = RoT",J1689*R1689*S1689,I1689="M = M",J1689*Q1689,I1689="M = RoT",J1689*R1689*S1689,I1689="","")</f>
        <v/>
      </c>
      <c r="U1689" s="115" t="str" cm="1">
        <f t="array" ref="U1689">_xlfn.IFNA(_xlfn.IFS($H1689="length","m",$H1689="area","m2",$H1689="volume","m3",$H1689="mass","kg",$H1689="",""),"problem")</f>
        <v/>
      </c>
      <c r="V1689" s="475"/>
      <c r="W1689" s="476"/>
      <c r="X1689" s="476"/>
      <c r="Y1689" s="476"/>
      <c r="Z1689" s="116"/>
      <c r="AA1689" s="117" t="str" cm="1">
        <f t="array" ref="AA1689">_xlfn.IFNA(_xlfn.IFS($H1689="Length",VLOOKUP($Y1689,Densities,3,FALSE),$H1689="area",VLOOKUP($Y1689,Densities,4,FALSE),$H1689="volume",VLOOKUP($Y1689,Densities,5,FALSE),$H1689="mass",1,$H1689="",""),"enter density manually")</f>
        <v/>
      </c>
      <c r="AB1689" s="115" t="str" cm="1">
        <f t="array" ref="AB1689">_xlfn.IFNA(_xlfn.IFS($H1689="length","kg/m",$H1689="area","kg/m2",$H1689="volume","kg/m3",$H1689="mass","kg/kg",$H1689="",""),"problem")</f>
        <v/>
      </c>
      <c r="AC1689" s="118" t="str">
        <f t="shared" si="103"/>
        <v/>
      </c>
      <c r="AD1689" s="119" t="str">
        <f t="shared" si="104"/>
        <v/>
      </c>
      <c r="AE1689" s="120" t="str">
        <f t="shared" si="105"/>
        <v/>
      </c>
      <c r="AF1689" s="121" t="str">
        <f t="shared" si="102"/>
        <v/>
      </c>
    </row>
    <row r="1690" spans="2:32" ht="15.75" customHeight="1" x14ac:dyDescent="0.35">
      <c r="B1690" s="903"/>
      <c r="C1690" s="904"/>
      <c r="D1690" s="905"/>
      <c r="E1690" s="906"/>
      <c r="F1690" s="907"/>
      <c r="G1690" s="908"/>
      <c r="H1690" s="909"/>
      <c r="I1690" s="910"/>
      <c r="J1690" s="911"/>
      <c r="K1690" s="912"/>
      <c r="L1690" s="913"/>
      <c r="M1690" s="914"/>
      <c r="N1690" s="915"/>
      <c r="O1690" s="914"/>
      <c r="P1690" s="915"/>
      <c r="Q1690" s="916"/>
      <c r="R1690" s="917"/>
      <c r="S1690" s="918"/>
      <c r="T1690" s="114" t="str" cm="1">
        <f t="array" ref="T1690">_xlfn.IFS(I1690="L = L",J1690*K1690,I1690="L = RoT",J1690*R1690*S1690,I1690="A = L x H",J1690*K1690*L1690,I1690="A = CS",J1690*O1690,I1690="A = A",J1690*N1690,I1690="A = RoT",J1690*R1690*S1690,I1690="V = L x H x T",J1690*K1690*L1690*M1690,I1690="V = L x CS",J1690*K1690*O1690,I1690="V = T x A",J1690*M1690*N1690,I1690="V = V",J1690*P1690,I1690="V = RoT",J1690*R1690*S1690,I1690="M = M",J1690*Q1690,I1690="M = RoT",J1690*R1690*S1690,I1690="","")</f>
        <v/>
      </c>
      <c r="U1690" s="115" t="str" cm="1">
        <f t="array" ref="U1690">_xlfn.IFNA(_xlfn.IFS($H1690="length","m",$H1690="area","m2",$H1690="volume","m3",$H1690="mass","kg",$H1690="",""),"problem")</f>
        <v/>
      </c>
      <c r="V1690" s="475"/>
      <c r="W1690" s="476"/>
      <c r="X1690" s="476"/>
      <c r="Y1690" s="476"/>
      <c r="Z1690" s="116"/>
      <c r="AA1690" s="117" t="str" cm="1">
        <f t="array" ref="AA1690">_xlfn.IFNA(_xlfn.IFS($H1690="Length",VLOOKUP($Y1690,Densities,3,FALSE),$H1690="area",VLOOKUP($Y1690,Densities,4,FALSE),$H1690="volume",VLOOKUP($Y1690,Densities,5,FALSE),$H1690="mass",1,$H1690="",""),"enter density manually")</f>
        <v/>
      </c>
      <c r="AB1690" s="115" t="str" cm="1">
        <f t="array" ref="AB1690">_xlfn.IFNA(_xlfn.IFS($H1690="length","kg/m",$H1690="area","kg/m2",$H1690="volume","kg/m3",$H1690="mass","kg/kg",$H1690="",""),"problem")</f>
        <v/>
      </c>
      <c r="AC1690" s="118" t="str">
        <f t="shared" si="103"/>
        <v/>
      </c>
      <c r="AD1690" s="119" t="str">
        <f t="shared" si="104"/>
        <v/>
      </c>
      <c r="AE1690" s="120" t="str">
        <f t="shared" si="105"/>
        <v/>
      </c>
      <c r="AF1690" s="121" t="str">
        <f t="shared" si="102"/>
        <v/>
      </c>
    </row>
    <row r="1691" spans="2:32" ht="15.75" customHeight="1" x14ac:dyDescent="0.35">
      <c r="B1691" s="903"/>
      <c r="C1691" s="904"/>
      <c r="D1691" s="905"/>
      <c r="E1691" s="906"/>
      <c r="F1691" s="907"/>
      <c r="G1691" s="908"/>
      <c r="H1691" s="909"/>
      <c r="I1691" s="910"/>
      <c r="J1691" s="911"/>
      <c r="K1691" s="912"/>
      <c r="L1691" s="913"/>
      <c r="M1691" s="914"/>
      <c r="N1691" s="915"/>
      <c r="O1691" s="914"/>
      <c r="P1691" s="915"/>
      <c r="Q1691" s="916"/>
      <c r="R1691" s="917"/>
      <c r="S1691" s="918"/>
      <c r="T1691" s="114" t="str" cm="1">
        <f t="array" ref="T1691">_xlfn.IFS(I1691="L = L",J1691*K1691,I1691="L = RoT",J1691*R1691*S1691,I1691="A = L x H",J1691*K1691*L1691,I1691="A = CS",J1691*O1691,I1691="A = A",J1691*N1691,I1691="A = RoT",J1691*R1691*S1691,I1691="V = L x H x T",J1691*K1691*L1691*M1691,I1691="V = L x CS",J1691*K1691*O1691,I1691="V = T x A",J1691*M1691*N1691,I1691="V = V",J1691*P1691,I1691="V = RoT",J1691*R1691*S1691,I1691="M = M",J1691*Q1691,I1691="M = RoT",J1691*R1691*S1691,I1691="","")</f>
        <v/>
      </c>
      <c r="U1691" s="115" t="str" cm="1">
        <f t="array" ref="U1691">_xlfn.IFNA(_xlfn.IFS($H1691="length","m",$H1691="area","m2",$H1691="volume","m3",$H1691="mass","kg",$H1691="",""),"problem")</f>
        <v/>
      </c>
      <c r="V1691" s="475"/>
      <c r="W1691" s="476"/>
      <c r="X1691" s="476"/>
      <c r="Y1691" s="476"/>
      <c r="Z1691" s="116"/>
      <c r="AA1691" s="117" t="str" cm="1">
        <f t="array" ref="AA1691">_xlfn.IFNA(_xlfn.IFS($H1691="Length",VLOOKUP($Y1691,Densities,3,FALSE),$H1691="area",VLOOKUP($Y1691,Densities,4,FALSE),$H1691="volume",VLOOKUP($Y1691,Densities,5,FALSE),$H1691="mass",1,$H1691="",""),"enter density manually")</f>
        <v/>
      </c>
      <c r="AB1691" s="115" t="str" cm="1">
        <f t="array" ref="AB1691">_xlfn.IFNA(_xlfn.IFS($H1691="length","kg/m",$H1691="area","kg/m2",$H1691="volume","kg/m3",$H1691="mass","kg/kg",$H1691="",""),"problem")</f>
        <v/>
      </c>
      <c r="AC1691" s="118" t="str">
        <f t="shared" si="103"/>
        <v/>
      </c>
      <c r="AD1691" s="119" t="str">
        <f t="shared" si="104"/>
        <v/>
      </c>
      <c r="AE1691" s="120" t="str">
        <f t="shared" si="105"/>
        <v/>
      </c>
      <c r="AF1691" s="121" t="str">
        <f t="shared" si="102"/>
        <v/>
      </c>
    </row>
    <row r="1692" spans="2:32" ht="15.75" customHeight="1" x14ac:dyDescent="0.35">
      <c r="B1692" s="903"/>
      <c r="C1692" s="904"/>
      <c r="D1692" s="905"/>
      <c r="E1692" s="906"/>
      <c r="F1692" s="907"/>
      <c r="G1692" s="908"/>
      <c r="H1692" s="909"/>
      <c r="I1692" s="910"/>
      <c r="J1692" s="911"/>
      <c r="K1692" s="912"/>
      <c r="L1692" s="913"/>
      <c r="M1692" s="914"/>
      <c r="N1692" s="915"/>
      <c r="O1692" s="914"/>
      <c r="P1692" s="915"/>
      <c r="Q1692" s="916"/>
      <c r="R1692" s="917"/>
      <c r="S1692" s="918"/>
      <c r="T1692" s="114" t="str" cm="1">
        <f t="array" ref="T1692">_xlfn.IFS(I1692="L = L",J1692*K1692,I1692="L = RoT",J1692*R1692*S1692,I1692="A = L x H",J1692*K1692*L1692,I1692="A = CS",J1692*O1692,I1692="A = A",J1692*N1692,I1692="A = RoT",J1692*R1692*S1692,I1692="V = L x H x T",J1692*K1692*L1692*M1692,I1692="V = L x CS",J1692*K1692*O1692,I1692="V = T x A",J1692*M1692*N1692,I1692="V = V",J1692*P1692,I1692="V = RoT",J1692*R1692*S1692,I1692="M = M",J1692*Q1692,I1692="M = RoT",J1692*R1692*S1692,I1692="","")</f>
        <v/>
      </c>
      <c r="U1692" s="115" t="str" cm="1">
        <f t="array" ref="U1692">_xlfn.IFNA(_xlfn.IFS($H1692="length","m",$H1692="area","m2",$H1692="volume","m3",$H1692="mass","kg",$H1692="",""),"problem")</f>
        <v/>
      </c>
      <c r="V1692" s="475"/>
      <c r="W1692" s="476"/>
      <c r="X1692" s="476"/>
      <c r="Y1692" s="476"/>
      <c r="Z1692" s="116"/>
      <c r="AA1692" s="117" t="str" cm="1">
        <f t="array" ref="AA1692">_xlfn.IFNA(_xlfn.IFS($H1692="Length",VLOOKUP($Y1692,Densities,3,FALSE),$H1692="area",VLOOKUP($Y1692,Densities,4,FALSE),$H1692="volume",VLOOKUP($Y1692,Densities,5,FALSE),$H1692="mass",1,$H1692="",""),"enter density manually")</f>
        <v/>
      </c>
      <c r="AB1692" s="115" t="str" cm="1">
        <f t="array" ref="AB1692">_xlfn.IFNA(_xlfn.IFS($H1692="length","kg/m",$H1692="area","kg/m2",$H1692="volume","kg/m3",$H1692="mass","kg/kg",$H1692="",""),"problem")</f>
        <v/>
      </c>
      <c r="AC1692" s="118" t="str">
        <f t="shared" si="103"/>
        <v/>
      </c>
      <c r="AD1692" s="119" t="str">
        <f t="shared" si="104"/>
        <v/>
      </c>
      <c r="AE1692" s="120" t="str">
        <f t="shared" si="105"/>
        <v/>
      </c>
      <c r="AF1692" s="121" t="str">
        <f t="shared" si="102"/>
        <v/>
      </c>
    </row>
    <row r="1693" spans="2:32" ht="15.75" customHeight="1" x14ac:dyDescent="0.35">
      <c r="B1693" s="903"/>
      <c r="C1693" s="904"/>
      <c r="D1693" s="905"/>
      <c r="E1693" s="906"/>
      <c r="F1693" s="907"/>
      <c r="G1693" s="908"/>
      <c r="H1693" s="909"/>
      <c r="I1693" s="910"/>
      <c r="J1693" s="911"/>
      <c r="K1693" s="912"/>
      <c r="L1693" s="913"/>
      <c r="M1693" s="914"/>
      <c r="N1693" s="915"/>
      <c r="O1693" s="914"/>
      <c r="P1693" s="915"/>
      <c r="Q1693" s="916"/>
      <c r="R1693" s="917"/>
      <c r="S1693" s="918"/>
      <c r="T1693" s="114" t="str" cm="1">
        <f t="array" ref="T1693">_xlfn.IFS(I1693="L = L",J1693*K1693,I1693="L = RoT",J1693*R1693*S1693,I1693="A = L x H",J1693*K1693*L1693,I1693="A = CS",J1693*O1693,I1693="A = A",J1693*N1693,I1693="A = RoT",J1693*R1693*S1693,I1693="V = L x H x T",J1693*K1693*L1693*M1693,I1693="V = L x CS",J1693*K1693*O1693,I1693="V = T x A",J1693*M1693*N1693,I1693="V = V",J1693*P1693,I1693="V = RoT",J1693*R1693*S1693,I1693="M = M",J1693*Q1693,I1693="M = RoT",J1693*R1693*S1693,I1693="","")</f>
        <v/>
      </c>
      <c r="U1693" s="115" t="str" cm="1">
        <f t="array" ref="U1693">_xlfn.IFNA(_xlfn.IFS($H1693="length","m",$H1693="area","m2",$H1693="volume","m3",$H1693="mass","kg",$H1693="",""),"problem")</f>
        <v/>
      </c>
      <c r="V1693" s="475"/>
      <c r="W1693" s="476"/>
      <c r="X1693" s="476"/>
      <c r="Y1693" s="476"/>
      <c r="Z1693" s="116"/>
      <c r="AA1693" s="117" t="str" cm="1">
        <f t="array" ref="AA1693">_xlfn.IFNA(_xlfn.IFS($H1693="Length",VLOOKUP($Y1693,Densities,3,FALSE),$H1693="area",VLOOKUP($Y1693,Densities,4,FALSE),$H1693="volume",VLOOKUP($Y1693,Densities,5,FALSE),$H1693="mass",1,$H1693="",""),"enter density manually")</f>
        <v/>
      </c>
      <c r="AB1693" s="115" t="str" cm="1">
        <f t="array" ref="AB1693">_xlfn.IFNA(_xlfn.IFS($H1693="length","kg/m",$H1693="area","kg/m2",$H1693="volume","kg/m3",$H1693="mass","kg/kg",$H1693="",""),"problem")</f>
        <v/>
      </c>
      <c r="AC1693" s="118" t="str">
        <f t="shared" si="103"/>
        <v/>
      </c>
      <c r="AD1693" s="119" t="str">
        <f t="shared" si="104"/>
        <v/>
      </c>
      <c r="AE1693" s="120" t="str">
        <f t="shared" si="105"/>
        <v/>
      </c>
      <c r="AF1693" s="121" t="str">
        <f t="shared" si="102"/>
        <v/>
      </c>
    </row>
    <row r="1694" spans="2:32" ht="15.75" customHeight="1" x14ac:dyDescent="0.35">
      <c r="B1694" s="903"/>
      <c r="C1694" s="904"/>
      <c r="D1694" s="905"/>
      <c r="E1694" s="906"/>
      <c r="F1694" s="907"/>
      <c r="G1694" s="908"/>
      <c r="H1694" s="909"/>
      <c r="I1694" s="910"/>
      <c r="J1694" s="911"/>
      <c r="K1694" s="912"/>
      <c r="L1694" s="913"/>
      <c r="M1694" s="914"/>
      <c r="N1694" s="915"/>
      <c r="O1694" s="914"/>
      <c r="P1694" s="915"/>
      <c r="Q1694" s="916"/>
      <c r="R1694" s="917"/>
      <c r="S1694" s="918"/>
      <c r="T1694" s="114" t="str" cm="1">
        <f t="array" ref="T1694">_xlfn.IFS(I1694="L = L",J1694*K1694,I1694="L = RoT",J1694*R1694*S1694,I1694="A = L x H",J1694*K1694*L1694,I1694="A = CS",J1694*O1694,I1694="A = A",J1694*N1694,I1694="A = RoT",J1694*R1694*S1694,I1694="V = L x H x T",J1694*K1694*L1694*M1694,I1694="V = L x CS",J1694*K1694*O1694,I1694="V = T x A",J1694*M1694*N1694,I1694="V = V",J1694*P1694,I1694="V = RoT",J1694*R1694*S1694,I1694="M = M",J1694*Q1694,I1694="M = RoT",J1694*R1694*S1694,I1694="","")</f>
        <v/>
      </c>
      <c r="U1694" s="115" t="str" cm="1">
        <f t="array" ref="U1694">_xlfn.IFNA(_xlfn.IFS($H1694="length","m",$H1694="area","m2",$H1694="volume","m3",$H1694="mass","kg",$H1694="",""),"problem")</f>
        <v/>
      </c>
      <c r="V1694" s="475"/>
      <c r="W1694" s="476"/>
      <c r="X1694" s="476"/>
      <c r="Y1694" s="476"/>
      <c r="Z1694" s="116"/>
      <c r="AA1694" s="117" t="str" cm="1">
        <f t="array" ref="AA1694">_xlfn.IFNA(_xlfn.IFS($H1694="Length",VLOOKUP($Y1694,Densities,3,FALSE),$H1694="area",VLOOKUP($Y1694,Densities,4,FALSE),$H1694="volume",VLOOKUP($Y1694,Densities,5,FALSE),$H1694="mass",1,$H1694="",""),"enter density manually")</f>
        <v/>
      </c>
      <c r="AB1694" s="115" t="str" cm="1">
        <f t="array" ref="AB1694">_xlfn.IFNA(_xlfn.IFS($H1694="length","kg/m",$H1694="area","kg/m2",$H1694="volume","kg/m3",$H1694="mass","kg/kg",$H1694="",""),"problem")</f>
        <v/>
      </c>
      <c r="AC1694" s="118" t="str">
        <f t="shared" si="103"/>
        <v/>
      </c>
      <c r="AD1694" s="119" t="str">
        <f t="shared" si="104"/>
        <v/>
      </c>
      <c r="AE1694" s="120" t="str">
        <f t="shared" si="105"/>
        <v/>
      </c>
      <c r="AF1694" s="121" t="str">
        <f t="shared" si="102"/>
        <v/>
      </c>
    </row>
    <row r="1695" spans="2:32" ht="15.75" customHeight="1" x14ac:dyDescent="0.35">
      <c r="B1695" s="903"/>
      <c r="C1695" s="904"/>
      <c r="D1695" s="905"/>
      <c r="E1695" s="906"/>
      <c r="F1695" s="907"/>
      <c r="G1695" s="908"/>
      <c r="H1695" s="909"/>
      <c r="I1695" s="910"/>
      <c r="J1695" s="911"/>
      <c r="K1695" s="912"/>
      <c r="L1695" s="913"/>
      <c r="M1695" s="914"/>
      <c r="N1695" s="915"/>
      <c r="O1695" s="914"/>
      <c r="P1695" s="915"/>
      <c r="Q1695" s="916"/>
      <c r="R1695" s="917"/>
      <c r="S1695" s="918"/>
      <c r="T1695" s="114" t="str" cm="1">
        <f t="array" ref="T1695">_xlfn.IFS(I1695="L = L",J1695*K1695,I1695="L = RoT",J1695*R1695*S1695,I1695="A = L x H",J1695*K1695*L1695,I1695="A = CS",J1695*O1695,I1695="A = A",J1695*N1695,I1695="A = RoT",J1695*R1695*S1695,I1695="V = L x H x T",J1695*K1695*L1695*M1695,I1695="V = L x CS",J1695*K1695*O1695,I1695="V = T x A",J1695*M1695*N1695,I1695="V = V",J1695*P1695,I1695="V = RoT",J1695*R1695*S1695,I1695="M = M",J1695*Q1695,I1695="M = RoT",J1695*R1695*S1695,I1695="","")</f>
        <v/>
      </c>
      <c r="U1695" s="115" t="str" cm="1">
        <f t="array" ref="U1695">_xlfn.IFNA(_xlfn.IFS($H1695="length","m",$H1695="area","m2",$H1695="volume","m3",$H1695="mass","kg",$H1695="",""),"problem")</f>
        <v/>
      </c>
      <c r="V1695" s="475"/>
      <c r="W1695" s="476"/>
      <c r="X1695" s="476"/>
      <c r="Y1695" s="476"/>
      <c r="Z1695" s="116"/>
      <c r="AA1695" s="117" t="str" cm="1">
        <f t="array" ref="AA1695">_xlfn.IFNA(_xlfn.IFS($H1695="Length",VLOOKUP($Y1695,Densities,3,FALSE),$H1695="area",VLOOKUP($Y1695,Densities,4,FALSE),$H1695="volume",VLOOKUP($Y1695,Densities,5,FALSE),$H1695="mass",1,$H1695="",""),"enter density manually")</f>
        <v/>
      </c>
      <c r="AB1695" s="115" t="str" cm="1">
        <f t="array" ref="AB1695">_xlfn.IFNA(_xlfn.IFS($H1695="length","kg/m",$H1695="area","kg/m2",$H1695="volume","kg/m3",$H1695="mass","kg/kg",$H1695="",""),"problem")</f>
        <v/>
      </c>
      <c r="AC1695" s="118" t="str">
        <f t="shared" si="103"/>
        <v/>
      </c>
      <c r="AD1695" s="119" t="str">
        <f t="shared" si="104"/>
        <v/>
      </c>
      <c r="AE1695" s="120" t="str">
        <f t="shared" si="105"/>
        <v/>
      </c>
      <c r="AF1695" s="121" t="str">
        <f t="shared" si="102"/>
        <v/>
      </c>
    </row>
    <row r="1696" spans="2:32" ht="15.75" customHeight="1" x14ac:dyDescent="0.35">
      <c r="B1696" s="903"/>
      <c r="C1696" s="904"/>
      <c r="D1696" s="905"/>
      <c r="E1696" s="906"/>
      <c r="F1696" s="907"/>
      <c r="G1696" s="908"/>
      <c r="H1696" s="909"/>
      <c r="I1696" s="910"/>
      <c r="J1696" s="911"/>
      <c r="K1696" s="912"/>
      <c r="L1696" s="913"/>
      <c r="M1696" s="914"/>
      <c r="N1696" s="915"/>
      <c r="O1696" s="914"/>
      <c r="P1696" s="915"/>
      <c r="Q1696" s="916"/>
      <c r="R1696" s="917"/>
      <c r="S1696" s="918"/>
      <c r="T1696" s="114" t="str" cm="1">
        <f t="array" ref="T1696">_xlfn.IFS(I1696="L = L",J1696*K1696,I1696="L = RoT",J1696*R1696*S1696,I1696="A = L x H",J1696*K1696*L1696,I1696="A = CS",J1696*O1696,I1696="A = A",J1696*N1696,I1696="A = RoT",J1696*R1696*S1696,I1696="V = L x H x T",J1696*K1696*L1696*M1696,I1696="V = L x CS",J1696*K1696*O1696,I1696="V = T x A",J1696*M1696*N1696,I1696="V = V",J1696*P1696,I1696="V = RoT",J1696*R1696*S1696,I1696="M = M",J1696*Q1696,I1696="M = RoT",J1696*R1696*S1696,I1696="","")</f>
        <v/>
      </c>
      <c r="U1696" s="115" t="str" cm="1">
        <f t="array" ref="U1696">_xlfn.IFNA(_xlfn.IFS($H1696="length","m",$H1696="area","m2",$H1696="volume","m3",$H1696="mass","kg",$H1696="",""),"problem")</f>
        <v/>
      </c>
      <c r="V1696" s="475"/>
      <c r="W1696" s="476"/>
      <c r="X1696" s="476"/>
      <c r="Y1696" s="476"/>
      <c r="Z1696" s="116"/>
      <c r="AA1696" s="117" t="str" cm="1">
        <f t="array" ref="AA1696">_xlfn.IFNA(_xlfn.IFS($H1696="Length",VLOOKUP($Y1696,Densities,3,FALSE),$H1696="area",VLOOKUP($Y1696,Densities,4,FALSE),$H1696="volume",VLOOKUP($Y1696,Densities,5,FALSE),$H1696="mass",1,$H1696="",""),"enter density manually")</f>
        <v/>
      </c>
      <c r="AB1696" s="115" t="str" cm="1">
        <f t="array" ref="AB1696">_xlfn.IFNA(_xlfn.IFS($H1696="length","kg/m",$H1696="area","kg/m2",$H1696="volume","kg/m3",$H1696="mass","kg/kg",$H1696="",""),"problem")</f>
        <v/>
      </c>
      <c r="AC1696" s="118" t="str">
        <f t="shared" si="103"/>
        <v/>
      </c>
      <c r="AD1696" s="119" t="str">
        <f t="shared" si="104"/>
        <v/>
      </c>
      <c r="AE1696" s="120" t="str">
        <f t="shared" si="105"/>
        <v/>
      </c>
      <c r="AF1696" s="121" t="str">
        <f t="shared" si="102"/>
        <v/>
      </c>
    </row>
    <row r="1697" spans="2:32" ht="15.75" customHeight="1" x14ac:dyDescent="0.35">
      <c r="B1697" s="903"/>
      <c r="C1697" s="904"/>
      <c r="D1697" s="905"/>
      <c r="E1697" s="906"/>
      <c r="F1697" s="907"/>
      <c r="G1697" s="908"/>
      <c r="H1697" s="909"/>
      <c r="I1697" s="910"/>
      <c r="J1697" s="911"/>
      <c r="K1697" s="912"/>
      <c r="L1697" s="913"/>
      <c r="M1697" s="914"/>
      <c r="N1697" s="915"/>
      <c r="O1697" s="914"/>
      <c r="P1697" s="915"/>
      <c r="Q1697" s="916"/>
      <c r="R1697" s="917"/>
      <c r="S1697" s="918"/>
      <c r="T1697" s="114" t="str" cm="1">
        <f t="array" ref="T1697">_xlfn.IFS(I1697="L = L",J1697*K1697,I1697="L = RoT",J1697*R1697*S1697,I1697="A = L x H",J1697*K1697*L1697,I1697="A = CS",J1697*O1697,I1697="A = A",J1697*N1697,I1697="A = RoT",J1697*R1697*S1697,I1697="V = L x H x T",J1697*K1697*L1697*M1697,I1697="V = L x CS",J1697*K1697*O1697,I1697="V = T x A",J1697*M1697*N1697,I1697="V = V",J1697*P1697,I1697="V = RoT",J1697*R1697*S1697,I1697="M = M",J1697*Q1697,I1697="M = RoT",J1697*R1697*S1697,I1697="","")</f>
        <v/>
      </c>
      <c r="U1697" s="115" t="str" cm="1">
        <f t="array" ref="U1697">_xlfn.IFNA(_xlfn.IFS($H1697="length","m",$H1697="area","m2",$H1697="volume","m3",$H1697="mass","kg",$H1697="",""),"problem")</f>
        <v/>
      </c>
      <c r="V1697" s="475"/>
      <c r="W1697" s="476"/>
      <c r="X1697" s="476"/>
      <c r="Y1697" s="476"/>
      <c r="Z1697" s="116"/>
      <c r="AA1697" s="117" t="str" cm="1">
        <f t="array" ref="AA1697">_xlfn.IFNA(_xlfn.IFS($H1697="Length",VLOOKUP($Y1697,Densities,3,FALSE),$H1697="area",VLOOKUP($Y1697,Densities,4,FALSE),$H1697="volume",VLOOKUP($Y1697,Densities,5,FALSE),$H1697="mass",1,$H1697="",""),"enter density manually")</f>
        <v/>
      </c>
      <c r="AB1697" s="115" t="str" cm="1">
        <f t="array" ref="AB1697">_xlfn.IFNA(_xlfn.IFS($H1697="length","kg/m",$H1697="area","kg/m2",$H1697="volume","kg/m3",$H1697="mass","kg/kg",$H1697="",""),"problem")</f>
        <v/>
      </c>
      <c r="AC1697" s="118" t="str">
        <f t="shared" si="103"/>
        <v/>
      </c>
      <c r="AD1697" s="119" t="str">
        <f t="shared" si="104"/>
        <v/>
      </c>
      <c r="AE1697" s="120" t="str">
        <f t="shared" si="105"/>
        <v/>
      </c>
      <c r="AF1697" s="121" t="str">
        <f t="shared" si="102"/>
        <v/>
      </c>
    </row>
    <row r="1698" spans="2:32" ht="15.75" customHeight="1" x14ac:dyDescent="0.35">
      <c r="B1698" s="903"/>
      <c r="C1698" s="904"/>
      <c r="D1698" s="905"/>
      <c r="E1698" s="906"/>
      <c r="F1698" s="907"/>
      <c r="G1698" s="908"/>
      <c r="H1698" s="909"/>
      <c r="I1698" s="910"/>
      <c r="J1698" s="911"/>
      <c r="K1698" s="912"/>
      <c r="L1698" s="913"/>
      <c r="M1698" s="914"/>
      <c r="N1698" s="915"/>
      <c r="O1698" s="914"/>
      <c r="P1698" s="915"/>
      <c r="Q1698" s="916"/>
      <c r="R1698" s="917"/>
      <c r="S1698" s="918"/>
      <c r="T1698" s="114" t="str" cm="1">
        <f t="array" ref="T1698">_xlfn.IFS(I1698="L = L",J1698*K1698,I1698="L = RoT",J1698*R1698*S1698,I1698="A = L x H",J1698*K1698*L1698,I1698="A = CS",J1698*O1698,I1698="A = A",J1698*N1698,I1698="A = RoT",J1698*R1698*S1698,I1698="V = L x H x T",J1698*K1698*L1698*M1698,I1698="V = L x CS",J1698*K1698*O1698,I1698="V = T x A",J1698*M1698*N1698,I1698="V = V",J1698*P1698,I1698="V = RoT",J1698*R1698*S1698,I1698="M = M",J1698*Q1698,I1698="M = RoT",J1698*R1698*S1698,I1698="","")</f>
        <v/>
      </c>
      <c r="U1698" s="115" t="str" cm="1">
        <f t="array" ref="U1698">_xlfn.IFNA(_xlfn.IFS($H1698="length","m",$H1698="area","m2",$H1698="volume","m3",$H1698="mass","kg",$H1698="",""),"problem")</f>
        <v/>
      </c>
      <c r="V1698" s="475"/>
      <c r="W1698" s="476"/>
      <c r="X1698" s="476"/>
      <c r="Y1698" s="476"/>
      <c r="Z1698" s="116"/>
      <c r="AA1698" s="117" t="str" cm="1">
        <f t="array" ref="AA1698">_xlfn.IFNA(_xlfn.IFS($H1698="Length",VLOOKUP($Y1698,Densities,3,FALSE),$H1698="area",VLOOKUP($Y1698,Densities,4,FALSE),$H1698="volume",VLOOKUP($Y1698,Densities,5,FALSE),$H1698="mass",1,$H1698="",""),"enter density manually")</f>
        <v/>
      </c>
      <c r="AB1698" s="115" t="str" cm="1">
        <f t="array" ref="AB1698">_xlfn.IFNA(_xlfn.IFS($H1698="length","kg/m",$H1698="area","kg/m2",$H1698="volume","kg/m3",$H1698="mass","kg/kg",$H1698="",""),"problem")</f>
        <v/>
      </c>
      <c r="AC1698" s="118" t="str">
        <f t="shared" si="103"/>
        <v/>
      </c>
      <c r="AD1698" s="119" t="str">
        <f t="shared" si="104"/>
        <v/>
      </c>
      <c r="AE1698" s="120" t="str">
        <f t="shared" si="105"/>
        <v/>
      </c>
      <c r="AF1698" s="121" t="str">
        <f t="shared" si="102"/>
        <v/>
      </c>
    </row>
    <row r="1699" spans="2:32" ht="15.75" customHeight="1" x14ac:dyDescent="0.35">
      <c r="B1699" s="903"/>
      <c r="C1699" s="904"/>
      <c r="D1699" s="905"/>
      <c r="E1699" s="906"/>
      <c r="F1699" s="907"/>
      <c r="G1699" s="908"/>
      <c r="H1699" s="909"/>
      <c r="I1699" s="910"/>
      <c r="J1699" s="911"/>
      <c r="K1699" s="912"/>
      <c r="L1699" s="913"/>
      <c r="M1699" s="914"/>
      <c r="N1699" s="915"/>
      <c r="O1699" s="914"/>
      <c r="P1699" s="915"/>
      <c r="Q1699" s="916"/>
      <c r="R1699" s="917"/>
      <c r="S1699" s="918"/>
      <c r="T1699" s="114" t="str" cm="1">
        <f t="array" ref="T1699">_xlfn.IFS(I1699="L = L",J1699*K1699,I1699="L = RoT",J1699*R1699*S1699,I1699="A = L x H",J1699*K1699*L1699,I1699="A = CS",J1699*O1699,I1699="A = A",J1699*N1699,I1699="A = RoT",J1699*R1699*S1699,I1699="V = L x H x T",J1699*K1699*L1699*M1699,I1699="V = L x CS",J1699*K1699*O1699,I1699="V = T x A",J1699*M1699*N1699,I1699="V = V",J1699*P1699,I1699="V = RoT",J1699*R1699*S1699,I1699="M = M",J1699*Q1699,I1699="M = RoT",J1699*R1699*S1699,I1699="","")</f>
        <v/>
      </c>
      <c r="U1699" s="115" t="str" cm="1">
        <f t="array" ref="U1699">_xlfn.IFNA(_xlfn.IFS($H1699="length","m",$H1699="area","m2",$H1699="volume","m3",$H1699="mass","kg",$H1699="",""),"problem")</f>
        <v/>
      </c>
      <c r="V1699" s="475"/>
      <c r="W1699" s="476"/>
      <c r="X1699" s="476"/>
      <c r="Y1699" s="476"/>
      <c r="Z1699" s="116"/>
      <c r="AA1699" s="117" t="str" cm="1">
        <f t="array" ref="AA1699">_xlfn.IFNA(_xlfn.IFS($H1699="Length",VLOOKUP($Y1699,Densities,3,FALSE),$H1699="area",VLOOKUP($Y1699,Densities,4,FALSE),$H1699="volume",VLOOKUP($Y1699,Densities,5,FALSE),$H1699="mass",1,$H1699="",""),"enter density manually")</f>
        <v/>
      </c>
      <c r="AB1699" s="115" t="str" cm="1">
        <f t="array" ref="AB1699">_xlfn.IFNA(_xlfn.IFS($H1699="length","kg/m",$H1699="area","kg/m2",$H1699="volume","kg/m3",$H1699="mass","kg/kg",$H1699="",""),"problem")</f>
        <v/>
      </c>
      <c r="AC1699" s="118" t="str">
        <f t="shared" si="103"/>
        <v/>
      </c>
      <c r="AD1699" s="119" t="str">
        <f t="shared" si="104"/>
        <v/>
      </c>
      <c r="AE1699" s="120" t="str">
        <f t="shared" si="105"/>
        <v/>
      </c>
      <c r="AF1699" s="121" t="str">
        <f t="shared" si="102"/>
        <v/>
      </c>
    </row>
    <row r="1700" spans="2:32" ht="15.75" customHeight="1" x14ac:dyDescent="0.35">
      <c r="B1700" s="903"/>
      <c r="C1700" s="904"/>
      <c r="D1700" s="905"/>
      <c r="E1700" s="906"/>
      <c r="F1700" s="907"/>
      <c r="G1700" s="908"/>
      <c r="H1700" s="909"/>
      <c r="I1700" s="910"/>
      <c r="J1700" s="911"/>
      <c r="K1700" s="912"/>
      <c r="L1700" s="913"/>
      <c r="M1700" s="914"/>
      <c r="N1700" s="915"/>
      <c r="O1700" s="914"/>
      <c r="P1700" s="915"/>
      <c r="Q1700" s="916"/>
      <c r="R1700" s="917"/>
      <c r="S1700" s="918"/>
      <c r="T1700" s="114" t="str" cm="1">
        <f t="array" ref="T1700">_xlfn.IFS(I1700="L = L",J1700*K1700,I1700="L = RoT",J1700*R1700*S1700,I1700="A = L x H",J1700*K1700*L1700,I1700="A = CS",J1700*O1700,I1700="A = A",J1700*N1700,I1700="A = RoT",J1700*R1700*S1700,I1700="V = L x H x T",J1700*K1700*L1700*M1700,I1700="V = L x CS",J1700*K1700*O1700,I1700="V = T x A",J1700*M1700*N1700,I1700="V = V",J1700*P1700,I1700="V = RoT",J1700*R1700*S1700,I1700="M = M",J1700*Q1700,I1700="M = RoT",J1700*R1700*S1700,I1700="","")</f>
        <v/>
      </c>
      <c r="U1700" s="115" t="str" cm="1">
        <f t="array" ref="U1700">_xlfn.IFNA(_xlfn.IFS($H1700="length","m",$H1700="area","m2",$H1700="volume","m3",$H1700="mass","kg",$H1700="",""),"problem")</f>
        <v/>
      </c>
      <c r="V1700" s="475"/>
      <c r="W1700" s="476"/>
      <c r="X1700" s="476"/>
      <c r="Y1700" s="476"/>
      <c r="Z1700" s="116"/>
      <c r="AA1700" s="117" t="str" cm="1">
        <f t="array" ref="AA1700">_xlfn.IFNA(_xlfn.IFS($H1700="Length",VLOOKUP($Y1700,Densities,3,FALSE),$H1700="area",VLOOKUP($Y1700,Densities,4,FALSE),$H1700="volume",VLOOKUP($Y1700,Densities,5,FALSE),$H1700="mass",1,$H1700="",""),"enter density manually")</f>
        <v/>
      </c>
      <c r="AB1700" s="115" t="str" cm="1">
        <f t="array" ref="AB1700">_xlfn.IFNA(_xlfn.IFS($H1700="length","kg/m",$H1700="area","kg/m2",$H1700="volume","kg/m3",$H1700="mass","kg/kg",$H1700="",""),"problem")</f>
        <v/>
      </c>
      <c r="AC1700" s="118" t="str">
        <f t="shared" si="103"/>
        <v/>
      </c>
      <c r="AD1700" s="119" t="str">
        <f t="shared" si="104"/>
        <v/>
      </c>
      <c r="AE1700" s="120" t="str">
        <f t="shared" si="105"/>
        <v/>
      </c>
      <c r="AF1700" s="121" t="str">
        <f t="shared" si="102"/>
        <v/>
      </c>
    </row>
    <row r="1701" spans="2:32" ht="15.75" customHeight="1" x14ac:dyDescent="0.35">
      <c r="B1701" s="903"/>
      <c r="C1701" s="904"/>
      <c r="D1701" s="905"/>
      <c r="E1701" s="906"/>
      <c r="F1701" s="907"/>
      <c r="G1701" s="908"/>
      <c r="H1701" s="909"/>
      <c r="I1701" s="910"/>
      <c r="J1701" s="911"/>
      <c r="K1701" s="912"/>
      <c r="L1701" s="913"/>
      <c r="M1701" s="914"/>
      <c r="N1701" s="915"/>
      <c r="O1701" s="914"/>
      <c r="P1701" s="915"/>
      <c r="Q1701" s="916"/>
      <c r="R1701" s="917"/>
      <c r="S1701" s="918"/>
      <c r="T1701" s="114" t="str" cm="1">
        <f t="array" ref="T1701">_xlfn.IFS(I1701="L = L",J1701*K1701,I1701="L = RoT",J1701*R1701*S1701,I1701="A = L x H",J1701*K1701*L1701,I1701="A = CS",J1701*O1701,I1701="A = A",J1701*N1701,I1701="A = RoT",J1701*R1701*S1701,I1701="V = L x H x T",J1701*K1701*L1701*M1701,I1701="V = L x CS",J1701*K1701*O1701,I1701="V = T x A",J1701*M1701*N1701,I1701="V = V",J1701*P1701,I1701="V = RoT",J1701*R1701*S1701,I1701="M = M",J1701*Q1701,I1701="M = RoT",J1701*R1701*S1701,I1701="","")</f>
        <v/>
      </c>
      <c r="U1701" s="115" t="str" cm="1">
        <f t="array" ref="U1701">_xlfn.IFNA(_xlfn.IFS($H1701="length","m",$H1701="area","m2",$H1701="volume","m3",$H1701="mass","kg",$H1701="",""),"problem")</f>
        <v/>
      </c>
      <c r="V1701" s="475"/>
      <c r="W1701" s="476"/>
      <c r="X1701" s="476"/>
      <c r="Y1701" s="476"/>
      <c r="Z1701" s="116"/>
      <c r="AA1701" s="117" t="str" cm="1">
        <f t="array" ref="AA1701">_xlfn.IFNA(_xlfn.IFS($H1701="Length",VLOOKUP($Y1701,Densities,3,FALSE),$H1701="area",VLOOKUP($Y1701,Densities,4,FALSE),$H1701="volume",VLOOKUP($Y1701,Densities,5,FALSE),$H1701="mass",1,$H1701="",""),"enter density manually")</f>
        <v/>
      </c>
      <c r="AB1701" s="115" t="str" cm="1">
        <f t="array" ref="AB1701">_xlfn.IFNA(_xlfn.IFS($H1701="length","kg/m",$H1701="area","kg/m2",$H1701="volume","kg/m3",$H1701="mass","kg/kg",$H1701="",""),"problem")</f>
        <v/>
      </c>
      <c r="AC1701" s="118" t="str">
        <f t="shared" si="103"/>
        <v/>
      </c>
      <c r="AD1701" s="119" t="str">
        <f t="shared" si="104"/>
        <v/>
      </c>
      <c r="AE1701" s="120" t="str">
        <f t="shared" si="105"/>
        <v/>
      </c>
      <c r="AF1701" s="121" t="str">
        <f t="shared" si="102"/>
        <v/>
      </c>
    </row>
    <row r="1702" spans="2:32" ht="15.75" customHeight="1" x14ac:dyDescent="0.35">
      <c r="B1702" s="903"/>
      <c r="C1702" s="904"/>
      <c r="D1702" s="905"/>
      <c r="E1702" s="906"/>
      <c r="F1702" s="907"/>
      <c r="G1702" s="908"/>
      <c r="H1702" s="909"/>
      <c r="I1702" s="910"/>
      <c r="J1702" s="911"/>
      <c r="K1702" s="912"/>
      <c r="L1702" s="913"/>
      <c r="M1702" s="914"/>
      <c r="N1702" s="915"/>
      <c r="O1702" s="914"/>
      <c r="P1702" s="915"/>
      <c r="Q1702" s="916"/>
      <c r="R1702" s="917"/>
      <c r="S1702" s="918"/>
      <c r="T1702" s="114" t="str" cm="1">
        <f t="array" ref="T1702">_xlfn.IFS(I1702="L = L",J1702*K1702,I1702="L = RoT",J1702*R1702*S1702,I1702="A = L x H",J1702*K1702*L1702,I1702="A = CS",J1702*O1702,I1702="A = A",J1702*N1702,I1702="A = RoT",J1702*R1702*S1702,I1702="V = L x H x T",J1702*K1702*L1702*M1702,I1702="V = L x CS",J1702*K1702*O1702,I1702="V = T x A",J1702*M1702*N1702,I1702="V = V",J1702*P1702,I1702="V = RoT",J1702*R1702*S1702,I1702="M = M",J1702*Q1702,I1702="M = RoT",J1702*R1702*S1702,I1702="","")</f>
        <v/>
      </c>
      <c r="U1702" s="115" t="str" cm="1">
        <f t="array" ref="U1702">_xlfn.IFNA(_xlfn.IFS($H1702="length","m",$H1702="area","m2",$H1702="volume","m3",$H1702="mass","kg",$H1702="",""),"problem")</f>
        <v/>
      </c>
      <c r="V1702" s="475"/>
      <c r="W1702" s="476"/>
      <c r="X1702" s="476"/>
      <c r="Y1702" s="476"/>
      <c r="Z1702" s="116"/>
      <c r="AA1702" s="117" t="str" cm="1">
        <f t="array" ref="AA1702">_xlfn.IFNA(_xlfn.IFS($H1702="Length",VLOOKUP($Y1702,Densities,3,FALSE),$H1702="area",VLOOKUP($Y1702,Densities,4,FALSE),$H1702="volume",VLOOKUP($Y1702,Densities,5,FALSE),$H1702="mass",1,$H1702="",""),"enter density manually")</f>
        <v/>
      </c>
      <c r="AB1702" s="115" t="str" cm="1">
        <f t="array" ref="AB1702">_xlfn.IFNA(_xlfn.IFS($H1702="length","kg/m",$H1702="area","kg/m2",$H1702="volume","kg/m3",$H1702="mass","kg/kg",$H1702="",""),"problem")</f>
        <v/>
      </c>
      <c r="AC1702" s="118" t="str">
        <f t="shared" si="103"/>
        <v/>
      </c>
      <c r="AD1702" s="119" t="str">
        <f t="shared" si="104"/>
        <v/>
      </c>
      <c r="AE1702" s="120" t="str">
        <f t="shared" si="105"/>
        <v/>
      </c>
      <c r="AF1702" s="121" t="str">
        <f t="shared" si="102"/>
        <v/>
      </c>
    </row>
    <row r="1703" spans="2:32" ht="15.75" customHeight="1" x14ac:dyDescent="0.35">
      <c r="B1703" s="903"/>
      <c r="C1703" s="904"/>
      <c r="D1703" s="905"/>
      <c r="E1703" s="906"/>
      <c r="F1703" s="907"/>
      <c r="G1703" s="908"/>
      <c r="H1703" s="909"/>
      <c r="I1703" s="910"/>
      <c r="J1703" s="911"/>
      <c r="K1703" s="912"/>
      <c r="L1703" s="913"/>
      <c r="M1703" s="914"/>
      <c r="N1703" s="915"/>
      <c r="O1703" s="914"/>
      <c r="P1703" s="915"/>
      <c r="Q1703" s="916"/>
      <c r="R1703" s="917"/>
      <c r="S1703" s="918"/>
      <c r="T1703" s="114" t="str" cm="1">
        <f t="array" ref="T1703">_xlfn.IFS(I1703="L = L",J1703*K1703,I1703="L = RoT",J1703*R1703*S1703,I1703="A = L x H",J1703*K1703*L1703,I1703="A = CS",J1703*O1703,I1703="A = A",J1703*N1703,I1703="A = RoT",J1703*R1703*S1703,I1703="V = L x H x T",J1703*K1703*L1703*M1703,I1703="V = L x CS",J1703*K1703*O1703,I1703="V = T x A",J1703*M1703*N1703,I1703="V = V",J1703*P1703,I1703="V = RoT",J1703*R1703*S1703,I1703="M = M",J1703*Q1703,I1703="M = RoT",J1703*R1703*S1703,I1703="","")</f>
        <v/>
      </c>
      <c r="U1703" s="115" t="str" cm="1">
        <f t="array" ref="U1703">_xlfn.IFNA(_xlfn.IFS($H1703="length","m",$H1703="area","m2",$H1703="volume","m3",$H1703="mass","kg",$H1703="",""),"problem")</f>
        <v/>
      </c>
      <c r="V1703" s="475"/>
      <c r="W1703" s="476"/>
      <c r="X1703" s="476"/>
      <c r="Y1703" s="476"/>
      <c r="Z1703" s="116"/>
      <c r="AA1703" s="117" t="str" cm="1">
        <f t="array" ref="AA1703">_xlfn.IFNA(_xlfn.IFS($H1703="Length",VLOOKUP($Y1703,Densities,3,FALSE),$H1703="area",VLOOKUP($Y1703,Densities,4,FALSE),$H1703="volume",VLOOKUP($Y1703,Densities,5,FALSE),$H1703="mass",1,$H1703="",""),"enter density manually")</f>
        <v/>
      </c>
      <c r="AB1703" s="115" t="str" cm="1">
        <f t="array" ref="AB1703">_xlfn.IFNA(_xlfn.IFS($H1703="length","kg/m",$H1703="area","kg/m2",$H1703="volume","kg/m3",$H1703="mass","kg/kg",$H1703="",""),"problem")</f>
        <v/>
      </c>
      <c r="AC1703" s="118" t="str">
        <f t="shared" si="103"/>
        <v/>
      </c>
      <c r="AD1703" s="119" t="str">
        <f t="shared" si="104"/>
        <v/>
      </c>
      <c r="AE1703" s="120" t="str">
        <f t="shared" si="105"/>
        <v/>
      </c>
      <c r="AF1703" s="121" t="str">
        <f t="shared" si="102"/>
        <v/>
      </c>
    </row>
    <row r="1704" spans="2:32" ht="15.75" customHeight="1" x14ac:dyDescent="0.35">
      <c r="B1704" s="903"/>
      <c r="C1704" s="904"/>
      <c r="D1704" s="905"/>
      <c r="E1704" s="906"/>
      <c r="F1704" s="907"/>
      <c r="G1704" s="908"/>
      <c r="H1704" s="909"/>
      <c r="I1704" s="910"/>
      <c r="J1704" s="911"/>
      <c r="K1704" s="912"/>
      <c r="L1704" s="913"/>
      <c r="M1704" s="914"/>
      <c r="N1704" s="915"/>
      <c r="O1704" s="914"/>
      <c r="P1704" s="915"/>
      <c r="Q1704" s="916"/>
      <c r="R1704" s="917"/>
      <c r="S1704" s="918"/>
      <c r="T1704" s="114" t="str" cm="1">
        <f t="array" ref="T1704">_xlfn.IFS(I1704="L = L",J1704*K1704,I1704="L = RoT",J1704*R1704*S1704,I1704="A = L x H",J1704*K1704*L1704,I1704="A = CS",J1704*O1704,I1704="A = A",J1704*N1704,I1704="A = RoT",J1704*R1704*S1704,I1704="V = L x H x T",J1704*K1704*L1704*M1704,I1704="V = L x CS",J1704*K1704*O1704,I1704="V = T x A",J1704*M1704*N1704,I1704="V = V",J1704*P1704,I1704="V = RoT",J1704*R1704*S1704,I1704="M = M",J1704*Q1704,I1704="M = RoT",J1704*R1704*S1704,I1704="","")</f>
        <v/>
      </c>
      <c r="U1704" s="115" t="str" cm="1">
        <f t="array" ref="U1704">_xlfn.IFNA(_xlfn.IFS($H1704="length","m",$H1704="area","m2",$H1704="volume","m3",$H1704="mass","kg",$H1704="",""),"problem")</f>
        <v/>
      </c>
      <c r="V1704" s="475"/>
      <c r="W1704" s="476"/>
      <c r="X1704" s="476"/>
      <c r="Y1704" s="476"/>
      <c r="Z1704" s="116"/>
      <c r="AA1704" s="117" t="str" cm="1">
        <f t="array" ref="AA1704">_xlfn.IFNA(_xlfn.IFS($H1704="Length",VLOOKUP($Y1704,Densities,3,FALSE),$H1704="area",VLOOKUP($Y1704,Densities,4,FALSE),$H1704="volume",VLOOKUP($Y1704,Densities,5,FALSE),$H1704="mass",1,$H1704="",""),"enter density manually")</f>
        <v/>
      </c>
      <c r="AB1704" s="115" t="str" cm="1">
        <f t="array" ref="AB1704">_xlfn.IFNA(_xlfn.IFS($H1704="length","kg/m",$H1704="area","kg/m2",$H1704="volume","kg/m3",$H1704="mass","kg/kg",$H1704="",""),"problem")</f>
        <v/>
      </c>
      <c r="AC1704" s="118" t="str">
        <f t="shared" si="103"/>
        <v/>
      </c>
      <c r="AD1704" s="119" t="str">
        <f t="shared" si="104"/>
        <v/>
      </c>
      <c r="AE1704" s="120" t="str">
        <f t="shared" si="105"/>
        <v/>
      </c>
      <c r="AF1704" s="121" t="str">
        <f t="shared" si="102"/>
        <v/>
      </c>
    </row>
    <row r="1705" spans="2:32" ht="15.75" customHeight="1" x14ac:dyDescent="0.35">
      <c r="B1705" s="903"/>
      <c r="C1705" s="904"/>
      <c r="D1705" s="905"/>
      <c r="E1705" s="906"/>
      <c r="F1705" s="907"/>
      <c r="G1705" s="908"/>
      <c r="H1705" s="909"/>
      <c r="I1705" s="910"/>
      <c r="J1705" s="911"/>
      <c r="K1705" s="912"/>
      <c r="L1705" s="913"/>
      <c r="M1705" s="914"/>
      <c r="N1705" s="915"/>
      <c r="O1705" s="914"/>
      <c r="P1705" s="915"/>
      <c r="Q1705" s="916"/>
      <c r="R1705" s="917"/>
      <c r="S1705" s="918"/>
      <c r="T1705" s="114" t="str" cm="1">
        <f t="array" ref="T1705">_xlfn.IFS(I1705="L = L",J1705*K1705,I1705="L = RoT",J1705*R1705*S1705,I1705="A = L x H",J1705*K1705*L1705,I1705="A = CS",J1705*O1705,I1705="A = A",J1705*N1705,I1705="A = RoT",J1705*R1705*S1705,I1705="V = L x H x T",J1705*K1705*L1705*M1705,I1705="V = L x CS",J1705*K1705*O1705,I1705="V = T x A",J1705*M1705*N1705,I1705="V = V",J1705*P1705,I1705="V = RoT",J1705*R1705*S1705,I1705="M = M",J1705*Q1705,I1705="M = RoT",J1705*R1705*S1705,I1705="","")</f>
        <v/>
      </c>
      <c r="U1705" s="115" t="str" cm="1">
        <f t="array" ref="U1705">_xlfn.IFNA(_xlfn.IFS($H1705="length","m",$H1705="area","m2",$H1705="volume","m3",$H1705="mass","kg",$H1705="",""),"problem")</f>
        <v/>
      </c>
      <c r="V1705" s="475"/>
      <c r="W1705" s="476"/>
      <c r="X1705" s="476"/>
      <c r="Y1705" s="476"/>
      <c r="Z1705" s="116"/>
      <c r="AA1705" s="117" t="str" cm="1">
        <f t="array" ref="AA1705">_xlfn.IFNA(_xlfn.IFS($H1705="Length",VLOOKUP($Y1705,Densities,3,FALSE),$H1705="area",VLOOKUP($Y1705,Densities,4,FALSE),$H1705="volume",VLOOKUP($Y1705,Densities,5,FALSE),$H1705="mass",1,$H1705="",""),"enter density manually")</f>
        <v/>
      </c>
      <c r="AB1705" s="115" t="str" cm="1">
        <f t="array" ref="AB1705">_xlfn.IFNA(_xlfn.IFS($H1705="length","kg/m",$H1705="area","kg/m2",$H1705="volume","kg/m3",$H1705="mass","kg/kg",$H1705="",""),"problem")</f>
        <v/>
      </c>
      <c r="AC1705" s="118" t="str">
        <f t="shared" si="103"/>
        <v/>
      </c>
      <c r="AD1705" s="119" t="str">
        <f t="shared" si="104"/>
        <v/>
      </c>
      <c r="AE1705" s="120" t="str">
        <f t="shared" si="105"/>
        <v/>
      </c>
      <c r="AF1705" s="121" t="str">
        <f t="shared" si="102"/>
        <v/>
      </c>
    </row>
    <row r="1706" spans="2:32" ht="15.75" customHeight="1" x14ac:dyDescent="0.35">
      <c r="B1706" s="903"/>
      <c r="C1706" s="904"/>
      <c r="D1706" s="905"/>
      <c r="E1706" s="906"/>
      <c r="F1706" s="907"/>
      <c r="G1706" s="908"/>
      <c r="H1706" s="909"/>
      <c r="I1706" s="910"/>
      <c r="J1706" s="911"/>
      <c r="K1706" s="912"/>
      <c r="L1706" s="913"/>
      <c r="M1706" s="914"/>
      <c r="N1706" s="915"/>
      <c r="O1706" s="914"/>
      <c r="P1706" s="915"/>
      <c r="Q1706" s="916"/>
      <c r="R1706" s="917"/>
      <c r="S1706" s="918"/>
      <c r="T1706" s="114" t="str" cm="1">
        <f t="array" ref="T1706">_xlfn.IFS(I1706="L = L",J1706*K1706,I1706="L = RoT",J1706*R1706*S1706,I1706="A = L x H",J1706*K1706*L1706,I1706="A = CS",J1706*O1706,I1706="A = A",J1706*N1706,I1706="A = RoT",J1706*R1706*S1706,I1706="V = L x H x T",J1706*K1706*L1706*M1706,I1706="V = L x CS",J1706*K1706*O1706,I1706="V = T x A",J1706*M1706*N1706,I1706="V = V",J1706*P1706,I1706="V = RoT",J1706*R1706*S1706,I1706="M = M",J1706*Q1706,I1706="M = RoT",J1706*R1706*S1706,I1706="","")</f>
        <v/>
      </c>
      <c r="U1706" s="115" t="str" cm="1">
        <f t="array" ref="U1706">_xlfn.IFNA(_xlfn.IFS($H1706="length","m",$H1706="area","m2",$H1706="volume","m3",$H1706="mass","kg",$H1706="",""),"problem")</f>
        <v/>
      </c>
      <c r="V1706" s="475"/>
      <c r="W1706" s="476"/>
      <c r="X1706" s="476"/>
      <c r="Y1706" s="476"/>
      <c r="Z1706" s="116"/>
      <c r="AA1706" s="117" t="str" cm="1">
        <f t="array" ref="AA1706">_xlfn.IFNA(_xlfn.IFS($H1706="Length",VLOOKUP($Y1706,Densities,3,FALSE),$H1706="area",VLOOKUP($Y1706,Densities,4,FALSE),$H1706="volume",VLOOKUP($Y1706,Densities,5,FALSE),$H1706="mass",1,$H1706="",""),"enter density manually")</f>
        <v/>
      </c>
      <c r="AB1706" s="115" t="str" cm="1">
        <f t="array" ref="AB1706">_xlfn.IFNA(_xlfn.IFS($H1706="length","kg/m",$H1706="area","kg/m2",$H1706="volume","kg/m3",$H1706="mass","kg/kg",$H1706="",""),"problem")</f>
        <v/>
      </c>
      <c r="AC1706" s="118" t="str">
        <f t="shared" si="103"/>
        <v/>
      </c>
      <c r="AD1706" s="119" t="str">
        <f t="shared" si="104"/>
        <v/>
      </c>
      <c r="AE1706" s="120" t="str">
        <f t="shared" si="105"/>
        <v/>
      </c>
      <c r="AF1706" s="121" t="str">
        <f t="shared" si="102"/>
        <v/>
      </c>
    </row>
    <row r="1707" spans="2:32" ht="15.75" customHeight="1" x14ac:dyDescent="0.35">
      <c r="B1707" s="903"/>
      <c r="C1707" s="904"/>
      <c r="D1707" s="905"/>
      <c r="E1707" s="906"/>
      <c r="F1707" s="907"/>
      <c r="G1707" s="908"/>
      <c r="H1707" s="909"/>
      <c r="I1707" s="910"/>
      <c r="J1707" s="911"/>
      <c r="K1707" s="912"/>
      <c r="L1707" s="913"/>
      <c r="M1707" s="914"/>
      <c r="N1707" s="915"/>
      <c r="O1707" s="914"/>
      <c r="P1707" s="915"/>
      <c r="Q1707" s="916"/>
      <c r="R1707" s="917"/>
      <c r="S1707" s="918"/>
      <c r="T1707" s="114" t="str" cm="1">
        <f t="array" ref="T1707">_xlfn.IFS(I1707="L = L",J1707*K1707,I1707="L = RoT",J1707*R1707*S1707,I1707="A = L x H",J1707*K1707*L1707,I1707="A = CS",J1707*O1707,I1707="A = A",J1707*N1707,I1707="A = RoT",J1707*R1707*S1707,I1707="V = L x H x T",J1707*K1707*L1707*M1707,I1707="V = L x CS",J1707*K1707*O1707,I1707="V = T x A",J1707*M1707*N1707,I1707="V = V",J1707*P1707,I1707="V = RoT",J1707*R1707*S1707,I1707="M = M",J1707*Q1707,I1707="M = RoT",J1707*R1707*S1707,I1707="","")</f>
        <v/>
      </c>
      <c r="U1707" s="115" t="str" cm="1">
        <f t="array" ref="U1707">_xlfn.IFNA(_xlfn.IFS($H1707="length","m",$H1707="area","m2",$H1707="volume","m3",$H1707="mass","kg",$H1707="",""),"problem")</f>
        <v/>
      </c>
      <c r="V1707" s="475"/>
      <c r="W1707" s="476"/>
      <c r="X1707" s="476"/>
      <c r="Y1707" s="476"/>
      <c r="Z1707" s="116"/>
      <c r="AA1707" s="117" t="str" cm="1">
        <f t="array" ref="AA1707">_xlfn.IFNA(_xlfn.IFS($H1707="Length",VLOOKUP($Y1707,Densities,3,FALSE),$H1707="area",VLOOKUP($Y1707,Densities,4,FALSE),$H1707="volume",VLOOKUP($Y1707,Densities,5,FALSE),$H1707="mass",1,$H1707="",""),"enter density manually")</f>
        <v/>
      </c>
      <c r="AB1707" s="115" t="str" cm="1">
        <f t="array" ref="AB1707">_xlfn.IFNA(_xlfn.IFS($H1707="length","kg/m",$H1707="area","kg/m2",$H1707="volume","kg/m3",$H1707="mass","kg/kg",$H1707="",""),"problem")</f>
        <v/>
      </c>
      <c r="AC1707" s="118" t="str">
        <f t="shared" si="103"/>
        <v/>
      </c>
      <c r="AD1707" s="119" t="str">
        <f t="shared" si="104"/>
        <v/>
      </c>
      <c r="AE1707" s="120" t="str">
        <f t="shared" si="105"/>
        <v/>
      </c>
      <c r="AF1707" s="121" t="str">
        <f t="shared" si="102"/>
        <v/>
      </c>
    </row>
    <row r="1708" spans="2:32" ht="15.75" customHeight="1" x14ac:dyDescent="0.35">
      <c r="B1708" s="903"/>
      <c r="C1708" s="904"/>
      <c r="D1708" s="905"/>
      <c r="E1708" s="906"/>
      <c r="F1708" s="907"/>
      <c r="G1708" s="908"/>
      <c r="H1708" s="909"/>
      <c r="I1708" s="910"/>
      <c r="J1708" s="911"/>
      <c r="K1708" s="912"/>
      <c r="L1708" s="913"/>
      <c r="M1708" s="914"/>
      <c r="N1708" s="915"/>
      <c r="O1708" s="914"/>
      <c r="P1708" s="915"/>
      <c r="Q1708" s="916"/>
      <c r="R1708" s="917"/>
      <c r="S1708" s="918"/>
      <c r="T1708" s="114" t="str" cm="1">
        <f t="array" ref="T1708">_xlfn.IFS(I1708="L = L",J1708*K1708,I1708="L = RoT",J1708*R1708*S1708,I1708="A = L x H",J1708*K1708*L1708,I1708="A = CS",J1708*O1708,I1708="A = A",J1708*N1708,I1708="A = RoT",J1708*R1708*S1708,I1708="V = L x H x T",J1708*K1708*L1708*M1708,I1708="V = L x CS",J1708*K1708*O1708,I1708="V = T x A",J1708*M1708*N1708,I1708="V = V",J1708*P1708,I1708="V = RoT",J1708*R1708*S1708,I1708="M = M",J1708*Q1708,I1708="M = RoT",J1708*R1708*S1708,I1708="","")</f>
        <v/>
      </c>
      <c r="U1708" s="115" t="str" cm="1">
        <f t="array" ref="U1708">_xlfn.IFNA(_xlfn.IFS($H1708="length","m",$H1708="area","m2",$H1708="volume","m3",$H1708="mass","kg",$H1708="",""),"problem")</f>
        <v/>
      </c>
      <c r="V1708" s="475"/>
      <c r="W1708" s="476"/>
      <c r="X1708" s="476"/>
      <c r="Y1708" s="476"/>
      <c r="Z1708" s="116"/>
      <c r="AA1708" s="117" t="str" cm="1">
        <f t="array" ref="AA1708">_xlfn.IFNA(_xlfn.IFS($H1708="Length",VLOOKUP($Y1708,Densities,3,FALSE),$H1708="area",VLOOKUP($Y1708,Densities,4,FALSE),$H1708="volume",VLOOKUP($Y1708,Densities,5,FALSE),$H1708="mass",1,$H1708="",""),"enter density manually")</f>
        <v/>
      </c>
      <c r="AB1708" s="115" t="str" cm="1">
        <f t="array" ref="AB1708">_xlfn.IFNA(_xlfn.IFS($H1708="length","kg/m",$H1708="area","kg/m2",$H1708="volume","kg/m3",$H1708="mass","kg/kg",$H1708="",""),"problem")</f>
        <v/>
      </c>
      <c r="AC1708" s="118" t="str">
        <f t="shared" si="103"/>
        <v/>
      </c>
      <c r="AD1708" s="119" t="str">
        <f t="shared" si="104"/>
        <v/>
      </c>
      <c r="AE1708" s="120" t="str">
        <f t="shared" si="105"/>
        <v/>
      </c>
      <c r="AF1708" s="121" t="str">
        <f t="shared" si="102"/>
        <v/>
      </c>
    </row>
    <row r="1709" spans="2:32" ht="15.75" customHeight="1" x14ac:dyDescent="0.35">
      <c r="B1709" s="903"/>
      <c r="C1709" s="904"/>
      <c r="D1709" s="905"/>
      <c r="E1709" s="906"/>
      <c r="F1709" s="907"/>
      <c r="G1709" s="908"/>
      <c r="H1709" s="909"/>
      <c r="I1709" s="910"/>
      <c r="J1709" s="911"/>
      <c r="K1709" s="912"/>
      <c r="L1709" s="913"/>
      <c r="M1709" s="914"/>
      <c r="N1709" s="915"/>
      <c r="O1709" s="914"/>
      <c r="P1709" s="915"/>
      <c r="Q1709" s="916"/>
      <c r="R1709" s="917"/>
      <c r="S1709" s="918"/>
      <c r="T1709" s="114" t="str" cm="1">
        <f t="array" ref="T1709">_xlfn.IFS(I1709="L = L",J1709*K1709,I1709="L = RoT",J1709*R1709*S1709,I1709="A = L x H",J1709*K1709*L1709,I1709="A = CS",J1709*O1709,I1709="A = A",J1709*N1709,I1709="A = RoT",J1709*R1709*S1709,I1709="V = L x H x T",J1709*K1709*L1709*M1709,I1709="V = L x CS",J1709*K1709*O1709,I1709="V = T x A",J1709*M1709*N1709,I1709="V = V",J1709*P1709,I1709="V = RoT",J1709*R1709*S1709,I1709="M = M",J1709*Q1709,I1709="M = RoT",J1709*R1709*S1709,I1709="","")</f>
        <v/>
      </c>
      <c r="U1709" s="115" t="str" cm="1">
        <f t="array" ref="U1709">_xlfn.IFNA(_xlfn.IFS($H1709="length","m",$H1709="area","m2",$H1709="volume","m3",$H1709="mass","kg",$H1709="",""),"problem")</f>
        <v/>
      </c>
      <c r="V1709" s="475"/>
      <c r="W1709" s="476"/>
      <c r="X1709" s="476"/>
      <c r="Y1709" s="476"/>
      <c r="Z1709" s="116"/>
      <c r="AA1709" s="117" t="str" cm="1">
        <f t="array" ref="AA1709">_xlfn.IFNA(_xlfn.IFS($H1709="Length",VLOOKUP($Y1709,Densities,3,FALSE),$H1709="area",VLOOKUP($Y1709,Densities,4,FALSE),$H1709="volume",VLOOKUP($Y1709,Densities,5,FALSE),$H1709="mass",1,$H1709="",""),"enter density manually")</f>
        <v/>
      </c>
      <c r="AB1709" s="115" t="str" cm="1">
        <f t="array" ref="AB1709">_xlfn.IFNA(_xlfn.IFS($H1709="length","kg/m",$H1709="area","kg/m2",$H1709="volume","kg/m3",$H1709="mass","kg/kg",$H1709="",""),"problem")</f>
        <v/>
      </c>
      <c r="AC1709" s="118" t="str">
        <f t="shared" si="103"/>
        <v/>
      </c>
      <c r="AD1709" s="119" t="str">
        <f t="shared" si="104"/>
        <v/>
      </c>
      <c r="AE1709" s="120" t="str">
        <f t="shared" si="105"/>
        <v/>
      </c>
      <c r="AF1709" s="121" t="str">
        <f t="shared" si="102"/>
        <v/>
      </c>
    </row>
    <row r="1710" spans="2:32" ht="15.75" customHeight="1" x14ac:dyDescent="0.35">
      <c r="B1710" s="903"/>
      <c r="C1710" s="904"/>
      <c r="D1710" s="905"/>
      <c r="E1710" s="906"/>
      <c r="F1710" s="907"/>
      <c r="G1710" s="908"/>
      <c r="H1710" s="909"/>
      <c r="I1710" s="910"/>
      <c r="J1710" s="911"/>
      <c r="K1710" s="912"/>
      <c r="L1710" s="913"/>
      <c r="M1710" s="914"/>
      <c r="N1710" s="915"/>
      <c r="O1710" s="914"/>
      <c r="P1710" s="915"/>
      <c r="Q1710" s="916"/>
      <c r="R1710" s="917"/>
      <c r="S1710" s="918"/>
      <c r="T1710" s="114" t="str" cm="1">
        <f t="array" ref="T1710">_xlfn.IFS(I1710="L = L",J1710*K1710,I1710="L = RoT",J1710*R1710*S1710,I1710="A = L x H",J1710*K1710*L1710,I1710="A = CS",J1710*O1710,I1710="A = A",J1710*N1710,I1710="A = RoT",J1710*R1710*S1710,I1710="V = L x H x T",J1710*K1710*L1710*M1710,I1710="V = L x CS",J1710*K1710*O1710,I1710="V = T x A",J1710*M1710*N1710,I1710="V = V",J1710*P1710,I1710="V = RoT",J1710*R1710*S1710,I1710="M = M",J1710*Q1710,I1710="M = RoT",J1710*R1710*S1710,I1710="","")</f>
        <v/>
      </c>
      <c r="U1710" s="115" t="str" cm="1">
        <f t="array" ref="U1710">_xlfn.IFNA(_xlfn.IFS($H1710="length","m",$H1710="area","m2",$H1710="volume","m3",$H1710="mass","kg",$H1710="",""),"problem")</f>
        <v/>
      </c>
      <c r="V1710" s="475"/>
      <c r="W1710" s="476"/>
      <c r="X1710" s="476"/>
      <c r="Y1710" s="476"/>
      <c r="Z1710" s="116"/>
      <c r="AA1710" s="117" t="str" cm="1">
        <f t="array" ref="AA1710">_xlfn.IFNA(_xlfn.IFS($H1710="Length",VLOOKUP($Y1710,Densities,3,FALSE),$H1710="area",VLOOKUP($Y1710,Densities,4,FALSE),$H1710="volume",VLOOKUP($Y1710,Densities,5,FALSE),$H1710="mass",1,$H1710="",""),"enter density manually")</f>
        <v/>
      </c>
      <c r="AB1710" s="115" t="str" cm="1">
        <f t="array" ref="AB1710">_xlfn.IFNA(_xlfn.IFS($H1710="length","kg/m",$H1710="area","kg/m2",$H1710="volume","kg/m3",$H1710="mass","kg/kg",$H1710="",""),"problem")</f>
        <v/>
      </c>
      <c r="AC1710" s="118" t="str">
        <f t="shared" si="103"/>
        <v/>
      </c>
      <c r="AD1710" s="119" t="str">
        <f t="shared" si="104"/>
        <v/>
      </c>
      <c r="AE1710" s="120" t="str">
        <f t="shared" si="105"/>
        <v/>
      </c>
      <c r="AF1710" s="121" t="str">
        <f t="shared" si="102"/>
        <v/>
      </c>
    </row>
    <row r="1711" spans="2:32" ht="15.75" customHeight="1" x14ac:dyDescent="0.35">
      <c r="B1711" s="903"/>
      <c r="C1711" s="904"/>
      <c r="D1711" s="905"/>
      <c r="E1711" s="906"/>
      <c r="F1711" s="907"/>
      <c r="G1711" s="908"/>
      <c r="H1711" s="909"/>
      <c r="I1711" s="910"/>
      <c r="J1711" s="911"/>
      <c r="K1711" s="912"/>
      <c r="L1711" s="913"/>
      <c r="M1711" s="914"/>
      <c r="N1711" s="915"/>
      <c r="O1711" s="914"/>
      <c r="P1711" s="915"/>
      <c r="Q1711" s="916"/>
      <c r="R1711" s="917"/>
      <c r="S1711" s="918"/>
      <c r="T1711" s="114" t="str" cm="1">
        <f t="array" ref="T1711">_xlfn.IFS(I1711="L = L",J1711*K1711,I1711="L = RoT",J1711*R1711*S1711,I1711="A = L x H",J1711*K1711*L1711,I1711="A = CS",J1711*O1711,I1711="A = A",J1711*N1711,I1711="A = RoT",J1711*R1711*S1711,I1711="V = L x H x T",J1711*K1711*L1711*M1711,I1711="V = L x CS",J1711*K1711*O1711,I1711="V = T x A",J1711*M1711*N1711,I1711="V = V",J1711*P1711,I1711="V = RoT",J1711*R1711*S1711,I1711="M = M",J1711*Q1711,I1711="M = RoT",J1711*R1711*S1711,I1711="","")</f>
        <v/>
      </c>
      <c r="U1711" s="115" t="str" cm="1">
        <f t="array" ref="U1711">_xlfn.IFNA(_xlfn.IFS($H1711="length","m",$H1711="area","m2",$H1711="volume","m3",$H1711="mass","kg",$H1711="",""),"problem")</f>
        <v/>
      </c>
      <c r="V1711" s="475"/>
      <c r="W1711" s="476"/>
      <c r="X1711" s="476"/>
      <c r="Y1711" s="476"/>
      <c r="Z1711" s="116"/>
      <c r="AA1711" s="117" t="str" cm="1">
        <f t="array" ref="AA1711">_xlfn.IFNA(_xlfn.IFS($H1711="Length",VLOOKUP($Y1711,Densities,3,FALSE),$H1711="area",VLOOKUP($Y1711,Densities,4,FALSE),$H1711="volume",VLOOKUP($Y1711,Densities,5,FALSE),$H1711="mass",1,$H1711="",""),"enter density manually")</f>
        <v/>
      </c>
      <c r="AB1711" s="115" t="str" cm="1">
        <f t="array" ref="AB1711">_xlfn.IFNA(_xlfn.IFS($H1711="length","kg/m",$H1711="area","kg/m2",$H1711="volume","kg/m3",$H1711="mass","kg/kg",$H1711="",""),"problem")</f>
        <v/>
      </c>
      <c r="AC1711" s="118" t="str">
        <f t="shared" si="103"/>
        <v/>
      </c>
      <c r="AD1711" s="119" t="str">
        <f t="shared" si="104"/>
        <v/>
      </c>
      <c r="AE1711" s="120" t="str">
        <f t="shared" si="105"/>
        <v/>
      </c>
      <c r="AF1711" s="121" t="str">
        <f t="shared" si="102"/>
        <v/>
      </c>
    </row>
    <row r="1712" spans="2:32" ht="15.75" customHeight="1" x14ac:dyDescent="0.35">
      <c r="B1712" s="903"/>
      <c r="C1712" s="904"/>
      <c r="D1712" s="905"/>
      <c r="E1712" s="906"/>
      <c r="F1712" s="907"/>
      <c r="G1712" s="908"/>
      <c r="H1712" s="909"/>
      <c r="I1712" s="910"/>
      <c r="J1712" s="911"/>
      <c r="K1712" s="912"/>
      <c r="L1712" s="913"/>
      <c r="M1712" s="914"/>
      <c r="N1712" s="915"/>
      <c r="O1712" s="914"/>
      <c r="P1712" s="915"/>
      <c r="Q1712" s="916"/>
      <c r="R1712" s="917"/>
      <c r="S1712" s="918"/>
      <c r="T1712" s="114" t="str" cm="1">
        <f t="array" ref="T1712">_xlfn.IFS(I1712="L = L",J1712*K1712,I1712="L = RoT",J1712*R1712*S1712,I1712="A = L x H",J1712*K1712*L1712,I1712="A = CS",J1712*O1712,I1712="A = A",J1712*N1712,I1712="A = RoT",J1712*R1712*S1712,I1712="V = L x H x T",J1712*K1712*L1712*M1712,I1712="V = L x CS",J1712*K1712*O1712,I1712="V = T x A",J1712*M1712*N1712,I1712="V = V",J1712*P1712,I1712="V = RoT",J1712*R1712*S1712,I1712="M = M",J1712*Q1712,I1712="M = RoT",J1712*R1712*S1712,I1712="","")</f>
        <v/>
      </c>
      <c r="U1712" s="115" t="str" cm="1">
        <f t="array" ref="U1712">_xlfn.IFNA(_xlfn.IFS($H1712="length","m",$H1712="area","m2",$H1712="volume","m3",$H1712="mass","kg",$H1712="",""),"problem")</f>
        <v/>
      </c>
      <c r="V1712" s="475"/>
      <c r="W1712" s="476"/>
      <c r="X1712" s="476"/>
      <c r="Y1712" s="476"/>
      <c r="Z1712" s="116"/>
      <c r="AA1712" s="117" t="str" cm="1">
        <f t="array" ref="AA1712">_xlfn.IFNA(_xlfn.IFS($H1712="Length",VLOOKUP($Y1712,Densities,3,FALSE),$H1712="area",VLOOKUP($Y1712,Densities,4,FALSE),$H1712="volume",VLOOKUP($Y1712,Densities,5,FALSE),$H1712="mass",1,$H1712="",""),"enter density manually")</f>
        <v/>
      </c>
      <c r="AB1712" s="115" t="str" cm="1">
        <f t="array" ref="AB1712">_xlfn.IFNA(_xlfn.IFS($H1712="length","kg/m",$H1712="area","kg/m2",$H1712="volume","kg/m3",$H1712="mass","kg/kg",$H1712="",""),"problem")</f>
        <v/>
      </c>
      <c r="AC1712" s="118" t="str">
        <f t="shared" si="103"/>
        <v/>
      </c>
      <c r="AD1712" s="119" t="str">
        <f t="shared" si="104"/>
        <v/>
      </c>
      <c r="AE1712" s="120" t="str">
        <f t="shared" si="105"/>
        <v/>
      </c>
      <c r="AF1712" s="121" t="str">
        <f t="shared" si="102"/>
        <v/>
      </c>
    </row>
    <row r="1713" spans="2:32" ht="15.75" customHeight="1" x14ac:dyDescent="0.35">
      <c r="B1713" s="903"/>
      <c r="C1713" s="904"/>
      <c r="D1713" s="905"/>
      <c r="E1713" s="906"/>
      <c r="F1713" s="907"/>
      <c r="G1713" s="908"/>
      <c r="H1713" s="909"/>
      <c r="I1713" s="910"/>
      <c r="J1713" s="911"/>
      <c r="K1713" s="912"/>
      <c r="L1713" s="913"/>
      <c r="M1713" s="914"/>
      <c r="N1713" s="915"/>
      <c r="O1713" s="914"/>
      <c r="P1713" s="915"/>
      <c r="Q1713" s="916"/>
      <c r="R1713" s="917"/>
      <c r="S1713" s="918"/>
      <c r="T1713" s="114" t="str" cm="1">
        <f t="array" ref="T1713">_xlfn.IFS(I1713="L = L",J1713*K1713,I1713="L = RoT",J1713*R1713*S1713,I1713="A = L x H",J1713*K1713*L1713,I1713="A = CS",J1713*O1713,I1713="A = A",J1713*N1713,I1713="A = RoT",J1713*R1713*S1713,I1713="V = L x H x T",J1713*K1713*L1713*M1713,I1713="V = L x CS",J1713*K1713*O1713,I1713="V = T x A",J1713*M1713*N1713,I1713="V = V",J1713*P1713,I1713="V = RoT",J1713*R1713*S1713,I1713="M = M",J1713*Q1713,I1713="M = RoT",J1713*R1713*S1713,I1713="","")</f>
        <v/>
      </c>
      <c r="U1713" s="115" t="str" cm="1">
        <f t="array" ref="U1713">_xlfn.IFNA(_xlfn.IFS($H1713="length","m",$H1713="area","m2",$H1713="volume","m3",$H1713="mass","kg",$H1713="",""),"problem")</f>
        <v/>
      </c>
      <c r="V1713" s="475"/>
      <c r="W1713" s="476"/>
      <c r="X1713" s="476"/>
      <c r="Y1713" s="476"/>
      <c r="Z1713" s="116"/>
      <c r="AA1713" s="117" t="str" cm="1">
        <f t="array" ref="AA1713">_xlfn.IFNA(_xlfn.IFS($H1713="Length",VLOOKUP($Y1713,Densities,3,FALSE),$H1713="area",VLOOKUP($Y1713,Densities,4,FALSE),$H1713="volume",VLOOKUP($Y1713,Densities,5,FALSE),$H1713="mass",1,$H1713="",""),"enter density manually")</f>
        <v/>
      </c>
      <c r="AB1713" s="115" t="str" cm="1">
        <f t="array" ref="AB1713">_xlfn.IFNA(_xlfn.IFS($H1713="length","kg/m",$H1713="area","kg/m2",$H1713="volume","kg/m3",$H1713="mass","kg/kg",$H1713="",""),"problem")</f>
        <v/>
      </c>
      <c r="AC1713" s="118" t="str">
        <f t="shared" si="103"/>
        <v/>
      </c>
      <c r="AD1713" s="119" t="str">
        <f t="shared" si="104"/>
        <v/>
      </c>
      <c r="AE1713" s="120" t="str">
        <f t="shared" si="105"/>
        <v/>
      </c>
      <c r="AF1713" s="121" t="str">
        <f t="shared" si="102"/>
        <v/>
      </c>
    </row>
    <row r="1714" spans="2:32" ht="15.75" customHeight="1" x14ac:dyDescent="0.35">
      <c r="B1714" s="903"/>
      <c r="C1714" s="904"/>
      <c r="D1714" s="905"/>
      <c r="E1714" s="906"/>
      <c r="F1714" s="907"/>
      <c r="G1714" s="908"/>
      <c r="H1714" s="909"/>
      <c r="I1714" s="910"/>
      <c r="J1714" s="911"/>
      <c r="K1714" s="912"/>
      <c r="L1714" s="913"/>
      <c r="M1714" s="914"/>
      <c r="N1714" s="915"/>
      <c r="O1714" s="914"/>
      <c r="P1714" s="915"/>
      <c r="Q1714" s="916"/>
      <c r="R1714" s="917"/>
      <c r="S1714" s="918"/>
      <c r="T1714" s="114" t="str" cm="1">
        <f t="array" ref="T1714">_xlfn.IFS(I1714="L = L",J1714*K1714,I1714="L = RoT",J1714*R1714*S1714,I1714="A = L x H",J1714*K1714*L1714,I1714="A = CS",J1714*O1714,I1714="A = A",J1714*N1714,I1714="A = RoT",J1714*R1714*S1714,I1714="V = L x H x T",J1714*K1714*L1714*M1714,I1714="V = L x CS",J1714*K1714*O1714,I1714="V = T x A",J1714*M1714*N1714,I1714="V = V",J1714*P1714,I1714="V = RoT",J1714*R1714*S1714,I1714="M = M",J1714*Q1714,I1714="M = RoT",J1714*R1714*S1714,I1714="","")</f>
        <v/>
      </c>
      <c r="U1714" s="115" t="str" cm="1">
        <f t="array" ref="U1714">_xlfn.IFNA(_xlfn.IFS($H1714="length","m",$H1714="area","m2",$H1714="volume","m3",$H1714="mass","kg",$H1714="",""),"problem")</f>
        <v/>
      </c>
      <c r="V1714" s="475"/>
      <c r="W1714" s="476"/>
      <c r="X1714" s="476"/>
      <c r="Y1714" s="476"/>
      <c r="Z1714" s="116"/>
      <c r="AA1714" s="117" t="str" cm="1">
        <f t="array" ref="AA1714">_xlfn.IFNA(_xlfn.IFS($H1714="Length",VLOOKUP($Y1714,Densities,3,FALSE),$H1714="area",VLOOKUP($Y1714,Densities,4,FALSE),$H1714="volume",VLOOKUP($Y1714,Densities,5,FALSE),$H1714="mass",1,$H1714="",""),"enter density manually")</f>
        <v/>
      </c>
      <c r="AB1714" s="115" t="str" cm="1">
        <f t="array" ref="AB1714">_xlfn.IFNA(_xlfn.IFS($H1714="length","kg/m",$H1714="area","kg/m2",$H1714="volume","kg/m3",$H1714="mass","kg/kg",$H1714="",""),"problem")</f>
        <v/>
      </c>
      <c r="AC1714" s="118" t="str">
        <f t="shared" si="103"/>
        <v/>
      </c>
      <c r="AD1714" s="119" t="str">
        <f t="shared" si="104"/>
        <v/>
      </c>
      <c r="AE1714" s="120" t="str">
        <f t="shared" si="105"/>
        <v/>
      </c>
      <c r="AF1714" s="121" t="str">
        <f t="shared" si="102"/>
        <v/>
      </c>
    </row>
    <row r="1715" spans="2:32" ht="15.75" customHeight="1" x14ac:dyDescent="0.35">
      <c r="B1715" s="903"/>
      <c r="C1715" s="904"/>
      <c r="D1715" s="905"/>
      <c r="E1715" s="906"/>
      <c r="F1715" s="907"/>
      <c r="G1715" s="908"/>
      <c r="H1715" s="909"/>
      <c r="I1715" s="910"/>
      <c r="J1715" s="911"/>
      <c r="K1715" s="912"/>
      <c r="L1715" s="913"/>
      <c r="M1715" s="914"/>
      <c r="N1715" s="915"/>
      <c r="O1715" s="914"/>
      <c r="P1715" s="915"/>
      <c r="Q1715" s="916"/>
      <c r="R1715" s="917"/>
      <c r="S1715" s="918"/>
      <c r="T1715" s="114" t="str" cm="1">
        <f t="array" ref="T1715">_xlfn.IFS(I1715="L = L",J1715*K1715,I1715="L = RoT",J1715*R1715*S1715,I1715="A = L x H",J1715*K1715*L1715,I1715="A = CS",J1715*O1715,I1715="A = A",J1715*N1715,I1715="A = RoT",J1715*R1715*S1715,I1715="V = L x H x T",J1715*K1715*L1715*M1715,I1715="V = L x CS",J1715*K1715*O1715,I1715="V = T x A",J1715*M1715*N1715,I1715="V = V",J1715*P1715,I1715="V = RoT",J1715*R1715*S1715,I1715="M = M",J1715*Q1715,I1715="M = RoT",J1715*R1715*S1715,I1715="","")</f>
        <v/>
      </c>
      <c r="U1715" s="115" t="str" cm="1">
        <f t="array" ref="U1715">_xlfn.IFNA(_xlfn.IFS($H1715="length","m",$H1715="area","m2",$H1715="volume","m3",$H1715="mass","kg",$H1715="",""),"problem")</f>
        <v/>
      </c>
      <c r="V1715" s="475"/>
      <c r="W1715" s="476"/>
      <c r="X1715" s="476"/>
      <c r="Y1715" s="476"/>
      <c r="Z1715" s="116"/>
      <c r="AA1715" s="117" t="str" cm="1">
        <f t="array" ref="AA1715">_xlfn.IFNA(_xlfn.IFS($H1715="Length",VLOOKUP($Y1715,Densities,3,FALSE),$H1715="area",VLOOKUP($Y1715,Densities,4,FALSE),$H1715="volume",VLOOKUP($Y1715,Densities,5,FALSE),$H1715="mass",1,$H1715="",""),"enter density manually")</f>
        <v/>
      </c>
      <c r="AB1715" s="115" t="str" cm="1">
        <f t="array" ref="AB1715">_xlfn.IFNA(_xlfn.IFS($H1715="length","kg/m",$H1715="area","kg/m2",$H1715="volume","kg/m3",$H1715="mass","kg/kg",$H1715="",""),"problem")</f>
        <v/>
      </c>
      <c r="AC1715" s="118" t="str">
        <f t="shared" si="103"/>
        <v/>
      </c>
      <c r="AD1715" s="119" t="str">
        <f t="shared" si="104"/>
        <v/>
      </c>
      <c r="AE1715" s="120" t="str">
        <f t="shared" si="105"/>
        <v/>
      </c>
      <c r="AF1715" s="121" t="str">
        <f t="shared" si="102"/>
        <v/>
      </c>
    </row>
    <row r="1716" spans="2:32" ht="15.75" customHeight="1" x14ac:dyDescent="0.35">
      <c r="B1716" s="903"/>
      <c r="C1716" s="904"/>
      <c r="D1716" s="905"/>
      <c r="E1716" s="906"/>
      <c r="F1716" s="907"/>
      <c r="G1716" s="908"/>
      <c r="H1716" s="909"/>
      <c r="I1716" s="910"/>
      <c r="J1716" s="911"/>
      <c r="K1716" s="912"/>
      <c r="L1716" s="913"/>
      <c r="M1716" s="914"/>
      <c r="N1716" s="915"/>
      <c r="O1716" s="914"/>
      <c r="P1716" s="915"/>
      <c r="Q1716" s="916"/>
      <c r="R1716" s="917"/>
      <c r="S1716" s="918"/>
      <c r="T1716" s="114" t="str" cm="1">
        <f t="array" ref="T1716">_xlfn.IFS(I1716="L = L",J1716*K1716,I1716="L = RoT",J1716*R1716*S1716,I1716="A = L x H",J1716*K1716*L1716,I1716="A = CS",J1716*O1716,I1716="A = A",J1716*N1716,I1716="A = RoT",J1716*R1716*S1716,I1716="V = L x H x T",J1716*K1716*L1716*M1716,I1716="V = L x CS",J1716*K1716*O1716,I1716="V = T x A",J1716*M1716*N1716,I1716="V = V",J1716*P1716,I1716="V = RoT",J1716*R1716*S1716,I1716="M = M",J1716*Q1716,I1716="M = RoT",J1716*R1716*S1716,I1716="","")</f>
        <v/>
      </c>
      <c r="U1716" s="115" t="str" cm="1">
        <f t="array" ref="U1716">_xlfn.IFNA(_xlfn.IFS($H1716="length","m",$H1716="area","m2",$H1716="volume","m3",$H1716="mass","kg",$H1716="",""),"problem")</f>
        <v/>
      </c>
      <c r="V1716" s="475"/>
      <c r="W1716" s="476"/>
      <c r="X1716" s="476"/>
      <c r="Y1716" s="476"/>
      <c r="Z1716" s="116"/>
      <c r="AA1716" s="117" t="str" cm="1">
        <f t="array" ref="AA1716">_xlfn.IFNA(_xlfn.IFS($H1716="Length",VLOOKUP($Y1716,Densities,3,FALSE),$H1716="area",VLOOKUP($Y1716,Densities,4,FALSE),$H1716="volume",VLOOKUP($Y1716,Densities,5,FALSE),$H1716="mass",1,$H1716="",""),"enter density manually")</f>
        <v/>
      </c>
      <c r="AB1716" s="115" t="str" cm="1">
        <f t="array" ref="AB1716">_xlfn.IFNA(_xlfn.IFS($H1716="length","kg/m",$H1716="area","kg/m2",$H1716="volume","kg/m3",$H1716="mass","kg/kg",$H1716="",""),"problem")</f>
        <v/>
      </c>
      <c r="AC1716" s="118" t="str">
        <f t="shared" si="103"/>
        <v/>
      </c>
      <c r="AD1716" s="119" t="str">
        <f t="shared" si="104"/>
        <v/>
      </c>
      <c r="AE1716" s="120" t="str">
        <f t="shared" si="105"/>
        <v/>
      </c>
      <c r="AF1716" s="121" t="str">
        <f t="shared" si="102"/>
        <v/>
      </c>
    </row>
    <row r="1717" spans="2:32" ht="15.75" customHeight="1" x14ac:dyDescent="0.35">
      <c r="B1717" s="903"/>
      <c r="C1717" s="904"/>
      <c r="D1717" s="905"/>
      <c r="E1717" s="906"/>
      <c r="F1717" s="907"/>
      <c r="G1717" s="908"/>
      <c r="H1717" s="909"/>
      <c r="I1717" s="910"/>
      <c r="J1717" s="911"/>
      <c r="K1717" s="912"/>
      <c r="L1717" s="913"/>
      <c r="M1717" s="914"/>
      <c r="N1717" s="915"/>
      <c r="O1717" s="914"/>
      <c r="P1717" s="915"/>
      <c r="Q1717" s="916"/>
      <c r="R1717" s="917"/>
      <c r="S1717" s="918"/>
      <c r="T1717" s="114" t="str" cm="1">
        <f t="array" ref="T1717">_xlfn.IFS(I1717="L = L",J1717*K1717,I1717="L = RoT",J1717*R1717*S1717,I1717="A = L x H",J1717*K1717*L1717,I1717="A = CS",J1717*O1717,I1717="A = A",J1717*N1717,I1717="A = RoT",J1717*R1717*S1717,I1717="V = L x H x T",J1717*K1717*L1717*M1717,I1717="V = L x CS",J1717*K1717*O1717,I1717="V = T x A",J1717*M1717*N1717,I1717="V = V",J1717*P1717,I1717="V = RoT",J1717*R1717*S1717,I1717="M = M",J1717*Q1717,I1717="M = RoT",J1717*R1717*S1717,I1717="","")</f>
        <v/>
      </c>
      <c r="U1717" s="115" t="str" cm="1">
        <f t="array" ref="U1717">_xlfn.IFNA(_xlfn.IFS($H1717="length","m",$H1717="area","m2",$H1717="volume","m3",$H1717="mass","kg",$H1717="",""),"problem")</f>
        <v/>
      </c>
      <c r="V1717" s="475"/>
      <c r="W1717" s="476"/>
      <c r="X1717" s="476"/>
      <c r="Y1717" s="476"/>
      <c r="Z1717" s="116"/>
      <c r="AA1717" s="117" t="str" cm="1">
        <f t="array" ref="AA1717">_xlfn.IFNA(_xlfn.IFS($H1717="Length",VLOOKUP($Y1717,Densities,3,FALSE),$H1717="area",VLOOKUP($Y1717,Densities,4,FALSE),$H1717="volume",VLOOKUP($Y1717,Densities,5,FALSE),$H1717="mass",1,$H1717="",""),"enter density manually")</f>
        <v/>
      </c>
      <c r="AB1717" s="115" t="str" cm="1">
        <f t="array" ref="AB1717">_xlfn.IFNA(_xlfn.IFS($H1717="length","kg/m",$H1717="area","kg/m2",$H1717="volume","kg/m3",$H1717="mass","kg/kg",$H1717="",""),"problem")</f>
        <v/>
      </c>
      <c r="AC1717" s="118" t="str">
        <f t="shared" si="103"/>
        <v/>
      </c>
      <c r="AD1717" s="119" t="str">
        <f t="shared" si="104"/>
        <v/>
      </c>
      <c r="AE1717" s="120" t="str">
        <f t="shared" si="105"/>
        <v/>
      </c>
      <c r="AF1717" s="121" t="str">
        <f t="shared" si="102"/>
        <v/>
      </c>
    </row>
    <row r="1718" spans="2:32" ht="15.75" customHeight="1" x14ac:dyDescent="0.35">
      <c r="B1718" s="903"/>
      <c r="C1718" s="904"/>
      <c r="D1718" s="905"/>
      <c r="E1718" s="906"/>
      <c r="F1718" s="907"/>
      <c r="G1718" s="908"/>
      <c r="H1718" s="909"/>
      <c r="I1718" s="910"/>
      <c r="J1718" s="911"/>
      <c r="K1718" s="912"/>
      <c r="L1718" s="913"/>
      <c r="M1718" s="914"/>
      <c r="N1718" s="915"/>
      <c r="O1718" s="914"/>
      <c r="P1718" s="915"/>
      <c r="Q1718" s="916"/>
      <c r="R1718" s="917"/>
      <c r="S1718" s="918"/>
      <c r="T1718" s="114" t="str" cm="1">
        <f t="array" ref="T1718">_xlfn.IFS(I1718="L = L",J1718*K1718,I1718="L = RoT",J1718*R1718*S1718,I1718="A = L x H",J1718*K1718*L1718,I1718="A = CS",J1718*O1718,I1718="A = A",J1718*N1718,I1718="A = RoT",J1718*R1718*S1718,I1718="V = L x H x T",J1718*K1718*L1718*M1718,I1718="V = L x CS",J1718*K1718*O1718,I1718="V = T x A",J1718*M1718*N1718,I1718="V = V",J1718*P1718,I1718="V = RoT",J1718*R1718*S1718,I1718="M = M",J1718*Q1718,I1718="M = RoT",J1718*R1718*S1718,I1718="","")</f>
        <v/>
      </c>
      <c r="U1718" s="115" t="str" cm="1">
        <f t="array" ref="U1718">_xlfn.IFNA(_xlfn.IFS($H1718="length","m",$H1718="area","m2",$H1718="volume","m3",$H1718="mass","kg",$H1718="",""),"problem")</f>
        <v/>
      </c>
      <c r="V1718" s="475"/>
      <c r="W1718" s="476"/>
      <c r="X1718" s="476"/>
      <c r="Y1718" s="476"/>
      <c r="Z1718" s="116"/>
      <c r="AA1718" s="117" t="str" cm="1">
        <f t="array" ref="AA1718">_xlfn.IFNA(_xlfn.IFS($H1718="Length",VLOOKUP($Y1718,Densities,3,FALSE),$H1718="area",VLOOKUP($Y1718,Densities,4,FALSE),$H1718="volume",VLOOKUP($Y1718,Densities,5,FALSE),$H1718="mass",1,$H1718="",""),"enter density manually")</f>
        <v/>
      </c>
      <c r="AB1718" s="115" t="str" cm="1">
        <f t="array" ref="AB1718">_xlfn.IFNA(_xlfn.IFS($H1718="length","kg/m",$H1718="area","kg/m2",$H1718="volume","kg/m3",$H1718="mass","kg/kg",$H1718="",""),"problem")</f>
        <v/>
      </c>
      <c r="AC1718" s="118" t="str">
        <f t="shared" si="103"/>
        <v/>
      </c>
      <c r="AD1718" s="119" t="str">
        <f t="shared" si="104"/>
        <v/>
      </c>
      <c r="AE1718" s="120" t="str">
        <f t="shared" si="105"/>
        <v/>
      </c>
      <c r="AF1718" s="121" t="str">
        <f t="shared" si="102"/>
        <v/>
      </c>
    </row>
    <row r="1719" spans="2:32" ht="15.75" customHeight="1" x14ac:dyDescent="0.35">
      <c r="B1719" s="903"/>
      <c r="C1719" s="904"/>
      <c r="D1719" s="905"/>
      <c r="E1719" s="906"/>
      <c r="F1719" s="907"/>
      <c r="G1719" s="908"/>
      <c r="H1719" s="909"/>
      <c r="I1719" s="910"/>
      <c r="J1719" s="911"/>
      <c r="K1719" s="912"/>
      <c r="L1719" s="913"/>
      <c r="M1719" s="914"/>
      <c r="N1719" s="915"/>
      <c r="O1719" s="914"/>
      <c r="P1719" s="915"/>
      <c r="Q1719" s="916"/>
      <c r="R1719" s="917"/>
      <c r="S1719" s="918"/>
      <c r="T1719" s="114" t="str" cm="1">
        <f t="array" ref="T1719">_xlfn.IFS(I1719="L = L",J1719*K1719,I1719="L = RoT",J1719*R1719*S1719,I1719="A = L x H",J1719*K1719*L1719,I1719="A = CS",J1719*O1719,I1719="A = A",J1719*N1719,I1719="A = RoT",J1719*R1719*S1719,I1719="V = L x H x T",J1719*K1719*L1719*M1719,I1719="V = L x CS",J1719*K1719*O1719,I1719="V = T x A",J1719*M1719*N1719,I1719="V = V",J1719*P1719,I1719="V = RoT",J1719*R1719*S1719,I1719="M = M",J1719*Q1719,I1719="M = RoT",J1719*R1719*S1719,I1719="","")</f>
        <v/>
      </c>
      <c r="U1719" s="115" t="str" cm="1">
        <f t="array" ref="U1719">_xlfn.IFNA(_xlfn.IFS($H1719="length","m",$H1719="area","m2",$H1719="volume","m3",$H1719="mass","kg",$H1719="",""),"problem")</f>
        <v/>
      </c>
      <c r="V1719" s="475"/>
      <c r="W1719" s="476"/>
      <c r="X1719" s="476"/>
      <c r="Y1719" s="476"/>
      <c r="Z1719" s="116"/>
      <c r="AA1719" s="117" t="str" cm="1">
        <f t="array" ref="AA1719">_xlfn.IFNA(_xlfn.IFS($H1719="Length",VLOOKUP($Y1719,Densities,3,FALSE),$H1719="area",VLOOKUP($Y1719,Densities,4,FALSE),$H1719="volume",VLOOKUP($Y1719,Densities,5,FALSE),$H1719="mass",1,$H1719="",""),"enter density manually")</f>
        <v/>
      </c>
      <c r="AB1719" s="115" t="str" cm="1">
        <f t="array" ref="AB1719">_xlfn.IFNA(_xlfn.IFS($H1719="length","kg/m",$H1719="area","kg/m2",$H1719="volume","kg/m3",$H1719="mass","kg/kg",$H1719="",""),"problem")</f>
        <v/>
      </c>
      <c r="AC1719" s="118" t="str">
        <f t="shared" si="103"/>
        <v/>
      </c>
      <c r="AD1719" s="119" t="str">
        <f t="shared" si="104"/>
        <v/>
      </c>
      <c r="AE1719" s="120" t="str">
        <f t="shared" si="105"/>
        <v/>
      </c>
      <c r="AF1719" s="121" t="str">
        <f t="shared" si="102"/>
        <v/>
      </c>
    </row>
    <row r="1720" spans="2:32" ht="15.75" customHeight="1" x14ac:dyDescent="0.35">
      <c r="B1720" s="903"/>
      <c r="C1720" s="904"/>
      <c r="D1720" s="905"/>
      <c r="E1720" s="906"/>
      <c r="F1720" s="907"/>
      <c r="G1720" s="908"/>
      <c r="H1720" s="909"/>
      <c r="I1720" s="910"/>
      <c r="J1720" s="911"/>
      <c r="K1720" s="912"/>
      <c r="L1720" s="913"/>
      <c r="M1720" s="914"/>
      <c r="N1720" s="915"/>
      <c r="O1720" s="914"/>
      <c r="P1720" s="915"/>
      <c r="Q1720" s="916"/>
      <c r="R1720" s="917"/>
      <c r="S1720" s="918"/>
      <c r="T1720" s="114" t="str" cm="1">
        <f t="array" ref="T1720">_xlfn.IFS(I1720="L = L",J1720*K1720,I1720="L = RoT",J1720*R1720*S1720,I1720="A = L x H",J1720*K1720*L1720,I1720="A = CS",J1720*O1720,I1720="A = A",J1720*N1720,I1720="A = RoT",J1720*R1720*S1720,I1720="V = L x H x T",J1720*K1720*L1720*M1720,I1720="V = L x CS",J1720*K1720*O1720,I1720="V = T x A",J1720*M1720*N1720,I1720="V = V",J1720*P1720,I1720="V = RoT",J1720*R1720*S1720,I1720="M = M",J1720*Q1720,I1720="M = RoT",J1720*R1720*S1720,I1720="","")</f>
        <v/>
      </c>
      <c r="U1720" s="115" t="str" cm="1">
        <f t="array" ref="U1720">_xlfn.IFNA(_xlfn.IFS($H1720="length","m",$H1720="area","m2",$H1720="volume","m3",$H1720="mass","kg",$H1720="",""),"problem")</f>
        <v/>
      </c>
      <c r="V1720" s="475"/>
      <c r="W1720" s="476"/>
      <c r="X1720" s="476"/>
      <c r="Y1720" s="476"/>
      <c r="Z1720" s="116"/>
      <c r="AA1720" s="117" t="str" cm="1">
        <f t="array" ref="AA1720">_xlfn.IFNA(_xlfn.IFS($H1720="Length",VLOOKUP($Y1720,Densities,3,FALSE),$H1720="area",VLOOKUP($Y1720,Densities,4,FALSE),$H1720="volume",VLOOKUP($Y1720,Densities,5,FALSE),$H1720="mass",1,$H1720="",""),"enter density manually")</f>
        <v/>
      </c>
      <c r="AB1720" s="115" t="str" cm="1">
        <f t="array" ref="AB1720">_xlfn.IFNA(_xlfn.IFS($H1720="length","kg/m",$H1720="area","kg/m2",$H1720="volume","kg/m3",$H1720="mass","kg/kg",$H1720="",""),"problem")</f>
        <v/>
      </c>
      <c r="AC1720" s="118" t="str">
        <f t="shared" si="103"/>
        <v/>
      </c>
      <c r="AD1720" s="119" t="str">
        <f t="shared" si="104"/>
        <v/>
      </c>
      <c r="AE1720" s="120" t="str">
        <f t="shared" si="105"/>
        <v/>
      </c>
      <c r="AF1720" s="121" t="str">
        <f t="shared" si="102"/>
        <v/>
      </c>
    </row>
    <row r="1721" spans="2:32" ht="15.75" customHeight="1" x14ac:dyDescent="0.35">
      <c r="B1721" s="903"/>
      <c r="C1721" s="904"/>
      <c r="D1721" s="905"/>
      <c r="E1721" s="906"/>
      <c r="F1721" s="907"/>
      <c r="G1721" s="908"/>
      <c r="H1721" s="909"/>
      <c r="I1721" s="910"/>
      <c r="J1721" s="911"/>
      <c r="K1721" s="912"/>
      <c r="L1721" s="913"/>
      <c r="M1721" s="914"/>
      <c r="N1721" s="915"/>
      <c r="O1721" s="914"/>
      <c r="P1721" s="915"/>
      <c r="Q1721" s="916"/>
      <c r="R1721" s="917"/>
      <c r="S1721" s="918"/>
      <c r="T1721" s="114" t="str" cm="1">
        <f t="array" ref="T1721">_xlfn.IFS(I1721="L = L",J1721*K1721,I1721="L = RoT",J1721*R1721*S1721,I1721="A = L x H",J1721*K1721*L1721,I1721="A = CS",J1721*O1721,I1721="A = A",J1721*N1721,I1721="A = RoT",J1721*R1721*S1721,I1721="V = L x H x T",J1721*K1721*L1721*M1721,I1721="V = L x CS",J1721*K1721*O1721,I1721="V = T x A",J1721*M1721*N1721,I1721="V = V",J1721*P1721,I1721="V = RoT",J1721*R1721*S1721,I1721="M = M",J1721*Q1721,I1721="M = RoT",J1721*R1721*S1721,I1721="","")</f>
        <v/>
      </c>
      <c r="U1721" s="115" t="str" cm="1">
        <f t="array" ref="U1721">_xlfn.IFNA(_xlfn.IFS($H1721="length","m",$H1721="area","m2",$H1721="volume","m3",$H1721="mass","kg",$H1721="",""),"problem")</f>
        <v/>
      </c>
      <c r="V1721" s="475"/>
      <c r="W1721" s="476"/>
      <c r="X1721" s="476"/>
      <c r="Y1721" s="476"/>
      <c r="Z1721" s="116"/>
      <c r="AA1721" s="117" t="str" cm="1">
        <f t="array" ref="AA1721">_xlfn.IFNA(_xlfn.IFS($H1721="Length",VLOOKUP($Y1721,Densities,3,FALSE),$H1721="area",VLOOKUP($Y1721,Densities,4,FALSE),$H1721="volume",VLOOKUP($Y1721,Densities,5,FALSE),$H1721="mass",1,$H1721="",""),"enter density manually")</f>
        <v/>
      </c>
      <c r="AB1721" s="115" t="str" cm="1">
        <f t="array" ref="AB1721">_xlfn.IFNA(_xlfn.IFS($H1721="length","kg/m",$H1721="area","kg/m2",$H1721="volume","kg/m3",$H1721="mass","kg/kg",$H1721="",""),"problem")</f>
        <v/>
      </c>
      <c r="AC1721" s="118" t="str">
        <f t="shared" si="103"/>
        <v/>
      </c>
      <c r="AD1721" s="119" t="str">
        <f t="shared" si="104"/>
        <v/>
      </c>
      <c r="AE1721" s="120" t="str">
        <f t="shared" si="105"/>
        <v/>
      </c>
      <c r="AF1721" s="121" t="str">
        <f t="shared" si="102"/>
        <v/>
      </c>
    </row>
    <row r="1722" spans="2:32" ht="15.75" customHeight="1" x14ac:dyDescent="0.35">
      <c r="B1722" s="903"/>
      <c r="C1722" s="904"/>
      <c r="D1722" s="905"/>
      <c r="E1722" s="906"/>
      <c r="F1722" s="907"/>
      <c r="G1722" s="908"/>
      <c r="H1722" s="909"/>
      <c r="I1722" s="910"/>
      <c r="J1722" s="911"/>
      <c r="K1722" s="912"/>
      <c r="L1722" s="913"/>
      <c r="M1722" s="914"/>
      <c r="N1722" s="915"/>
      <c r="O1722" s="914"/>
      <c r="P1722" s="915"/>
      <c r="Q1722" s="916"/>
      <c r="R1722" s="917"/>
      <c r="S1722" s="918"/>
      <c r="T1722" s="114" t="str" cm="1">
        <f t="array" ref="T1722">_xlfn.IFS(I1722="L = L",J1722*K1722,I1722="L = RoT",J1722*R1722*S1722,I1722="A = L x H",J1722*K1722*L1722,I1722="A = CS",J1722*O1722,I1722="A = A",J1722*N1722,I1722="A = RoT",J1722*R1722*S1722,I1722="V = L x H x T",J1722*K1722*L1722*M1722,I1722="V = L x CS",J1722*K1722*O1722,I1722="V = T x A",J1722*M1722*N1722,I1722="V = V",J1722*P1722,I1722="V = RoT",J1722*R1722*S1722,I1722="M = M",J1722*Q1722,I1722="M = RoT",J1722*R1722*S1722,I1722="","")</f>
        <v/>
      </c>
      <c r="U1722" s="115" t="str" cm="1">
        <f t="array" ref="U1722">_xlfn.IFNA(_xlfn.IFS($H1722="length","m",$H1722="area","m2",$H1722="volume","m3",$H1722="mass","kg",$H1722="",""),"problem")</f>
        <v/>
      </c>
      <c r="V1722" s="475"/>
      <c r="W1722" s="476"/>
      <c r="X1722" s="476"/>
      <c r="Y1722" s="476"/>
      <c r="Z1722" s="116"/>
      <c r="AA1722" s="117" t="str" cm="1">
        <f t="array" ref="AA1722">_xlfn.IFNA(_xlfn.IFS($H1722="Length",VLOOKUP($Y1722,Densities,3,FALSE),$H1722="area",VLOOKUP($Y1722,Densities,4,FALSE),$H1722="volume",VLOOKUP($Y1722,Densities,5,FALSE),$H1722="mass",1,$H1722="",""),"enter density manually")</f>
        <v/>
      </c>
      <c r="AB1722" s="115" t="str" cm="1">
        <f t="array" ref="AB1722">_xlfn.IFNA(_xlfn.IFS($H1722="length","kg/m",$H1722="area","kg/m2",$H1722="volume","kg/m3",$H1722="mass","kg/kg",$H1722="",""),"problem")</f>
        <v/>
      </c>
      <c r="AC1722" s="118" t="str">
        <f t="shared" si="103"/>
        <v/>
      </c>
      <c r="AD1722" s="119" t="str">
        <f t="shared" si="104"/>
        <v/>
      </c>
      <c r="AE1722" s="120" t="str">
        <f t="shared" si="105"/>
        <v/>
      </c>
      <c r="AF1722" s="121" t="str">
        <f t="shared" si="102"/>
        <v/>
      </c>
    </row>
    <row r="1723" spans="2:32" ht="15.75" customHeight="1" x14ac:dyDescent="0.35">
      <c r="B1723" s="903"/>
      <c r="C1723" s="904"/>
      <c r="D1723" s="905"/>
      <c r="E1723" s="906"/>
      <c r="F1723" s="907"/>
      <c r="G1723" s="908"/>
      <c r="H1723" s="909"/>
      <c r="I1723" s="910"/>
      <c r="J1723" s="911"/>
      <c r="K1723" s="912"/>
      <c r="L1723" s="913"/>
      <c r="M1723" s="914"/>
      <c r="N1723" s="915"/>
      <c r="O1723" s="914"/>
      <c r="P1723" s="915"/>
      <c r="Q1723" s="916"/>
      <c r="R1723" s="917"/>
      <c r="S1723" s="918"/>
      <c r="T1723" s="114" t="str" cm="1">
        <f t="array" ref="T1723">_xlfn.IFS(I1723="L = L",J1723*K1723,I1723="L = RoT",J1723*R1723*S1723,I1723="A = L x H",J1723*K1723*L1723,I1723="A = CS",J1723*O1723,I1723="A = A",J1723*N1723,I1723="A = RoT",J1723*R1723*S1723,I1723="V = L x H x T",J1723*K1723*L1723*M1723,I1723="V = L x CS",J1723*K1723*O1723,I1723="V = T x A",J1723*M1723*N1723,I1723="V = V",J1723*P1723,I1723="V = RoT",J1723*R1723*S1723,I1723="M = M",J1723*Q1723,I1723="M = RoT",J1723*R1723*S1723,I1723="","")</f>
        <v/>
      </c>
      <c r="U1723" s="115" t="str" cm="1">
        <f t="array" ref="U1723">_xlfn.IFNA(_xlfn.IFS($H1723="length","m",$H1723="area","m2",$H1723="volume","m3",$H1723="mass","kg",$H1723="",""),"problem")</f>
        <v/>
      </c>
      <c r="V1723" s="475"/>
      <c r="W1723" s="476"/>
      <c r="X1723" s="476"/>
      <c r="Y1723" s="476"/>
      <c r="Z1723" s="116"/>
      <c r="AA1723" s="117" t="str" cm="1">
        <f t="array" ref="AA1723">_xlfn.IFNA(_xlfn.IFS($H1723="Length",VLOOKUP($Y1723,Densities,3,FALSE),$H1723="area",VLOOKUP($Y1723,Densities,4,FALSE),$H1723="volume",VLOOKUP($Y1723,Densities,5,FALSE),$H1723="mass",1,$H1723="",""),"enter density manually")</f>
        <v/>
      </c>
      <c r="AB1723" s="115" t="str" cm="1">
        <f t="array" ref="AB1723">_xlfn.IFNA(_xlfn.IFS($H1723="length","kg/m",$H1723="area","kg/m2",$H1723="volume","kg/m3",$H1723="mass","kg/kg",$H1723="",""),"problem")</f>
        <v/>
      </c>
      <c r="AC1723" s="118" t="str">
        <f t="shared" si="103"/>
        <v/>
      </c>
      <c r="AD1723" s="119" t="str">
        <f t="shared" si="104"/>
        <v/>
      </c>
      <c r="AE1723" s="120" t="str">
        <f t="shared" si="105"/>
        <v/>
      </c>
      <c r="AF1723" s="121" t="str">
        <f t="shared" si="102"/>
        <v/>
      </c>
    </row>
    <row r="1724" spans="2:32" ht="15.75" customHeight="1" x14ac:dyDescent="0.35">
      <c r="B1724" s="903"/>
      <c r="C1724" s="904"/>
      <c r="D1724" s="905"/>
      <c r="E1724" s="906"/>
      <c r="F1724" s="907"/>
      <c r="G1724" s="908"/>
      <c r="H1724" s="909"/>
      <c r="I1724" s="910"/>
      <c r="J1724" s="911"/>
      <c r="K1724" s="912"/>
      <c r="L1724" s="913"/>
      <c r="M1724" s="914"/>
      <c r="N1724" s="915"/>
      <c r="O1724" s="914"/>
      <c r="P1724" s="915"/>
      <c r="Q1724" s="916"/>
      <c r="R1724" s="917"/>
      <c r="S1724" s="918"/>
      <c r="T1724" s="114" t="str" cm="1">
        <f t="array" ref="T1724">_xlfn.IFS(I1724="L = L",J1724*K1724,I1724="L = RoT",J1724*R1724*S1724,I1724="A = L x H",J1724*K1724*L1724,I1724="A = CS",J1724*O1724,I1724="A = A",J1724*N1724,I1724="A = RoT",J1724*R1724*S1724,I1724="V = L x H x T",J1724*K1724*L1724*M1724,I1724="V = L x CS",J1724*K1724*O1724,I1724="V = T x A",J1724*M1724*N1724,I1724="V = V",J1724*P1724,I1724="V = RoT",J1724*R1724*S1724,I1724="M = M",J1724*Q1724,I1724="M = RoT",J1724*R1724*S1724,I1724="","")</f>
        <v/>
      </c>
      <c r="U1724" s="115" t="str" cm="1">
        <f t="array" ref="U1724">_xlfn.IFNA(_xlfn.IFS($H1724="length","m",$H1724="area","m2",$H1724="volume","m3",$H1724="mass","kg",$H1724="",""),"problem")</f>
        <v/>
      </c>
      <c r="V1724" s="475"/>
      <c r="W1724" s="476"/>
      <c r="X1724" s="476"/>
      <c r="Y1724" s="476"/>
      <c r="Z1724" s="116"/>
      <c r="AA1724" s="117" t="str" cm="1">
        <f t="array" ref="AA1724">_xlfn.IFNA(_xlfn.IFS($H1724="Length",VLOOKUP($Y1724,Densities,3,FALSE),$H1724="area",VLOOKUP($Y1724,Densities,4,FALSE),$H1724="volume",VLOOKUP($Y1724,Densities,5,FALSE),$H1724="mass",1,$H1724="",""),"enter density manually")</f>
        <v/>
      </c>
      <c r="AB1724" s="115" t="str" cm="1">
        <f t="array" ref="AB1724">_xlfn.IFNA(_xlfn.IFS($H1724="length","kg/m",$H1724="area","kg/m2",$H1724="volume","kg/m3",$H1724="mass","kg/kg",$H1724="",""),"problem")</f>
        <v/>
      </c>
      <c r="AC1724" s="118" t="str">
        <f t="shared" si="103"/>
        <v/>
      </c>
      <c r="AD1724" s="119" t="str">
        <f t="shared" si="104"/>
        <v/>
      </c>
      <c r="AE1724" s="120" t="str">
        <f t="shared" si="105"/>
        <v/>
      </c>
      <c r="AF1724" s="121" t="str">
        <f t="shared" si="102"/>
        <v/>
      </c>
    </row>
    <row r="1725" spans="2:32" ht="15.75" customHeight="1" x14ac:dyDescent="0.35">
      <c r="B1725" s="903"/>
      <c r="C1725" s="904"/>
      <c r="D1725" s="905"/>
      <c r="E1725" s="906"/>
      <c r="F1725" s="907"/>
      <c r="G1725" s="908"/>
      <c r="H1725" s="909"/>
      <c r="I1725" s="910"/>
      <c r="J1725" s="911"/>
      <c r="K1725" s="912"/>
      <c r="L1725" s="913"/>
      <c r="M1725" s="914"/>
      <c r="N1725" s="915"/>
      <c r="O1725" s="914"/>
      <c r="P1725" s="915"/>
      <c r="Q1725" s="916"/>
      <c r="R1725" s="917"/>
      <c r="S1725" s="918"/>
      <c r="T1725" s="114" t="str" cm="1">
        <f t="array" ref="T1725">_xlfn.IFS(I1725="L = L",J1725*K1725,I1725="L = RoT",J1725*R1725*S1725,I1725="A = L x H",J1725*K1725*L1725,I1725="A = CS",J1725*O1725,I1725="A = A",J1725*N1725,I1725="A = RoT",J1725*R1725*S1725,I1725="V = L x H x T",J1725*K1725*L1725*M1725,I1725="V = L x CS",J1725*K1725*O1725,I1725="V = T x A",J1725*M1725*N1725,I1725="V = V",J1725*P1725,I1725="V = RoT",J1725*R1725*S1725,I1725="M = M",J1725*Q1725,I1725="M = RoT",J1725*R1725*S1725,I1725="","")</f>
        <v/>
      </c>
      <c r="U1725" s="115" t="str" cm="1">
        <f t="array" ref="U1725">_xlfn.IFNA(_xlfn.IFS($H1725="length","m",$H1725="area","m2",$H1725="volume","m3",$H1725="mass","kg",$H1725="",""),"problem")</f>
        <v/>
      </c>
      <c r="V1725" s="475"/>
      <c r="W1725" s="476"/>
      <c r="X1725" s="476"/>
      <c r="Y1725" s="476"/>
      <c r="Z1725" s="116"/>
      <c r="AA1725" s="117" t="str" cm="1">
        <f t="array" ref="AA1725">_xlfn.IFNA(_xlfn.IFS($H1725="Length",VLOOKUP($Y1725,Densities,3,FALSE),$H1725="area",VLOOKUP($Y1725,Densities,4,FALSE),$H1725="volume",VLOOKUP($Y1725,Densities,5,FALSE),$H1725="mass",1,$H1725="",""),"enter density manually")</f>
        <v/>
      </c>
      <c r="AB1725" s="115" t="str" cm="1">
        <f t="array" ref="AB1725">_xlfn.IFNA(_xlfn.IFS($H1725="length","kg/m",$H1725="area","kg/m2",$H1725="volume","kg/m3",$H1725="mass","kg/kg",$H1725="",""),"problem")</f>
        <v/>
      </c>
      <c r="AC1725" s="118" t="str">
        <f t="shared" si="103"/>
        <v/>
      </c>
      <c r="AD1725" s="119" t="str">
        <f t="shared" si="104"/>
        <v/>
      </c>
      <c r="AE1725" s="120" t="str">
        <f t="shared" si="105"/>
        <v/>
      </c>
      <c r="AF1725" s="121" t="str">
        <f t="shared" si="102"/>
        <v/>
      </c>
    </row>
    <row r="1726" spans="2:32" ht="15.75" customHeight="1" x14ac:dyDescent="0.35">
      <c r="B1726" s="903"/>
      <c r="C1726" s="904"/>
      <c r="D1726" s="905"/>
      <c r="E1726" s="906"/>
      <c r="F1726" s="907"/>
      <c r="G1726" s="908"/>
      <c r="H1726" s="909"/>
      <c r="I1726" s="910"/>
      <c r="J1726" s="911"/>
      <c r="K1726" s="912"/>
      <c r="L1726" s="913"/>
      <c r="M1726" s="914"/>
      <c r="N1726" s="915"/>
      <c r="O1726" s="914"/>
      <c r="P1726" s="915"/>
      <c r="Q1726" s="916"/>
      <c r="R1726" s="917"/>
      <c r="S1726" s="918"/>
      <c r="T1726" s="114" t="str" cm="1">
        <f t="array" ref="T1726">_xlfn.IFS(I1726="L = L",J1726*K1726,I1726="L = RoT",J1726*R1726*S1726,I1726="A = L x H",J1726*K1726*L1726,I1726="A = CS",J1726*O1726,I1726="A = A",J1726*N1726,I1726="A = RoT",J1726*R1726*S1726,I1726="V = L x H x T",J1726*K1726*L1726*M1726,I1726="V = L x CS",J1726*K1726*O1726,I1726="V = T x A",J1726*M1726*N1726,I1726="V = V",J1726*P1726,I1726="V = RoT",J1726*R1726*S1726,I1726="M = M",J1726*Q1726,I1726="M = RoT",J1726*R1726*S1726,I1726="","")</f>
        <v/>
      </c>
      <c r="U1726" s="115" t="str" cm="1">
        <f t="array" ref="U1726">_xlfn.IFNA(_xlfn.IFS($H1726="length","m",$H1726="area","m2",$H1726="volume","m3",$H1726="mass","kg",$H1726="",""),"problem")</f>
        <v/>
      </c>
      <c r="V1726" s="475"/>
      <c r="W1726" s="476"/>
      <c r="X1726" s="476"/>
      <c r="Y1726" s="476"/>
      <c r="Z1726" s="116"/>
      <c r="AA1726" s="117" t="str" cm="1">
        <f t="array" ref="AA1726">_xlfn.IFNA(_xlfn.IFS($H1726="Length",VLOOKUP($Y1726,Densities,3,FALSE),$H1726="area",VLOOKUP($Y1726,Densities,4,FALSE),$H1726="volume",VLOOKUP($Y1726,Densities,5,FALSE),$H1726="mass",1,$H1726="",""),"enter density manually")</f>
        <v/>
      </c>
      <c r="AB1726" s="115" t="str" cm="1">
        <f t="array" ref="AB1726">_xlfn.IFNA(_xlfn.IFS($H1726="length","kg/m",$H1726="area","kg/m2",$H1726="volume","kg/m3",$H1726="mass","kg/kg",$H1726="",""),"problem")</f>
        <v/>
      </c>
      <c r="AC1726" s="118" t="str">
        <f t="shared" si="103"/>
        <v/>
      </c>
      <c r="AD1726" s="119" t="str">
        <f t="shared" si="104"/>
        <v/>
      </c>
      <c r="AE1726" s="120" t="str">
        <f t="shared" si="105"/>
        <v/>
      </c>
      <c r="AF1726" s="121" t="str">
        <f t="shared" si="102"/>
        <v/>
      </c>
    </row>
    <row r="1727" spans="2:32" ht="15.75" customHeight="1" x14ac:dyDescent="0.35">
      <c r="B1727" s="903"/>
      <c r="C1727" s="904"/>
      <c r="D1727" s="905"/>
      <c r="E1727" s="906"/>
      <c r="F1727" s="907"/>
      <c r="G1727" s="908"/>
      <c r="H1727" s="909"/>
      <c r="I1727" s="910"/>
      <c r="J1727" s="911"/>
      <c r="K1727" s="912"/>
      <c r="L1727" s="913"/>
      <c r="M1727" s="914"/>
      <c r="N1727" s="915"/>
      <c r="O1727" s="914"/>
      <c r="P1727" s="915"/>
      <c r="Q1727" s="916"/>
      <c r="R1727" s="917"/>
      <c r="S1727" s="918"/>
      <c r="T1727" s="114" t="str" cm="1">
        <f t="array" ref="T1727">_xlfn.IFS(I1727="L = L",J1727*K1727,I1727="L = RoT",J1727*R1727*S1727,I1727="A = L x H",J1727*K1727*L1727,I1727="A = CS",J1727*O1727,I1727="A = A",J1727*N1727,I1727="A = RoT",J1727*R1727*S1727,I1727="V = L x H x T",J1727*K1727*L1727*M1727,I1727="V = L x CS",J1727*K1727*O1727,I1727="V = T x A",J1727*M1727*N1727,I1727="V = V",J1727*P1727,I1727="V = RoT",J1727*R1727*S1727,I1727="M = M",J1727*Q1727,I1727="M = RoT",J1727*R1727*S1727,I1727="","")</f>
        <v/>
      </c>
      <c r="U1727" s="115" t="str" cm="1">
        <f t="array" ref="U1727">_xlfn.IFNA(_xlfn.IFS($H1727="length","m",$H1727="area","m2",$H1727="volume","m3",$H1727="mass","kg",$H1727="",""),"problem")</f>
        <v/>
      </c>
      <c r="V1727" s="475"/>
      <c r="W1727" s="476"/>
      <c r="X1727" s="476"/>
      <c r="Y1727" s="476"/>
      <c r="Z1727" s="116"/>
      <c r="AA1727" s="117" t="str" cm="1">
        <f t="array" ref="AA1727">_xlfn.IFNA(_xlfn.IFS($H1727="Length",VLOOKUP($Y1727,Densities,3,FALSE),$H1727="area",VLOOKUP($Y1727,Densities,4,FALSE),$H1727="volume",VLOOKUP($Y1727,Densities,5,FALSE),$H1727="mass",1,$H1727="",""),"enter density manually")</f>
        <v/>
      </c>
      <c r="AB1727" s="115" t="str" cm="1">
        <f t="array" ref="AB1727">_xlfn.IFNA(_xlfn.IFS($H1727="length","kg/m",$H1727="area","kg/m2",$H1727="volume","kg/m3",$H1727="mass","kg/kg",$H1727="",""),"problem")</f>
        <v/>
      </c>
      <c r="AC1727" s="118" t="str">
        <f t="shared" si="103"/>
        <v/>
      </c>
      <c r="AD1727" s="119" t="str">
        <f t="shared" si="104"/>
        <v/>
      </c>
      <c r="AE1727" s="120" t="str">
        <f t="shared" si="105"/>
        <v/>
      </c>
      <c r="AF1727" s="121" t="str">
        <f t="shared" si="102"/>
        <v/>
      </c>
    </row>
    <row r="1728" spans="2:32" ht="15.75" customHeight="1" x14ac:dyDescent="0.35">
      <c r="B1728" s="903"/>
      <c r="C1728" s="904"/>
      <c r="D1728" s="905"/>
      <c r="E1728" s="906"/>
      <c r="F1728" s="907"/>
      <c r="G1728" s="908"/>
      <c r="H1728" s="909"/>
      <c r="I1728" s="910"/>
      <c r="J1728" s="911"/>
      <c r="K1728" s="912"/>
      <c r="L1728" s="913"/>
      <c r="M1728" s="914"/>
      <c r="N1728" s="915"/>
      <c r="O1728" s="914"/>
      <c r="P1728" s="915"/>
      <c r="Q1728" s="916"/>
      <c r="R1728" s="917"/>
      <c r="S1728" s="918"/>
      <c r="T1728" s="114" t="str" cm="1">
        <f t="array" ref="T1728">_xlfn.IFS(I1728="L = L",J1728*K1728,I1728="L = RoT",J1728*R1728*S1728,I1728="A = L x H",J1728*K1728*L1728,I1728="A = CS",J1728*O1728,I1728="A = A",J1728*N1728,I1728="A = RoT",J1728*R1728*S1728,I1728="V = L x H x T",J1728*K1728*L1728*M1728,I1728="V = L x CS",J1728*K1728*O1728,I1728="V = T x A",J1728*M1728*N1728,I1728="V = V",J1728*P1728,I1728="V = RoT",J1728*R1728*S1728,I1728="M = M",J1728*Q1728,I1728="M = RoT",J1728*R1728*S1728,I1728="","")</f>
        <v/>
      </c>
      <c r="U1728" s="115" t="str" cm="1">
        <f t="array" ref="U1728">_xlfn.IFNA(_xlfn.IFS($H1728="length","m",$H1728="area","m2",$H1728="volume","m3",$H1728="mass","kg",$H1728="",""),"problem")</f>
        <v/>
      </c>
      <c r="V1728" s="475"/>
      <c r="W1728" s="476"/>
      <c r="X1728" s="476"/>
      <c r="Y1728" s="476"/>
      <c r="Z1728" s="116"/>
      <c r="AA1728" s="117" t="str" cm="1">
        <f t="array" ref="AA1728">_xlfn.IFNA(_xlfn.IFS($H1728="Length",VLOOKUP($Y1728,Densities,3,FALSE),$H1728="area",VLOOKUP($Y1728,Densities,4,FALSE),$H1728="volume",VLOOKUP($Y1728,Densities,5,FALSE),$H1728="mass",1,$H1728="",""),"enter density manually")</f>
        <v/>
      </c>
      <c r="AB1728" s="115" t="str" cm="1">
        <f t="array" ref="AB1728">_xlfn.IFNA(_xlfn.IFS($H1728="length","kg/m",$H1728="area","kg/m2",$H1728="volume","kg/m3",$H1728="mass","kg/kg",$H1728="",""),"problem")</f>
        <v/>
      </c>
      <c r="AC1728" s="118" t="str">
        <f t="shared" si="103"/>
        <v/>
      </c>
      <c r="AD1728" s="119" t="str">
        <f t="shared" si="104"/>
        <v/>
      </c>
      <c r="AE1728" s="120" t="str">
        <f t="shared" si="105"/>
        <v/>
      </c>
      <c r="AF1728" s="121" t="str">
        <f t="shared" si="102"/>
        <v/>
      </c>
    </row>
    <row r="1729" spans="2:32" ht="15.75" customHeight="1" x14ac:dyDescent="0.35">
      <c r="B1729" s="903"/>
      <c r="C1729" s="904"/>
      <c r="D1729" s="905"/>
      <c r="E1729" s="906"/>
      <c r="F1729" s="907"/>
      <c r="G1729" s="908"/>
      <c r="H1729" s="909"/>
      <c r="I1729" s="910"/>
      <c r="J1729" s="911"/>
      <c r="K1729" s="912"/>
      <c r="L1729" s="913"/>
      <c r="M1729" s="914"/>
      <c r="N1729" s="915"/>
      <c r="O1729" s="914"/>
      <c r="P1729" s="915"/>
      <c r="Q1729" s="916"/>
      <c r="R1729" s="917"/>
      <c r="S1729" s="918"/>
      <c r="T1729" s="114" t="str" cm="1">
        <f t="array" ref="T1729">_xlfn.IFS(I1729="L = L",J1729*K1729,I1729="L = RoT",J1729*R1729*S1729,I1729="A = L x H",J1729*K1729*L1729,I1729="A = CS",J1729*O1729,I1729="A = A",J1729*N1729,I1729="A = RoT",J1729*R1729*S1729,I1729="V = L x H x T",J1729*K1729*L1729*M1729,I1729="V = L x CS",J1729*K1729*O1729,I1729="V = T x A",J1729*M1729*N1729,I1729="V = V",J1729*P1729,I1729="V = RoT",J1729*R1729*S1729,I1729="M = M",J1729*Q1729,I1729="M = RoT",J1729*R1729*S1729,I1729="","")</f>
        <v/>
      </c>
      <c r="U1729" s="115" t="str" cm="1">
        <f t="array" ref="U1729">_xlfn.IFNA(_xlfn.IFS($H1729="length","m",$H1729="area","m2",$H1729="volume","m3",$H1729="mass","kg",$H1729="",""),"problem")</f>
        <v/>
      </c>
      <c r="V1729" s="475"/>
      <c r="W1729" s="476"/>
      <c r="X1729" s="476"/>
      <c r="Y1729" s="476"/>
      <c r="Z1729" s="116"/>
      <c r="AA1729" s="117" t="str" cm="1">
        <f t="array" ref="AA1729">_xlfn.IFNA(_xlfn.IFS($H1729="Length",VLOOKUP($Y1729,Densities,3,FALSE),$H1729="area",VLOOKUP($Y1729,Densities,4,FALSE),$H1729="volume",VLOOKUP($Y1729,Densities,5,FALSE),$H1729="mass",1,$H1729="",""),"enter density manually")</f>
        <v/>
      </c>
      <c r="AB1729" s="115" t="str" cm="1">
        <f t="array" ref="AB1729">_xlfn.IFNA(_xlfn.IFS($H1729="length","kg/m",$H1729="area","kg/m2",$H1729="volume","kg/m3",$H1729="mass","kg/kg",$H1729="",""),"problem")</f>
        <v/>
      </c>
      <c r="AC1729" s="118" t="str">
        <f t="shared" si="103"/>
        <v/>
      </c>
      <c r="AD1729" s="119" t="str">
        <f t="shared" si="104"/>
        <v/>
      </c>
      <c r="AE1729" s="120" t="str">
        <f t="shared" si="105"/>
        <v/>
      </c>
      <c r="AF1729" s="121" t="str">
        <f t="shared" si="102"/>
        <v/>
      </c>
    </row>
    <row r="1730" spans="2:32" ht="15.75" customHeight="1" x14ac:dyDescent="0.35">
      <c r="B1730" s="903"/>
      <c r="C1730" s="904"/>
      <c r="D1730" s="905"/>
      <c r="E1730" s="906"/>
      <c r="F1730" s="907"/>
      <c r="G1730" s="908"/>
      <c r="H1730" s="909"/>
      <c r="I1730" s="910"/>
      <c r="J1730" s="911"/>
      <c r="K1730" s="912"/>
      <c r="L1730" s="913"/>
      <c r="M1730" s="914"/>
      <c r="N1730" s="915"/>
      <c r="O1730" s="914"/>
      <c r="P1730" s="915"/>
      <c r="Q1730" s="916"/>
      <c r="R1730" s="917"/>
      <c r="S1730" s="918"/>
      <c r="T1730" s="114" t="str" cm="1">
        <f t="array" ref="T1730">_xlfn.IFS(I1730="L = L",J1730*K1730,I1730="L = RoT",J1730*R1730*S1730,I1730="A = L x H",J1730*K1730*L1730,I1730="A = CS",J1730*O1730,I1730="A = A",J1730*N1730,I1730="A = RoT",J1730*R1730*S1730,I1730="V = L x H x T",J1730*K1730*L1730*M1730,I1730="V = L x CS",J1730*K1730*O1730,I1730="V = T x A",J1730*M1730*N1730,I1730="V = V",J1730*P1730,I1730="V = RoT",J1730*R1730*S1730,I1730="M = M",J1730*Q1730,I1730="M = RoT",J1730*R1730*S1730,I1730="","")</f>
        <v/>
      </c>
      <c r="U1730" s="115" t="str" cm="1">
        <f t="array" ref="U1730">_xlfn.IFNA(_xlfn.IFS($H1730="length","m",$H1730="area","m2",$H1730="volume","m3",$H1730="mass","kg",$H1730="",""),"problem")</f>
        <v/>
      </c>
      <c r="V1730" s="475"/>
      <c r="W1730" s="476"/>
      <c r="X1730" s="476"/>
      <c r="Y1730" s="476"/>
      <c r="Z1730" s="116"/>
      <c r="AA1730" s="117" t="str" cm="1">
        <f t="array" ref="AA1730">_xlfn.IFNA(_xlfn.IFS($H1730="Length",VLOOKUP($Y1730,Densities,3,FALSE),$H1730="area",VLOOKUP($Y1730,Densities,4,FALSE),$H1730="volume",VLOOKUP($Y1730,Densities,5,FALSE),$H1730="mass",1,$H1730="",""),"enter density manually")</f>
        <v/>
      </c>
      <c r="AB1730" s="115" t="str" cm="1">
        <f t="array" ref="AB1730">_xlfn.IFNA(_xlfn.IFS($H1730="length","kg/m",$H1730="area","kg/m2",$H1730="volume","kg/m3",$H1730="mass","kg/kg",$H1730="",""),"problem")</f>
        <v/>
      </c>
      <c r="AC1730" s="118" t="str">
        <f t="shared" si="103"/>
        <v/>
      </c>
      <c r="AD1730" s="119" t="str">
        <f t="shared" si="104"/>
        <v/>
      </c>
      <c r="AE1730" s="120" t="str">
        <f t="shared" si="105"/>
        <v/>
      </c>
      <c r="AF1730" s="121" t="str">
        <f t="shared" si="102"/>
        <v/>
      </c>
    </row>
    <row r="1731" spans="2:32" ht="15.75" customHeight="1" x14ac:dyDescent="0.35">
      <c r="B1731" s="903"/>
      <c r="C1731" s="904"/>
      <c r="D1731" s="905"/>
      <c r="E1731" s="906"/>
      <c r="F1731" s="907"/>
      <c r="G1731" s="908"/>
      <c r="H1731" s="909"/>
      <c r="I1731" s="910"/>
      <c r="J1731" s="911"/>
      <c r="K1731" s="912"/>
      <c r="L1731" s="913"/>
      <c r="M1731" s="914"/>
      <c r="N1731" s="915"/>
      <c r="O1731" s="914"/>
      <c r="P1731" s="915"/>
      <c r="Q1731" s="916"/>
      <c r="R1731" s="917"/>
      <c r="S1731" s="918"/>
      <c r="T1731" s="114" t="str" cm="1">
        <f t="array" ref="T1731">_xlfn.IFS(I1731="L = L",J1731*K1731,I1731="L = RoT",J1731*R1731*S1731,I1731="A = L x H",J1731*K1731*L1731,I1731="A = CS",J1731*O1731,I1731="A = A",J1731*N1731,I1731="A = RoT",J1731*R1731*S1731,I1731="V = L x H x T",J1731*K1731*L1731*M1731,I1731="V = L x CS",J1731*K1731*O1731,I1731="V = T x A",J1731*M1731*N1731,I1731="V = V",J1731*P1731,I1731="V = RoT",J1731*R1731*S1731,I1731="M = M",J1731*Q1731,I1731="M = RoT",J1731*R1731*S1731,I1731="","")</f>
        <v/>
      </c>
      <c r="U1731" s="115" t="str" cm="1">
        <f t="array" ref="U1731">_xlfn.IFNA(_xlfn.IFS($H1731="length","m",$H1731="area","m2",$H1731="volume","m3",$H1731="mass","kg",$H1731="",""),"problem")</f>
        <v/>
      </c>
      <c r="V1731" s="475"/>
      <c r="W1731" s="476"/>
      <c r="X1731" s="476"/>
      <c r="Y1731" s="476"/>
      <c r="Z1731" s="116"/>
      <c r="AA1731" s="117" t="str" cm="1">
        <f t="array" ref="AA1731">_xlfn.IFNA(_xlfn.IFS($H1731="Length",VLOOKUP($Y1731,Densities,3,FALSE),$H1731="area",VLOOKUP($Y1731,Densities,4,FALSE),$H1731="volume",VLOOKUP($Y1731,Densities,5,FALSE),$H1731="mass",1,$H1731="",""),"enter density manually")</f>
        <v/>
      </c>
      <c r="AB1731" s="115" t="str" cm="1">
        <f t="array" ref="AB1731">_xlfn.IFNA(_xlfn.IFS($H1731="length","kg/m",$H1731="area","kg/m2",$H1731="volume","kg/m3",$H1731="mass","kg/kg",$H1731="",""),"problem")</f>
        <v/>
      </c>
      <c r="AC1731" s="118" t="str">
        <f t="shared" si="103"/>
        <v/>
      </c>
      <c r="AD1731" s="119" t="str">
        <f t="shared" si="104"/>
        <v/>
      </c>
      <c r="AE1731" s="120" t="str">
        <f t="shared" si="105"/>
        <v/>
      </c>
      <c r="AF1731" s="121" t="str">
        <f t="shared" si="102"/>
        <v/>
      </c>
    </row>
    <row r="1732" spans="2:32" ht="15.75" customHeight="1" x14ac:dyDescent="0.35">
      <c r="B1732" s="903"/>
      <c r="C1732" s="904"/>
      <c r="D1732" s="905"/>
      <c r="E1732" s="906"/>
      <c r="F1732" s="907"/>
      <c r="G1732" s="908"/>
      <c r="H1732" s="909"/>
      <c r="I1732" s="910"/>
      <c r="J1732" s="911"/>
      <c r="K1732" s="912"/>
      <c r="L1732" s="913"/>
      <c r="M1732" s="914"/>
      <c r="N1732" s="915"/>
      <c r="O1732" s="914"/>
      <c r="P1732" s="915"/>
      <c r="Q1732" s="916"/>
      <c r="R1732" s="917"/>
      <c r="S1732" s="918"/>
      <c r="T1732" s="114" t="str" cm="1">
        <f t="array" ref="T1732">_xlfn.IFS(I1732="L = L",J1732*K1732,I1732="L = RoT",J1732*R1732*S1732,I1732="A = L x H",J1732*K1732*L1732,I1732="A = CS",J1732*O1732,I1732="A = A",J1732*N1732,I1732="A = RoT",J1732*R1732*S1732,I1732="V = L x H x T",J1732*K1732*L1732*M1732,I1732="V = L x CS",J1732*K1732*O1732,I1732="V = T x A",J1732*M1732*N1732,I1732="V = V",J1732*P1732,I1732="V = RoT",J1732*R1732*S1732,I1732="M = M",J1732*Q1732,I1732="M = RoT",J1732*R1732*S1732,I1732="","")</f>
        <v/>
      </c>
      <c r="U1732" s="115" t="str" cm="1">
        <f t="array" ref="U1732">_xlfn.IFNA(_xlfn.IFS($H1732="length","m",$H1732="area","m2",$H1732="volume","m3",$H1732="mass","kg",$H1732="",""),"problem")</f>
        <v/>
      </c>
      <c r="V1732" s="475"/>
      <c r="W1732" s="476"/>
      <c r="X1732" s="476"/>
      <c r="Y1732" s="476"/>
      <c r="Z1732" s="116"/>
      <c r="AA1732" s="117" t="str" cm="1">
        <f t="array" ref="AA1732">_xlfn.IFNA(_xlfn.IFS($H1732="Length",VLOOKUP($Y1732,Densities,3,FALSE),$H1732="area",VLOOKUP($Y1732,Densities,4,FALSE),$H1732="volume",VLOOKUP($Y1732,Densities,5,FALSE),$H1732="mass",1,$H1732="",""),"enter density manually")</f>
        <v/>
      </c>
      <c r="AB1732" s="115" t="str" cm="1">
        <f t="array" ref="AB1732">_xlfn.IFNA(_xlfn.IFS($H1732="length","kg/m",$H1732="area","kg/m2",$H1732="volume","kg/m3",$H1732="mass","kg/kg",$H1732="",""),"problem")</f>
        <v/>
      </c>
      <c r="AC1732" s="118" t="str">
        <f t="shared" si="103"/>
        <v/>
      </c>
      <c r="AD1732" s="119" t="str">
        <f t="shared" si="104"/>
        <v/>
      </c>
      <c r="AE1732" s="120" t="str">
        <f t="shared" si="105"/>
        <v/>
      </c>
      <c r="AF1732" s="121" t="str">
        <f t="shared" si="102"/>
        <v/>
      </c>
    </row>
    <row r="1733" spans="2:32" ht="15.75" customHeight="1" x14ac:dyDescent="0.35">
      <c r="B1733" s="903"/>
      <c r="C1733" s="904"/>
      <c r="D1733" s="905"/>
      <c r="E1733" s="906"/>
      <c r="F1733" s="907"/>
      <c r="G1733" s="908"/>
      <c r="H1733" s="909"/>
      <c r="I1733" s="910"/>
      <c r="J1733" s="911"/>
      <c r="K1733" s="912"/>
      <c r="L1733" s="913"/>
      <c r="M1733" s="914"/>
      <c r="N1733" s="915"/>
      <c r="O1733" s="914"/>
      <c r="P1733" s="915"/>
      <c r="Q1733" s="916"/>
      <c r="R1733" s="917"/>
      <c r="S1733" s="918"/>
      <c r="T1733" s="114" t="str" cm="1">
        <f t="array" ref="T1733">_xlfn.IFS(I1733="L = L",J1733*K1733,I1733="L = RoT",J1733*R1733*S1733,I1733="A = L x H",J1733*K1733*L1733,I1733="A = CS",J1733*O1733,I1733="A = A",J1733*N1733,I1733="A = RoT",J1733*R1733*S1733,I1733="V = L x H x T",J1733*K1733*L1733*M1733,I1733="V = L x CS",J1733*K1733*O1733,I1733="V = T x A",J1733*M1733*N1733,I1733="V = V",J1733*P1733,I1733="V = RoT",J1733*R1733*S1733,I1733="M = M",J1733*Q1733,I1733="M = RoT",J1733*R1733*S1733,I1733="","")</f>
        <v/>
      </c>
      <c r="U1733" s="115" t="str" cm="1">
        <f t="array" ref="U1733">_xlfn.IFNA(_xlfn.IFS($H1733="length","m",$H1733="area","m2",$H1733="volume","m3",$H1733="mass","kg",$H1733="",""),"problem")</f>
        <v/>
      </c>
      <c r="V1733" s="475"/>
      <c r="W1733" s="476"/>
      <c r="X1733" s="476"/>
      <c r="Y1733" s="476"/>
      <c r="Z1733" s="116"/>
      <c r="AA1733" s="117" t="str" cm="1">
        <f t="array" ref="AA1733">_xlfn.IFNA(_xlfn.IFS($H1733="Length",VLOOKUP($Y1733,Densities,3,FALSE),$H1733="area",VLOOKUP($Y1733,Densities,4,FALSE),$H1733="volume",VLOOKUP($Y1733,Densities,5,FALSE),$H1733="mass",1,$H1733="",""),"enter density manually")</f>
        <v/>
      </c>
      <c r="AB1733" s="115" t="str" cm="1">
        <f t="array" ref="AB1733">_xlfn.IFNA(_xlfn.IFS($H1733="length","kg/m",$H1733="area","kg/m2",$H1733="volume","kg/m3",$H1733="mass","kg/kg",$H1733="",""),"problem")</f>
        <v/>
      </c>
      <c r="AC1733" s="118" t="str">
        <f t="shared" si="103"/>
        <v/>
      </c>
      <c r="AD1733" s="119" t="str">
        <f t="shared" si="104"/>
        <v/>
      </c>
      <c r="AE1733" s="120" t="str">
        <f t="shared" si="105"/>
        <v/>
      </c>
      <c r="AF1733" s="121" t="str">
        <f t="shared" si="102"/>
        <v/>
      </c>
    </row>
    <row r="1734" spans="2:32" ht="15.75" customHeight="1" x14ac:dyDescent="0.35">
      <c r="B1734" s="903"/>
      <c r="C1734" s="904"/>
      <c r="D1734" s="905"/>
      <c r="E1734" s="906"/>
      <c r="F1734" s="907"/>
      <c r="G1734" s="908"/>
      <c r="H1734" s="909"/>
      <c r="I1734" s="910"/>
      <c r="J1734" s="911"/>
      <c r="K1734" s="912"/>
      <c r="L1734" s="913"/>
      <c r="M1734" s="914"/>
      <c r="N1734" s="915"/>
      <c r="O1734" s="914"/>
      <c r="P1734" s="915"/>
      <c r="Q1734" s="916"/>
      <c r="R1734" s="917"/>
      <c r="S1734" s="918"/>
      <c r="T1734" s="114" t="str" cm="1">
        <f t="array" ref="T1734">_xlfn.IFS(I1734="L = L",J1734*K1734,I1734="L = RoT",J1734*R1734*S1734,I1734="A = L x H",J1734*K1734*L1734,I1734="A = CS",J1734*O1734,I1734="A = A",J1734*N1734,I1734="A = RoT",J1734*R1734*S1734,I1734="V = L x H x T",J1734*K1734*L1734*M1734,I1734="V = L x CS",J1734*K1734*O1734,I1734="V = T x A",J1734*M1734*N1734,I1734="V = V",J1734*P1734,I1734="V = RoT",J1734*R1734*S1734,I1734="M = M",J1734*Q1734,I1734="M = RoT",J1734*R1734*S1734,I1734="","")</f>
        <v/>
      </c>
      <c r="U1734" s="115" t="str" cm="1">
        <f t="array" ref="U1734">_xlfn.IFNA(_xlfn.IFS($H1734="length","m",$H1734="area","m2",$H1734="volume","m3",$H1734="mass","kg",$H1734="",""),"problem")</f>
        <v/>
      </c>
      <c r="V1734" s="475"/>
      <c r="W1734" s="476"/>
      <c r="X1734" s="476"/>
      <c r="Y1734" s="476"/>
      <c r="Z1734" s="116"/>
      <c r="AA1734" s="117" t="str" cm="1">
        <f t="array" ref="AA1734">_xlfn.IFNA(_xlfn.IFS($H1734="Length",VLOOKUP($Y1734,Densities,3,FALSE),$H1734="area",VLOOKUP($Y1734,Densities,4,FALSE),$H1734="volume",VLOOKUP($Y1734,Densities,5,FALSE),$H1734="mass",1,$H1734="",""),"enter density manually")</f>
        <v/>
      </c>
      <c r="AB1734" s="115" t="str" cm="1">
        <f t="array" ref="AB1734">_xlfn.IFNA(_xlfn.IFS($H1734="length","kg/m",$H1734="area","kg/m2",$H1734="volume","kg/m3",$H1734="mass","kg/kg",$H1734="",""),"problem")</f>
        <v/>
      </c>
      <c r="AC1734" s="118" t="str">
        <f t="shared" si="103"/>
        <v/>
      </c>
      <c r="AD1734" s="119" t="str">
        <f t="shared" si="104"/>
        <v/>
      </c>
      <c r="AE1734" s="120" t="str">
        <f t="shared" si="105"/>
        <v/>
      </c>
      <c r="AF1734" s="121" t="str">
        <f t="shared" ref="AF1734:AF1797" si="106">_xlfn.IFNA(IF($Y1734="","",VLOOKUP($Y1734,_xlfn.CHOOSECOLS(Material_categories,4,9),2,FALSE)),"Assign material to its type in tab 'Matching of material categories'")</f>
        <v/>
      </c>
    </row>
    <row r="1735" spans="2:32" ht="15.75" customHeight="1" x14ac:dyDescent="0.35">
      <c r="B1735" s="903"/>
      <c r="C1735" s="904"/>
      <c r="D1735" s="905"/>
      <c r="E1735" s="906"/>
      <c r="F1735" s="907"/>
      <c r="G1735" s="908"/>
      <c r="H1735" s="909"/>
      <c r="I1735" s="910"/>
      <c r="J1735" s="911"/>
      <c r="K1735" s="912"/>
      <c r="L1735" s="913"/>
      <c r="M1735" s="914"/>
      <c r="N1735" s="915"/>
      <c r="O1735" s="914"/>
      <c r="P1735" s="915"/>
      <c r="Q1735" s="916"/>
      <c r="R1735" s="917"/>
      <c r="S1735" s="918"/>
      <c r="T1735" s="114" t="str" cm="1">
        <f t="array" ref="T1735">_xlfn.IFS(I1735="L = L",J1735*K1735,I1735="L = RoT",J1735*R1735*S1735,I1735="A = L x H",J1735*K1735*L1735,I1735="A = CS",J1735*O1735,I1735="A = A",J1735*N1735,I1735="A = RoT",J1735*R1735*S1735,I1735="V = L x H x T",J1735*K1735*L1735*M1735,I1735="V = L x CS",J1735*K1735*O1735,I1735="V = T x A",J1735*M1735*N1735,I1735="V = V",J1735*P1735,I1735="V = RoT",J1735*R1735*S1735,I1735="M = M",J1735*Q1735,I1735="M = RoT",J1735*R1735*S1735,I1735="","")</f>
        <v/>
      </c>
      <c r="U1735" s="115" t="str" cm="1">
        <f t="array" ref="U1735">_xlfn.IFNA(_xlfn.IFS($H1735="length","m",$H1735="area","m2",$H1735="volume","m3",$H1735="mass","kg",$H1735="",""),"problem")</f>
        <v/>
      </c>
      <c r="V1735" s="475"/>
      <c r="W1735" s="476"/>
      <c r="X1735" s="476"/>
      <c r="Y1735" s="476"/>
      <c r="Z1735" s="116"/>
      <c r="AA1735" s="117" t="str" cm="1">
        <f t="array" ref="AA1735">_xlfn.IFNA(_xlfn.IFS($H1735="Length",VLOOKUP($Y1735,Densities,3,FALSE),$H1735="area",VLOOKUP($Y1735,Densities,4,FALSE),$H1735="volume",VLOOKUP($Y1735,Densities,5,FALSE),$H1735="mass",1,$H1735="",""),"enter density manually")</f>
        <v/>
      </c>
      <c r="AB1735" s="115" t="str" cm="1">
        <f t="array" ref="AB1735">_xlfn.IFNA(_xlfn.IFS($H1735="length","kg/m",$H1735="area","kg/m2",$H1735="volume","kg/m3",$H1735="mass","kg/kg",$H1735="",""),"problem")</f>
        <v/>
      </c>
      <c r="AC1735" s="118" t="str">
        <f t="shared" ref="AC1735:AC1798" si="107">IF($T1735="","",$T1735*$AA1735)</f>
        <v/>
      </c>
      <c r="AD1735" s="119" t="str">
        <f t="shared" ref="AD1735:AD1798" si="108">IF($Y1735="","",IFERROR(_xlfn.IFNA(IF($H1735="volume",$AA1735,VLOOKUP($Y1735,Densities,5,FALSE)),"enter volumic density manually"),"enter volumic density manually"))</f>
        <v/>
      </c>
      <c r="AE1735" s="120" t="str">
        <f t="shared" ref="AE1735:AE1798" si="109">IF($Y1735="","",IF($AC1735="","",$AC1735/$AD1735))</f>
        <v/>
      </c>
      <c r="AF1735" s="121" t="str">
        <f t="shared" si="106"/>
        <v/>
      </c>
    </row>
    <row r="1736" spans="2:32" ht="15.75" customHeight="1" x14ac:dyDescent="0.35">
      <c r="B1736" s="903"/>
      <c r="C1736" s="904"/>
      <c r="D1736" s="905"/>
      <c r="E1736" s="906"/>
      <c r="F1736" s="907"/>
      <c r="G1736" s="908"/>
      <c r="H1736" s="909"/>
      <c r="I1736" s="910"/>
      <c r="J1736" s="911"/>
      <c r="K1736" s="912"/>
      <c r="L1736" s="913"/>
      <c r="M1736" s="914"/>
      <c r="N1736" s="915"/>
      <c r="O1736" s="914"/>
      <c r="P1736" s="915"/>
      <c r="Q1736" s="916"/>
      <c r="R1736" s="917"/>
      <c r="S1736" s="918"/>
      <c r="T1736" s="114" t="str" cm="1">
        <f t="array" ref="T1736">_xlfn.IFS(I1736="L = L",J1736*K1736,I1736="L = RoT",J1736*R1736*S1736,I1736="A = L x H",J1736*K1736*L1736,I1736="A = CS",J1736*O1736,I1736="A = A",J1736*N1736,I1736="A = RoT",J1736*R1736*S1736,I1736="V = L x H x T",J1736*K1736*L1736*M1736,I1736="V = L x CS",J1736*K1736*O1736,I1736="V = T x A",J1736*M1736*N1736,I1736="V = V",J1736*P1736,I1736="V = RoT",J1736*R1736*S1736,I1736="M = M",J1736*Q1736,I1736="M = RoT",J1736*R1736*S1736,I1736="","")</f>
        <v/>
      </c>
      <c r="U1736" s="115" t="str" cm="1">
        <f t="array" ref="U1736">_xlfn.IFNA(_xlfn.IFS($H1736="length","m",$H1736="area","m2",$H1736="volume","m3",$H1736="mass","kg",$H1736="",""),"problem")</f>
        <v/>
      </c>
      <c r="V1736" s="475"/>
      <c r="W1736" s="476"/>
      <c r="X1736" s="476"/>
      <c r="Y1736" s="476"/>
      <c r="Z1736" s="116"/>
      <c r="AA1736" s="117" t="str" cm="1">
        <f t="array" ref="AA1736">_xlfn.IFNA(_xlfn.IFS($H1736="Length",VLOOKUP($Y1736,Densities,3,FALSE),$H1736="area",VLOOKUP($Y1736,Densities,4,FALSE),$H1736="volume",VLOOKUP($Y1736,Densities,5,FALSE),$H1736="mass",1,$H1736="",""),"enter density manually")</f>
        <v/>
      </c>
      <c r="AB1736" s="115" t="str" cm="1">
        <f t="array" ref="AB1736">_xlfn.IFNA(_xlfn.IFS($H1736="length","kg/m",$H1736="area","kg/m2",$H1736="volume","kg/m3",$H1736="mass","kg/kg",$H1736="",""),"problem")</f>
        <v/>
      </c>
      <c r="AC1736" s="118" t="str">
        <f t="shared" si="107"/>
        <v/>
      </c>
      <c r="AD1736" s="119" t="str">
        <f t="shared" si="108"/>
        <v/>
      </c>
      <c r="AE1736" s="120" t="str">
        <f t="shared" si="109"/>
        <v/>
      </c>
      <c r="AF1736" s="121" t="str">
        <f t="shared" si="106"/>
        <v/>
      </c>
    </row>
    <row r="1737" spans="2:32" ht="15.75" customHeight="1" x14ac:dyDescent="0.35">
      <c r="B1737" s="903"/>
      <c r="C1737" s="904"/>
      <c r="D1737" s="905"/>
      <c r="E1737" s="906"/>
      <c r="F1737" s="907"/>
      <c r="G1737" s="908"/>
      <c r="H1737" s="909"/>
      <c r="I1737" s="910"/>
      <c r="J1737" s="911"/>
      <c r="K1737" s="912"/>
      <c r="L1737" s="913"/>
      <c r="M1737" s="914"/>
      <c r="N1737" s="915"/>
      <c r="O1737" s="914"/>
      <c r="P1737" s="915"/>
      <c r="Q1737" s="916"/>
      <c r="R1737" s="917"/>
      <c r="S1737" s="918"/>
      <c r="T1737" s="114" t="str" cm="1">
        <f t="array" ref="T1737">_xlfn.IFS(I1737="L = L",J1737*K1737,I1737="L = RoT",J1737*R1737*S1737,I1737="A = L x H",J1737*K1737*L1737,I1737="A = CS",J1737*O1737,I1737="A = A",J1737*N1737,I1737="A = RoT",J1737*R1737*S1737,I1737="V = L x H x T",J1737*K1737*L1737*M1737,I1737="V = L x CS",J1737*K1737*O1737,I1737="V = T x A",J1737*M1737*N1737,I1737="V = V",J1737*P1737,I1737="V = RoT",J1737*R1737*S1737,I1737="M = M",J1737*Q1737,I1737="M = RoT",J1737*R1737*S1737,I1737="","")</f>
        <v/>
      </c>
      <c r="U1737" s="115" t="str" cm="1">
        <f t="array" ref="U1737">_xlfn.IFNA(_xlfn.IFS($H1737="length","m",$H1737="area","m2",$H1737="volume","m3",$H1737="mass","kg",$H1737="",""),"problem")</f>
        <v/>
      </c>
      <c r="V1737" s="475"/>
      <c r="W1737" s="476"/>
      <c r="X1737" s="476"/>
      <c r="Y1737" s="476"/>
      <c r="Z1737" s="116"/>
      <c r="AA1737" s="117" t="str" cm="1">
        <f t="array" ref="AA1737">_xlfn.IFNA(_xlfn.IFS($H1737="Length",VLOOKUP($Y1737,Densities,3,FALSE),$H1737="area",VLOOKUP($Y1737,Densities,4,FALSE),$H1737="volume",VLOOKUP($Y1737,Densities,5,FALSE),$H1737="mass",1,$H1737="",""),"enter density manually")</f>
        <v/>
      </c>
      <c r="AB1737" s="115" t="str" cm="1">
        <f t="array" ref="AB1737">_xlfn.IFNA(_xlfn.IFS($H1737="length","kg/m",$H1737="area","kg/m2",$H1737="volume","kg/m3",$H1737="mass","kg/kg",$H1737="",""),"problem")</f>
        <v/>
      </c>
      <c r="AC1737" s="118" t="str">
        <f t="shared" si="107"/>
        <v/>
      </c>
      <c r="AD1737" s="119" t="str">
        <f t="shared" si="108"/>
        <v/>
      </c>
      <c r="AE1737" s="120" t="str">
        <f t="shared" si="109"/>
        <v/>
      </c>
      <c r="AF1737" s="121" t="str">
        <f t="shared" si="106"/>
        <v/>
      </c>
    </row>
    <row r="1738" spans="2:32" ht="15.75" customHeight="1" x14ac:dyDescent="0.35">
      <c r="B1738" s="903"/>
      <c r="C1738" s="904"/>
      <c r="D1738" s="905"/>
      <c r="E1738" s="906"/>
      <c r="F1738" s="907"/>
      <c r="G1738" s="908"/>
      <c r="H1738" s="909"/>
      <c r="I1738" s="910"/>
      <c r="J1738" s="911"/>
      <c r="K1738" s="912"/>
      <c r="L1738" s="913"/>
      <c r="M1738" s="914"/>
      <c r="N1738" s="915"/>
      <c r="O1738" s="914"/>
      <c r="P1738" s="915"/>
      <c r="Q1738" s="916"/>
      <c r="R1738" s="917"/>
      <c r="S1738" s="918"/>
      <c r="T1738" s="114" t="str" cm="1">
        <f t="array" ref="T1738">_xlfn.IFS(I1738="L = L",J1738*K1738,I1738="L = RoT",J1738*R1738*S1738,I1738="A = L x H",J1738*K1738*L1738,I1738="A = CS",J1738*O1738,I1738="A = A",J1738*N1738,I1738="A = RoT",J1738*R1738*S1738,I1738="V = L x H x T",J1738*K1738*L1738*M1738,I1738="V = L x CS",J1738*K1738*O1738,I1738="V = T x A",J1738*M1738*N1738,I1738="V = V",J1738*P1738,I1738="V = RoT",J1738*R1738*S1738,I1738="M = M",J1738*Q1738,I1738="M = RoT",J1738*R1738*S1738,I1738="","")</f>
        <v/>
      </c>
      <c r="U1738" s="115" t="str" cm="1">
        <f t="array" ref="U1738">_xlfn.IFNA(_xlfn.IFS($H1738="length","m",$H1738="area","m2",$H1738="volume","m3",$H1738="mass","kg",$H1738="",""),"problem")</f>
        <v/>
      </c>
      <c r="V1738" s="475"/>
      <c r="W1738" s="476"/>
      <c r="X1738" s="476"/>
      <c r="Y1738" s="476"/>
      <c r="Z1738" s="116"/>
      <c r="AA1738" s="117" t="str" cm="1">
        <f t="array" ref="AA1738">_xlfn.IFNA(_xlfn.IFS($H1738="Length",VLOOKUP($Y1738,Densities,3,FALSE),$H1738="area",VLOOKUP($Y1738,Densities,4,FALSE),$H1738="volume",VLOOKUP($Y1738,Densities,5,FALSE),$H1738="mass",1,$H1738="",""),"enter density manually")</f>
        <v/>
      </c>
      <c r="AB1738" s="115" t="str" cm="1">
        <f t="array" ref="AB1738">_xlfn.IFNA(_xlfn.IFS($H1738="length","kg/m",$H1738="area","kg/m2",$H1738="volume","kg/m3",$H1738="mass","kg/kg",$H1738="",""),"problem")</f>
        <v/>
      </c>
      <c r="AC1738" s="118" t="str">
        <f t="shared" si="107"/>
        <v/>
      </c>
      <c r="AD1738" s="119" t="str">
        <f t="shared" si="108"/>
        <v/>
      </c>
      <c r="AE1738" s="120" t="str">
        <f t="shared" si="109"/>
        <v/>
      </c>
      <c r="AF1738" s="121" t="str">
        <f t="shared" si="106"/>
        <v/>
      </c>
    </row>
    <row r="1739" spans="2:32" ht="15.75" customHeight="1" x14ac:dyDescent="0.35">
      <c r="B1739" s="903"/>
      <c r="C1739" s="904"/>
      <c r="D1739" s="905"/>
      <c r="E1739" s="906"/>
      <c r="F1739" s="907"/>
      <c r="G1739" s="908"/>
      <c r="H1739" s="909"/>
      <c r="I1739" s="910"/>
      <c r="J1739" s="911"/>
      <c r="K1739" s="912"/>
      <c r="L1739" s="913"/>
      <c r="M1739" s="914"/>
      <c r="N1739" s="915"/>
      <c r="O1739" s="914"/>
      <c r="P1739" s="915"/>
      <c r="Q1739" s="916"/>
      <c r="R1739" s="917"/>
      <c r="S1739" s="918"/>
      <c r="T1739" s="114" t="str" cm="1">
        <f t="array" ref="T1739">_xlfn.IFS(I1739="L = L",J1739*K1739,I1739="L = RoT",J1739*R1739*S1739,I1739="A = L x H",J1739*K1739*L1739,I1739="A = CS",J1739*O1739,I1739="A = A",J1739*N1739,I1739="A = RoT",J1739*R1739*S1739,I1739="V = L x H x T",J1739*K1739*L1739*M1739,I1739="V = L x CS",J1739*K1739*O1739,I1739="V = T x A",J1739*M1739*N1739,I1739="V = V",J1739*P1739,I1739="V = RoT",J1739*R1739*S1739,I1739="M = M",J1739*Q1739,I1739="M = RoT",J1739*R1739*S1739,I1739="","")</f>
        <v/>
      </c>
      <c r="U1739" s="115" t="str" cm="1">
        <f t="array" ref="U1739">_xlfn.IFNA(_xlfn.IFS($H1739="length","m",$H1739="area","m2",$H1739="volume","m3",$H1739="mass","kg",$H1739="",""),"problem")</f>
        <v/>
      </c>
      <c r="V1739" s="475"/>
      <c r="W1739" s="476"/>
      <c r="X1739" s="476"/>
      <c r="Y1739" s="476"/>
      <c r="Z1739" s="116"/>
      <c r="AA1739" s="117" t="str" cm="1">
        <f t="array" ref="AA1739">_xlfn.IFNA(_xlfn.IFS($H1739="Length",VLOOKUP($Y1739,Densities,3,FALSE),$H1739="area",VLOOKUP($Y1739,Densities,4,FALSE),$H1739="volume",VLOOKUP($Y1739,Densities,5,FALSE),$H1739="mass",1,$H1739="",""),"enter density manually")</f>
        <v/>
      </c>
      <c r="AB1739" s="115" t="str" cm="1">
        <f t="array" ref="AB1739">_xlfn.IFNA(_xlfn.IFS($H1739="length","kg/m",$H1739="area","kg/m2",$H1739="volume","kg/m3",$H1739="mass","kg/kg",$H1739="",""),"problem")</f>
        <v/>
      </c>
      <c r="AC1739" s="118" t="str">
        <f t="shared" si="107"/>
        <v/>
      </c>
      <c r="AD1739" s="119" t="str">
        <f t="shared" si="108"/>
        <v/>
      </c>
      <c r="AE1739" s="120" t="str">
        <f t="shared" si="109"/>
        <v/>
      </c>
      <c r="AF1739" s="121" t="str">
        <f t="shared" si="106"/>
        <v/>
      </c>
    </row>
    <row r="1740" spans="2:32" ht="15.75" customHeight="1" x14ac:dyDescent="0.35">
      <c r="B1740" s="903"/>
      <c r="C1740" s="904"/>
      <c r="D1740" s="905"/>
      <c r="E1740" s="906"/>
      <c r="F1740" s="907"/>
      <c r="G1740" s="908"/>
      <c r="H1740" s="909"/>
      <c r="I1740" s="910"/>
      <c r="J1740" s="911"/>
      <c r="K1740" s="912"/>
      <c r="L1740" s="913"/>
      <c r="M1740" s="914"/>
      <c r="N1740" s="915"/>
      <c r="O1740" s="914"/>
      <c r="P1740" s="915"/>
      <c r="Q1740" s="916"/>
      <c r="R1740" s="917"/>
      <c r="S1740" s="918"/>
      <c r="T1740" s="114" t="str" cm="1">
        <f t="array" ref="T1740">_xlfn.IFS(I1740="L = L",J1740*K1740,I1740="L = RoT",J1740*R1740*S1740,I1740="A = L x H",J1740*K1740*L1740,I1740="A = CS",J1740*O1740,I1740="A = A",J1740*N1740,I1740="A = RoT",J1740*R1740*S1740,I1740="V = L x H x T",J1740*K1740*L1740*M1740,I1740="V = L x CS",J1740*K1740*O1740,I1740="V = T x A",J1740*M1740*N1740,I1740="V = V",J1740*P1740,I1740="V = RoT",J1740*R1740*S1740,I1740="M = M",J1740*Q1740,I1740="M = RoT",J1740*R1740*S1740,I1740="","")</f>
        <v/>
      </c>
      <c r="U1740" s="115" t="str" cm="1">
        <f t="array" ref="U1740">_xlfn.IFNA(_xlfn.IFS($H1740="length","m",$H1740="area","m2",$H1740="volume","m3",$H1740="mass","kg",$H1740="",""),"problem")</f>
        <v/>
      </c>
      <c r="V1740" s="475"/>
      <c r="W1740" s="476"/>
      <c r="X1740" s="476"/>
      <c r="Y1740" s="476"/>
      <c r="Z1740" s="116"/>
      <c r="AA1740" s="117" t="str" cm="1">
        <f t="array" ref="AA1740">_xlfn.IFNA(_xlfn.IFS($H1740="Length",VLOOKUP($Y1740,Densities,3,FALSE),$H1740="area",VLOOKUP($Y1740,Densities,4,FALSE),$H1740="volume",VLOOKUP($Y1740,Densities,5,FALSE),$H1740="mass",1,$H1740="",""),"enter density manually")</f>
        <v/>
      </c>
      <c r="AB1740" s="115" t="str" cm="1">
        <f t="array" ref="AB1740">_xlfn.IFNA(_xlfn.IFS($H1740="length","kg/m",$H1740="area","kg/m2",$H1740="volume","kg/m3",$H1740="mass","kg/kg",$H1740="",""),"problem")</f>
        <v/>
      </c>
      <c r="AC1740" s="118" t="str">
        <f t="shared" si="107"/>
        <v/>
      </c>
      <c r="AD1740" s="119" t="str">
        <f t="shared" si="108"/>
        <v/>
      </c>
      <c r="AE1740" s="120" t="str">
        <f t="shared" si="109"/>
        <v/>
      </c>
      <c r="AF1740" s="121" t="str">
        <f t="shared" si="106"/>
        <v/>
      </c>
    </row>
    <row r="1741" spans="2:32" ht="15.75" customHeight="1" x14ac:dyDescent="0.35">
      <c r="B1741" s="903"/>
      <c r="C1741" s="904"/>
      <c r="D1741" s="905"/>
      <c r="E1741" s="906"/>
      <c r="F1741" s="907"/>
      <c r="G1741" s="908"/>
      <c r="H1741" s="909"/>
      <c r="I1741" s="910"/>
      <c r="J1741" s="911"/>
      <c r="K1741" s="912"/>
      <c r="L1741" s="913"/>
      <c r="M1741" s="914"/>
      <c r="N1741" s="915"/>
      <c r="O1741" s="914"/>
      <c r="P1741" s="915"/>
      <c r="Q1741" s="916"/>
      <c r="R1741" s="917"/>
      <c r="S1741" s="918"/>
      <c r="T1741" s="114" t="str" cm="1">
        <f t="array" ref="T1741">_xlfn.IFS(I1741="L = L",J1741*K1741,I1741="L = RoT",J1741*R1741*S1741,I1741="A = L x H",J1741*K1741*L1741,I1741="A = CS",J1741*O1741,I1741="A = A",J1741*N1741,I1741="A = RoT",J1741*R1741*S1741,I1741="V = L x H x T",J1741*K1741*L1741*M1741,I1741="V = L x CS",J1741*K1741*O1741,I1741="V = T x A",J1741*M1741*N1741,I1741="V = V",J1741*P1741,I1741="V = RoT",J1741*R1741*S1741,I1741="M = M",J1741*Q1741,I1741="M = RoT",J1741*R1741*S1741,I1741="","")</f>
        <v/>
      </c>
      <c r="U1741" s="115" t="str" cm="1">
        <f t="array" ref="U1741">_xlfn.IFNA(_xlfn.IFS($H1741="length","m",$H1741="area","m2",$H1741="volume","m3",$H1741="mass","kg",$H1741="",""),"problem")</f>
        <v/>
      </c>
      <c r="V1741" s="475"/>
      <c r="W1741" s="476"/>
      <c r="X1741" s="476"/>
      <c r="Y1741" s="476"/>
      <c r="Z1741" s="116"/>
      <c r="AA1741" s="117" t="str" cm="1">
        <f t="array" ref="AA1741">_xlfn.IFNA(_xlfn.IFS($H1741="Length",VLOOKUP($Y1741,Densities,3,FALSE),$H1741="area",VLOOKUP($Y1741,Densities,4,FALSE),$H1741="volume",VLOOKUP($Y1741,Densities,5,FALSE),$H1741="mass",1,$H1741="",""),"enter density manually")</f>
        <v/>
      </c>
      <c r="AB1741" s="115" t="str" cm="1">
        <f t="array" ref="AB1741">_xlfn.IFNA(_xlfn.IFS($H1741="length","kg/m",$H1741="area","kg/m2",$H1741="volume","kg/m3",$H1741="mass","kg/kg",$H1741="",""),"problem")</f>
        <v/>
      </c>
      <c r="AC1741" s="118" t="str">
        <f t="shared" si="107"/>
        <v/>
      </c>
      <c r="AD1741" s="119" t="str">
        <f t="shared" si="108"/>
        <v/>
      </c>
      <c r="AE1741" s="120" t="str">
        <f t="shared" si="109"/>
        <v/>
      </c>
      <c r="AF1741" s="121" t="str">
        <f t="shared" si="106"/>
        <v/>
      </c>
    </row>
    <row r="1742" spans="2:32" ht="15.75" customHeight="1" x14ac:dyDescent="0.35">
      <c r="B1742" s="903"/>
      <c r="C1742" s="904"/>
      <c r="D1742" s="905"/>
      <c r="E1742" s="906"/>
      <c r="F1742" s="907"/>
      <c r="G1742" s="908"/>
      <c r="H1742" s="909"/>
      <c r="I1742" s="910"/>
      <c r="J1742" s="911"/>
      <c r="K1742" s="912"/>
      <c r="L1742" s="913"/>
      <c r="M1742" s="914"/>
      <c r="N1742" s="915"/>
      <c r="O1742" s="914"/>
      <c r="P1742" s="915"/>
      <c r="Q1742" s="916"/>
      <c r="R1742" s="917"/>
      <c r="S1742" s="918"/>
      <c r="T1742" s="114" t="str" cm="1">
        <f t="array" ref="T1742">_xlfn.IFS(I1742="L = L",J1742*K1742,I1742="L = RoT",J1742*R1742*S1742,I1742="A = L x H",J1742*K1742*L1742,I1742="A = CS",J1742*O1742,I1742="A = A",J1742*N1742,I1742="A = RoT",J1742*R1742*S1742,I1742="V = L x H x T",J1742*K1742*L1742*M1742,I1742="V = L x CS",J1742*K1742*O1742,I1742="V = T x A",J1742*M1742*N1742,I1742="V = V",J1742*P1742,I1742="V = RoT",J1742*R1742*S1742,I1742="M = M",J1742*Q1742,I1742="M = RoT",J1742*R1742*S1742,I1742="","")</f>
        <v/>
      </c>
      <c r="U1742" s="115" t="str" cm="1">
        <f t="array" ref="U1742">_xlfn.IFNA(_xlfn.IFS($H1742="length","m",$H1742="area","m2",$H1742="volume","m3",$H1742="mass","kg",$H1742="",""),"problem")</f>
        <v/>
      </c>
      <c r="V1742" s="475"/>
      <c r="W1742" s="476"/>
      <c r="X1742" s="476"/>
      <c r="Y1742" s="476"/>
      <c r="Z1742" s="116"/>
      <c r="AA1742" s="117" t="str" cm="1">
        <f t="array" ref="AA1742">_xlfn.IFNA(_xlfn.IFS($H1742="Length",VLOOKUP($Y1742,Densities,3,FALSE),$H1742="area",VLOOKUP($Y1742,Densities,4,FALSE),$H1742="volume",VLOOKUP($Y1742,Densities,5,FALSE),$H1742="mass",1,$H1742="",""),"enter density manually")</f>
        <v/>
      </c>
      <c r="AB1742" s="115" t="str" cm="1">
        <f t="array" ref="AB1742">_xlfn.IFNA(_xlfn.IFS($H1742="length","kg/m",$H1742="area","kg/m2",$H1742="volume","kg/m3",$H1742="mass","kg/kg",$H1742="",""),"problem")</f>
        <v/>
      </c>
      <c r="AC1742" s="118" t="str">
        <f t="shared" si="107"/>
        <v/>
      </c>
      <c r="AD1742" s="119" t="str">
        <f t="shared" si="108"/>
        <v/>
      </c>
      <c r="AE1742" s="120" t="str">
        <f t="shared" si="109"/>
        <v/>
      </c>
      <c r="AF1742" s="121" t="str">
        <f t="shared" si="106"/>
        <v/>
      </c>
    </row>
    <row r="1743" spans="2:32" ht="15.75" customHeight="1" x14ac:dyDescent="0.35">
      <c r="B1743" s="903"/>
      <c r="C1743" s="904"/>
      <c r="D1743" s="905"/>
      <c r="E1743" s="906"/>
      <c r="F1743" s="907"/>
      <c r="G1743" s="908"/>
      <c r="H1743" s="909"/>
      <c r="I1743" s="910"/>
      <c r="J1743" s="911"/>
      <c r="K1743" s="912"/>
      <c r="L1743" s="913"/>
      <c r="M1743" s="914"/>
      <c r="N1743" s="915"/>
      <c r="O1743" s="914"/>
      <c r="P1743" s="915"/>
      <c r="Q1743" s="916"/>
      <c r="R1743" s="917"/>
      <c r="S1743" s="918"/>
      <c r="T1743" s="114" t="str" cm="1">
        <f t="array" ref="T1743">_xlfn.IFS(I1743="L = L",J1743*K1743,I1743="L = RoT",J1743*R1743*S1743,I1743="A = L x H",J1743*K1743*L1743,I1743="A = CS",J1743*O1743,I1743="A = A",J1743*N1743,I1743="A = RoT",J1743*R1743*S1743,I1743="V = L x H x T",J1743*K1743*L1743*M1743,I1743="V = L x CS",J1743*K1743*O1743,I1743="V = T x A",J1743*M1743*N1743,I1743="V = V",J1743*P1743,I1743="V = RoT",J1743*R1743*S1743,I1743="M = M",J1743*Q1743,I1743="M = RoT",J1743*R1743*S1743,I1743="","")</f>
        <v/>
      </c>
      <c r="U1743" s="115" t="str" cm="1">
        <f t="array" ref="U1743">_xlfn.IFNA(_xlfn.IFS($H1743="length","m",$H1743="area","m2",$H1743="volume","m3",$H1743="mass","kg",$H1743="",""),"problem")</f>
        <v/>
      </c>
      <c r="V1743" s="475"/>
      <c r="W1743" s="476"/>
      <c r="X1743" s="476"/>
      <c r="Y1743" s="476"/>
      <c r="Z1743" s="116"/>
      <c r="AA1743" s="117" t="str" cm="1">
        <f t="array" ref="AA1743">_xlfn.IFNA(_xlfn.IFS($H1743="Length",VLOOKUP($Y1743,Densities,3,FALSE),$H1743="area",VLOOKUP($Y1743,Densities,4,FALSE),$H1743="volume",VLOOKUP($Y1743,Densities,5,FALSE),$H1743="mass",1,$H1743="",""),"enter density manually")</f>
        <v/>
      </c>
      <c r="AB1743" s="115" t="str" cm="1">
        <f t="array" ref="AB1743">_xlfn.IFNA(_xlfn.IFS($H1743="length","kg/m",$H1743="area","kg/m2",$H1743="volume","kg/m3",$H1743="mass","kg/kg",$H1743="",""),"problem")</f>
        <v/>
      </c>
      <c r="AC1743" s="118" t="str">
        <f t="shared" si="107"/>
        <v/>
      </c>
      <c r="AD1743" s="119" t="str">
        <f t="shared" si="108"/>
        <v/>
      </c>
      <c r="AE1743" s="120" t="str">
        <f t="shared" si="109"/>
        <v/>
      </c>
      <c r="AF1743" s="121" t="str">
        <f t="shared" si="106"/>
        <v/>
      </c>
    </row>
    <row r="1744" spans="2:32" ht="15.75" customHeight="1" x14ac:dyDescent="0.35">
      <c r="B1744" s="903"/>
      <c r="C1744" s="904"/>
      <c r="D1744" s="905"/>
      <c r="E1744" s="906"/>
      <c r="F1744" s="907"/>
      <c r="G1744" s="908"/>
      <c r="H1744" s="909"/>
      <c r="I1744" s="910"/>
      <c r="J1744" s="911"/>
      <c r="K1744" s="912"/>
      <c r="L1744" s="913"/>
      <c r="M1744" s="914"/>
      <c r="N1744" s="915"/>
      <c r="O1744" s="914"/>
      <c r="P1744" s="915"/>
      <c r="Q1744" s="916"/>
      <c r="R1744" s="917"/>
      <c r="S1744" s="918"/>
      <c r="T1744" s="114" t="str" cm="1">
        <f t="array" ref="T1744">_xlfn.IFS(I1744="L = L",J1744*K1744,I1744="L = RoT",J1744*R1744*S1744,I1744="A = L x H",J1744*K1744*L1744,I1744="A = CS",J1744*O1744,I1744="A = A",J1744*N1744,I1744="A = RoT",J1744*R1744*S1744,I1744="V = L x H x T",J1744*K1744*L1744*M1744,I1744="V = L x CS",J1744*K1744*O1744,I1744="V = T x A",J1744*M1744*N1744,I1744="V = V",J1744*P1744,I1744="V = RoT",J1744*R1744*S1744,I1744="M = M",J1744*Q1744,I1744="M = RoT",J1744*R1744*S1744,I1744="","")</f>
        <v/>
      </c>
      <c r="U1744" s="115" t="str" cm="1">
        <f t="array" ref="U1744">_xlfn.IFNA(_xlfn.IFS($H1744="length","m",$H1744="area","m2",$H1744="volume","m3",$H1744="mass","kg",$H1744="",""),"problem")</f>
        <v/>
      </c>
      <c r="V1744" s="475"/>
      <c r="W1744" s="476"/>
      <c r="X1744" s="476"/>
      <c r="Y1744" s="476"/>
      <c r="Z1744" s="116"/>
      <c r="AA1744" s="117" t="str" cm="1">
        <f t="array" ref="AA1744">_xlfn.IFNA(_xlfn.IFS($H1744="Length",VLOOKUP($Y1744,Densities,3,FALSE),$H1744="area",VLOOKUP($Y1744,Densities,4,FALSE),$H1744="volume",VLOOKUP($Y1744,Densities,5,FALSE),$H1744="mass",1,$H1744="",""),"enter density manually")</f>
        <v/>
      </c>
      <c r="AB1744" s="115" t="str" cm="1">
        <f t="array" ref="AB1744">_xlfn.IFNA(_xlfn.IFS($H1744="length","kg/m",$H1744="area","kg/m2",$H1744="volume","kg/m3",$H1744="mass","kg/kg",$H1744="",""),"problem")</f>
        <v/>
      </c>
      <c r="AC1744" s="118" t="str">
        <f t="shared" si="107"/>
        <v/>
      </c>
      <c r="AD1744" s="119" t="str">
        <f t="shared" si="108"/>
        <v/>
      </c>
      <c r="AE1744" s="120" t="str">
        <f t="shared" si="109"/>
        <v/>
      </c>
      <c r="AF1744" s="121" t="str">
        <f t="shared" si="106"/>
        <v/>
      </c>
    </row>
    <row r="1745" spans="2:32" ht="15.75" customHeight="1" x14ac:dyDescent="0.35">
      <c r="B1745" s="903"/>
      <c r="C1745" s="904"/>
      <c r="D1745" s="905"/>
      <c r="E1745" s="906"/>
      <c r="F1745" s="907"/>
      <c r="G1745" s="908"/>
      <c r="H1745" s="909"/>
      <c r="I1745" s="910"/>
      <c r="J1745" s="911"/>
      <c r="K1745" s="912"/>
      <c r="L1745" s="913"/>
      <c r="M1745" s="914"/>
      <c r="N1745" s="915"/>
      <c r="O1745" s="914"/>
      <c r="P1745" s="915"/>
      <c r="Q1745" s="916"/>
      <c r="R1745" s="917"/>
      <c r="S1745" s="918"/>
      <c r="T1745" s="114" t="str" cm="1">
        <f t="array" ref="T1745">_xlfn.IFS(I1745="L = L",J1745*K1745,I1745="L = RoT",J1745*R1745*S1745,I1745="A = L x H",J1745*K1745*L1745,I1745="A = CS",J1745*O1745,I1745="A = A",J1745*N1745,I1745="A = RoT",J1745*R1745*S1745,I1745="V = L x H x T",J1745*K1745*L1745*M1745,I1745="V = L x CS",J1745*K1745*O1745,I1745="V = T x A",J1745*M1745*N1745,I1745="V = V",J1745*P1745,I1745="V = RoT",J1745*R1745*S1745,I1745="M = M",J1745*Q1745,I1745="M = RoT",J1745*R1745*S1745,I1745="","")</f>
        <v/>
      </c>
      <c r="U1745" s="115" t="str" cm="1">
        <f t="array" ref="U1745">_xlfn.IFNA(_xlfn.IFS($H1745="length","m",$H1745="area","m2",$H1745="volume","m3",$H1745="mass","kg",$H1745="",""),"problem")</f>
        <v/>
      </c>
      <c r="V1745" s="475"/>
      <c r="W1745" s="476"/>
      <c r="X1745" s="476"/>
      <c r="Y1745" s="476"/>
      <c r="Z1745" s="116"/>
      <c r="AA1745" s="117" t="str" cm="1">
        <f t="array" ref="AA1745">_xlfn.IFNA(_xlfn.IFS($H1745="Length",VLOOKUP($Y1745,Densities,3,FALSE),$H1745="area",VLOOKUP($Y1745,Densities,4,FALSE),$H1745="volume",VLOOKUP($Y1745,Densities,5,FALSE),$H1745="mass",1,$H1745="",""),"enter density manually")</f>
        <v/>
      </c>
      <c r="AB1745" s="115" t="str" cm="1">
        <f t="array" ref="AB1745">_xlfn.IFNA(_xlfn.IFS($H1745="length","kg/m",$H1745="area","kg/m2",$H1745="volume","kg/m3",$H1745="mass","kg/kg",$H1745="",""),"problem")</f>
        <v/>
      </c>
      <c r="AC1745" s="118" t="str">
        <f t="shared" si="107"/>
        <v/>
      </c>
      <c r="AD1745" s="119" t="str">
        <f t="shared" si="108"/>
        <v/>
      </c>
      <c r="AE1745" s="120" t="str">
        <f t="shared" si="109"/>
        <v/>
      </c>
      <c r="AF1745" s="121" t="str">
        <f t="shared" si="106"/>
        <v/>
      </c>
    </row>
    <row r="1746" spans="2:32" ht="15.75" customHeight="1" x14ac:dyDescent="0.35">
      <c r="B1746" s="903"/>
      <c r="C1746" s="904"/>
      <c r="D1746" s="905"/>
      <c r="E1746" s="906"/>
      <c r="F1746" s="907"/>
      <c r="G1746" s="908"/>
      <c r="H1746" s="909"/>
      <c r="I1746" s="910"/>
      <c r="J1746" s="911"/>
      <c r="K1746" s="912"/>
      <c r="L1746" s="913"/>
      <c r="M1746" s="914"/>
      <c r="N1746" s="915"/>
      <c r="O1746" s="914"/>
      <c r="P1746" s="915"/>
      <c r="Q1746" s="916"/>
      <c r="R1746" s="917"/>
      <c r="S1746" s="918"/>
      <c r="T1746" s="114" t="str" cm="1">
        <f t="array" ref="T1746">_xlfn.IFS(I1746="L = L",J1746*K1746,I1746="L = RoT",J1746*R1746*S1746,I1746="A = L x H",J1746*K1746*L1746,I1746="A = CS",J1746*O1746,I1746="A = A",J1746*N1746,I1746="A = RoT",J1746*R1746*S1746,I1746="V = L x H x T",J1746*K1746*L1746*M1746,I1746="V = L x CS",J1746*K1746*O1746,I1746="V = T x A",J1746*M1746*N1746,I1746="V = V",J1746*P1746,I1746="V = RoT",J1746*R1746*S1746,I1746="M = M",J1746*Q1746,I1746="M = RoT",J1746*R1746*S1746,I1746="","")</f>
        <v/>
      </c>
      <c r="U1746" s="115" t="str" cm="1">
        <f t="array" ref="U1746">_xlfn.IFNA(_xlfn.IFS($H1746="length","m",$H1746="area","m2",$H1746="volume","m3",$H1746="mass","kg",$H1746="",""),"problem")</f>
        <v/>
      </c>
      <c r="V1746" s="475"/>
      <c r="W1746" s="476"/>
      <c r="X1746" s="476"/>
      <c r="Y1746" s="476"/>
      <c r="Z1746" s="116"/>
      <c r="AA1746" s="117" t="str" cm="1">
        <f t="array" ref="AA1746">_xlfn.IFNA(_xlfn.IFS($H1746="Length",VLOOKUP($Y1746,Densities,3,FALSE),$H1746="area",VLOOKUP($Y1746,Densities,4,FALSE),$H1746="volume",VLOOKUP($Y1746,Densities,5,FALSE),$H1746="mass",1,$H1746="",""),"enter density manually")</f>
        <v/>
      </c>
      <c r="AB1746" s="115" t="str" cm="1">
        <f t="array" ref="AB1746">_xlfn.IFNA(_xlfn.IFS($H1746="length","kg/m",$H1746="area","kg/m2",$H1746="volume","kg/m3",$H1746="mass","kg/kg",$H1746="",""),"problem")</f>
        <v/>
      </c>
      <c r="AC1746" s="118" t="str">
        <f t="shared" si="107"/>
        <v/>
      </c>
      <c r="AD1746" s="119" t="str">
        <f t="shared" si="108"/>
        <v/>
      </c>
      <c r="AE1746" s="120" t="str">
        <f t="shared" si="109"/>
        <v/>
      </c>
      <c r="AF1746" s="121" t="str">
        <f t="shared" si="106"/>
        <v/>
      </c>
    </row>
    <row r="1747" spans="2:32" ht="15.75" customHeight="1" x14ac:dyDescent="0.35">
      <c r="B1747" s="903"/>
      <c r="C1747" s="904"/>
      <c r="D1747" s="905"/>
      <c r="E1747" s="906"/>
      <c r="F1747" s="907"/>
      <c r="G1747" s="908"/>
      <c r="H1747" s="909"/>
      <c r="I1747" s="910"/>
      <c r="J1747" s="911"/>
      <c r="K1747" s="912"/>
      <c r="L1747" s="913"/>
      <c r="M1747" s="914"/>
      <c r="N1747" s="915"/>
      <c r="O1747" s="914"/>
      <c r="P1747" s="915"/>
      <c r="Q1747" s="916"/>
      <c r="R1747" s="917"/>
      <c r="S1747" s="918"/>
      <c r="T1747" s="114" t="str" cm="1">
        <f t="array" ref="T1747">_xlfn.IFS(I1747="L = L",J1747*K1747,I1747="L = RoT",J1747*R1747*S1747,I1747="A = L x H",J1747*K1747*L1747,I1747="A = CS",J1747*O1747,I1747="A = A",J1747*N1747,I1747="A = RoT",J1747*R1747*S1747,I1747="V = L x H x T",J1747*K1747*L1747*M1747,I1747="V = L x CS",J1747*K1747*O1747,I1747="V = T x A",J1747*M1747*N1747,I1747="V = V",J1747*P1747,I1747="V = RoT",J1747*R1747*S1747,I1747="M = M",J1747*Q1747,I1747="M = RoT",J1747*R1747*S1747,I1747="","")</f>
        <v/>
      </c>
      <c r="U1747" s="115" t="str" cm="1">
        <f t="array" ref="U1747">_xlfn.IFNA(_xlfn.IFS($H1747="length","m",$H1747="area","m2",$H1747="volume","m3",$H1747="mass","kg",$H1747="",""),"problem")</f>
        <v/>
      </c>
      <c r="V1747" s="475"/>
      <c r="W1747" s="476"/>
      <c r="X1747" s="476"/>
      <c r="Y1747" s="476"/>
      <c r="Z1747" s="116"/>
      <c r="AA1747" s="117" t="str" cm="1">
        <f t="array" ref="AA1747">_xlfn.IFNA(_xlfn.IFS($H1747="Length",VLOOKUP($Y1747,Densities,3,FALSE),$H1747="area",VLOOKUP($Y1747,Densities,4,FALSE),$H1747="volume",VLOOKUP($Y1747,Densities,5,FALSE),$H1747="mass",1,$H1747="",""),"enter density manually")</f>
        <v/>
      </c>
      <c r="AB1747" s="115" t="str" cm="1">
        <f t="array" ref="AB1747">_xlfn.IFNA(_xlfn.IFS($H1747="length","kg/m",$H1747="area","kg/m2",$H1747="volume","kg/m3",$H1747="mass","kg/kg",$H1747="",""),"problem")</f>
        <v/>
      </c>
      <c r="AC1747" s="118" t="str">
        <f t="shared" si="107"/>
        <v/>
      </c>
      <c r="AD1747" s="119" t="str">
        <f t="shared" si="108"/>
        <v/>
      </c>
      <c r="AE1747" s="120" t="str">
        <f t="shared" si="109"/>
        <v/>
      </c>
      <c r="AF1747" s="121" t="str">
        <f t="shared" si="106"/>
        <v/>
      </c>
    </row>
    <row r="1748" spans="2:32" ht="15.75" customHeight="1" x14ac:dyDescent="0.35">
      <c r="B1748" s="903"/>
      <c r="C1748" s="904"/>
      <c r="D1748" s="905"/>
      <c r="E1748" s="906"/>
      <c r="F1748" s="907"/>
      <c r="G1748" s="908"/>
      <c r="H1748" s="909"/>
      <c r="I1748" s="910"/>
      <c r="J1748" s="911"/>
      <c r="K1748" s="912"/>
      <c r="L1748" s="913"/>
      <c r="M1748" s="914"/>
      <c r="N1748" s="915"/>
      <c r="O1748" s="914"/>
      <c r="P1748" s="915"/>
      <c r="Q1748" s="916"/>
      <c r="R1748" s="917"/>
      <c r="S1748" s="918"/>
      <c r="T1748" s="114" t="str" cm="1">
        <f t="array" ref="T1748">_xlfn.IFS(I1748="L = L",J1748*K1748,I1748="L = RoT",J1748*R1748*S1748,I1748="A = L x H",J1748*K1748*L1748,I1748="A = CS",J1748*O1748,I1748="A = A",J1748*N1748,I1748="A = RoT",J1748*R1748*S1748,I1748="V = L x H x T",J1748*K1748*L1748*M1748,I1748="V = L x CS",J1748*K1748*O1748,I1748="V = T x A",J1748*M1748*N1748,I1748="V = V",J1748*P1748,I1748="V = RoT",J1748*R1748*S1748,I1748="M = M",J1748*Q1748,I1748="M = RoT",J1748*R1748*S1748,I1748="","")</f>
        <v/>
      </c>
      <c r="U1748" s="115" t="str" cm="1">
        <f t="array" ref="U1748">_xlfn.IFNA(_xlfn.IFS($H1748="length","m",$H1748="area","m2",$H1748="volume","m3",$H1748="mass","kg",$H1748="",""),"problem")</f>
        <v/>
      </c>
      <c r="V1748" s="475"/>
      <c r="W1748" s="476"/>
      <c r="X1748" s="476"/>
      <c r="Y1748" s="476"/>
      <c r="Z1748" s="116"/>
      <c r="AA1748" s="117" t="str" cm="1">
        <f t="array" ref="AA1748">_xlfn.IFNA(_xlfn.IFS($H1748="Length",VLOOKUP($Y1748,Densities,3,FALSE),$H1748="area",VLOOKUP($Y1748,Densities,4,FALSE),$H1748="volume",VLOOKUP($Y1748,Densities,5,FALSE),$H1748="mass",1,$H1748="",""),"enter density manually")</f>
        <v/>
      </c>
      <c r="AB1748" s="115" t="str" cm="1">
        <f t="array" ref="AB1748">_xlfn.IFNA(_xlfn.IFS($H1748="length","kg/m",$H1748="area","kg/m2",$H1748="volume","kg/m3",$H1748="mass","kg/kg",$H1748="",""),"problem")</f>
        <v/>
      </c>
      <c r="AC1748" s="118" t="str">
        <f t="shared" si="107"/>
        <v/>
      </c>
      <c r="AD1748" s="119" t="str">
        <f t="shared" si="108"/>
        <v/>
      </c>
      <c r="AE1748" s="120" t="str">
        <f t="shared" si="109"/>
        <v/>
      </c>
      <c r="AF1748" s="121" t="str">
        <f t="shared" si="106"/>
        <v/>
      </c>
    </row>
    <row r="1749" spans="2:32" ht="15.75" customHeight="1" x14ac:dyDescent="0.35">
      <c r="B1749" s="903"/>
      <c r="C1749" s="904"/>
      <c r="D1749" s="905"/>
      <c r="E1749" s="906"/>
      <c r="F1749" s="907"/>
      <c r="G1749" s="908"/>
      <c r="H1749" s="909"/>
      <c r="I1749" s="910"/>
      <c r="J1749" s="911"/>
      <c r="K1749" s="912"/>
      <c r="L1749" s="913"/>
      <c r="M1749" s="914"/>
      <c r="N1749" s="915"/>
      <c r="O1749" s="914"/>
      <c r="P1749" s="915"/>
      <c r="Q1749" s="916"/>
      <c r="R1749" s="917"/>
      <c r="S1749" s="918"/>
      <c r="T1749" s="114" t="str" cm="1">
        <f t="array" ref="T1749">_xlfn.IFS(I1749="L = L",J1749*K1749,I1749="L = RoT",J1749*R1749*S1749,I1749="A = L x H",J1749*K1749*L1749,I1749="A = CS",J1749*O1749,I1749="A = A",J1749*N1749,I1749="A = RoT",J1749*R1749*S1749,I1749="V = L x H x T",J1749*K1749*L1749*M1749,I1749="V = L x CS",J1749*K1749*O1749,I1749="V = T x A",J1749*M1749*N1749,I1749="V = V",J1749*P1749,I1749="V = RoT",J1749*R1749*S1749,I1749="M = M",J1749*Q1749,I1749="M = RoT",J1749*R1749*S1749,I1749="","")</f>
        <v/>
      </c>
      <c r="U1749" s="115" t="str" cm="1">
        <f t="array" ref="U1749">_xlfn.IFNA(_xlfn.IFS($H1749="length","m",$H1749="area","m2",$H1749="volume","m3",$H1749="mass","kg",$H1749="",""),"problem")</f>
        <v/>
      </c>
      <c r="V1749" s="475"/>
      <c r="W1749" s="476"/>
      <c r="X1749" s="476"/>
      <c r="Y1749" s="476"/>
      <c r="Z1749" s="116"/>
      <c r="AA1749" s="117" t="str" cm="1">
        <f t="array" ref="AA1749">_xlfn.IFNA(_xlfn.IFS($H1749="Length",VLOOKUP($Y1749,Densities,3,FALSE),$H1749="area",VLOOKUP($Y1749,Densities,4,FALSE),$H1749="volume",VLOOKUP($Y1749,Densities,5,FALSE),$H1749="mass",1,$H1749="",""),"enter density manually")</f>
        <v/>
      </c>
      <c r="AB1749" s="115" t="str" cm="1">
        <f t="array" ref="AB1749">_xlfn.IFNA(_xlfn.IFS($H1749="length","kg/m",$H1749="area","kg/m2",$H1749="volume","kg/m3",$H1749="mass","kg/kg",$H1749="",""),"problem")</f>
        <v/>
      </c>
      <c r="AC1749" s="118" t="str">
        <f t="shared" si="107"/>
        <v/>
      </c>
      <c r="AD1749" s="119" t="str">
        <f t="shared" si="108"/>
        <v/>
      </c>
      <c r="AE1749" s="120" t="str">
        <f t="shared" si="109"/>
        <v/>
      </c>
      <c r="AF1749" s="121" t="str">
        <f t="shared" si="106"/>
        <v/>
      </c>
    </row>
    <row r="1750" spans="2:32" ht="15.75" customHeight="1" x14ac:dyDescent="0.35">
      <c r="B1750" s="903"/>
      <c r="C1750" s="904"/>
      <c r="D1750" s="905"/>
      <c r="E1750" s="906"/>
      <c r="F1750" s="907"/>
      <c r="G1750" s="908"/>
      <c r="H1750" s="909"/>
      <c r="I1750" s="910"/>
      <c r="J1750" s="911"/>
      <c r="K1750" s="912"/>
      <c r="L1750" s="913"/>
      <c r="M1750" s="914"/>
      <c r="N1750" s="915"/>
      <c r="O1750" s="914"/>
      <c r="P1750" s="915"/>
      <c r="Q1750" s="916"/>
      <c r="R1750" s="917"/>
      <c r="S1750" s="918"/>
      <c r="T1750" s="114" t="str" cm="1">
        <f t="array" ref="T1750">_xlfn.IFS(I1750="L = L",J1750*K1750,I1750="L = RoT",J1750*R1750*S1750,I1750="A = L x H",J1750*K1750*L1750,I1750="A = CS",J1750*O1750,I1750="A = A",J1750*N1750,I1750="A = RoT",J1750*R1750*S1750,I1750="V = L x H x T",J1750*K1750*L1750*M1750,I1750="V = L x CS",J1750*K1750*O1750,I1750="V = T x A",J1750*M1750*N1750,I1750="V = V",J1750*P1750,I1750="V = RoT",J1750*R1750*S1750,I1750="M = M",J1750*Q1750,I1750="M = RoT",J1750*R1750*S1750,I1750="","")</f>
        <v/>
      </c>
      <c r="U1750" s="115" t="str" cm="1">
        <f t="array" ref="U1750">_xlfn.IFNA(_xlfn.IFS($H1750="length","m",$H1750="area","m2",$H1750="volume","m3",$H1750="mass","kg",$H1750="",""),"problem")</f>
        <v/>
      </c>
      <c r="V1750" s="475"/>
      <c r="W1750" s="476"/>
      <c r="X1750" s="476"/>
      <c r="Y1750" s="476"/>
      <c r="Z1750" s="116"/>
      <c r="AA1750" s="117" t="str" cm="1">
        <f t="array" ref="AA1750">_xlfn.IFNA(_xlfn.IFS($H1750="Length",VLOOKUP($Y1750,Densities,3,FALSE),$H1750="area",VLOOKUP($Y1750,Densities,4,FALSE),$H1750="volume",VLOOKUP($Y1750,Densities,5,FALSE),$H1750="mass",1,$H1750="",""),"enter density manually")</f>
        <v/>
      </c>
      <c r="AB1750" s="115" t="str" cm="1">
        <f t="array" ref="AB1750">_xlfn.IFNA(_xlfn.IFS($H1750="length","kg/m",$H1750="area","kg/m2",$H1750="volume","kg/m3",$H1750="mass","kg/kg",$H1750="",""),"problem")</f>
        <v/>
      </c>
      <c r="AC1750" s="118" t="str">
        <f t="shared" si="107"/>
        <v/>
      </c>
      <c r="AD1750" s="119" t="str">
        <f t="shared" si="108"/>
        <v/>
      </c>
      <c r="AE1750" s="120" t="str">
        <f t="shared" si="109"/>
        <v/>
      </c>
      <c r="AF1750" s="121" t="str">
        <f t="shared" si="106"/>
        <v/>
      </c>
    </row>
    <row r="1751" spans="2:32" ht="15.75" customHeight="1" x14ac:dyDescent="0.35">
      <c r="B1751" s="903"/>
      <c r="C1751" s="904"/>
      <c r="D1751" s="905"/>
      <c r="E1751" s="906"/>
      <c r="F1751" s="907"/>
      <c r="G1751" s="908"/>
      <c r="H1751" s="909"/>
      <c r="I1751" s="910"/>
      <c r="J1751" s="911"/>
      <c r="K1751" s="912"/>
      <c r="L1751" s="913"/>
      <c r="M1751" s="914"/>
      <c r="N1751" s="915"/>
      <c r="O1751" s="914"/>
      <c r="P1751" s="915"/>
      <c r="Q1751" s="916"/>
      <c r="R1751" s="917"/>
      <c r="S1751" s="918"/>
      <c r="T1751" s="114" t="str" cm="1">
        <f t="array" ref="T1751">_xlfn.IFS(I1751="L = L",J1751*K1751,I1751="L = RoT",J1751*R1751*S1751,I1751="A = L x H",J1751*K1751*L1751,I1751="A = CS",J1751*O1751,I1751="A = A",J1751*N1751,I1751="A = RoT",J1751*R1751*S1751,I1751="V = L x H x T",J1751*K1751*L1751*M1751,I1751="V = L x CS",J1751*K1751*O1751,I1751="V = T x A",J1751*M1751*N1751,I1751="V = V",J1751*P1751,I1751="V = RoT",J1751*R1751*S1751,I1751="M = M",J1751*Q1751,I1751="M = RoT",J1751*R1751*S1751,I1751="","")</f>
        <v/>
      </c>
      <c r="U1751" s="115" t="str" cm="1">
        <f t="array" ref="U1751">_xlfn.IFNA(_xlfn.IFS($H1751="length","m",$H1751="area","m2",$H1751="volume","m3",$H1751="mass","kg",$H1751="",""),"problem")</f>
        <v/>
      </c>
      <c r="V1751" s="475"/>
      <c r="W1751" s="476"/>
      <c r="X1751" s="476"/>
      <c r="Y1751" s="476"/>
      <c r="Z1751" s="116"/>
      <c r="AA1751" s="117" t="str" cm="1">
        <f t="array" ref="AA1751">_xlfn.IFNA(_xlfn.IFS($H1751="Length",VLOOKUP($Y1751,Densities,3,FALSE),$H1751="area",VLOOKUP($Y1751,Densities,4,FALSE),$H1751="volume",VLOOKUP($Y1751,Densities,5,FALSE),$H1751="mass",1,$H1751="",""),"enter density manually")</f>
        <v/>
      </c>
      <c r="AB1751" s="115" t="str" cm="1">
        <f t="array" ref="AB1751">_xlfn.IFNA(_xlfn.IFS($H1751="length","kg/m",$H1751="area","kg/m2",$H1751="volume","kg/m3",$H1751="mass","kg/kg",$H1751="",""),"problem")</f>
        <v/>
      </c>
      <c r="AC1751" s="118" t="str">
        <f t="shared" si="107"/>
        <v/>
      </c>
      <c r="AD1751" s="119" t="str">
        <f t="shared" si="108"/>
        <v/>
      </c>
      <c r="AE1751" s="120" t="str">
        <f t="shared" si="109"/>
        <v/>
      </c>
      <c r="AF1751" s="121" t="str">
        <f t="shared" si="106"/>
        <v/>
      </c>
    </row>
    <row r="1752" spans="2:32" ht="15.75" customHeight="1" x14ac:dyDescent="0.35">
      <c r="B1752" s="903"/>
      <c r="C1752" s="904"/>
      <c r="D1752" s="905"/>
      <c r="E1752" s="906"/>
      <c r="F1752" s="907"/>
      <c r="G1752" s="908"/>
      <c r="H1752" s="909"/>
      <c r="I1752" s="910"/>
      <c r="J1752" s="911"/>
      <c r="K1752" s="912"/>
      <c r="L1752" s="913"/>
      <c r="M1752" s="914"/>
      <c r="N1752" s="915"/>
      <c r="O1752" s="914"/>
      <c r="P1752" s="915"/>
      <c r="Q1752" s="916"/>
      <c r="R1752" s="917"/>
      <c r="S1752" s="918"/>
      <c r="T1752" s="114" t="str" cm="1">
        <f t="array" ref="T1752">_xlfn.IFS(I1752="L = L",J1752*K1752,I1752="L = RoT",J1752*R1752*S1752,I1752="A = L x H",J1752*K1752*L1752,I1752="A = CS",J1752*O1752,I1752="A = A",J1752*N1752,I1752="A = RoT",J1752*R1752*S1752,I1752="V = L x H x T",J1752*K1752*L1752*M1752,I1752="V = L x CS",J1752*K1752*O1752,I1752="V = T x A",J1752*M1752*N1752,I1752="V = V",J1752*P1752,I1752="V = RoT",J1752*R1752*S1752,I1752="M = M",J1752*Q1752,I1752="M = RoT",J1752*R1752*S1752,I1752="","")</f>
        <v/>
      </c>
      <c r="U1752" s="115" t="str" cm="1">
        <f t="array" ref="U1752">_xlfn.IFNA(_xlfn.IFS($H1752="length","m",$H1752="area","m2",$H1752="volume","m3",$H1752="mass","kg",$H1752="",""),"problem")</f>
        <v/>
      </c>
      <c r="V1752" s="475"/>
      <c r="W1752" s="476"/>
      <c r="X1752" s="476"/>
      <c r="Y1752" s="476"/>
      <c r="Z1752" s="116"/>
      <c r="AA1752" s="117" t="str" cm="1">
        <f t="array" ref="AA1752">_xlfn.IFNA(_xlfn.IFS($H1752="Length",VLOOKUP($Y1752,Densities,3,FALSE),$H1752="area",VLOOKUP($Y1752,Densities,4,FALSE),$H1752="volume",VLOOKUP($Y1752,Densities,5,FALSE),$H1752="mass",1,$H1752="",""),"enter density manually")</f>
        <v/>
      </c>
      <c r="AB1752" s="115" t="str" cm="1">
        <f t="array" ref="AB1752">_xlfn.IFNA(_xlfn.IFS($H1752="length","kg/m",$H1752="area","kg/m2",$H1752="volume","kg/m3",$H1752="mass","kg/kg",$H1752="",""),"problem")</f>
        <v/>
      </c>
      <c r="AC1752" s="118" t="str">
        <f t="shared" si="107"/>
        <v/>
      </c>
      <c r="AD1752" s="119" t="str">
        <f t="shared" si="108"/>
        <v/>
      </c>
      <c r="AE1752" s="120" t="str">
        <f t="shared" si="109"/>
        <v/>
      </c>
      <c r="AF1752" s="121" t="str">
        <f t="shared" si="106"/>
        <v/>
      </c>
    </row>
    <row r="1753" spans="2:32" ht="15.75" customHeight="1" x14ac:dyDescent="0.35">
      <c r="B1753" s="903"/>
      <c r="C1753" s="904"/>
      <c r="D1753" s="905"/>
      <c r="E1753" s="906"/>
      <c r="F1753" s="907"/>
      <c r="G1753" s="908"/>
      <c r="H1753" s="909"/>
      <c r="I1753" s="910"/>
      <c r="J1753" s="911"/>
      <c r="K1753" s="912"/>
      <c r="L1753" s="913"/>
      <c r="M1753" s="914"/>
      <c r="N1753" s="915"/>
      <c r="O1753" s="914"/>
      <c r="P1753" s="915"/>
      <c r="Q1753" s="916"/>
      <c r="R1753" s="917"/>
      <c r="S1753" s="918"/>
      <c r="T1753" s="114" t="str" cm="1">
        <f t="array" ref="T1753">_xlfn.IFS(I1753="L = L",J1753*K1753,I1753="L = RoT",J1753*R1753*S1753,I1753="A = L x H",J1753*K1753*L1753,I1753="A = CS",J1753*O1753,I1753="A = A",J1753*N1753,I1753="A = RoT",J1753*R1753*S1753,I1753="V = L x H x T",J1753*K1753*L1753*M1753,I1753="V = L x CS",J1753*K1753*O1753,I1753="V = T x A",J1753*M1753*N1753,I1753="V = V",J1753*P1753,I1753="V = RoT",J1753*R1753*S1753,I1753="M = M",J1753*Q1753,I1753="M = RoT",J1753*R1753*S1753,I1753="","")</f>
        <v/>
      </c>
      <c r="U1753" s="115" t="str" cm="1">
        <f t="array" ref="U1753">_xlfn.IFNA(_xlfn.IFS($H1753="length","m",$H1753="area","m2",$H1753="volume","m3",$H1753="mass","kg",$H1753="",""),"problem")</f>
        <v/>
      </c>
      <c r="V1753" s="475"/>
      <c r="W1753" s="476"/>
      <c r="X1753" s="476"/>
      <c r="Y1753" s="476"/>
      <c r="Z1753" s="116"/>
      <c r="AA1753" s="117" t="str" cm="1">
        <f t="array" ref="AA1753">_xlfn.IFNA(_xlfn.IFS($H1753="Length",VLOOKUP($Y1753,Densities,3,FALSE),$H1753="area",VLOOKUP($Y1753,Densities,4,FALSE),$H1753="volume",VLOOKUP($Y1753,Densities,5,FALSE),$H1753="mass",1,$H1753="",""),"enter density manually")</f>
        <v/>
      </c>
      <c r="AB1753" s="115" t="str" cm="1">
        <f t="array" ref="AB1753">_xlfn.IFNA(_xlfn.IFS($H1753="length","kg/m",$H1753="area","kg/m2",$H1753="volume","kg/m3",$H1753="mass","kg/kg",$H1753="",""),"problem")</f>
        <v/>
      </c>
      <c r="AC1753" s="118" t="str">
        <f t="shared" si="107"/>
        <v/>
      </c>
      <c r="AD1753" s="119" t="str">
        <f t="shared" si="108"/>
        <v/>
      </c>
      <c r="AE1753" s="120" t="str">
        <f t="shared" si="109"/>
        <v/>
      </c>
      <c r="AF1753" s="121" t="str">
        <f t="shared" si="106"/>
        <v/>
      </c>
    </row>
    <row r="1754" spans="2:32" ht="15.75" customHeight="1" x14ac:dyDescent="0.35">
      <c r="B1754" s="903"/>
      <c r="C1754" s="904"/>
      <c r="D1754" s="905"/>
      <c r="E1754" s="906"/>
      <c r="F1754" s="907"/>
      <c r="G1754" s="908"/>
      <c r="H1754" s="909"/>
      <c r="I1754" s="910"/>
      <c r="J1754" s="911"/>
      <c r="K1754" s="912"/>
      <c r="L1754" s="913"/>
      <c r="M1754" s="914"/>
      <c r="N1754" s="915"/>
      <c r="O1754" s="914"/>
      <c r="P1754" s="915"/>
      <c r="Q1754" s="916"/>
      <c r="R1754" s="917"/>
      <c r="S1754" s="918"/>
      <c r="T1754" s="114" t="str" cm="1">
        <f t="array" ref="T1754">_xlfn.IFS(I1754="L = L",J1754*K1754,I1754="L = RoT",J1754*R1754*S1754,I1754="A = L x H",J1754*K1754*L1754,I1754="A = CS",J1754*O1754,I1754="A = A",J1754*N1754,I1754="A = RoT",J1754*R1754*S1754,I1754="V = L x H x T",J1754*K1754*L1754*M1754,I1754="V = L x CS",J1754*K1754*O1754,I1754="V = T x A",J1754*M1754*N1754,I1754="V = V",J1754*P1754,I1754="V = RoT",J1754*R1754*S1754,I1754="M = M",J1754*Q1754,I1754="M = RoT",J1754*R1754*S1754,I1754="","")</f>
        <v/>
      </c>
      <c r="U1754" s="115" t="str" cm="1">
        <f t="array" ref="U1754">_xlfn.IFNA(_xlfn.IFS($H1754="length","m",$H1754="area","m2",$H1754="volume","m3",$H1754="mass","kg",$H1754="",""),"problem")</f>
        <v/>
      </c>
      <c r="V1754" s="475"/>
      <c r="W1754" s="476"/>
      <c r="X1754" s="476"/>
      <c r="Y1754" s="476"/>
      <c r="Z1754" s="116"/>
      <c r="AA1754" s="117" t="str" cm="1">
        <f t="array" ref="AA1754">_xlfn.IFNA(_xlfn.IFS($H1754="Length",VLOOKUP($Y1754,Densities,3,FALSE),$H1754="area",VLOOKUP($Y1754,Densities,4,FALSE),$H1754="volume",VLOOKUP($Y1754,Densities,5,FALSE),$H1754="mass",1,$H1754="",""),"enter density manually")</f>
        <v/>
      </c>
      <c r="AB1754" s="115" t="str" cm="1">
        <f t="array" ref="AB1754">_xlfn.IFNA(_xlfn.IFS($H1754="length","kg/m",$H1754="area","kg/m2",$H1754="volume","kg/m3",$H1754="mass","kg/kg",$H1754="",""),"problem")</f>
        <v/>
      </c>
      <c r="AC1754" s="118" t="str">
        <f t="shared" si="107"/>
        <v/>
      </c>
      <c r="AD1754" s="119" t="str">
        <f t="shared" si="108"/>
        <v/>
      </c>
      <c r="AE1754" s="120" t="str">
        <f t="shared" si="109"/>
        <v/>
      </c>
      <c r="AF1754" s="121" t="str">
        <f t="shared" si="106"/>
        <v/>
      </c>
    </row>
    <row r="1755" spans="2:32" ht="15.75" customHeight="1" x14ac:dyDescent="0.35">
      <c r="B1755" s="903"/>
      <c r="C1755" s="904"/>
      <c r="D1755" s="905"/>
      <c r="E1755" s="906"/>
      <c r="F1755" s="907"/>
      <c r="G1755" s="908"/>
      <c r="H1755" s="909"/>
      <c r="I1755" s="910"/>
      <c r="J1755" s="911"/>
      <c r="K1755" s="912"/>
      <c r="L1755" s="913"/>
      <c r="M1755" s="914"/>
      <c r="N1755" s="915"/>
      <c r="O1755" s="914"/>
      <c r="P1755" s="915"/>
      <c r="Q1755" s="916"/>
      <c r="R1755" s="917"/>
      <c r="S1755" s="918"/>
      <c r="T1755" s="114" t="str" cm="1">
        <f t="array" ref="T1755">_xlfn.IFS(I1755="L = L",J1755*K1755,I1755="L = RoT",J1755*R1755*S1755,I1755="A = L x H",J1755*K1755*L1755,I1755="A = CS",J1755*O1755,I1755="A = A",J1755*N1755,I1755="A = RoT",J1755*R1755*S1755,I1755="V = L x H x T",J1755*K1755*L1755*M1755,I1755="V = L x CS",J1755*K1755*O1755,I1755="V = T x A",J1755*M1755*N1755,I1755="V = V",J1755*P1755,I1755="V = RoT",J1755*R1755*S1755,I1755="M = M",J1755*Q1755,I1755="M = RoT",J1755*R1755*S1755,I1755="","")</f>
        <v/>
      </c>
      <c r="U1755" s="115" t="str" cm="1">
        <f t="array" ref="U1755">_xlfn.IFNA(_xlfn.IFS($H1755="length","m",$H1755="area","m2",$H1755="volume","m3",$H1755="mass","kg",$H1755="",""),"problem")</f>
        <v/>
      </c>
      <c r="V1755" s="475"/>
      <c r="W1755" s="476"/>
      <c r="X1755" s="476"/>
      <c r="Y1755" s="476"/>
      <c r="Z1755" s="116"/>
      <c r="AA1755" s="117" t="str" cm="1">
        <f t="array" ref="AA1755">_xlfn.IFNA(_xlfn.IFS($H1755="Length",VLOOKUP($Y1755,Densities,3,FALSE),$H1755="area",VLOOKUP($Y1755,Densities,4,FALSE),$H1755="volume",VLOOKUP($Y1755,Densities,5,FALSE),$H1755="mass",1,$H1755="",""),"enter density manually")</f>
        <v/>
      </c>
      <c r="AB1755" s="115" t="str" cm="1">
        <f t="array" ref="AB1755">_xlfn.IFNA(_xlfn.IFS($H1755="length","kg/m",$H1755="area","kg/m2",$H1755="volume","kg/m3",$H1755="mass","kg/kg",$H1755="",""),"problem")</f>
        <v/>
      </c>
      <c r="AC1755" s="118" t="str">
        <f t="shared" si="107"/>
        <v/>
      </c>
      <c r="AD1755" s="119" t="str">
        <f t="shared" si="108"/>
        <v/>
      </c>
      <c r="AE1755" s="120" t="str">
        <f t="shared" si="109"/>
        <v/>
      </c>
      <c r="AF1755" s="121" t="str">
        <f t="shared" si="106"/>
        <v/>
      </c>
    </row>
    <row r="1756" spans="2:32" ht="15.75" customHeight="1" x14ac:dyDescent="0.35">
      <c r="B1756" s="903"/>
      <c r="C1756" s="904"/>
      <c r="D1756" s="905"/>
      <c r="E1756" s="906"/>
      <c r="F1756" s="907"/>
      <c r="G1756" s="908"/>
      <c r="H1756" s="909"/>
      <c r="I1756" s="910"/>
      <c r="J1756" s="911"/>
      <c r="K1756" s="912"/>
      <c r="L1756" s="913"/>
      <c r="M1756" s="914"/>
      <c r="N1756" s="915"/>
      <c r="O1756" s="914"/>
      <c r="P1756" s="915"/>
      <c r="Q1756" s="916"/>
      <c r="R1756" s="917"/>
      <c r="S1756" s="918"/>
      <c r="T1756" s="114" t="str" cm="1">
        <f t="array" ref="T1756">_xlfn.IFS(I1756="L = L",J1756*K1756,I1756="L = RoT",J1756*R1756*S1756,I1756="A = L x H",J1756*K1756*L1756,I1756="A = CS",J1756*O1756,I1756="A = A",J1756*N1756,I1756="A = RoT",J1756*R1756*S1756,I1756="V = L x H x T",J1756*K1756*L1756*M1756,I1756="V = L x CS",J1756*K1756*O1756,I1756="V = T x A",J1756*M1756*N1756,I1756="V = V",J1756*P1756,I1756="V = RoT",J1756*R1756*S1756,I1756="M = M",J1756*Q1756,I1756="M = RoT",J1756*R1756*S1756,I1756="","")</f>
        <v/>
      </c>
      <c r="U1756" s="115" t="str" cm="1">
        <f t="array" ref="U1756">_xlfn.IFNA(_xlfn.IFS($H1756="length","m",$H1756="area","m2",$H1756="volume","m3",$H1756="mass","kg",$H1756="",""),"problem")</f>
        <v/>
      </c>
      <c r="V1756" s="475"/>
      <c r="W1756" s="476"/>
      <c r="X1756" s="476"/>
      <c r="Y1756" s="476"/>
      <c r="Z1756" s="116"/>
      <c r="AA1756" s="117" t="str" cm="1">
        <f t="array" ref="AA1756">_xlfn.IFNA(_xlfn.IFS($H1756="Length",VLOOKUP($Y1756,Densities,3,FALSE),$H1756="area",VLOOKUP($Y1756,Densities,4,FALSE),$H1756="volume",VLOOKUP($Y1756,Densities,5,FALSE),$H1756="mass",1,$H1756="",""),"enter density manually")</f>
        <v/>
      </c>
      <c r="AB1756" s="115" t="str" cm="1">
        <f t="array" ref="AB1756">_xlfn.IFNA(_xlfn.IFS($H1756="length","kg/m",$H1756="area","kg/m2",$H1756="volume","kg/m3",$H1756="mass","kg/kg",$H1756="",""),"problem")</f>
        <v/>
      </c>
      <c r="AC1756" s="118" t="str">
        <f t="shared" si="107"/>
        <v/>
      </c>
      <c r="AD1756" s="119" t="str">
        <f t="shared" si="108"/>
        <v/>
      </c>
      <c r="AE1756" s="120" t="str">
        <f t="shared" si="109"/>
        <v/>
      </c>
      <c r="AF1756" s="121" t="str">
        <f t="shared" si="106"/>
        <v/>
      </c>
    </row>
    <row r="1757" spans="2:32" ht="15.75" customHeight="1" x14ac:dyDescent="0.35">
      <c r="B1757" s="903"/>
      <c r="C1757" s="904"/>
      <c r="D1757" s="905"/>
      <c r="E1757" s="906"/>
      <c r="F1757" s="907"/>
      <c r="G1757" s="908"/>
      <c r="H1757" s="909"/>
      <c r="I1757" s="910"/>
      <c r="J1757" s="911"/>
      <c r="K1757" s="912"/>
      <c r="L1757" s="913"/>
      <c r="M1757" s="914"/>
      <c r="N1757" s="915"/>
      <c r="O1757" s="914"/>
      <c r="P1757" s="915"/>
      <c r="Q1757" s="916"/>
      <c r="R1757" s="917"/>
      <c r="S1757" s="918"/>
      <c r="T1757" s="114" t="str" cm="1">
        <f t="array" ref="T1757">_xlfn.IFS(I1757="L = L",J1757*K1757,I1757="L = RoT",J1757*R1757*S1757,I1757="A = L x H",J1757*K1757*L1757,I1757="A = CS",J1757*O1757,I1757="A = A",J1757*N1757,I1757="A = RoT",J1757*R1757*S1757,I1757="V = L x H x T",J1757*K1757*L1757*M1757,I1757="V = L x CS",J1757*K1757*O1757,I1757="V = T x A",J1757*M1757*N1757,I1757="V = V",J1757*P1757,I1757="V = RoT",J1757*R1757*S1757,I1757="M = M",J1757*Q1757,I1757="M = RoT",J1757*R1757*S1757,I1757="","")</f>
        <v/>
      </c>
      <c r="U1757" s="115" t="str" cm="1">
        <f t="array" ref="U1757">_xlfn.IFNA(_xlfn.IFS($H1757="length","m",$H1757="area","m2",$H1757="volume","m3",$H1757="mass","kg",$H1757="",""),"problem")</f>
        <v/>
      </c>
      <c r="V1757" s="475"/>
      <c r="W1757" s="476"/>
      <c r="X1757" s="476"/>
      <c r="Y1757" s="476"/>
      <c r="Z1757" s="116"/>
      <c r="AA1757" s="117" t="str" cm="1">
        <f t="array" ref="AA1757">_xlfn.IFNA(_xlfn.IFS($H1757="Length",VLOOKUP($Y1757,Densities,3,FALSE),$H1757="area",VLOOKUP($Y1757,Densities,4,FALSE),$H1757="volume",VLOOKUP($Y1757,Densities,5,FALSE),$H1757="mass",1,$H1757="",""),"enter density manually")</f>
        <v/>
      </c>
      <c r="AB1757" s="115" t="str" cm="1">
        <f t="array" ref="AB1757">_xlfn.IFNA(_xlfn.IFS($H1757="length","kg/m",$H1757="area","kg/m2",$H1757="volume","kg/m3",$H1757="mass","kg/kg",$H1757="",""),"problem")</f>
        <v/>
      </c>
      <c r="AC1757" s="118" t="str">
        <f t="shared" si="107"/>
        <v/>
      </c>
      <c r="AD1757" s="119" t="str">
        <f t="shared" si="108"/>
        <v/>
      </c>
      <c r="AE1757" s="120" t="str">
        <f t="shared" si="109"/>
        <v/>
      </c>
      <c r="AF1757" s="121" t="str">
        <f t="shared" si="106"/>
        <v/>
      </c>
    </row>
    <row r="1758" spans="2:32" ht="15.75" customHeight="1" x14ac:dyDescent="0.35">
      <c r="B1758" s="903"/>
      <c r="C1758" s="904"/>
      <c r="D1758" s="905"/>
      <c r="E1758" s="906"/>
      <c r="F1758" s="907"/>
      <c r="G1758" s="908"/>
      <c r="H1758" s="909"/>
      <c r="I1758" s="910"/>
      <c r="J1758" s="911"/>
      <c r="K1758" s="912"/>
      <c r="L1758" s="913"/>
      <c r="M1758" s="914"/>
      <c r="N1758" s="915"/>
      <c r="O1758" s="914"/>
      <c r="P1758" s="915"/>
      <c r="Q1758" s="916"/>
      <c r="R1758" s="917"/>
      <c r="S1758" s="918"/>
      <c r="T1758" s="114" t="str" cm="1">
        <f t="array" ref="T1758">_xlfn.IFS(I1758="L = L",J1758*K1758,I1758="L = RoT",J1758*R1758*S1758,I1758="A = L x H",J1758*K1758*L1758,I1758="A = CS",J1758*O1758,I1758="A = A",J1758*N1758,I1758="A = RoT",J1758*R1758*S1758,I1758="V = L x H x T",J1758*K1758*L1758*M1758,I1758="V = L x CS",J1758*K1758*O1758,I1758="V = T x A",J1758*M1758*N1758,I1758="V = V",J1758*P1758,I1758="V = RoT",J1758*R1758*S1758,I1758="M = M",J1758*Q1758,I1758="M = RoT",J1758*R1758*S1758,I1758="","")</f>
        <v/>
      </c>
      <c r="U1758" s="115" t="str" cm="1">
        <f t="array" ref="U1758">_xlfn.IFNA(_xlfn.IFS($H1758="length","m",$H1758="area","m2",$H1758="volume","m3",$H1758="mass","kg",$H1758="",""),"problem")</f>
        <v/>
      </c>
      <c r="V1758" s="475"/>
      <c r="W1758" s="476"/>
      <c r="X1758" s="476"/>
      <c r="Y1758" s="476"/>
      <c r="Z1758" s="116"/>
      <c r="AA1758" s="117" t="str" cm="1">
        <f t="array" ref="AA1758">_xlfn.IFNA(_xlfn.IFS($H1758="Length",VLOOKUP($Y1758,Densities,3,FALSE),$H1758="area",VLOOKUP($Y1758,Densities,4,FALSE),$H1758="volume",VLOOKUP($Y1758,Densities,5,FALSE),$H1758="mass",1,$H1758="",""),"enter density manually")</f>
        <v/>
      </c>
      <c r="AB1758" s="115" t="str" cm="1">
        <f t="array" ref="AB1758">_xlfn.IFNA(_xlfn.IFS($H1758="length","kg/m",$H1758="area","kg/m2",$H1758="volume","kg/m3",$H1758="mass","kg/kg",$H1758="",""),"problem")</f>
        <v/>
      </c>
      <c r="AC1758" s="118" t="str">
        <f t="shared" si="107"/>
        <v/>
      </c>
      <c r="AD1758" s="119" t="str">
        <f t="shared" si="108"/>
        <v/>
      </c>
      <c r="AE1758" s="120" t="str">
        <f t="shared" si="109"/>
        <v/>
      </c>
      <c r="AF1758" s="121" t="str">
        <f t="shared" si="106"/>
        <v/>
      </c>
    </row>
    <row r="1759" spans="2:32" ht="15.75" customHeight="1" x14ac:dyDescent="0.35">
      <c r="B1759" s="903"/>
      <c r="C1759" s="904"/>
      <c r="D1759" s="905"/>
      <c r="E1759" s="906"/>
      <c r="F1759" s="907"/>
      <c r="G1759" s="908"/>
      <c r="H1759" s="909"/>
      <c r="I1759" s="910"/>
      <c r="J1759" s="911"/>
      <c r="K1759" s="912"/>
      <c r="L1759" s="913"/>
      <c r="M1759" s="914"/>
      <c r="N1759" s="915"/>
      <c r="O1759" s="914"/>
      <c r="P1759" s="915"/>
      <c r="Q1759" s="916"/>
      <c r="R1759" s="917"/>
      <c r="S1759" s="918"/>
      <c r="T1759" s="114" t="str" cm="1">
        <f t="array" ref="T1759">_xlfn.IFS(I1759="L = L",J1759*K1759,I1759="L = RoT",J1759*R1759*S1759,I1759="A = L x H",J1759*K1759*L1759,I1759="A = CS",J1759*O1759,I1759="A = A",J1759*N1759,I1759="A = RoT",J1759*R1759*S1759,I1759="V = L x H x T",J1759*K1759*L1759*M1759,I1759="V = L x CS",J1759*K1759*O1759,I1759="V = T x A",J1759*M1759*N1759,I1759="V = V",J1759*P1759,I1759="V = RoT",J1759*R1759*S1759,I1759="M = M",J1759*Q1759,I1759="M = RoT",J1759*R1759*S1759,I1759="","")</f>
        <v/>
      </c>
      <c r="U1759" s="115" t="str" cm="1">
        <f t="array" ref="U1759">_xlfn.IFNA(_xlfn.IFS($H1759="length","m",$H1759="area","m2",$H1759="volume","m3",$H1759="mass","kg",$H1759="",""),"problem")</f>
        <v/>
      </c>
      <c r="V1759" s="475"/>
      <c r="W1759" s="476"/>
      <c r="X1759" s="476"/>
      <c r="Y1759" s="476"/>
      <c r="Z1759" s="116"/>
      <c r="AA1759" s="117" t="str" cm="1">
        <f t="array" ref="AA1759">_xlfn.IFNA(_xlfn.IFS($H1759="Length",VLOOKUP($Y1759,Densities,3,FALSE),$H1759="area",VLOOKUP($Y1759,Densities,4,FALSE),$H1759="volume",VLOOKUP($Y1759,Densities,5,FALSE),$H1759="mass",1,$H1759="",""),"enter density manually")</f>
        <v/>
      </c>
      <c r="AB1759" s="115" t="str" cm="1">
        <f t="array" ref="AB1759">_xlfn.IFNA(_xlfn.IFS($H1759="length","kg/m",$H1759="area","kg/m2",$H1759="volume","kg/m3",$H1759="mass","kg/kg",$H1759="",""),"problem")</f>
        <v/>
      </c>
      <c r="AC1759" s="118" t="str">
        <f t="shared" si="107"/>
        <v/>
      </c>
      <c r="AD1759" s="119" t="str">
        <f t="shared" si="108"/>
        <v/>
      </c>
      <c r="AE1759" s="120" t="str">
        <f t="shared" si="109"/>
        <v/>
      </c>
      <c r="AF1759" s="121" t="str">
        <f t="shared" si="106"/>
        <v/>
      </c>
    </row>
    <row r="1760" spans="2:32" ht="15.75" customHeight="1" x14ac:dyDescent="0.35">
      <c r="B1760" s="903"/>
      <c r="C1760" s="904"/>
      <c r="D1760" s="905"/>
      <c r="E1760" s="906"/>
      <c r="F1760" s="907"/>
      <c r="G1760" s="908"/>
      <c r="H1760" s="909"/>
      <c r="I1760" s="910"/>
      <c r="J1760" s="911"/>
      <c r="K1760" s="912"/>
      <c r="L1760" s="913"/>
      <c r="M1760" s="914"/>
      <c r="N1760" s="915"/>
      <c r="O1760" s="914"/>
      <c r="P1760" s="915"/>
      <c r="Q1760" s="916"/>
      <c r="R1760" s="917"/>
      <c r="S1760" s="918"/>
      <c r="T1760" s="114" t="str" cm="1">
        <f t="array" ref="T1760">_xlfn.IFS(I1760="L = L",J1760*K1760,I1760="L = RoT",J1760*R1760*S1760,I1760="A = L x H",J1760*K1760*L1760,I1760="A = CS",J1760*O1760,I1760="A = A",J1760*N1760,I1760="A = RoT",J1760*R1760*S1760,I1760="V = L x H x T",J1760*K1760*L1760*M1760,I1760="V = L x CS",J1760*K1760*O1760,I1760="V = T x A",J1760*M1760*N1760,I1760="V = V",J1760*P1760,I1760="V = RoT",J1760*R1760*S1760,I1760="M = M",J1760*Q1760,I1760="M = RoT",J1760*R1760*S1760,I1760="","")</f>
        <v/>
      </c>
      <c r="U1760" s="115" t="str" cm="1">
        <f t="array" ref="U1760">_xlfn.IFNA(_xlfn.IFS($H1760="length","m",$H1760="area","m2",$H1760="volume","m3",$H1760="mass","kg",$H1760="",""),"problem")</f>
        <v/>
      </c>
      <c r="V1760" s="475"/>
      <c r="W1760" s="476"/>
      <c r="X1760" s="476"/>
      <c r="Y1760" s="476"/>
      <c r="Z1760" s="116"/>
      <c r="AA1760" s="117" t="str" cm="1">
        <f t="array" ref="AA1760">_xlfn.IFNA(_xlfn.IFS($H1760="Length",VLOOKUP($Y1760,Densities,3,FALSE),$H1760="area",VLOOKUP($Y1760,Densities,4,FALSE),$H1760="volume",VLOOKUP($Y1760,Densities,5,FALSE),$H1760="mass",1,$H1760="",""),"enter density manually")</f>
        <v/>
      </c>
      <c r="AB1760" s="115" t="str" cm="1">
        <f t="array" ref="AB1760">_xlfn.IFNA(_xlfn.IFS($H1760="length","kg/m",$H1760="area","kg/m2",$H1760="volume","kg/m3",$H1760="mass","kg/kg",$H1760="",""),"problem")</f>
        <v/>
      </c>
      <c r="AC1760" s="118" t="str">
        <f t="shared" si="107"/>
        <v/>
      </c>
      <c r="AD1760" s="119" t="str">
        <f t="shared" si="108"/>
        <v/>
      </c>
      <c r="AE1760" s="120" t="str">
        <f t="shared" si="109"/>
        <v/>
      </c>
      <c r="AF1760" s="121" t="str">
        <f t="shared" si="106"/>
        <v/>
      </c>
    </row>
    <row r="1761" spans="2:32" ht="15.75" customHeight="1" x14ac:dyDescent="0.35">
      <c r="B1761" s="903"/>
      <c r="C1761" s="904"/>
      <c r="D1761" s="905"/>
      <c r="E1761" s="906"/>
      <c r="F1761" s="907"/>
      <c r="G1761" s="908"/>
      <c r="H1761" s="909"/>
      <c r="I1761" s="910"/>
      <c r="J1761" s="911"/>
      <c r="K1761" s="912"/>
      <c r="L1761" s="913"/>
      <c r="M1761" s="914"/>
      <c r="N1761" s="915"/>
      <c r="O1761" s="914"/>
      <c r="P1761" s="915"/>
      <c r="Q1761" s="916"/>
      <c r="R1761" s="917"/>
      <c r="S1761" s="918"/>
      <c r="T1761" s="114" t="str" cm="1">
        <f t="array" ref="T1761">_xlfn.IFS(I1761="L = L",J1761*K1761,I1761="L = RoT",J1761*R1761*S1761,I1761="A = L x H",J1761*K1761*L1761,I1761="A = CS",J1761*O1761,I1761="A = A",J1761*N1761,I1761="A = RoT",J1761*R1761*S1761,I1761="V = L x H x T",J1761*K1761*L1761*M1761,I1761="V = L x CS",J1761*K1761*O1761,I1761="V = T x A",J1761*M1761*N1761,I1761="V = V",J1761*P1761,I1761="V = RoT",J1761*R1761*S1761,I1761="M = M",J1761*Q1761,I1761="M = RoT",J1761*R1761*S1761,I1761="","")</f>
        <v/>
      </c>
      <c r="U1761" s="115" t="str" cm="1">
        <f t="array" ref="U1761">_xlfn.IFNA(_xlfn.IFS($H1761="length","m",$H1761="area","m2",$H1761="volume","m3",$H1761="mass","kg",$H1761="",""),"problem")</f>
        <v/>
      </c>
      <c r="V1761" s="475"/>
      <c r="W1761" s="476"/>
      <c r="X1761" s="476"/>
      <c r="Y1761" s="476"/>
      <c r="Z1761" s="116"/>
      <c r="AA1761" s="117" t="str" cm="1">
        <f t="array" ref="AA1761">_xlfn.IFNA(_xlfn.IFS($H1761="Length",VLOOKUP($Y1761,Densities,3,FALSE),$H1761="area",VLOOKUP($Y1761,Densities,4,FALSE),$H1761="volume",VLOOKUP($Y1761,Densities,5,FALSE),$H1761="mass",1,$H1761="",""),"enter density manually")</f>
        <v/>
      </c>
      <c r="AB1761" s="115" t="str" cm="1">
        <f t="array" ref="AB1761">_xlfn.IFNA(_xlfn.IFS($H1761="length","kg/m",$H1761="area","kg/m2",$H1761="volume","kg/m3",$H1761="mass","kg/kg",$H1761="",""),"problem")</f>
        <v/>
      </c>
      <c r="AC1761" s="118" t="str">
        <f t="shared" si="107"/>
        <v/>
      </c>
      <c r="AD1761" s="119" t="str">
        <f t="shared" si="108"/>
        <v/>
      </c>
      <c r="AE1761" s="120" t="str">
        <f t="shared" si="109"/>
        <v/>
      </c>
      <c r="AF1761" s="121" t="str">
        <f t="shared" si="106"/>
        <v/>
      </c>
    </row>
    <row r="1762" spans="2:32" ht="15.75" customHeight="1" x14ac:dyDescent="0.35">
      <c r="B1762" s="903"/>
      <c r="C1762" s="904"/>
      <c r="D1762" s="905"/>
      <c r="E1762" s="906"/>
      <c r="F1762" s="907"/>
      <c r="G1762" s="908"/>
      <c r="H1762" s="909"/>
      <c r="I1762" s="910"/>
      <c r="J1762" s="911"/>
      <c r="K1762" s="912"/>
      <c r="L1762" s="913"/>
      <c r="M1762" s="914"/>
      <c r="N1762" s="915"/>
      <c r="O1762" s="914"/>
      <c r="P1762" s="915"/>
      <c r="Q1762" s="916"/>
      <c r="R1762" s="917"/>
      <c r="S1762" s="918"/>
      <c r="T1762" s="114" t="str" cm="1">
        <f t="array" ref="T1762">_xlfn.IFS(I1762="L = L",J1762*K1762,I1762="L = RoT",J1762*R1762*S1762,I1762="A = L x H",J1762*K1762*L1762,I1762="A = CS",J1762*O1762,I1762="A = A",J1762*N1762,I1762="A = RoT",J1762*R1762*S1762,I1762="V = L x H x T",J1762*K1762*L1762*M1762,I1762="V = L x CS",J1762*K1762*O1762,I1762="V = T x A",J1762*M1762*N1762,I1762="V = V",J1762*P1762,I1762="V = RoT",J1762*R1762*S1762,I1762="M = M",J1762*Q1762,I1762="M = RoT",J1762*R1762*S1762,I1762="","")</f>
        <v/>
      </c>
      <c r="U1762" s="115" t="str" cm="1">
        <f t="array" ref="U1762">_xlfn.IFNA(_xlfn.IFS($H1762="length","m",$H1762="area","m2",$H1762="volume","m3",$H1762="mass","kg",$H1762="",""),"problem")</f>
        <v/>
      </c>
      <c r="V1762" s="475"/>
      <c r="W1762" s="476"/>
      <c r="X1762" s="476"/>
      <c r="Y1762" s="476"/>
      <c r="Z1762" s="116"/>
      <c r="AA1762" s="117" t="str" cm="1">
        <f t="array" ref="AA1762">_xlfn.IFNA(_xlfn.IFS($H1762="Length",VLOOKUP($Y1762,Densities,3,FALSE),$H1762="area",VLOOKUP($Y1762,Densities,4,FALSE),$H1762="volume",VLOOKUP($Y1762,Densities,5,FALSE),$H1762="mass",1,$H1762="",""),"enter density manually")</f>
        <v/>
      </c>
      <c r="AB1762" s="115" t="str" cm="1">
        <f t="array" ref="AB1762">_xlfn.IFNA(_xlfn.IFS($H1762="length","kg/m",$H1762="area","kg/m2",$H1762="volume","kg/m3",$H1762="mass","kg/kg",$H1762="",""),"problem")</f>
        <v/>
      </c>
      <c r="AC1762" s="118" t="str">
        <f t="shared" si="107"/>
        <v/>
      </c>
      <c r="AD1762" s="119" t="str">
        <f t="shared" si="108"/>
        <v/>
      </c>
      <c r="AE1762" s="120" t="str">
        <f t="shared" si="109"/>
        <v/>
      </c>
      <c r="AF1762" s="121" t="str">
        <f t="shared" si="106"/>
        <v/>
      </c>
    </row>
    <row r="1763" spans="2:32" ht="15.75" customHeight="1" x14ac:dyDescent="0.35">
      <c r="B1763" s="903"/>
      <c r="C1763" s="904"/>
      <c r="D1763" s="905"/>
      <c r="E1763" s="906"/>
      <c r="F1763" s="907"/>
      <c r="G1763" s="908"/>
      <c r="H1763" s="909"/>
      <c r="I1763" s="910"/>
      <c r="J1763" s="911"/>
      <c r="K1763" s="912"/>
      <c r="L1763" s="913"/>
      <c r="M1763" s="914"/>
      <c r="N1763" s="915"/>
      <c r="O1763" s="914"/>
      <c r="P1763" s="915"/>
      <c r="Q1763" s="916"/>
      <c r="R1763" s="917"/>
      <c r="S1763" s="918"/>
      <c r="T1763" s="114" t="str" cm="1">
        <f t="array" ref="T1763">_xlfn.IFS(I1763="L = L",J1763*K1763,I1763="L = RoT",J1763*R1763*S1763,I1763="A = L x H",J1763*K1763*L1763,I1763="A = CS",J1763*O1763,I1763="A = A",J1763*N1763,I1763="A = RoT",J1763*R1763*S1763,I1763="V = L x H x T",J1763*K1763*L1763*M1763,I1763="V = L x CS",J1763*K1763*O1763,I1763="V = T x A",J1763*M1763*N1763,I1763="V = V",J1763*P1763,I1763="V = RoT",J1763*R1763*S1763,I1763="M = M",J1763*Q1763,I1763="M = RoT",J1763*R1763*S1763,I1763="","")</f>
        <v/>
      </c>
      <c r="U1763" s="115" t="str" cm="1">
        <f t="array" ref="U1763">_xlfn.IFNA(_xlfn.IFS($H1763="length","m",$H1763="area","m2",$H1763="volume","m3",$H1763="mass","kg",$H1763="",""),"problem")</f>
        <v/>
      </c>
      <c r="V1763" s="475"/>
      <c r="W1763" s="476"/>
      <c r="X1763" s="476"/>
      <c r="Y1763" s="476"/>
      <c r="Z1763" s="116"/>
      <c r="AA1763" s="117" t="str" cm="1">
        <f t="array" ref="AA1763">_xlfn.IFNA(_xlfn.IFS($H1763="Length",VLOOKUP($Y1763,Densities,3,FALSE),$H1763="area",VLOOKUP($Y1763,Densities,4,FALSE),$H1763="volume",VLOOKUP($Y1763,Densities,5,FALSE),$H1763="mass",1,$H1763="",""),"enter density manually")</f>
        <v/>
      </c>
      <c r="AB1763" s="115" t="str" cm="1">
        <f t="array" ref="AB1763">_xlfn.IFNA(_xlfn.IFS($H1763="length","kg/m",$H1763="area","kg/m2",$H1763="volume","kg/m3",$H1763="mass","kg/kg",$H1763="",""),"problem")</f>
        <v/>
      </c>
      <c r="AC1763" s="118" t="str">
        <f t="shared" si="107"/>
        <v/>
      </c>
      <c r="AD1763" s="119" t="str">
        <f t="shared" si="108"/>
        <v/>
      </c>
      <c r="AE1763" s="120" t="str">
        <f t="shared" si="109"/>
        <v/>
      </c>
      <c r="AF1763" s="121" t="str">
        <f t="shared" si="106"/>
        <v/>
      </c>
    </row>
    <row r="1764" spans="2:32" ht="15.75" customHeight="1" x14ac:dyDescent="0.35">
      <c r="B1764" s="903"/>
      <c r="C1764" s="904"/>
      <c r="D1764" s="905"/>
      <c r="E1764" s="906"/>
      <c r="F1764" s="907"/>
      <c r="G1764" s="908"/>
      <c r="H1764" s="909"/>
      <c r="I1764" s="910"/>
      <c r="J1764" s="911"/>
      <c r="K1764" s="912"/>
      <c r="L1764" s="913"/>
      <c r="M1764" s="914"/>
      <c r="N1764" s="915"/>
      <c r="O1764" s="914"/>
      <c r="P1764" s="915"/>
      <c r="Q1764" s="916"/>
      <c r="R1764" s="917"/>
      <c r="S1764" s="918"/>
      <c r="T1764" s="114" t="str" cm="1">
        <f t="array" ref="T1764">_xlfn.IFS(I1764="L = L",J1764*K1764,I1764="L = RoT",J1764*R1764*S1764,I1764="A = L x H",J1764*K1764*L1764,I1764="A = CS",J1764*O1764,I1764="A = A",J1764*N1764,I1764="A = RoT",J1764*R1764*S1764,I1764="V = L x H x T",J1764*K1764*L1764*M1764,I1764="V = L x CS",J1764*K1764*O1764,I1764="V = T x A",J1764*M1764*N1764,I1764="V = V",J1764*P1764,I1764="V = RoT",J1764*R1764*S1764,I1764="M = M",J1764*Q1764,I1764="M = RoT",J1764*R1764*S1764,I1764="","")</f>
        <v/>
      </c>
      <c r="U1764" s="115" t="str" cm="1">
        <f t="array" ref="U1764">_xlfn.IFNA(_xlfn.IFS($H1764="length","m",$H1764="area","m2",$H1764="volume","m3",$H1764="mass","kg",$H1764="",""),"problem")</f>
        <v/>
      </c>
      <c r="V1764" s="475"/>
      <c r="W1764" s="476"/>
      <c r="X1764" s="476"/>
      <c r="Y1764" s="476"/>
      <c r="Z1764" s="116"/>
      <c r="AA1764" s="117" t="str" cm="1">
        <f t="array" ref="AA1764">_xlfn.IFNA(_xlfn.IFS($H1764="Length",VLOOKUP($Y1764,Densities,3,FALSE),$H1764="area",VLOOKUP($Y1764,Densities,4,FALSE),$H1764="volume",VLOOKUP($Y1764,Densities,5,FALSE),$H1764="mass",1,$H1764="",""),"enter density manually")</f>
        <v/>
      </c>
      <c r="AB1764" s="115" t="str" cm="1">
        <f t="array" ref="AB1764">_xlfn.IFNA(_xlfn.IFS($H1764="length","kg/m",$H1764="area","kg/m2",$H1764="volume","kg/m3",$H1764="mass","kg/kg",$H1764="",""),"problem")</f>
        <v/>
      </c>
      <c r="AC1764" s="118" t="str">
        <f t="shared" si="107"/>
        <v/>
      </c>
      <c r="AD1764" s="119" t="str">
        <f t="shared" si="108"/>
        <v/>
      </c>
      <c r="AE1764" s="120" t="str">
        <f t="shared" si="109"/>
        <v/>
      </c>
      <c r="AF1764" s="121" t="str">
        <f t="shared" si="106"/>
        <v/>
      </c>
    </row>
    <row r="1765" spans="2:32" ht="15.75" customHeight="1" x14ac:dyDescent="0.35">
      <c r="B1765" s="903"/>
      <c r="C1765" s="904"/>
      <c r="D1765" s="905"/>
      <c r="E1765" s="906"/>
      <c r="F1765" s="907"/>
      <c r="G1765" s="908"/>
      <c r="H1765" s="909"/>
      <c r="I1765" s="910"/>
      <c r="J1765" s="911"/>
      <c r="K1765" s="912"/>
      <c r="L1765" s="913"/>
      <c r="M1765" s="914"/>
      <c r="N1765" s="915"/>
      <c r="O1765" s="914"/>
      <c r="P1765" s="915"/>
      <c r="Q1765" s="916"/>
      <c r="R1765" s="917"/>
      <c r="S1765" s="918"/>
      <c r="T1765" s="114" t="str" cm="1">
        <f t="array" ref="T1765">_xlfn.IFS(I1765="L = L",J1765*K1765,I1765="L = RoT",J1765*R1765*S1765,I1765="A = L x H",J1765*K1765*L1765,I1765="A = CS",J1765*O1765,I1765="A = A",J1765*N1765,I1765="A = RoT",J1765*R1765*S1765,I1765="V = L x H x T",J1765*K1765*L1765*M1765,I1765="V = L x CS",J1765*K1765*O1765,I1765="V = T x A",J1765*M1765*N1765,I1765="V = V",J1765*P1765,I1765="V = RoT",J1765*R1765*S1765,I1765="M = M",J1765*Q1765,I1765="M = RoT",J1765*R1765*S1765,I1765="","")</f>
        <v/>
      </c>
      <c r="U1765" s="115" t="str" cm="1">
        <f t="array" ref="U1765">_xlfn.IFNA(_xlfn.IFS($H1765="length","m",$H1765="area","m2",$H1765="volume","m3",$H1765="mass","kg",$H1765="",""),"problem")</f>
        <v/>
      </c>
      <c r="V1765" s="475"/>
      <c r="W1765" s="476"/>
      <c r="X1765" s="476"/>
      <c r="Y1765" s="476"/>
      <c r="Z1765" s="116"/>
      <c r="AA1765" s="117" t="str" cm="1">
        <f t="array" ref="AA1765">_xlfn.IFNA(_xlfn.IFS($H1765="Length",VLOOKUP($Y1765,Densities,3,FALSE),$H1765="area",VLOOKUP($Y1765,Densities,4,FALSE),$H1765="volume",VLOOKUP($Y1765,Densities,5,FALSE),$H1765="mass",1,$H1765="",""),"enter density manually")</f>
        <v/>
      </c>
      <c r="AB1765" s="115" t="str" cm="1">
        <f t="array" ref="AB1765">_xlfn.IFNA(_xlfn.IFS($H1765="length","kg/m",$H1765="area","kg/m2",$H1765="volume","kg/m3",$H1765="mass","kg/kg",$H1765="",""),"problem")</f>
        <v/>
      </c>
      <c r="AC1765" s="118" t="str">
        <f t="shared" si="107"/>
        <v/>
      </c>
      <c r="AD1765" s="119" t="str">
        <f t="shared" si="108"/>
        <v/>
      </c>
      <c r="AE1765" s="120" t="str">
        <f t="shared" si="109"/>
        <v/>
      </c>
      <c r="AF1765" s="121" t="str">
        <f t="shared" si="106"/>
        <v/>
      </c>
    </row>
    <row r="1766" spans="2:32" ht="15.75" customHeight="1" x14ac:dyDescent="0.35">
      <c r="B1766" s="903"/>
      <c r="C1766" s="904"/>
      <c r="D1766" s="905"/>
      <c r="E1766" s="906"/>
      <c r="F1766" s="907"/>
      <c r="G1766" s="908"/>
      <c r="H1766" s="909"/>
      <c r="I1766" s="910"/>
      <c r="J1766" s="911"/>
      <c r="K1766" s="912"/>
      <c r="L1766" s="913"/>
      <c r="M1766" s="914"/>
      <c r="N1766" s="915"/>
      <c r="O1766" s="914"/>
      <c r="P1766" s="915"/>
      <c r="Q1766" s="916"/>
      <c r="R1766" s="917"/>
      <c r="S1766" s="918"/>
      <c r="T1766" s="114" t="str" cm="1">
        <f t="array" ref="T1766">_xlfn.IFS(I1766="L = L",J1766*K1766,I1766="L = RoT",J1766*R1766*S1766,I1766="A = L x H",J1766*K1766*L1766,I1766="A = CS",J1766*O1766,I1766="A = A",J1766*N1766,I1766="A = RoT",J1766*R1766*S1766,I1766="V = L x H x T",J1766*K1766*L1766*M1766,I1766="V = L x CS",J1766*K1766*O1766,I1766="V = T x A",J1766*M1766*N1766,I1766="V = V",J1766*P1766,I1766="V = RoT",J1766*R1766*S1766,I1766="M = M",J1766*Q1766,I1766="M = RoT",J1766*R1766*S1766,I1766="","")</f>
        <v/>
      </c>
      <c r="U1766" s="115" t="str" cm="1">
        <f t="array" ref="U1766">_xlfn.IFNA(_xlfn.IFS($H1766="length","m",$H1766="area","m2",$H1766="volume","m3",$H1766="mass","kg",$H1766="",""),"problem")</f>
        <v/>
      </c>
      <c r="V1766" s="475"/>
      <c r="W1766" s="476"/>
      <c r="X1766" s="476"/>
      <c r="Y1766" s="476"/>
      <c r="Z1766" s="116"/>
      <c r="AA1766" s="117" t="str" cm="1">
        <f t="array" ref="AA1766">_xlfn.IFNA(_xlfn.IFS($H1766="Length",VLOOKUP($Y1766,Densities,3,FALSE),$H1766="area",VLOOKUP($Y1766,Densities,4,FALSE),$H1766="volume",VLOOKUP($Y1766,Densities,5,FALSE),$H1766="mass",1,$H1766="",""),"enter density manually")</f>
        <v/>
      </c>
      <c r="AB1766" s="115" t="str" cm="1">
        <f t="array" ref="AB1766">_xlfn.IFNA(_xlfn.IFS($H1766="length","kg/m",$H1766="area","kg/m2",$H1766="volume","kg/m3",$H1766="mass","kg/kg",$H1766="",""),"problem")</f>
        <v/>
      </c>
      <c r="AC1766" s="118" t="str">
        <f t="shared" si="107"/>
        <v/>
      </c>
      <c r="AD1766" s="119" t="str">
        <f t="shared" si="108"/>
        <v/>
      </c>
      <c r="AE1766" s="120" t="str">
        <f t="shared" si="109"/>
        <v/>
      </c>
      <c r="AF1766" s="121" t="str">
        <f t="shared" si="106"/>
        <v/>
      </c>
    </row>
    <row r="1767" spans="2:32" ht="15.75" customHeight="1" x14ac:dyDescent="0.35">
      <c r="B1767" s="903"/>
      <c r="C1767" s="904"/>
      <c r="D1767" s="905"/>
      <c r="E1767" s="906"/>
      <c r="F1767" s="907"/>
      <c r="G1767" s="908"/>
      <c r="H1767" s="909"/>
      <c r="I1767" s="910"/>
      <c r="J1767" s="911"/>
      <c r="K1767" s="912"/>
      <c r="L1767" s="913"/>
      <c r="M1767" s="914"/>
      <c r="N1767" s="915"/>
      <c r="O1767" s="914"/>
      <c r="P1767" s="915"/>
      <c r="Q1767" s="916"/>
      <c r="R1767" s="917"/>
      <c r="S1767" s="918"/>
      <c r="T1767" s="114" t="str" cm="1">
        <f t="array" ref="T1767">_xlfn.IFS(I1767="L = L",J1767*K1767,I1767="L = RoT",J1767*R1767*S1767,I1767="A = L x H",J1767*K1767*L1767,I1767="A = CS",J1767*O1767,I1767="A = A",J1767*N1767,I1767="A = RoT",J1767*R1767*S1767,I1767="V = L x H x T",J1767*K1767*L1767*M1767,I1767="V = L x CS",J1767*K1767*O1767,I1767="V = T x A",J1767*M1767*N1767,I1767="V = V",J1767*P1767,I1767="V = RoT",J1767*R1767*S1767,I1767="M = M",J1767*Q1767,I1767="M = RoT",J1767*R1767*S1767,I1767="","")</f>
        <v/>
      </c>
      <c r="U1767" s="115" t="str" cm="1">
        <f t="array" ref="U1767">_xlfn.IFNA(_xlfn.IFS($H1767="length","m",$H1767="area","m2",$H1767="volume","m3",$H1767="mass","kg",$H1767="",""),"problem")</f>
        <v/>
      </c>
      <c r="V1767" s="475"/>
      <c r="W1767" s="476"/>
      <c r="X1767" s="476"/>
      <c r="Y1767" s="476"/>
      <c r="Z1767" s="116"/>
      <c r="AA1767" s="117" t="str" cm="1">
        <f t="array" ref="AA1767">_xlfn.IFNA(_xlfn.IFS($H1767="Length",VLOOKUP($Y1767,Densities,3,FALSE),$H1767="area",VLOOKUP($Y1767,Densities,4,FALSE),$H1767="volume",VLOOKUP($Y1767,Densities,5,FALSE),$H1767="mass",1,$H1767="",""),"enter density manually")</f>
        <v/>
      </c>
      <c r="AB1767" s="115" t="str" cm="1">
        <f t="array" ref="AB1767">_xlfn.IFNA(_xlfn.IFS($H1767="length","kg/m",$H1767="area","kg/m2",$H1767="volume","kg/m3",$H1767="mass","kg/kg",$H1767="",""),"problem")</f>
        <v/>
      </c>
      <c r="AC1767" s="118" t="str">
        <f t="shared" si="107"/>
        <v/>
      </c>
      <c r="AD1767" s="119" t="str">
        <f t="shared" si="108"/>
        <v/>
      </c>
      <c r="AE1767" s="120" t="str">
        <f t="shared" si="109"/>
        <v/>
      </c>
      <c r="AF1767" s="121" t="str">
        <f t="shared" si="106"/>
        <v/>
      </c>
    </row>
    <row r="1768" spans="2:32" ht="15.75" customHeight="1" x14ac:dyDescent="0.35">
      <c r="B1768" s="903"/>
      <c r="C1768" s="904"/>
      <c r="D1768" s="905"/>
      <c r="E1768" s="906"/>
      <c r="F1768" s="907"/>
      <c r="G1768" s="908"/>
      <c r="H1768" s="909"/>
      <c r="I1768" s="910"/>
      <c r="J1768" s="911"/>
      <c r="K1768" s="912"/>
      <c r="L1768" s="913"/>
      <c r="M1768" s="914"/>
      <c r="N1768" s="915"/>
      <c r="O1768" s="914"/>
      <c r="P1768" s="915"/>
      <c r="Q1768" s="916"/>
      <c r="R1768" s="917"/>
      <c r="S1768" s="918"/>
      <c r="T1768" s="114" t="str" cm="1">
        <f t="array" ref="T1768">_xlfn.IFS(I1768="L = L",J1768*K1768,I1768="L = RoT",J1768*R1768*S1768,I1768="A = L x H",J1768*K1768*L1768,I1768="A = CS",J1768*O1768,I1768="A = A",J1768*N1768,I1768="A = RoT",J1768*R1768*S1768,I1768="V = L x H x T",J1768*K1768*L1768*M1768,I1768="V = L x CS",J1768*K1768*O1768,I1768="V = T x A",J1768*M1768*N1768,I1768="V = V",J1768*P1768,I1768="V = RoT",J1768*R1768*S1768,I1768="M = M",J1768*Q1768,I1768="M = RoT",J1768*R1768*S1768,I1768="","")</f>
        <v/>
      </c>
      <c r="U1768" s="115" t="str" cm="1">
        <f t="array" ref="U1768">_xlfn.IFNA(_xlfn.IFS($H1768="length","m",$H1768="area","m2",$H1768="volume","m3",$H1768="mass","kg",$H1768="",""),"problem")</f>
        <v/>
      </c>
      <c r="V1768" s="475"/>
      <c r="W1768" s="476"/>
      <c r="X1768" s="476"/>
      <c r="Y1768" s="476"/>
      <c r="Z1768" s="116"/>
      <c r="AA1768" s="117" t="str" cm="1">
        <f t="array" ref="AA1768">_xlfn.IFNA(_xlfn.IFS($H1768="Length",VLOOKUP($Y1768,Densities,3,FALSE),$H1768="area",VLOOKUP($Y1768,Densities,4,FALSE),$H1768="volume",VLOOKUP($Y1768,Densities,5,FALSE),$H1768="mass",1,$H1768="",""),"enter density manually")</f>
        <v/>
      </c>
      <c r="AB1768" s="115" t="str" cm="1">
        <f t="array" ref="AB1768">_xlfn.IFNA(_xlfn.IFS($H1768="length","kg/m",$H1768="area","kg/m2",$H1768="volume","kg/m3",$H1768="mass","kg/kg",$H1768="",""),"problem")</f>
        <v/>
      </c>
      <c r="AC1768" s="118" t="str">
        <f t="shared" si="107"/>
        <v/>
      </c>
      <c r="AD1768" s="119" t="str">
        <f t="shared" si="108"/>
        <v/>
      </c>
      <c r="AE1768" s="120" t="str">
        <f t="shared" si="109"/>
        <v/>
      </c>
      <c r="AF1768" s="121" t="str">
        <f t="shared" si="106"/>
        <v/>
      </c>
    </row>
    <row r="1769" spans="2:32" ht="15.75" customHeight="1" x14ac:dyDescent="0.35">
      <c r="B1769" s="903"/>
      <c r="C1769" s="904"/>
      <c r="D1769" s="905"/>
      <c r="E1769" s="906"/>
      <c r="F1769" s="907"/>
      <c r="G1769" s="908"/>
      <c r="H1769" s="909"/>
      <c r="I1769" s="910"/>
      <c r="J1769" s="911"/>
      <c r="K1769" s="912"/>
      <c r="L1769" s="913"/>
      <c r="M1769" s="914"/>
      <c r="N1769" s="915"/>
      <c r="O1769" s="914"/>
      <c r="P1769" s="915"/>
      <c r="Q1769" s="916"/>
      <c r="R1769" s="917"/>
      <c r="S1769" s="918"/>
      <c r="T1769" s="114" t="str" cm="1">
        <f t="array" ref="T1769">_xlfn.IFS(I1769="L = L",J1769*K1769,I1769="L = RoT",J1769*R1769*S1769,I1769="A = L x H",J1769*K1769*L1769,I1769="A = CS",J1769*O1769,I1769="A = A",J1769*N1769,I1769="A = RoT",J1769*R1769*S1769,I1769="V = L x H x T",J1769*K1769*L1769*M1769,I1769="V = L x CS",J1769*K1769*O1769,I1769="V = T x A",J1769*M1769*N1769,I1769="V = V",J1769*P1769,I1769="V = RoT",J1769*R1769*S1769,I1769="M = M",J1769*Q1769,I1769="M = RoT",J1769*R1769*S1769,I1769="","")</f>
        <v/>
      </c>
      <c r="U1769" s="115" t="str" cm="1">
        <f t="array" ref="U1769">_xlfn.IFNA(_xlfn.IFS($H1769="length","m",$H1769="area","m2",$H1769="volume","m3",$H1769="mass","kg",$H1769="",""),"problem")</f>
        <v/>
      </c>
      <c r="V1769" s="475"/>
      <c r="W1769" s="476"/>
      <c r="X1769" s="476"/>
      <c r="Y1769" s="476"/>
      <c r="Z1769" s="116"/>
      <c r="AA1769" s="117" t="str" cm="1">
        <f t="array" ref="AA1769">_xlfn.IFNA(_xlfn.IFS($H1769="Length",VLOOKUP($Y1769,Densities,3,FALSE),$H1769="area",VLOOKUP($Y1769,Densities,4,FALSE),$H1769="volume",VLOOKUP($Y1769,Densities,5,FALSE),$H1769="mass",1,$H1769="",""),"enter density manually")</f>
        <v/>
      </c>
      <c r="AB1769" s="115" t="str" cm="1">
        <f t="array" ref="AB1769">_xlfn.IFNA(_xlfn.IFS($H1769="length","kg/m",$H1769="area","kg/m2",$H1769="volume","kg/m3",$H1769="mass","kg/kg",$H1769="",""),"problem")</f>
        <v/>
      </c>
      <c r="AC1769" s="118" t="str">
        <f t="shared" si="107"/>
        <v/>
      </c>
      <c r="AD1769" s="119" t="str">
        <f t="shared" si="108"/>
        <v/>
      </c>
      <c r="AE1769" s="120" t="str">
        <f t="shared" si="109"/>
        <v/>
      </c>
      <c r="AF1769" s="121" t="str">
        <f t="shared" si="106"/>
        <v/>
      </c>
    </row>
    <row r="1770" spans="2:32" ht="15.75" customHeight="1" x14ac:dyDescent="0.35">
      <c r="B1770" s="903"/>
      <c r="C1770" s="904"/>
      <c r="D1770" s="905"/>
      <c r="E1770" s="906"/>
      <c r="F1770" s="907"/>
      <c r="G1770" s="908"/>
      <c r="H1770" s="909"/>
      <c r="I1770" s="910"/>
      <c r="J1770" s="911"/>
      <c r="K1770" s="912"/>
      <c r="L1770" s="913"/>
      <c r="M1770" s="914"/>
      <c r="N1770" s="915"/>
      <c r="O1770" s="914"/>
      <c r="P1770" s="915"/>
      <c r="Q1770" s="916"/>
      <c r="R1770" s="917"/>
      <c r="S1770" s="918"/>
      <c r="T1770" s="114" t="str" cm="1">
        <f t="array" ref="T1770">_xlfn.IFS(I1770="L = L",J1770*K1770,I1770="L = RoT",J1770*R1770*S1770,I1770="A = L x H",J1770*K1770*L1770,I1770="A = CS",J1770*O1770,I1770="A = A",J1770*N1770,I1770="A = RoT",J1770*R1770*S1770,I1770="V = L x H x T",J1770*K1770*L1770*M1770,I1770="V = L x CS",J1770*K1770*O1770,I1770="V = T x A",J1770*M1770*N1770,I1770="V = V",J1770*P1770,I1770="V = RoT",J1770*R1770*S1770,I1770="M = M",J1770*Q1770,I1770="M = RoT",J1770*R1770*S1770,I1770="","")</f>
        <v/>
      </c>
      <c r="U1770" s="115" t="str" cm="1">
        <f t="array" ref="U1770">_xlfn.IFNA(_xlfn.IFS($H1770="length","m",$H1770="area","m2",$H1770="volume","m3",$H1770="mass","kg",$H1770="",""),"problem")</f>
        <v/>
      </c>
      <c r="V1770" s="475"/>
      <c r="W1770" s="476"/>
      <c r="X1770" s="476"/>
      <c r="Y1770" s="476"/>
      <c r="Z1770" s="116"/>
      <c r="AA1770" s="117" t="str" cm="1">
        <f t="array" ref="AA1770">_xlfn.IFNA(_xlfn.IFS($H1770="Length",VLOOKUP($Y1770,Densities,3,FALSE),$H1770="area",VLOOKUP($Y1770,Densities,4,FALSE),$H1770="volume",VLOOKUP($Y1770,Densities,5,FALSE),$H1770="mass",1,$H1770="",""),"enter density manually")</f>
        <v/>
      </c>
      <c r="AB1770" s="115" t="str" cm="1">
        <f t="array" ref="AB1770">_xlfn.IFNA(_xlfn.IFS($H1770="length","kg/m",$H1770="area","kg/m2",$H1770="volume","kg/m3",$H1770="mass","kg/kg",$H1770="",""),"problem")</f>
        <v/>
      </c>
      <c r="AC1770" s="118" t="str">
        <f t="shared" si="107"/>
        <v/>
      </c>
      <c r="AD1770" s="119" t="str">
        <f t="shared" si="108"/>
        <v/>
      </c>
      <c r="AE1770" s="120" t="str">
        <f t="shared" si="109"/>
        <v/>
      </c>
      <c r="AF1770" s="121" t="str">
        <f t="shared" si="106"/>
        <v/>
      </c>
    </row>
    <row r="1771" spans="2:32" ht="15.75" customHeight="1" x14ac:dyDescent="0.35">
      <c r="B1771" s="903"/>
      <c r="C1771" s="904"/>
      <c r="D1771" s="905"/>
      <c r="E1771" s="906"/>
      <c r="F1771" s="907"/>
      <c r="G1771" s="908"/>
      <c r="H1771" s="909"/>
      <c r="I1771" s="910"/>
      <c r="J1771" s="911"/>
      <c r="K1771" s="912"/>
      <c r="L1771" s="913"/>
      <c r="M1771" s="914"/>
      <c r="N1771" s="915"/>
      <c r="O1771" s="914"/>
      <c r="P1771" s="915"/>
      <c r="Q1771" s="916"/>
      <c r="R1771" s="917"/>
      <c r="S1771" s="918"/>
      <c r="T1771" s="114" t="str" cm="1">
        <f t="array" ref="T1771">_xlfn.IFS(I1771="L = L",J1771*K1771,I1771="L = RoT",J1771*R1771*S1771,I1771="A = L x H",J1771*K1771*L1771,I1771="A = CS",J1771*O1771,I1771="A = A",J1771*N1771,I1771="A = RoT",J1771*R1771*S1771,I1771="V = L x H x T",J1771*K1771*L1771*M1771,I1771="V = L x CS",J1771*K1771*O1771,I1771="V = T x A",J1771*M1771*N1771,I1771="V = V",J1771*P1771,I1771="V = RoT",J1771*R1771*S1771,I1771="M = M",J1771*Q1771,I1771="M = RoT",J1771*R1771*S1771,I1771="","")</f>
        <v/>
      </c>
      <c r="U1771" s="115" t="str" cm="1">
        <f t="array" ref="U1771">_xlfn.IFNA(_xlfn.IFS($H1771="length","m",$H1771="area","m2",$H1771="volume","m3",$H1771="mass","kg",$H1771="",""),"problem")</f>
        <v/>
      </c>
      <c r="V1771" s="475"/>
      <c r="W1771" s="476"/>
      <c r="X1771" s="476"/>
      <c r="Y1771" s="476"/>
      <c r="Z1771" s="116"/>
      <c r="AA1771" s="117" t="str" cm="1">
        <f t="array" ref="AA1771">_xlfn.IFNA(_xlfn.IFS($H1771="Length",VLOOKUP($Y1771,Densities,3,FALSE),$H1771="area",VLOOKUP($Y1771,Densities,4,FALSE),$H1771="volume",VLOOKUP($Y1771,Densities,5,FALSE),$H1771="mass",1,$H1771="",""),"enter density manually")</f>
        <v/>
      </c>
      <c r="AB1771" s="115" t="str" cm="1">
        <f t="array" ref="AB1771">_xlfn.IFNA(_xlfn.IFS($H1771="length","kg/m",$H1771="area","kg/m2",$H1771="volume","kg/m3",$H1771="mass","kg/kg",$H1771="",""),"problem")</f>
        <v/>
      </c>
      <c r="AC1771" s="118" t="str">
        <f t="shared" si="107"/>
        <v/>
      </c>
      <c r="AD1771" s="119" t="str">
        <f t="shared" si="108"/>
        <v/>
      </c>
      <c r="AE1771" s="120" t="str">
        <f t="shared" si="109"/>
        <v/>
      </c>
      <c r="AF1771" s="121" t="str">
        <f t="shared" si="106"/>
        <v/>
      </c>
    </row>
    <row r="1772" spans="2:32" ht="15.75" customHeight="1" x14ac:dyDescent="0.35">
      <c r="B1772" s="903"/>
      <c r="C1772" s="904"/>
      <c r="D1772" s="905"/>
      <c r="E1772" s="906"/>
      <c r="F1772" s="907"/>
      <c r="G1772" s="908"/>
      <c r="H1772" s="909"/>
      <c r="I1772" s="910"/>
      <c r="J1772" s="911"/>
      <c r="K1772" s="912"/>
      <c r="L1772" s="913"/>
      <c r="M1772" s="914"/>
      <c r="N1772" s="915"/>
      <c r="O1772" s="914"/>
      <c r="P1772" s="915"/>
      <c r="Q1772" s="916"/>
      <c r="R1772" s="917"/>
      <c r="S1772" s="918"/>
      <c r="T1772" s="114" t="str" cm="1">
        <f t="array" ref="T1772">_xlfn.IFS(I1772="L = L",J1772*K1772,I1772="L = RoT",J1772*R1772*S1772,I1772="A = L x H",J1772*K1772*L1772,I1772="A = CS",J1772*O1772,I1772="A = A",J1772*N1772,I1772="A = RoT",J1772*R1772*S1772,I1772="V = L x H x T",J1772*K1772*L1772*M1772,I1772="V = L x CS",J1772*K1772*O1772,I1772="V = T x A",J1772*M1772*N1772,I1772="V = V",J1772*P1772,I1772="V = RoT",J1772*R1772*S1772,I1772="M = M",J1772*Q1772,I1772="M = RoT",J1772*R1772*S1772,I1772="","")</f>
        <v/>
      </c>
      <c r="U1772" s="115" t="str" cm="1">
        <f t="array" ref="U1772">_xlfn.IFNA(_xlfn.IFS($H1772="length","m",$H1772="area","m2",$H1772="volume","m3",$H1772="mass","kg",$H1772="",""),"problem")</f>
        <v/>
      </c>
      <c r="V1772" s="475"/>
      <c r="W1772" s="476"/>
      <c r="X1772" s="476"/>
      <c r="Y1772" s="476"/>
      <c r="Z1772" s="116"/>
      <c r="AA1772" s="117" t="str" cm="1">
        <f t="array" ref="AA1772">_xlfn.IFNA(_xlfn.IFS($H1772="Length",VLOOKUP($Y1772,Densities,3,FALSE),$H1772="area",VLOOKUP($Y1772,Densities,4,FALSE),$H1772="volume",VLOOKUP($Y1772,Densities,5,FALSE),$H1772="mass",1,$H1772="",""),"enter density manually")</f>
        <v/>
      </c>
      <c r="AB1772" s="115" t="str" cm="1">
        <f t="array" ref="AB1772">_xlfn.IFNA(_xlfn.IFS($H1772="length","kg/m",$H1772="area","kg/m2",$H1772="volume","kg/m3",$H1772="mass","kg/kg",$H1772="",""),"problem")</f>
        <v/>
      </c>
      <c r="AC1772" s="118" t="str">
        <f t="shared" si="107"/>
        <v/>
      </c>
      <c r="AD1772" s="119" t="str">
        <f t="shared" si="108"/>
        <v/>
      </c>
      <c r="AE1772" s="120" t="str">
        <f t="shared" si="109"/>
        <v/>
      </c>
      <c r="AF1772" s="121" t="str">
        <f t="shared" si="106"/>
        <v/>
      </c>
    </row>
    <row r="1773" spans="2:32" ht="15.75" customHeight="1" x14ac:dyDescent="0.35">
      <c r="B1773" s="903"/>
      <c r="C1773" s="904"/>
      <c r="D1773" s="905"/>
      <c r="E1773" s="906"/>
      <c r="F1773" s="907"/>
      <c r="G1773" s="908"/>
      <c r="H1773" s="909"/>
      <c r="I1773" s="910"/>
      <c r="J1773" s="911"/>
      <c r="K1773" s="912"/>
      <c r="L1773" s="913"/>
      <c r="M1773" s="914"/>
      <c r="N1773" s="915"/>
      <c r="O1773" s="914"/>
      <c r="P1773" s="915"/>
      <c r="Q1773" s="916"/>
      <c r="R1773" s="917"/>
      <c r="S1773" s="918"/>
      <c r="T1773" s="114" t="str" cm="1">
        <f t="array" ref="T1773">_xlfn.IFS(I1773="L = L",J1773*K1773,I1773="L = RoT",J1773*R1773*S1773,I1773="A = L x H",J1773*K1773*L1773,I1773="A = CS",J1773*O1773,I1773="A = A",J1773*N1773,I1773="A = RoT",J1773*R1773*S1773,I1773="V = L x H x T",J1773*K1773*L1773*M1773,I1773="V = L x CS",J1773*K1773*O1773,I1773="V = T x A",J1773*M1773*N1773,I1773="V = V",J1773*P1773,I1773="V = RoT",J1773*R1773*S1773,I1773="M = M",J1773*Q1773,I1773="M = RoT",J1773*R1773*S1773,I1773="","")</f>
        <v/>
      </c>
      <c r="U1773" s="115" t="str" cm="1">
        <f t="array" ref="U1773">_xlfn.IFNA(_xlfn.IFS($H1773="length","m",$H1773="area","m2",$H1773="volume","m3",$H1773="mass","kg",$H1773="",""),"problem")</f>
        <v/>
      </c>
      <c r="V1773" s="475"/>
      <c r="W1773" s="476"/>
      <c r="X1773" s="476"/>
      <c r="Y1773" s="476"/>
      <c r="Z1773" s="116"/>
      <c r="AA1773" s="117" t="str" cm="1">
        <f t="array" ref="AA1773">_xlfn.IFNA(_xlfn.IFS($H1773="Length",VLOOKUP($Y1773,Densities,3,FALSE),$H1773="area",VLOOKUP($Y1773,Densities,4,FALSE),$H1773="volume",VLOOKUP($Y1773,Densities,5,FALSE),$H1773="mass",1,$H1773="",""),"enter density manually")</f>
        <v/>
      </c>
      <c r="AB1773" s="115" t="str" cm="1">
        <f t="array" ref="AB1773">_xlfn.IFNA(_xlfn.IFS($H1773="length","kg/m",$H1773="area","kg/m2",$H1773="volume","kg/m3",$H1773="mass","kg/kg",$H1773="",""),"problem")</f>
        <v/>
      </c>
      <c r="AC1773" s="118" t="str">
        <f t="shared" si="107"/>
        <v/>
      </c>
      <c r="AD1773" s="119" t="str">
        <f t="shared" si="108"/>
        <v/>
      </c>
      <c r="AE1773" s="120" t="str">
        <f t="shared" si="109"/>
        <v/>
      </c>
      <c r="AF1773" s="121" t="str">
        <f t="shared" si="106"/>
        <v/>
      </c>
    </row>
    <row r="1774" spans="2:32" ht="15.75" customHeight="1" x14ac:dyDescent="0.35">
      <c r="B1774" s="903"/>
      <c r="C1774" s="904"/>
      <c r="D1774" s="905"/>
      <c r="E1774" s="906"/>
      <c r="F1774" s="907"/>
      <c r="G1774" s="908"/>
      <c r="H1774" s="909"/>
      <c r="I1774" s="910"/>
      <c r="J1774" s="911"/>
      <c r="K1774" s="912"/>
      <c r="L1774" s="913"/>
      <c r="M1774" s="914"/>
      <c r="N1774" s="915"/>
      <c r="O1774" s="914"/>
      <c r="P1774" s="915"/>
      <c r="Q1774" s="916"/>
      <c r="R1774" s="917"/>
      <c r="S1774" s="918"/>
      <c r="T1774" s="114" t="str" cm="1">
        <f t="array" ref="T1774">_xlfn.IFS(I1774="L = L",J1774*K1774,I1774="L = RoT",J1774*R1774*S1774,I1774="A = L x H",J1774*K1774*L1774,I1774="A = CS",J1774*O1774,I1774="A = A",J1774*N1774,I1774="A = RoT",J1774*R1774*S1774,I1774="V = L x H x T",J1774*K1774*L1774*M1774,I1774="V = L x CS",J1774*K1774*O1774,I1774="V = T x A",J1774*M1774*N1774,I1774="V = V",J1774*P1774,I1774="V = RoT",J1774*R1774*S1774,I1774="M = M",J1774*Q1774,I1774="M = RoT",J1774*R1774*S1774,I1774="","")</f>
        <v/>
      </c>
      <c r="U1774" s="115" t="str" cm="1">
        <f t="array" ref="U1774">_xlfn.IFNA(_xlfn.IFS($H1774="length","m",$H1774="area","m2",$H1774="volume","m3",$H1774="mass","kg",$H1774="",""),"problem")</f>
        <v/>
      </c>
      <c r="V1774" s="475"/>
      <c r="W1774" s="476"/>
      <c r="X1774" s="476"/>
      <c r="Y1774" s="476"/>
      <c r="Z1774" s="116"/>
      <c r="AA1774" s="117" t="str" cm="1">
        <f t="array" ref="AA1774">_xlfn.IFNA(_xlfn.IFS($H1774="Length",VLOOKUP($Y1774,Densities,3,FALSE),$H1774="area",VLOOKUP($Y1774,Densities,4,FALSE),$H1774="volume",VLOOKUP($Y1774,Densities,5,FALSE),$H1774="mass",1,$H1774="",""),"enter density manually")</f>
        <v/>
      </c>
      <c r="AB1774" s="115" t="str" cm="1">
        <f t="array" ref="AB1774">_xlfn.IFNA(_xlfn.IFS($H1774="length","kg/m",$H1774="area","kg/m2",$H1774="volume","kg/m3",$H1774="mass","kg/kg",$H1774="",""),"problem")</f>
        <v/>
      </c>
      <c r="AC1774" s="118" t="str">
        <f t="shared" si="107"/>
        <v/>
      </c>
      <c r="AD1774" s="119" t="str">
        <f t="shared" si="108"/>
        <v/>
      </c>
      <c r="AE1774" s="120" t="str">
        <f t="shared" si="109"/>
        <v/>
      </c>
      <c r="AF1774" s="121" t="str">
        <f t="shared" si="106"/>
        <v/>
      </c>
    </row>
    <row r="1775" spans="2:32" ht="15.75" customHeight="1" x14ac:dyDescent="0.35">
      <c r="B1775" s="903"/>
      <c r="C1775" s="904"/>
      <c r="D1775" s="905"/>
      <c r="E1775" s="906"/>
      <c r="F1775" s="907"/>
      <c r="G1775" s="908"/>
      <c r="H1775" s="909"/>
      <c r="I1775" s="910"/>
      <c r="J1775" s="911"/>
      <c r="K1775" s="912"/>
      <c r="L1775" s="913"/>
      <c r="M1775" s="914"/>
      <c r="N1775" s="915"/>
      <c r="O1775" s="914"/>
      <c r="P1775" s="915"/>
      <c r="Q1775" s="916"/>
      <c r="R1775" s="917"/>
      <c r="S1775" s="918"/>
      <c r="T1775" s="114" t="str" cm="1">
        <f t="array" ref="T1775">_xlfn.IFS(I1775="L = L",J1775*K1775,I1775="L = RoT",J1775*R1775*S1775,I1775="A = L x H",J1775*K1775*L1775,I1775="A = CS",J1775*O1775,I1775="A = A",J1775*N1775,I1775="A = RoT",J1775*R1775*S1775,I1775="V = L x H x T",J1775*K1775*L1775*M1775,I1775="V = L x CS",J1775*K1775*O1775,I1775="V = T x A",J1775*M1775*N1775,I1775="V = V",J1775*P1775,I1775="V = RoT",J1775*R1775*S1775,I1775="M = M",J1775*Q1775,I1775="M = RoT",J1775*R1775*S1775,I1775="","")</f>
        <v/>
      </c>
      <c r="U1775" s="115" t="str" cm="1">
        <f t="array" ref="U1775">_xlfn.IFNA(_xlfn.IFS($H1775="length","m",$H1775="area","m2",$H1775="volume","m3",$H1775="mass","kg",$H1775="",""),"problem")</f>
        <v/>
      </c>
      <c r="V1775" s="475"/>
      <c r="W1775" s="476"/>
      <c r="X1775" s="476"/>
      <c r="Y1775" s="476"/>
      <c r="Z1775" s="116"/>
      <c r="AA1775" s="117" t="str" cm="1">
        <f t="array" ref="AA1775">_xlfn.IFNA(_xlfn.IFS($H1775="Length",VLOOKUP($Y1775,Densities,3,FALSE),$H1775="area",VLOOKUP($Y1775,Densities,4,FALSE),$H1775="volume",VLOOKUP($Y1775,Densities,5,FALSE),$H1775="mass",1,$H1775="",""),"enter density manually")</f>
        <v/>
      </c>
      <c r="AB1775" s="115" t="str" cm="1">
        <f t="array" ref="AB1775">_xlfn.IFNA(_xlfn.IFS($H1775="length","kg/m",$H1775="area","kg/m2",$H1775="volume","kg/m3",$H1775="mass","kg/kg",$H1775="",""),"problem")</f>
        <v/>
      </c>
      <c r="AC1775" s="118" t="str">
        <f t="shared" si="107"/>
        <v/>
      </c>
      <c r="AD1775" s="119" t="str">
        <f t="shared" si="108"/>
        <v/>
      </c>
      <c r="AE1775" s="120" t="str">
        <f t="shared" si="109"/>
        <v/>
      </c>
      <c r="AF1775" s="121" t="str">
        <f t="shared" si="106"/>
        <v/>
      </c>
    </row>
    <row r="1776" spans="2:32" ht="15.75" customHeight="1" x14ac:dyDescent="0.35">
      <c r="B1776" s="903"/>
      <c r="C1776" s="904"/>
      <c r="D1776" s="905"/>
      <c r="E1776" s="906"/>
      <c r="F1776" s="907"/>
      <c r="G1776" s="908"/>
      <c r="H1776" s="909"/>
      <c r="I1776" s="910"/>
      <c r="J1776" s="911"/>
      <c r="K1776" s="912"/>
      <c r="L1776" s="913"/>
      <c r="M1776" s="914"/>
      <c r="N1776" s="915"/>
      <c r="O1776" s="914"/>
      <c r="P1776" s="915"/>
      <c r="Q1776" s="916"/>
      <c r="R1776" s="917"/>
      <c r="S1776" s="918"/>
      <c r="T1776" s="114" t="str" cm="1">
        <f t="array" ref="T1776">_xlfn.IFS(I1776="L = L",J1776*K1776,I1776="L = RoT",J1776*R1776*S1776,I1776="A = L x H",J1776*K1776*L1776,I1776="A = CS",J1776*O1776,I1776="A = A",J1776*N1776,I1776="A = RoT",J1776*R1776*S1776,I1776="V = L x H x T",J1776*K1776*L1776*M1776,I1776="V = L x CS",J1776*K1776*O1776,I1776="V = T x A",J1776*M1776*N1776,I1776="V = V",J1776*P1776,I1776="V = RoT",J1776*R1776*S1776,I1776="M = M",J1776*Q1776,I1776="M = RoT",J1776*R1776*S1776,I1776="","")</f>
        <v/>
      </c>
      <c r="U1776" s="115" t="str" cm="1">
        <f t="array" ref="U1776">_xlfn.IFNA(_xlfn.IFS($H1776="length","m",$H1776="area","m2",$H1776="volume","m3",$H1776="mass","kg",$H1776="",""),"problem")</f>
        <v/>
      </c>
      <c r="V1776" s="475"/>
      <c r="W1776" s="476"/>
      <c r="X1776" s="476"/>
      <c r="Y1776" s="476"/>
      <c r="Z1776" s="116"/>
      <c r="AA1776" s="117" t="str" cm="1">
        <f t="array" ref="AA1776">_xlfn.IFNA(_xlfn.IFS($H1776="Length",VLOOKUP($Y1776,Densities,3,FALSE),$H1776="area",VLOOKUP($Y1776,Densities,4,FALSE),$H1776="volume",VLOOKUP($Y1776,Densities,5,FALSE),$H1776="mass",1,$H1776="",""),"enter density manually")</f>
        <v/>
      </c>
      <c r="AB1776" s="115" t="str" cm="1">
        <f t="array" ref="AB1776">_xlfn.IFNA(_xlfn.IFS($H1776="length","kg/m",$H1776="area","kg/m2",$H1776="volume","kg/m3",$H1776="mass","kg/kg",$H1776="",""),"problem")</f>
        <v/>
      </c>
      <c r="AC1776" s="118" t="str">
        <f t="shared" si="107"/>
        <v/>
      </c>
      <c r="AD1776" s="119" t="str">
        <f t="shared" si="108"/>
        <v/>
      </c>
      <c r="AE1776" s="120" t="str">
        <f t="shared" si="109"/>
        <v/>
      </c>
      <c r="AF1776" s="121" t="str">
        <f t="shared" si="106"/>
        <v/>
      </c>
    </row>
    <row r="1777" spans="2:32" ht="15.75" customHeight="1" x14ac:dyDescent="0.35">
      <c r="B1777" s="903"/>
      <c r="C1777" s="904"/>
      <c r="D1777" s="905"/>
      <c r="E1777" s="906"/>
      <c r="F1777" s="907"/>
      <c r="G1777" s="908"/>
      <c r="H1777" s="909"/>
      <c r="I1777" s="910"/>
      <c r="J1777" s="911"/>
      <c r="K1777" s="912"/>
      <c r="L1777" s="913"/>
      <c r="M1777" s="914"/>
      <c r="N1777" s="915"/>
      <c r="O1777" s="914"/>
      <c r="P1777" s="915"/>
      <c r="Q1777" s="916"/>
      <c r="R1777" s="917"/>
      <c r="S1777" s="918"/>
      <c r="T1777" s="114" t="str" cm="1">
        <f t="array" ref="T1777">_xlfn.IFS(I1777="L = L",J1777*K1777,I1777="L = RoT",J1777*R1777*S1777,I1777="A = L x H",J1777*K1777*L1777,I1777="A = CS",J1777*O1777,I1777="A = A",J1777*N1777,I1777="A = RoT",J1777*R1777*S1777,I1777="V = L x H x T",J1777*K1777*L1777*M1777,I1777="V = L x CS",J1777*K1777*O1777,I1777="V = T x A",J1777*M1777*N1777,I1777="V = V",J1777*P1777,I1777="V = RoT",J1777*R1777*S1777,I1777="M = M",J1777*Q1777,I1777="M = RoT",J1777*R1777*S1777,I1777="","")</f>
        <v/>
      </c>
      <c r="U1777" s="115" t="str" cm="1">
        <f t="array" ref="U1777">_xlfn.IFNA(_xlfn.IFS($H1777="length","m",$H1777="area","m2",$H1777="volume","m3",$H1777="mass","kg",$H1777="",""),"problem")</f>
        <v/>
      </c>
      <c r="V1777" s="475"/>
      <c r="W1777" s="476"/>
      <c r="X1777" s="476"/>
      <c r="Y1777" s="476"/>
      <c r="Z1777" s="116"/>
      <c r="AA1777" s="117" t="str" cm="1">
        <f t="array" ref="AA1777">_xlfn.IFNA(_xlfn.IFS($H1777="Length",VLOOKUP($Y1777,Densities,3,FALSE),$H1777="area",VLOOKUP($Y1777,Densities,4,FALSE),$H1777="volume",VLOOKUP($Y1777,Densities,5,FALSE),$H1777="mass",1,$H1777="",""),"enter density manually")</f>
        <v/>
      </c>
      <c r="AB1777" s="115" t="str" cm="1">
        <f t="array" ref="AB1777">_xlfn.IFNA(_xlfn.IFS($H1777="length","kg/m",$H1777="area","kg/m2",$H1777="volume","kg/m3",$H1777="mass","kg/kg",$H1777="",""),"problem")</f>
        <v/>
      </c>
      <c r="AC1777" s="118" t="str">
        <f t="shared" si="107"/>
        <v/>
      </c>
      <c r="AD1777" s="119" t="str">
        <f t="shared" si="108"/>
        <v/>
      </c>
      <c r="AE1777" s="120" t="str">
        <f t="shared" si="109"/>
        <v/>
      </c>
      <c r="AF1777" s="121" t="str">
        <f t="shared" si="106"/>
        <v/>
      </c>
    </row>
    <row r="1778" spans="2:32" ht="15.75" customHeight="1" x14ac:dyDescent="0.35">
      <c r="B1778" s="903"/>
      <c r="C1778" s="904"/>
      <c r="D1778" s="905"/>
      <c r="E1778" s="906"/>
      <c r="F1778" s="907"/>
      <c r="G1778" s="908"/>
      <c r="H1778" s="909"/>
      <c r="I1778" s="910"/>
      <c r="J1778" s="911"/>
      <c r="K1778" s="912"/>
      <c r="L1778" s="913"/>
      <c r="M1778" s="914"/>
      <c r="N1778" s="915"/>
      <c r="O1778" s="914"/>
      <c r="P1778" s="915"/>
      <c r="Q1778" s="916"/>
      <c r="R1778" s="917"/>
      <c r="S1778" s="918"/>
      <c r="T1778" s="114" t="str" cm="1">
        <f t="array" ref="T1778">_xlfn.IFS(I1778="L = L",J1778*K1778,I1778="L = RoT",J1778*R1778*S1778,I1778="A = L x H",J1778*K1778*L1778,I1778="A = CS",J1778*O1778,I1778="A = A",J1778*N1778,I1778="A = RoT",J1778*R1778*S1778,I1778="V = L x H x T",J1778*K1778*L1778*M1778,I1778="V = L x CS",J1778*K1778*O1778,I1778="V = T x A",J1778*M1778*N1778,I1778="V = V",J1778*P1778,I1778="V = RoT",J1778*R1778*S1778,I1778="M = M",J1778*Q1778,I1778="M = RoT",J1778*R1778*S1778,I1778="","")</f>
        <v/>
      </c>
      <c r="U1778" s="115" t="str" cm="1">
        <f t="array" ref="U1778">_xlfn.IFNA(_xlfn.IFS($H1778="length","m",$H1778="area","m2",$H1778="volume","m3",$H1778="mass","kg",$H1778="",""),"problem")</f>
        <v/>
      </c>
      <c r="V1778" s="475"/>
      <c r="W1778" s="476"/>
      <c r="X1778" s="476"/>
      <c r="Y1778" s="476"/>
      <c r="Z1778" s="116"/>
      <c r="AA1778" s="117" t="str" cm="1">
        <f t="array" ref="AA1778">_xlfn.IFNA(_xlfn.IFS($H1778="Length",VLOOKUP($Y1778,Densities,3,FALSE),$H1778="area",VLOOKUP($Y1778,Densities,4,FALSE),$H1778="volume",VLOOKUP($Y1778,Densities,5,FALSE),$H1778="mass",1,$H1778="",""),"enter density manually")</f>
        <v/>
      </c>
      <c r="AB1778" s="115" t="str" cm="1">
        <f t="array" ref="AB1778">_xlfn.IFNA(_xlfn.IFS($H1778="length","kg/m",$H1778="area","kg/m2",$H1778="volume","kg/m3",$H1778="mass","kg/kg",$H1778="",""),"problem")</f>
        <v/>
      </c>
      <c r="AC1778" s="118" t="str">
        <f t="shared" si="107"/>
        <v/>
      </c>
      <c r="AD1778" s="119" t="str">
        <f t="shared" si="108"/>
        <v/>
      </c>
      <c r="AE1778" s="120" t="str">
        <f t="shared" si="109"/>
        <v/>
      </c>
      <c r="AF1778" s="121" t="str">
        <f t="shared" si="106"/>
        <v/>
      </c>
    </row>
    <row r="1779" spans="2:32" ht="15.75" customHeight="1" x14ac:dyDescent="0.35">
      <c r="B1779" s="903"/>
      <c r="C1779" s="904"/>
      <c r="D1779" s="905"/>
      <c r="E1779" s="906"/>
      <c r="F1779" s="907"/>
      <c r="G1779" s="908"/>
      <c r="H1779" s="909"/>
      <c r="I1779" s="910"/>
      <c r="J1779" s="911"/>
      <c r="K1779" s="912"/>
      <c r="L1779" s="913"/>
      <c r="M1779" s="914"/>
      <c r="N1779" s="915"/>
      <c r="O1779" s="914"/>
      <c r="P1779" s="915"/>
      <c r="Q1779" s="916"/>
      <c r="R1779" s="917"/>
      <c r="S1779" s="918"/>
      <c r="T1779" s="114" t="str" cm="1">
        <f t="array" ref="T1779">_xlfn.IFS(I1779="L = L",J1779*K1779,I1779="L = RoT",J1779*R1779*S1779,I1779="A = L x H",J1779*K1779*L1779,I1779="A = CS",J1779*O1779,I1779="A = A",J1779*N1779,I1779="A = RoT",J1779*R1779*S1779,I1779="V = L x H x T",J1779*K1779*L1779*M1779,I1779="V = L x CS",J1779*K1779*O1779,I1779="V = T x A",J1779*M1779*N1779,I1779="V = V",J1779*P1779,I1779="V = RoT",J1779*R1779*S1779,I1779="M = M",J1779*Q1779,I1779="M = RoT",J1779*R1779*S1779,I1779="","")</f>
        <v/>
      </c>
      <c r="U1779" s="115" t="str" cm="1">
        <f t="array" ref="U1779">_xlfn.IFNA(_xlfn.IFS($H1779="length","m",$H1779="area","m2",$H1779="volume","m3",$H1779="mass","kg",$H1779="",""),"problem")</f>
        <v/>
      </c>
      <c r="V1779" s="475"/>
      <c r="W1779" s="476"/>
      <c r="X1779" s="476"/>
      <c r="Y1779" s="476"/>
      <c r="Z1779" s="116"/>
      <c r="AA1779" s="117" t="str" cm="1">
        <f t="array" ref="AA1779">_xlfn.IFNA(_xlfn.IFS($H1779="Length",VLOOKUP($Y1779,Densities,3,FALSE),$H1779="area",VLOOKUP($Y1779,Densities,4,FALSE),$H1779="volume",VLOOKUP($Y1779,Densities,5,FALSE),$H1779="mass",1,$H1779="",""),"enter density manually")</f>
        <v/>
      </c>
      <c r="AB1779" s="115" t="str" cm="1">
        <f t="array" ref="AB1779">_xlfn.IFNA(_xlfn.IFS($H1779="length","kg/m",$H1779="area","kg/m2",$H1779="volume","kg/m3",$H1779="mass","kg/kg",$H1779="",""),"problem")</f>
        <v/>
      </c>
      <c r="AC1779" s="118" t="str">
        <f t="shared" si="107"/>
        <v/>
      </c>
      <c r="AD1779" s="119" t="str">
        <f t="shared" si="108"/>
        <v/>
      </c>
      <c r="AE1779" s="120" t="str">
        <f t="shared" si="109"/>
        <v/>
      </c>
      <c r="AF1779" s="121" t="str">
        <f t="shared" si="106"/>
        <v/>
      </c>
    </row>
    <row r="1780" spans="2:32" ht="15.75" customHeight="1" x14ac:dyDescent="0.35">
      <c r="B1780" s="903"/>
      <c r="C1780" s="904"/>
      <c r="D1780" s="905"/>
      <c r="E1780" s="906"/>
      <c r="F1780" s="907"/>
      <c r="G1780" s="908"/>
      <c r="H1780" s="909"/>
      <c r="I1780" s="910"/>
      <c r="J1780" s="911"/>
      <c r="K1780" s="912"/>
      <c r="L1780" s="913"/>
      <c r="M1780" s="914"/>
      <c r="N1780" s="915"/>
      <c r="O1780" s="914"/>
      <c r="P1780" s="915"/>
      <c r="Q1780" s="916"/>
      <c r="R1780" s="917"/>
      <c r="S1780" s="918"/>
      <c r="T1780" s="114" t="str" cm="1">
        <f t="array" ref="T1780">_xlfn.IFS(I1780="L = L",J1780*K1780,I1780="L = RoT",J1780*R1780*S1780,I1780="A = L x H",J1780*K1780*L1780,I1780="A = CS",J1780*O1780,I1780="A = A",J1780*N1780,I1780="A = RoT",J1780*R1780*S1780,I1780="V = L x H x T",J1780*K1780*L1780*M1780,I1780="V = L x CS",J1780*K1780*O1780,I1780="V = T x A",J1780*M1780*N1780,I1780="V = V",J1780*P1780,I1780="V = RoT",J1780*R1780*S1780,I1780="M = M",J1780*Q1780,I1780="M = RoT",J1780*R1780*S1780,I1780="","")</f>
        <v/>
      </c>
      <c r="U1780" s="115" t="str" cm="1">
        <f t="array" ref="U1780">_xlfn.IFNA(_xlfn.IFS($H1780="length","m",$H1780="area","m2",$H1780="volume","m3",$H1780="mass","kg",$H1780="",""),"problem")</f>
        <v/>
      </c>
      <c r="V1780" s="475"/>
      <c r="W1780" s="476"/>
      <c r="X1780" s="476"/>
      <c r="Y1780" s="476"/>
      <c r="Z1780" s="116"/>
      <c r="AA1780" s="117" t="str" cm="1">
        <f t="array" ref="AA1780">_xlfn.IFNA(_xlfn.IFS($H1780="Length",VLOOKUP($Y1780,Densities,3,FALSE),$H1780="area",VLOOKUP($Y1780,Densities,4,FALSE),$H1780="volume",VLOOKUP($Y1780,Densities,5,FALSE),$H1780="mass",1,$H1780="",""),"enter density manually")</f>
        <v/>
      </c>
      <c r="AB1780" s="115" t="str" cm="1">
        <f t="array" ref="AB1780">_xlfn.IFNA(_xlfn.IFS($H1780="length","kg/m",$H1780="area","kg/m2",$H1780="volume","kg/m3",$H1780="mass","kg/kg",$H1780="",""),"problem")</f>
        <v/>
      </c>
      <c r="AC1780" s="118" t="str">
        <f t="shared" si="107"/>
        <v/>
      </c>
      <c r="AD1780" s="119" t="str">
        <f t="shared" si="108"/>
        <v/>
      </c>
      <c r="AE1780" s="120" t="str">
        <f t="shared" si="109"/>
        <v/>
      </c>
      <c r="AF1780" s="121" t="str">
        <f t="shared" si="106"/>
        <v/>
      </c>
    </row>
    <row r="1781" spans="2:32" ht="15.75" customHeight="1" x14ac:dyDescent="0.35">
      <c r="B1781" s="903"/>
      <c r="C1781" s="904"/>
      <c r="D1781" s="905"/>
      <c r="E1781" s="906"/>
      <c r="F1781" s="907"/>
      <c r="G1781" s="908"/>
      <c r="H1781" s="909"/>
      <c r="I1781" s="910"/>
      <c r="J1781" s="911"/>
      <c r="K1781" s="912"/>
      <c r="L1781" s="913"/>
      <c r="M1781" s="914"/>
      <c r="N1781" s="915"/>
      <c r="O1781" s="914"/>
      <c r="P1781" s="915"/>
      <c r="Q1781" s="916"/>
      <c r="R1781" s="917"/>
      <c r="S1781" s="918"/>
      <c r="T1781" s="114" t="str" cm="1">
        <f t="array" ref="T1781">_xlfn.IFS(I1781="L = L",J1781*K1781,I1781="L = RoT",J1781*R1781*S1781,I1781="A = L x H",J1781*K1781*L1781,I1781="A = CS",J1781*O1781,I1781="A = A",J1781*N1781,I1781="A = RoT",J1781*R1781*S1781,I1781="V = L x H x T",J1781*K1781*L1781*M1781,I1781="V = L x CS",J1781*K1781*O1781,I1781="V = T x A",J1781*M1781*N1781,I1781="V = V",J1781*P1781,I1781="V = RoT",J1781*R1781*S1781,I1781="M = M",J1781*Q1781,I1781="M = RoT",J1781*R1781*S1781,I1781="","")</f>
        <v/>
      </c>
      <c r="U1781" s="115" t="str" cm="1">
        <f t="array" ref="U1781">_xlfn.IFNA(_xlfn.IFS($H1781="length","m",$H1781="area","m2",$H1781="volume","m3",$H1781="mass","kg",$H1781="",""),"problem")</f>
        <v/>
      </c>
      <c r="V1781" s="475"/>
      <c r="W1781" s="476"/>
      <c r="X1781" s="476"/>
      <c r="Y1781" s="476"/>
      <c r="Z1781" s="116"/>
      <c r="AA1781" s="117" t="str" cm="1">
        <f t="array" ref="AA1781">_xlfn.IFNA(_xlfn.IFS($H1781="Length",VLOOKUP($Y1781,Densities,3,FALSE),$H1781="area",VLOOKUP($Y1781,Densities,4,FALSE),$H1781="volume",VLOOKUP($Y1781,Densities,5,FALSE),$H1781="mass",1,$H1781="",""),"enter density manually")</f>
        <v/>
      </c>
      <c r="AB1781" s="115" t="str" cm="1">
        <f t="array" ref="AB1781">_xlfn.IFNA(_xlfn.IFS($H1781="length","kg/m",$H1781="area","kg/m2",$H1781="volume","kg/m3",$H1781="mass","kg/kg",$H1781="",""),"problem")</f>
        <v/>
      </c>
      <c r="AC1781" s="118" t="str">
        <f t="shared" si="107"/>
        <v/>
      </c>
      <c r="AD1781" s="119" t="str">
        <f t="shared" si="108"/>
        <v/>
      </c>
      <c r="AE1781" s="120" t="str">
        <f t="shared" si="109"/>
        <v/>
      </c>
      <c r="AF1781" s="121" t="str">
        <f t="shared" si="106"/>
        <v/>
      </c>
    </row>
    <row r="1782" spans="2:32" ht="15.75" customHeight="1" x14ac:dyDescent="0.35">
      <c r="B1782" s="903"/>
      <c r="C1782" s="904"/>
      <c r="D1782" s="905"/>
      <c r="E1782" s="906"/>
      <c r="F1782" s="907"/>
      <c r="G1782" s="908"/>
      <c r="H1782" s="909"/>
      <c r="I1782" s="910"/>
      <c r="J1782" s="911"/>
      <c r="K1782" s="912"/>
      <c r="L1782" s="913"/>
      <c r="M1782" s="914"/>
      <c r="N1782" s="915"/>
      <c r="O1782" s="914"/>
      <c r="P1782" s="915"/>
      <c r="Q1782" s="916"/>
      <c r="R1782" s="917"/>
      <c r="S1782" s="918"/>
      <c r="T1782" s="114" t="str" cm="1">
        <f t="array" ref="T1782">_xlfn.IFS(I1782="L = L",J1782*K1782,I1782="L = RoT",J1782*R1782*S1782,I1782="A = L x H",J1782*K1782*L1782,I1782="A = CS",J1782*O1782,I1782="A = A",J1782*N1782,I1782="A = RoT",J1782*R1782*S1782,I1782="V = L x H x T",J1782*K1782*L1782*M1782,I1782="V = L x CS",J1782*K1782*O1782,I1782="V = T x A",J1782*M1782*N1782,I1782="V = V",J1782*P1782,I1782="V = RoT",J1782*R1782*S1782,I1782="M = M",J1782*Q1782,I1782="M = RoT",J1782*R1782*S1782,I1782="","")</f>
        <v/>
      </c>
      <c r="U1782" s="115" t="str" cm="1">
        <f t="array" ref="U1782">_xlfn.IFNA(_xlfn.IFS($H1782="length","m",$H1782="area","m2",$H1782="volume","m3",$H1782="mass","kg",$H1782="",""),"problem")</f>
        <v/>
      </c>
      <c r="V1782" s="475"/>
      <c r="W1782" s="476"/>
      <c r="X1782" s="476"/>
      <c r="Y1782" s="476"/>
      <c r="Z1782" s="116"/>
      <c r="AA1782" s="117" t="str" cm="1">
        <f t="array" ref="AA1782">_xlfn.IFNA(_xlfn.IFS($H1782="Length",VLOOKUP($Y1782,Densities,3,FALSE),$H1782="area",VLOOKUP($Y1782,Densities,4,FALSE),$H1782="volume",VLOOKUP($Y1782,Densities,5,FALSE),$H1782="mass",1,$H1782="",""),"enter density manually")</f>
        <v/>
      </c>
      <c r="AB1782" s="115" t="str" cm="1">
        <f t="array" ref="AB1782">_xlfn.IFNA(_xlfn.IFS($H1782="length","kg/m",$H1782="area","kg/m2",$H1782="volume","kg/m3",$H1782="mass","kg/kg",$H1782="",""),"problem")</f>
        <v/>
      </c>
      <c r="AC1782" s="118" t="str">
        <f t="shared" si="107"/>
        <v/>
      </c>
      <c r="AD1782" s="119" t="str">
        <f t="shared" si="108"/>
        <v/>
      </c>
      <c r="AE1782" s="120" t="str">
        <f t="shared" si="109"/>
        <v/>
      </c>
      <c r="AF1782" s="121" t="str">
        <f t="shared" si="106"/>
        <v/>
      </c>
    </row>
    <row r="1783" spans="2:32" ht="15.75" customHeight="1" x14ac:dyDescent="0.35">
      <c r="B1783" s="903"/>
      <c r="C1783" s="904"/>
      <c r="D1783" s="905"/>
      <c r="E1783" s="906"/>
      <c r="F1783" s="907"/>
      <c r="G1783" s="908"/>
      <c r="H1783" s="909"/>
      <c r="I1783" s="910"/>
      <c r="J1783" s="911"/>
      <c r="K1783" s="912"/>
      <c r="L1783" s="913"/>
      <c r="M1783" s="914"/>
      <c r="N1783" s="915"/>
      <c r="O1783" s="914"/>
      <c r="P1783" s="915"/>
      <c r="Q1783" s="916"/>
      <c r="R1783" s="917"/>
      <c r="S1783" s="918"/>
      <c r="T1783" s="114" t="str" cm="1">
        <f t="array" ref="T1783">_xlfn.IFS(I1783="L = L",J1783*K1783,I1783="L = RoT",J1783*R1783*S1783,I1783="A = L x H",J1783*K1783*L1783,I1783="A = CS",J1783*O1783,I1783="A = A",J1783*N1783,I1783="A = RoT",J1783*R1783*S1783,I1783="V = L x H x T",J1783*K1783*L1783*M1783,I1783="V = L x CS",J1783*K1783*O1783,I1783="V = T x A",J1783*M1783*N1783,I1783="V = V",J1783*P1783,I1783="V = RoT",J1783*R1783*S1783,I1783="M = M",J1783*Q1783,I1783="M = RoT",J1783*R1783*S1783,I1783="","")</f>
        <v/>
      </c>
      <c r="U1783" s="115" t="str" cm="1">
        <f t="array" ref="U1783">_xlfn.IFNA(_xlfn.IFS($H1783="length","m",$H1783="area","m2",$H1783="volume","m3",$H1783="mass","kg",$H1783="",""),"problem")</f>
        <v/>
      </c>
      <c r="V1783" s="475"/>
      <c r="W1783" s="476"/>
      <c r="X1783" s="476"/>
      <c r="Y1783" s="476"/>
      <c r="Z1783" s="116"/>
      <c r="AA1783" s="117" t="str" cm="1">
        <f t="array" ref="AA1783">_xlfn.IFNA(_xlfn.IFS($H1783="Length",VLOOKUP($Y1783,Densities,3,FALSE),$H1783="area",VLOOKUP($Y1783,Densities,4,FALSE),$H1783="volume",VLOOKUP($Y1783,Densities,5,FALSE),$H1783="mass",1,$H1783="",""),"enter density manually")</f>
        <v/>
      </c>
      <c r="AB1783" s="115" t="str" cm="1">
        <f t="array" ref="AB1783">_xlfn.IFNA(_xlfn.IFS($H1783="length","kg/m",$H1783="area","kg/m2",$H1783="volume","kg/m3",$H1783="mass","kg/kg",$H1783="",""),"problem")</f>
        <v/>
      </c>
      <c r="AC1783" s="118" t="str">
        <f t="shared" si="107"/>
        <v/>
      </c>
      <c r="AD1783" s="119" t="str">
        <f t="shared" si="108"/>
        <v/>
      </c>
      <c r="AE1783" s="120" t="str">
        <f t="shared" si="109"/>
        <v/>
      </c>
      <c r="AF1783" s="121" t="str">
        <f t="shared" si="106"/>
        <v/>
      </c>
    </row>
    <row r="1784" spans="2:32" ht="15.75" customHeight="1" x14ac:dyDescent="0.35">
      <c r="B1784" s="903"/>
      <c r="C1784" s="904"/>
      <c r="D1784" s="905"/>
      <c r="E1784" s="906"/>
      <c r="F1784" s="907"/>
      <c r="G1784" s="908"/>
      <c r="H1784" s="909"/>
      <c r="I1784" s="910"/>
      <c r="J1784" s="911"/>
      <c r="K1784" s="912"/>
      <c r="L1784" s="913"/>
      <c r="M1784" s="914"/>
      <c r="N1784" s="915"/>
      <c r="O1784" s="914"/>
      <c r="P1784" s="915"/>
      <c r="Q1784" s="916"/>
      <c r="R1784" s="917"/>
      <c r="S1784" s="918"/>
      <c r="T1784" s="114" t="str" cm="1">
        <f t="array" ref="T1784">_xlfn.IFS(I1784="L = L",J1784*K1784,I1784="L = RoT",J1784*R1784*S1784,I1784="A = L x H",J1784*K1784*L1784,I1784="A = CS",J1784*O1784,I1784="A = A",J1784*N1784,I1784="A = RoT",J1784*R1784*S1784,I1784="V = L x H x T",J1784*K1784*L1784*M1784,I1784="V = L x CS",J1784*K1784*O1784,I1784="V = T x A",J1784*M1784*N1784,I1784="V = V",J1784*P1784,I1784="V = RoT",J1784*R1784*S1784,I1784="M = M",J1784*Q1784,I1784="M = RoT",J1784*R1784*S1784,I1784="","")</f>
        <v/>
      </c>
      <c r="U1784" s="115" t="str" cm="1">
        <f t="array" ref="U1784">_xlfn.IFNA(_xlfn.IFS($H1784="length","m",$H1784="area","m2",$H1784="volume","m3",$H1784="mass","kg",$H1784="",""),"problem")</f>
        <v/>
      </c>
      <c r="V1784" s="475"/>
      <c r="W1784" s="476"/>
      <c r="X1784" s="476"/>
      <c r="Y1784" s="476"/>
      <c r="Z1784" s="116"/>
      <c r="AA1784" s="117" t="str" cm="1">
        <f t="array" ref="AA1784">_xlfn.IFNA(_xlfn.IFS($H1784="Length",VLOOKUP($Y1784,Densities,3,FALSE),$H1784="area",VLOOKUP($Y1784,Densities,4,FALSE),$H1784="volume",VLOOKUP($Y1784,Densities,5,FALSE),$H1784="mass",1,$H1784="",""),"enter density manually")</f>
        <v/>
      </c>
      <c r="AB1784" s="115" t="str" cm="1">
        <f t="array" ref="AB1784">_xlfn.IFNA(_xlfn.IFS($H1784="length","kg/m",$H1784="area","kg/m2",$H1784="volume","kg/m3",$H1784="mass","kg/kg",$H1784="",""),"problem")</f>
        <v/>
      </c>
      <c r="AC1784" s="118" t="str">
        <f t="shared" si="107"/>
        <v/>
      </c>
      <c r="AD1784" s="119" t="str">
        <f t="shared" si="108"/>
        <v/>
      </c>
      <c r="AE1784" s="120" t="str">
        <f t="shared" si="109"/>
        <v/>
      </c>
      <c r="AF1784" s="121" t="str">
        <f t="shared" si="106"/>
        <v/>
      </c>
    </row>
    <row r="1785" spans="2:32" ht="15.75" customHeight="1" x14ac:dyDescent="0.35">
      <c r="B1785" s="903"/>
      <c r="C1785" s="904"/>
      <c r="D1785" s="905"/>
      <c r="E1785" s="906"/>
      <c r="F1785" s="907"/>
      <c r="G1785" s="908"/>
      <c r="H1785" s="909"/>
      <c r="I1785" s="910"/>
      <c r="J1785" s="911"/>
      <c r="K1785" s="912"/>
      <c r="L1785" s="913"/>
      <c r="M1785" s="914"/>
      <c r="N1785" s="915"/>
      <c r="O1785" s="914"/>
      <c r="P1785" s="915"/>
      <c r="Q1785" s="916"/>
      <c r="R1785" s="917"/>
      <c r="S1785" s="918"/>
      <c r="T1785" s="114" t="str" cm="1">
        <f t="array" ref="T1785">_xlfn.IFS(I1785="L = L",J1785*K1785,I1785="L = RoT",J1785*R1785*S1785,I1785="A = L x H",J1785*K1785*L1785,I1785="A = CS",J1785*O1785,I1785="A = A",J1785*N1785,I1785="A = RoT",J1785*R1785*S1785,I1785="V = L x H x T",J1785*K1785*L1785*M1785,I1785="V = L x CS",J1785*K1785*O1785,I1785="V = T x A",J1785*M1785*N1785,I1785="V = V",J1785*P1785,I1785="V = RoT",J1785*R1785*S1785,I1785="M = M",J1785*Q1785,I1785="M = RoT",J1785*R1785*S1785,I1785="","")</f>
        <v/>
      </c>
      <c r="U1785" s="115" t="str" cm="1">
        <f t="array" ref="U1785">_xlfn.IFNA(_xlfn.IFS($H1785="length","m",$H1785="area","m2",$H1785="volume","m3",$H1785="mass","kg",$H1785="",""),"problem")</f>
        <v/>
      </c>
      <c r="V1785" s="475"/>
      <c r="W1785" s="476"/>
      <c r="X1785" s="476"/>
      <c r="Y1785" s="476"/>
      <c r="Z1785" s="116"/>
      <c r="AA1785" s="117" t="str" cm="1">
        <f t="array" ref="AA1785">_xlfn.IFNA(_xlfn.IFS($H1785="Length",VLOOKUP($Y1785,Densities,3,FALSE),$H1785="area",VLOOKUP($Y1785,Densities,4,FALSE),$H1785="volume",VLOOKUP($Y1785,Densities,5,FALSE),$H1785="mass",1,$H1785="",""),"enter density manually")</f>
        <v/>
      </c>
      <c r="AB1785" s="115" t="str" cm="1">
        <f t="array" ref="AB1785">_xlfn.IFNA(_xlfn.IFS($H1785="length","kg/m",$H1785="area","kg/m2",$H1785="volume","kg/m3",$H1785="mass","kg/kg",$H1785="",""),"problem")</f>
        <v/>
      </c>
      <c r="AC1785" s="118" t="str">
        <f t="shared" si="107"/>
        <v/>
      </c>
      <c r="AD1785" s="119" t="str">
        <f t="shared" si="108"/>
        <v/>
      </c>
      <c r="AE1785" s="120" t="str">
        <f t="shared" si="109"/>
        <v/>
      </c>
      <c r="AF1785" s="121" t="str">
        <f t="shared" si="106"/>
        <v/>
      </c>
    </row>
    <row r="1786" spans="2:32" ht="15.75" customHeight="1" x14ac:dyDescent="0.35">
      <c r="B1786" s="903"/>
      <c r="C1786" s="904"/>
      <c r="D1786" s="905"/>
      <c r="E1786" s="906"/>
      <c r="F1786" s="907"/>
      <c r="G1786" s="908"/>
      <c r="H1786" s="909"/>
      <c r="I1786" s="910"/>
      <c r="J1786" s="911"/>
      <c r="K1786" s="912"/>
      <c r="L1786" s="913"/>
      <c r="M1786" s="914"/>
      <c r="N1786" s="915"/>
      <c r="O1786" s="914"/>
      <c r="P1786" s="915"/>
      <c r="Q1786" s="916"/>
      <c r="R1786" s="917"/>
      <c r="S1786" s="918"/>
      <c r="T1786" s="114" t="str" cm="1">
        <f t="array" ref="T1786">_xlfn.IFS(I1786="L = L",J1786*K1786,I1786="L = RoT",J1786*R1786*S1786,I1786="A = L x H",J1786*K1786*L1786,I1786="A = CS",J1786*O1786,I1786="A = A",J1786*N1786,I1786="A = RoT",J1786*R1786*S1786,I1786="V = L x H x T",J1786*K1786*L1786*M1786,I1786="V = L x CS",J1786*K1786*O1786,I1786="V = T x A",J1786*M1786*N1786,I1786="V = V",J1786*P1786,I1786="V = RoT",J1786*R1786*S1786,I1786="M = M",J1786*Q1786,I1786="M = RoT",J1786*R1786*S1786,I1786="","")</f>
        <v/>
      </c>
      <c r="U1786" s="115" t="str" cm="1">
        <f t="array" ref="U1786">_xlfn.IFNA(_xlfn.IFS($H1786="length","m",$H1786="area","m2",$H1786="volume","m3",$H1786="mass","kg",$H1786="",""),"problem")</f>
        <v/>
      </c>
      <c r="V1786" s="475"/>
      <c r="W1786" s="476"/>
      <c r="X1786" s="476"/>
      <c r="Y1786" s="476"/>
      <c r="Z1786" s="116"/>
      <c r="AA1786" s="117" t="str" cm="1">
        <f t="array" ref="AA1786">_xlfn.IFNA(_xlfn.IFS($H1786="Length",VLOOKUP($Y1786,Densities,3,FALSE),$H1786="area",VLOOKUP($Y1786,Densities,4,FALSE),$H1786="volume",VLOOKUP($Y1786,Densities,5,FALSE),$H1786="mass",1,$H1786="",""),"enter density manually")</f>
        <v/>
      </c>
      <c r="AB1786" s="115" t="str" cm="1">
        <f t="array" ref="AB1786">_xlfn.IFNA(_xlfn.IFS($H1786="length","kg/m",$H1786="area","kg/m2",$H1786="volume","kg/m3",$H1786="mass","kg/kg",$H1786="",""),"problem")</f>
        <v/>
      </c>
      <c r="AC1786" s="118" t="str">
        <f t="shared" si="107"/>
        <v/>
      </c>
      <c r="AD1786" s="119" t="str">
        <f t="shared" si="108"/>
        <v/>
      </c>
      <c r="AE1786" s="120" t="str">
        <f t="shared" si="109"/>
        <v/>
      </c>
      <c r="AF1786" s="121" t="str">
        <f t="shared" si="106"/>
        <v/>
      </c>
    </row>
    <row r="1787" spans="2:32" ht="15.75" customHeight="1" x14ac:dyDescent="0.35">
      <c r="B1787" s="903"/>
      <c r="C1787" s="904"/>
      <c r="D1787" s="905"/>
      <c r="E1787" s="906"/>
      <c r="F1787" s="907"/>
      <c r="G1787" s="908"/>
      <c r="H1787" s="909"/>
      <c r="I1787" s="910"/>
      <c r="J1787" s="911"/>
      <c r="K1787" s="912"/>
      <c r="L1787" s="913"/>
      <c r="M1787" s="914"/>
      <c r="N1787" s="915"/>
      <c r="O1787" s="914"/>
      <c r="P1787" s="915"/>
      <c r="Q1787" s="916"/>
      <c r="R1787" s="917"/>
      <c r="S1787" s="918"/>
      <c r="T1787" s="114" t="str" cm="1">
        <f t="array" ref="T1787">_xlfn.IFS(I1787="L = L",J1787*K1787,I1787="L = RoT",J1787*R1787*S1787,I1787="A = L x H",J1787*K1787*L1787,I1787="A = CS",J1787*O1787,I1787="A = A",J1787*N1787,I1787="A = RoT",J1787*R1787*S1787,I1787="V = L x H x T",J1787*K1787*L1787*M1787,I1787="V = L x CS",J1787*K1787*O1787,I1787="V = T x A",J1787*M1787*N1787,I1787="V = V",J1787*P1787,I1787="V = RoT",J1787*R1787*S1787,I1787="M = M",J1787*Q1787,I1787="M = RoT",J1787*R1787*S1787,I1787="","")</f>
        <v/>
      </c>
      <c r="U1787" s="115" t="str" cm="1">
        <f t="array" ref="U1787">_xlfn.IFNA(_xlfn.IFS($H1787="length","m",$H1787="area","m2",$H1787="volume","m3",$H1787="mass","kg",$H1787="",""),"problem")</f>
        <v/>
      </c>
      <c r="V1787" s="475"/>
      <c r="W1787" s="476"/>
      <c r="X1787" s="476"/>
      <c r="Y1787" s="476"/>
      <c r="Z1787" s="116"/>
      <c r="AA1787" s="117" t="str" cm="1">
        <f t="array" ref="AA1787">_xlfn.IFNA(_xlfn.IFS($H1787="Length",VLOOKUP($Y1787,Densities,3,FALSE),$H1787="area",VLOOKUP($Y1787,Densities,4,FALSE),$H1787="volume",VLOOKUP($Y1787,Densities,5,FALSE),$H1787="mass",1,$H1787="",""),"enter density manually")</f>
        <v/>
      </c>
      <c r="AB1787" s="115" t="str" cm="1">
        <f t="array" ref="AB1787">_xlfn.IFNA(_xlfn.IFS($H1787="length","kg/m",$H1787="area","kg/m2",$H1787="volume","kg/m3",$H1787="mass","kg/kg",$H1787="",""),"problem")</f>
        <v/>
      </c>
      <c r="AC1787" s="118" t="str">
        <f t="shared" si="107"/>
        <v/>
      </c>
      <c r="AD1787" s="119" t="str">
        <f t="shared" si="108"/>
        <v/>
      </c>
      <c r="AE1787" s="120" t="str">
        <f t="shared" si="109"/>
        <v/>
      </c>
      <c r="AF1787" s="121" t="str">
        <f t="shared" si="106"/>
        <v/>
      </c>
    </row>
    <row r="1788" spans="2:32" ht="15.75" customHeight="1" x14ac:dyDescent="0.35">
      <c r="B1788" s="903"/>
      <c r="C1788" s="904"/>
      <c r="D1788" s="905"/>
      <c r="E1788" s="906"/>
      <c r="F1788" s="907"/>
      <c r="G1788" s="908"/>
      <c r="H1788" s="909"/>
      <c r="I1788" s="910"/>
      <c r="J1788" s="911"/>
      <c r="K1788" s="912"/>
      <c r="L1788" s="913"/>
      <c r="M1788" s="914"/>
      <c r="N1788" s="915"/>
      <c r="O1788" s="914"/>
      <c r="P1788" s="915"/>
      <c r="Q1788" s="916"/>
      <c r="R1788" s="917"/>
      <c r="S1788" s="918"/>
      <c r="T1788" s="114" t="str" cm="1">
        <f t="array" ref="T1788">_xlfn.IFS(I1788="L = L",J1788*K1788,I1788="L = RoT",J1788*R1788*S1788,I1788="A = L x H",J1788*K1788*L1788,I1788="A = CS",J1788*O1788,I1788="A = A",J1788*N1788,I1788="A = RoT",J1788*R1788*S1788,I1788="V = L x H x T",J1788*K1788*L1788*M1788,I1788="V = L x CS",J1788*K1788*O1788,I1788="V = T x A",J1788*M1788*N1788,I1788="V = V",J1788*P1788,I1788="V = RoT",J1788*R1788*S1788,I1788="M = M",J1788*Q1788,I1788="M = RoT",J1788*R1788*S1788,I1788="","")</f>
        <v/>
      </c>
      <c r="U1788" s="115" t="str" cm="1">
        <f t="array" ref="U1788">_xlfn.IFNA(_xlfn.IFS($H1788="length","m",$H1788="area","m2",$H1788="volume","m3",$H1788="mass","kg",$H1788="",""),"problem")</f>
        <v/>
      </c>
      <c r="V1788" s="475"/>
      <c r="W1788" s="476"/>
      <c r="X1788" s="476"/>
      <c r="Y1788" s="476"/>
      <c r="Z1788" s="116"/>
      <c r="AA1788" s="117" t="str" cm="1">
        <f t="array" ref="AA1788">_xlfn.IFNA(_xlfn.IFS($H1788="Length",VLOOKUP($Y1788,Densities,3,FALSE),$H1788="area",VLOOKUP($Y1788,Densities,4,FALSE),$H1788="volume",VLOOKUP($Y1788,Densities,5,FALSE),$H1788="mass",1,$H1788="",""),"enter density manually")</f>
        <v/>
      </c>
      <c r="AB1788" s="115" t="str" cm="1">
        <f t="array" ref="AB1788">_xlfn.IFNA(_xlfn.IFS($H1788="length","kg/m",$H1788="area","kg/m2",$H1788="volume","kg/m3",$H1788="mass","kg/kg",$H1788="",""),"problem")</f>
        <v/>
      </c>
      <c r="AC1788" s="118" t="str">
        <f t="shared" si="107"/>
        <v/>
      </c>
      <c r="AD1788" s="119" t="str">
        <f t="shared" si="108"/>
        <v/>
      </c>
      <c r="AE1788" s="120" t="str">
        <f t="shared" si="109"/>
        <v/>
      </c>
      <c r="AF1788" s="121" t="str">
        <f t="shared" si="106"/>
        <v/>
      </c>
    </row>
    <row r="1789" spans="2:32" ht="15.75" customHeight="1" x14ac:dyDescent="0.35">
      <c r="B1789" s="903"/>
      <c r="C1789" s="904"/>
      <c r="D1789" s="905"/>
      <c r="E1789" s="906"/>
      <c r="F1789" s="907"/>
      <c r="G1789" s="908"/>
      <c r="H1789" s="909"/>
      <c r="I1789" s="910"/>
      <c r="J1789" s="911"/>
      <c r="K1789" s="912"/>
      <c r="L1789" s="913"/>
      <c r="M1789" s="914"/>
      <c r="N1789" s="915"/>
      <c r="O1789" s="914"/>
      <c r="P1789" s="915"/>
      <c r="Q1789" s="916"/>
      <c r="R1789" s="917"/>
      <c r="S1789" s="918"/>
      <c r="T1789" s="114" t="str" cm="1">
        <f t="array" ref="T1789">_xlfn.IFS(I1789="L = L",J1789*K1789,I1789="L = RoT",J1789*R1789*S1789,I1789="A = L x H",J1789*K1789*L1789,I1789="A = CS",J1789*O1789,I1789="A = A",J1789*N1789,I1789="A = RoT",J1789*R1789*S1789,I1789="V = L x H x T",J1789*K1789*L1789*M1789,I1789="V = L x CS",J1789*K1789*O1789,I1789="V = T x A",J1789*M1789*N1789,I1789="V = V",J1789*P1789,I1789="V = RoT",J1789*R1789*S1789,I1789="M = M",J1789*Q1789,I1789="M = RoT",J1789*R1789*S1789,I1789="","")</f>
        <v/>
      </c>
      <c r="U1789" s="115" t="str" cm="1">
        <f t="array" ref="U1789">_xlfn.IFNA(_xlfn.IFS($H1789="length","m",$H1789="area","m2",$H1789="volume","m3",$H1789="mass","kg",$H1789="",""),"problem")</f>
        <v/>
      </c>
      <c r="V1789" s="475"/>
      <c r="W1789" s="476"/>
      <c r="X1789" s="476"/>
      <c r="Y1789" s="476"/>
      <c r="Z1789" s="116"/>
      <c r="AA1789" s="117" t="str" cm="1">
        <f t="array" ref="AA1789">_xlfn.IFNA(_xlfn.IFS($H1789="Length",VLOOKUP($Y1789,Densities,3,FALSE),$H1789="area",VLOOKUP($Y1789,Densities,4,FALSE),$H1789="volume",VLOOKUP($Y1789,Densities,5,FALSE),$H1789="mass",1,$H1789="",""),"enter density manually")</f>
        <v/>
      </c>
      <c r="AB1789" s="115" t="str" cm="1">
        <f t="array" ref="AB1789">_xlfn.IFNA(_xlfn.IFS($H1789="length","kg/m",$H1789="area","kg/m2",$H1789="volume","kg/m3",$H1789="mass","kg/kg",$H1789="",""),"problem")</f>
        <v/>
      </c>
      <c r="AC1789" s="118" t="str">
        <f t="shared" si="107"/>
        <v/>
      </c>
      <c r="AD1789" s="119" t="str">
        <f t="shared" si="108"/>
        <v/>
      </c>
      <c r="AE1789" s="120" t="str">
        <f t="shared" si="109"/>
        <v/>
      </c>
      <c r="AF1789" s="121" t="str">
        <f t="shared" si="106"/>
        <v/>
      </c>
    </row>
    <row r="1790" spans="2:32" ht="15.75" customHeight="1" x14ac:dyDescent="0.35">
      <c r="B1790" s="903"/>
      <c r="C1790" s="904"/>
      <c r="D1790" s="905"/>
      <c r="E1790" s="906"/>
      <c r="F1790" s="907"/>
      <c r="G1790" s="908"/>
      <c r="H1790" s="909"/>
      <c r="I1790" s="910"/>
      <c r="J1790" s="911"/>
      <c r="K1790" s="912"/>
      <c r="L1790" s="913"/>
      <c r="M1790" s="914"/>
      <c r="N1790" s="915"/>
      <c r="O1790" s="914"/>
      <c r="P1790" s="915"/>
      <c r="Q1790" s="916"/>
      <c r="R1790" s="917"/>
      <c r="S1790" s="918"/>
      <c r="T1790" s="114" t="str" cm="1">
        <f t="array" ref="T1790">_xlfn.IFS(I1790="L = L",J1790*K1790,I1790="L = RoT",J1790*R1790*S1790,I1790="A = L x H",J1790*K1790*L1790,I1790="A = CS",J1790*O1790,I1790="A = A",J1790*N1790,I1790="A = RoT",J1790*R1790*S1790,I1790="V = L x H x T",J1790*K1790*L1790*M1790,I1790="V = L x CS",J1790*K1790*O1790,I1790="V = T x A",J1790*M1790*N1790,I1790="V = V",J1790*P1790,I1790="V = RoT",J1790*R1790*S1790,I1790="M = M",J1790*Q1790,I1790="M = RoT",J1790*R1790*S1790,I1790="","")</f>
        <v/>
      </c>
      <c r="U1790" s="115" t="str" cm="1">
        <f t="array" ref="U1790">_xlfn.IFNA(_xlfn.IFS($H1790="length","m",$H1790="area","m2",$H1790="volume","m3",$H1790="mass","kg",$H1790="",""),"problem")</f>
        <v/>
      </c>
      <c r="V1790" s="475"/>
      <c r="W1790" s="476"/>
      <c r="X1790" s="476"/>
      <c r="Y1790" s="476"/>
      <c r="Z1790" s="116"/>
      <c r="AA1790" s="117" t="str" cm="1">
        <f t="array" ref="AA1790">_xlfn.IFNA(_xlfn.IFS($H1790="Length",VLOOKUP($Y1790,Densities,3,FALSE),$H1790="area",VLOOKUP($Y1790,Densities,4,FALSE),$H1790="volume",VLOOKUP($Y1790,Densities,5,FALSE),$H1790="mass",1,$H1790="",""),"enter density manually")</f>
        <v/>
      </c>
      <c r="AB1790" s="115" t="str" cm="1">
        <f t="array" ref="AB1790">_xlfn.IFNA(_xlfn.IFS($H1790="length","kg/m",$H1790="area","kg/m2",$H1790="volume","kg/m3",$H1790="mass","kg/kg",$H1790="",""),"problem")</f>
        <v/>
      </c>
      <c r="AC1790" s="118" t="str">
        <f t="shared" si="107"/>
        <v/>
      </c>
      <c r="AD1790" s="119" t="str">
        <f t="shared" si="108"/>
        <v/>
      </c>
      <c r="AE1790" s="120" t="str">
        <f t="shared" si="109"/>
        <v/>
      </c>
      <c r="AF1790" s="121" t="str">
        <f t="shared" si="106"/>
        <v/>
      </c>
    </row>
    <row r="1791" spans="2:32" ht="15.75" customHeight="1" x14ac:dyDescent="0.35">
      <c r="B1791" s="903"/>
      <c r="C1791" s="904"/>
      <c r="D1791" s="905"/>
      <c r="E1791" s="906"/>
      <c r="F1791" s="907"/>
      <c r="G1791" s="908"/>
      <c r="H1791" s="909"/>
      <c r="I1791" s="910"/>
      <c r="J1791" s="911"/>
      <c r="K1791" s="912"/>
      <c r="L1791" s="913"/>
      <c r="M1791" s="914"/>
      <c r="N1791" s="915"/>
      <c r="O1791" s="914"/>
      <c r="P1791" s="915"/>
      <c r="Q1791" s="916"/>
      <c r="R1791" s="917"/>
      <c r="S1791" s="918"/>
      <c r="T1791" s="114" t="str" cm="1">
        <f t="array" ref="T1791">_xlfn.IFS(I1791="L = L",J1791*K1791,I1791="L = RoT",J1791*R1791*S1791,I1791="A = L x H",J1791*K1791*L1791,I1791="A = CS",J1791*O1791,I1791="A = A",J1791*N1791,I1791="A = RoT",J1791*R1791*S1791,I1791="V = L x H x T",J1791*K1791*L1791*M1791,I1791="V = L x CS",J1791*K1791*O1791,I1791="V = T x A",J1791*M1791*N1791,I1791="V = V",J1791*P1791,I1791="V = RoT",J1791*R1791*S1791,I1791="M = M",J1791*Q1791,I1791="M = RoT",J1791*R1791*S1791,I1791="","")</f>
        <v/>
      </c>
      <c r="U1791" s="115" t="str" cm="1">
        <f t="array" ref="U1791">_xlfn.IFNA(_xlfn.IFS($H1791="length","m",$H1791="area","m2",$H1791="volume","m3",$H1791="mass","kg",$H1791="",""),"problem")</f>
        <v/>
      </c>
      <c r="V1791" s="475"/>
      <c r="W1791" s="476"/>
      <c r="X1791" s="476"/>
      <c r="Y1791" s="476"/>
      <c r="Z1791" s="116"/>
      <c r="AA1791" s="117" t="str" cm="1">
        <f t="array" ref="AA1791">_xlfn.IFNA(_xlfn.IFS($H1791="Length",VLOOKUP($Y1791,Densities,3,FALSE),$H1791="area",VLOOKUP($Y1791,Densities,4,FALSE),$H1791="volume",VLOOKUP($Y1791,Densities,5,FALSE),$H1791="mass",1,$H1791="",""),"enter density manually")</f>
        <v/>
      </c>
      <c r="AB1791" s="115" t="str" cm="1">
        <f t="array" ref="AB1791">_xlfn.IFNA(_xlfn.IFS($H1791="length","kg/m",$H1791="area","kg/m2",$H1791="volume","kg/m3",$H1791="mass","kg/kg",$H1791="",""),"problem")</f>
        <v/>
      </c>
      <c r="AC1791" s="118" t="str">
        <f t="shared" si="107"/>
        <v/>
      </c>
      <c r="AD1791" s="119" t="str">
        <f t="shared" si="108"/>
        <v/>
      </c>
      <c r="AE1791" s="120" t="str">
        <f t="shared" si="109"/>
        <v/>
      </c>
      <c r="AF1791" s="121" t="str">
        <f t="shared" si="106"/>
        <v/>
      </c>
    </row>
    <row r="1792" spans="2:32" ht="15.75" customHeight="1" x14ac:dyDescent="0.35">
      <c r="B1792" s="903"/>
      <c r="C1792" s="904"/>
      <c r="D1792" s="905"/>
      <c r="E1792" s="906"/>
      <c r="F1792" s="907"/>
      <c r="G1792" s="908"/>
      <c r="H1792" s="909"/>
      <c r="I1792" s="910"/>
      <c r="J1792" s="911"/>
      <c r="K1792" s="912"/>
      <c r="L1792" s="913"/>
      <c r="M1792" s="914"/>
      <c r="N1792" s="915"/>
      <c r="O1792" s="914"/>
      <c r="P1792" s="915"/>
      <c r="Q1792" s="916"/>
      <c r="R1792" s="917"/>
      <c r="S1792" s="918"/>
      <c r="T1792" s="114" t="str" cm="1">
        <f t="array" ref="T1792">_xlfn.IFS(I1792="L = L",J1792*K1792,I1792="L = RoT",J1792*R1792*S1792,I1792="A = L x H",J1792*K1792*L1792,I1792="A = CS",J1792*O1792,I1792="A = A",J1792*N1792,I1792="A = RoT",J1792*R1792*S1792,I1792="V = L x H x T",J1792*K1792*L1792*M1792,I1792="V = L x CS",J1792*K1792*O1792,I1792="V = T x A",J1792*M1792*N1792,I1792="V = V",J1792*P1792,I1792="V = RoT",J1792*R1792*S1792,I1792="M = M",J1792*Q1792,I1792="M = RoT",J1792*R1792*S1792,I1792="","")</f>
        <v/>
      </c>
      <c r="U1792" s="115" t="str" cm="1">
        <f t="array" ref="U1792">_xlfn.IFNA(_xlfn.IFS($H1792="length","m",$H1792="area","m2",$H1792="volume","m3",$H1792="mass","kg",$H1792="",""),"problem")</f>
        <v/>
      </c>
      <c r="V1792" s="475"/>
      <c r="W1792" s="476"/>
      <c r="X1792" s="476"/>
      <c r="Y1792" s="476"/>
      <c r="Z1792" s="116"/>
      <c r="AA1792" s="117" t="str" cm="1">
        <f t="array" ref="AA1792">_xlfn.IFNA(_xlfn.IFS($H1792="Length",VLOOKUP($Y1792,Densities,3,FALSE),$H1792="area",VLOOKUP($Y1792,Densities,4,FALSE),$H1792="volume",VLOOKUP($Y1792,Densities,5,FALSE),$H1792="mass",1,$H1792="",""),"enter density manually")</f>
        <v/>
      </c>
      <c r="AB1792" s="115" t="str" cm="1">
        <f t="array" ref="AB1792">_xlfn.IFNA(_xlfn.IFS($H1792="length","kg/m",$H1792="area","kg/m2",$H1792="volume","kg/m3",$H1792="mass","kg/kg",$H1792="",""),"problem")</f>
        <v/>
      </c>
      <c r="AC1792" s="118" t="str">
        <f t="shared" si="107"/>
        <v/>
      </c>
      <c r="AD1792" s="119" t="str">
        <f t="shared" si="108"/>
        <v/>
      </c>
      <c r="AE1792" s="120" t="str">
        <f t="shared" si="109"/>
        <v/>
      </c>
      <c r="AF1792" s="121" t="str">
        <f t="shared" si="106"/>
        <v/>
      </c>
    </row>
    <row r="1793" spans="2:32" ht="15.75" customHeight="1" x14ac:dyDescent="0.35">
      <c r="B1793" s="903"/>
      <c r="C1793" s="904"/>
      <c r="D1793" s="905"/>
      <c r="E1793" s="906"/>
      <c r="F1793" s="907"/>
      <c r="G1793" s="908"/>
      <c r="H1793" s="909"/>
      <c r="I1793" s="910"/>
      <c r="J1793" s="911"/>
      <c r="K1793" s="912"/>
      <c r="L1793" s="913"/>
      <c r="M1793" s="914"/>
      <c r="N1793" s="915"/>
      <c r="O1793" s="914"/>
      <c r="P1793" s="915"/>
      <c r="Q1793" s="916"/>
      <c r="R1793" s="917"/>
      <c r="S1793" s="918"/>
      <c r="T1793" s="114" t="str" cm="1">
        <f t="array" ref="T1793">_xlfn.IFS(I1793="L = L",J1793*K1793,I1793="L = RoT",J1793*R1793*S1793,I1793="A = L x H",J1793*K1793*L1793,I1793="A = CS",J1793*O1793,I1793="A = A",J1793*N1793,I1793="A = RoT",J1793*R1793*S1793,I1793="V = L x H x T",J1793*K1793*L1793*M1793,I1793="V = L x CS",J1793*K1793*O1793,I1793="V = T x A",J1793*M1793*N1793,I1793="V = V",J1793*P1793,I1793="V = RoT",J1793*R1793*S1793,I1793="M = M",J1793*Q1793,I1793="M = RoT",J1793*R1793*S1793,I1793="","")</f>
        <v/>
      </c>
      <c r="U1793" s="115" t="str" cm="1">
        <f t="array" ref="U1793">_xlfn.IFNA(_xlfn.IFS($H1793="length","m",$H1793="area","m2",$H1793="volume","m3",$H1793="mass","kg",$H1793="",""),"problem")</f>
        <v/>
      </c>
      <c r="V1793" s="475"/>
      <c r="W1793" s="476"/>
      <c r="X1793" s="476"/>
      <c r="Y1793" s="476"/>
      <c r="Z1793" s="116"/>
      <c r="AA1793" s="117" t="str" cm="1">
        <f t="array" ref="AA1793">_xlfn.IFNA(_xlfn.IFS($H1793="Length",VLOOKUP($Y1793,Densities,3,FALSE),$H1793="area",VLOOKUP($Y1793,Densities,4,FALSE),$H1793="volume",VLOOKUP($Y1793,Densities,5,FALSE),$H1793="mass",1,$H1793="",""),"enter density manually")</f>
        <v/>
      </c>
      <c r="AB1793" s="115" t="str" cm="1">
        <f t="array" ref="AB1793">_xlfn.IFNA(_xlfn.IFS($H1793="length","kg/m",$H1793="area","kg/m2",$H1793="volume","kg/m3",$H1793="mass","kg/kg",$H1793="",""),"problem")</f>
        <v/>
      </c>
      <c r="AC1793" s="118" t="str">
        <f t="shared" si="107"/>
        <v/>
      </c>
      <c r="AD1793" s="119" t="str">
        <f t="shared" si="108"/>
        <v/>
      </c>
      <c r="AE1793" s="120" t="str">
        <f t="shared" si="109"/>
        <v/>
      </c>
      <c r="AF1793" s="121" t="str">
        <f t="shared" si="106"/>
        <v/>
      </c>
    </row>
    <row r="1794" spans="2:32" ht="15.75" customHeight="1" x14ac:dyDescent="0.35">
      <c r="B1794" s="903"/>
      <c r="C1794" s="904"/>
      <c r="D1794" s="905"/>
      <c r="E1794" s="906"/>
      <c r="F1794" s="907"/>
      <c r="G1794" s="908"/>
      <c r="H1794" s="909"/>
      <c r="I1794" s="910"/>
      <c r="J1794" s="911"/>
      <c r="K1794" s="912"/>
      <c r="L1794" s="913"/>
      <c r="M1794" s="914"/>
      <c r="N1794" s="915"/>
      <c r="O1794" s="914"/>
      <c r="P1794" s="915"/>
      <c r="Q1794" s="916"/>
      <c r="R1794" s="917"/>
      <c r="S1794" s="918"/>
      <c r="T1794" s="114" t="str" cm="1">
        <f t="array" ref="T1794">_xlfn.IFS(I1794="L = L",J1794*K1794,I1794="L = RoT",J1794*R1794*S1794,I1794="A = L x H",J1794*K1794*L1794,I1794="A = CS",J1794*O1794,I1794="A = A",J1794*N1794,I1794="A = RoT",J1794*R1794*S1794,I1794="V = L x H x T",J1794*K1794*L1794*M1794,I1794="V = L x CS",J1794*K1794*O1794,I1794="V = T x A",J1794*M1794*N1794,I1794="V = V",J1794*P1794,I1794="V = RoT",J1794*R1794*S1794,I1794="M = M",J1794*Q1794,I1794="M = RoT",J1794*R1794*S1794,I1794="","")</f>
        <v/>
      </c>
      <c r="U1794" s="115" t="str" cm="1">
        <f t="array" ref="U1794">_xlfn.IFNA(_xlfn.IFS($H1794="length","m",$H1794="area","m2",$H1794="volume","m3",$H1794="mass","kg",$H1794="",""),"problem")</f>
        <v/>
      </c>
      <c r="V1794" s="475"/>
      <c r="W1794" s="476"/>
      <c r="X1794" s="476"/>
      <c r="Y1794" s="476"/>
      <c r="Z1794" s="116"/>
      <c r="AA1794" s="117" t="str" cm="1">
        <f t="array" ref="AA1794">_xlfn.IFNA(_xlfn.IFS($H1794="Length",VLOOKUP($Y1794,Densities,3,FALSE),$H1794="area",VLOOKUP($Y1794,Densities,4,FALSE),$H1794="volume",VLOOKUP($Y1794,Densities,5,FALSE),$H1794="mass",1,$H1794="",""),"enter density manually")</f>
        <v/>
      </c>
      <c r="AB1794" s="115" t="str" cm="1">
        <f t="array" ref="AB1794">_xlfn.IFNA(_xlfn.IFS($H1794="length","kg/m",$H1794="area","kg/m2",$H1794="volume","kg/m3",$H1794="mass","kg/kg",$H1794="",""),"problem")</f>
        <v/>
      </c>
      <c r="AC1794" s="118" t="str">
        <f t="shared" si="107"/>
        <v/>
      </c>
      <c r="AD1794" s="119" t="str">
        <f t="shared" si="108"/>
        <v/>
      </c>
      <c r="AE1794" s="120" t="str">
        <f t="shared" si="109"/>
        <v/>
      </c>
      <c r="AF1794" s="121" t="str">
        <f t="shared" si="106"/>
        <v/>
      </c>
    </row>
    <row r="1795" spans="2:32" ht="15.75" customHeight="1" x14ac:dyDescent="0.35">
      <c r="B1795" s="903"/>
      <c r="C1795" s="904"/>
      <c r="D1795" s="905"/>
      <c r="E1795" s="906"/>
      <c r="F1795" s="907"/>
      <c r="G1795" s="908"/>
      <c r="H1795" s="909"/>
      <c r="I1795" s="910"/>
      <c r="J1795" s="911"/>
      <c r="K1795" s="912"/>
      <c r="L1795" s="913"/>
      <c r="M1795" s="914"/>
      <c r="N1795" s="915"/>
      <c r="O1795" s="914"/>
      <c r="P1795" s="915"/>
      <c r="Q1795" s="916"/>
      <c r="R1795" s="917"/>
      <c r="S1795" s="918"/>
      <c r="T1795" s="114" t="str" cm="1">
        <f t="array" ref="T1795">_xlfn.IFS(I1795="L = L",J1795*K1795,I1795="L = RoT",J1795*R1795*S1795,I1795="A = L x H",J1795*K1795*L1795,I1795="A = CS",J1795*O1795,I1795="A = A",J1795*N1795,I1795="A = RoT",J1795*R1795*S1795,I1795="V = L x H x T",J1795*K1795*L1795*M1795,I1795="V = L x CS",J1795*K1795*O1795,I1795="V = T x A",J1795*M1795*N1795,I1795="V = V",J1795*P1795,I1795="V = RoT",J1795*R1795*S1795,I1795="M = M",J1795*Q1795,I1795="M = RoT",J1795*R1795*S1795,I1795="","")</f>
        <v/>
      </c>
      <c r="U1795" s="115" t="str" cm="1">
        <f t="array" ref="U1795">_xlfn.IFNA(_xlfn.IFS($H1795="length","m",$H1795="area","m2",$H1795="volume","m3",$H1795="mass","kg",$H1795="",""),"problem")</f>
        <v/>
      </c>
      <c r="V1795" s="475"/>
      <c r="W1795" s="476"/>
      <c r="X1795" s="476"/>
      <c r="Y1795" s="476"/>
      <c r="Z1795" s="116"/>
      <c r="AA1795" s="117" t="str" cm="1">
        <f t="array" ref="AA1795">_xlfn.IFNA(_xlfn.IFS($H1795="Length",VLOOKUP($Y1795,Densities,3,FALSE),$H1795="area",VLOOKUP($Y1795,Densities,4,FALSE),$H1795="volume",VLOOKUP($Y1795,Densities,5,FALSE),$H1795="mass",1,$H1795="",""),"enter density manually")</f>
        <v/>
      </c>
      <c r="AB1795" s="115" t="str" cm="1">
        <f t="array" ref="AB1795">_xlfn.IFNA(_xlfn.IFS($H1795="length","kg/m",$H1795="area","kg/m2",$H1795="volume","kg/m3",$H1795="mass","kg/kg",$H1795="",""),"problem")</f>
        <v/>
      </c>
      <c r="AC1795" s="118" t="str">
        <f t="shared" si="107"/>
        <v/>
      </c>
      <c r="AD1795" s="119" t="str">
        <f t="shared" si="108"/>
        <v/>
      </c>
      <c r="AE1795" s="120" t="str">
        <f t="shared" si="109"/>
        <v/>
      </c>
      <c r="AF1795" s="121" t="str">
        <f t="shared" si="106"/>
        <v/>
      </c>
    </row>
    <row r="1796" spans="2:32" ht="15.75" customHeight="1" x14ac:dyDescent="0.35">
      <c r="B1796" s="903"/>
      <c r="C1796" s="904"/>
      <c r="D1796" s="905"/>
      <c r="E1796" s="906"/>
      <c r="F1796" s="907"/>
      <c r="G1796" s="908"/>
      <c r="H1796" s="909"/>
      <c r="I1796" s="910"/>
      <c r="J1796" s="911"/>
      <c r="K1796" s="912"/>
      <c r="L1796" s="913"/>
      <c r="M1796" s="914"/>
      <c r="N1796" s="915"/>
      <c r="O1796" s="914"/>
      <c r="P1796" s="915"/>
      <c r="Q1796" s="916"/>
      <c r="R1796" s="917"/>
      <c r="S1796" s="918"/>
      <c r="T1796" s="114" t="str" cm="1">
        <f t="array" ref="T1796">_xlfn.IFS(I1796="L = L",J1796*K1796,I1796="L = RoT",J1796*R1796*S1796,I1796="A = L x H",J1796*K1796*L1796,I1796="A = CS",J1796*O1796,I1796="A = A",J1796*N1796,I1796="A = RoT",J1796*R1796*S1796,I1796="V = L x H x T",J1796*K1796*L1796*M1796,I1796="V = L x CS",J1796*K1796*O1796,I1796="V = T x A",J1796*M1796*N1796,I1796="V = V",J1796*P1796,I1796="V = RoT",J1796*R1796*S1796,I1796="M = M",J1796*Q1796,I1796="M = RoT",J1796*R1796*S1796,I1796="","")</f>
        <v/>
      </c>
      <c r="U1796" s="115" t="str" cm="1">
        <f t="array" ref="U1796">_xlfn.IFNA(_xlfn.IFS($H1796="length","m",$H1796="area","m2",$H1796="volume","m3",$H1796="mass","kg",$H1796="",""),"problem")</f>
        <v/>
      </c>
      <c r="V1796" s="475"/>
      <c r="W1796" s="476"/>
      <c r="X1796" s="476"/>
      <c r="Y1796" s="476"/>
      <c r="Z1796" s="116"/>
      <c r="AA1796" s="117" t="str" cm="1">
        <f t="array" ref="AA1796">_xlfn.IFNA(_xlfn.IFS($H1796="Length",VLOOKUP($Y1796,Densities,3,FALSE),$H1796="area",VLOOKUP($Y1796,Densities,4,FALSE),$H1796="volume",VLOOKUP($Y1796,Densities,5,FALSE),$H1796="mass",1,$H1796="",""),"enter density manually")</f>
        <v/>
      </c>
      <c r="AB1796" s="115" t="str" cm="1">
        <f t="array" ref="AB1796">_xlfn.IFNA(_xlfn.IFS($H1796="length","kg/m",$H1796="area","kg/m2",$H1796="volume","kg/m3",$H1796="mass","kg/kg",$H1796="",""),"problem")</f>
        <v/>
      </c>
      <c r="AC1796" s="118" t="str">
        <f t="shared" si="107"/>
        <v/>
      </c>
      <c r="AD1796" s="119" t="str">
        <f t="shared" si="108"/>
        <v/>
      </c>
      <c r="AE1796" s="120" t="str">
        <f t="shared" si="109"/>
        <v/>
      </c>
      <c r="AF1796" s="121" t="str">
        <f t="shared" si="106"/>
        <v/>
      </c>
    </row>
    <row r="1797" spans="2:32" ht="15.75" customHeight="1" x14ac:dyDescent="0.35">
      <c r="B1797" s="903"/>
      <c r="C1797" s="904"/>
      <c r="D1797" s="905"/>
      <c r="E1797" s="906"/>
      <c r="F1797" s="907"/>
      <c r="G1797" s="908"/>
      <c r="H1797" s="909"/>
      <c r="I1797" s="910"/>
      <c r="J1797" s="911"/>
      <c r="K1797" s="912"/>
      <c r="L1797" s="913"/>
      <c r="M1797" s="914"/>
      <c r="N1797" s="915"/>
      <c r="O1797" s="914"/>
      <c r="P1797" s="915"/>
      <c r="Q1797" s="916"/>
      <c r="R1797" s="917"/>
      <c r="S1797" s="918"/>
      <c r="T1797" s="114" t="str" cm="1">
        <f t="array" ref="T1797">_xlfn.IFS(I1797="L = L",J1797*K1797,I1797="L = RoT",J1797*R1797*S1797,I1797="A = L x H",J1797*K1797*L1797,I1797="A = CS",J1797*O1797,I1797="A = A",J1797*N1797,I1797="A = RoT",J1797*R1797*S1797,I1797="V = L x H x T",J1797*K1797*L1797*M1797,I1797="V = L x CS",J1797*K1797*O1797,I1797="V = T x A",J1797*M1797*N1797,I1797="V = V",J1797*P1797,I1797="V = RoT",J1797*R1797*S1797,I1797="M = M",J1797*Q1797,I1797="M = RoT",J1797*R1797*S1797,I1797="","")</f>
        <v/>
      </c>
      <c r="U1797" s="115" t="str" cm="1">
        <f t="array" ref="U1797">_xlfn.IFNA(_xlfn.IFS($H1797="length","m",$H1797="area","m2",$H1797="volume","m3",$H1797="mass","kg",$H1797="",""),"problem")</f>
        <v/>
      </c>
      <c r="V1797" s="475"/>
      <c r="W1797" s="476"/>
      <c r="X1797" s="476"/>
      <c r="Y1797" s="476"/>
      <c r="Z1797" s="116"/>
      <c r="AA1797" s="117" t="str" cm="1">
        <f t="array" ref="AA1797">_xlfn.IFNA(_xlfn.IFS($H1797="Length",VLOOKUP($Y1797,Densities,3,FALSE),$H1797="area",VLOOKUP($Y1797,Densities,4,FALSE),$H1797="volume",VLOOKUP($Y1797,Densities,5,FALSE),$H1797="mass",1,$H1797="",""),"enter density manually")</f>
        <v/>
      </c>
      <c r="AB1797" s="115" t="str" cm="1">
        <f t="array" ref="AB1797">_xlfn.IFNA(_xlfn.IFS($H1797="length","kg/m",$H1797="area","kg/m2",$H1797="volume","kg/m3",$H1797="mass","kg/kg",$H1797="",""),"problem")</f>
        <v/>
      </c>
      <c r="AC1797" s="118" t="str">
        <f t="shared" si="107"/>
        <v/>
      </c>
      <c r="AD1797" s="119" t="str">
        <f t="shared" si="108"/>
        <v/>
      </c>
      <c r="AE1797" s="120" t="str">
        <f t="shared" si="109"/>
        <v/>
      </c>
      <c r="AF1797" s="121" t="str">
        <f t="shared" si="106"/>
        <v/>
      </c>
    </row>
    <row r="1798" spans="2:32" ht="15.75" customHeight="1" x14ac:dyDescent="0.35">
      <c r="B1798" s="903"/>
      <c r="C1798" s="904"/>
      <c r="D1798" s="905"/>
      <c r="E1798" s="906"/>
      <c r="F1798" s="907"/>
      <c r="G1798" s="908"/>
      <c r="H1798" s="909"/>
      <c r="I1798" s="910"/>
      <c r="J1798" s="911"/>
      <c r="K1798" s="912"/>
      <c r="L1798" s="913"/>
      <c r="M1798" s="914"/>
      <c r="N1798" s="915"/>
      <c r="O1798" s="914"/>
      <c r="P1798" s="915"/>
      <c r="Q1798" s="916"/>
      <c r="R1798" s="917"/>
      <c r="S1798" s="918"/>
      <c r="T1798" s="114" t="str" cm="1">
        <f t="array" ref="T1798">_xlfn.IFS(I1798="L = L",J1798*K1798,I1798="L = RoT",J1798*R1798*S1798,I1798="A = L x H",J1798*K1798*L1798,I1798="A = CS",J1798*O1798,I1798="A = A",J1798*N1798,I1798="A = RoT",J1798*R1798*S1798,I1798="V = L x H x T",J1798*K1798*L1798*M1798,I1798="V = L x CS",J1798*K1798*O1798,I1798="V = T x A",J1798*M1798*N1798,I1798="V = V",J1798*P1798,I1798="V = RoT",J1798*R1798*S1798,I1798="M = M",J1798*Q1798,I1798="M = RoT",J1798*R1798*S1798,I1798="","")</f>
        <v/>
      </c>
      <c r="U1798" s="115" t="str" cm="1">
        <f t="array" ref="U1798">_xlfn.IFNA(_xlfn.IFS($H1798="length","m",$H1798="area","m2",$H1798="volume","m3",$H1798="mass","kg",$H1798="",""),"problem")</f>
        <v/>
      </c>
      <c r="V1798" s="475"/>
      <c r="W1798" s="476"/>
      <c r="X1798" s="476"/>
      <c r="Y1798" s="476"/>
      <c r="Z1798" s="116"/>
      <c r="AA1798" s="117" t="str" cm="1">
        <f t="array" ref="AA1798">_xlfn.IFNA(_xlfn.IFS($H1798="Length",VLOOKUP($Y1798,Densities,3,FALSE),$H1798="area",VLOOKUP($Y1798,Densities,4,FALSE),$H1798="volume",VLOOKUP($Y1798,Densities,5,FALSE),$H1798="mass",1,$H1798="",""),"enter density manually")</f>
        <v/>
      </c>
      <c r="AB1798" s="115" t="str" cm="1">
        <f t="array" ref="AB1798">_xlfn.IFNA(_xlfn.IFS($H1798="length","kg/m",$H1798="area","kg/m2",$H1798="volume","kg/m3",$H1798="mass","kg/kg",$H1798="",""),"problem")</f>
        <v/>
      </c>
      <c r="AC1798" s="118" t="str">
        <f t="shared" si="107"/>
        <v/>
      </c>
      <c r="AD1798" s="119" t="str">
        <f t="shared" si="108"/>
        <v/>
      </c>
      <c r="AE1798" s="120" t="str">
        <f t="shared" si="109"/>
        <v/>
      </c>
      <c r="AF1798" s="121" t="str">
        <f t="shared" ref="AF1798:AF1861" si="110">_xlfn.IFNA(IF($Y1798="","",VLOOKUP($Y1798,_xlfn.CHOOSECOLS(Material_categories,4,9),2,FALSE)),"Assign material to its type in tab 'Matching of material categories'")</f>
        <v/>
      </c>
    </row>
    <row r="1799" spans="2:32" ht="15.75" customHeight="1" x14ac:dyDescent="0.35">
      <c r="B1799" s="903"/>
      <c r="C1799" s="904"/>
      <c r="D1799" s="905"/>
      <c r="E1799" s="906"/>
      <c r="F1799" s="907"/>
      <c r="G1799" s="908"/>
      <c r="H1799" s="909"/>
      <c r="I1799" s="910"/>
      <c r="J1799" s="911"/>
      <c r="K1799" s="912"/>
      <c r="L1799" s="913"/>
      <c r="M1799" s="914"/>
      <c r="N1799" s="915"/>
      <c r="O1799" s="914"/>
      <c r="P1799" s="915"/>
      <c r="Q1799" s="916"/>
      <c r="R1799" s="917"/>
      <c r="S1799" s="918"/>
      <c r="T1799" s="114" t="str" cm="1">
        <f t="array" ref="T1799">_xlfn.IFS(I1799="L = L",J1799*K1799,I1799="L = RoT",J1799*R1799*S1799,I1799="A = L x H",J1799*K1799*L1799,I1799="A = CS",J1799*O1799,I1799="A = A",J1799*N1799,I1799="A = RoT",J1799*R1799*S1799,I1799="V = L x H x T",J1799*K1799*L1799*M1799,I1799="V = L x CS",J1799*K1799*O1799,I1799="V = T x A",J1799*M1799*N1799,I1799="V = V",J1799*P1799,I1799="V = RoT",J1799*R1799*S1799,I1799="M = M",J1799*Q1799,I1799="M = RoT",J1799*R1799*S1799,I1799="","")</f>
        <v/>
      </c>
      <c r="U1799" s="115" t="str" cm="1">
        <f t="array" ref="U1799">_xlfn.IFNA(_xlfn.IFS($H1799="length","m",$H1799="area","m2",$H1799="volume","m3",$H1799="mass","kg",$H1799="",""),"problem")</f>
        <v/>
      </c>
      <c r="V1799" s="475"/>
      <c r="W1799" s="476"/>
      <c r="X1799" s="476"/>
      <c r="Y1799" s="476"/>
      <c r="Z1799" s="116"/>
      <c r="AA1799" s="117" t="str" cm="1">
        <f t="array" ref="AA1799">_xlfn.IFNA(_xlfn.IFS($H1799="Length",VLOOKUP($Y1799,Densities,3,FALSE),$H1799="area",VLOOKUP($Y1799,Densities,4,FALSE),$H1799="volume",VLOOKUP($Y1799,Densities,5,FALSE),$H1799="mass",1,$H1799="",""),"enter density manually")</f>
        <v/>
      </c>
      <c r="AB1799" s="115" t="str" cm="1">
        <f t="array" ref="AB1799">_xlfn.IFNA(_xlfn.IFS($H1799="length","kg/m",$H1799="area","kg/m2",$H1799="volume","kg/m3",$H1799="mass","kg/kg",$H1799="",""),"problem")</f>
        <v/>
      </c>
      <c r="AC1799" s="118" t="str">
        <f t="shared" ref="AC1799:AC1862" si="111">IF($T1799="","",$T1799*$AA1799)</f>
        <v/>
      </c>
      <c r="AD1799" s="119" t="str">
        <f t="shared" ref="AD1799:AD1862" si="112">IF($Y1799="","",IFERROR(_xlfn.IFNA(IF($H1799="volume",$AA1799,VLOOKUP($Y1799,Densities,5,FALSE)),"enter volumic density manually"),"enter volumic density manually"))</f>
        <v/>
      </c>
      <c r="AE1799" s="120" t="str">
        <f t="shared" ref="AE1799:AE1862" si="113">IF($Y1799="","",IF($AC1799="","",$AC1799/$AD1799))</f>
        <v/>
      </c>
      <c r="AF1799" s="121" t="str">
        <f t="shared" si="110"/>
        <v/>
      </c>
    </row>
    <row r="1800" spans="2:32" ht="15.75" customHeight="1" x14ac:dyDescent="0.35">
      <c r="B1800" s="903"/>
      <c r="C1800" s="904"/>
      <c r="D1800" s="905"/>
      <c r="E1800" s="906"/>
      <c r="F1800" s="907"/>
      <c r="G1800" s="908"/>
      <c r="H1800" s="909"/>
      <c r="I1800" s="910"/>
      <c r="J1800" s="911"/>
      <c r="K1800" s="912"/>
      <c r="L1800" s="913"/>
      <c r="M1800" s="914"/>
      <c r="N1800" s="915"/>
      <c r="O1800" s="914"/>
      <c r="P1800" s="915"/>
      <c r="Q1800" s="916"/>
      <c r="R1800" s="917"/>
      <c r="S1800" s="918"/>
      <c r="T1800" s="114" t="str" cm="1">
        <f t="array" ref="T1800">_xlfn.IFS(I1800="L = L",J1800*K1800,I1800="L = RoT",J1800*R1800*S1800,I1800="A = L x H",J1800*K1800*L1800,I1800="A = CS",J1800*O1800,I1800="A = A",J1800*N1800,I1800="A = RoT",J1800*R1800*S1800,I1800="V = L x H x T",J1800*K1800*L1800*M1800,I1800="V = L x CS",J1800*K1800*O1800,I1800="V = T x A",J1800*M1800*N1800,I1800="V = V",J1800*P1800,I1800="V = RoT",J1800*R1800*S1800,I1800="M = M",J1800*Q1800,I1800="M = RoT",J1800*R1800*S1800,I1800="","")</f>
        <v/>
      </c>
      <c r="U1800" s="115" t="str" cm="1">
        <f t="array" ref="U1800">_xlfn.IFNA(_xlfn.IFS($H1800="length","m",$H1800="area","m2",$H1800="volume","m3",$H1800="mass","kg",$H1800="",""),"problem")</f>
        <v/>
      </c>
      <c r="V1800" s="475"/>
      <c r="W1800" s="476"/>
      <c r="X1800" s="476"/>
      <c r="Y1800" s="476"/>
      <c r="Z1800" s="116"/>
      <c r="AA1800" s="117" t="str" cm="1">
        <f t="array" ref="AA1800">_xlfn.IFNA(_xlfn.IFS($H1800="Length",VLOOKUP($Y1800,Densities,3,FALSE),$H1800="area",VLOOKUP($Y1800,Densities,4,FALSE),$H1800="volume",VLOOKUP($Y1800,Densities,5,FALSE),$H1800="mass",1,$H1800="",""),"enter density manually")</f>
        <v/>
      </c>
      <c r="AB1800" s="115" t="str" cm="1">
        <f t="array" ref="AB1800">_xlfn.IFNA(_xlfn.IFS($H1800="length","kg/m",$H1800="area","kg/m2",$H1800="volume","kg/m3",$H1800="mass","kg/kg",$H1800="",""),"problem")</f>
        <v/>
      </c>
      <c r="AC1800" s="118" t="str">
        <f t="shared" si="111"/>
        <v/>
      </c>
      <c r="AD1800" s="119" t="str">
        <f t="shared" si="112"/>
        <v/>
      </c>
      <c r="AE1800" s="120" t="str">
        <f t="shared" si="113"/>
        <v/>
      </c>
      <c r="AF1800" s="121" t="str">
        <f t="shared" si="110"/>
        <v/>
      </c>
    </row>
    <row r="1801" spans="2:32" ht="15.75" customHeight="1" x14ac:dyDescent="0.35">
      <c r="B1801" s="903"/>
      <c r="C1801" s="904"/>
      <c r="D1801" s="905"/>
      <c r="E1801" s="906"/>
      <c r="F1801" s="907"/>
      <c r="G1801" s="908"/>
      <c r="H1801" s="909"/>
      <c r="I1801" s="910"/>
      <c r="J1801" s="911"/>
      <c r="K1801" s="912"/>
      <c r="L1801" s="913"/>
      <c r="M1801" s="914"/>
      <c r="N1801" s="915"/>
      <c r="O1801" s="914"/>
      <c r="P1801" s="915"/>
      <c r="Q1801" s="916"/>
      <c r="R1801" s="917"/>
      <c r="S1801" s="918"/>
      <c r="T1801" s="114" t="str" cm="1">
        <f t="array" ref="T1801">_xlfn.IFS(I1801="L = L",J1801*K1801,I1801="L = RoT",J1801*R1801*S1801,I1801="A = L x H",J1801*K1801*L1801,I1801="A = CS",J1801*O1801,I1801="A = A",J1801*N1801,I1801="A = RoT",J1801*R1801*S1801,I1801="V = L x H x T",J1801*K1801*L1801*M1801,I1801="V = L x CS",J1801*K1801*O1801,I1801="V = T x A",J1801*M1801*N1801,I1801="V = V",J1801*P1801,I1801="V = RoT",J1801*R1801*S1801,I1801="M = M",J1801*Q1801,I1801="M = RoT",J1801*R1801*S1801,I1801="","")</f>
        <v/>
      </c>
      <c r="U1801" s="115" t="str" cm="1">
        <f t="array" ref="U1801">_xlfn.IFNA(_xlfn.IFS($H1801="length","m",$H1801="area","m2",$H1801="volume","m3",$H1801="mass","kg",$H1801="",""),"problem")</f>
        <v/>
      </c>
      <c r="V1801" s="475"/>
      <c r="W1801" s="476"/>
      <c r="X1801" s="476"/>
      <c r="Y1801" s="476"/>
      <c r="Z1801" s="116"/>
      <c r="AA1801" s="117" t="str" cm="1">
        <f t="array" ref="AA1801">_xlfn.IFNA(_xlfn.IFS($H1801="Length",VLOOKUP($Y1801,Densities,3,FALSE),$H1801="area",VLOOKUP($Y1801,Densities,4,FALSE),$H1801="volume",VLOOKUP($Y1801,Densities,5,FALSE),$H1801="mass",1,$H1801="",""),"enter density manually")</f>
        <v/>
      </c>
      <c r="AB1801" s="115" t="str" cm="1">
        <f t="array" ref="AB1801">_xlfn.IFNA(_xlfn.IFS($H1801="length","kg/m",$H1801="area","kg/m2",$H1801="volume","kg/m3",$H1801="mass","kg/kg",$H1801="",""),"problem")</f>
        <v/>
      </c>
      <c r="AC1801" s="118" t="str">
        <f t="shared" si="111"/>
        <v/>
      </c>
      <c r="AD1801" s="119" t="str">
        <f t="shared" si="112"/>
        <v/>
      </c>
      <c r="AE1801" s="120" t="str">
        <f t="shared" si="113"/>
        <v/>
      </c>
      <c r="AF1801" s="121" t="str">
        <f t="shared" si="110"/>
        <v/>
      </c>
    </row>
    <row r="1802" spans="2:32" ht="15.75" customHeight="1" x14ac:dyDescent="0.35">
      <c r="B1802" s="903"/>
      <c r="C1802" s="904"/>
      <c r="D1802" s="905"/>
      <c r="E1802" s="906"/>
      <c r="F1802" s="907"/>
      <c r="G1802" s="908"/>
      <c r="H1802" s="909"/>
      <c r="I1802" s="910"/>
      <c r="J1802" s="911"/>
      <c r="K1802" s="912"/>
      <c r="L1802" s="913"/>
      <c r="M1802" s="914"/>
      <c r="N1802" s="915"/>
      <c r="O1802" s="914"/>
      <c r="P1802" s="915"/>
      <c r="Q1802" s="916"/>
      <c r="R1802" s="917"/>
      <c r="S1802" s="918"/>
      <c r="T1802" s="114" t="str" cm="1">
        <f t="array" ref="T1802">_xlfn.IFS(I1802="L = L",J1802*K1802,I1802="L = RoT",J1802*R1802*S1802,I1802="A = L x H",J1802*K1802*L1802,I1802="A = CS",J1802*O1802,I1802="A = A",J1802*N1802,I1802="A = RoT",J1802*R1802*S1802,I1802="V = L x H x T",J1802*K1802*L1802*M1802,I1802="V = L x CS",J1802*K1802*O1802,I1802="V = T x A",J1802*M1802*N1802,I1802="V = V",J1802*P1802,I1802="V = RoT",J1802*R1802*S1802,I1802="M = M",J1802*Q1802,I1802="M = RoT",J1802*R1802*S1802,I1802="","")</f>
        <v/>
      </c>
      <c r="U1802" s="115" t="str" cm="1">
        <f t="array" ref="U1802">_xlfn.IFNA(_xlfn.IFS($H1802="length","m",$H1802="area","m2",$H1802="volume","m3",$H1802="mass","kg",$H1802="",""),"problem")</f>
        <v/>
      </c>
      <c r="V1802" s="475"/>
      <c r="W1802" s="476"/>
      <c r="X1802" s="476"/>
      <c r="Y1802" s="476"/>
      <c r="Z1802" s="116"/>
      <c r="AA1802" s="117" t="str" cm="1">
        <f t="array" ref="AA1802">_xlfn.IFNA(_xlfn.IFS($H1802="Length",VLOOKUP($Y1802,Densities,3,FALSE),$H1802="area",VLOOKUP($Y1802,Densities,4,FALSE),$H1802="volume",VLOOKUP($Y1802,Densities,5,FALSE),$H1802="mass",1,$H1802="",""),"enter density manually")</f>
        <v/>
      </c>
      <c r="AB1802" s="115" t="str" cm="1">
        <f t="array" ref="AB1802">_xlfn.IFNA(_xlfn.IFS($H1802="length","kg/m",$H1802="area","kg/m2",$H1802="volume","kg/m3",$H1802="mass","kg/kg",$H1802="",""),"problem")</f>
        <v/>
      </c>
      <c r="AC1802" s="118" t="str">
        <f t="shared" si="111"/>
        <v/>
      </c>
      <c r="AD1802" s="119" t="str">
        <f t="shared" si="112"/>
        <v/>
      </c>
      <c r="AE1802" s="120" t="str">
        <f t="shared" si="113"/>
        <v/>
      </c>
      <c r="AF1802" s="121" t="str">
        <f t="shared" si="110"/>
        <v/>
      </c>
    </row>
    <row r="1803" spans="2:32" ht="15.75" customHeight="1" x14ac:dyDescent="0.35">
      <c r="B1803" s="903"/>
      <c r="C1803" s="904"/>
      <c r="D1803" s="905"/>
      <c r="E1803" s="906"/>
      <c r="F1803" s="907"/>
      <c r="G1803" s="908"/>
      <c r="H1803" s="909"/>
      <c r="I1803" s="910"/>
      <c r="J1803" s="911"/>
      <c r="K1803" s="912"/>
      <c r="L1803" s="913"/>
      <c r="M1803" s="914"/>
      <c r="N1803" s="915"/>
      <c r="O1803" s="914"/>
      <c r="P1803" s="915"/>
      <c r="Q1803" s="916"/>
      <c r="R1803" s="917"/>
      <c r="S1803" s="918"/>
      <c r="T1803" s="114" t="str" cm="1">
        <f t="array" ref="T1803">_xlfn.IFS(I1803="L = L",J1803*K1803,I1803="L = RoT",J1803*R1803*S1803,I1803="A = L x H",J1803*K1803*L1803,I1803="A = CS",J1803*O1803,I1803="A = A",J1803*N1803,I1803="A = RoT",J1803*R1803*S1803,I1803="V = L x H x T",J1803*K1803*L1803*M1803,I1803="V = L x CS",J1803*K1803*O1803,I1803="V = T x A",J1803*M1803*N1803,I1803="V = V",J1803*P1803,I1803="V = RoT",J1803*R1803*S1803,I1803="M = M",J1803*Q1803,I1803="M = RoT",J1803*R1803*S1803,I1803="","")</f>
        <v/>
      </c>
      <c r="U1803" s="115" t="str" cm="1">
        <f t="array" ref="U1803">_xlfn.IFNA(_xlfn.IFS($H1803="length","m",$H1803="area","m2",$H1803="volume","m3",$H1803="mass","kg",$H1803="",""),"problem")</f>
        <v/>
      </c>
      <c r="V1803" s="475"/>
      <c r="W1803" s="476"/>
      <c r="X1803" s="476"/>
      <c r="Y1803" s="476"/>
      <c r="Z1803" s="116"/>
      <c r="AA1803" s="117" t="str" cm="1">
        <f t="array" ref="AA1803">_xlfn.IFNA(_xlfn.IFS($H1803="Length",VLOOKUP($Y1803,Densities,3,FALSE),$H1803="area",VLOOKUP($Y1803,Densities,4,FALSE),$H1803="volume",VLOOKUP($Y1803,Densities,5,FALSE),$H1803="mass",1,$H1803="",""),"enter density manually")</f>
        <v/>
      </c>
      <c r="AB1803" s="115" t="str" cm="1">
        <f t="array" ref="AB1803">_xlfn.IFNA(_xlfn.IFS($H1803="length","kg/m",$H1803="area","kg/m2",$H1803="volume","kg/m3",$H1803="mass","kg/kg",$H1803="",""),"problem")</f>
        <v/>
      </c>
      <c r="AC1803" s="118" t="str">
        <f t="shared" si="111"/>
        <v/>
      </c>
      <c r="AD1803" s="119" t="str">
        <f t="shared" si="112"/>
        <v/>
      </c>
      <c r="AE1803" s="120" t="str">
        <f t="shared" si="113"/>
        <v/>
      </c>
      <c r="AF1803" s="121" t="str">
        <f t="shared" si="110"/>
        <v/>
      </c>
    </row>
    <row r="1804" spans="2:32" ht="15.75" customHeight="1" x14ac:dyDescent="0.35">
      <c r="B1804" s="903"/>
      <c r="C1804" s="904"/>
      <c r="D1804" s="905"/>
      <c r="E1804" s="906"/>
      <c r="F1804" s="907"/>
      <c r="G1804" s="908"/>
      <c r="H1804" s="909"/>
      <c r="I1804" s="910"/>
      <c r="J1804" s="911"/>
      <c r="K1804" s="912"/>
      <c r="L1804" s="913"/>
      <c r="M1804" s="914"/>
      <c r="N1804" s="915"/>
      <c r="O1804" s="914"/>
      <c r="P1804" s="915"/>
      <c r="Q1804" s="916"/>
      <c r="R1804" s="917"/>
      <c r="S1804" s="918"/>
      <c r="T1804" s="114" t="str" cm="1">
        <f t="array" ref="T1804">_xlfn.IFS(I1804="L = L",J1804*K1804,I1804="L = RoT",J1804*R1804*S1804,I1804="A = L x H",J1804*K1804*L1804,I1804="A = CS",J1804*O1804,I1804="A = A",J1804*N1804,I1804="A = RoT",J1804*R1804*S1804,I1804="V = L x H x T",J1804*K1804*L1804*M1804,I1804="V = L x CS",J1804*K1804*O1804,I1804="V = T x A",J1804*M1804*N1804,I1804="V = V",J1804*P1804,I1804="V = RoT",J1804*R1804*S1804,I1804="M = M",J1804*Q1804,I1804="M = RoT",J1804*R1804*S1804,I1804="","")</f>
        <v/>
      </c>
      <c r="U1804" s="115" t="str" cm="1">
        <f t="array" ref="U1804">_xlfn.IFNA(_xlfn.IFS($H1804="length","m",$H1804="area","m2",$H1804="volume","m3",$H1804="mass","kg",$H1804="",""),"problem")</f>
        <v/>
      </c>
      <c r="V1804" s="475"/>
      <c r="W1804" s="476"/>
      <c r="X1804" s="476"/>
      <c r="Y1804" s="476"/>
      <c r="Z1804" s="116"/>
      <c r="AA1804" s="117" t="str" cm="1">
        <f t="array" ref="AA1804">_xlfn.IFNA(_xlfn.IFS($H1804="Length",VLOOKUP($Y1804,Densities,3,FALSE),$H1804="area",VLOOKUP($Y1804,Densities,4,FALSE),$H1804="volume",VLOOKUP($Y1804,Densities,5,FALSE),$H1804="mass",1,$H1804="",""),"enter density manually")</f>
        <v/>
      </c>
      <c r="AB1804" s="115" t="str" cm="1">
        <f t="array" ref="AB1804">_xlfn.IFNA(_xlfn.IFS($H1804="length","kg/m",$H1804="area","kg/m2",$H1804="volume","kg/m3",$H1804="mass","kg/kg",$H1804="",""),"problem")</f>
        <v/>
      </c>
      <c r="AC1804" s="118" t="str">
        <f t="shared" si="111"/>
        <v/>
      </c>
      <c r="AD1804" s="119" t="str">
        <f t="shared" si="112"/>
        <v/>
      </c>
      <c r="AE1804" s="120" t="str">
        <f t="shared" si="113"/>
        <v/>
      </c>
      <c r="AF1804" s="121" t="str">
        <f t="shared" si="110"/>
        <v/>
      </c>
    </row>
    <row r="1805" spans="2:32" ht="15.75" customHeight="1" x14ac:dyDescent="0.35">
      <c r="B1805" s="903"/>
      <c r="C1805" s="904"/>
      <c r="D1805" s="905"/>
      <c r="E1805" s="906"/>
      <c r="F1805" s="907"/>
      <c r="G1805" s="908"/>
      <c r="H1805" s="909"/>
      <c r="I1805" s="910"/>
      <c r="J1805" s="911"/>
      <c r="K1805" s="912"/>
      <c r="L1805" s="913"/>
      <c r="M1805" s="914"/>
      <c r="N1805" s="915"/>
      <c r="O1805" s="914"/>
      <c r="P1805" s="915"/>
      <c r="Q1805" s="916"/>
      <c r="R1805" s="917"/>
      <c r="S1805" s="918"/>
      <c r="T1805" s="114" t="str" cm="1">
        <f t="array" ref="T1805">_xlfn.IFS(I1805="L = L",J1805*K1805,I1805="L = RoT",J1805*R1805*S1805,I1805="A = L x H",J1805*K1805*L1805,I1805="A = CS",J1805*O1805,I1805="A = A",J1805*N1805,I1805="A = RoT",J1805*R1805*S1805,I1805="V = L x H x T",J1805*K1805*L1805*M1805,I1805="V = L x CS",J1805*K1805*O1805,I1805="V = T x A",J1805*M1805*N1805,I1805="V = V",J1805*P1805,I1805="V = RoT",J1805*R1805*S1805,I1805="M = M",J1805*Q1805,I1805="M = RoT",J1805*R1805*S1805,I1805="","")</f>
        <v/>
      </c>
      <c r="U1805" s="115" t="str" cm="1">
        <f t="array" ref="U1805">_xlfn.IFNA(_xlfn.IFS($H1805="length","m",$H1805="area","m2",$H1805="volume","m3",$H1805="mass","kg",$H1805="",""),"problem")</f>
        <v/>
      </c>
      <c r="V1805" s="475"/>
      <c r="W1805" s="476"/>
      <c r="X1805" s="476"/>
      <c r="Y1805" s="476"/>
      <c r="Z1805" s="116"/>
      <c r="AA1805" s="117" t="str" cm="1">
        <f t="array" ref="AA1805">_xlfn.IFNA(_xlfn.IFS($H1805="Length",VLOOKUP($Y1805,Densities,3,FALSE),$H1805="area",VLOOKUP($Y1805,Densities,4,FALSE),$H1805="volume",VLOOKUP($Y1805,Densities,5,FALSE),$H1805="mass",1,$H1805="",""),"enter density manually")</f>
        <v/>
      </c>
      <c r="AB1805" s="115" t="str" cm="1">
        <f t="array" ref="AB1805">_xlfn.IFNA(_xlfn.IFS($H1805="length","kg/m",$H1805="area","kg/m2",$H1805="volume","kg/m3",$H1805="mass","kg/kg",$H1805="",""),"problem")</f>
        <v/>
      </c>
      <c r="AC1805" s="118" t="str">
        <f t="shared" si="111"/>
        <v/>
      </c>
      <c r="AD1805" s="119" t="str">
        <f t="shared" si="112"/>
        <v/>
      </c>
      <c r="AE1805" s="120" t="str">
        <f t="shared" si="113"/>
        <v/>
      </c>
      <c r="AF1805" s="121" t="str">
        <f t="shared" si="110"/>
        <v/>
      </c>
    </row>
    <row r="1806" spans="2:32" ht="15.75" customHeight="1" x14ac:dyDescent="0.35">
      <c r="B1806" s="903"/>
      <c r="C1806" s="904"/>
      <c r="D1806" s="905"/>
      <c r="E1806" s="906"/>
      <c r="F1806" s="907"/>
      <c r="G1806" s="908"/>
      <c r="H1806" s="909"/>
      <c r="I1806" s="910"/>
      <c r="J1806" s="911"/>
      <c r="K1806" s="912"/>
      <c r="L1806" s="913"/>
      <c r="M1806" s="914"/>
      <c r="N1806" s="915"/>
      <c r="O1806" s="914"/>
      <c r="P1806" s="915"/>
      <c r="Q1806" s="916"/>
      <c r="R1806" s="917"/>
      <c r="S1806" s="918"/>
      <c r="T1806" s="114" t="str" cm="1">
        <f t="array" ref="T1806">_xlfn.IFS(I1806="L = L",J1806*K1806,I1806="L = RoT",J1806*R1806*S1806,I1806="A = L x H",J1806*K1806*L1806,I1806="A = CS",J1806*O1806,I1806="A = A",J1806*N1806,I1806="A = RoT",J1806*R1806*S1806,I1806="V = L x H x T",J1806*K1806*L1806*M1806,I1806="V = L x CS",J1806*K1806*O1806,I1806="V = T x A",J1806*M1806*N1806,I1806="V = V",J1806*P1806,I1806="V = RoT",J1806*R1806*S1806,I1806="M = M",J1806*Q1806,I1806="M = RoT",J1806*R1806*S1806,I1806="","")</f>
        <v/>
      </c>
      <c r="U1806" s="115" t="str" cm="1">
        <f t="array" ref="U1806">_xlfn.IFNA(_xlfn.IFS($H1806="length","m",$H1806="area","m2",$H1806="volume","m3",$H1806="mass","kg",$H1806="",""),"problem")</f>
        <v/>
      </c>
      <c r="V1806" s="475"/>
      <c r="W1806" s="476"/>
      <c r="X1806" s="476"/>
      <c r="Y1806" s="476"/>
      <c r="Z1806" s="116"/>
      <c r="AA1806" s="117" t="str" cm="1">
        <f t="array" ref="AA1806">_xlfn.IFNA(_xlfn.IFS($H1806="Length",VLOOKUP($Y1806,Densities,3,FALSE),$H1806="area",VLOOKUP($Y1806,Densities,4,FALSE),$H1806="volume",VLOOKUP($Y1806,Densities,5,FALSE),$H1806="mass",1,$H1806="",""),"enter density manually")</f>
        <v/>
      </c>
      <c r="AB1806" s="115" t="str" cm="1">
        <f t="array" ref="AB1806">_xlfn.IFNA(_xlfn.IFS($H1806="length","kg/m",$H1806="area","kg/m2",$H1806="volume","kg/m3",$H1806="mass","kg/kg",$H1806="",""),"problem")</f>
        <v/>
      </c>
      <c r="AC1806" s="118" t="str">
        <f t="shared" si="111"/>
        <v/>
      </c>
      <c r="AD1806" s="119" t="str">
        <f t="shared" si="112"/>
        <v/>
      </c>
      <c r="AE1806" s="120" t="str">
        <f t="shared" si="113"/>
        <v/>
      </c>
      <c r="AF1806" s="121" t="str">
        <f t="shared" si="110"/>
        <v/>
      </c>
    </row>
    <row r="1807" spans="2:32" ht="15.75" customHeight="1" x14ac:dyDescent="0.35">
      <c r="B1807" s="903"/>
      <c r="C1807" s="904"/>
      <c r="D1807" s="905"/>
      <c r="E1807" s="906"/>
      <c r="F1807" s="907"/>
      <c r="G1807" s="908"/>
      <c r="H1807" s="909"/>
      <c r="I1807" s="910"/>
      <c r="J1807" s="911"/>
      <c r="K1807" s="912"/>
      <c r="L1807" s="913"/>
      <c r="M1807" s="914"/>
      <c r="N1807" s="915"/>
      <c r="O1807" s="914"/>
      <c r="P1807" s="915"/>
      <c r="Q1807" s="916"/>
      <c r="R1807" s="917"/>
      <c r="S1807" s="918"/>
      <c r="T1807" s="114" t="str" cm="1">
        <f t="array" ref="T1807">_xlfn.IFS(I1807="L = L",J1807*K1807,I1807="L = RoT",J1807*R1807*S1807,I1807="A = L x H",J1807*K1807*L1807,I1807="A = CS",J1807*O1807,I1807="A = A",J1807*N1807,I1807="A = RoT",J1807*R1807*S1807,I1807="V = L x H x T",J1807*K1807*L1807*M1807,I1807="V = L x CS",J1807*K1807*O1807,I1807="V = T x A",J1807*M1807*N1807,I1807="V = V",J1807*P1807,I1807="V = RoT",J1807*R1807*S1807,I1807="M = M",J1807*Q1807,I1807="M = RoT",J1807*R1807*S1807,I1807="","")</f>
        <v/>
      </c>
      <c r="U1807" s="115" t="str" cm="1">
        <f t="array" ref="U1807">_xlfn.IFNA(_xlfn.IFS($H1807="length","m",$H1807="area","m2",$H1807="volume","m3",$H1807="mass","kg",$H1807="",""),"problem")</f>
        <v/>
      </c>
      <c r="V1807" s="475"/>
      <c r="W1807" s="476"/>
      <c r="X1807" s="476"/>
      <c r="Y1807" s="476"/>
      <c r="Z1807" s="116"/>
      <c r="AA1807" s="117" t="str" cm="1">
        <f t="array" ref="AA1807">_xlfn.IFNA(_xlfn.IFS($H1807="Length",VLOOKUP($Y1807,Densities,3,FALSE),$H1807="area",VLOOKUP($Y1807,Densities,4,FALSE),$H1807="volume",VLOOKUP($Y1807,Densities,5,FALSE),$H1807="mass",1,$H1807="",""),"enter density manually")</f>
        <v/>
      </c>
      <c r="AB1807" s="115" t="str" cm="1">
        <f t="array" ref="AB1807">_xlfn.IFNA(_xlfn.IFS($H1807="length","kg/m",$H1807="area","kg/m2",$H1807="volume","kg/m3",$H1807="mass","kg/kg",$H1807="",""),"problem")</f>
        <v/>
      </c>
      <c r="AC1807" s="118" t="str">
        <f t="shared" si="111"/>
        <v/>
      </c>
      <c r="AD1807" s="119" t="str">
        <f t="shared" si="112"/>
        <v/>
      </c>
      <c r="AE1807" s="120" t="str">
        <f t="shared" si="113"/>
        <v/>
      </c>
      <c r="AF1807" s="121" t="str">
        <f t="shared" si="110"/>
        <v/>
      </c>
    </row>
    <row r="1808" spans="2:32" ht="15.75" customHeight="1" x14ac:dyDescent="0.35">
      <c r="B1808" s="903"/>
      <c r="C1808" s="904"/>
      <c r="D1808" s="905"/>
      <c r="E1808" s="906"/>
      <c r="F1808" s="907"/>
      <c r="G1808" s="908"/>
      <c r="H1808" s="909"/>
      <c r="I1808" s="910"/>
      <c r="J1808" s="911"/>
      <c r="K1808" s="912"/>
      <c r="L1808" s="913"/>
      <c r="M1808" s="914"/>
      <c r="N1808" s="915"/>
      <c r="O1808" s="914"/>
      <c r="P1808" s="915"/>
      <c r="Q1808" s="916"/>
      <c r="R1808" s="917"/>
      <c r="S1808" s="918"/>
      <c r="T1808" s="114" t="str" cm="1">
        <f t="array" ref="T1808">_xlfn.IFS(I1808="L = L",J1808*K1808,I1808="L = RoT",J1808*R1808*S1808,I1808="A = L x H",J1808*K1808*L1808,I1808="A = CS",J1808*O1808,I1808="A = A",J1808*N1808,I1808="A = RoT",J1808*R1808*S1808,I1808="V = L x H x T",J1808*K1808*L1808*M1808,I1808="V = L x CS",J1808*K1808*O1808,I1808="V = T x A",J1808*M1808*N1808,I1808="V = V",J1808*P1808,I1808="V = RoT",J1808*R1808*S1808,I1808="M = M",J1808*Q1808,I1808="M = RoT",J1808*R1808*S1808,I1808="","")</f>
        <v/>
      </c>
      <c r="U1808" s="115" t="str" cm="1">
        <f t="array" ref="U1808">_xlfn.IFNA(_xlfn.IFS($H1808="length","m",$H1808="area","m2",$H1808="volume","m3",$H1808="mass","kg",$H1808="",""),"problem")</f>
        <v/>
      </c>
      <c r="V1808" s="475"/>
      <c r="W1808" s="476"/>
      <c r="X1808" s="476"/>
      <c r="Y1808" s="476"/>
      <c r="Z1808" s="116"/>
      <c r="AA1808" s="117" t="str" cm="1">
        <f t="array" ref="AA1808">_xlfn.IFNA(_xlfn.IFS($H1808="Length",VLOOKUP($Y1808,Densities,3,FALSE),$H1808="area",VLOOKUP($Y1808,Densities,4,FALSE),$H1808="volume",VLOOKUP($Y1808,Densities,5,FALSE),$H1808="mass",1,$H1808="",""),"enter density manually")</f>
        <v/>
      </c>
      <c r="AB1808" s="115" t="str" cm="1">
        <f t="array" ref="AB1808">_xlfn.IFNA(_xlfn.IFS($H1808="length","kg/m",$H1808="area","kg/m2",$H1808="volume","kg/m3",$H1808="mass","kg/kg",$H1808="",""),"problem")</f>
        <v/>
      </c>
      <c r="AC1808" s="118" t="str">
        <f t="shared" si="111"/>
        <v/>
      </c>
      <c r="AD1808" s="119" t="str">
        <f t="shared" si="112"/>
        <v/>
      </c>
      <c r="AE1808" s="120" t="str">
        <f t="shared" si="113"/>
        <v/>
      </c>
      <c r="AF1808" s="121" t="str">
        <f t="shared" si="110"/>
        <v/>
      </c>
    </row>
    <row r="1809" spans="2:32" ht="15.75" customHeight="1" x14ac:dyDescent="0.35">
      <c r="B1809" s="903"/>
      <c r="C1809" s="904"/>
      <c r="D1809" s="905"/>
      <c r="E1809" s="906"/>
      <c r="F1809" s="907"/>
      <c r="G1809" s="908"/>
      <c r="H1809" s="909"/>
      <c r="I1809" s="910"/>
      <c r="J1809" s="911"/>
      <c r="K1809" s="912"/>
      <c r="L1809" s="913"/>
      <c r="M1809" s="914"/>
      <c r="N1809" s="915"/>
      <c r="O1809" s="914"/>
      <c r="P1809" s="915"/>
      <c r="Q1809" s="916"/>
      <c r="R1809" s="917"/>
      <c r="S1809" s="918"/>
      <c r="T1809" s="114" t="str" cm="1">
        <f t="array" ref="T1809">_xlfn.IFS(I1809="L = L",J1809*K1809,I1809="L = RoT",J1809*R1809*S1809,I1809="A = L x H",J1809*K1809*L1809,I1809="A = CS",J1809*O1809,I1809="A = A",J1809*N1809,I1809="A = RoT",J1809*R1809*S1809,I1809="V = L x H x T",J1809*K1809*L1809*M1809,I1809="V = L x CS",J1809*K1809*O1809,I1809="V = T x A",J1809*M1809*N1809,I1809="V = V",J1809*P1809,I1809="V = RoT",J1809*R1809*S1809,I1809="M = M",J1809*Q1809,I1809="M = RoT",J1809*R1809*S1809,I1809="","")</f>
        <v/>
      </c>
      <c r="U1809" s="115" t="str" cm="1">
        <f t="array" ref="U1809">_xlfn.IFNA(_xlfn.IFS($H1809="length","m",$H1809="area","m2",$H1809="volume","m3",$H1809="mass","kg",$H1809="",""),"problem")</f>
        <v/>
      </c>
      <c r="V1809" s="475"/>
      <c r="W1809" s="476"/>
      <c r="X1809" s="476"/>
      <c r="Y1809" s="476"/>
      <c r="Z1809" s="116"/>
      <c r="AA1809" s="117" t="str" cm="1">
        <f t="array" ref="AA1809">_xlfn.IFNA(_xlfn.IFS($H1809="Length",VLOOKUP($Y1809,Densities,3,FALSE),$H1809="area",VLOOKUP($Y1809,Densities,4,FALSE),$H1809="volume",VLOOKUP($Y1809,Densities,5,FALSE),$H1809="mass",1,$H1809="",""),"enter density manually")</f>
        <v/>
      </c>
      <c r="AB1809" s="115" t="str" cm="1">
        <f t="array" ref="AB1809">_xlfn.IFNA(_xlfn.IFS($H1809="length","kg/m",$H1809="area","kg/m2",$H1809="volume","kg/m3",$H1809="mass","kg/kg",$H1809="",""),"problem")</f>
        <v/>
      </c>
      <c r="AC1809" s="118" t="str">
        <f t="shared" si="111"/>
        <v/>
      </c>
      <c r="AD1809" s="119" t="str">
        <f t="shared" si="112"/>
        <v/>
      </c>
      <c r="AE1809" s="120" t="str">
        <f t="shared" si="113"/>
        <v/>
      </c>
      <c r="AF1809" s="121" t="str">
        <f t="shared" si="110"/>
        <v/>
      </c>
    </row>
    <row r="1810" spans="2:32" ht="15.75" customHeight="1" x14ac:dyDescent="0.35">
      <c r="B1810" s="903"/>
      <c r="C1810" s="904"/>
      <c r="D1810" s="905"/>
      <c r="E1810" s="906"/>
      <c r="F1810" s="907"/>
      <c r="G1810" s="908"/>
      <c r="H1810" s="909"/>
      <c r="I1810" s="910"/>
      <c r="J1810" s="911"/>
      <c r="K1810" s="912"/>
      <c r="L1810" s="913"/>
      <c r="M1810" s="914"/>
      <c r="N1810" s="915"/>
      <c r="O1810" s="914"/>
      <c r="P1810" s="915"/>
      <c r="Q1810" s="916"/>
      <c r="R1810" s="917"/>
      <c r="S1810" s="918"/>
      <c r="T1810" s="114" t="str" cm="1">
        <f t="array" ref="T1810">_xlfn.IFS(I1810="L = L",J1810*K1810,I1810="L = RoT",J1810*R1810*S1810,I1810="A = L x H",J1810*K1810*L1810,I1810="A = CS",J1810*O1810,I1810="A = A",J1810*N1810,I1810="A = RoT",J1810*R1810*S1810,I1810="V = L x H x T",J1810*K1810*L1810*M1810,I1810="V = L x CS",J1810*K1810*O1810,I1810="V = T x A",J1810*M1810*N1810,I1810="V = V",J1810*P1810,I1810="V = RoT",J1810*R1810*S1810,I1810="M = M",J1810*Q1810,I1810="M = RoT",J1810*R1810*S1810,I1810="","")</f>
        <v/>
      </c>
      <c r="U1810" s="115" t="str" cm="1">
        <f t="array" ref="U1810">_xlfn.IFNA(_xlfn.IFS($H1810="length","m",$H1810="area","m2",$H1810="volume","m3",$H1810="mass","kg",$H1810="",""),"problem")</f>
        <v/>
      </c>
      <c r="V1810" s="475"/>
      <c r="W1810" s="476"/>
      <c r="X1810" s="476"/>
      <c r="Y1810" s="476"/>
      <c r="Z1810" s="116"/>
      <c r="AA1810" s="117" t="str" cm="1">
        <f t="array" ref="AA1810">_xlfn.IFNA(_xlfn.IFS($H1810="Length",VLOOKUP($Y1810,Densities,3,FALSE),$H1810="area",VLOOKUP($Y1810,Densities,4,FALSE),$H1810="volume",VLOOKUP($Y1810,Densities,5,FALSE),$H1810="mass",1,$H1810="",""),"enter density manually")</f>
        <v/>
      </c>
      <c r="AB1810" s="115" t="str" cm="1">
        <f t="array" ref="AB1810">_xlfn.IFNA(_xlfn.IFS($H1810="length","kg/m",$H1810="area","kg/m2",$H1810="volume","kg/m3",$H1810="mass","kg/kg",$H1810="",""),"problem")</f>
        <v/>
      </c>
      <c r="AC1810" s="118" t="str">
        <f t="shared" si="111"/>
        <v/>
      </c>
      <c r="AD1810" s="119" t="str">
        <f t="shared" si="112"/>
        <v/>
      </c>
      <c r="AE1810" s="120" t="str">
        <f t="shared" si="113"/>
        <v/>
      </c>
      <c r="AF1810" s="121" t="str">
        <f t="shared" si="110"/>
        <v/>
      </c>
    </row>
    <row r="1811" spans="2:32" ht="15.75" customHeight="1" x14ac:dyDescent="0.35">
      <c r="B1811" s="903"/>
      <c r="C1811" s="904"/>
      <c r="D1811" s="905"/>
      <c r="E1811" s="906"/>
      <c r="F1811" s="907"/>
      <c r="G1811" s="908"/>
      <c r="H1811" s="909"/>
      <c r="I1811" s="910"/>
      <c r="J1811" s="911"/>
      <c r="K1811" s="912"/>
      <c r="L1811" s="913"/>
      <c r="M1811" s="914"/>
      <c r="N1811" s="915"/>
      <c r="O1811" s="914"/>
      <c r="P1811" s="915"/>
      <c r="Q1811" s="916"/>
      <c r="R1811" s="917"/>
      <c r="S1811" s="918"/>
      <c r="T1811" s="114" t="str" cm="1">
        <f t="array" ref="T1811">_xlfn.IFS(I1811="L = L",J1811*K1811,I1811="L = RoT",J1811*R1811*S1811,I1811="A = L x H",J1811*K1811*L1811,I1811="A = CS",J1811*O1811,I1811="A = A",J1811*N1811,I1811="A = RoT",J1811*R1811*S1811,I1811="V = L x H x T",J1811*K1811*L1811*M1811,I1811="V = L x CS",J1811*K1811*O1811,I1811="V = T x A",J1811*M1811*N1811,I1811="V = V",J1811*P1811,I1811="V = RoT",J1811*R1811*S1811,I1811="M = M",J1811*Q1811,I1811="M = RoT",J1811*R1811*S1811,I1811="","")</f>
        <v/>
      </c>
      <c r="U1811" s="115" t="str" cm="1">
        <f t="array" ref="U1811">_xlfn.IFNA(_xlfn.IFS($H1811="length","m",$H1811="area","m2",$H1811="volume","m3",$H1811="mass","kg",$H1811="",""),"problem")</f>
        <v/>
      </c>
      <c r="V1811" s="475"/>
      <c r="W1811" s="476"/>
      <c r="X1811" s="476"/>
      <c r="Y1811" s="476"/>
      <c r="Z1811" s="116"/>
      <c r="AA1811" s="117" t="str" cm="1">
        <f t="array" ref="AA1811">_xlfn.IFNA(_xlfn.IFS($H1811="Length",VLOOKUP($Y1811,Densities,3,FALSE),$H1811="area",VLOOKUP($Y1811,Densities,4,FALSE),$H1811="volume",VLOOKUP($Y1811,Densities,5,FALSE),$H1811="mass",1,$H1811="",""),"enter density manually")</f>
        <v/>
      </c>
      <c r="AB1811" s="115" t="str" cm="1">
        <f t="array" ref="AB1811">_xlfn.IFNA(_xlfn.IFS($H1811="length","kg/m",$H1811="area","kg/m2",$H1811="volume","kg/m3",$H1811="mass","kg/kg",$H1811="",""),"problem")</f>
        <v/>
      </c>
      <c r="AC1811" s="118" t="str">
        <f t="shared" si="111"/>
        <v/>
      </c>
      <c r="AD1811" s="119" t="str">
        <f t="shared" si="112"/>
        <v/>
      </c>
      <c r="AE1811" s="120" t="str">
        <f t="shared" si="113"/>
        <v/>
      </c>
      <c r="AF1811" s="121" t="str">
        <f t="shared" si="110"/>
        <v/>
      </c>
    </row>
    <row r="1812" spans="2:32" ht="15.75" customHeight="1" x14ac:dyDescent="0.35">
      <c r="B1812" s="903"/>
      <c r="C1812" s="904"/>
      <c r="D1812" s="905"/>
      <c r="E1812" s="906"/>
      <c r="F1812" s="907"/>
      <c r="G1812" s="908"/>
      <c r="H1812" s="909"/>
      <c r="I1812" s="910"/>
      <c r="J1812" s="911"/>
      <c r="K1812" s="912"/>
      <c r="L1812" s="913"/>
      <c r="M1812" s="914"/>
      <c r="N1812" s="915"/>
      <c r="O1812" s="914"/>
      <c r="P1812" s="915"/>
      <c r="Q1812" s="916"/>
      <c r="R1812" s="917"/>
      <c r="S1812" s="918"/>
      <c r="T1812" s="114" t="str" cm="1">
        <f t="array" ref="T1812">_xlfn.IFS(I1812="L = L",J1812*K1812,I1812="L = RoT",J1812*R1812*S1812,I1812="A = L x H",J1812*K1812*L1812,I1812="A = CS",J1812*O1812,I1812="A = A",J1812*N1812,I1812="A = RoT",J1812*R1812*S1812,I1812="V = L x H x T",J1812*K1812*L1812*M1812,I1812="V = L x CS",J1812*K1812*O1812,I1812="V = T x A",J1812*M1812*N1812,I1812="V = V",J1812*P1812,I1812="V = RoT",J1812*R1812*S1812,I1812="M = M",J1812*Q1812,I1812="M = RoT",J1812*R1812*S1812,I1812="","")</f>
        <v/>
      </c>
      <c r="U1812" s="115" t="str" cm="1">
        <f t="array" ref="U1812">_xlfn.IFNA(_xlfn.IFS($H1812="length","m",$H1812="area","m2",$H1812="volume","m3",$H1812="mass","kg",$H1812="",""),"problem")</f>
        <v/>
      </c>
      <c r="V1812" s="475"/>
      <c r="W1812" s="476"/>
      <c r="X1812" s="476"/>
      <c r="Y1812" s="476"/>
      <c r="Z1812" s="116"/>
      <c r="AA1812" s="117" t="str" cm="1">
        <f t="array" ref="AA1812">_xlfn.IFNA(_xlfn.IFS($H1812="Length",VLOOKUP($Y1812,Densities,3,FALSE),$H1812="area",VLOOKUP($Y1812,Densities,4,FALSE),$H1812="volume",VLOOKUP($Y1812,Densities,5,FALSE),$H1812="mass",1,$H1812="",""),"enter density manually")</f>
        <v/>
      </c>
      <c r="AB1812" s="115" t="str" cm="1">
        <f t="array" ref="AB1812">_xlfn.IFNA(_xlfn.IFS($H1812="length","kg/m",$H1812="area","kg/m2",$H1812="volume","kg/m3",$H1812="mass","kg/kg",$H1812="",""),"problem")</f>
        <v/>
      </c>
      <c r="AC1812" s="118" t="str">
        <f t="shared" si="111"/>
        <v/>
      </c>
      <c r="AD1812" s="119" t="str">
        <f t="shared" si="112"/>
        <v/>
      </c>
      <c r="AE1812" s="120" t="str">
        <f t="shared" si="113"/>
        <v/>
      </c>
      <c r="AF1812" s="121" t="str">
        <f t="shared" si="110"/>
        <v/>
      </c>
    </row>
    <row r="1813" spans="2:32" ht="15.75" customHeight="1" x14ac:dyDescent="0.35">
      <c r="B1813" s="903"/>
      <c r="C1813" s="904"/>
      <c r="D1813" s="905"/>
      <c r="E1813" s="906"/>
      <c r="F1813" s="907"/>
      <c r="G1813" s="908"/>
      <c r="H1813" s="909"/>
      <c r="I1813" s="910"/>
      <c r="J1813" s="911"/>
      <c r="K1813" s="912"/>
      <c r="L1813" s="913"/>
      <c r="M1813" s="914"/>
      <c r="N1813" s="915"/>
      <c r="O1813" s="914"/>
      <c r="P1813" s="915"/>
      <c r="Q1813" s="916"/>
      <c r="R1813" s="917"/>
      <c r="S1813" s="918"/>
      <c r="T1813" s="114" t="str" cm="1">
        <f t="array" ref="T1813">_xlfn.IFS(I1813="L = L",J1813*K1813,I1813="L = RoT",J1813*R1813*S1813,I1813="A = L x H",J1813*K1813*L1813,I1813="A = CS",J1813*O1813,I1813="A = A",J1813*N1813,I1813="A = RoT",J1813*R1813*S1813,I1813="V = L x H x T",J1813*K1813*L1813*M1813,I1813="V = L x CS",J1813*K1813*O1813,I1813="V = T x A",J1813*M1813*N1813,I1813="V = V",J1813*P1813,I1813="V = RoT",J1813*R1813*S1813,I1813="M = M",J1813*Q1813,I1813="M = RoT",J1813*R1813*S1813,I1813="","")</f>
        <v/>
      </c>
      <c r="U1813" s="115" t="str" cm="1">
        <f t="array" ref="U1813">_xlfn.IFNA(_xlfn.IFS($H1813="length","m",$H1813="area","m2",$H1813="volume","m3",$H1813="mass","kg",$H1813="",""),"problem")</f>
        <v/>
      </c>
      <c r="V1813" s="475"/>
      <c r="W1813" s="476"/>
      <c r="X1813" s="476"/>
      <c r="Y1813" s="476"/>
      <c r="Z1813" s="116"/>
      <c r="AA1813" s="117" t="str" cm="1">
        <f t="array" ref="AA1813">_xlfn.IFNA(_xlfn.IFS($H1813="Length",VLOOKUP($Y1813,Densities,3,FALSE),$H1813="area",VLOOKUP($Y1813,Densities,4,FALSE),$H1813="volume",VLOOKUP($Y1813,Densities,5,FALSE),$H1813="mass",1,$H1813="",""),"enter density manually")</f>
        <v/>
      </c>
      <c r="AB1813" s="115" t="str" cm="1">
        <f t="array" ref="AB1813">_xlfn.IFNA(_xlfn.IFS($H1813="length","kg/m",$H1813="area","kg/m2",$H1813="volume","kg/m3",$H1813="mass","kg/kg",$H1813="",""),"problem")</f>
        <v/>
      </c>
      <c r="AC1813" s="118" t="str">
        <f t="shared" si="111"/>
        <v/>
      </c>
      <c r="AD1813" s="119" t="str">
        <f t="shared" si="112"/>
        <v/>
      </c>
      <c r="AE1813" s="120" t="str">
        <f t="shared" si="113"/>
        <v/>
      </c>
      <c r="AF1813" s="121" t="str">
        <f t="shared" si="110"/>
        <v/>
      </c>
    </row>
    <row r="1814" spans="2:32" ht="15.75" customHeight="1" x14ac:dyDescent="0.35">
      <c r="B1814" s="903"/>
      <c r="C1814" s="904"/>
      <c r="D1814" s="905"/>
      <c r="E1814" s="906"/>
      <c r="F1814" s="907"/>
      <c r="G1814" s="908"/>
      <c r="H1814" s="909"/>
      <c r="I1814" s="910"/>
      <c r="J1814" s="911"/>
      <c r="K1814" s="912"/>
      <c r="L1814" s="913"/>
      <c r="M1814" s="914"/>
      <c r="N1814" s="915"/>
      <c r="O1814" s="914"/>
      <c r="P1814" s="915"/>
      <c r="Q1814" s="916"/>
      <c r="R1814" s="917"/>
      <c r="S1814" s="918"/>
      <c r="T1814" s="114" t="str" cm="1">
        <f t="array" ref="T1814">_xlfn.IFS(I1814="L = L",J1814*K1814,I1814="L = RoT",J1814*R1814*S1814,I1814="A = L x H",J1814*K1814*L1814,I1814="A = CS",J1814*O1814,I1814="A = A",J1814*N1814,I1814="A = RoT",J1814*R1814*S1814,I1814="V = L x H x T",J1814*K1814*L1814*M1814,I1814="V = L x CS",J1814*K1814*O1814,I1814="V = T x A",J1814*M1814*N1814,I1814="V = V",J1814*P1814,I1814="V = RoT",J1814*R1814*S1814,I1814="M = M",J1814*Q1814,I1814="M = RoT",J1814*R1814*S1814,I1814="","")</f>
        <v/>
      </c>
      <c r="U1814" s="115" t="str" cm="1">
        <f t="array" ref="U1814">_xlfn.IFNA(_xlfn.IFS($H1814="length","m",$H1814="area","m2",$H1814="volume","m3",$H1814="mass","kg",$H1814="",""),"problem")</f>
        <v/>
      </c>
      <c r="V1814" s="475"/>
      <c r="W1814" s="476"/>
      <c r="X1814" s="476"/>
      <c r="Y1814" s="476"/>
      <c r="Z1814" s="116"/>
      <c r="AA1814" s="117" t="str" cm="1">
        <f t="array" ref="AA1814">_xlfn.IFNA(_xlfn.IFS($H1814="Length",VLOOKUP($Y1814,Densities,3,FALSE),$H1814="area",VLOOKUP($Y1814,Densities,4,FALSE),$H1814="volume",VLOOKUP($Y1814,Densities,5,FALSE),$H1814="mass",1,$H1814="",""),"enter density manually")</f>
        <v/>
      </c>
      <c r="AB1814" s="115" t="str" cm="1">
        <f t="array" ref="AB1814">_xlfn.IFNA(_xlfn.IFS($H1814="length","kg/m",$H1814="area","kg/m2",$H1814="volume","kg/m3",$H1814="mass","kg/kg",$H1814="",""),"problem")</f>
        <v/>
      </c>
      <c r="AC1814" s="118" t="str">
        <f t="shared" si="111"/>
        <v/>
      </c>
      <c r="AD1814" s="119" t="str">
        <f t="shared" si="112"/>
        <v/>
      </c>
      <c r="AE1814" s="120" t="str">
        <f t="shared" si="113"/>
        <v/>
      </c>
      <c r="AF1814" s="121" t="str">
        <f t="shared" si="110"/>
        <v/>
      </c>
    </row>
    <row r="1815" spans="2:32" ht="15.75" customHeight="1" x14ac:dyDescent="0.35">
      <c r="B1815" s="903"/>
      <c r="C1815" s="904"/>
      <c r="D1815" s="905"/>
      <c r="E1815" s="906"/>
      <c r="F1815" s="907"/>
      <c r="G1815" s="908"/>
      <c r="H1815" s="909"/>
      <c r="I1815" s="910"/>
      <c r="J1815" s="911"/>
      <c r="K1815" s="912"/>
      <c r="L1815" s="913"/>
      <c r="M1815" s="914"/>
      <c r="N1815" s="915"/>
      <c r="O1815" s="914"/>
      <c r="P1815" s="915"/>
      <c r="Q1815" s="916"/>
      <c r="R1815" s="917"/>
      <c r="S1815" s="918"/>
      <c r="T1815" s="114" t="str" cm="1">
        <f t="array" ref="T1815">_xlfn.IFS(I1815="L = L",J1815*K1815,I1815="L = RoT",J1815*R1815*S1815,I1815="A = L x H",J1815*K1815*L1815,I1815="A = CS",J1815*O1815,I1815="A = A",J1815*N1815,I1815="A = RoT",J1815*R1815*S1815,I1815="V = L x H x T",J1815*K1815*L1815*M1815,I1815="V = L x CS",J1815*K1815*O1815,I1815="V = T x A",J1815*M1815*N1815,I1815="V = V",J1815*P1815,I1815="V = RoT",J1815*R1815*S1815,I1815="M = M",J1815*Q1815,I1815="M = RoT",J1815*R1815*S1815,I1815="","")</f>
        <v/>
      </c>
      <c r="U1815" s="115" t="str" cm="1">
        <f t="array" ref="U1815">_xlfn.IFNA(_xlfn.IFS($H1815="length","m",$H1815="area","m2",$H1815="volume","m3",$H1815="mass","kg",$H1815="",""),"problem")</f>
        <v/>
      </c>
      <c r="V1815" s="475"/>
      <c r="W1815" s="476"/>
      <c r="X1815" s="476"/>
      <c r="Y1815" s="476"/>
      <c r="Z1815" s="116"/>
      <c r="AA1815" s="117" t="str" cm="1">
        <f t="array" ref="AA1815">_xlfn.IFNA(_xlfn.IFS($H1815="Length",VLOOKUP($Y1815,Densities,3,FALSE),$H1815="area",VLOOKUP($Y1815,Densities,4,FALSE),$H1815="volume",VLOOKUP($Y1815,Densities,5,FALSE),$H1815="mass",1,$H1815="",""),"enter density manually")</f>
        <v/>
      </c>
      <c r="AB1815" s="115" t="str" cm="1">
        <f t="array" ref="AB1815">_xlfn.IFNA(_xlfn.IFS($H1815="length","kg/m",$H1815="area","kg/m2",$H1815="volume","kg/m3",$H1815="mass","kg/kg",$H1815="",""),"problem")</f>
        <v/>
      </c>
      <c r="AC1815" s="118" t="str">
        <f t="shared" si="111"/>
        <v/>
      </c>
      <c r="AD1815" s="119" t="str">
        <f t="shared" si="112"/>
        <v/>
      </c>
      <c r="AE1815" s="120" t="str">
        <f t="shared" si="113"/>
        <v/>
      </c>
      <c r="AF1815" s="121" t="str">
        <f t="shared" si="110"/>
        <v/>
      </c>
    </row>
    <row r="1816" spans="2:32" ht="15.75" customHeight="1" x14ac:dyDescent="0.35">
      <c r="B1816" s="903"/>
      <c r="C1816" s="904"/>
      <c r="D1816" s="905"/>
      <c r="E1816" s="906"/>
      <c r="F1816" s="907"/>
      <c r="G1816" s="908"/>
      <c r="H1816" s="909"/>
      <c r="I1816" s="910"/>
      <c r="J1816" s="911"/>
      <c r="K1816" s="912"/>
      <c r="L1816" s="913"/>
      <c r="M1816" s="914"/>
      <c r="N1816" s="915"/>
      <c r="O1816" s="914"/>
      <c r="P1816" s="915"/>
      <c r="Q1816" s="916"/>
      <c r="R1816" s="917"/>
      <c r="S1816" s="918"/>
      <c r="T1816" s="114" t="str" cm="1">
        <f t="array" ref="T1816">_xlfn.IFS(I1816="L = L",J1816*K1816,I1816="L = RoT",J1816*R1816*S1816,I1816="A = L x H",J1816*K1816*L1816,I1816="A = CS",J1816*O1816,I1816="A = A",J1816*N1816,I1816="A = RoT",J1816*R1816*S1816,I1816="V = L x H x T",J1816*K1816*L1816*M1816,I1816="V = L x CS",J1816*K1816*O1816,I1816="V = T x A",J1816*M1816*N1816,I1816="V = V",J1816*P1816,I1816="V = RoT",J1816*R1816*S1816,I1816="M = M",J1816*Q1816,I1816="M = RoT",J1816*R1816*S1816,I1816="","")</f>
        <v/>
      </c>
      <c r="U1816" s="115" t="str" cm="1">
        <f t="array" ref="U1816">_xlfn.IFNA(_xlfn.IFS($H1816="length","m",$H1816="area","m2",$H1816="volume","m3",$H1816="mass","kg",$H1816="",""),"problem")</f>
        <v/>
      </c>
      <c r="V1816" s="475"/>
      <c r="W1816" s="476"/>
      <c r="X1816" s="476"/>
      <c r="Y1816" s="476"/>
      <c r="Z1816" s="116"/>
      <c r="AA1816" s="117" t="str" cm="1">
        <f t="array" ref="AA1816">_xlfn.IFNA(_xlfn.IFS($H1816="Length",VLOOKUP($Y1816,Densities,3,FALSE),$H1816="area",VLOOKUP($Y1816,Densities,4,FALSE),$H1816="volume",VLOOKUP($Y1816,Densities,5,FALSE),$H1816="mass",1,$H1816="",""),"enter density manually")</f>
        <v/>
      </c>
      <c r="AB1816" s="115" t="str" cm="1">
        <f t="array" ref="AB1816">_xlfn.IFNA(_xlfn.IFS($H1816="length","kg/m",$H1816="area","kg/m2",$H1816="volume","kg/m3",$H1816="mass","kg/kg",$H1816="",""),"problem")</f>
        <v/>
      </c>
      <c r="AC1816" s="118" t="str">
        <f t="shared" si="111"/>
        <v/>
      </c>
      <c r="AD1816" s="119" t="str">
        <f t="shared" si="112"/>
        <v/>
      </c>
      <c r="AE1816" s="120" t="str">
        <f t="shared" si="113"/>
        <v/>
      </c>
      <c r="AF1816" s="121" t="str">
        <f t="shared" si="110"/>
        <v/>
      </c>
    </row>
    <row r="1817" spans="2:32" ht="15.75" customHeight="1" x14ac:dyDescent="0.35">
      <c r="B1817" s="903"/>
      <c r="C1817" s="904"/>
      <c r="D1817" s="905"/>
      <c r="E1817" s="906"/>
      <c r="F1817" s="907"/>
      <c r="G1817" s="908"/>
      <c r="H1817" s="909"/>
      <c r="I1817" s="910"/>
      <c r="J1817" s="911"/>
      <c r="K1817" s="912"/>
      <c r="L1817" s="913"/>
      <c r="M1817" s="914"/>
      <c r="N1817" s="915"/>
      <c r="O1817" s="914"/>
      <c r="P1817" s="915"/>
      <c r="Q1817" s="916"/>
      <c r="R1817" s="917"/>
      <c r="S1817" s="918"/>
      <c r="T1817" s="114" t="str" cm="1">
        <f t="array" ref="T1817">_xlfn.IFS(I1817="L = L",J1817*K1817,I1817="L = RoT",J1817*R1817*S1817,I1817="A = L x H",J1817*K1817*L1817,I1817="A = CS",J1817*O1817,I1817="A = A",J1817*N1817,I1817="A = RoT",J1817*R1817*S1817,I1817="V = L x H x T",J1817*K1817*L1817*M1817,I1817="V = L x CS",J1817*K1817*O1817,I1817="V = T x A",J1817*M1817*N1817,I1817="V = V",J1817*P1817,I1817="V = RoT",J1817*R1817*S1817,I1817="M = M",J1817*Q1817,I1817="M = RoT",J1817*R1817*S1817,I1817="","")</f>
        <v/>
      </c>
      <c r="U1817" s="115" t="str" cm="1">
        <f t="array" ref="U1817">_xlfn.IFNA(_xlfn.IFS($H1817="length","m",$H1817="area","m2",$H1817="volume","m3",$H1817="mass","kg",$H1817="",""),"problem")</f>
        <v/>
      </c>
      <c r="V1817" s="475"/>
      <c r="W1817" s="476"/>
      <c r="X1817" s="476"/>
      <c r="Y1817" s="476"/>
      <c r="Z1817" s="116"/>
      <c r="AA1817" s="117" t="str" cm="1">
        <f t="array" ref="AA1817">_xlfn.IFNA(_xlfn.IFS($H1817="Length",VLOOKUP($Y1817,Densities,3,FALSE),$H1817="area",VLOOKUP($Y1817,Densities,4,FALSE),$H1817="volume",VLOOKUP($Y1817,Densities,5,FALSE),$H1817="mass",1,$H1817="",""),"enter density manually")</f>
        <v/>
      </c>
      <c r="AB1817" s="115" t="str" cm="1">
        <f t="array" ref="AB1817">_xlfn.IFNA(_xlfn.IFS($H1817="length","kg/m",$H1817="area","kg/m2",$H1817="volume","kg/m3",$H1817="mass","kg/kg",$H1817="",""),"problem")</f>
        <v/>
      </c>
      <c r="AC1817" s="118" t="str">
        <f t="shared" si="111"/>
        <v/>
      </c>
      <c r="AD1817" s="119" t="str">
        <f t="shared" si="112"/>
        <v/>
      </c>
      <c r="AE1817" s="120" t="str">
        <f t="shared" si="113"/>
        <v/>
      </c>
      <c r="AF1817" s="121" t="str">
        <f t="shared" si="110"/>
        <v/>
      </c>
    </row>
    <row r="1818" spans="2:32" ht="15.75" customHeight="1" x14ac:dyDescent="0.35">
      <c r="B1818" s="903"/>
      <c r="C1818" s="904"/>
      <c r="D1818" s="905"/>
      <c r="E1818" s="906"/>
      <c r="F1818" s="907"/>
      <c r="G1818" s="908"/>
      <c r="H1818" s="909"/>
      <c r="I1818" s="910"/>
      <c r="J1818" s="911"/>
      <c r="K1818" s="912"/>
      <c r="L1818" s="913"/>
      <c r="M1818" s="914"/>
      <c r="N1818" s="915"/>
      <c r="O1818" s="914"/>
      <c r="P1818" s="915"/>
      <c r="Q1818" s="916"/>
      <c r="R1818" s="917"/>
      <c r="S1818" s="918"/>
      <c r="T1818" s="114" t="str" cm="1">
        <f t="array" ref="T1818">_xlfn.IFS(I1818="L = L",J1818*K1818,I1818="L = RoT",J1818*R1818*S1818,I1818="A = L x H",J1818*K1818*L1818,I1818="A = CS",J1818*O1818,I1818="A = A",J1818*N1818,I1818="A = RoT",J1818*R1818*S1818,I1818="V = L x H x T",J1818*K1818*L1818*M1818,I1818="V = L x CS",J1818*K1818*O1818,I1818="V = T x A",J1818*M1818*N1818,I1818="V = V",J1818*P1818,I1818="V = RoT",J1818*R1818*S1818,I1818="M = M",J1818*Q1818,I1818="M = RoT",J1818*R1818*S1818,I1818="","")</f>
        <v/>
      </c>
      <c r="U1818" s="115" t="str" cm="1">
        <f t="array" ref="U1818">_xlfn.IFNA(_xlfn.IFS($H1818="length","m",$H1818="area","m2",$H1818="volume","m3",$H1818="mass","kg",$H1818="",""),"problem")</f>
        <v/>
      </c>
      <c r="V1818" s="475"/>
      <c r="W1818" s="476"/>
      <c r="X1818" s="476"/>
      <c r="Y1818" s="476"/>
      <c r="Z1818" s="116"/>
      <c r="AA1818" s="117" t="str" cm="1">
        <f t="array" ref="AA1818">_xlfn.IFNA(_xlfn.IFS($H1818="Length",VLOOKUP($Y1818,Densities,3,FALSE),$H1818="area",VLOOKUP($Y1818,Densities,4,FALSE),$H1818="volume",VLOOKUP($Y1818,Densities,5,FALSE),$H1818="mass",1,$H1818="",""),"enter density manually")</f>
        <v/>
      </c>
      <c r="AB1818" s="115" t="str" cm="1">
        <f t="array" ref="AB1818">_xlfn.IFNA(_xlfn.IFS($H1818="length","kg/m",$H1818="area","kg/m2",$H1818="volume","kg/m3",$H1818="mass","kg/kg",$H1818="",""),"problem")</f>
        <v/>
      </c>
      <c r="AC1818" s="118" t="str">
        <f t="shared" si="111"/>
        <v/>
      </c>
      <c r="AD1818" s="119" t="str">
        <f t="shared" si="112"/>
        <v/>
      </c>
      <c r="AE1818" s="120" t="str">
        <f t="shared" si="113"/>
        <v/>
      </c>
      <c r="AF1818" s="121" t="str">
        <f t="shared" si="110"/>
        <v/>
      </c>
    </row>
    <row r="1819" spans="2:32" ht="15.75" customHeight="1" x14ac:dyDescent="0.35">
      <c r="B1819" s="903"/>
      <c r="C1819" s="904"/>
      <c r="D1819" s="905"/>
      <c r="E1819" s="906"/>
      <c r="F1819" s="907"/>
      <c r="G1819" s="908"/>
      <c r="H1819" s="909"/>
      <c r="I1819" s="910"/>
      <c r="J1819" s="911"/>
      <c r="K1819" s="912"/>
      <c r="L1819" s="913"/>
      <c r="M1819" s="914"/>
      <c r="N1819" s="915"/>
      <c r="O1819" s="914"/>
      <c r="P1819" s="915"/>
      <c r="Q1819" s="916"/>
      <c r="R1819" s="917"/>
      <c r="S1819" s="918"/>
      <c r="T1819" s="114" t="str" cm="1">
        <f t="array" ref="T1819">_xlfn.IFS(I1819="L = L",J1819*K1819,I1819="L = RoT",J1819*R1819*S1819,I1819="A = L x H",J1819*K1819*L1819,I1819="A = CS",J1819*O1819,I1819="A = A",J1819*N1819,I1819="A = RoT",J1819*R1819*S1819,I1819="V = L x H x T",J1819*K1819*L1819*M1819,I1819="V = L x CS",J1819*K1819*O1819,I1819="V = T x A",J1819*M1819*N1819,I1819="V = V",J1819*P1819,I1819="V = RoT",J1819*R1819*S1819,I1819="M = M",J1819*Q1819,I1819="M = RoT",J1819*R1819*S1819,I1819="","")</f>
        <v/>
      </c>
      <c r="U1819" s="115" t="str" cm="1">
        <f t="array" ref="U1819">_xlfn.IFNA(_xlfn.IFS($H1819="length","m",$H1819="area","m2",$H1819="volume","m3",$H1819="mass","kg",$H1819="",""),"problem")</f>
        <v/>
      </c>
      <c r="V1819" s="475"/>
      <c r="W1819" s="476"/>
      <c r="X1819" s="476"/>
      <c r="Y1819" s="476"/>
      <c r="Z1819" s="116"/>
      <c r="AA1819" s="117" t="str" cm="1">
        <f t="array" ref="AA1819">_xlfn.IFNA(_xlfn.IFS($H1819="Length",VLOOKUP($Y1819,Densities,3,FALSE),$H1819="area",VLOOKUP($Y1819,Densities,4,FALSE),$H1819="volume",VLOOKUP($Y1819,Densities,5,FALSE),$H1819="mass",1,$H1819="",""),"enter density manually")</f>
        <v/>
      </c>
      <c r="AB1819" s="115" t="str" cm="1">
        <f t="array" ref="AB1819">_xlfn.IFNA(_xlfn.IFS($H1819="length","kg/m",$H1819="area","kg/m2",$H1819="volume","kg/m3",$H1819="mass","kg/kg",$H1819="",""),"problem")</f>
        <v/>
      </c>
      <c r="AC1819" s="118" t="str">
        <f t="shared" si="111"/>
        <v/>
      </c>
      <c r="AD1819" s="119" t="str">
        <f t="shared" si="112"/>
        <v/>
      </c>
      <c r="AE1819" s="120" t="str">
        <f t="shared" si="113"/>
        <v/>
      </c>
      <c r="AF1819" s="121" t="str">
        <f t="shared" si="110"/>
        <v/>
      </c>
    </row>
    <row r="1820" spans="2:32" ht="15.75" customHeight="1" x14ac:dyDescent="0.35">
      <c r="B1820" s="903"/>
      <c r="C1820" s="904"/>
      <c r="D1820" s="905"/>
      <c r="E1820" s="906"/>
      <c r="F1820" s="907"/>
      <c r="G1820" s="908"/>
      <c r="H1820" s="909"/>
      <c r="I1820" s="910"/>
      <c r="J1820" s="911"/>
      <c r="K1820" s="912"/>
      <c r="L1820" s="913"/>
      <c r="M1820" s="914"/>
      <c r="N1820" s="915"/>
      <c r="O1820" s="914"/>
      <c r="P1820" s="915"/>
      <c r="Q1820" s="916"/>
      <c r="R1820" s="917"/>
      <c r="S1820" s="918"/>
      <c r="T1820" s="114" t="str" cm="1">
        <f t="array" ref="T1820">_xlfn.IFS(I1820="L = L",J1820*K1820,I1820="L = RoT",J1820*R1820*S1820,I1820="A = L x H",J1820*K1820*L1820,I1820="A = CS",J1820*O1820,I1820="A = A",J1820*N1820,I1820="A = RoT",J1820*R1820*S1820,I1820="V = L x H x T",J1820*K1820*L1820*M1820,I1820="V = L x CS",J1820*K1820*O1820,I1820="V = T x A",J1820*M1820*N1820,I1820="V = V",J1820*P1820,I1820="V = RoT",J1820*R1820*S1820,I1820="M = M",J1820*Q1820,I1820="M = RoT",J1820*R1820*S1820,I1820="","")</f>
        <v/>
      </c>
      <c r="U1820" s="115" t="str" cm="1">
        <f t="array" ref="U1820">_xlfn.IFNA(_xlfn.IFS($H1820="length","m",$H1820="area","m2",$H1820="volume","m3",$H1820="mass","kg",$H1820="",""),"problem")</f>
        <v/>
      </c>
      <c r="V1820" s="475"/>
      <c r="W1820" s="476"/>
      <c r="X1820" s="476"/>
      <c r="Y1820" s="476"/>
      <c r="Z1820" s="116"/>
      <c r="AA1820" s="117" t="str" cm="1">
        <f t="array" ref="AA1820">_xlfn.IFNA(_xlfn.IFS($H1820="Length",VLOOKUP($Y1820,Densities,3,FALSE),$H1820="area",VLOOKUP($Y1820,Densities,4,FALSE),$H1820="volume",VLOOKUP($Y1820,Densities,5,FALSE),$H1820="mass",1,$H1820="",""),"enter density manually")</f>
        <v/>
      </c>
      <c r="AB1820" s="115" t="str" cm="1">
        <f t="array" ref="AB1820">_xlfn.IFNA(_xlfn.IFS($H1820="length","kg/m",$H1820="area","kg/m2",$H1820="volume","kg/m3",$H1820="mass","kg/kg",$H1820="",""),"problem")</f>
        <v/>
      </c>
      <c r="AC1820" s="118" t="str">
        <f t="shared" si="111"/>
        <v/>
      </c>
      <c r="AD1820" s="119" t="str">
        <f t="shared" si="112"/>
        <v/>
      </c>
      <c r="AE1820" s="120" t="str">
        <f t="shared" si="113"/>
        <v/>
      </c>
      <c r="AF1820" s="121" t="str">
        <f t="shared" si="110"/>
        <v/>
      </c>
    </row>
    <row r="1821" spans="2:32" ht="15.75" customHeight="1" x14ac:dyDescent="0.35">
      <c r="B1821" s="903"/>
      <c r="C1821" s="904"/>
      <c r="D1821" s="905"/>
      <c r="E1821" s="906"/>
      <c r="F1821" s="907"/>
      <c r="G1821" s="908"/>
      <c r="H1821" s="909"/>
      <c r="I1821" s="910"/>
      <c r="J1821" s="911"/>
      <c r="K1821" s="912"/>
      <c r="L1821" s="913"/>
      <c r="M1821" s="914"/>
      <c r="N1821" s="915"/>
      <c r="O1821" s="914"/>
      <c r="P1821" s="915"/>
      <c r="Q1821" s="916"/>
      <c r="R1821" s="917"/>
      <c r="S1821" s="918"/>
      <c r="T1821" s="114" t="str" cm="1">
        <f t="array" ref="T1821">_xlfn.IFS(I1821="L = L",J1821*K1821,I1821="L = RoT",J1821*R1821*S1821,I1821="A = L x H",J1821*K1821*L1821,I1821="A = CS",J1821*O1821,I1821="A = A",J1821*N1821,I1821="A = RoT",J1821*R1821*S1821,I1821="V = L x H x T",J1821*K1821*L1821*M1821,I1821="V = L x CS",J1821*K1821*O1821,I1821="V = T x A",J1821*M1821*N1821,I1821="V = V",J1821*P1821,I1821="V = RoT",J1821*R1821*S1821,I1821="M = M",J1821*Q1821,I1821="M = RoT",J1821*R1821*S1821,I1821="","")</f>
        <v/>
      </c>
      <c r="U1821" s="115" t="str" cm="1">
        <f t="array" ref="U1821">_xlfn.IFNA(_xlfn.IFS($H1821="length","m",$H1821="area","m2",$H1821="volume","m3",$H1821="mass","kg",$H1821="",""),"problem")</f>
        <v/>
      </c>
      <c r="V1821" s="475"/>
      <c r="W1821" s="476"/>
      <c r="X1821" s="476"/>
      <c r="Y1821" s="476"/>
      <c r="Z1821" s="116"/>
      <c r="AA1821" s="117" t="str" cm="1">
        <f t="array" ref="AA1821">_xlfn.IFNA(_xlfn.IFS($H1821="Length",VLOOKUP($Y1821,Densities,3,FALSE),$H1821="area",VLOOKUP($Y1821,Densities,4,FALSE),$H1821="volume",VLOOKUP($Y1821,Densities,5,FALSE),$H1821="mass",1,$H1821="",""),"enter density manually")</f>
        <v/>
      </c>
      <c r="AB1821" s="115" t="str" cm="1">
        <f t="array" ref="AB1821">_xlfn.IFNA(_xlfn.IFS($H1821="length","kg/m",$H1821="area","kg/m2",$H1821="volume","kg/m3",$H1821="mass","kg/kg",$H1821="",""),"problem")</f>
        <v/>
      </c>
      <c r="AC1821" s="118" t="str">
        <f t="shared" si="111"/>
        <v/>
      </c>
      <c r="AD1821" s="119" t="str">
        <f t="shared" si="112"/>
        <v/>
      </c>
      <c r="AE1821" s="120" t="str">
        <f t="shared" si="113"/>
        <v/>
      </c>
      <c r="AF1821" s="121" t="str">
        <f t="shared" si="110"/>
        <v/>
      </c>
    </row>
    <row r="1822" spans="2:32" ht="15.75" customHeight="1" x14ac:dyDescent="0.35">
      <c r="B1822" s="903"/>
      <c r="C1822" s="904"/>
      <c r="D1822" s="905"/>
      <c r="E1822" s="906"/>
      <c r="F1822" s="907"/>
      <c r="G1822" s="908"/>
      <c r="H1822" s="909"/>
      <c r="I1822" s="910"/>
      <c r="J1822" s="911"/>
      <c r="K1822" s="912"/>
      <c r="L1822" s="913"/>
      <c r="M1822" s="914"/>
      <c r="N1822" s="915"/>
      <c r="O1822" s="914"/>
      <c r="P1822" s="915"/>
      <c r="Q1822" s="916"/>
      <c r="R1822" s="917"/>
      <c r="S1822" s="918"/>
      <c r="T1822" s="114" t="str" cm="1">
        <f t="array" ref="T1822">_xlfn.IFS(I1822="L = L",J1822*K1822,I1822="L = RoT",J1822*R1822*S1822,I1822="A = L x H",J1822*K1822*L1822,I1822="A = CS",J1822*O1822,I1822="A = A",J1822*N1822,I1822="A = RoT",J1822*R1822*S1822,I1822="V = L x H x T",J1822*K1822*L1822*M1822,I1822="V = L x CS",J1822*K1822*O1822,I1822="V = T x A",J1822*M1822*N1822,I1822="V = V",J1822*P1822,I1822="V = RoT",J1822*R1822*S1822,I1822="M = M",J1822*Q1822,I1822="M = RoT",J1822*R1822*S1822,I1822="","")</f>
        <v/>
      </c>
      <c r="U1822" s="115" t="str" cm="1">
        <f t="array" ref="U1822">_xlfn.IFNA(_xlfn.IFS($H1822="length","m",$H1822="area","m2",$H1822="volume","m3",$H1822="mass","kg",$H1822="",""),"problem")</f>
        <v/>
      </c>
      <c r="V1822" s="475"/>
      <c r="W1822" s="476"/>
      <c r="X1822" s="476"/>
      <c r="Y1822" s="476"/>
      <c r="Z1822" s="116"/>
      <c r="AA1822" s="117" t="str" cm="1">
        <f t="array" ref="AA1822">_xlfn.IFNA(_xlfn.IFS($H1822="Length",VLOOKUP($Y1822,Densities,3,FALSE),$H1822="area",VLOOKUP($Y1822,Densities,4,FALSE),$H1822="volume",VLOOKUP($Y1822,Densities,5,FALSE),$H1822="mass",1,$H1822="",""),"enter density manually")</f>
        <v/>
      </c>
      <c r="AB1822" s="115" t="str" cm="1">
        <f t="array" ref="AB1822">_xlfn.IFNA(_xlfn.IFS($H1822="length","kg/m",$H1822="area","kg/m2",$H1822="volume","kg/m3",$H1822="mass","kg/kg",$H1822="",""),"problem")</f>
        <v/>
      </c>
      <c r="AC1822" s="118" t="str">
        <f t="shared" si="111"/>
        <v/>
      </c>
      <c r="AD1822" s="119" t="str">
        <f t="shared" si="112"/>
        <v/>
      </c>
      <c r="AE1822" s="120" t="str">
        <f t="shared" si="113"/>
        <v/>
      </c>
      <c r="AF1822" s="121" t="str">
        <f t="shared" si="110"/>
        <v/>
      </c>
    </row>
    <row r="1823" spans="2:32" ht="15.75" customHeight="1" x14ac:dyDescent="0.35">
      <c r="B1823" s="903"/>
      <c r="C1823" s="904"/>
      <c r="D1823" s="905"/>
      <c r="E1823" s="906"/>
      <c r="F1823" s="907"/>
      <c r="G1823" s="908"/>
      <c r="H1823" s="909"/>
      <c r="I1823" s="910"/>
      <c r="J1823" s="911"/>
      <c r="K1823" s="912"/>
      <c r="L1823" s="913"/>
      <c r="M1823" s="914"/>
      <c r="N1823" s="915"/>
      <c r="O1823" s="914"/>
      <c r="P1823" s="915"/>
      <c r="Q1823" s="916"/>
      <c r="R1823" s="917"/>
      <c r="S1823" s="918"/>
      <c r="T1823" s="114" t="str" cm="1">
        <f t="array" ref="T1823">_xlfn.IFS(I1823="L = L",J1823*K1823,I1823="L = RoT",J1823*R1823*S1823,I1823="A = L x H",J1823*K1823*L1823,I1823="A = CS",J1823*O1823,I1823="A = A",J1823*N1823,I1823="A = RoT",J1823*R1823*S1823,I1823="V = L x H x T",J1823*K1823*L1823*M1823,I1823="V = L x CS",J1823*K1823*O1823,I1823="V = T x A",J1823*M1823*N1823,I1823="V = V",J1823*P1823,I1823="V = RoT",J1823*R1823*S1823,I1823="M = M",J1823*Q1823,I1823="M = RoT",J1823*R1823*S1823,I1823="","")</f>
        <v/>
      </c>
      <c r="U1823" s="115" t="str" cm="1">
        <f t="array" ref="U1823">_xlfn.IFNA(_xlfn.IFS($H1823="length","m",$H1823="area","m2",$H1823="volume","m3",$H1823="mass","kg",$H1823="",""),"problem")</f>
        <v/>
      </c>
      <c r="V1823" s="475"/>
      <c r="W1823" s="476"/>
      <c r="X1823" s="476"/>
      <c r="Y1823" s="476"/>
      <c r="Z1823" s="116"/>
      <c r="AA1823" s="117" t="str" cm="1">
        <f t="array" ref="AA1823">_xlfn.IFNA(_xlfn.IFS($H1823="Length",VLOOKUP($Y1823,Densities,3,FALSE),$H1823="area",VLOOKUP($Y1823,Densities,4,FALSE),$H1823="volume",VLOOKUP($Y1823,Densities,5,FALSE),$H1823="mass",1,$H1823="",""),"enter density manually")</f>
        <v/>
      </c>
      <c r="AB1823" s="115" t="str" cm="1">
        <f t="array" ref="AB1823">_xlfn.IFNA(_xlfn.IFS($H1823="length","kg/m",$H1823="area","kg/m2",$H1823="volume","kg/m3",$H1823="mass","kg/kg",$H1823="",""),"problem")</f>
        <v/>
      </c>
      <c r="AC1823" s="118" t="str">
        <f t="shared" si="111"/>
        <v/>
      </c>
      <c r="AD1823" s="119" t="str">
        <f t="shared" si="112"/>
        <v/>
      </c>
      <c r="AE1823" s="120" t="str">
        <f t="shared" si="113"/>
        <v/>
      </c>
      <c r="AF1823" s="121" t="str">
        <f t="shared" si="110"/>
        <v/>
      </c>
    </row>
    <row r="1824" spans="2:32" ht="15.75" customHeight="1" x14ac:dyDescent="0.35">
      <c r="B1824" s="903"/>
      <c r="C1824" s="904"/>
      <c r="D1824" s="905"/>
      <c r="E1824" s="906"/>
      <c r="F1824" s="907"/>
      <c r="G1824" s="908"/>
      <c r="H1824" s="909"/>
      <c r="I1824" s="910"/>
      <c r="J1824" s="911"/>
      <c r="K1824" s="912"/>
      <c r="L1824" s="913"/>
      <c r="M1824" s="914"/>
      <c r="N1824" s="915"/>
      <c r="O1824" s="914"/>
      <c r="P1824" s="915"/>
      <c r="Q1824" s="916"/>
      <c r="R1824" s="917"/>
      <c r="S1824" s="918"/>
      <c r="T1824" s="114" t="str" cm="1">
        <f t="array" ref="T1824">_xlfn.IFS(I1824="L = L",J1824*K1824,I1824="L = RoT",J1824*R1824*S1824,I1824="A = L x H",J1824*K1824*L1824,I1824="A = CS",J1824*O1824,I1824="A = A",J1824*N1824,I1824="A = RoT",J1824*R1824*S1824,I1824="V = L x H x T",J1824*K1824*L1824*M1824,I1824="V = L x CS",J1824*K1824*O1824,I1824="V = T x A",J1824*M1824*N1824,I1824="V = V",J1824*P1824,I1824="V = RoT",J1824*R1824*S1824,I1824="M = M",J1824*Q1824,I1824="M = RoT",J1824*R1824*S1824,I1824="","")</f>
        <v/>
      </c>
      <c r="U1824" s="115" t="str" cm="1">
        <f t="array" ref="U1824">_xlfn.IFNA(_xlfn.IFS($H1824="length","m",$H1824="area","m2",$H1824="volume","m3",$H1824="mass","kg",$H1824="",""),"problem")</f>
        <v/>
      </c>
      <c r="V1824" s="475"/>
      <c r="W1824" s="476"/>
      <c r="X1824" s="476"/>
      <c r="Y1824" s="476"/>
      <c r="Z1824" s="116"/>
      <c r="AA1824" s="117" t="str" cm="1">
        <f t="array" ref="AA1824">_xlfn.IFNA(_xlfn.IFS($H1824="Length",VLOOKUP($Y1824,Densities,3,FALSE),$H1824="area",VLOOKUP($Y1824,Densities,4,FALSE),$H1824="volume",VLOOKUP($Y1824,Densities,5,FALSE),$H1824="mass",1,$H1824="",""),"enter density manually")</f>
        <v/>
      </c>
      <c r="AB1824" s="115" t="str" cm="1">
        <f t="array" ref="AB1824">_xlfn.IFNA(_xlfn.IFS($H1824="length","kg/m",$H1824="area","kg/m2",$H1824="volume","kg/m3",$H1824="mass","kg/kg",$H1824="",""),"problem")</f>
        <v/>
      </c>
      <c r="AC1824" s="118" t="str">
        <f t="shared" si="111"/>
        <v/>
      </c>
      <c r="AD1824" s="119" t="str">
        <f t="shared" si="112"/>
        <v/>
      </c>
      <c r="AE1824" s="120" t="str">
        <f t="shared" si="113"/>
        <v/>
      </c>
      <c r="AF1824" s="121" t="str">
        <f t="shared" si="110"/>
        <v/>
      </c>
    </row>
    <row r="1825" spans="2:32" ht="15.75" customHeight="1" x14ac:dyDescent="0.35">
      <c r="B1825" s="903"/>
      <c r="C1825" s="904"/>
      <c r="D1825" s="905"/>
      <c r="E1825" s="906"/>
      <c r="F1825" s="907"/>
      <c r="G1825" s="908"/>
      <c r="H1825" s="909"/>
      <c r="I1825" s="910"/>
      <c r="J1825" s="911"/>
      <c r="K1825" s="912"/>
      <c r="L1825" s="913"/>
      <c r="M1825" s="914"/>
      <c r="N1825" s="915"/>
      <c r="O1825" s="914"/>
      <c r="P1825" s="915"/>
      <c r="Q1825" s="916"/>
      <c r="R1825" s="917"/>
      <c r="S1825" s="918"/>
      <c r="T1825" s="114" t="str" cm="1">
        <f t="array" ref="T1825">_xlfn.IFS(I1825="L = L",J1825*K1825,I1825="L = RoT",J1825*R1825*S1825,I1825="A = L x H",J1825*K1825*L1825,I1825="A = CS",J1825*O1825,I1825="A = A",J1825*N1825,I1825="A = RoT",J1825*R1825*S1825,I1825="V = L x H x T",J1825*K1825*L1825*M1825,I1825="V = L x CS",J1825*K1825*O1825,I1825="V = T x A",J1825*M1825*N1825,I1825="V = V",J1825*P1825,I1825="V = RoT",J1825*R1825*S1825,I1825="M = M",J1825*Q1825,I1825="M = RoT",J1825*R1825*S1825,I1825="","")</f>
        <v/>
      </c>
      <c r="U1825" s="115" t="str" cm="1">
        <f t="array" ref="U1825">_xlfn.IFNA(_xlfn.IFS($H1825="length","m",$H1825="area","m2",$H1825="volume","m3",$H1825="mass","kg",$H1825="",""),"problem")</f>
        <v/>
      </c>
      <c r="V1825" s="475"/>
      <c r="W1825" s="476"/>
      <c r="X1825" s="476"/>
      <c r="Y1825" s="476"/>
      <c r="Z1825" s="116"/>
      <c r="AA1825" s="117" t="str" cm="1">
        <f t="array" ref="AA1825">_xlfn.IFNA(_xlfn.IFS($H1825="Length",VLOOKUP($Y1825,Densities,3,FALSE),$H1825="area",VLOOKUP($Y1825,Densities,4,FALSE),$H1825="volume",VLOOKUP($Y1825,Densities,5,FALSE),$H1825="mass",1,$H1825="",""),"enter density manually")</f>
        <v/>
      </c>
      <c r="AB1825" s="115" t="str" cm="1">
        <f t="array" ref="AB1825">_xlfn.IFNA(_xlfn.IFS($H1825="length","kg/m",$H1825="area","kg/m2",$H1825="volume","kg/m3",$H1825="mass","kg/kg",$H1825="",""),"problem")</f>
        <v/>
      </c>
      <c r="AC1825" s="118" t="str">
        <f t="shared" si="111"/>
        <v/>
      </c>
      <c r="AD1825" s="119" t="str">
        <f t="shared" si="112"/>
        <v/>
      </c>
      <c r="AE1825" s="120" t="str">
        <f t="shared" si="113"/>
        <v/>
      </c>
      <c r="AF1825" s="121" t="str">
        <f t="shared" si="110"/>
        <v/>
      </c>
    </row>
    <row r="1826" spans="2:32" ht="15.75" customHeight="1" x14ac:dyDescent="0.35">
      <c r="B1826" s="903"/>
      <c r="C1826" s="904"/>
      <c r="D1826" s="905"/>
      <c r="E1826" s="906"/>
      <c r="F1826" s="907"/>
      <c r="G1826" s="908"/>
      <c r="H1826" s="909"/>
      <c r="I1826" s="910"/>
      <c r="J1826" s="911"/>
      <c r="K1826" s="912"/>
      <c r="L1826" s="913"/>
      <c r="M1826" s="914"/>
      <c r="N1826" s="915"/>
      <c r="O1826" s="914"/>
      <c r="P1826" s="915"/>
      <c r="Q1826" s="916"/>
      <c r="R1826" s="917"/>
      <c r="S1826" s="918"/>
      <c r="T1826" s="114" t="str" cm="1">
        <f t="array" ref="T1826">_xlfn.IFS(I1826="L = L",J1826*K1826,I1826="L = RoT",J1826*R1826*S1826,I1826="A = L x H",J1826*K1826*L1826,I1826="A = CS",J1826*O1826,I1826="A = A",J1826*N1826,I1826="A = RoT",J1826*R1826*S1826,I1826="V = L x H x T",J1826*K1826*L1826*M1826,I1826="V = L x CS",J1826*K1826*O1826,I1826="V = T x A",J1826*M1826*N1826,I1826="V = V",J1826*P1826,I1826="V = RoT",J1826*R1826*S1826,I1826="M = M",J1826*Q1826,I1826="M = RoT",J1826*R1826*S1826,I1826="","")</f>
        <v/>
      </c>
      <c r="U1826" s="115" t="str" cm="1">
        <f t="array" ref="U1826">_xlfn.IFNA(_xlfn.IFS($H1826="length","m",$H1826="area","m2",$H1826="volume","m3",$H1826="mass","kg",$H1826="",""),"problem")</f>
        <v/>
      </c>
      <c r="V1826" s="475"/>
      <c r="W1826" s="476"/>
      <c r="X1826" s="476"/>
      <c r="Y1826" s="476"/>
      <c r="Z1826" s="116"/>
      <c r="AA1826" s="117" t="str" cm="1">
        <f t="array" ref="AA1826">_xlfn.IFNA(_xlfn.IFS($H1826="Length",VLOOKUP($Y1826,Densities,3,FALSE),$H1826="area",VLOOKUP($Y1826,Densities,4,FALSE),$H1826="volume",VLOOKUP($Y1826,Densities,5,FALSE),$H1826="mass",1,$H1826="",""),"enter density manually")</f>
        <v/>
      </c>
      <c r="AB1826" s="115" t="str" cm="1">
        <f t="array" ref="AB1826">_xlfn.IFNA(_xlfn.IFS($H1826="length","kg/m",$H1826="area","kg/m2",$H1826="volume","kg/m3",$H1826="mass","kg/kg",$H1826="",""),"problem")</f>
        <v/>
      </c>
      <c r="AC1826" s="118" t="str">
        <f t="shared" si="111"/>
        <v/>
      </c>
      <c r="AD1826" s="119" t="str">
        <f t="shared" si="112"/>
        <v/>
      </c>
      <c r="AE1826" s="120" t="str">
        <f t="shared" si="113"/>
        <v/>
      </c>
      <c r="AF1826" s="121" t="str">
        <f t="shared" si="110"/>
        <v/>
      </c>
    </row>
    <row r="1827" spans="2:32" ht="15.75" customHeight="1" x14ac:dyDescent="0.35">
      <c r="B1827" s="903"/>
      <c r="C1827" s="904"/>
      <c r="D1827" s="905"/>
      <c r="E1827" s="906"/>
      <c r="F1827" s="907"/>
      <c r="G1827" s="908"/>
      <c r="H1827" s="909"/>
      <c r="I1827" s="910"/>
      <c r="J1827" s="911"/>
      <c r="K1827" s="912"/>
      <c r="L1827" s="913"/>
      <c r="M1827" s="914"/>
      <c r="N1827" s="915"/>
      <c r="O1827" s="914"/>
      <c r="P1827" s="915"/>
      <c r="Q1827" s="916"/>
      <c r="R1827" s="917"/>
      <c r="S1827" s="918"/>
      <c r="T1827" s="114" t="str" cm="1">
        <f t="array" ref="T1827">_xlfn.IFS(I1827="L = L",J1827*K1827,I1827="L = RoT",J1827*R1827*S1827,I1827="A = L x H",J1827*K1827*L1827,I1827="A = CS",J1827*O1827,I1827="A = A",J1827*N1827,I1827="A = RoT",J1827*R1827*S1827,I1827="V = L x H x T",J1827*K1827*L1827*M1827,I1827="V = L x CS",J1827*K1827*O1827,I1827="V = T x A",J1827*M1827*N1827,I1827="V = V",J1827*P1827,I1827="V = RoT",J1827*R1827*S1827,I1827="M = M",J1827*Q1827,I1827="M = RoT",J1827*R1827*S1827,I1827="","")</f>
        <v/>
      </c>
      <c r="U1827" s="115" t="str" cm="1">
        <f t="array" ref="U1827">_xlfn.IFNA(_xlfn.IFS($H1827="length","m",$H1827="area","m2",$H1827="volume","m3",$H1827="mass","kg",$H1827="",""),"problem")</f>
        <v/>
      </c>
      <c r="V1827" s="475"/>
      <c r="W1827" s="476"/>
      <c r="X1827" s="476"/>
      <c r="Y1827" s="476"/>
      <c r="Z1827" s="116"/>
      <c r="AA1827" s="117" t="str" cm="1">
        <f t="array" ref="AA1827">_xlfn.IFNA(_xlfn.IFS($H1827="Length",VLOOKUP($Y1827,Densities,3,FALSE),$H1827="area",VLOOKUP($Y1827,Densities,4,FALSE),$H1827="volume",VLOOKUP($Y1827,Densities,5,FALSE),$H1827="mass",1,$H1827="",""),"enter density manually")</f>
        <v/>
      </c>
      <c r="AB1827" s="115" t="str" cm="1">
        <f t="array" ref="AB1827">_xlfn.IFNA(_xlfn.IFS($H1827="length","kg/m",$H1827="area","kg/m2",$H1827="volume","kg/m3",$H1827="mass","kg/kg",$H1827="",""),"problem")</f>
        <v/>
      </c>
      <c r="AC1827" s="118" t="str">
        <f t="shared" si="111"/>
        <v/>
      </c>
      <c r="AD1827" s="119" t="str">
        <f t="shared" si="112"/>
        <v/>
      </c>
      <c r="AE1827" s="120" t="str">
        <f t="shared" si="113"/>
        <v/>
      </c>
      <c r="AF1827" s="121" t="str">
        <f t="shared" si="110"/>
        <v/>
      </c>
    </row>
    <row r="1828" spans="2:32" ht="15.75" customHeight="1" x14ac:dyDescent="0.35">
      <c r="B1828" s="903"/>
      <c r="C1828" s="904"/>
      <c r="D1828" s="905"/>
      <c r="E1828" s="906"/>
      <c r="F1828" s="907"/>
      <c r="G1828" s="908"/>
      <c r="H1828" s="909"/>
      <c r="I1828" s="910"/>
      <c r="J1828" s="911"/>
      <c r="K1828" s="912"/>
      <c r="L1828" s="913"/>
      <c r="M1828" s="914"/>
      <c r="N1828" s="915"/>
      <c r="O1828" s="914"/>
      <c r="P1828" s="915"/>
      <c r="Q1828" s="916"/>
      <c r="R1828" s="917"/>
      <c r="S1828" s="918"/>
      <c r="T1828" s="114" t="str" cm="1">
        <f t="array" ref="T1828">_xlfn.IFS(I1828="L = L",J1828*K1828,I1828="L = RoT",J1828*R1828*S1828,I1828="A = L x H",J1828*K1828*L1828,I1828="A = CS",J1828*O1828,I1828="A = A",J1828*N1828,I1828="A = RoT",J1828*R1828*S1828,I1828="V = L x H x T",J1828*K1828*L1828*M1828,I1828="V = L x CS",J1828*K1828*O1828,I1828="V = T x A",J1828*M1828*N1828,I1828="V = V",J1828*P1828,I1828="V = RoT",J1828*R1828*S1828,I1828="M = M",J1828*Q1828,I1828="M = RoT",J1828*R1828*S1828,I1828="","")</f>
        <v/>
      </c>
      <c r="U1828" s="115" t="str" cm="1">
        <f t="array" ref="U1828">_xlfn.IFNA(_xlfn.IFS($H1828="length","m",$H1828="area","m2",$H1828="volume","m3",$H1828="mass","kg",$H1828="",""),"problem")</f>
        <v/>
      </c>
      <c r="V1828" s="475"/>
      <c r="W1828" s="476"/>
      <c r="X1828" s="476"/>
      <c r="Y1828" s="476"/>
      <c r="Z1828" s="116"/>
      <c r="AA1828" s="117" t="str" cm="1">
        <f t="array" ref="AA1828">_xlfn.IFNA(_xlfn.IFS($H1828="Length",VLOOKUP($Y1828,Densities,3,FALSE),$H1828="area",VLOOKUP($Y1828,Densities,4,FALSE),$H1828="volume",VLOOKUP($Y1828,Densities,5,FALSE),$H1828="mass",1,$H1828="",""),"enter density manually")</f>
        <v/>
      </c>
      <c r="AB1828" s="115" t="str" cm="1">
        <f t="array" ref="AB1828">_xlfn.IFNA(_xlfn.IFS($H1828="length","kg/m",$H1828="area","kg/m2",$H1828="volume","kg/m3",$H1828="mass","kg/kg",$H1828="",""),"problem")</f>
        <v/>
      </c>
      <c r="AC1828" s="118" t="str">
        <f t="shared" si="111"/>
        <v/>
      </c>
      <c r="AD1828" s="119" t="str">
        <f t="shared" si="112"/>
        <v/>
      </c>
      <c r="AE1828" s="120" t="str">
        <f t="shared" si="113"/>
        <v/>
      </c>
      <c r="AF1828" s="121" t="str">
        <f t="shared" si="110"/>
        <v/>
      </c>
    </row>
    <row r="1829" spans="2:32" ht="15.75" customHeight="1" x14ac:dyDescent="0.35">
      <c r="B1829" s="903"/>
      <c r="C1829" s="904"/>
      <c r="D1829" s="905"/>
      <c r="E1829" s="906"/>
      <c r="F1829" s="907"/>
      <c r="G1829" s="908"/>
      <c r="H1829" s="909"/>
      <c r="I1829" s="910"/>
      <c r="J1829" s="911"/>
      <c r="K1829" s="912"/>
      <c r="L1829" s="913"/>
      <c r="M1829" s="914"/>
      <c r="N1829" s="915"/>
      <c r="O1829" s="914"/>
      <c r="P1829" s="915"/>
      <c r="Q1829" s="916"/>
      <c r="R1829" s="917"/>
      <c r="S1829" s="918"/>
      <c r="T1829" s="114" t="str" cm="1">
        <f t="array" ref="T1829">_xlfn.IFS(I1829="L = L",J1829*K1829,I1829="L = RoT",J1829*R1829*S1829,I1829="A = L x H",J1829*K1829*L1829,I1829="A = CS",J1829*O1829,I1829="A = A",J1829*N1829,I1829="A = RoT",J1829*R1829*S1829,I1829="V = L x H x T",J1829*K1829*L1829*M1829,I1829="V = L x CS",J1829*K1829*O1829,I1829="V = T x A",J1829*M1829*N1829,I1829="V = V",J1829*P1829,I1829="V = RoT",J1829*R1829*S1829,I1829="M = M",J1829*Q1829,I1829="M = RoT",J1829*R1829*S1829,I1829="","")</f>
        <v/>
      </c>
      <c r="U1829" s="115" t="str" cm="1">
        <f t="array" ref="U1829">_xlfn.IFNA(_xlfn.IFS($H1829="length","m",$H1829="area","m2",$H1829="volume","m3",$H1829="mass","kg",$H1829="",""),"problem")</f>
        <v/>
      </c>
      <c r="V1829" s="475"/>
      <c r="W1829" s="476"/>
      <c r="X1829" s="476"/>
      <c r="Y1829" s="476"/>
      <c r="Z1829" s="116"/>
      <c r="AA1829" s="117" t="str" cm="1">
        <f t="array" ref="AA1829">_xlfn.IFNA(_xlfn.IFS($H1829="Length",VLOOKUP($Y1829,Densities,3,FALSE),$H1829="area",VLOOKUP($Y1829,Densities,4,FALSE),$H1829="volume",VLOOKUP($Y1829,Densities,5,FALSE),$H1829="mass",1,$H1829="",""),"enter density manually")</f>
        <v/>
      </c>
      <c r="AB1829" s="115" t="str" cm="1">
        <f t="array" ref="AB1829">_xlfn.IFNA(_xlfn.IFS($H1829="length","kg/m",$H1829="area","kg/m2",$H1829="volume","kg/m3",$H1829="mass","kg/kg",$H1829="",""),"problem")</f>
        <v/>
      </c>
      <c r="AC1829" s="118" t="str">
        <f t="shared" si="111"/>
        <v/>
      </c>
      <c r="AD1829" s="119" t="str">
        <f t="shared" si="112"/>
        <v/>
      </c>
      <c r="AE1829" s="120" t="str">
        <f t="shared" si="113"/>
        <v/>
      </c>
      <c r="AF1829" s="121" t="str">
        <f t="shared" si="110"/>
        <v/>
      </c>
    </row>
    <row r="1830" spans="2:32" ht="15.75" customHeight="1" x14ac:dyDescent="0.35">
      <c r="B1830" s="903"/>
      <c r="C1830" s="904"/>
      <c r="D1830" s="905"/>
      <c r="E1830" s="906"/>
      <c r="F1830" s="907"/>
      <c r="G1830" s="908"/>
      <c r="H1830" s="909"/>
      <c r="I1830" s="910"/>
      <c r="J1830" s="911"/>
      <c r="K1830" s="912"/>
      <c r="L1830" s="913"/>
      <c r="M1830" s="914"/>
      <c r="N1830" s="915"/>
      <c r="O1830" s="914"/>
      <c r="P1830" s="915"/>
      <c r="Q1830" s="916"/>
      <c r="R1830" s="917"/>
      <c r="S1830" s="918"/>
      <c r="T1830" s="114" t="str" cm="1">
        <f t="array" ref="T1830">_xlfn.IFS(I1830="L = L",J1830*K1830,I1830="L = RoT",J1830*R1830*S1830,I1830="A = L x H",J1830*K1830*L1830,I1830="A = CS",J1830*O1830,I1830="A = A",J1830*N1830,I1830="A = RoT",J1830*R1830*S1830,I1830="V = L x H x T",J1830*K1830*L1830*M1830,I1830="V = L x CS",J1830*K1830*O1830,I1830="V = T x A",J1830*M1830*N1830,I1830="V = V",J1830*P1830,I1830="V = RoT",J1830*R1830*S1830,I1830="M = M",J1830*Q1830,I1830="M = RoT",J1830*R1830*S1830,I1830="","")</f>
        <v/>
      </c>
      <c r="U1830" s="115" t="str" cm="1">
        <f t="array" ref="U1830">_xlfn.IFNA(_xlfn.IFS($H1830="length","m",$H1830="area","m2",$H1830="volume","m3",$H1830="mass","kg",$H1830="",""),"problem")</f>
        <v/>
      </c>
      <c r="V1830" s="475"/>
      <c r="W1830" s="476"/>
      <c r="X1830" s="476"/>
      <c r="Y1830" s="476"/>
      <c r="Z1830" s="116"/>
      <c r="AA1830" s="117" t="str" cm="1">
        <f t="array" ref="AA1830">_xlfn.IFNA(_xlfn.IFS($H1830="Length",VLOOKUP($Y1830,Densities,3,FALSE),$H1830="area",VLOOKUP($Y1830,Densities,4,FALSE),$H1830="volume",VLOOKUP($Y1830,Densities,5,FALSE),$H1830="mass",1,$H1830="",""),"enter density manually")</f>
        <v/>
      </c>
      <c r="AB1830" s="115" t="str" cm="1">
        <f t="array" ref="AB1830">_xlfn.IFNA(_xlfn.IFS($H1830="length","kg/m",$H1830="area","kg/m2",$H1830="volume","kg/m3",$H1830="mass","kg/kg",$H1830="",""),"problem")</f>
        <v/>
      </c>
      <c r="AC1830" s="118" t="str">
        <f t="shared" si="111"/>
        <v/>
      </c>
      <c r="AD1830" s="119" t="str">
        <f t="shared" si="112"/>
        <v/>
      </c>
      <c r="AE1830" s="120" t="str">
        <f t="shared" si="113"/>
        <v/>
      </c>
      <c r="AF1830" s="121" t="str">
        <f t="shared" si="110"/>
        <v/>
      </c>
    </row>
    <row r="1831" spans="2:32" ht="15.75" customHeight="1" x14ac:dyDescent="0.35">
      <c r="B1831" s="903"/>
      <c r="C1831" s="904"/>
      <c r="D1831" s="905"/>
      <c r="E1831" s="906"/>
      <c r="F1831" s="907"/>
      <c r="G1831" s="908"/>
      <c r="H1831" s="909"/>
      <c r="I1831" s="910"/>
      <c r="J1831" s="911"/>
      <c r="K1831" s="912"/>
      <c r="L1831" s="913"/>
      <c r="M1831" s="914"/>
      <c r="N1831" s="915"/>
      <c r="O1831" s="914"/>
      <c r="P1831" s="915"/>
      <c r="Q1831" s="916"/>
      <c r="R1831" s="917"/>
      <c r="S1831" s="918"/>
      <c r="T1831" s="114" t="str" cm="1">
        <f t="array" ref="T1831">_xlfn.IFS(I1831="L = L",J1831*K1831,I1831="L = RoT",J1831*R1831*S1831,I1831="A = L x H",J1831*K1831*L1831,I1831="A = CS",J1831*O1831,I1831="A = A",J1831*N1831,I1831="A = RoT",J1831*R1831*S1831,I1831="V = L x H x T",J1831*K1831*L1831*M1831,I1831="V = L x CS",J1831*K1831*O1831,I1831="V = T x A",J1831*M1831*N1831,I1831="V = V",J1831*P1831,I1831="V = RoT",J1831*R1831*S1831,I1831="M = M",J1831*Q1831,I1831="M = RoT",J1831*R1831*S1831,I1831="","")</f>
        <v/>
      </c>
      <c r="U1831" s="115" t="str" cm="1">
        <f t="array" ref="U1831">_xlfn.IFNA(_xlfn.IFS($H1831="length","m",$H1831="area","m2",$H1831="volume","m3",$H1831="mass","kg",$H1831="",""),"problem")</f>
        <v/>
      </c>
      <c r="V1831" s="475"/>
      <c r="W1831" s="476"/>
      <c r="X1831" s="476"/>
      <c r="Y1831" s="476"/>
      <c r="Z1831" s="116"/>
      <c r="AA1831" s="117" t="str" cm="1">
        <f t="array" ref="AA1831">_xlfn.IFNA(_xlfn.IFS($H1831="Length",VLOOKUP($Y1831,Densities,3,FALSE),$H1831="area",VLOOKUP($Y1831,Densities,4,FALSE),$H1831="volume",VLOOKUP($Y1831,Densities,5,FALSE),$H1831="mass",1,$H1831="",""),"enter density manually")</f>
        <v/>
      </c>
      <c r="AB1831" s="115" t="str" cm="1">
        <f t="array" ref="AB1831">_xlfn.IFNA(_xlfn.IFS($H1831="length","kg/m",$H1831="area","kg/m2",$H1831="volume","kg/m3",$H1831="mass","kg/kg",$H1831="",""),"problem")</f>
        <v/>
      </c>
      <c r="AC1831" s="118" t="str">
        <f t="shared" si="111"/>
        <v/>
      </c>
      <c r="AD1831" s="119" t="str">
        <f t="shared" si="112"/>
        <v/>
      </c>
      <c r="AE1831" s="120" t="str">
        <f t="shared" si="113"/>
        <v/>
      </c>
      <c r="AF1831" s="121" t="str">
        <f t="shared" si="110"/>
        <v/>
      </c>
    </row>
    <row r="1832" spans="2:32" ht="15.75" customHeight="1" x14ac:dyDescent="0.35">
      <c r="B1832" s="903"/>
      <c r="C1832" s="904"/>
      <c r="D1832" s="905"/>
      <c r="E1832" s="906"/>
      <c r="F1832" s="907"/>
      <c r="G1832" s="908"/>
      <c r="H1832" s="909"/>
      <c r="I1832" s="910"/>
      <c r="J1832" s="911"/>
      <c r="K1832" s="912"/>
      <c r="L1832" s="913"/>
      <c r="M1832" s="914"/>
      <c r="N1832" s="915"/>
      <c r="O1832" s="914"/>
      <c r="P1832" s="915"/>
      <c r="Q1832" s="916"/>
      <c r="R1832" s="917"/>
      <c r="S1832" s="918"/>
      <c r="T1832" s="114" t="str" cm="1">
        <f t="array" ref="T1832">_xlfn.IFS(I1832="L = L",J1832*K1832,I1832="L = RoT",J1832*R1832*S1832,I1832="A = L x H",J1832*K1832*L1832,I1832="A = CS",J1832*O1832,I1832="A = A",J1832*N1832,I1832="A = RoT",J1832*R1832*S1832,I1832="V = L x H x T",J1832*K1832*L1832*M1832,I1832="V = L x CS",J1832*K1832*O1832,I1832="V = T x A",J1832*M1832*N1832,I1832="V = V",J1832*P1832,I1832="V = RoT",J1832*R1832*S1832,I1832="M = M",J1832*Q1832,I1832="M = RoT",J1832*R1832*S1832,I1832="","")</f>
        <v/>
      </c>
      <c r="U1832" s="115" t="str" cm="1">
        <f t="array" ref="U1832">_xlfn.IFNA(_xlfn.IFS($H1832="length","m",$H1832="area","m2",$H1832="volume","m3",$H1832="mass","kg",$H1832="",""),"problem")</f>
        <v/>
      </c>
      <c r="V1832" s="475"/>
      <c r="W1832" s="476"/>
      <c r="X1832" s="476"/>
      <c r="Y1832" s="476"/>
      <c r="Z1832" s="116"/>
      <c r="AA1832" s="117" t="str" cm="1">
        <f t="array" ref="AA1832">_xlfn.IFNA(_xlfn.IFS($H1832="Length",VLOOKUP($Y1832,Densities,3,FALSE),$H1832="area",VLOOKUP($Y1832,Densities,4,FALSE),$H1832="volume",VLOOKUP($Y1832,Densities,5,FALSE),$H1832="mass",1,$H1832="",""),"enter density manually")</f>
        <v/>
      </c>
      <c r="AB1832" s="115" t="str" cm="1">
        <f t="array" ref="AB1832">_xlfn.IFNA(_xlfn.IFS($H1832="length","kg/m",$H1832="area","kg/m2",$H1832="volume","kg/m3",$H1832="mass","kg/kg",$H1832="",""),"problem")</f>
        <v/>
      </c>
      <c r="AC1832" s="118" t="str">
        <f t="shared" si="111"/>
        <v/>
      </c>
      <c r="AD1832" s="119" t="str">
        <f t="shared" si="112"/>
        <v/>
      </c>
      <c r="AE1832" s="120" t="str">
        <f t="shared" si="113"/>
        <v/>
      </c>
      <c r="AF1832" s="121" t="str">
        <f t="shared" si="110"/>
        <v/>
      </c>
    </row>
    <row r="1833" spans="2:32" ht="15.75" customHeight="1" x14ac:dyDescent="0.35">
      <c r="B1833" s="903"/>
      <c r="C1833" s="904"/>
      <c r="D1833" s="905"/>
      <c r="E1833" s="906"/>
      <c r="F1833" s="907"/>
      <c r="G1833" s="908"/>
      <c r="H1833" s="909"/>
      <c r="I1833" s="910"/>
      <c r="J1833" s="911"/>
      <c r="K1833" s="912"/>
      <c r="L1833" s="913"/>
      <c r="M1833" s="914"/>
      <c r="N1833" s="915"/>
      <c r="O1833" s="914"/>
      <c r="P1833" s="915"/>
      <c r="Q1833" s="916"/>
      <c r="R1833" s="917"/>
      <c r="S1833" s="918"/>
      <c r="T1833" s="114" t="str" cm="1">
        <f t="array" ref="T1833">_xlfn.IFS(I1833="L = L",J1833*K1833,I1833="L = RoT",J1833*R1833*S1833,I1833="A = L x H",J1833*K1833*L1833,I1833="A = CS",J1833*O1833,I1833="A = A",J1833*N1833,I1833="A = RoT",J1833*R1833*S1833,I1833="V = L x H x T",J1833*K1833*L1833*M1833,I1833="V = L x CS",J1833*K1833*O1833,I1833="V = T x A",J1833*M1833*N1833,I1833="V = V",J1833*P1833,I1833="V = RoT",J1833*R1833*S1833,I1833="M = M",J1833*Q1833,I1833="M = RoT",J1833*R1833*S1833,I1833="","")</f>
        <v/>
      </c>
      <c r="U1833" s="115" t="str" cm="1">
        <f t="array" ref="U1833">_xlfn.IFNA(_xlfn.IFS($H1833="length","m",$H1833="area","m2",$H1833="volume","m3",$H1833="mass","kg",$H1833="",""),"problem")</f>
        <v/>
      </c>
      <c r="V1833" s="475"/>
      <c r="W1833" s="476"/>
      <c r="X1833" s="476"/>
      <c r="Y1833" s="476"/>
      <c r="Z1833" s="116"/>
      <c r="AA1833" s="117" t="str" cm="1">
        <f t="array" ref="AA1833">_xlfn.IFNA(_xlfn.IFS($H1833="Length",VLOOKUP($Y1833,Densities,3,FALSE),$H1833="area",VLOOKUP($Y1833,Densities,4,FALSE),$H1833="volume",VLOOKUP($Y1833,Densities,5,FALSE),$H1833="mass",1,$H1833="",""),"enter density manually")</f>
        <v/>
      </c>
      <c r="AB1833" s="115" t="str" cm="1">
        <f t="array" ref="AB1833">_xlfn.IFNA(_xlfn.IFS($H1833="length","kg/m",$H1833="area","kg/m2",$H1833="volume","kg/m3",$H1833="mass","kg/kg",$H1833="",""),"problem")</f>
        <v/>
      </c>
      <c r="AC1833" s="118" t="str">
        <f t="shared" si="111"/>
        <v/>
      </c>
      <c r="AD1833" s="119" t="str">
        <f t="shared" si="112"/>
        <v/>
      </c>
      <c r="AE1833" s="120" t="str">
        <f t="shared" si="113"/>
        <v/>
      </c>
      <c r="AF1833" s="121" t="str">
        <f t="shared" si="110"/>
        <v/>
      </c>
    </row>
    <row r="1834" spans="2:32" ht="15.75" customHeight="1" x14ac:dyDescent="0.35">
      <c r="B1834" s="903"/>
      <c r="C1834" s="904"/>
      <c r="D1834" s="905"/>
      <c r="E1834" s="906"/>
      <c r="F1834" s="907"/>
      <c r="G1834" s="908"/>
      <c r="H1834" s="909"/>
      <c r="I1834" s="910"/>
      <c r="J1834" s="911"/>
      <c r="K1834" s="912"/>
      <c r="L1834" s="913"/>
      <c r="M1834" s="914"/>
      <c r="N1834" s="915"/>
      <c r="O1834" s="914"/>
      <c r="P1834" s="915"/>
      <c r="Q1834" s="916"/>
      <c r="R1834" s="917"/>
      <c r="S1834" s="918"/>
      <c r="T1834" s="114" t="str" cm="1">
        <f t="array" ref="T1834">_xlfn.IFS(I1834="L = L",J1834*K1834,I1834="L = RoT",J1834*R1834*S1834,I1834="A = L x H",J1834*K1834*L1834,I1834="A = CS",J1834*O1834,I1834="A = A",J1834*N1834,I1834="A = RoT",J1834*R1834*S1834,I1834="V = L x H x T",J1834*K1834*L1834*M1834,I1834="V = L x CS",J1834*K1834*O1834,I1834="V = T x A",J1834*M1834*N1834,I1834="V = V",J1834*P1834,I1834="V = RoT",J1834*R1834*S1834,I1834="M = M",J1834*Q1834,I1834="M = RoT",J1834*R1834*S1834,I1834="","")</f>
        <v/>
      </c>
      <c r="U1834" s="115" t="str" cm="1">
        <f t="array" ref="U1834">_xlfn.IFNA(_xlfn.IFS($H1834="length","m",$H1834="area","m2",$H1834="volume","m3",$H1834="mass","kg",$H1834="",""),"problem")</f>
        <v/>
      </c>
      <c r="V1834" s="475"/>
      <c r="W1834" s="476"/>
      <c r="X1834" s="476"/>
      <c r="Y1834" s="476"/>
      <c r="Z1834" s="116"/>
      <c r="AA1834" s="117" t="str" cm="1">
        <f t="array" ref="AA1834">_xlfn.IFNA(_xlfn.IFS($H1834="Length",VLOOKUP($Y1834,Densities,3,FALSE),$H1834="area",VLOOKUP($Y1834,Densities,4,FALSE),$H1834="volume",VLOOKUP($Y1834,Densities,5,FALSE),$H1834="mass",1,$H1834="",""),"enter density manually")</f>
        <v/>
      </c>
      <c r="AB1834" s="115" t="str" cm="1">
        <f t="array" ref="AB1834">_xlfn.IFNA(_xlfn.IFS($H1834="length","kg/m",$H1834="area","kg/m2",$H1834="volume","kg/m3",$H1834="mass","kg/kg",$H1834="",""),"problem")</f>
        <v/>
      </c>
      <c r="AC1834" s="118" t="str">
        <f t="shared" si="111"/>
        <v/>
      </c>
      <c r="AD1834" s="119" t="str">
        <f t="shared" si="112"/>
        <v/>
      </c>
      <c r="AE1834" s="120" t="str">
        <f t="shared" si="113"/>
        <v/>
      </c>
      <c r="AF1834" s="121" t="str">
        <f t="shared" si="110"/>
        <v/>
      </c>
    </row>
    <row r="1835" spans="2:32" ht="15.75" customHeight="1" x14ac:dyDescent="0.35">
      <c r="B1835" s="903"/>
      <c r="C1835" s="904"/>
      <c r="D1835" s="905"/>
      <c r="E1835" s="906"/>
      <c r="F1835" s="907"/>
      <c r="G1835" s="908"/>
      <c r="H1835" s="909"/>
      <c r="I1835" s="910"/>
      <c r="J1835" s="911"/>
      <c r="K1835" s="912"/>
      <c r="L1835" s="913"/>
      <c r="M1835" s="914"/>
      <c r="N1835" s="915"/>
      <c r="O1835" s="914"/>
      <c r="P1835" s="915"/>
      <c r="Q1835" s="916"/>
      <c r="R1835" s="917"/>
      <c r="S1835" s="918"/>
      <c r="T1835" s="114" t="str" cm="1">
        <f t="array" ref="T1835">_xlfn.IFS(I1835="L = L",J1835*K1835,I1835="L = RoT",J1835*R1835*S1835,I1835="A = L x H",J1835*K1835*L1835,I1835="A = CS",J1835*O1835,I1835="A = A",J1835*N1835,I1835="A = RoT",J1835*R1835*S1835,I1835="V = L x H x T",J1835*K1835*L1835*M1835,I1835="V = L x CS",J1835*K1835*O1835,I1835="V = T x A",J1835*M1835*N1835,I1835="V = V",J1835*P1835,I1835="V = RoT",J1835*R1835*S1835,I1835="M = M",J1835*Q1835,I1835="M = RoT",J1835*R1835*S1835,I1835="","")</f>
        <v/>
      </c>
      <c r="U1835" s="115" t="str" cm="1">
        <f t="array" ref="U1835">_xlfn.IFNA(_xlfn.IFS($H1835="length","m",$H1835="area","m2",$H1835="volume","m3",$H1835="mass","kg",$H1835="",""),"problem")</f>
        <v/>
      </c>
      <c r="V1835" s="475"/>
      <c r="W1835" s="476"/>
      <c r="X1835" s="476"/>
      <c r="Y1835" s="476"/>
      <c r="Z1835" s="116"/>
      <c r="AA1835" s="117" t="str" cm="1">
        <f t="array" ref="AA1835">_xlfn.IFNA(_xlfn.IFS($H1835="Length",VLOOKUP($Y1835,Densities,3,FALSE),$H1835="area",VLOOKUP($Y1835,Densities,4,FALSE),$H1835="volume",VLOOKUP($Y1835,Densities,5,FALSE),$H1835="mass",1,$H1835="",""),"enter density manually")</f>
        <v/>
      </c>
      <c r="AB1835" s="115" t="str" cm="1">
        <f t="array" ref="AB1835">_xlfn.IFNA(_xlfn.IFS($H1835="length","kg/m",$H1835="area","kg/m2",$H1835="volume","kg/m3",$H1835="mass","kg/kg",$H1835="",""),"problem")</f>
        <v/>
      </c>
      <c r="AC1835" s="118" t="str">
        <f t="shared" si="111"/>
        <v/>
      </c>
      <c r="AD1835" s="119" t="str">
        <f t="shared" si="112"/>
        <v/>
      </c>
      <c r="AE1835" s="120" t="str">
        <f t="shared" si="113"/>
        <v/>
      </c>
      <c r="AF1835" s="121" t="str">
        <f t="shared" si="110"/>
        <v/>
      </c>
    </row>
    <row r="1836" spans="2:32" ht="15.75" customHeight="1" x14ac:dyDescent="0.35">
      <c r="B1836" s="903"/>
      <c r="C1836" s="904"/>
      <c r="D1836" s="905"/>
      <c r="E1836" s="906"/>
      <c r="F1836" s="907"/>
      <c r="G1836" s="908"/>
      <c r="H1836" s="909"/>
      <c r="I1836" s="910"/>
      <c r="J1836" s="911"/>
      <c r="K1836" s="912"/>
      <c r="L1836" s="913"/>
      <c r="M1836" s="914"/>
      <c r="N1836" s="915"/>
      <c r="O1836" s="914"/>
      <c r="P1836" s="915"/>
      <c r="Q1836" s="916"/>
      <c r="R1836" s="917"/>
      <c r="S1836" s="918"/>
      <c r="T1836" s="114" t="str" cm="1">
        <f t="array" ref="T1836">_xlfn.IFS(I1836="L = L",J1836*K1836,I1836="L = RoT",J1836*R1836*S1836,I1836="A = L x H",J1836*K1836*L1836,I1836="A = CS",J1836*O1836,I1836="A = A",J1836*N1836,I1836="A = RoT",J1836*R1836*S1836,I1836="V = L x H x T",J1836*K1836*L1836*M1836,I1836="V = L x CS",J1836*K1836*O1836,I1836="V = T x A",J1836*M1836*N1836,I1836="V = V",J1836*P1836,I1836="V = RoT",J1836*R1836*S1836,I1836="M = M",J1836*Q1836,I1836="M = RoT",J1836*R1836*S1836,I1836="","")</f>
        <v/>
      </c>
      <c r="U1836" s="115" t="str" cm="1">
        <f t="array" ref="U1836">_xlfn.IFNA(_xlfn.IFS($H1836="length","m",$H1836="area","m2",$H1836="volume","m3",$H1836="mass","kg",$H1836="",""),"problem")</f>
        <v/>
      </c>
      <c r="V1836" s="475"/>
      <c r="W1836" s="476"/>
      <c r="X1836" s="476"/>
      <c r="Y1836" s="476"/>
      <c r="Z1836" s="116"/>
      <c r="AA1836" s="117" t="str" cm="1">
        <f t="array" ref="AA1836">_xlfn.IFNA(_xlfn.IFS($H1836="Length",VLOOKUP($Y1836,Densities,3,FALSE),$H1836="area",VLOOKUP($Y1836,Densities,4,FALSE),$H1836="volume",VLOOKUP($Y1836,Densities,5,FALSE),$H1836="mass",1,$H1836="",""),"enter density manually")</f>
        <v/>
      </c>
      <c r="AB1836" s="115" t="str" cm="1">
        <f t="array" ref="AB1836">_xlfn.IFNA(_xlfn.IFS($H1836="length","kg/m",$H1836="area","kg/m2",$H1836="volume","kg/m3",$H1836="mass","kg/kg",$H1836="",""),"problem")</f>
        <v/>
      </c>
      <c r="AC1836" s="118" t="str">
        <f t="shared" si="111"/>
        <v/>
      </c>
      <c r="AD1836" s="119" t="str">
        <f t="shared" si="112"/>
        <v/>
      </c>
      <c r="AE1836" s="120" t="str">
        <f t="shared" si="113"/>
        <v/>
      </c>
      <c r="AF1836" s="121" t="str">
        <f t="shared" si="110"/>
        <v/>
      </c>
    </row>
    <row r="1837" spans="2:32" ht="15.75" customHeight="1" x14ac:dyDescent="0.35">
      <c r="B1837" s="903"/>
      <c r="C1837" s="904"/>
      <c r="D1837" s="905"/>
      <c r="E1837" s="906"/>
      <c r="F1837" s="907"/>
      <c r="G1837" s="908"/>
      <c r="H1837" s="909"/>
      <c r="I1837" s="910"/>
      <c r="J1837" s="911"/>
      <c r="K1837" s="912"/>
      <c r="L1837" s="913"/>
      <c r="M1837" s="914"/>
      <c r="N1837" s="915"/>
      <c r="O1837" s="914"/>
      <c r="P1837" s="915"/>
      <c r="Q1837" s="916"/>
      <c r="R1837" s="917"/>
      <c r="S1837" s="918"/>
      <c r="T1837" s="114" t="str" cm="1">
        <f t="array" ref="T1837">_xlfn.IFS(I1837="L = L",J1837*K1837,I1837="L = RoT",J1837*R1837*S1837,I1837="A = L x H",J1837*K1837*L1837,I1837="A = CS",J1837*O1837,I1837="A = A",J1837*N1837,I1837="A = RoT",J1837*R1837*S1837,I1837="V = L x H x T",J1837*K1837*L1837*M1837,I1837="V = L x CS",J1837*K1837*O1837,I1837="V = T x A",J1837*M1837*N1837,I1837="V = V",J1837*P1837,I1837="V = RoT",J1837*R1837*S1837,I1837="M = M",J1837*Q1837,I1837="M = RoT",J1837*R1837*S1837,I1837="","")</f>
        <v/>
      </c>
      <c r="U1837" s="115" t="str" cm="1">
        <f t="array" ref="U1837">_xlfn.IFNA(_xlfn.IFS($H1837="length","m",$H1837="area","m2",$H1837="volume","m3",$H1837="mass","kg",$H1837="",""),"problem")</f>
        <v/>
      </c>
      <c r="V1837" s="475"/>
      <c r="W1837" s="476"/>
      <c r="X1837" s="476"/>
      <c r="Y1837" s="476"/>
      <c r="Z1837" s="116"/>
      <c r="AA1837" s="117" t="str" cm="1">
        <f t="array" ref="AA1837">_xlfn.IFNA(_xlfn.IFS($H1837="Length",VLOOKUP($Y1837,Densities,3,FALSE),$H1837="area",VLOOKUP($Y1837,Densities,4,FALSE),$H1837="volume",VLOOKUP($Y1837,Densities,5,FALSE),$H1837="mass",1,$H1837="",""),"enter density manually")</f>
        <v/>
      </c>
      <c r="AB1837" s="115" t="str" cm="1">
        <f t="array" ref="AB1837">_xlfn.IFNA(_xlfn.IFS($H1837="length","kg/m",$H1837="area","kg/m2",$H1837="volume","kg/m3",$H1837="mass","kg/kg",$H1837="",""),"problem")</f>
        <v/>
      </c>
      <c r="AC1837" s="118" t="str">
        <f t="shared" si="111"/>
        <v/>
      </c>
      <c r="AD1837" s="119" t="str">
        <f t="shared" si="112"/>
        <v/>
      </c>
      <c r="AE1837" s="120" t="str">
        <f t="shared" si="113"/>
        <v/>
      </c>
      <c r="AF1837" s="121" t="str">
        <f t="shared" si="110"/>
        <v/>
      </c>
    </row>
    <row r="1838" spans="2:32" ht="15.75" customHeight="1" x14ac:dyDescent="0.35">
      <c r="B1838" s="903"/>
      <c r="C1838" s="904"/>
      <c r="D1838" s="905"/>
      <c r="E1838" s="906"/>
      <c r="F1838" s="907"/>
      <c r="G1838" s="908"/>
      <c r="H1838" s="909"/>
      <c r="I1838" s="910"/>
      <c r="J1838" s="911"/>
      <c r="K1838" s="912"/>
      <c r="L1838" s="913"/>
      <c r="M1838" s="914"/>
      <c r="N1838" s="915"/>
      <c r="O1838" s="914"/>
      <c r="P1838" s="915"/>
      <c r="Q1838" s="916"/>
      <c r="R1838" s="917"/>
      <c r="S1838" s="918"/>
      <c r="T1838" s="114" t="str" cm="1">
        <f t="array" ref="T1838">_xlfn.IFS(I1838="L = L",J1838*K1838,I1838="L = RoT",J1838*R1838*S1838,I1838="A = L x H",J1838*K1838*L1838,I1838="A = CS",J1838*O1838,I1838="A = A",J1838*N1838,I1838="A = RoT",J1838*R1838*S1838,I1838="V = L x H x T",J1838*K1838*L1838*M1838,I1838="V = L x CS",J1838*K1838*O1838,I1838="V = T x A",J1838*M1838*N1838,I1838="V = V",J1838*P1838,I1838="V = RoT",J1838*R1838*S1838,I1838="M = M",J1838*Q1838,I1838="M = RoT",J1838*R1838*S1838,I1838="","")</f>
        <v/>
      </c>
      <c r="U1838" s="115" t="str" cm="1">
        <f t="array" ref="U1838">_xlfn.IFNA(_xlfn.IFS($H1838="length","m",$H1838="area","m2",$H1838="volume","m3",$H1838="mass","kg",$H1838="",""),"problem")</f>
        <v/>
      </c>
      <c r="V1838" s="475"/>
      <c r="W1838" s="476"/>
      <c r="X1838" s="476"/>
      <c r="Y1838" s="476"/>
      <c r="Z1838" s="116"/>
      <c r="AA1838" s="117" t="str" cm="1">
        <f t="array" ref="AA1838">_xlfn.IFNA(_xlfn.IFS($H1838="Length",VLOOKUP($Y1838,Densities,3,FALSE),$H1838="area",VLOOKUP($Y1838,Densities,4,FALSE),$H1838="volume",VLOOKUP($Y1838,Densities,5,FALSE),$H1838="mass",1,$H1838="",""),"enter density manually")</f>
        <v/>
      </c>
      <c r="AB1838" s="115" t="str" cm="1">
        <f t="array" ref="AB1838">_xlfn.IFNA(_xlfn.IFS($H1838="length","kg/m",$H1838="area","kg/m2",$H1838="volume","kg/m3",$H1838="mass","kg/kg",$H1838="",""),"problem")</f>
        <v/>
      </c>
      <c r="AC1838" s="118" t="str">
        <f t="shared" si="111"/>
        <v/>
      </c>
      <c r="AD1838" s="119" t="str">
        <f t="shared" si="112"/>
        <v/>
      </c>
      <c r="AE1838" s="120" t="str">
        <f t="shared" si="113"/>
        <v/>
      </c>
      <c r="AF1838" s="121" t="str">
        <f t="shared" si="110"/>
        <v/>
      </c>
    </row>
    <row r="1839" spans="2:32" ht="15.75" customHeight="1" x14ac:dyDescent="0.35">
      <c r="B1839" s="903"/>
      <c r="C1839" s="904"/>
      <c r="D1839" s="905"/>
      <c r="E1839" s="906"/>
      <c r="F1839" s="907"/>
      <c r="G1839" s="908"/>
      <c r="H1839" s="909"/>
      <c r="I1839" s="910"/>
      <c r="J1839" s="911"/>
      <c r="K1839" s="912"/>
      <c r="L1839" s="913"/>
      <c r="M1839" s="914"/>
      <c r="N1839" s="915"/>
      <c r="O1839" s="914"/>
      <c r="P1839" s="915"/>
      <c r="Q1839" s="916"/>
      <c r="R1839" s="917"/>
      <c r="S1839" s="918"/>
      <c r="T1839" s="114" t="str" cm="1">
        <f t="array" ref="T1839">_xlfn.IFS(I1839="L = L",J1839*K1839,I1839="L = RoT",J1839*R1839*S1839,I1839="A = L x H",J1839*K1839*L1839,I1839="A = CS",J1839*O1839,I1839="A = A",J1839*N1839,I1839="A = RoT",J1839*R1839*S1839,I1839="V = L x H x T",J1839*K1839*L1839*M1839,I1839="V = L x CS",J1839*K1839*O1839,I1839="V = T x A",J1839*M1839*N1839,I1839="V = V",J1839*P1839,I1839="V = RoT",J1839*R1839*S1839,I1839="M = M",J1839*Q1839,I1839="M = RoT",J1839*R1839*S1839,I1839="","")</f>
        <v/>
      </c>
      <c r="U1839" s="115" t="str" cm="1">
        <f t="array" ref="U1839">_xlfn.IFNA(_xlfn.IFS($H1839="length","m",$H1839="area","m2",$H1839="volume","m3",$H1839="mass","kg",$H1839="",""),"problem")</f>
        <v/>
      </c>
      <c r="V1839" s="475"/>
      <c r="W1839" s="476"/>
      <c r="X1839" s="476"/>
      <c r="Y1839" s="476"/>
      <c r="Z1839" s="116"/>
      <c r="AA1839" s="117" t="str" cm="1">
        <f t="array" ref="AA1839">_xlfn.IFNA(_xlfn.IFS($H1839="Length",VLOOKUP($Y1839,Densities,3,FALSE),$H1839="area",VLOOKUP($Y1839,Densities,4,FALSE),$H1839="volume",VLOOKUP($Y1839,Densities,5,FALSE),$H1839="mass",1,$H1839="",""),"enter density manually")</f>
        <v/>
      </c>
      <c r="AB1839" s="115" t="str" cm="1">
        <f t="array" ref="AB1839">_xlfn.IFNA(_xlfn.IFS($H1839="length","kg/m",$H1839="area","kg/m2",$H1839="volume","kg/m3",$H1839="mass","kg/kg",$H1839="",""),"problem")</f>
        <v/>
      </c>
      <c r="AC1839" s="118" t="str">
        <f t="shared" si="111"/>
        <v/>
      </c>
      <c r="AD1839" s="119" t="str">
        <f t="shared" si="112"/>
        <v/>
      </c>
      <c r="AE1839" s="120" t="str">
        <f t="shared" si="113"/>
        <v/>
      </c>
      <c r="AF1839" s="121" t="str">
        <f t="shared" si="110"/>
        <v/>
      </c>
    </row>
    <row r="1840" spans="2:32" ht="15.75" customHeight="1" x14ac:dyDescent="0.35">
      <c r="B1840" s="903"/>
      <c r="C1840" s="904"/>
      <c r="D1840" s="905"/>
      <c r="E1840" s="906"/>
      <c r="F1840" s="907"/>
      <c r="G1840" s="908"/>
      <c r="H1840" s="909"/>
      <c r="I1840" s="910"/>
      <c r="J1840" s="911"/>
      <c r="K1840" s="912"/>
      <c r="L1840" s="913"/>
      <c r="M1840" s="914"/>
      <c r="N1840" s="915"/>
      <c r="O1840" s="914"/>
      <c r="P1840" s="915"/>
      <c r="Q1840" s="916"/>
      <c r="R1840" s="917"/>
      <c r="S1840" s="918"/>
      <c r="T1840" s="114" t="str" cm="1">
        <f t="array" ref="T1840">_xlfn.IFS(I1840="L = L",J1840*K1840,I1840="L = RoT",J1840*R1840*S1840,I1840="A = L x H",J1840*K1840*L1840,I1840="A = CS",J1840*O1840,I1840="A = A",J1840*N1840,I1840="A = RoT",J1840*R1840*S1840,I1840="V = L x H x T",J1840*K1840*L1840*M1840,I1840="V = L x CS",J1840*K1840*O1840,I1840="V = T x A",J1840*M1840*N1840,I1840="V = V",J1840*P1840,I1840="V = RoT",J1840*R1840*S1840,I1840="M = M",J1840*Q1840,I1840="M = RoT",J1840*R1840*S1840,I1840="","")</f>
        <v/>
      </c>
      <c r="U1840" s="115" t="str" cm="1">
        <f t="array" ref="U1840">_xlfn.IFNA(_xlfn.IFS($H1840="length","m",$H1840="area","m2",$H1840="volume","m3",$H1840="mass","kg",$H1840="",""),"problem")</f>
        <v/>
      </c>
      <c r="V1840" s="475"/>
      <c r="W1840" s="476"/>
      <c r="X1840" s="476"/>
      <c r="Y1840" s="476"/>
      <c r="Z1840" s="116"/>
      <c r="AA1840" s="117" t="str" cm="1">
        <f t="array" ref="AA1840">_xlfn.IFNA(_xlfn.IFS($H1840="Length",VLOOKUP($Y1840,Densities,3,FALSE),$H1840="area",VLOOKUP($Y1840,Densities,4,FALSE),$H1840="volume",VLOOKUP($Y1840,Densities,5,FALSE),$H1840="mass",1,$H1840="",""),"enter density manually")</f>
        <v/>
      </c>
      <c r="AB1840" s="115" t="str" cm="1">
        <f t="array" ref="AB1840">_xlfn.IFNA(_xlfn.IFS($H1840="length","kg/m",$H1840="area","kg/m2",$H1840="volume","kg/m3",$H1840="mass","kg/kg",$H1840="",""),"problem")</f>
        <v/>
      </c>
      <c r="AC1840" s="118" t="str">
        <f t="shared" si="111"/>
        <v/>
      </c>
      <c r="AD1840" s="119" t="str">
        <f t="shared" si="112"/>
        <v/>
      </c>
      <c r="AE1840" s="120" t="str">
        <f t="shared" si="113"/>
        <v/>
      </c>
      <c r="AF1840" s="121" t="str">
        <f t="shared" si="110"/>
        <v/>
      </c>
    </row>
    <row r="1841" spans="2:32" ht="15.75" customHeight="1" x14ac:dyDescent="0.35">
      <c r="B1841" s="903"/>
      <c r="C1841" s="904"/>
      <c r="D1841" s="905"/>
      <c r="E1841" s="906"/>
      <c r="F1841" s="907"/>
      <c r="G1841" s="908"/>
      <c r="H1841" s="909"/>
      <c r="I1841" s="910"/>
      <c r="J1841" s="911"/>
      <c r="K1841" s="912"/>
      <c r="L1841" s="913"/>
      <c r="M1841" s="914"/>
      <c r="N1841" s="915"/>
      <c r="O1841" s="914"/>
      <c r="P1841" s="915"/>
      <c r="Q1841" s="916"/>
      <c r="R1841" s="917"/>
      <c r="S1841" s="918"/>
      <c r="T1841" s="114" t="str" cm="1">
        <f t="array" ref="T1841">_xlfn.IFS(I1841="L = L",J1841*K1841,I1841="L = RoT",J1841*R1841*S1841,I1841="A = L x H",J1841*K1841*L1841,I1841="A = CS",J1841*O1841,I1841="A = A",J1841*N1841,I1841="A = RoT",J1841*R1841*S1841,I1841="V = L x H x T",J1841*K1841*L1841*M1841,I1841="V = L x CS",J1841*K1841*O1841,I1841="V = T x A",J1841*M1841*N1841,I1841="V = V",J1841*P1841,I1841="V = RoT",J1841*R1841*S1841,I1841="M = M",J1841*Q1841,I1841="M = RoT",J1841*R1841*S1841,I1841="","")</f>
        <v/>
      </c>
      <c r="U1841" s="115" t="str" cm="1">
        <f t="array" ref="U1841">_xlfn.IFNA(_xlfn.IFS($H1841="length","m",$H1841="area","m2",$H1841="volume","m3",$H1841="mass","kg",$H1841="",""),"problem")</f>
        <v/>
      </c>
      <c r="V1841" s="475"/>
      <c r="W1841" s="476"/>
      <c r="X1841" s="476"/>
      <c r="Y1841" s="476"/>
      <c r="Z1841" s="116"/>
      <c r="AA1841" s="117" t="str" cm="1">
        <f t="array" ref="AA1841">_xlfn.IFNA(_xlfn.IFS($H1841="Length",VLOOKUP($Y1841,Densities,3,FALSE),$H1841="area",VLOOKUP($Y1841,Densities,4,FALSE),$H1841="volume",VLOOKUP($Y1841,Densities,5,FALSE),$H1841="mass",1,$H1841="",""),"enter density manually")</f>
        <v/>
      </c>
      <c r="AB1841" s="115" t="str" cm="1">
        <f t="array" ref="AB1841">_xlfn.IFNA(_xlfn.IFS($H1841="length","kg/m",$H1841="area","kg/m2",$H1841="volume","kg/m3",$H1841="mass","kg/kg",$H1841="",""),"problem")</f>
        <v/>
      </c>
      <c r="AC1841" s="118" t="str">
        <f t="shared" si="111"/>
        <v/>
      </c>
      <c r="AD1841" s="119" t="str">
        <f t="shared" si="112"/>
        <v/>
      </c>
      <c r="AE1841" s="120" t="str">
        <f t="shared" si="113"/>
        <v/>
      </c>
      <c r="AF1841" s="121" t="str">
        <f t="shared" si="110"/>
        <v/>
      </c>
    </row>
    <row r="1842" spans="2:32" ht="15.75" customHeight="1" x14ac:dyDescent="0.35">
      <c r="B1842" s="903"/>
      <c r="C1842" s="904"/>
      <c r="D1842" s="905"/>
      <c r="E1842" s="906"/>
      <c r="F1842" s="907"/>
      <c r="G1842" s="908"/>
      <c r="H1842" s="909"/>
      <c r="I1842" s="910"/>
      <c r="J1842" s="911"/>
      <c r="K1842" s="912"/>
      <c r="L1842" s="913"/>
      <c r="M1842" s="914"/>
      <c r="N1842" s="915"/>
      <c r="O1842" s="914"/>
      <c r="P1842" s="915"/>
      <c r="Q1842" s="916"/>
      <c r="R1842" s="917"/>
      <c r="S1842" s="918"/>
      <c r="T1842" s="114" t="str" cm="1">
        <f t="array" ref="T1842">_xlfn.IFS(I1842="L = L",J1842*K1842,I1842="L = RoT",J1842*R1842*S1842,I1842="A = L x H",J1842*K1842*L1842,I1842="A = CS",J1842*O1842,I1842="A = A",J1842*N1842,I1842="A = RoT",J1842*R1842*S1842,I1842="V = L x H x T",J1842*K1842*L1842*M1842,I1842="V = L x CS",J1842*K1842*O1842,I1842="V = T x A",J1842*M1842*N1842,I1842="V = V",J1842*P1842,I1842="V = RoT",J1842*R1842*S1842,I1842="M = M",J1842*Q1842,I1842="M = RoT",J1842*R1842*S1842,I1842="","")</f>
        <v/>
      </c>
      <c r="U1842" s="115" t="str" cm="1">
        <f t="array" ref="U1842">_xlfn.IFNA(_xlfn.IFS($H1842="length","m",$H1842="area","m2",$H1842="volume","m3",$H1842="mass","kg",$H1842="",""),"problem")</f>
        <v/>
      </c>
      <c r="V1842" s="475"/>
      <c r="W1842" s="476"/>
      <c r="X1842" s="476"/>
      <c r="Y1842" s="476"/>
      <c r="Z1842" s="116"/>
      <c r="AA1842" s="117" t="str" cm="1">
        <f t="array" ref="AA1842">_xlfn.IFNA(_xlfn.IFS($H1842="Length",VLOOKUP($Y1842,Densities,3,FALSE),$H1842="area",VLOOKUP($Y1842,Densities,4,FALSE),$H1842="volume",VLOOKUP($Y1842,Densities,5,FALSE),$H1842="mass",1,$H1842="",""),"enter density manually")</f>
        <v/>
      </c>
      <c r="AB1842" s="115" t="str" cm="1">
        <f t="array" ref="AB1842">_xlfn.IFNA(_xlfn.IFS($H1842="length","kg/m",$H1842="area","kg/m2",$H1842="volume","kg/m3",$H1842="mass","kg/kg",$H1842="",""),"problem")</f>
        <v/>
      </c>
      <c r="AC1842" s="118" t="str">
        <f t="shared" si="111"/>
        <v/>
      </c>
      <c r="AD1842" s="119" t="str">
        <f t="shared" si="112"/>
        <v/>
      </c>
      <c r="AE1842" s="120" t="str">
        <f t="shared" si="113"/>
        <v/>
      </c>
      <c r="AF1842" s="121" t="str">
        <f t="shared" si="110"/>
        <v/>
      </c>
    </row>
    <row r="1843" spans="2:32" ht="15.75" customHeight="1" x14ac:dyDescent="0.35">
      <c r="B1843" s="903"/>
      <c r="C1843" s="904"/>
      <c r="D1843" s="905"/>
      <c r="E1843" s="906"/>
      <c r="F1843" s="907"/>
      <c r="G1843" s="908"/>
      <c r="H1843" s="909"/>
      <c r="I1843" s="910"/>
      <c r="J1843" s="911"/>
      <c r="K1843" s="912"/>
      <c r="L1843" s="913"/>
      <c r="M1843" s="914"/>
      <c r="N1843" s="915"/>
      <c r="O1843" s="914"/>
      <c r="P1843" s="915"/>
      <c r="Q1843" s="916"/>
      <c r="R1843" s="917"/>
      <c r="S1843" s="918"/>
      <c r="T1843" s="114" t="str" cm="1">
        <f t="array" ref="T1843">_xlfn.IFS(I1843="L = L",J1843*K1843,I1843="L = RoT",J1843*R1843*S1843,I1843="A = L x H",J1843*K1843*L1843,I1843="A = CS",J1843*O1843,I1843="A = A",J1843*N1843,I1843="A = RoT",J1843*R1843*S1843,I1843="V = L x H x T",J1843*K1843*L1843*M1843,I1843="V = L x CS",J1843*K1843*O1843,I1843="V = T x A",J1843*M1843*N1843,I1843="V = V",J1843*P1843,I1843="V = RoT",J1843*R1843*S1843,I1843="M = M",J1843*Q1843,I1843="M = RoT",J1843*R1843*S1843,I1843="","")</f>
        <v/>
      </c>
      <c r="U1843" s="115" t="str" cm="1">
        <f t="array" ref="U1843">_xlfn.IFNA(_xlfn.IFS($H1843="length","m",$H1843="area","m2",$H1843="volume","m3",$H1843="mass","kg",$H1843="",""),"problem")</f>
        <v/>
      </c>
      <c r="V1843" s="475"/>
      <c r="W1843" s="476"/>
      <c r="X1843" s="476"/>
      <c r="Y1843" s="476"/>
      <c r="Z1843" s="116"/>
      <c r="AA1843" s="117" t="str" cm="1">
        <f t="array" ref="AA1843">_xlfn.IFNA(_xlfn.IFS($H1843="Length",VLOOKUP($Y1843,Densities,3,FALSE),$H1843="area",VLOOKUP($Y1843,Densities,4,FALSE),$H1843="volume",VLOOKUP($Y1843,Densities,5,FALSE),$H1843="mass",1,$H1843="",""),"enter density manually")</f>
        <v/>
      </c>
      <c r="AB1843" s="115" t="str" cm="1">
        <f t="array" ref="AB1843">_xlfn.IFNA(_xlfn.IFS($H1843="length","kg/m",$H1843="area","kg/m2",$H1843="volume","kg/m3",$H1843="mass","kg/kg",$H1843="",""),"problem")</f>
        <v/>
      </c>
      <c r="AC1843" s="118" t="str">
        <f t="shared" si="111"/>
        <v/>
      </c>
      <c r="AD1843" s="119" t="str">
        <f t="shared" si="112"/>
        <v/>
      </c>
      <c r="AE1843" s="120" t="str">
        <f t="shared" si="113"/>
        <v/>
      </c>
      <c r="AF1843" s="121" t="str">
        <f t="shared" si="110"/>
        <v/>
      </c>
    </row>
    <row r="1844" spans="2:32" ht="15.75" customHeight="1" x14ac:dyDescent="0.35">
      <c r="B1844" s="903"/>
      <c r="C1844" s="904"/>
      <c r="D1844" s="905"/>
      <c r="E1844" s="906"/>
      <c r="F1844" s="907"/>
      <c r="G1844" s="908"/>
      <c r="H1844" s="909"/>
      <c r="I1844" s="910"/>
      <c r="J1844" s="911"/>
      <c r="K1844" s="912"/>
      <c r="L1844" s="913"/>
      <c r="M1844" s="914"/>
      <c r="N1844" s="915"/>
      <c r="O1844" s="914"/>
      <c r="P1844" s="915"/>
      <c r="Q1844" s="916"/>
      <c r="R1844" s="917"/>
      <c r="S1844" s="918"/>
      <c r="T1844" s="114" t="str" cm="1">
        <f t="array" ref="T1844">_xlfn.IFS(I1844="L = L",J1844*K1844,I1844="L = RoT",J1844*R1844*S1844,I1844="A = L x H",J1844*K1844*L1844,I1844="A = CS",J1844*O1844,I1844="A = A",J1844*N1844,I1844="A = RoT",J1844*R1844*S1844,I1844="V = L x H x T",J1844*K1844*L1844*M1844,I1844="V = L x CS",J1844*K1844*O1844,I1844="V = T x A",J1844*M1844*N1844,I1844="V = V",J1844*P1844,I1844="V = RoT",J1844*R1844*S1844,I1844="M = M",J1844*Q1844,I1844="M = RoT",J1844*R1844*S1844,I1844="","")</f>
        <v/>
      </c>
      <c r="U1844" s="115" t="str" cm="1">
        <f t="array" ref="U1844">_xlfn.IFNA(_xlfn.IFS($H1844="length","m",$H1844="area","m2",$H1844="volume","m3",$H1844="mass","kg",$H1844="",""),"problem")</f>
        <v/>
      </c>
      <c r="V1844" s="475"/>
      <c r="W1844" s="476"/>
      <c r="X1844" s="476"/>
      <c r="Y1844" s="476"/>
      <c r="Z1844" s="116"/>
      <c r="AA1844" s="117" t="str" cm="1">
        <f t="array" ref="AA1844">_xlfn.IFNA(_xlfn.IFS($H1844="Length",VLOOKUP($Y1844,Densities,3,FALSE),$H1844="area",VLOOKUP($Y1844,Densities,4,FALSE),$H1844="volume",VLOOKUP($Y1844,Densities,5,FALSE),$H1844="mass",1,$H1844="",""),"enter density manually")</f>
        <v/>
      </c>
      <c r="AB1844" s="115" t="str" cm="1">
        <f t="array" ref="AB1844">_xlfn.IFNA(_xlfn.IFS($H1844="length","kg/m",$H1844="area","kg/m2",$H1844="volume","kg/m3",$H1844="mass","kg/kg",$H1844="",""),"problem")</f>
        <v/>
      </c>
      <c r="AC1844" s="118" t="str">
        <f t="shared" si="111"/>
        <v/>
      </c>
      <c r="AD1844" s="119" t="str">
        <f t="shared" si="112"/>
        <v/>
      </c>
      <c r="AE1844" s="120" t="str">
        <f t="shared" si="113"/>
        <v/>
      </c>
      <c r="AF1844" s="121" t="str">
        <f t="shared" si="110"/>
        <v/>
      </c>
    </row>
    <row r="1845" spans="2:32" ht="15.75" customHeight="1" x14ac:dyDescent="0.35">
      <c r="B1845" s="903"/>
      <c r="C1845" s="904"/>
      <c r="D1845" s="905"/>
      <c r="E1845" s="906"/>
      <c r="F1845" s="907"/>
      <c r="G1845" s="908"/>
      <c r="H1845" s="909"/>
      <c r="I1845" s="910"/>
      <c r="J1845" s="911"/>
      <c r="K1845" s="912"/>
      <c r="L1845" s="913"/>
      <c r="M1845" s="914"/>
      <c r="N1845" s="915"/>
      <c r="O1845" s="914"/>
      <c r="P1845" s="915"/>
      <c r="Q1845" s="916"/>
      <c r="R1845" s="917"/>
      <c r="S1845" s="918"/>
      <c r="T1845" s="114" t="str" cm="1">
        <f t="array" ref="T1845">_xlfn.IFS(I1845="L = L",J1845*K1845,I1845="L = RoT",J1845*R1845*S1845,I1845="A = L x H",J1845*K1845*L1845,I1845="A = CS",J1845*O1845,I1845="A = A",J1845*N1845,I1845="A = RoT",J1845*R1845*S1845,I1845="V = L x H x T",J1845*K1845*L1845*M1845,I1845="V = L x CS",J1845*K1845*O1845,I1845="V = T x A",J1845*M1845*N1845,I1845="V = V",J1845*P1845,I1845="V = RoT",J1845*R1845*S1845,I1845="M = M",J1845*Q1845,I1845="M = RoT",J1845*R1845*S1845,I1845="","")</f>
        <v/>
      </c>
      <c r="U1845" s="115" t="str" cm="1">
        <f t="array" ref="U1845">_xlfn.IFNA(_xlfn.IFS($H1845="length","m",$H1845="area","m2",$H1845="volume","m3",$H1845="mass","kg",$H1845="",""),"problem")</f>
        <v/>
      </c>
      <c r="V1845" s="475"/>
      <c r="W1845" s="476"/>
      <c r="X1845" s="476"/>
      <c r="Y1845" s="476"/>
      <c r="Z1845" s="116"/>
      <c r="AA1845" s="117" t="str" cm="1">
        <f t="array" ref="AA1845">_xlfn.IFNA(_xlfn.IFS($H1845="Length",VLOOKUP($Y1845,Densities,3,FALSE),$H1845="area",VLOOKUP($Y1845,Densities,4,FALSE),$H1845="volume",VLOOKUP($Y1845,Densities,5,FALSE),$H1845="mass",1,$H1845="",""),"enter density manually")</f>
        <v/>
      </c>
      <c r="AB1845" s="115" t="str" cm="1">
        <f t="array" ref="AB1845">_xlfn.IFNA(_xlfn.IFS($H1845="length","kg/m",$H1845="area","kg/m2",$H1845="volume","kg/m3",$H1845="mass","kg/kg",$H1845="",""),"problem")</f>
        <v/>
      </c>
      <c r="AC1845" s="118" t="str">
        <f t="shared" si="111"/>
        <v/>
      </c>
      <c r="AD1845" s="119" t="str">
        <f t="shared" si="112"/>
        <v/>
      </c>
      <c r="AE1845" s="120" t="str">
        <f t="shared" si="113"/>
        <v/>
      </c>
      <c r="AF1845" s="121" t="str">
        <f t="shared" si="110"/>
        <v/>
      </c>
    </row>
    <row r="1846" spans="2:32" ht="15.75" customHeight="1" x14ac:dyDescent="0.35">
      <c r="B1846" s="903"/>
      <c r="C1846" s="904"/>
      <c r="D1846" s="905"/>
      <c r="E1846" s="906"/>
      <c r="F1846" s="907"/>
      <c r="G1846" s="908"/>
      <c r="H1846" s="909"/>
      <c r="I1846" s="910"/>
      <c r="J1846" s="911"/>
      <c r="K1846" s="912"/>
      <c r="L1846" s="913"/>
      <c r="M1846" s="914"/>
      <c r="N1846" s="915"/>
      <c r="O1846" s="914"/>
      <c r="P1846" s="915"/>
      <c r="Q1846" s="916"/>
      <c r="R1846" s="917"/>
      <c r="S1846" s="918"/>
      <c r="T1846" s="114" t="str" cm="1">
        <f t="array" ref="T1846">_xlfn.IFS(I1846="L = L",J1846*K1846,I1846="L = RoT",J1846*R1846*S1846,I1846="A = L x H",J1846*K1846*L1846,I1846="A = CS",J1846*O1846,I1846="A = A",J1846*N1846,I1846="A = RoT",J1846*R1846*S1846,I1846="V = L x H x T",J1846*K1846*L1846*M1846,I1846="V = L x CS",J1846*K1846*O1846,I1846="V = T x A",J1846*M1846*N1846,I1846="V = V",J1846*P1846,I1846="V = RoT",J1846*R1846*S1846,I1846="M = M",J1846*Q1846,I1846="M = RoT",J1846*R1846*S1846,I1846="","")</f>
        <v/>
      </c>
      <c r="U1846" s="115" t="str" cm="1">
        <f t="array" ref="U1846">_xlfn.IFNA(_xlfn.IFS($H1846="length","m",$H1846="area","m2",$H1846="volume","m3",$H1846="mass","kg",$H1846="",""),"problem")</f>
        <v/>
      </c>
      <c r="V1846" s="475"/>
      <c r="W1846" s="476"/>
      <c r="X1846" s="476"/>
      <c r="Y1846" s="476"/>
      <c r="Z1846" s="116"/>
      <c r="AA1846" s="117" t="str" cm="1">
        <f t="array" ref="AA1846">_xlfn.IFNA(_xlfn.IFS($H1846="Length",VLOOKUP($Y1846,Densities,3,FALSE),$H1846="area",VLOOKUP($Y1846,Densities,4,FALSE),$H1846="volume",VLOOKUP($Y1846,Densities,5,FALSE),$H1846="mass",1,$H1846="",""),"enter density manually")</f>
        <v/>
      </c>
      <c r="AB1846" s="115" t="str" cm="1">
        <f t="array" ref="AB1846">_xlfn.IFNA(_xlfn.IFS($H1846="length","kg/m",$H1846="area","kg/m2",$H1846="volume","kg/m3",$H1846="mass","kg/kg",$H1846="",""),"problem")</f>
        <v/>
      </c>
      <c r="AC1846" s="118" t="str">
        <f t="shared" si="111"/>
        <v/>
      </c>
      <c r="AD1846" s="119" t="str">
        <f t="shared" si="112"/>
        <v/>
      </c>
      <c r="AE1846" s="120" t="str">
        <f t="shared" si="113"/>
        <v/>
      </c>
      <c r="AF1846" s="121" t="str">
        <f t="shared" si="110"/>
        <v/>
      </c>
    </row>
    <row r="1847" spans="2:32" ht="15.75" customHeight="1" x14ac:dyDescent="0.35">
      <c r="B1847" s="903"/>
      <c r="C1847" s="904"/>
      <c r="D1847" s="905"/>
      <c r="E1847" s="906"/>
      <c r="F1847" s="907"/>
      <c r="G1847" s="908"/>
      <c r="H1847" s="909"/>
      <c r="I1847" s="910"/>
      <c r="J1847" s="911"/>
      <c r="K1847" s="912"/>
      <c r="L1847" s="913"/>
      <c r="M1847" s="914"/>
      <c r="N1847" s="915"/>
      <c r="O1847" s="914"/>
      <c r="P1847" s="915"/>
      <c r="Q1847" s="916"/>
      <c r="R1847" s="917"/>
      <c r="S1847" s="918"/>
      <c r="T1847" s="114" t="str" cm="1">
        <f t="array" ref="T1847">_xlfn.IFS(I1847="L = L",J1847*K1847,I1847="L = RoT",J1847*R1847*S1847,I1847="A = L x H",J1847*K1847*L1847,I1847="A = CS",J1847*O1847,I1847="A = A",J1847*N1847,I1847="A = RoT",J1847*R1847*S1847,I1847="V = L x H x T",J1847*K1847*L1847*M1847,I1847="V = L x CS",J1847*K1847*O1847,I1847="V = T x A",J1847*M1847*N1847,I1847="V = V",J1847*P1847,I1847="V = RoT",J1847*R1847*S1847,I1847="M = M",J1847*Q1847,I1847="M = RoT",J1847*R1847*S1847,I1847="","")</f>
        <v/>
      </c>
      <c r="U1847" s="115" t="str" cm="1">
        <f t="array" ref="U1847">_xlfn.IFNA(_xlfn.IFS($H1847="length","m",$H1847="area","m2",$H1847="volume","m3",$H1847="mass","kg",$H1847="",""),"problem")</f>
        <v/>
      </c>
      <c r="V1847" s="475"/>
      <c r="W1847" s="476"/>
      <c r="X1847" s="476"/>
      <c r="Y1847" s="476"/>
      <c r="Z1847" s="116"/>
      <c r="AA1847" s="117" t="str" cm="1">
        <f t="array" ref="AA1847">_xlfn.IFNA(_xlfn.IFS($H1847="Length",VLOOKUP($Y1847,Densities,3,FALSE),$H1847="area",VLOOKUP($Y1847,Densities,4,FALSE),$H1847="volume",VLOOKUP($Y1847,Densities,5,FALSE),$H1847="mass",1,$H1847="",""),"enter density manually")</f>
        <v/>
      </c>
      <c r="AB1847" s="115" t="str" cm="1">
        <f t="array" ref="AB1847">_xlfn.IFNA(_xlfn.IFS($H1847="length","kg/m",$H1847="area","kg/m2",$H1847="volume","kg/m3",$H1847="mass","kg/kg",$H1847="",""),"problem")</f>
        <v/>
      </c>
      <c r="AC1847" s="118" t="str">
        <f t="shared" si="111"/>
        <v/>
      </c>
      <c r="AD1847" s="119" t="str">
        <f t="shared" si="112"/>
        <v/>
      </c>
      <c r="AE1847" s="120" t="str">
        <f t="shared" si="113"/>
        <v/>
      </c>
      <c r="AF1847" s="121" t="str">
        <f t="shared" si="110"/>
        <v/>
      </c>
    </row>
    <row r="1848" spans="2:32" ht="15.75" customHeight="1" x14ac:dyDescent="0.35">
      <c r="B1848" s="903"/>
      <c r="C1848" s="904"/>
      <c r="D1848" s="905"/>
      <c r="E1848" s="906"/>
      <c r="F1848" s="907"/>
      <c r="G1848" s="908"/>
      <c r="H1848" s="909"/>
      <c r="I1848" s="910"/>
      <c r="J1848" s="911"/>
      <c r="K1848" s="912"/>
      <c r="L1848" s="913"/>
      <c r="M1848" s="914"/>
      <c r="N1848" s="915"/>
      <c r="O1848" s="914"/>
      <c r="P1848" s="915"/>
      <c r="Q1848" s="916"/>
      <c r="R1848" s="917"/>
      <c r="S1848" s="918"/>
      <c r="T1848" s="114" t="str" cm="1">
        <f t="array" ref="T1848">_xlfn.IFS(I1848="L = L",J1848*K1848,I1848="L = RoT",J1848*R1848*S1848,I1848="A = L x H",J1848*K1848*L1848,I1848="A = CS",J1848*O1848,I1848="A = A",J1848*N1848,I1848="A = RoT",J1848*R1848*S1848,I1848="V = L x H x T",J1848*K1848*L1848*M1848,I1848="V = L x CS",J1848*K1848*O1848,I1848="V = T x A",J1848*M1848*N1848,I1848="V = V",J1848*P1848,I1848="V = RoT",J1848*R1848*S1848,I1848="M = M",J1848*Q1848,I1848="M = RoT",J1848*R1848*S1848,I1848="","")</f>
        <v/>
      </c>
      <c r="U1848" s="115" t="str" cm="1">
        <f t="array" ref="U1848">_xlfn.IFNA(_xlfn.IFS($H1848="length","m",$H1848="area","m2",$H1848="volume","m3",$H1848="mass","kg",$H1848="",""),"problem")</f>
        <v/>
      </c>
      <c r="V1848" s="475"/>
      <c r="W1848" s="476"/>
      <c r="X1848" s="476"/>
      <c r="Y1848" s="476"/>
      <c r="Z1848" s="116"/>
      <c r="AA1848" s="117" t="str" cm="1">
        <f t="array" ref="AA1848">_xlfn.IFNA(_xlfn.IFS($H1848="Length",VLOOKUP($Y1848,Densities,3,FALSE),$H1848="area",VLOOKUP($Y1848,Densities,4,FALSE),$H1848="volume",VLOOKUP($Y1848,Densities,5,FALSE),$H1848="mass",1,$H1848="",""),"enter density manually")</f>
        <v/>
      </c>
      <c r="AB1848" s="115" t="str" cm="1">
        <f t="array" ref="AB1848">_xlfn.IFNA(_xlfn.IFS($H1848="length","kg/m",$H1848="area","kg/m2",$H1848="volume","kg/m3",$H1848="mass","kg/kg",$H1848="",""),"problem")</f>
        <v/>
      </c>
      <c r="AC1848" s="118" t="str">
        <f t="shared" si="111"/>
        <v/>
      </c>
      <c r="AD1848" s="119" t="str">
        <f t="shared" si="112"/>
        <v/>
      </c>
      <c r="AE1848" s="120" t="str">
        <f t="shared" si="113"/>
        <v/>
      </c>
      <c r="AF1848" s="121" t="str">
        <f t="shared" si="110"/>
        <v/>
      </c>
    </row>
    <row r="1849" spans="2:32" ht="15.75" customHeight="1" x14ac:dyDescent="0.35">
      <c r="B1849" s="903"/>
      <c r="C1849" s="904"/>
      <c r="D1849" s="905"/>
      <c r="E1849" s="906"/>
      <c r="F1849" s="907"/>
      <c r="G1849" s="908"/>
      <c r="H1849" s="909"/>
      <c r="I1849" s="910"/>
      <c r="J1849" s="911"/>
      <c r="K1849" s="912"/>
      <c r="L1849" s="913"/>
      <c r="M1849" s="914"/>
      <c r="N1849" s="915"/>
      <c r="O1849" s="914"/>
      <c r="P1849" s="915"/>
      <c r="Q1849" s="916"/>
      <c r="R1849" s="917"/>
      <c r="S1849" s="918"/>
      <c r="T1849" s="114" t="str" cm="1">
        <f t="array" ref="T1849">_xlfn.IFS(I1849="L = L",J1849*K1849,I1849="L = RoT",J1849*R1849*S1849,I1849="A = L x H",J1849*K1849*L1849,I1849="A = CS",J1849*O1849,I1849="A = A",J1849*N1849,I1849="A = RoT",J1849*R1849*S1849,I1849="V = L x H x T",J1849*K1849*L1849*M1849,I1849="V = L x CS",J1849*K1849*O1849,I1849="V = T x A",J1849*M1849*N1849,I1849="V = V",J1849*P1849,I1849="V = RoT",J1849*R1849*S1849,I1849="M = M",J1849*Q1849,I1849="M = RoT",J1849*R1849*S1849,I1849="","")</f>
        <v/>
      </c>
      <c r="U1849" s="115" t="str" cm="1">
        <f t="array" ref="U1849">_xlfn.IFNA(_xlfn.IFS($H1849="length","m",$H1849="area","m2",$H1849="volume","m3",$H1849="mass","kg",$H1849="",""),"problem")</f>
        <v/>
      </c>
      <c r="V1849" s="475"/>
      <c r="W1849" s="476"/>
      <c r="X1849" s="476"/>
      <c r="Y1849" s="476"/>
      <c r="Z1849" s="116"/>
      <c r="AA1849" s="117" t="str" cm="1">
        <f t="array" ref="AA1849">_xlfn.IFNA(_xlfn.IFS($H1849="Length",VLOOKUP($Y1849,Densities,3,FALSE),$H1849="area",VLOOKUP($Y1849,Densities,4,FALSE),$H1849="volume",VLOOKUP($Y1849,Densities,5,FALSE),$H1849="mass",1,$H1849="",""),"enter density manually")</f>
        <v/>
      </c>
      <c r="AB1849" s="115" t="str" cm="1">
        <f t="array" ref="AB1849">_xlfn.IFNA(_xlfn.IFS($H1849="length","kg/m",$H1849="area","kg/m2",$H1849="volume","kg/m3",$H1849="mass","kg/kg",$H1849="",""),"problem")</f>
        <v/>
      </c>
      <c r="AC1849" s="118" t="str">
        <f t="shared" si="111"/>
        <v/>
      </c>
      <c r="AD1849" s="119" t="str">
        <f t="shared" si="112"/>
        <v/>
      </c>
      <c r="AE1849" s="120" t="str">
        <f t="shared" si="113"/>
        <v/>
      </c>
      <c r="AF1849" s="121" t="str">
        <f t="shared" si="110"/>
        <v/>
      </c>
    </row>
    <row r="1850" spans="2:32" ht="15.75" customHeight="1" x14ac:dyDescent="0.35">
      <c r="B1850" s="903"/>
      <c r="C1850" s="904"/>
      <c r="D1850" s="905"/>
      <c r="E1850" s="906"/>
      <c r="F1850" s="907"/>
      <c r="G1850" s="908"/>
      <c r="H1850" s="909"/>
      <c r="I1850" s="910"/>
      <c r="J1850" s="911"/>
      <c r="K1850" s="912"/>
      <c r="L1850" s="913"/>
      <c r="M1850" s="914"/>
      <c r="N1850" s="915"/>
      <c r="O1850" s="914"/>
      <c r="P1850" s="915"/>
      <c r="Q1850" s="916"/>
      <c r="R1850" s="917"/>
      <c r="S1850" s="918"/>
      <c r="T1850" s="114" t="str" cm="1">
        <f t="array" ref="T1850">_xlfn.IFS(I1850="L = L",J1850*K1850,I1850="L = RoT",J1850*R1850*S1850,I1850="A = L x H",J1850*K1850*L1850,I1850="A = CS",J1850*O1850,I1850="A = A",J1850*N1850,I1850="A = RoT",J1850*R1850*S1850,I1850="V = L x H x T",J1850*K1850*L1850*M1850,I1850="V = L x CS",J1850*K1850*O1850,I1850="V = T x A",J1850*M1850*N1850,I1850="V = V",J1850*P1850,I1850="V = RoT",J1850*R1850*S1850,I1850="M = M",J1850*Q1850,I1850="M = RoT",J1850*R1850*S1850,I1850="","")</f>
        <v/>
      </c>
      <c r="U1850" s="115" t="str" cm="1">
        <f t="array" ref="U1850">_xlfn.IFNA(_xlfn.IFS($H1850="length","m",$H1850="area","m2",$H1850="volume","m3",$H1850="mass","kg",$H1850="",""),"problem")</f>
        <v/>
      </c>
      <c r="V1850" s="475"/>
      <c r="W1850" s="476"/>
      <c r="X1850" s="476"/>
      <c r="Y1850" s="476"/>
      <c r="Z1850" s="116"/>
      <c r="AA1850" s="117" t="str" cm="1">
        <f t="array" ref="AA1850">_xlfn.IFNA(_xlfn.IFS($H1850="Length",VLOOKUP($Y1850,Densities,3,FALSE),$H1850="area",VLOOKUP($Y1850,Densities,4,FALSE),$H1850="volume",VLOOKUP($Y1850,Densities,5,FALSE),$H1850="mass",1,$H1850="",""),"enter density manually")</f>
        <v/>
      </c>
      <c r="AB1850" s="115" t="str" cm="1">
        <f t="array" ref="AB1850">_xlfn.IFNA(_xlfn.IFS($H1850="length","kg/m",$H1850="area","kg/m2",$H1850="volume","kg/m3",$H1850="mass","kg/kg",$H1850="",""),"problem")</f>
        <v/>
      </c>
      <c r="AC1850" s="118" t="str">
        <f t="shared" si="111"/>
        <v/>
      </c>
      <c r="AD1850" s="119" t="str">
        <f t="shared" si="112"/>
        <v/>
      </c>
      <c r="AE1850" s="120" t="str">
        <f t="shared" si="113"/>
        <v/>
      </c>
      <c r="AF1850" s="121" t="str">
        <f t="shared" si="110"/>
        <v/>
      </c>
    </row>
    <row r="1851" spans="2:32" ht="15.75" customHeight="1" x14ac:dyDescent="0.35">
      <c r="B1851" s="903"/>
      <c r="C1851" s="904"/>
      <c r="D1851" s="905"/>
      <c r="E1851" s="906"/>
      <c r="F1851" s="907"/>
      <c r="G1851" s="908"/>
      <c r="H1851" s="909"/>
      <c r="I1851" s="910"/>
      <c r="J1851" s="911"/>
      <c r="K1851" s="912"/>
      <c r="L1851" s="913"/>
      <c r="M1851" s="914"/>
      <c r="N1851" s="915"/>
      <c r="O1851" s="914"/>
      <c r="P1851" s="915"/>
      <c r="Q1851" s="916"/>
      <c r="R1851" s="917"/>
      <c r="S1851" s="918"/>
      <c r="T1851" s="114" t="str" cm="1">
        <f t="array" ref="T1851">_xlfn.IFS(I1851="L = L",J1851*K1851,I1851="L = RoT",J1851*R1851*S1851,I1851="A = L x H",J1851*K1851*L1851,I1851="A = CS",J1851*O1851,I1851="A = A",J1851*N1851,I1851="A = RoT",J1851*R1851*S1851,I1851="V = L x H x T",J1851*K1851*L1851*M1851,I1851="V = L x CS",J1851*K1851*O1851,I1851="V = T x A",J1851*M1851*N1851,I1851="V = V",J1851*P1851,I1851="V = RoT",J1851*R1851*S1851,I1851="M = M",J1851*Q1851,I1851="M = RoT",J1851*R1851*S1851,I1851="","")</f>
        <v/>
      </c>
      <c r="U1851" s="115" t="str" cm="1">
        <f t="array" ref="U1851">_xlfn.IFNA(_xlfn.IFS($H1851="length","m",$H1851="area","m2",$H1851="volume","m3",$H1851="mass","kg",$H1851="",""),"problem")</f>
        <v/>
      </c>
      <c r="V1851" s="475"/>
      <c r="W1851" s="476"/>
      <c r="X1851" s="476"/>
      <c r="Y1851" s="476"/>
      <c r="Z1851" s="116"/>
      <c r="AA1851" s="117" t="str" cm="1">
        <f t="array" ref="AA1851">_xlfn.IFNA(_xlfn.IFS($H1851="Length",VLOOKUP($Y1851,Densities,3,FALSE),$H1851="area",VLOOKUP($Y1851,Densities,4,FALSE),$H1851="volume",VLOOKUP($Y1851,Densities,5,FALSE),$H1851="mass",1,$H1851="",""),"enter density manually")</f>
        <v/>
      </c>
      <c r="AB1851" s="115" t="str" cm="1">
        <f t="array" ref="AB1851">_xlfn.IFNA(_xlfn.IFS($H1851="length","kg/m",$H1851="area","kg/m2",$H1851="volume","kg/m3",$H1851="mass","kg/kg",$H1851="",""),"problem")</f>
        <v/>
      </c>
      <c r="AC1851" s="118" t="str">
        <f t="shared" si="111"/>
        <v/>
      </c>
      <c r="AD1851" s="119" t="str">
        <f t="shared" si="112"/>
        <v/>
      </c>
      <c r="AE1851" s="120" t="str">
        <f t="shared" si="113"/>
        <v/>
      </c>
      <c r="AF1851" s="121" t="str">
        <f t="shared" si="110"/>
        <v/>
      </c>
    </row>
    <row r="1852" spans="2:32" ht="15.75" customHeight="1" x14ac:dyDescent="0.35">
      <c r="B1852" s="903"/>
      <c r="C1852" s="904"/>
      <c r="D1852" s="905"/>
      <c r="E1852" s="906"/>
      <c r="F1852" s="907"/>
      <c r="G1852" s="908"/>
      <c r="H1852" s="909"/>
      <c r="I1852" s="910"/>
      <c r="J1852" s="911"/>
      <c r="K1852" s="912"/>
      <c r="L1852" s="913"/>
      <c r="M1852" s="914"/>
      <c r="N1852" s="915"/>
      <c r="O1852" s="914"/>
      <c r="P1852" s="915"/>
      <c r="Q1852" s="916"/>
      <c r="R1852" s="917"/>
      <c r="S1852" s="918"/>
      <c r="T1852" s="114" t="str" cm="1">
        <f t="array" ref="T1852">_xlfn.IFS(I1852="L = L",J1852*K1852,I1852="L = RoT",J1852*R1852*S1852,I1852="A = L x H",J1852*K1852*L1852,I1852="A = CS",J1852*O1852,I1852="A = A",J1852*N1852,I1852="A = RoT",J1852*R1852*S1852,I1852="V = L x H x T",J1852*K1852*L1852*M1852,I1852="V = L x CS",J1852*K1852*O1852,I1852="V = T x A",J1852*M1852*N1852,I1852="V = V",J1852*P1852,I1852="V = RoT",J1852*R1852*S1852,I1852="M = M",J1852*Q1852,I1852="M = RoT",J1852*R1852*S1852,I1852="","")</f>
        <v/>
      </c>
      <c r="U1852" s="115" t="str" cm="1">
        <f t="array" ref="U1852">_xlfn.IFNA(_xlfn.IFS($H1852="length","m",$H1852="area","m2",$H1852="volume","m3",$H1852="mass","kg",$H1852="",""),"problem")</f>
        <v/>
      </c>
      <c r="V1852" s="475"/>
      <c r="W1852" s="476"/>
      <c r="X1852" s="476"/>
      <c r="Y1852" s="476"/>
      <c r="Z1852" s="116"/>
      <c r="AA1852" s="117" t="str" cm="1">
        <f t="array" ref="AA1852">_xlfn.IFNA(_xlfn.IFS($H1852="Length",VLOOKUP($Y1852,Densities,3,FALSE),$H1852="area",VLOOKUP($Y1852,Densities,4,FALSE),$H1852="volume",VLOOKUP($Y1852,Densities,5,FALSE),$H1852="mass",1,$H1852="",""),"enter density manually")</f>
        <v/>
      </c>
      <c r="AB1852" s="115" t="str" cm="1">
        <f t="array" ref="AB1852">_xlfn.IFNA(_xlfn.IFS($H1852="length","kg/m",$H1852="area","kg/m2",$H1852="volume","kg/m3",$H1852="mass","kg/kg",$H1852="",""),"problem")</f>
        <v/>
      </c>
      <c r="AC1852" s="118" t="str">
        <f t="shared" si="111"/>
        <v/>
      </c>
      <c r="AD1852" s="119" t="str">
        <f t="shared" si="112"/>
        <v/>
      </c>
      <c r="AE1852" s="120" t="str">
        <f t="shared" si="113"/>
        <v/>
      </c>
      <c r="AF1852" s="121" t="str">
        <f t="shared" si="110"/>
        <v/>
      </c>
    </row>
    <row r="1853" spans="2:32" ht="15.75" customHeight="1" x14ac:dyDescent="0.35">
      <c r="B1853" s="903"/>
      <c r="C1853" s="904"/>
      <c r="D1853" s="905"/>
      <c r="E1853" s="906"/>
      <c r="F1853" s="907"/>
      <c r="G1853" s="908"/>
      <c r="H1853" s="909"/>
      <c r="I1853" s="910"/>
      <c r="J1853" s="911"/>
      <c r="K1853" s="912"/>
      <c r="L1853" s="913"/>
      <c r="M1853" s="914"/>
      <c r="N1853" s="915"/>
      <c r="O1853" s="914"/>
      <c r="P1853" s="915"/>
      <c r="Q1853" s="916"/>
      <c r="R1853" s="917"/>
      <c r="S1853" s="918"/>
      <c r="T1853" s="114" t="str" cm="1">
        <f t="array" ref="T1853">_xlfn.IFS(I1853="L = L",J1853*K1853,I1853="L = RoT",J1853*R1853*S1853,I1853="A = L x H",J1853*K1853*L1853,I1853="A = CS",J1853*O1853,I1853="A = A",J1853*N1853,I1853="A = RoT",J1853*R1853*S1853,I1853="V = L x H x T",J1853*K1853*L1853*M1853,I1853="V = L x CS",J1853*K1853*O1853,I1853="V = T x A",J1853*M1853*N1853,I1853="V = V",J1853*P1853,I1853="V = RoT",J1853*R1853*S1853,I1853="M = M",J1853*Q1853,I1853="M = RoT",J1853*R1853*S1853,I1853="","")</f>
        <v/>
      </c>
      <c r="U1853" s="115" t="str" cm="1">
        <f t="array" ref="U1853">_xlfn.IFNA(_xlfn.IFS($H1853="length","m",$H1853="area","m2",$H1853="volume","m3",$H1853="mass","kg",$H1853="",""),"problem")</f>
        <v/>
      </c>
      <c r="V1853" s="475"/>
      <c r="W1853" s="476"/>
      <c r="X1853" s="476"/>
      <c r="Y1853" s="476"/>
      <c r="Z1853" s="116"/>
      <c r="AA1853" s="117" t="str" cm="1">
        <f t="array" ref="AA1853">_xlfn.IFNA(_xlfn.IFS($H1853="Length",VLOOKUP($Y1853,Densities,3,FALSE),$H1853="area",VLOOKUP($Y1853,Densities,4,FALSE),$H1853="volume",VLOOKUP($Y1853,Densities,5,FALSE),$H1853="mass",1,$H1853="",""),"enter density manually")</f>
        <v/>
      </c>
      <c r="AB1853" s="115" t="str" cm="1">
        <f t="array" ref="AB1853">_xlfn.IFNA(_xlfn.IFS($H1853="length","kg/m",$H1853="area","kg/m2",$H1853="volume","kg/m3",$H1853="mass","kg/kg",$H1853="",""),"problem")</f>
        <v/>
      </c>
      <c r="AC1853" s="118" t="str">
        <f t="shared" si="111"/>
        <v/>
      </c>
      <c r="AD1853" s="119" t="str">
        <f t="shared" si="112"/>
        <v/>
      </c>
      <c r="AE1853" s="120" t="str">
        <f t="shared" si="113"/>
        <v/>
      </c>
      <c r="AF1853" s="121" t="str">
        <f t="shared" si="110"/>
        <v/>
      </c>
    </row>
    <row r="1854" spans="2:32" ht="15.75" customHeight="1" x14ac:dyDescent="0.35">
      <c r="B1854" s="903"/>
      <c r="C1854" s="904"/>
      <c r="D1854" s="905"/>
      <c r="E1854" s="906"/>
      <c r="F1854" s="907"/>
      <c r="G1854" s="908"/>
      <c r="H1854" s="909"/>
      <c r="I1854" s="910"/>
      <c r="J1854" s="911"/>
      <c r="K1854" s="912"/>
      <c r="L1854" s="913"/>
      <c r="M1854" s="914"/>
      <c r="N1854" s="915"/>
      <c r="O1854" s="914"/>
      <c r="P1854" s="915"/>
      <c r="Q1854" s="916"/>
      <c r="R1854" s="917"/>
      <c r="S1854" s="918"/>
      <c r="T1854" s="114" t="str" cm="1">
        <f t="array" ref="T1854">_xlfn.IFS(I1854="L = L",J1854*K1854,I1854="L = RoT",J1854*R1854*S1854,I1854="A = L x H",J1854*K1854*L1854,I1854="A = CS",J1854*O1854,I1854="A = A",J1854*N1854,I1854="A = RoT",J1854*R1854*S1854,I1854="V = L x H x T",J1854*K1854*L1854*M1854,I1854="V = L x CS",J1854*K1854*O1854,I1854="V = T x A",J1854*M1854*N1854,I1854="V = V",J1854*P1854,I1854="V = RoT",J1854*R1854*S1854,I1854="M = M",J1854*Q1854,I1854="M = RoT",J1854*R1854*S1854,I1854="","")</f>
        <v/>
      </c>
      <c r="U1854" s="115" t="str" cm="1">
        <f t="array" ref="U1854">_xlfn.IFNA(_xlfn.IFS($H1854="length","m",$H1854="area","m2",$H1854="volume","m3",$H1854="mass","kg",$H1854="",""),"problem")</f>
        <v/>
      </c>
      <c r="V1854" s="475"/>
      <c r="W1854" s="476"/>
      <c r="X1854" s="476"/>
      <c r="Y1854" s="476"/>
      <c r="Z1854" s="116"/>
      <c r="AA1854" s="117" t="str" cm="1">
        <f t="array" ref="AA1854">_xlfn.IFNA(_xlfn.IFS($H1854="Length",VLOOKUP($Y1854,Densities,3,FALSE),$H1854="area",VLOOKUP($Y1854,Densities,4,FALSE),$H1854="volume",VLOOKUP($Y1854,Densities,5,FALSE),$H1854="mass",1,$H1854="",""),"enter density manually")</f>
        <v/>
      </c>
      <c r="AB1854" s="115" t="str" cm="1">
        <f t="array" ref="AB1854">_xlfn.IFNA(_xlfn.IFS($H1854="length","kg/m",$H1854="area","kg/m2",$H1854="volume","kg/m3",$H1854="mass","kg/kg",$H1854="",""),"problem")</f>
        <v/>
      </c>
      <c r="AC1854" s="118" t="str">
        <f t="shared" si="111"/>
        <v/>
      </c>
      <c r="AD1854" s="119" t="str">
        <f t="shared" si="112"/>
        <v/>
      </c>
      <c r="AE1854" s="120" t="str">
        <f t="shared" si="113"/>
        <v/>
      </c>
      <c r="AF1854" s="121" t="str">
        <f t="shared" si="110"/>
        <v/>
      </c>
    </row>
    <row r="1855" spans="2:32" ht="15.75" customHeight="1" x14ac:dyDescent="0.35">
      <c r="B1855" s="903"/>
      <c r="C1855" s="904"/>
      <c r="D1855" s="905"/>
      <c r="E1855" s="906"/>
      <c r="F1855" s="907"/>
      <c r="G1855" s="908"/>
      <c r="H1855" s="909"/>
      <c r="I1855" s="910"/>
      <c r="J1855" s="911"/>
      <c r="K1855" s="912"/>
      <c r="L1855" s="913"/>
      <c r="M1855" s="914"/>
      <c r="N1855" s="915"/>
      <c r="O1855" s="914"/>
      <c r="P1855" s="915"/>
      <c r="Q1855" s="916"/>
      <c r="R1855" s="917"/>
      <c r="S1855" s="918"/>
      <c r="T1855" s="114" t="str" cm="1">
        <f t="array" ref="T1855">_xlfn.IFS(I1855="L = L",J1855*K1855,I1855="L = RoT",J1855*R1855*S1855,I1855="A = L x H",J1855*K1855*L1855,I1855="A = CS",J1855*O1855,I1855="A = A",J1855*N1855,I1855="A = RoT",J1855*R1855*S1855,I1855="V = L x H x T",J1855*K1855*L1855*M1855,I1855="V = L x CS",J1855*K1855*O1855,I1855="V = T x A",J1855*M1855*N1855,I1855="V = V",J1855*P1855,I1855="V = RoT",J1855*R1855*S1855,I1855="M = M",J1855*Q1855,I1855="M = RoT",J1855*R1855*S1855,I1855="","")</f>
        <v/>
      </c>
      <c r="U1855" s="115" t="str" cm="1">
        <f t="array" ref="U1855">_xlfn.IFNA(_xlfn.IFS($H1855="length","m",$H1855="area","m2",$H1855="volume","m3",$H1855="mass","kg",$H1855="",""),"problem")</f>
        <v/>
      </c>
      <c r="V1855" s="475"/>
      <c r="W1855" s="476"/>
      <c r="X1855" s="476"/>
      <c r="Y1855" s="476"/>
      <c r="Z1855" s="116"/>
      <c r="AA1855" s="117" t="str" cm="1">
        <f t="array" ref="AA1855">_xlfn.IFNA(_xlfn.IFS($H1855="Length",VLOOKUP($Y1855,Densities,3,FALSE),$H1855="area",VLOOKUP($Y1855,Densities,4,FALSE),$H1855="volume",VLOOKUP($Y1855,Densities,5,FALSE),$H1855="mass",1,$H1855="",""),"enter density manually")</f>
        <v/>
      </c>
      <c r="AB1855" s="115" t="str" cm="1">
        <f t="array" ref="AB1855">_xlfn.IFNA(_xlfn.IFS($H1855="length","kg/m",$H1855="area","kg/m2",$H1855="volume","kg/m3",$H1855="mass","kg/kg",$H1855="",""),"problem")</f>
        <v/>
      </c>
      <c r="AC1855" s="118" t="str">
        <f t="shared" si="111"/>
        <v/>
      </c>
      <c r="AD1855" s="119" t="str">
        <f t="shared" si="112"/>
        <v/>
      </c>
      <c r="AE1855" s="120" t="str">
        <f t="shared" si="113"/>
        <v/>
      </c>
      <c r="AF1855" s="121" t="str">
        <f t="shared" si="110"/>
        <v/>
      </c>
    </row>
    <row r="1856" spans="2:32" ht="15.75" customHeight="1" x14ac:dyDescent="0.35">
      <c r="B1856" s="903"/>
      <c r="C1856" s="904"/>
      <c r="D1856" s="905"/>
      <c r="E1856" s="906"/>
      <c r="F1856" s="907"/>
      <c r="G1856" s="908"/>
      <c r="H1856" s="909"/>
      <c r="I1856" s="910"/>
      <c r="J1856" s="911"/>
      <c r="K1856" s="912"/>
      <c r="L1856" s="913"/>
      <c r="M1856" s="914"/>
      <c r="N1856" s="915"/>
      <c r="O1856" s="914"/>
      <c r="P1856" s="915"/>
      <c r="Q1856" s="916"/>
      <c r="R1856" s="917"/>
      <c r="S1856" s="918"/>
      <c r="T1856" s="114" t="str" cm="1">
        <f t="array" ref="T1856">_xlfn.IFS(I1856="L = L",J1856*K1856,I1856="L = RoT",J1856*R1856*S1856,I1856="A = L x H",J1856*K1856*L1856,I1856="A = CS",J1856*O1856,I1856="A = A",J1856*N1856,I1856="A = RoT",J1856*R1856*S1856,I1856="V = L x H x T",J1856*K1856*L1856*M1856,I1856="V = L x CS",J1856*K1856*O1856,I1856="V = T x A",J1856*M1856*N1856,I1856="V = V",J1856*P1856,I1856="V = RoT",J1856*R1856*S1856,I1856="M = M",J1856*Q1856,I1856="M = RoT",J1856*R1856*S1856,I1856="","")</f>
        <v/>
      </c>
      <c r="U1856" s="115" t="str" cm="1">
        <f t="array" ref="U1856">_xlfn.IFNA(_xlfn.IFS($H1856="length","m",$H1856="area","m2",$H1856="volume","m3",$H1856="mass","kg",$H1856="",""),"problem")</f>
        <v/>
      </c>
      <c r="V1856" s="475"/>
      <c r="W1856" s="476"/>
      <c r="X1856" s="476"/>
      <c r="Y1856" s="476"/>
      <c r="Z1856" s="116"/>
      <c r="AA1856" s="117" t="str" cm="1">
        <f t="array" ref="AA1856">_xlfn.IFNA(_xlfn.IFS($H1856="Length",VLOOKUP($Y1856,Densities,3,FALSE),$H1856="area",VLOOKUP($Y1856,Densities,4,FALSE),$H1856="volume",VLOOKUP($Y1856,Densities,5,FALSE),$H1856="mass",1,$H1856="",""),"enter density manually")</f>
        <v/>
      </c>
      <c r="AB1856" s="115" t="str" cm="1">
        <f t="array" ref="AB1856">_xlfn.IFNA(_xlfn.IFS($H1856="length","kg/m",$H1856="area","kg/m2",$H1856="volume","kg/m3",$H1856="mass","kg/kg",$H1856="",""),"problem")</f>
        <v/>
      </c>
      <c r="AC1856" s="118" t="str">
        <f t="shared" si="111"/>
        <v/>
      </c>
      <c r="AD1856" s="119" t="str">
        <f t="shared" si="112"/>
        <v/>
      </c>
      <c r="AE1856" s="120" t="str">
        <f t="shared" si="113"/>
        <v/>
      </c>
      <c r="AF1856" s="121" t="str">
        <f t="shared" si="110"/>
        <v/>
      </c>
    </row>
    <row r="1857" spans="2:32" ht="15.75" customHeight="1" x14ac:dyDescent="0.35">
      <c r="B1857" s="903"/>
      <c r="C1857" s="904"/>
      <c r="D1857" s="905"/>
      <c r="E1857" s="906"/>
      <c r="F1857" s="907"/>
      <c r="G1857" s="908"/>
      <c r="H1857" s="909"/>
      <c r="I1857" s="910"/>
      <c r="J1857" s="911"/>
      <c r="K1857" s="912"/>
      <c r="L1857" s="913"/>
      <c r="M1857" s="914"/>
      <c r="N1857" s="915"/>
      <c r="O1857" s="914"/>
      <c r="P1857" s="915"/>
      <c r="Q1857" s="916"/>
      <c r="R1857" s="917"/>
      <c r="S1857" s="918"/>
      <c r="T1857" s="114" t="str" cm="1">
        <f t="array" ref="T1857">_xlfn.IFS(I1857="L = L",J1857*K1857,I1857="L = RoT",J1857*R1857*S1857,I1857="A = L x H",J1857*K1857*L1857,I1857="A = CS",J1857*O1857,I1857="A = A",J1857*N1857,I1857="A = RoT",J1857*R1857*S1857,I1857="V = L x H x T",J1857*K1857*L1857*M1857,I1857="V = L x CS",J1857*K1857*O1857,I1857="V = T x A",J1857*M1857*N1857,I1857="V = V",J1857*P1857,I1857="V = RoT",J1857*R1857*S1857,I1857="M = M",J1857*Q1857,I1857="M = RoT",J1857*R1857*S1857,I1857="","")</f>
        <v/>
      </c>
      <c r="U1857" s="115" t="str" cm="1">
        <f t="array" ref="U1857">_xlfn.IFNA(_xlfn.IFS($H1857="length","m",$H1857="area","m2",$H1857="volume","m3",$H1857="mass","kg",$H1857="",""),"problem")</f>
        <v/>
      </c>
      <c r="V1857" s="475"/>
      <c r="W1857" s="476"/>
      <c r="X1857" s="476"/>
      <c r="Y1857" s="476"/>
      <c r="Z1857" s="116"/>
      <c r="AA1857" s="117" t="str" cm="1">
        <f t="array" ref="AA1857">_xlfn.IFNA(_xlfn.IFS($H1857="Length",VLOOKUP($Y1857,Densities,3,FALSE),$H1857="area",VLOOKUP($Y1857,Densities,4,FALSE),$H1857="volume",VLOOKUP($Y1857,Densities,5,FALSE),$H1857="mass",1,$H1857="",""),"enter density manually")</f>
        <v/>
      </c>
      <c r="AB1857" s="115" t="str" cm="1">
        <f t="array" ref="AB1857">_xlfn.IFNA(_xlfn.IFS($H1857="length","kg/m",$H1857="area","kg/m2",$H1857="volume","kg/m3",$H1857="mass","kg/kg",$H1857="",""),"problem")</f>
        <v/>
      </c>
      <c r="AC1857" s="118" t="str">
        <f t="shared" si="111"/>
        <v/>
      </c>
      <c r="AD1857" s="119" t="str">
        <f t="shared" si="112"/>
        <v/>
      </c>
      <c r="AE1857" s="120" t="str">
        <f t="shared" si="113"/>
        <v/>
      </c>
      <c r="AF1857" s="121" t="str">
        <f t="shared" si="110"/>
        <v/>
      </c>
    </row>
    <row r="1858" spans="2:32" ht="15.75" customHeight="1" x14ac:dyDescent="0.35">
      <c r="B1858" s="903"/>
      <c r="C1858" s="904"/>
      <c r="D1858" s="905"/>
      <c r="E1858" s="906"/>
      <c r="F1858" s="907"/>
      <c r="G1858" s="908"/>
      <c r="H1858" s="909"/>
      <c r="I1858" s="910"/>
      <c r="J1858" s="911"/>
      <c r="K1858" s="912"/>
      <c r="L1858" s="913"/>
      <c r="M1858" s="914"/>
      <c r="N1858" s="915"/>
      <c r="O1858" s="914"/>
      <c r="P1858" s="915"/>
      <c r="Q1858" s="916"/>
      <c r="R1858" s="917"/>
      <c r="S1858" s="918"/>
      <c r="T1858" s="114" t="str" cm="1">
        <f t="array" ref="T1858">_xlfn.IFS(I1858="L = L",J1858*K1858,I1858="L = RoT",J1858*R1858*S1858,I1858="A = L x H",J1858*K1858*L1858,I1858="A = CS",J1858*O1858,I1858="A = A",J1858*N1858,I1858="A = RoT",J1858*R1858*S1858,I1858="V = L x H x T",J1858*K1858*L1858*M1858,I1858="V = L x CS",J1858*K1858*O1858,I1858="V = T x A",J1858*M1858*N1858,I1858="V = V",J1858*P1858,I1858="V = RoT",J1858*R1858*S1858,I1858="M = M",J1858*Q1858,I1858="M = RoT",J1858*R1858*S1858,I1858="","")</f>
        <v/>
      </c>
      <c r="U1858" s="115" t="str" cm="1">
        <f t="array" ref="U1858">_xlfn.IFNA(_xlfn.IFS($H1858="length","m",$H1858="area","m2",$H1858="volume","m3",$H1858="mass","kg",$H1858="",""),"problem")</f>
        <v/>
      </c>
      <c r="V1858" s="475"/>
      <c r="W1858" s="476"/>
      <c r="X1858" s="476"/>
      <c r="Y1858" s="476"/>
      <c r="Z1858" s="116"/>
      <c r="AA1858" s="117" t="str" cm="1">
        <f t="array" ref="AA1858">_xlfn.IFNA(_xlfn.IFS($H1858="Length",VLOOKUP($Y1858,Densities,3,FALSE),$H1858="area",VLOOKUP($Y1858,Densities,4,FALSE),$H1858="volume",VLOOKUP($Y1858,Densities,5,FALSE),$H1858="mass",1,$H1858="",""),"enter density manually")</f>
        <v/>
      </c>
      <c r="AB1858" s="115" t="str" cm="1">
        <f t="array" ref="AB1858">_xlfn.IFNA(_xlfn.IFS($H1858="length","kg/m",$H1858="area","kg/m2",$H1858="volume","kg/m3",$H1858="mass","kg/kg",$H1858="",""),"problem")</f>
        <v/>
      </c>
      <c r="AC1858" s="118" t="str">
        <f t="shared" si="111"/>
        <v/>
      </c>
      <c r="AD1858" s="119" t="str">
        <f t="shared" si="112"/>
        <v/>
      </c>
      <c r="AE1858" s="120" t="str">
        <f t="shared" si="113"/>
        <v/>
      </c>
      <c r="AF1858" s="121" t="str">
        <f t="shared" si="110"/>
        <v/>
      </c>
    </row>
    <row r="1859" spans="2:32" ht="15.75" customHeight="1" x14ac:dyDescent="0.35">
      <c r="B1859" s="903"/>
      <c r="C1859" s="904"/>
      <c r="D1859" s="905"/>
      <c r="E1859" s="906"/>
      <c r="F1859" s="907"/>
      <c r="G1859" s="908"/>
      <c r="H1859" s="909"/>
      <c r="I1859" s="910"/>
      <c r="J1859" s="911"/>
      <c r="K1859" s="912"/>
      <c r="L1859" s="913"/>
      <c r="M1859" s="914"/>
      <c r="N1859" s="915"/>
      <c r="O1859" s="914"/>
      <c r="P1859" s="915"/>
      <c r="Q1859" s="916"/>
      <c r="R1859" s="917"/>
      <c r="S1859" s="918"/>
      <c r="T1859" s="114" t="str" cm="1">
        <f t="array" ref="T1859">_xlfn.IFS(I1859="L = L",J1859*K1859,I1859="L = RoT",J1859*R1859*S1859,I1859="A = L x H",J1859*K1859*L1859,I1859="A = CS",J1859*O1859,I1859="A = A",J1859*N1859,I1859="A = RoT",J1859*R1859*S1859,I1859="V = L x H x T",J1859*K1859*L1859*M1859,I1859="V = L x CS",J1859*K1859*O1859,I1859="V = T x A",J1859*M1859*N1859,I1859="V = V",J1859*P1859,I1859="V = RoT",J1859*R1859*S1859,I1859="M = M",J1859*Q1859,I1859="M = RoT",J1859*R1859*S1859,I1859="","")</f>
        <v/>
      </c>
      <c r="U1859" s="115" t="str" cm="1">
        <f t="array" ref="U1859">_xlfn.IFNA(_xlfn.IFS($H1859="length","m",$H1859="area","m2",$H1859="volume","m3",$H1859="mass","kg",$H1859="",""),"problem")</f>
        <v/>
      </c>
      <c r="V1859" s="475"/>
      <c r="W1859" s="476"/>
      <c r="X1859" s="476"/>
      <c r="Y1859" s="476"/>
      <c r="Z1859" s="116"/>
      <c r="AA1859" s="117" t="str" cm="1">
        <f t="array" ref="AA1859">_xlfn.IFNA(_xlfn.IFS($H1859="Length",VLOOKUP($Y1859,Densities,3,FALSE),$H1859="area",VLOOKUP($Y1859,Densities,4,FALSE),$H1859="volume",VLOOKUP($Y1859,Densities,5,FALSE),$H1859="mass",1,$H1859="",""),"enter density manually")</f>
        <v/>
      </c>
      <c r="AB1859" s="115" t="str" cm="1">
        <f t="array" ref="AB1859">_xlfn.IFNA(_xlfn.IFS($H1859="length","kg/m",$H1859="area","kg/m2",$H1859="volume","kg/m3",$H1859="mass","kg/kg",$H1859="",""),"problem")</f>
        <v/>
      </c>
      <c r="AC1859" s="118" t="str">
        <f t="shared" si="111"/>
        <v/>
      </c>
      <c r="AD1859" s="119" t="str">
        <f t="shared" si="112"/>
        <v/>
      </c>
      <c r="AE1859" s="120" t="str">
        <f t="shared" si="113"/>
        <v/>
      </c>
      <c r="AF1859" s="121" t="str">
        <f t="shared" si="110"/>
        <v/>
      </c>
    </row>
    <row r="1860" spans="2:32" ht="15.75" customHeight="1" x14ac:dyDescent="0.35">
      <c r="B1860" s="903"/>
      <c r="C1860" s="904"/>
      <c r="D1860" s="905"/>
      <c r="E1860" s="906"/>
      <c r="F1860" s="907"/>
      <c r="G1860" s="908"/>
      <c r="H1860" s="909"/>
      <c r="I1860" s="910"/>
      <c r="J1860" s="911"/>
      <c r="K1860" s="912"/>
      <c r="L1860" s="913"/>
      <c r="M1860" s="914"/>
      <c r="N1860" s="915"/>
      <c r="O1860" s="914"/>
      <c r="P1860" s="915"/>
      <c r="Q1860" s="916"/>
      <c r="R1860" s="917"/>
      <c r="S1860" s="918"/>
      <c r="T1860" s="114" t="str" cm="1">
        <f t="array" ref="T1860">_xlfn.IFS(I1860="L = L",J1860*K1860,I1860="L = RoT",J1860*R1860*S1860,I1860="A = L x H",J1860*K1860*L1860,I1860="A = CS",J1860*O1860,I1860="A = A",J1860*N1860,I1860="A = RoT",J1860*R1860*S1860,I1860="V = L x H x T",J1860*K1860*L1860*M1860,I1860="V = L x CS",J1860*K1860*O1860,I1860="V = T x A",J1860*M1860*N1860,I1860="V = V",J1860*P1860,I1860="V = RoT",J1860*R1860*S1860,I1860="M = M",J1860*Q1860,I1860="M = RoT",J1860*R1860*S1860,I1860="","")</f>
        <v/>
      </c>
      <c r="U1860" s="115" t="str" cm="1">
        <f t="array" ref="U1860">_xlfn.IFNA(_xlfn.IFS($H1860="length","m",$H1860="area","m2",$H1860="volume","m3",$H1860="mass","kg",$H1860="",""),"problem")</f>
        <v/>
      </c>
      <c r="V1860" s="475"/>
      <c r="W1860" s="476"/>
      <c r="X1860" s="476"/>
      <c r="Y1860" s="476"/>
      <c r="Z1860" s="116"/>
      <c r="AA1860" s="117" t="str" cm="1">
        <f t="array" ref="AA1860">_xlfn.IFNA(_xlfn.IFS($H1860="Length",VLOOKUP($Y1860,Densities,3,FALSE),$H1860="area",VLOOKUP($Y1860,Densities,4,FALSE),$H1860="volume",VLOOKUP($Y1860,Densities,5,FALSE),$H1860="mass",1,$H1860="",""),"enter density manually")</f>
        <v/>
      </c>
      <c r="AB1860" s="115" t="str" cm="1">
        <f t="array" ref="AB1860">_xlfn.IFNA(_xlfn.IFS($H1860="length","kg/m",$H1860="area","kg/m2",$H1860="volume","kg/m3",$H1860="mass","kg/kg",$H1860="",""),"problem")</f>
        <v/>
      </c>
      <c r="AC1860" s="118" t="str">
        <f t="shared" si="111"/>
        <v/>
      </c>
      <c r="AD1860" s="119" t="str">
        <f t="shared" si="112"/>
        <v/>
      </c>
      <c r="AE1860" s="120" t="str">
        <f t="shared" si="113"/>
        <v/>
      </c>
      <c r="AF1860" s="121" t="str">
        <f t="shared" si="110"/>
        <v/>
      </c>
    </row>
    <row r="1861" spans="2:32" ht="15.75" customHeight="1" x14ac:dyDescent="0.35">
      <c r="B1861" s="903"/>
      <c r="C1861" s="904"/>
      <c r="D1861" s="905"/>
      <c r="E1861" s="906"/>
      <c r="F1861" s="907"/>
      <c r="G1861" s="908"/>
      <c r="H1861" s="909"/>
      <c r="I1861" s="910"/>
      <c r="J1861" s="911"/>
      <c r="K1861" s="912"/>
      <c r="L1861" s="913"/>
      <c r="M1861" s="914"/>
      <c r="N1861" s="915"/>
      <c r="O1861" s="914"/>
      <c r="P1861" s="915"/>
      <c r="Q1861" s="916"/>
      <c r="R1861" s="917"/>
      <c r="S1861" s="918"/>
      <c r="T1861" s="114" t="str" cm="1">
        <f t="array" ref="T1861">_xlfn.IFS(I1861="L = L",J1861*K1861,I1861="L = RoT",J1861*R1861*S1861,I1861="A = L x H",J1861*K1861*L1861,I1861="A = CS",J1861*O1861,I1861="A = A",J1861*N1861,I1861="A = RoT",J1861*R1861*S1861,I1861="V = L x H x T",J1861*K1861*L1861*M1861,I1861="V = L x CS",J1861*K1861*O1861,I1861="V = T x A",J1861*M1861*N1861,I1861="V = V",J1861*P1861,I1861="V = RoT",J1861*R1861*S1861,I1861="M = M",J1861*Q1861,I1861="M = RoT",J1861*R1861*S1861,I1861="","")</f>
        <v/>
      </c>
      <c r="U1861" s="115" t="str" cm="1">
        <f t="array" ref="U1861">_xlfn.IFNA(_xlfn.IFS($H1861="length","m",$H1861="area","m2",$H1861="volume","m3",$H1861="mass","kg",$H1861="",""),"problem")</f>
        <v/>
      </c>
      <c r="V1861" s="475"/>
      <c r="W1861" s="476"/>
      <c r="X1861" s="476"/>
      <c r="Y1861" s="476"/>
      <c r="Z1861" s="116"/>
      <c r="AA1861" s="117" t="str" cm="1">
        <f t="array" ref="AA1861">_xlfn.IFNA(_xlfn.IFS($H1861="Length",VLOOKUP($Y1861,Densities,3,FALSE),$H1861="area",VLOOKUP($Y1861,Densities,4,FALSE),$H1861="volume",VLOOKUP($Y1861,Densities,5,FALSE),$H1861="mass",1,$H1861="",""),"enter density manually")</f>
        <v/>
      </c>
      <c r="AB1861" s="115" t="str" cm="1">
        <f t="array" ref="AB1861">_xlfn.IFNA(_xlfn.IFS($H1861="length","kg/m",$H1861="area","kg/m2",$H1861="volume","kg/m3",$H1861="mass","kg/kg",$H1861="",""),"problem")</f>
        <v/>
      </c>
      <c r="AC1861" s="118" t="str">
        <f t="shared" si="111"/>
        <v/>
      </c>
      <c r="AD1861" s="119" t="str">
        <f t="shared" si="112"/>
        <v/>
      </c>
      <c r="AE1861" s="120" t="str">
        <f t="shared" si="113"/>
        <v/>
      </c>
      <c r="AF1861" s="121" t="str">
        <f t="shared" si="110"/>
        <v/>
      </c>
    </row>
    <row r="1862" spans="2:32" ht="15.75" customHeight="1" x14ac:dyDescent="0.35">
      <c r="B1862" s="903"/>
      <c r="C1862" s="904"/>
      <c r="D1862" s="905"/>
      <c r="E1862" s="906"/>
      <c r="F1862" s="907"/>
      <c r="G1862" s="908"/>
      <c r="H1862" s="909"/>
      <c r="I1862" s="910"/>
      <c r="J1862" s="911"/>
      <c r="K1862" s="912"/>
      <c r="L1862" s="913"/>
      <c r="M1862" s="914"/>
      <c r="N1862" s="915"/>
      <c r="O1862" s="914"/>
      <c r="P1862" s="915"/>
      <c r="Q1862" s="916"/>
      <c r="R1862" s="917"/>
      <c r="S1862" s="918"/>
      <c r="T1862" s="114" t="str" cm="1">
        <f t="array" ref="T1862">_xlfn.IFS(I1862="L = L",J1862*K1862,I1862="L = RoT",J1862*R1862*S1862,I1862="A = L x H",J1862*K1862*L1862,I1862="A = CS",J1862*O1862,I1862="A = A",J1862*N1862,I1862="A = RoT",J1862*R1862*S1862,I1862="V = L x H x T",J1862*K1862*L1862*M1862,I1862="V = L x CS",J1862*K1862*O1862,I1862="V = T x A",J1862*M1862*N1862,I1862="V = V",J1862*P1862,I1862="V = RoT",J1862*R1862*S1862,I1862="M = M",J1862*Q1862,I1862="M = RoT",J1862*R1862*S1862,I1862="","")</f>
        <v/>
      </c>
      <c r="U1862" s="115" t="str" cm="1">
        <f t="array" ref="U1862">_xlfn.IFNA(_xlfn.IFS($H1862="length","m",$H1862="area","m2",$H1862="volume","m3",$H1862="mass","kg",$H1862="",""),"problem")</f>
        <v/>
      </c>
      <c r="V1862" s="475"/>
      <c r="W1862" s="476"/>
      <c r="X1862" s="476"/>
      <c r="Y1862" s="476"/>
      <c r="Z1862" s="116"/>
      <c r="AA1862" s="117" t="str" cm="1">
        <f t="array" ref="AA1862">_xlfn.IFNA(_xlfn.IFS($H1862="Length",VLOOKUP($Y1862,Densities,3,FALSE),$H1862="area",VLOOKUP($Y1862,Densities,4,FALSE),$H1862="volume",VLOOKUP($Y1862,Densities,5,FALSE),$H1862="mass",1,$H1862="",""),"enter density manually")</f>
        <v/>
      </c>
      <c r="AB1862" s="115" t="str" cm="1">
        <f t="array" ref="AB1862">_xlfn.IFNA(_xlfn.IFS($H1862="length","kg/m",$H1862="area","kg/m2",$H1862="volume","kg/m3",$H1862="mass","kg/kg",$H1862="",""),"problem")</f>
        <v/>
      </c>
      <c r="AC1862" s="118" t="str">
        <f t="shared" si="111"/>
        <v/>
      </c>
      <c r="AD1862" s="119" t="str">
        <f t="shared" si="112"/>
        <v/>
      </c>
      <c r="AE1862" s="120" t="str">
        <f t="shared" si="113"/>
        <v/>
      </c>
      <c r="AF1862" s="121" t="str">
        <f t="shared" ref="AF1862:AF1925" si="114">_xlfn.IFNA(IF($Y1862="","",VLOOKUP($Y1862,_xlfn.CHOOSECOLS(Material_categories,4,9),2,FALSE)),"Assign material to its type in tab 'Matching of material categories'")</f>
        <v/>
      </c>
    </row>
    <row r="1863" spans="2:32" ht="15.75" customHeight="1" x14ac:dyDescent="0.35">
      <c r="B1863" s="903"/>
      <c r="C1863" s="904"/>
      <c r="D1863" s="905"/>
      <c r="E1863" s="906"/>
      <c r="F1863" s="907"/>
      <c r="G1863" s="908"/>
      <c r="H1863" s="909"/>
      <c r="I1863" s="910"/>
      <c r="J1863" s="911"/>
      <c r="K1863" s="912"/>
      <c r="L1863" s="913"/>
      <c r="M1863" s="914"/>
      <c r="N1863" s="915"/>
      <c r="O1863" s="914"/>
      <c r="P1863" s="915"/>
      <c r="Q1863" s="916"/>
      <c r="R1863" s="917"/>
      <c r="S1863" s="918"/>
      <c r="T1863" s="114" t="str" cm="1">
        <f t="array" ref="T1863">_xlfn.IFS(I1863="L = L",J1863*K1863,I1863="L = RoT",J1863*R1863*S1863,I1863="A = L x H",J1863*K1863*L1863,I1863="A = CS",J1863*O1863,I1863="A = A",J1863*N1863,I1863="A = RoT",J1863*R1863*S1863,I1863="V = L x H x T",J1863*K1863*L1863*M1863,I1863="V = L x CS",J1863*K1863*O1863,I1863="V = T x A",J1863*M1863*N1863,I1863="V = V",J1863*P1863,I1863="V = RoT",J1863*R1863*S1863,I1863="M = M",J1863*Q1863,I1863="M = RoT",J1863*R1863*S1863,I1863="","")</f>
        <v/>
      </c>
      <c r="U1863" s="115" t="str" cm="1">
        <f t="array" ref="U1863">_xlfn.IFNA(_xlfn.IFS($H1863="length","m",$H1863="area","m2",$H1863="volume","m3",$H1863="mass","kg",$H1863="",""),"problem")</f>
        <v/>
      </c>
      <c r="V1863" s="475"/>
      <c r="W1863" s="476"/>
      <c r="X1863" s="476"/>
      <c r="Y1863" s="476"/>
      <c r="Z1863" s="116"/>
      <c r="AA1863" s="117" t="str" cm="1">
        <f t="array" ref="AA1863">_xlfn.IFNA(_xlfn.IFS($H1863="Length",VLOOKUP($Y1863,Densities,3,FALSE),$H1863="area",VLOOKUP($Y1863,Densities,4,FALSE),$H1863="volume",VLOOKUP($Y1863,Densities,5,FALSE),$H1863="mass",1,$H1863="",""),"enter density manually")</f>
        <v/>
      </c>
      <c r="AB1863" s="115" t="str" cm="1">
        <f t="array" ref="AB1863">_xlfn.IFNA(_xlfn.IFS($H1863="length","kg/m",$H1863="area","kg/m2",$H1863="volume","kg/m3",$H1863="mass","kg/kg",$H1863="",""),"problem")</f>
        <v/>
      </c>
      <c r="AC1863" s="118" t="str">
        <f t="shared" ref="AC1863:AC1926" si="115">IF($T1863="","",$T1863*$AA1863)</f>
        <v/>
      </c>
      <c r="AD1863" s="119" t="str">
        <f t="shared" ref="AD1863:AD1926" si="116">IF($Y1863="","",IFERROR(_xlfn.IFNA(IF($H1863="volume",$AA1863,VLOOKUP($Y1863,Densities,5,FALSE)),"enter volumic density manually"),"enter volumic density manually"))</f>
        <v/>
      </c>
      <c r="AE1863" s="120" t="str">
        <f t="shared" ref="AE1863:AE1926" si="117">IF($Y1863="","",IF($AC1863="","",$AC1863/$AD1863))</f>
        <v/>
      </c>
      <c r="AF1863" s="121" t="str">
        <f t="shared" si="114"/>
        <v/>
      </c>
    </row>
    <row r="1864" spans="2:32" ht="15.75" customHeight="1" x14ac:dyDescent="0.35">
      <c r="B1864" s="903"/>
      <c r="C1864" s="904"/>
      <c r="D1864" s="905"/>
      <c r="E1864" s="906"/>
      <c r="F1864" s="907"/>
      <c r="G1864" s="908"/>
      <c r="H1864" s="909"/>
      <c r="I1864" s="910"/>
      <c r="J1864" s="911"/>
      <c r="K1864" s="912"/>
      <c r="L1864" s="913"/>
      <c r="M1864" s="914"/>
      <c r="N1864" s="915"/>
      <c r="O1864" s="914"/>
      <c r="P1864" s="915"/>
      <c r="Q1864" s="916"/>
      <c r="R1864" s="917"/>
      <c r="S1864" s="918"/>
      <c r="T1864" s="114" t="str" cm="1">
        <f t="array" ref="T1864">_xlfn.IFS(I1864="L = L",J1864*K1864,I1864="L = RoT",J1864*R1864*S1864,I1864="A = L x H",J1864*K1864*L1864,I1864="A = CS",J1864*O1864,I1864="A = A",J1864*N1864,I1864="A = RoT",J1864*R1864*S1864,I1864="V = L x H x T",J1864*K1864*L1864*M1864,I1864="V = L x CS",J1864*K1864*O1864,I1864="V = T x A",J1864*M1864*N1864,I1864="V = V",J1864*P1864,I1864="V = RoT",J1864*R1864*S1864,I1864="M = M",J1864*Q1864,I1864="M = RoT",J1864*R1864*S1864,I1864="","")</f>
        <v/>
      </c>
      <c r="U1864" s="115" t="str" cm="1">
        <f t="array" ref="U1864">_xlfn.IFNA(_xlfn.IFS($H1864="length","m",$H1864="area","m2",$H1864="volume","m3",$H1864="mass","kg",$H1864="",""),"problem")</f>
        <v/>
      </c>
      <c r="V1864" s="475"/>
      <c r="W1864" s="476"/>
      <c r="X1864" s="476"/>
      <c r="Y1864" s="476"/>
      <c r="Z1864" s="116"/>
      <c r="AA1864" s="117" t="str" cm="1">
        <f t="array" ref="AA1864">_xlfn.IFNA(_xlfn.IFS($H1864="Length",VLOOKUP($Y1864,Densities,3,FALSE),$H1864="area",VLOOKUP($Y1864,Densities,4,FALSE),$H1864="volume",VLOOKUP($Y1864,Densities,5,FALSE),$H1864="mass",1,$H1864="",""),"enter density manually")</f>
        <v/>
      </c>
      <c r="AB1864" s="115" t="str" cm="1">
        <f t="array" ref="AB1864">_xlfn.IFNA(_xlfn.IFS($H1864="length","kg/m",$H1864="area","kg/m2",$H1864="volume","kg/m3",$H1864="mass","kg/kg",$H1864="",""),"problem")</f>
        <v/>
      </c>
      <c r="AC1864" s="118" t="str">
        <f t="shared" si="115"/>
        <v/>
      </c>
      <c r="AD1864" s="119" t="str">
        <f t="shared" si="116"/>
        <v/>
      </c>
      <c r="AE1864" s="120" t="str">
        <f t="shared" si="117"/>
        <v/>
      </c>
      <c r="AF1864" s="121" t="str">
        <f t="shared" si="114"/>
        <v/>
      </c>
    </row>
    <row r="1865" spans="2:32" ht="15.75" customHeight="1" x14ac:dyDescent="0.35">
      <c r="B1865" s="903"/>
      <c r="C1865" s="904"/>
      <c r="D1865" s="905"/>
      <c r="E1865" s="906"/>
      <c r="F1865" s="907"/>
      <c r="G1865" s="908"/>
      <c r="H1865" s="909"/>
      <c r="I1865" s="910"/>
      <c r="J1865" s="911"/>
      <c r="K1865" s="912"/>
      <c r="L1865" s="913"/>
      <c r="M1865" s="914"/>
      <c r="N1865" s="915"/>
      <c r="O1865" s="914"/>
      <c r="P1865" s="915"/>
      <c r="Q1865" s="916"/>
      <c r="R1865" s="917"/>
      <c r="S1865" s="918"/>
      <c r="T1865" s="114" t="str" cm="1">
        <f t="array" ref="T1865">_xlfn.IFS(I1865="L = L",J1865*K1865,I1865="L = RoT",J1865*R1865*S1865,I1865="A = L x H",J1865*K1865*L1865,I1865="A = CS",J1865*O1865,I1865="A = A",J1865*N1865,I1865="A = RoT",J1865*R1865*S1865,I1865="V = L x H x T",J1865*K1865*L1865*M1865,I1865="V = L x CS",J1865*K1865*O1865,I1865="V = T x A",J1865*M1865*N1865,I1865="V = V",J1865*P1865,I1865="V = RoT",J1865*R1865*S1865,I1865="M = M",J1865*Q1865,I1865="M = RoT",J1865*R1865*S1865,I1865="","")</f>
        <v/>
      </c>
      <c r="U1865" s="115" t="str" cm="1">
        <f t="array" ref="U1865">_xlfn.IFNA(_xlfn.IFS($H1865="length","m",$H1865="area","m2",$H1865="volume","m3",$H1865="mass","kg",$H1865="",""),"problem")</f>
        <v/>
      </c>
      <c r="V1865" s="475"/>
      <c r="W1865" s="476"/>
      <c r="X1865" s="476"/>
      <c r="Y1865" s="476"/>
      <c r="Z1865" s="116"/>
      <c r="AA1865" s="117" t="str" cm="1">
        <f t="array" ref="AA1865">_xlfn.IFNA(_xlfn.IFS($H1865="Length",VLOOKUP($Y1865,Densities,3,FALSE),$H1865="area",VLOOKUP($Y1865,Densities,4,FALSE),$H1865="volume",VLOOKUP($Y1865,Densities,5,FALSE),$H1865="mass",1,$H1865="",""),"enter density manually")</f>
        <v/>
      </c>
      <c r="AB1865" s="115" t="str" cm="1">
        <f t="array" ref="AB1865">_xlfn.IFNA(_xlfn.IFS($H1865="length","kg/m",$H1865="area","kg/m2",$H1865="volume","kg/m3",$H1865="mass","kg/kg",$H1865="",""),"problem")</f>
        <v/>
      </c>
      <c r="AC1865" s="118" t="str">
        <f t="shared" si="115"/>
        <v/>
      </c>
      <c r="AD1865" s="119" t="str">
        <f t="shared" si="116"/>
        <v/>
      </c>
      <c r="AE1865" s="120" t="str">
        <f t="shared" si="117"/>
        <v/>
      </c>
      <c r="AF1865" s="121" t="str">
        <f t="shared" si="114"/>
        <v/>
      </c>
    </row>
    <row r="1866" spans="2:32" ht="15.75" customHeight="1" x14ac:dyDescent="0.35">
      <c r="B1866" s="903"/>
      <c r="C1866" s="904"/>
      <c r="D1866" s="905"/>
      <c r="E1866" s="906"/>
      <c r="F1866" s="907"/>
      <c r="G1866" s="908"/>
      <c r="H1866" s="909"/>
      <c r="I1866" s="910"/>
      <c r="J1866" s="911"/>
      <c r="K1866" s="912"/>
      <c r="L1866" s="913"/>
      <c r="M1866" s="914"/>
      <c r="N1866" s="915"/>
      <c r="O1866" s="914"/>
      <c r="P1866" s="915"/>
      <c r="Q1866" s="916"/>
      <c r="R1866" s="917"/>
      <c r="S1866" s="918"/>
      <c r="T1866" s="114" t="str" cm="1">
        <f t="array" ref="T1866">_xlfn.IFS(I1866="L = L",J1866*K1866,I1866="L = RoT",J1866*R1866*S1866,I1866="A = L x H",J1866*K1866*L1866,I1866="A = CS",J1866*O1866,I1866="A = A",J1866*N1866,I1866="A = RoT",J1866*R1866*S1866,I1866="V = L x H x T",J1866*K1866*L1866*M1866,I1866="V = L x CS",J1866*K1866*O1866,I1866="V = T x A",J1866*M1866*N1866,I1866="V = V",J1866*P1866,I1866="V = RoT",J1866*R1866*S1866,I1866="M = M",J1866*Q1866,I1866="M = RoT",J1866*R1866*S1866,I1866="","")</f>
        <v/>
      </c>
      <c r="U1866" s="115" t="str" cm="1">
        <f t="array" ref="U1866">_xlfn.IFNA(_xlfn.IFS($H1866="length","m",$H1866="area","m2",$H1866="volume","m3",$H1866="mass","kg",$H1866="",""),"problem")</f>
        <v/>
      </c>
      <c r="V1866" s="475"/>
      <c r="W1866" s="476"/>
      <c r="X1866" s="476"/>
      <c r="Y1866" s="476"/>
      <c r="Z1866" s="116"/>
      <c r="AA1866" s="117" t="str" cm="1">
        <f t="array" ref="AA1866">_xlfn.IFNA(_xlfn.IFS($H1866="Length",VLOOKUP($Y1866,Densities,3,FALSE),$H1866="area",VLOOKUP($Y1866,Densities,4,FALSE),$H1866="volume",VLOOKUP($Y1866,Densities,5,FALSE),$H1866="mass",1,$H1866="",""),"enter density manually")</f>
        <v/>
      </c>
      <c r="AB1866" s="115" t="str" cm="1">
        <f t="array" ref="AB1866">_xlfn.IFNA(_xlfn.IFS($H1866="length","kg/m",$H1866="area","kg/m2",$H1866="volume","kg/m3",$H1866="mass","kg/kg",$H1866="",""),"problem")</f>
        <v/>
      </c>
      <c r="AC1866" s="118" t="str">
        <f t="shared" si="115"/>
        <v/>
      </c>
      <c r="AD1866" s="119" t="str">
        <f t="shared" si="116"/>
        <v/>
      </c>
      <c r="AE1866" s="120" t="str">
        <f t="shared" si="117"/>
        <v/>
      </c>
      <c r="AF1866" s="121" t="str">
        <f t="shared" si="114"/>
        <v/>
      </c>
    </row>
    <row r="1867" spans="2:32" ht="15.75" customHeight="1" x14ac:dyDescent="0.35">
      <c r="B1867" s="903"/>
      <c r="C1867" s="904"/>
      <c r="D1867" s="905"/>
      <c r="E1867" s="906"/>
      <c r="F1867" s="907"/>
      <c r="G1867" s="908"/>
      <c r="H1867" s="909"/>
      <c r="I1867" s="910"/>
      <c r="J1867" s="911"/>
      <c r="K1867" s="912"/>
      <c r="L1867" s="913"/>
      <c r="M1867" s="914"/>
      <c r="N1867" s="915"/>
      <c r="O1867" s="914"/>
      <c r="P1867" s="915"/>
      <c r="Q1867" s="916"/>
      <c r="R1867" s="917"/>
      <c r="S1867" s="918"/>
      <c r="T1867" s="114" t="str" cm="1">
        <f t="array" ref="T1867">_xlfn.IFS(I1867="L = L",J1867*K1867,I1867="L = RoT",J1867*R1867*S1867,I1867="A = L x H",J1867*K1867*L1867,I1867="A = CS",J1867*O1867,I1867="A = A",J1867*N1867,I1867="A = RoT",J1867*R1867*S1867,I1867="V = L x H x T",J1867*K1867*L1867*M1867,I1867="V = L x CS",J1867*K1867*O1867,I1867="V = T x A",J1867*M1867*N1867,I1867="V = V",J1867*P1867,I1867="V = RoT",J1867*R1867*S1867,I1867="M = M",J1867*Q1867,I1867="M = RoT",J1867*R1867*S1867,I1867="","")</f>
        <v/>
      </c>
      <c r="U1867" s="115" t="str" cm="1">
        <f t="array" ref="U1867">_xlfn.IFNA(_xlfn.IFS($H1867="length","m",$H1867="area","m2",$H1867="volume","m3",$H1867="mass","kg",$H1867="",""),"problem")</f>
        <v/>
      </c>
      <c r="V1867" s="475"/>
      <c r="W1867" s="476"/>
      <c r="X1867" s="476"/>
      <c r="Y1867" s="476"/>
      <c r="Z1867" s="116"/>
      <c r="AA1867" s="117" t="str" cm="1">
        <f t="array" ref="AA1867">_xlfn.IFNA(_xlfn.IFS($H1867="Length",VLOOKUP($Y1867,Densities,3,FALSE),$H1867="area",VLOOKUP($Y1867,Densities,4,FALSE),$H1867="volume",VLOOKUP($Y1867,Densities,5,FALSE),$H1867="mass",1,$H1867="",""),"enter density manually")</f>
        <v/>
      </c>
      <c r="AB1867" s="115" t="str" cm="1">
        <f t="array" ref="AB1867">_xlfn.IFNA(_xlfn.IFS($H1867="length","kg/m",$H1867="area","kg/m2",$H1867="volume","kg/m3",$H1867="mass","kg/kg",$H1867="",""),"problem")</f>
        <v/>
      </c>
      <c r="AC1867" s="118" t="str">
        <f t="shared" si="115"/>
        <v/>
      </c>
      <c r="AD1867" s="119" t="str">
        <f t="shared" si="116"/>
        <v/>
      </c>
      <c r="AE1867" s="120" t="str">
        <f t="shared" si="117"/>
        <v/>
      </c>
      <c r="AF1867" s="121" t="str">
        <f t="shared" si="114"/>
        <v/>
      </c>
    </row>
    <row r="1868" spans="2:32" ht="15.75" customHeight="1" x14ac:dyDescent="0.35">
      <c r="B1868" s="903"/>
      <c r="C1868" s="904"/>
      <c r="D1868" s="905"/>
      <c r="E1868" s="906"/>
      <c r="F1868" s="907"/>
      <c r="G1868" s="908"/>
      <c r="H1868" s="909"/>
      <c r="I1868" s="910"/>
      <c r="J1868" s="911"/>
      <c r="K1868" s="912"/>
      <c r="L1868" s="913"/>
      <c r="M1868" s="914"/>
      <c r="N1868" s="915"/>
      <c r="O1868" s="914"/>
      <c r="P1868" s="915"/>
      <c r="Q1868" s="916"/>
      <c r="R1868" s="917"/>
      <c r="S1868" s="918"/>
      <c r="T1868" s="114" t="str" cm="1">
        <f t="array" ref="T1868">_xlfn.IFS(I1868="L = L",J1868*K1868,I1868="L = RoT",J1868*R1868*S1868,I1868="A = L x H",J1868*K1868*L1868,I1868="A = CS",J1868*O1868,I1868="A = A",J1868*N1868,I1868="A = RoT",J1868*R1868*S1868,I1868="V = L x H x T",J1868*K1868*L1868*M1868,I1868="V = L x CS",J1868*K1868*O1868,I1868="V = T x A",J1868*M1868*N1868,I1868="V = V",J1868*P1868,I1868="V = RoT",J1868*R1868*S1868,I1868="M = M",J1868*Q1868,I1868="M = RoT",J1868*R1868*S1868,I1868="","")</f>
        <v/>
      </c>
      <c r="U1868" s="115" t="str" cm="1">
        <f t="array" ref="U1868">_xlfn.IFNA(_xlfn.IFS($H1868="length","m",$H1868="area","m2",$H1868="volume","m3",$H1868="mass","kg",$H1868="",""),"problem")</f>
        <v/>
      </c>
      <c r="V1868" s="475"/>
      <c r="W1868" s="476"/>
      <c r="X1868" s="476"/>
      <c r="Y1868" s="476"/>
      <c r="Z1868" s="116"/>
      <c r="AA1868" s="117" t="str" cm="1">
        <f t="array" ref="AA1868">_xlfn.IFNA(_xlfn.IFS($H1868="Length",VLOOKUP($Y1868,Densities,3,FALSE),$H1868="area",VLOOKUP($Y1868,Densities,4,FALSE),$H1868="volume",VLOOKUP($Y1868,Densities,5,FALSE),$H1868="mass",1,$H1868="",""),"enter density manually")</f>
        <v/>
      </c>
      <c r="AB1868" s="115" t="str" cm="1">
        <f t="array" ref="AB1868">_xlfn.IFNA(_xlfn.IFS($H1868="length","kg/m",$H1868="area","kg/m2",$H1868="volume","kg/m3",$H1868="mass","kg/kg",$H1868="",""),"problem")</f>
        <v/>
      </c>
      <c r="AC1868" s="118" t="str">
        <f t="shared" si="115"/>
        <v/>
      </c>
      <c r="AD1868" s="119" t="str">
        <f t="shared" si="116"/>
        <v/>
      </c>
      <c r="AE1868" s="120" t="str">
        <f t="shared" si="117"/>
        <v/>
      </c>
      <c r="AF1868" s="121" t="str">
        <f t="shared" si="114"/>
        <v/>
      </c>
    </row>
    <row r="1869" spans="2:32" ht="15.75" customHeight="1" x14ac:dyDescent="0.35">
      <c r="B1869" s="903"/>
      <c r="C1869" s="904"/>
      <c r="D1869" s="905"/>
      <c r="E1869" s="906"/>
      <c r="F1869" s="907"/>
      <c r="G1869" s="908"/>
      <c r="H1869" s="909"/>
      <c r="I1869" s="910"/>
      <c r="J1869" s="911"/>
      <c r="K1869" s="912"/>
      <c r="L1869" s="913"/>
      <c r="M1869" s="914"/>
      <c r="N1869" s="915"/>
      <c r="O1869" s="914"/>
      <c r="P1869" s="915"/>
      <c r="Q1869" s="916"/>
      <c r="R1869" s="917"/>
      <c r="S1869" s="918"/>
      <c r="T1869" s="114" t="str" cm="1">
        <f t="array" ref="T1869">_xlfn.IFS(I1869="L = L",J1869*K1869,I1869="L = RoT",J1869*R1869*S1869,I1869="A = L x H",J1869*K1869*L1869,I1869="A = CS",J1869*O1869,I1869="A = A",J1869*N1869,I1869="A = RoT",J1869*R1869*S1869,I1869="V = L x H x T",J1869*K1869*L1869*M1869,I1869="V = L x CS",J1869*K1869*O1869,I1869="V = T x A",J1869*M1869*N1869,I1869="V = V",J1869*P1869,I1869="V = RoT",J1869*R1869*S1869,I1869="M = M",J1869*Q1869,I1869="M = RoT",J1869*R1869*S1869,I1869="","")</f>
        <v/>
      </c>
      <c r="U1869" s="115" t="str" cm="1">
        <f t="array" ref="U1869">_xlfn.IFNA(_xlfn.IFS($H1869="length","m",$H1869="area","m2",$H1869="volume","m3",$H1869="mass","kg",$H1869="",""),"problem")</f>
        <v/>
      </c>
      <c r="V1869" s="475"/>
      <c r="W1869" s="476"/>
      <c r="X1869" s="476"/>
      <c r="Y1869" s="476"/>
      <c r="Z1869" s="116"/>
      <c r="AA1869" s="117" t="str" cm="1">
        <f t="array" ref="AA1869">_xlfn.IFNA(_xlfn.IFS($H1869="Length",VLOOKUP($Y1869,Densities,3,FALSE),$H1869="area",VLOOKUP($Y1869,Densities,4,FALSE),$H1869="volume",VLOOKUP($Y1869,Densities,5,FALSE),$H1869="mass",1,$H1869="",""),"enter density manually")</f>
        <v/>
      </c>
      <c r="AB1869" s="115" t="str" cm="1">
        <f t="array" ref="AB1869">_xlfn.IFNA(_xlfn.IFS($H1869="length","kg/m",$H1869="area","kg/m2",$H1869="volume","kg/m3",$H1869="mass","kg/kg",$H1869="",""),"problem")</f>
        <v/>
      </c>
      <c r="AC1869" s="118" t="str">
        <f t="shared" si="115"/>
        <v/>
      </c>
      <c r="AD1869" s="119" t="str">
        <f t="shared" si="116"/>
        <v/>
      </c>
      <c r="AE1869" s="120" t="str">
        <f t="shared" si="117"/>
        <v/>
      </c>
      <c r="AF1869" s="121" t="str">
        <f t="shared" si="114"/>
        <v/>
      </c>
    </row>
    <row r="1870" spans="2:32" ht="15.75" customHeight="1" x14ac:dyDescent="0.35">
      <c r="B1870" s="903"/>
      <c r="C1870" s="904"/>
      <c r="D1870" s="905"/>
      <c r="E1870" s="906"/>
      <c r="F1870" s="907"/>
      <c r="G1870" s="908"/>
      <c r="H1870" s="909"/>
      <c r="I1870" s="910"/>
      <c r="J1870" s="911"/>
      <c r="K1870" s="912"/>
      <c r="L1870" s="913"/>
      <c r="M1870" s="914"/>
      <c r="N1870" s="915"/>
      <c r="O1870" s="914"/>
      <c r="P1870" s="915"/>
      <c r="Q1870" s="916"/>
      <c r="R1870" s="917"/>
      <c r="S1870" s="918"/>
      <c r="T1870" s="114" t="str" cm="1">
        <f t="array" ref="T1870">_xlfn.IFS(I1870="L = L",J1870*K1870,I1870="L = RoT",J1870*R1870*S1870,I1870="A = L x H",J1870*K1870*L1870,I1870="A = CS",J1870*O1870,I1870="A = A",J1870*N1870,I1870="A = RoT",J1870*R1870*S1870,I1870="V = L x H x T",J1870*K1870*L1870*M1870,I1870="V = L x CS",J1870*K1870*O1870,I1870="V = T x A",J1870*M1870*N1870,I1870="V = V",J1870*P1870,I1870="V = RoT",J1870*R1870*S1870,I1870="M = M",J1870*Q1870,I1870="M = RoT",J1870*R1870*S1870,I1870="","")</f>
        <v/>
      </c>
      <c r="U1870" s="115" t="str" cm="1">
        <f t="array" ref="U1870">_xlfn.IFNA(_xlfn.IFS($H1870="length","m",$H1870="area","m2",$H1870="volume","m3",$H1870="mass","kg",$H1870="",""),"problem")</f>
        <v/>
      </c>
      <c r="V1870" s="475"/>
      <c r="W1870" s="476"/>
      <c r="X1870" s="476"/>
      <c r="Y1870" s="476"/>
      <c r="Z1870" s="116"/>
      <c r="AA1870" s="117" t="str" cm="1">
        <f t="array" ref="AA1870">_xlfn.IFNA(_xlfn.IFS($H1870="Length",VLOOKUP($Y1870,Densities,3,FALSE),$H1870="area",VLOOKUP($Y1870,Densities,4,FALSE),$H1870="volume",VLOOKUP($Y1870,Densities,5,FALSE),$H1870="mass",1,$H1870="",""),"enter density manually")</f>
        <v/>
      </c>
      <c r="AB1870" s="115" t="str" cm="1">
        <f t="array" ref="AB1870">_xlfn.IFNA(_xlfn.IFS($H1870="length","kg/m",$H1870="area","kg/m2",$H1870="volume","kg/m3",$H1870="mass","kg/kg",$H1870="",""),"problem")</f>
        <v/>
      </c>
      <c r="AC1870" s="118" t="str">
        <f t="shared" si="115"/>
        <v/>
      </c>
      <c r="AD1870" s="119" t="str">
        <f t="shared" si="116"/>
        <v/>
      </c>
      <c r="AE1870" s="120" t="str">
        <f t="shared" si="117"/>
        <v/>
      </c>
      <c r="AF1870" s="121" t="str">
        <f t="shared" si="114"/>
        <v/>
      </c>
    </row>
    <row r="1871" spans="2:32" ht="15.75" customHeight="1" x14ac:dyDescent="0.35">
      <c r="B1871" s="903"/>
      <c r="C1871" s="904"/>
      <c r="D1871" s="905"/>
      <c r="E1871" s="906"/>
      <c r="F1871" s="907"/>
      <c r="G1871" s="908"/>
      <c r="H1871" s="909"/>
      <c r="I1871" s="910"/>
      <c r="J1871" s="911"/>
      <c r="K1871" s="912"/>
      <c r="L1871" s="913"/>
      <c r="M1871" s="914"/>
      <c r="N1871" s="915"/>
      <c r="O1871" s="914"/>
      <c r="P1871" s="915"/>
      <c r="Q1871" s="916"/>
      <c r="R1871" s="917"/>
      <c r="S1871" s="918"/>
      <c r="T1871" s="114" t="str" cm="1">
        <f t="array" ref="T1871">_xlfn.IFS(I1871="L = L",J1871*K1871,I1871="L = RoT",J1871*R1871*S1871,I1871="A = L x H",J1871*K1871*L1871,I1871="A = CS",J1871*O1871,I1871="A = A",J1871*N1871,I1871="A = RoT",J1871*R1871*S1871,I1871="V = L x H x T",J1871*K1871*L1871*M1871,I1871="V = L x CS",J1871*K1871*O1871,I1871="V = T x A",J1871*M1871*N1871,I1871="V = V",J1871*P1871,I1871="V = RoT",J1871*R1871*S1871,I1871="M = M",J1871*Q1871,I1871="M = RoT",J1871*R1871*S1871,I1871="","")</f>
        <v/>
      </c>
      <c r="U1871" s="115" t="str" cm="1">
        <f t="array" ref="U1871">_xlfn.IFNA(_xlfn.IFS($H1871="length","m",$H1871="area","m2",$H1871="volume","m3",$H1871="mass","kg",$H1871="",""),"problem")</f>
        <v/>
      </c>
      <c r="V1871" s="475"/>
      <c r="W1871" s="476"/>
      <c r="X1871" s="476"/>
      <c r="Y1871" s="476"/>
      <c r="Z1871" s="116"/>
      <c r="AA1871" s="117" t="str" cm="1">
        <f t="array" ref="AA1871">_xlfn.IFNA(_xlfn.IFS($H1871="Length",VLOOKUP($Y1871,Densities,3,FALSE),$H1871="area",VLOOKUP($Y1871,Densities,4,FALSE),$H1871="volume",VLOOKUP($Y1871,Densities,5,FALSE),$H1871="mass",1,$H1871="",""),"enter density manually")</f>
        <v/>
      </c>
      <c r="AB1871" s="115" t="str" cm="1">
        <f t="array" ref="AB1871">_xlfn.IFNA(_xlfn.IFS($H1871="length","kg/m",$H1871="area","kg/m2",$H1871="volume","kg/m3",$H1871="mass","kg/kg",$H1871="",""),"problem")</f>
        <v/>
      </c>
      <c r="AC1871" s="118" t="str">
        <f t="shared" si="115"/>
        <v/>
      </c>
      <c r="AD1871" s="119" t="str">
        <f t="shared" si="116"/>
        <v/>
      </c>
      <c r="AE1871" s="120" t="str">
        <f t="shared" si="117"/>
        <v/>
      </c>
      <c r="AF1871" s="121" t="str">
        <f t="shared" si="114"/>
        <v/>
      </c>
    </row>
    <row r="1872" spans="2:32" ht="15.75" customHeight="1" x14ac:dyDescent="0.35">
      <c r="B1872" s="903"/>
      <c r="C1872" s="904"/>
      <c r="D1872" s="905"/>
      <c r="E1872" s="906"/>
      <c r="F1872" s="907"/>
      <c r="G1872" s="908"/>
      <c r="H1872" s="909"/>
      <c r="I1872" s="910"/>
      <c r="J1872" s="911"/>
      <c r="K1872" s="912"/>
      <c r="L1872" s="913"/>
      <c r="M1872" s="914"/>
      <c r="N1872" s="915"/>
      <c r="O1872" s="914"/>
      <c r="P1872" s="915"/>
      <c r="Q1872" s="916"/>
      <c r="R1872" s="917"/>
      <c r="S1872" s="918"/>
      <c r="T1872" s="114" t="str" cm="1">
        <f t="array" ref="T1872">_xlfn.IFS(I1872="L = L",J1872*K1872,I1872="L = RoT",J1872*R1872*S1872,I1872="A = L x H",J1872*K1872*L1872,I1872="A = CS",J1872*O1872,I1872="A = A",J1872*N1872,I1872="A = RoT",J1872*R1872*S1872,I1872="V = L x H x T",J1872*K1872*L1872*M1872,I1872="V = L x CS",J1872*K1872*O1872,I1872="V = T x A",J1872*M1872*N1872,I1872="V = V",J1872*P1872,I1872="V = RoT",J1872*R1872*S1872,I1872="M = M",J1872*Q1872,I1872="M = RoT",J1872*R1872*S1872,I1872="","")</f>
        <v/>
      </c>
      <c r="U1872" s="115" t="str" cm="1">
        <f t="array" ref="U1872">_xlfn.IFNA(_xlfn.IFS($H1872="length","m",$H1872="area","m2",$H1872="volume","m3",$H1872="mass","kg",$H1872="",""),"problem")</f>
        <v/>
      </c>
      <c r="V1872" s="475"/>
      <c r="W1872" s="476"/>
      <c r="X1872" s="476"/>
      <c r="Y1872" s="476"/>
      <c r="Z1872" s="116"/>
      <c r="AA1872" s="117" t="str" cm="1">
        <f t="array" ref="AA1872">_xlfn.IFNA(_xlfn.IFS($H1872="Length",VLOOKUP($Y1872,Densities,3,FALSE),$H1872="area",VLOOKUP($Y1872,Densities,4,FALSE),$H1872="volume",VLOOKUP($Y1872,Densities,5,FALSE),$H1872="mass",1,$H1872="",""),"enter density manually")</f>
        <v/>
      </c>
      <c r="AB1872" s="115" t="str" cm="1">
        <f t="array" ref="AB1872">_xlfn.IFNA(_xlfn.IFS($H1872="length","kg/m",$H1872="area","kg/m2",$H1872="volume","kg/m3",$H1872="mass","kg/kg",$H1872="",""),"problem")</f>
        <v/>
      </c>
      <c r="AC1872" s="118" t="str">
        <f t="shared" si="115"/>
        <v/>
      </c>
      <c r="AD1872" s="119" t="str">
        <f t="shared" si="116"/>
        <v/>
      </c>
      <c r="AE1872" s="120" t="str">
        <f t="shared" si="117"/>
        <v/>
      </c>
      <c r="AF1872" s="121" t="str">
        <f t="shared" si="114"/>
        <v/>
      </c>
    </row>
    <row r="1873" spans="2:32" ht="15.75" customHeight="1" x14ac:dyDescent="0.35">
      <c r="B1873" s="903"/>
      <c r="C1873" s="904"/>
      <c r="D1873" s="905"/>
      <c r="E1873" s="906"/>
      <c r="F1873" s="907"/>
      <c r="G1873" s="908"/>
      <c r="H1873" s="909"/>
      <c r="I1873" s="910"/>
      <c r="J1873" s="911"/>
      <c r="K1873" s="912"/>
      <c r="L1873" s="913"/>
      <c r="M1873" s="914"/>
      <c r="N1873" s="915"/>
      <c r="O1873" s="914"/>
      <c r="P1873" s="915"/>
      <c r="Q1873" s="916"/>
      <c r="R1873" s="917"/>
      <c r="S1873" s="918"/>
      <c r="T1873" s="114" t="str" cm="1">
        <f t="array" ref="T1873">_xlfn.IFS(I1873="L = L",J1873*K1873,I1873="L = RoT",J1873*R1873*S1873,I1873="A = L x H",J1873*K1873*L1873,I1873="A = CS",J1873*O1873,I1873="A = A",J1873*N1873,I1873="A = RoT",J1873*R1873*S1873,I1873="V = L x H x T",J1873*K1873*L1873*M1873,I1873="V = L x CS",J1873*K1873*O1873,I1873="V = T x A",J1873*M1873*N1873,I1873="V = V",J1873*P1873,I1873="V = RoT",J1873*R1873*S1873,I1873="M = M",J1873*Q1873,I1873="M = RoT",J1873*R1873*S1873,I1873="","")</f>
        <v/>
      </c>
      <c r="U1873" s="115" t="str" cm="1">
        <f t="array" ref="U1873">_xlfn.IFNA(_xlfn.IFS($H1873="length","m",$H1873="area","m2",$H1873="volume","m3",$H1873="mass","kg",$H1873="",""),"problem")</f>
        <v/>
      </c>
      <c r="V1873" s="475"/>
      <c r="W1873" s="476"/>
      <c r="X1873" s="476"/>
      <c r="Y1873" s="476"/>
      <c r="Z1873" s="116"/>
      <c r="AA1873" s="117" t="str" cm="1">
        <f t="array" ref="AA1873">_xlfn.IFNA(_xlfn.IFS($H1873="Length",VLOOKUP($Y1873,Densities,3,FALSE),$H1873="area",VLOOKUP($Y1873,Densities,4,FALSE),$H1873="volume",VLOOKUP($Y1873,Densities,5,FALSE),$H1873="mass",1,$H1873="",""),"enter density manually")</f>
        <v/>
      </c>
      <c r="AB1873" s="115" t="str" cm="1">
        <f t="array" ref="AB1873">_xlfn.IFNA(_xlfn.IFS($H1873="length","kg/m",$H1873="area","kg/m2",$H1873="volume","kg/m3",$H1873="mass","kg/kg",$H1873="",""),"problem")</f>
        <v/>
      </c>
      <c r="AC1873" s="118" t="str">
        <f t="shared" si="115"/>
        <v/>
      </c>
      <c r="AD1873" s="119" t="str">
        <f t="shared" si="116"/>
        <v/>
      </c>
      <c r="AE1873" s="120" t="str">
        <f t="shared" si="117"/>
        <v/>
      </c>
      <c r="AF1873" s="121" t="str">
        <f t="shared" si="114"/>
        <v/>
      </c>
    </row>
    <row r="1874" spans="2:32" ht="15.75" customHeight="1" x14ac:dyDescent="0.35">
      <c r="B1874" s="903"/>
      <c r="C1874" s="904"/>
      <c r="D1874" s="905"/>
      <c r="E1874" s="906"/>
      <c r="F1874" s="907"/>
      <c r="G1874" s="908"/>
      <c r="H1874" s="909"/>
      <c r="I1874" s="910"/>
      <c r="J1874" s="911"/>
      <c r="K1874" s="912"/>
      <c r="L1874" s="913"/>
      <c r="M1874" s="914"/>
      <c r="N1874" s="915"/>
      <c r="O1874" s="914"/>
      <c r="P1874" s="915"/>
      <c r="Q1874" s="916"/>
      <c r="R1874" s="917"/>
      <c r="S1874" s="918"/>
      <c r="T1874" s="114" t="str" cm="1">
        <f t="array" ref="T1874">_xlfn.IFS(I1874="L = L",J1874*K1874,I1874="L = RoT",J1874*R1874*S1874,I1874="A = L x H",J1874*K1874*L1874,I1874="A = CS",J1874*O1874,I1874="A = A",J1874*N1874,I1874="A = RoT",J1874*R1874*S1874,I1874="V = L x H x T",J1874*K1874*L1874*M1874,I1874="V = L x CS",J1874*K1874*O1874,I1874="V = T x A",J1874*M1874*N1874,I1874="V = V",J1874*P1874,I1874="V = RoT",J1874*R1874*S1874,I1874="M = M",J1874*Q1874,I1874="M = RoT",J1874*R1874*S1874,I1874="","")</f>
        <v/>
      </c>
      <c r="U1874" s="115" t="str" cm="1">
        <f t="array" ref="U1874">_xlfn.IFNA(_xlfn.IFS($H1874="length","m",$H1874="area","m2",$H1874="volume","m3",$H1874="mass","kg",$H1874="",""),"problem")</f>
        <v/>
      </c>
      <c r="V1874" s="475"/>
      <c r="W1874" s="476"/>
      <c r="X1874" s="476"/>
      <c r="Y1874" s="476"/>
      <c r="Z1874" s="116"/>
      <c r="AA1874" s="117" t="str" cm="1">
        <f t="array" ref="AA1874">_xlfn.IFNA(_xlfn.IFS($H1874="Length",VLOOKUP($Y1874,Densities,3,FALSE),$H1874="area",VLOOKUP($Y1874,Densities,4,FALSE),$H1874="volume",VLOOKUP($Y1874,Densities,5,FALSE),$H1874="mass",1,$H1874="",""),"enter density manually")</f>
        <v/>
      </c>
      <c r="AB1874" s="115" t="str" cm="1">
        <f t="array" ref="AB1874">_xlfn.IFNA(_xlfn.IFS($H1874="length","kg/m",$H1874="area","kg/m2",$H1874="volume","kg/m3",$H1874="mass","kg/kg",$H1874="",""),"problem")</f>
        <v/>
      </c>
      <c r="AC1874" s="118" t="str">
        <f t="shared" si="115"/>
        <v/>
      </c>
      <c r="AD1874" s="119" t="str">
        <f t="shared" si="116"/>
        <v/>
      </c>
      <c r="AE1874" s="120" t="str">
        <f t="shared" si="117"/>
        <v/>
      </c>
      <c r="AF1874" s="121" t="str">
        <f t="shared" si="114"/>
        <v/>
      </c>
    </row>
    <row r="1875" spans="2:32" ht="15.75" customHeight="1" x14ac:dyDescent="0.35">
      <c r="B1875" s="903"/>
      <c r="C1875" s="904"/>
      <c r="D1875" s="905"/>
      <c r="E1875" s="906"/>
      <c r="F1875" s="907"/>
      <c r="G1875" s="908"/>
      <c r="H1875" s="909"/>
      <c r="I1875" s="910"/>
      <c r="J1875" s="911"/>
      <c r="K1875" s="912"/>
      <c r="L1875" s="913"/>
      <c r="M1875" s="914"/>
      <c r="N1875" s="915"/>
      <c r="O1875" s="914"/>
      <c r="P1875" s="915"/>
      <c r="Q1875" s="916"/>
      <c r="R1875" s="917"/>
      <c r="S1875" s="918"/>
      <c r="T1875" s="114" t="str" cm="1">
        <f t="array" ref="T1875">_xlfn.IFS(I1875="L = L",J1875*K1875,I1875="L = RoT",J1875*R1875*S1875,I1875="A = L x H",J1875*K1875*L1875,I1875="A = CS",J1875*O1875,I1875="A = A",J1875*N1875,I1875="A = RoT",J1875*R1875*S1875,I1875="V = L x H x T",J1875*K1875*L1875*M1875,I1875="V = L x CS",J1875*K1875*O1875,I1875="V = T x A",J1875*M1875*N1875,I1875="V = V",J1875*P1875,I1875="V = RoT",J1875*R1875*S1875,I1875="M = M",J1875*Q1875,I1875="M = RoT",J1875*R1875*S1875,I1875="","")</f>
        <v/>
      </c>
      <c r="U1875" s="115" t="str" cm="1">
        <f t="array" ref="U1875">_xlfn.IFNA(_xlfn.IFS($H1875="length","m",$H1875="area","m2",$H1875="volume","m3",$H1875="mass","kg",$H1875="",""),"problem")</f>
        <v/>
      </c>
      <c r="V1875" s="475"/>
      <c r="W1875" s="476"/>
      <c r="X1875" s="476"/>
      <c r="Y1875" s="476"/>
      <c r="Z1875" s="116"/>
      <c r="AA1875" s="117" t="str" cm="1">
        <f t="array" ref="AA1875">_xlfn.IFNA(_xlfn.IFS($H1875="Length",VLOOKUP($Y1875,Densities,3,FALSE),$H1875="area",VLOOKUP($Y1875,Densities,4,FALSE),$H1875="volume",VLOOKUP($Y1875,Densities,5,FALSE),$H1875="mass",1,$H1875="",""),"enter density manually")</f>
        <v/>
      </c>
      <c r="AB1875" s="115" t="str" cm="1">
        <f t="array" ref="AB1875">_xlfn.IFNA(_xlfn.IFS($H1875="length","kg/m",$H1875="area","kg/m2",$H1875="volume","kg/m3",$H1875="mass","kg/kg",$H1875="",""),"problem")</f>
        <v/>
      </c>
      <c r="AC1875" s="118" t="str">
        <f t="shared" si="115"/>
        <v/>
      </c>
      <c r="AD1875" s="119" t="str">
        <f t="shared" si="116"/>
        <v/>
      </c>
      <c r="AE1875" s="120" t="str">
        <f t="shared" si="117"/>
        <v/>
      </c>
      <c r="AF1875" s="121" t="str">
        <f t="shared" si="114"/>
        <v/>
      </c>
    </row>
    <row r="1876" spans="2:32" ht="15.75" customHeight="1" x14ac:dyDescent="0.35">
      <c r="B1876" s="903"/>
      <c r="C1876" s="904"/>
      <c r="D1876" s="905"/>
      <c r="E1876" s="906"/>
      <c r="F1876" s="907"/>
      <c r="G1876" s="908"/>
      <c r="H1876" s="909"/>
      <c r="I1876" s="910"/>
      <c r="J1876" s="911"/>
      <c r="K1876" s="912"/>
      <c r="L1876" s="913"/>
      <c r="M1876" s="914"/>
      <c r="N1876" s="915"/>
      <c r="O1876" s="914"/>
      <c r="P1876" s="915"/>
      <c r="Q1876" s="916"/>
      <c r="R1876" s="917"/>
      <c r="S1876" s="918"/>
      <c r="T1876" s="114" t="str" cm="1">
        <f t="array" ref="T1876">_xlfn.IFS(I1876="L = L",J1876*K1876,I1876="L = RoT",J1876*R1876*S1876,I1876="A = L x H",J1876*K1876*L1876,I1876="A = CS",J1876*O1876,I1876="A = A",J1876*N1876,I1876="A = RoT",J1876*R1876*S1876,I1876="V = L x H x T",J1876*K1876*L1876*M1876,I1876="V = L x CS",J1876*K1876*O1876,I1876="V = T x A",J1876*M1876*N1876,I1876="V = V",J1876*P1876,I1876="V = RoT",J1876*R1876*S1876,I1876="M = M",J1876*Q1876,I1876="M = RoT",J1876*R1876*S1876,I1876="","")</f>
        <v/>
      </c>
      <c r="U1876" s="115" t="str" cm="1">
        <f t="array" ref="U1876">_xlfn.IFNA(_xlfn.IFS($H1876="length","m",$H1876="area","m2",$H1876="volume","m3",$H1876="mass","kg",$H1876="",""),"problem")</f>
        <v/>
      </c>
      <c r="V1876" s="475"/>
      <c r="W1876" s="476"/>
      <c r="X1876" s="476"/>
      <c r="Y1876" s="476"/>
      <c r="Z1876" s="116"/>
      <c r="AA1876" s="117" t="str" cm="1">
        <f t="array" ref="AA1876">_xlfn.IFNA(_xlfn.IFS($H1876="Length",VLOOKUP($Y1876,Densities,3,FALSE),$H1876="area",VLOOKUP($Y1876,Densities,4,FALSE),$H1876="volume",VLOOKUP($Y1876,Densities,5,FALSE),$H1876="mass",1,$H1876="",""),"enter density manually")</f>
        <v/>
      </c>
      <c r="AB1876" s="115" t="str" cm="1">
        <f t="array" ref="AB1876">_xlfn.IFNA(_xlfn.IFS($H1876="length","kg/m",$H1876="area","kg/m2",$H1876="volume","kg/m3",$H1876="mass","kg/kg",$H1876="",""),"problem")</f>
        <v/>
      </c>
      <c r="AC1876" s="118" t="str">
        <f t="shared" si="115"/>
        <v/>
      </c>
      <c r="AD1876" s="119" t="str">
        <f t="shared" si="116"/>
        <v/>
      </c>
      <c r="AE1876" s="120" t="str">
        <f t="shared" si="117"/>
        <v/>
      </c>
      <c r="AF1876" s="121" t="str">
        <f t="shared" si="114"/>
        <v/>
      </c>
    </row>
    <row r="1877" spans="2:32" ht="15.75" customHeight="1" x14ac:dyDescent="0.35">
      <c r="B1877" s="903"/>
      <c r="C1877" s="904"/>
      <c r="D1877" s="905"/>
      <c r="E1877" s="906"/>
      <c r="F1877" s="907"/>
      <c r="G1877" s="908"/>
      <c r="H1877" s="909"/>
      <c r="I1877" s="910"/>
      <c r="J1877" s="911"/>
      <c r="K1877" s="912"/>
      <c r="L1877" s="913"/>
      <c r="M1877" s="914"/>
      <c r="N1877" s="915"/>
      <c r="O1877" s="914"/>
      <c r="P1877" s="915"/>
      <c r="Q1877" s="916"/>
      <c r="R1877" s="917"/>
      <c r="S1877" s="918"/>
      <c r="T1877" s="114" t="str" cm="1">
        <f t="array" ref="T1877">_xlfn.IFS(I1877="L = L",J1877*K1877,I1877="L = RoT",J1877*R1877*S1877,I1877="A = L x H",J1877*K1877*L1877,I1877="A = CS",J1877*O1877,I1877="A = A",J1877*N1877,I1877="A = RoT",J1877*R1877*S1877,I1877="V = L x H x T",J1877*K1877*L1877*M1877,I1877="V = L x CS",J1877*K1877*O1877,I1877="V = T x A",J1877*M1877*N1877,I1877="V = V",J1877*P1877,I1877="V = RoT",J1877*R1877*S1877,I1877="M = M",J1877*Q1877,I1877="M = RoT",J1877*R1877*S1877,I1877="","")</f>
        <v/>
      </c>
      <c r="U1877" s="115" t="str" cm="1">
        <f t="array" ref="U1877">_xlfn.IFNA(_xlfn.IFS($H1877="length","m",$H1877="area","m2",$H1877="volume","m3",$H1877="mass","kg",$H1877="",""),"problem")</f>
        <v/>
      </c>
      <c r="V1877" s="475"/>
      <c r="W1877" s="476"/>
      <c r="X1877" s="476"/>
      <c r="Y1877" s="476"/>
      <c r="Z1877" s="116"/>
      <c r="AA1877" s="117" t="str" cm="1">
        <f t="array" ref="AA1877">_xlfn.IFNA(_xlfn.IFS($H1877="Length",VLOOKUP($Y1877,Densities,3,FALSE),$H1877="area",VLOOKUP($Y1877,Densities,4,FALSE),$H1877="volume",VLOOKUP($Y1877,Densities,5,FALSE),$H1877="mass",1,$H1877="",""),"enter density manually")</f>
        <v/>
      </c>
      <c r="AB1877" s="115" t="str" cm="1">
        <f t="array" ref="AB1877">_xlfn.IFNA(_xlfn.IFS($H1877="length","kg/m",$H1877="area","kg/m2",$H1877="volume","kg/m3",$H1877="mass","kg/kg",$H1877="",""),"problem")</f>
        <v/>
      </c>
      <c r="AC1877" s="118" t="str">
        <f t="shared" si="115"/>
        <v/>
      </c>
      <c r="AD1877" s="119" t="str">
        <f t="shared" si="116"/>
        <v/>
      </c>
      <c r="AE1877" s="120" t="str">
        <f t="shared" si="117"/>
        <v/>
      </c>
      <c r="AF1877" s="121" t="str">
        <f t="shared" si="114"/>
        <v/>
      </c>
    </row>
    <row r="1878" spans="2:32" ht="15.75" customHeight="1" x14ac:dyDescent="0.35">
      <c r="B1878" s="903"/>
      <c r="C1878" s="904"/>
      <c r="D1878" s="905"/>
      <c r="E1878" s="906"/>
      <c r="F1878" s="907"/>
      <c r="G1878" s="908"/>
      <c r="H1878" s="909"/>
      <c r="I1878" s="910"/>
      <c r="J1878" s="911"/>
      <c r="K1878" s="912"/>
      <c r="L1878" s="913"/>
      <c r="M1878" s="914"/>
      <c r="N1878" s="915"/>
      <c r="O1878" s="914"/>
      <c r="P1878" s="915"/>
      <c r="Q1878" s="916"/>
      <c r="R1878" s="917"/>
      <c r="S1878" s="918"/>
      <c r="T1878" s="114" t="str" cm="1">
        <f t="array" ref="T1878">_xlfn.IFS(I1878="L = L",J1878*K1878,I1878="L = RoT",J1878*R1878*S1878,I1878="A = L x H",J1878*K1878*L1878,I1878="A = CS",J1878*O1878,I1878="A = A",J1878*N1878,I1878="A = RoT",J1878*R1878*S1878,I1878="V = L x H x T",J1878*K1878*L1878*M1878,I1878="V = L x CS",J1878*K1878*O1878,I1878="V = T x A",J1878*M1878*N1878,I1878="V = V",J1878*P1878,I1878="V = RoT",J1878*R1878*S1878,I1878="M = M",J1878*Q1878,I1878="M = RoT",J1878*R1878*S1878,I1878="","")</f>
        <v/>
      </c>
      <c r="U1878" s="115" t="str" cm="1">
        <f t="array" ref="U1878">_xlfn.IFNA(_xlfn.IFS($H1878="length","m",$H1878="area","m2",$H1878="volume","m3",$H1878="mass","kg",$H1878="",""),"problem")</f>
        <v/>
      </c>
      <c r="V1878" s="475"/>
      <c r="W1878" s="476"/>
      <c r="X1878" s="476"/>
      <c r="Y1878" s="476"/>
      <c r="Z1878" s="116"/>
      <c r="AA1878" s="117" t="str" cm="1">
        <f t="array" ref="AA1878">_xlfn.IFNA(_xlfn.IFS($H1878="Length",VLOOKUP($Y1878,Densities,3,FALSE),$H1878="area",VLOOKUP($Y1878,Densities,4,FALSE),$H1878="volume",VLOOKUP($Y1878,Densities,5,FALSE),$H1878="mass",1,$H1878="",""),"enter density manually")</f>
        <v/>
      </c>
      <c r="AB1878" s="115" t="str" cm="1">
        <f t="array" ref="AB1878">_xlfn.IFNA(_xlfn.IFS($H1878="length","kg/m",$H1878="area","kg/m2",$H1878="volume","kg/m3",$H1878="mass","kg/kg",$H1878="",""),"problem")</f>
        <v/>
      </c>
      <c r="AC1878" s="118" t="str">
        <f t="shared" si="115"/>
        <v/>
      </c>
      <c r="AD1878" s="119" t="str">
        <f t="shared" si="116"/>
        <v/>
      </c>
      <c r="AE1878" s="120" t="str">
        <f t="shared" si="117"/>
        <v/>
      </c>
      <c r="AF1878" s="121" t="str">
        <f t="shared" si="114"/>
        <v/>
      </c>
    </row>
    <row r="1879" spans="2:32" ht="15.75" customHeight="1" x14ac:dyDescent="0.35">
      <c r="B1879" s="903"/>
      <c r="C1879" s="904"/>
      <c r="D1879" s="905"/>
      <c r="E1879" s="906"/>
      <c r="F1879" s="907"/>
      <c r="G1879" s="908"/>
      <c r="H1879" s="909"/>
      <c r="I1879" s="910"/>
      <c r="J1879" s="911"/>
      <c r="K1879" s="912"/>
      <c r="L1879" s="913"/>
      <c r="M1879" s="914"/>
      <c r="N1879" s="915"/>
      <c r="O1879" s="914"/>
      <c r="P1879" s="915"/>
      <c r="Q1879" s="916"/>
      <c r="R1879" s="917"/>
      <c r="S1879" s="918"/>
      <c r="T1879" s="114" t="str" cm="1">
        <f t="array" ref="T1879">_xlfn.IFS(I1879="L = L",J1879*K1879,I1879="L = RoT",J1879*R1879*S1879,I1879="A = L x H",J1879*K1879*L1879,I1879="A = CS",J1879*O1879,I1879="A = A",J1879*N1879,I1879="A = RoT",J1879*R1879*S1879,I1879="V = L x H x T",J1879*K1879*L1879*M1879,I1879="V = L x CS",J1879*K1879*O1879,I1879="V = T x A",J1879*M1879*N1879,I1879="V = V",J1879*P1879,I1879="V = RoT",J1879*R1879*S1879,I1879="M = M",J1879*Q1879,I1879="M = RoT",J1879*R1879*S1879,I1879="","")</f>
        <v/>
      </c>
      <c r="U1879" s="115" t="str" cm="1">
        <f t="array" ref="U1879">_xlfn.IFNA(_xlfn.IFS($H1879="length","m",$H1879="area","m2",$H1879="volume","m3",$H1879="mass","kg",$H1879="",""),"problem")</f>
        <v/>
      </c>
      <c r="V1879" s="475"/>
      <c r="W1879" s="476"/>
      <c r="X1879" s="476"/>
      <c r="Y1879" s="476"/>
      <c r="Z1879" s="116"/>
      <c r="AA1879" s="117" t="str" cm="1">
        <f t="array" ref="AA1879">_xlfn.IFNA(_xlfn.IFS($H1879="Length",VLOOKUP($Y1879,Densities,3,FALSE),$H1879="area",VLOOKUP($Y1879,Densities,4,FALSE),$H1879="volume",VLOOKUP($Y1879,Densities,5,FALSE),$H1879="mass",1,$H1879="",""),"enter density manually")</f>
        <v/>
      </c>
      <c r="AB1879" s="115" t="str" cm="1">
        <f t="array" ref="AB1879">_xlfn.IFNA(_xlfn.IFS($H1879="length","kg/m",$H1879="area","kg/m2",$H1879="volume","kg/m3",$H1879="mass","kg/kg",$H1879="",""),"problem")</f>
        <v/>
      </c>
      <c r="AC1879" s="118" t="str">
        <f t="shared" si="115"/>
        <v/>
      </c>
      <c r="AD1879" s="119" t="str">
        <f t="shared" si="116"/>
        <v/>
      </c>
      <c r="AE1879" s="120" t="str">
        <f t="shared" si="117"/>
        <v/>
      </c>
      <c r="AF1879" s="121" t="str">
        <f t="shared" si="114"/>
        <v/>
      </c>
    </row>
    <row r="1880" spans="2:32" ht="15.75" customHeight="1" x14ac:dyDescent="0.35">
      <c r="B1880" s="903"/>
      <c r="C1880" s="904"/>
      <c r="D1880" s="905"/>
      <c r="E1880" s="906"/>
      <c r="F1880" s="907"/>
      <c r="G1880" s="908"/>
      <c r="H1880" s="909"/>
      <c r="I1880" s="910"/>
      <c r="J1880" s="911"/>
      <c r="K1880" s="912"/>
      <c r="L1880" s="913"/>
      <c r="M1880" s="914"/>
      <c r="N1880" s="915"/>
      <c r="O1880" s="914"/>
      <c r="P1880" s="915"/>
      <c r="Q1880" s="916"/>
      <c r="R1880" s="917"/>
      <c r="S1880" s="918"/>
      <c r="T1880" s="114" t="str" cm="1">
        <f t="array" ref="T1880">_xlfn.IFS(I1880="L = L",J1880*K1880,I1880="L = RoT",J1880*R1880*S1880,I1880="A = L x H",J1880*K1880*L1880,I1880="A = CS",J1880*O1880,I1880="A = A",J1880*N1880,I1880="A = RoT",J1880*R1880*S1880,I1880="V = L x H x T",J1880*K1880*L1880*M1880,I1880="V = L x CS",J1880*K1880*O1880,I1880="V = T x A",J1880*M1880*N1880,I1880="V = V",J1880*P1880,I1880="V = RoT",J1880*R1880*S1880,I1880="M = M",J1880*Q1880,I1880="M = RoT",J1880*R1880*S1880,I1880="","")</f>
        <v/>
      </c>
      <c r="U1880" s="115" t="str" cm="1">
        <f t="array" ref="U1880">_xlfn.IFNA(_xlfn.IFS($H1880="length","m",$H1880="area","m2",$H1880="volume","m3",$H1880="mass","kg",$H1880="",""),"problem")</f>
        <v/>
      </c>
      <c r="V1880" s="475"/>
      <c r="W1880" s="476"/>
      <c r="X1880" s="476"/>
      <c r="Y1880" s="476"/>
      <c r="Z1880" s="116"/>
      <c r="AA1880" s="117" t="str" cm="1">
        <f t="array" ref="AA1880">_xlfn.IFNA(_xlfn.IFS($H1880="Length",VLOOKUP($Y1880,Densities,3,FALSE),$H1880="area",VLOOKUP($Y1880,Densities,4,FALSE),$H1880="volume",VLOOKUP($Y1880,Densities,5,FALSE),$H1880="mass",1,$H1880="",""),"enter density manually")</f>
        <v/>
      </c>
      <c r="AB1880" s="115" t="str" cm="1">
        <f t="array" ref="AB1880">_xlfn.IFNA(_xlfn.IFS($H1880="length","kg/m",$H1880="area","kg/m2",$H1880="volume","kg/m3",$H1880="mass","kg/kg",$H1880="",""),"problem")</f>
        <v/>
      </c>
      <c r="AC1880" s="118" t="str">
        <f t="shared" si="115"/>
        <v/>
      </c>
      <c r="AD1880" s="119" t="str">
        <f t="shared" si="116"/>
        <v/>
      </c>
      <c r="AE1880" s="120" t="str">
        <f t="shared" si="117"/>
        <v/>
      </c>
      <c r="AF1880" s="121" t="str">
        <f t="shared" si="114"/>
        <v/>
      </c>
    </row>
    <row r="1881" spans="2:32" ht="15.75" customHeight="1" x14ac:dyDescent="0.35">
      <c r="B1881" s="903"/>
      <c r="C1881" s="904"/>
      <c r="D1881" s="905"/>
      <c r="E1881" s="906"/>
      <c r="F1881" s="907"/>
      <c r="G1881" s="908"/>
      <c r="H1881" s="909"/>
      <c r="I1881" s="910"/>
      <c r="J1881" s="911"/>
      <c r="K1881" s="912"/>
      <c r="L1881" s="913"/>
      <c r="M1881" s="914"/>
      <c r="N1881" s="915"/>
      <c r="O1881" s="914"/>
      <c r="P1881" s="915"/>
      <c r="Q1881" s="916"/>
      <c r="R1881" s="917"/>
      <c r="S1881" s="918"/>
      <c r="T1881" s="114" t="str" cm="1">
        <f t="array" ref="T1881">_xlfn.IFS(I1881="L = L",J1881*K1881,I1881="L = RoT",J1881*R1881*S1881,I1881="A = L x H",J1881*K1881*L1881,I1881="A = CS",J1881*O1881,I1881="A = A",J1881*N1881,I1881="A = RoT",J1881*R1881*S1881,I1881="V = L x H x T",J1881*K1881*L1881*M1881,I1881="V = L x CS",J1881*K1881*O1881,I1881="V = T x A",J1881*M1881*N1881,I1881="V = V",J1881*P1881,I1881="V = RoT",J1881*R1881*S1881,I1881="M = M",J1881*Q1881,I1881="M = RoT",J1881*R1881*S1881,I1881="","")</f>
        <v/>
      </c>
      <c r="U1881" s="115" t="str" cm="1">
        <f t="array" ref="U1881">_xlfn.IFNA(_xlfn.IFS($H1881="length","m",$H1881="area","m2",$H1881="volume","m3",$H1881="mass","kg",$H1881="",""),"problem")</f>
        <v/>
      </c>
      <c r="V1881" s="475"/>
      <c r="W1881" s="476"/>
      <c r="X1881" s="476"/>
      <c r="Y1881" s="476"/>
      <c r="Z1881" s="116"/>
      <c r="AA1881" s="117" t="str" cm="1">
        <f t="array" ref="AA1881">_xlfn.IFNA(_xlfn.IFS($H1881="Length",VLOOKUP($Y1881,Densities,3,FALSE),$H1881="area",VLOOKUP($Y1881,Densities,4,FALSE),$H1881="volume",VLOOKUP($Y1881,Densities,5,FALSE),$H1881="mass",1,$H1881="",""),"enter density manually")</f>
        <v/>
      </c>
      <c r="AB1881" s="115" t="str" cm="1">
        <f t="array" ref="AB1881">_xlfn.IFNA(_xlfn.IFS($H1881="length","kg/m",$H1881="area","kg/m2",$H1881="volume","kg/m3",$H1881="mass","kg/kg",$H1881="",""),"problem")</f>
        <v/>
      </c>
      <c r="AC1881" s="118" t="str">
        <f t="shared" si="115"/>
        <v/>
      </c>
      <c r="AD1881" s="119" t="str">
        <f t="shared" si="116"/>
        <v/>
      </c>
      <c r="AE1881" s="120" t="str">
        <f t="shared" si="117"/>
        <v/>
      </c>
      <c r="AF1881" s="121" t="str">
        <f t="shared" si="114"/>
        <v/>
      </c>
    </row>
    <row r="1882" spans="2:32" ht="15.75" customHeight="1" x14ac:dyDescent="0.35">
      <c r="B1882" s="903"/>
      <c r="C1882" s="904"/>
      <c r="D1882" s="905"/>
      <c r="E1882" s="906"/>
      <c r="F1882" s="907"/>
      <c r="G1882" s="908"/>
      <c r="H1882" s="909"/>
      <c r="I1882" s="910"/>
      <c r="J1882" s="911"/>
      <c r="K1882" s="912"/>
      <c r="L1882" s="913"/>
      <c r="M1882" s="914"/>
      <c r="N1882" s="915"/>
      <c r="O1882" s="914"/>
      <c r="P1882" s="915"/>
      <c r="Q1882" s="916"/>
      <c r="R1882" s="917"/>
      <c r="S1882" s="918"/>
      <c r="T1882" s="114" t="str" cm="1">
        <f t="array" ref="T1882">_xlfn.IFS(I1882="L = L",J1882*K1882,I1882="L = RoT",J1882*R1882*S1882,I1882="A = L x H",J1882*K1882*L1882,I1882="A = CS",J1882*O1882,I1882="A = A",J1882*N1882,I1882="A = RoT",J1882*R1882*S1882,I1882="V = L x H x T",J1882*K1882*L1882*M1882,I1882="V = L x CS",J1882*K1882*O1882,I1882="V = T x A",J1882*M1882*N1882,I1882="V = V",J1882*P1882,I1882="V = RoT",J1882*R1882*S1882,I1882="M = M",J1882*Q1882,I1882="M = RoT",J1882*R1882*S1882,I1882="","")</f>
        <v/>
      </c>
      <c r="U1882" s="115" t="str" cm="1">
        <f t="array" ref="U1882">_xlfn.IFNA(_xlfn.IFS($H1882="length","m",$H1882="area","m2",$H1882="volume","m3",$H1882="mass","kg",$H1882="",""),"problem")</f>
        <v/>
      </c>
      <c r="V1882" s="475"/>
      <c r="W1882" s="476"/>
      <c r="X1882" s="476"/>
      <c r="Y1882" s="476"/>
      <c r="Z1882" s="116"/>
      <c r="AA1882" s="117" t="str" cm="1">
        <f t="array" ref="AA1882">_xlfn.IFNA(_xlfn.IFS($H1882="Length",VLOOKUP($Y1882,Densities,3,FALSE),$H1882="area",VLOOKUP($Y1882,Densities,4,FALSE),$H1882="volume",VLOOKUP($Y1882,Densities,5,FALSE),$H1882="mass",1,$H1882="",""),"enter density manually")</f>
        <v/>
      </c>
      <c r="AB1882" s="115" t="str" cm="1">
        <f t="array" ref="AB1882">_xlfn.IFNA(_xlfn.IFS($H1882="length","kg/m",$H1882="area","kg/m2",$H1882="volume","kg/m3",$H1882="mass","kg/kg",$H1882="",""),"problem")</f>
        <v/>
      </c>
      <c r="AC1882" s="118" t="str">
        <f t="shared" si="115"/>
        <v/>
      </c>
      <c r="AD1882" s="119" t="str">
        <f t="shared" si="116"/>
        <v/>
      </c>
      <c r="AE1882" s="120" t="str">
        <f t="shared" si="117"/>
        <v/>
      </c>
      <c r="AF1882" s="121" t="str">
        <f t="shared" si="114"/>
        <v/>
      </c>
    </row>
    <row r="1883" spans="2:32" ht="15.75" customHeight="1" x14ac:dyDescent="0.35">
      <c r="B1883" s="903"/>
      <c r="C1883" s="904"/>
      <c r="D1883" s="905"/>
      <c r="E1883" s="906"/>
      <c r="F1883" s="907"/>
      <c r="G1883" s="908"/>
      <c r="H1883" s="909"/>
      <c r="I1883" s="910"/>
      <c r="J1883" s="911"/>
      <c r="K1883" s="912"/>
      <c r="L1883" s="913"/>
      <c r="M1883" s="914"/>
      <c r="N1883" s="915"/>
      <c r="O1883" s="914"/>
      <c r="P1883" s="915"/>
      <c r="Q1883" s="916"/>
      <c r="R1883" s="917"/>
      <c r="S1883" s="918"/>
      <c r="T1883" s="114" t="str" cm="1">
        <f t="array" ref="T1883">_xlfn.IFS(I1883="L = L",J1883*K1883,I1883="L = RoT",J1883*R1883*S1883,I1883="A = L x H",J1883*K1883*L1883,I1883="A = CS",J1883*O1883,I1883="A = A",J1883*N1883,I1883="A = RoT",J1883*R1883*S1883,I1883="V = L x H x T",J1883*K1883*L1883*M1883,I1883="V = L x CS",J1883*K1883*O1883,I1883="V = T x A",J1883*M1883*N1883,I1883="V = V",J1883*P1883,I1883="V = RoT",J1883*R1883*S1883,I1883="M = M",J1883*Q1883,I1883="M = RoT",J1883*R1883*S1883,I1883="","")</f>
        <v/>
      </c>
      <c r="U1883" s="115" t="str" cm="1">
        <f t="array" ref="U1883">_xlfn.IFNA(_xlfn.IFS($H1883="length","m",$H1883="area","m2",$H1883="volume","m3",$H1883="mass","kg",$H1883="",""),"problem")</f>
        <v/>
      </c>
      <c r="V1883" s="475"/>
      <c r="W1883" s="476"/>
      <c r="X1883" s="476"/>
      <c r="Y1883" s="476"/>
      <c r="Z1883" s="116"/>
      <c r="AA1883" s="117" t="str" cm="1">
        <f t="array" ref="AA1883">_xlfn.IFNA(_xlfn.IFS($H1883="Length",VLOOKUP($Y1883,Densities,3,FALSE),$H1883="area",VLOOKUP($Y1883,Densities,4,FALSE),$H1883="volume",VLOOKUP($Y1883,Densities,5,FALSE),$H1883="mass",1,$H1883="",""),"enter density manually")</f>
        <v/>
      </c>
      <c r="AB1883" s="115" t="str" cm="1">
        <f t="array" ref="AB1883">_xlfn.IFNA(_xlfn.IFS($H1883="length","kg/m",$H1883="area","kg/m2",$H1883="volume","kg/m3",$H1883="mass","kg/kg",$H1883="",""),"problem")</f>
        <v/>
      </c>
      <c r="AC1883" s="118" t="str">
        <f t="shared" si="115"/>
        <v/>
      </c>
      <c r="AD1883" s="119" t="str">
        <f t="shared" si="116"/>
        <v/>
      </c>
      <c r="AE1883" s="120" t="str">
        <f t="shared" si="117"/>
        <v/>
      </c>
      <c r="AF1883" s="121" t="str">
        <f t="shared" si="114"/>
        <v/>
      </c>
    </row>
    <row r="1884" spans="2:32" ht="15.75" customHeight="1" x14ac:dyDescent="0.35">
      <c r="B1884" s="903"/>
      <c r="C1884" s="904"/>
      <c r="D1884" s="905"/>
      <c r="E1884" s="906"/>
      <c r="F1884" s="907"/>
      <c r="G1884" s="908"/>
      <c r="H1884" s="909"/>
      <c r="I1884" s="910"/>
      <c r="J1884" s="911"/>
      <c r="K1884" s="912"/>
      <c r="L1884" s="913"/>
      <c r="M1884" s="914"/>
      <c r="N1884" s="915"/>
      <c r="O1884" s="914"/>
      <c r="P1884" s="915"/>
      <c r="Q1884" s="916"/>
      <c r="R1884" s="917"/>
      <c r="S1884" s="918"/>
      <c r="T1884" s="114" t="str" cm="1">
        <f t="array" ref="T1884">_xlfn.IFS(I1884="L = L",J1884*K1884,I1884="L = RoT",J1884*R1884*S1884,I1884="A = L x H",J1884*K1884*L1884,I1884="A = CS",J1884*O1884,I1884="A = A",J1884*N1884,I1884="A = RoT",J1884*R1884*S1884,I1884="V = L x H x T",J1884*K1884*L1884*M1884,I1884="V = L x CS",J1884*K1884*O1884,I1884="V = T x A",J1884*M1884*N1884,I1884="V = V",J1884*P1884,I1884="V = RoT",J1884*R1884*S1884,I1884="M = M",J1884*Q1884,I1884="M = RoT",J1884*R1884*S1884,I1884="","")</f>
        <v/>
      </c>
      <c r="U1884" s="115" t="str" cm="1">
        <f t="array" ref="U1884">_xlfn.IFNA(_xlfn.IFS($H1884="length","m",$H1884="area","m2",$H1884="volume","m3",$H1884="mass","kg",$H1884="",""),"problem")</f>
        <v/>
      </c>
      <c r="V1884" s="475"/>
      <c r="W1884" s="476"/>
      <c r="X1884" s="476"/>
      <c r="Y1884" s="476"/>
      <c r="Z1884" s="116"/>
      <c r="AA1884" s="117" t="str" cm="1">
        <f t="array" ref="AA1884">_xlfn.IFNA(_xlfn.IFS($H1884="Length",VLOOKUP($Y1884,Densities,3,FALSE),$H1884="area",VLOOKUP($Y1884,Densities,4,FALSE),$H1884="volume",VLOOKUP($Y1884,Densities,5,FALSE),$H1884="mass",1,$H1884="",""),"enter density manually")</f>
        <v/>
      </c>
      <c r="AB1884" s="115" t="str" cm="1">
        <f t="array" ref="AB1884">_xlfn.IFNA(_xlfn.IFS($H1884="length","kg/m",$H1884="area","kg/m2",$H1884="volume","kg/m3",$H1884="mass","kg/kg",$H1884="",""),"problem")</f>
        <v/>
      </c>
      <c r="AC1884" s="118" t="str">
        <f t="shared" si="115"/>
        <v/>
      </c>
      <c r="AD1884" s="119" t="str">
        <f t="shared" si="116"/>
        <v/>
      </c>
      <c r="AE1884" s="120" t="str">
        <f t="shared" si="117"/>
        <v/>
      </c>
      <c r="AF1884" s="121" t="str">
        <f t="shared" si="114"/>
        <v/>
      </c>
    </row>
    <row r="1885" spans="2:32" ht="15.75" customHeight="1" x14ac:dyDescent="0.35">
      <c r="B1885" s="903"/>
      <c r="C1885" s="904"/>
      <c r="D1885" s="905"/>
      <c r="E1885" s="906"/>
      <c r="F1885" s="907"/>
      <c r="G1885" s="908"/>
      <c r="H1885" s="909"/>
      <c r="I1885" s="910"/>
      <c r="J1885" s="911"/>
      <c r="K1885" s="912"/>
      <c r="L1885" s="913"/>
      <c r="M1885" s="914"/>
      <c r="N1885" s="915"/>
      <c r="O1885" s="914"/>
      <c r="P1885" s="915"/>
      <c r="Q1885" s="916"/>
      <c r="R1885" s="917"/>
      <c r="S1885" s="918"/>
      <c r="T1885" s="114" t="str" cm="1">
        <f t="array" ref="T1885">_xlfn.IFS(I1885="L = L",J1885*K1885,I1885="L = RoT",J1885*R1885*S1885,I1885="A = L x H",J1885*K1885*L1885,I1885="A = CS",J1885*O1885,I1885="A = A",J1885*N1885,I1885="A = RoT",J1885*R1885*S1885,I1885="V = L x H x T",J1885*K1885*L1885*M1885,I1885="V = L x CS",J1885*K1885*O1885,I1885="V = T x A",J1885*M1885*N1885,I1885="V = V",J1885*P1885,I1885="V = RoT",J1885*R1885*S1885,I1885="M = M",J1885*Q1885,I1885="M = RoT",J1885*R1885*S1885,I1885="","")</f>
        <v/>
      </c>
      <c r="U1885" s="115" t="str" cm="1">
        <f t="array" ref="U1885">_xlfn.IFNA(_xlfn.IFS($H1885="length","m",$H1885="area","m2",$H1885="volume","m3",$H1885="mass","kg",$H1885="",""),"problem")</f>
        <v/>
      </c>
      <c r="V1885" s="475"/>
      <c r="W1885" s="476"/>
      <c r="X1885" s="476"/>
      <c r="Y1885" s="476"/>
      <c r="Z1885" s="116"/>
      <c r="AA1885" s="117" t="str" cm="1">
        <f t="array" ref="AA1885">_xlfn.IFNA(_xlfn.IFS($H1885="Length",VLOOKUP($Y1885,Densities,3,FALSE),$H1885="area",VLOOKUP($Y1885,Densities,4,FALSE),$H1885="volume",VLOOKUP($Y1885,Densities,5,FALSE),$H1885="mass",1,$H1885="",""),"enter density manually")</f>
        <v/>
      </c>
      <c r="AB1885" s="115" t="str" cm="1">
        <f t="array" ref="AB1885">_xlfn.IFNA(_xlfn.IFS($H1885="length","kg/m",$H1885="area","kg/m2",$H1885="volume","kg/m3",$H1885="mass","kg/kg",$H1885="",""),"problem")</f>
        <v/>
      </c>
      <c r="AC1885" s="118" t="str">
        <f t="shared" si="115"/>
        <v/>
      </c>
      <c r="AD1885" s="119" t="str">
        <f t="shared" si="116"/>
        <v/>
      </c>
      <c r="AE1885" s="120" t="str">
        <f t="shared" si="117"/>
        <v/>
      </c>
      <c r="AF1885" s="121" t="str">
        <f t="shared" si="114"/>
        <v/>
      </c>
    </row>
    <row r="1886" spans="2:32" ht="15.75" customHeight="1" x14ac:dyDescent="0.35">
      <c r="B1886" s="903"/>
      <c r="C1886" s="904"/>
      <c r="D1886" s="905"/>
      <c r="E1886" s="906"/>
      <c r="F1886" s="907"/>
      <c r="G1886" s="908"/>
      <c r="H1886" s="909"/>
      <c r="I1886" s="910"/>
      <c r="J1886" s="911"/>
      <c r="K1886" s="912"/>
      <c r="L1886" s="913"/>
      <c r="M1886" s="914"/>
      <c r="N1886" s="915"/>
      <c r="O1886" s="914"/>
      <c r="P1886" s="915"/>
      <c r="Q1886" s="916"/>
      <c r="R1886" s="917"/>
      <c r="S1886" s="918"/>
      <c r="T1886" s="114" t="str" cm="1">
        <f t="array" ref="T1886">_xlfn.IFS(I1886="L = L",J1886*K1886,I1886="L = RoT",J1886*R1886*S1886,I1886="A = L x H",J1886*K1886*L1886,I1886="A = CS",J1886*O1886,I1886="A = A",J1886*N1886,I1886="A = RoT",J1886*R1886*S1886,I1886="V = L x H x T",J1886*K1886*L1886*M1886,I1886="V = L x CS",J1886*K1886*O1886,I1886="V = T x A",J1886*M1886*N1886,I1886="V = V",J1886*P1886,I1886="V = RoT",J1886*R1886*S1886,I1886="M = M",J1886*Q1886,I1886="M = RoT",J1886*R1886*S1886,I1886="","")</f>
        <v/>
      </c>
      <c r="U1886" s="115" t="str" cm="1">
        <f t="array" ref="U1886">_xlfn.IFNA(_xlfn.IFS($H1886="length","m",$H1886="area","m2",$H1886="volume","m3",$H1886="mass","kg",$H1886="",""),"problem")</f>
        <v/>
      </c>
      <c r="V1886" s="475"/>
      <c r="W1886" s="476"/>
      <c r="X1886" s="476"/>
      <c r="Y1886" s="476"/>
      <c r="Z1886" s="116"/>
      <c r="AA1886" s="117" t="str" cm="1">
        <f t="array" ref="AA1886">_xlfn.IFNA(_xlfn.IFS($H1886="Length",VLOOKUP($Y1886,Densities,3,FALSE),$H1886="area",VLOOKUP($Y1886,Densities,4,FALSE),$H1886="volume",VLOOKUP($Y1886,Densities,5,FALSE),$H1886="mass",1,$H1886="",""),"enter density manually")</f>
        <v/>
      </c>
      <c r="AB1886" s="115" t="str" cm="1">
        <f t="array" ref="AB1886">_xlfn.IFNA(_xlfn.IFS($H1886="length","kg/m",$H1886="area","kg/m2",$H1886="volume","kg/m3",$H1886="mass","kg/kg",$H1886="",""),"problem")</f>
        <v/>
      </c>
      <c r="AC1886" s="118" t="str">
        <f t="shared" si="115"/>
        <v/>
      </c>
      <c r="AD1886" s="119" t="str">
        <f t="shared" si="116"/>
        <v/>
      </c>
      <c r="AE1886" s="120" t="str">
        <f t="shared" si="117"/>
        <v/>
      </c>
      <c r="AF1886" s="121" t="str">
        <f t="shared" si="114"/>
        <v/>
      </c>
    </row>
    <row r="1887" spans="2:32" ht="15.75" customHeight="1" x14ac:dyDescent="0.35">
      <c r="B1887" s="903"/>
      <c r="C1887" s="904"/>
      <c r="D1887" s="905"/>
      <c r="E1887" s="906"/>
      <c r="F1887" s="907"/>
      <c r="G1887" s="908"/>
      <c r="H1887" s="909"/>
      <c r="I1887" s="910"/>
      <c r="J1887" s="911"/>
      <c r="K1887" s="912"/>
      <c r="L1887" s="913"/>
      <c r="M1887" s="914"/>
      <c r="N1887" s="915"/>
      <c r="O1887" s="914"/>
      <c r="P1887" s="915"/>
      <c r="Q1887" s="916"/>
      <c r="R1887" s="917"/>
      <c r="S1887" s="918"/>
      <c r="T1887" s="114" t="str" cm="1">
        <f t="array" ref="T1887">_xlfn.IFS(I1887="L = L",J1887*K1887,I1887="L = RoT",J1887*R1887*S1887,I1887="A = L x H",J1887*K1887*L1887,I1887="A = CS",J1887*O1887,I1887="A = A",J1887*N1887,I1887="A = RoT",J1887*R1887*S1887,I1887="V = L x H x T",J1887*K1887*L1887*M1887,I1887="V = L x CS",J1887*K1887*O1887,I1887="V = T x A",J1887*M1887*N1887,I1887="V = V",J1887*P1887,I1887="V = RoT",J1887*R1887*S1887,I1887="M = M",J1887*Q1887,I1887="M = RoT",J1887*R1887*S1887,I1887="","")</f>
        <v/>
      </c>
      <c r="U1887" s="115" t="str" cm="1">
        <f t="array" ref="U1887">_xlfn.IFNA(_xlfn.IFS($H1887="length","m",$H1887="area","m2",$H1887="volume","m3",$H1887="mass","kg",$H1887="",""),"problem")</f>
        <v/>
      </c>
      <c r="V1887" s="475"/>
      <c r="W1887" s="476"/>
      <c r="X1887" s="476"/>
      <c r="Y1887" s="476"/>
      <c r="Z1887" s="116"/>
      <c r="AA1887" s="117" t="str" cm="1">
        <f t="array" ref="AA1887">_xlfn.IFNA(_xlfn.IFS($H1887="Length",VLOOKUP($Y1887,Densities,3,FALSE),$H1887="area",VLOOKUP($Y1887,Densities,4,FALSE),$H1887="volume",VLOOKUP($Y1887,Densities,5,FALSE),$H1887="mass",1,$H1887="",""),"enter density manually")</f>
        <v/>
      </c>
      <c r="AB1887" s="115" t="str" cm="1">
        <f t="array" ref="AB1887">_xlfn.IFNA(_xlfn.IFS($H1887="length","kg/m",$H1887="area","kg/m2",$H1887="volume","kg/m3",$H1887="mass","kg/kg",$H1887="",""),"problem")</f>
        <v/>
      </c>
      <c r="AC1887" s="118" t="str">
        <f t="shared" si="115"/>
        <v/>
      </c>
      <c r="AD1887" s="119" t="str">
        <f t="shared" si="116"/>
        <v/>
      </c>
      <c r="AE1887" s="120" t="str">
        <f t="shared" si="117"/>
        <v/>
      </c>
      <c r="AF1887" s="121" t="str">
        <f t="shared" si="114"/>
        <v/>
      </c>
    </row>
    <row r="1888" spans="2:32" ht="15.75" customHeight="1" x14ac:dyDescent="0.35">
      <c r="B1888" s="903"/>
      <c r="C1888" s="904"/>
      <c r="D1888" s="905"/>
      <c r="E1888" s="906"/>
      <c r="F1888" s="907"/>
      <c r="G1888" s="908"/>
      <c r="H1888" s="909"/>
      <c r="I1888" s="910"/>
      <c r="J1888" s="911"/>
      <c r="K1888" s="912"/>
      <c r="L1888" s="913"/>
      <c r="M1888" s="914"/>
      <c r="N1888" s="915"/>
      <c r="O1888" s="914"/>
      <c r="P1888" s="915"/>
      <c r="Q1888" s="916"/>
      <c r="R1888" s="917"/>
      <c r="S1888" s="918"/>
      <c r="T1888" s="114" t="str" cm="1">
        <f t="array" ref="T1888">_xlfn.IFS(I1888="L = L",J1888*K1888,I1888="L = RoT",J1888*R1888*S1888,I1888="A = L x H",J1888*K1888*L1888,I1888="A = CS",J1888*O1888,I1888="A = A",J1888*N1888,I1888="A = RoT",J1888*R1888*S1888,I1888="V = L x H x T",J1888*K1888*L1888*M1888,I1888="V = L x CS",J1888*K1888*O1888,I1888="V = T x A",J1888*M1888*N1888,I1888="V = V",J1888*P1888,I1888="V = RoT",J1888*R1888*S1888,I1888="M = M",J1888*Q1888,I1888="M = RoT",J1888*R1888*S1888,I1888="","")</f>
        <v/>
      </c>
      <c r="U1888" s="115" t="str" cm="1">
        <f t="array" ref="U1888">_xlfn.IFNA(_xlfn.IFS($H1888="length","m",$H1888="area","m2",$H1888="volume","m3",$H1888="mass","kg",$H1888="",""),"problem")</f>
        <v/>
      </c>
      <c r="V1888" s="475"/>
      <c r="W1888" s="476"/>
      <c r="X1888" s="476"/>
      <c r="Y1888" s="476"/>
      <c r="Z1888" s="116"/>
      <c r="AA1888" s="117" t="str" cm="1">
        <f t="array" ref="AA1888">_xlfn.IFNA(_xlfn.IFS($H1888="Length",VLOOKUP($Y1888,Densities,3,FALSE),$H1888="area",VLOOKUP($Y1888,Densities,4,FALSE),$H1888="volume",VLOOKUP($Y1888,Densities,5,FALSE),$H1888="mass",1,$H1888="",""),"enter density manually")</f>
        <v/>
      </c>
      <c r="AB1888" s="115" t="str" cm="1">
        <f t="array" ref="AB1888">_xlfn.IFNA(_xlfn.IFS($H1888="length","kg/m",$H1888="area","kg/m2",$H1888="volume","kg/m3",$H1888="mass","kg/kg",$H1888="",""),"problem")</f>
        <v/>
      </c>
      <c r="AC1888" s="118" t="str">
        <f t="shared" si="115"/>
        <v/>
      </c>
      <c r="AD1888" s="119" t="str">
        <f t="shared" si="116"/>
        <v/>
      </c>
      <c r="AE1888" s="120" t="str">
        <f t="shared" si="117"/>
        <v/>
      </c>
      <c r="AF1888" s="121" t="str">
        <f t="shared" si="114"/>
        <v/>
      </c>
    </row>
    <row r="1889" spans="2:32" ht="15.75" customHeight="1" x14ac:dyDescent="0.35">
      <c r="B1889" s="903"/>
      <c r="C1889" s="904"/>
      <c r="D1889" s="905"/>
      <c r="E1889" s="906"/>
      <c r="F1889" s="907"/>
      <c r="G1889" s="908"/>
      <c r="H1889" s="909"/>
      <c r="I1889" s="910"/>
      <c r="J1889" s="911"/>
      <c r="K1889" s="912"/>
      <c r="L1889" s="913"/>
      <c r="M1889" s="914"/>
      <c r="N1889" s="915"/>
      <c r="O1889" s="914"/>
      <c r="P1889" s="915"/>
      <c r="Q1889" s="916"/>
      <c r="R1889" s="917"/>
      <c r="S1889" s="918"/>
      <c r="T1889" s="114" t="str" cm="1">
        <f t="array" ref="T1889">_xlfn.IFS(I1889="L = L",J1889*K1889,I1889="L = RoT",J1889*R1889*S1889,I1889="A = L x H",J1889*K1889*L1889,I1889="A = CS",J1889*O1889,I1889="A = A",J1889*N1889,I1889="A = RoT",J1889*R1889*S1889,I1889="V = L x H x T",J1889*K1889*L1889*M1889,I1889="V = L x CS",J1889*K1889*O1889,I1889="V = T x A",J1889*M1889*N1889,I1889="V = V",J1889*P1889,I1889="V = RoT",J1889*R1889*S1889,I1889="M = M",J1889*Q1889,I1889="M = RoT",J1889*R1889*S1889,I1889="","")</f>
        <v/>
      </c>
      <c r="U1889" s="115" t="str" cm="1">
        <f t="array" ref="U1889">_xlfn.IFNA(_xlfn.IFS($H1889="length","m",$H1889="area","m2",$H1889="volume","m3",$H1889="mass","kg",$H1889="",""),"problem")</f>
        <v/>
      </c>
      <c r="V1889" s="475"/>
      <c r="W1889" s="476"/>
      <c r="X1889" s="476"/>
      <c r="Y1889" s="476"/>
      <c r="Z1889" s="116"/>
      <c r="AA1889" s="117" t="str" cm="1">
        <f t="array" ref="AA1889">_xlfn.IFNA(_xlfn.IFS($H1889="Length",VLOOKUP($Y1889,Densities,3,FALSE),$H1889="area",VLOOKUP($Y1889,Densities,4,FALSE),$H1889="volume",VLOOKUP($Y1889,Densities,5,FALSE),$H1889="mass",1,$H1889="",""),"enter density manually")</f>
        <v/>
      </c>
      <c r="AB1889" s="115" t="str" cm="1">
        <f t="array" ref="AB1889">_xlfn.IFNA(_xlfn.IFS($H1889="length","kg/m",$H1889="area","kg/m2",$H1889="volume","kg/m3",$H1889="mass","kg/kg",$H1889="",""),"problem")</f>
        <v/>
      </c>
      <c r="AC1889" s="118" t="str">
        <f t="shared" si="115"/>
        <v/>
      </c>
      <c r="AD1889" s="119" t="str">
        <f t="shared" si="116"/>
        <v/>
      </c>
      <c r="AE1889" s="120" t="str">
        <f t="shared" si="117"/>
        <v/>
      </c>
      <c r="AF1889" s="121" t="str">
        <f t="shared" si="114"/>
        <v/>
      </c>
    </row>
    <row r="1890" spans="2:32" ht="15.75" customHeight="1" x14ac:dyDescent="0.35">
      <c r="B1890" s="903"/>
      <c r="C1890" s="904"/>
      <c r="D1890" s="905"/>
      <c r="E1890" s="906"/>
      <c r="F1890" s="907"/>
      <c r="G1890" s="908"/>
      <c r="H1890" s="909"/>
      <c r="I1890" s="910"/>
      <c r="J1890" s="911"/>
      <c r="K1890" s="912"/>
      <c r="L1890" s="913"/>
      <c r="M1890" s="914"/>
      <c r="N1890" s="915"/>
      <c r="O1890" s="914"/>
      <c r="P1890" s="915"/>
      <c r="Q1890" s="916"/>
      <c r="R1890" s="917"/>
      <c r="S1890" s="918"/>
      <c r="T1890" s="114" t="str" cm="1">
        <f t="array" ref="T1890">_xlfn.IFS(I1890="L = L",J1890*K1890,I1890="L = RoT",J1890*R1890*S1890,I1890="A = L x H",J1890*K1890*L1890,I1890="A = CS",J1890*O1890,I1890="A = A",J1890*N1890,I1890="A = RoT",J1890*R1890*S1890,I1890="V = L x H x T",J1890*K1890*L1890*M1890,I1890="V = L x CS",J1890*K1890*O1890,I1890="V = T x A",J1890*M1890*N1890,I1890="V = V",J1890*P1890,I1890="V = RoT",J1890*R1890*S1890,I1890="M = M",J1890*Q1890,I1890="M = RoT",J1890*R1890*S1890,I1890="","")</f>
        <v/>
      </c>
      <c r="U1890" s="115" t="str" cm="1">
        <f t="array" ref="U1890">_xlfn.IFNA(_xlfn.IFS($H1890="length","m",$H1890="area","m2",$H1890="volume","m3",$H1890="mass","kg",$H1890="",""),"problem")</f>
        <v/>
      </c>
      <c r="V1890" s="475"/>
      <c r="W1890" s="476"/>
      <c r="X1890" s="476"/>
      <c r="Y1890" s="476"/>
      <c r="Z1890" s="116"/>
      <c r="AA1890" s="117" t="str" cm="1">
        <f t="array" ref="AA1890">_xlfn.IFNA(_xlfn.IFS($H1890="Length",VLOOKUP($Y1890,Densities,3,FALSE),$H1890="area",VLOOKUP($Y1890,Densities,4,FALSE),$H1890="volume",VLOOKUP($Y1890,Densities,5,FALSE),$H1890="mass",1,$H1890="",""),"enter density manually")</f>
        <v/>
      </c>
      <c r="AB1890" s="115" t="str" cm="1">
        <f t="array" ref="AB1890">_xlfn.IFNA(_xlfn.IFS($H1890="length","kg/m",$H1890="area","kg/m2",$H1890="volume","kg/m3",$H1890="mass","kg/kg",$H1890="",""),"problem")</f>
        <v/>
      </c>
      <c r="AC1890" s="118" t="str">
        <f t="shared" si="115"/>
        <v/>
      </c>
      <c r="AD1890" s="119" t="str">
        <f t="shared" si="116"/>
        <v/>
      </c>
      <c r="AE1890" s="120" t="str">
        <f t="shared" si="117"/>
        <v/>
      </c>
      <c r="AF1890" s="121" t="str">
        <f t="shared" si="114"/>
        <v/>
      </c>
    </row>
    <row r="1891" spans="2:32" ht="15.75" customHeight="1" x14ac:dyDescent="0.35">
      <c r="B1891" s="903"/>
      <c r="C1891" s="904"/>
      <c r="D1891" s="905"/>
      <c r="E1891" s="906"/>
      <c r="F1891" s="907"/>
      <c r="G1891" s="908"/>
      <c r="H1891" s="909"/>
      <c r="I1891" s="910"/>
      <c r="J1891" s="911"/>
      <c r="K1891" s="912"/>
      <c r="L1891" s="913"/>
      <c r="M1891" s="914"/>
      <c r="N1891" s="915"/>
      <c r="O1891" s="914"/>
      <c r="P1891" s="915"/>
      <c r="Q1891" s="916"/>
      <c r="R1891" s="917"/>
      <c r="S1891" s="918"/>
      <c r="T1891" s="114" t="str" cm="1">
        <f t="array" ref="T1891">_xlfn.IFS(I1891="L = L",J1891*K1891,I1891="L = RoT",J1891*R1891*S1891,I1891="A = L x H",J1891*K1891*L1891,I1891="A = CS",J1891*O1891,I1891="A = A",J1891*N1891,I1891="A = RoT",J1891*R1891*S1891,I1891="V = L x H x T",J1891*K1891*L1891*M1891,I1891="V = L x CS",J1891*K1891*O1891,I1891="V = T x A",J1891*M1891*N1891,I1891="V = V",J1891*P1891,I1891="V = RoT",J1891*R1891*S1891,I1891="M = M",J1891*Q1891,I1891="M = RoT",J1891*R1891*S1891,I1891="","")</f>
        <v/>
      </c>
      <c r="U1891" s="115" t="str" cm="1">
        <f t="array" ref="U1891">_xlfn.IFNA(_xlfn.IFS($H1891="length","m",$H1891="area","m2",$H1891="volume","m3",$H1891="mass","kg",$H1891="",""),"problem")</f>
        <v/>
      </c>
      <c r="V1891" s="475"/>
      <c r="W1891" s="476"/>
      <c r="X1891" s="476"/>
      <c r="Y1891" s="476"/>
      <c r="Z1891" s="116"/>
      <c r="AA1891" s="117" t="str" cm="1">
        <f t="array" ref="AA1891">_xlfn.IFNA(_xlfn.IFS($H1891="Length",VLOOKUP($Y1891,Densities,3,FALSE),$H1891="area",VLOOKUP($Y1891,Densities,4,FALSE),$H1891="volume",VLOOKUP($Y1891,Densities,5,FALSE),$H1891="mass",1,$H1891="",""),"enter density manually")</f>
        <v/>
      </c>
      <c r="AB1891" s="115" t="str" cm="1">
        <f t="array" ref="AB1891">_xlfn.IFNA(_xlfn.IFS($H1891="length","kg/m",$H1891="area","kg/m2",$H1891="volume","kg/m3",$H1891="mass","kg/kg",$H1891="",""),"problem")</f>
        <v/>
      </c>
      <c r="AC1891" s="118" t="str">
        <f t="shared" si="115"/>
        <v/>
      </c>
      <c r="AD1891" s="119" t="str">
        <f t="shared" si="116"/>
        <v/>
      </c>
      <c r="AE1891" s="120" t="str">
        <f t="shared" si="117"/>
        <v/>
      </c>
      <c r="AF1891" s="121" t="str">
        <f t="shared" si="114"/>
        <v/>
      </c>
    </row>
    <row r="1892" spans="2:32" ht="15.75" customHeight="1" x14ac:dyDescent="0.35">
      <c r="B1892" s="903"/>
      <c r="C1892" s="904"/>
      <c r="D1892" s="905"/>
      <c r="E1892" s="906"/>
      <c r="F1892" s="907"/>
      <c r="G1892" s="908"/>
      <c r="H1892" s="909"/>
      <c r="I1892" s="910"/>
      <c r="J1892" s="911"/>
      <c r="K1892" s="912"/>
      <c r="L1892" s="913"/>
      <c r="M1892" s="914"/>
      <c r="N1892" s="915"/>
      <c r="O1892" s="914"/>
      <c r="P1892" s="915"/>
      <c r="Q1892" s="916"/>
      <c r="R1892" s="917"/>
      <c r="S1892" s="918"/>
      <c r="T1892" s="114" t="str" cm="1">
        <f t="array" ref="T1892">_xlfn.IFS(I1892="L = L",J1892*K1892,I1892="L = RoT",J1892*R1892*S1892,I1892="A = L x H",J1892*K1892*L1892,I1892="A = CS",J1892*O1892,I1892="A = A",J1892*N1892,I1892="A = RoT",J1892*R1892*S1892,I1892="V = L x H x T",J1892*K1892*L1892*M1892,I1892="V = L x CS",J1892*K1892*O1892,I1892="V = T x A",J1892*M1892*N1892,I1892="V = V",J1892*P1892,I1892="V = RoT",J1892*R1892*S1892,I1892="M = M",J1892*Q1892,I1892="M = RoT",J1892*R1892*S1892,I1892="","")</f>
        <v/>
      </c>
      <c r="U1892" s="115" t="str" cm="1">
        <f t="array" ref="U1892">_xlfn.IFNA(_xlfn.IFS($H1892="length","m",$H1892="area","m2",$H1892="volume","m3",$H1892="mass","kg",$H1892="",""),"problem")</f>
        <v/>
      </c>
      <c r="V1892" s="475"/>
      <c r="W1892" s="476"/>
      <c r="X1892" s="476"/>
      <c r="Y1892" s="476"/>
      <c r="Z1892" s="116"/>
      <c r="AA1892" s="117" t="str" cm="1">
        <f t="array" ref="AA1892">_xlfn.IFNA(_xlfn.IFS($H1892="Length",VLOOKUP($Y1892,Densities,3,FALSE),$H1892="area",VLOOKUP($Y1892,Densities,4,FALSE),$H1892="volume",VLOOKUP($Y1892,Densities,5,FALSE),$H1892="mass",1,$H1892="",""),"enter density manually")</f>
        <v/>
      </c>
      <c r="AB1892" s="115" t="str" cm="1">
        <f t="array" ref="AB1892">_xlfn.IFNA(_xlfn.IFS($H1892="length","kg/m",$H1892="area","kg/m2",$H1892="volume","kg/m3",$H1892="mass","kg/kg",$H1892="",""),"problem")</f>
        <v/>
      </c>
      <c r="AC1892" s="118" t="str">
        <f t="shared" si="115"/>
        <v/>
      </c>
      <c r="AD1892" s="119" t="str">
        <f t="shared" si="116"/>
        <v/>
      </c>
      <c r="AE1892" s="120" t="str">
        <f t="shared" si="117"/>
        <v/>
      </c>
      <c r="AF1892" s="121" t="str">
        <f t="shared" si="114"/>
        <v/>
      </c>
    </row>
    <row r="1893" spans="2:32" ht="15.75" customHeight="1" x14ac:dyDescent="0.35">
      <c r="B1893" s="903"/>
      <c r="C1893" s="904"/>
      <c r="D1893" s="905"/>
      <c r="E1893" s="906"/>
      <c r="F1893" s="907"/>
      <c r="G1893" s="908"/>
      <c r="H1893" s="909"/>
      <c r="I1893" s="910"/>
      <c r="J1893" s="911"/>
      <c r="K1893" s="912"/>
      <c r="L1893" s="913"/>
      <c r="M1893" s="914"/>
      <c r="N1893" s="915"/>
      <c r="O1893" s="914"/>
      <c r="P1893" s="915"/>
      <c r="Q1893" s="916"/>
      <c r="R1893" s="917"/>
      <c r="S1893" s="918"/>
      <c r="T1893" s="114" t="str" cm="1">
        <f t="array" ref="T1893">_xlfn.IFS(I1893="L = L",J1893*K1893,I1893="L = RoT",J1893*R1893*S1893,I1893="A = L x H",J1893*K1893*L1893,I1893="A = CS",J1893*O1893,I1893="A = A",J1893*N1893,I1893="A = RoT",J1893*R1893*S1893,I1893="V = L x H x T",J1893*K1893*L1893*M1893,I1893="V = L x CS",J1893*K1893*O1893,I1893="V = T x A",J1893*M1893*N1893,I1893="V = V",J1893*P1893,I1893="V = RoT",J1893*R1893*S1893,I1893="M = M",J1893*Q1893,I1893="M = RoT",J1893*R1893*S1893,I1893="","")</f>
        <v/>
      </c>
      <c r="U1893" s="115" t="str" cm="1">
        <f t="array" ref="U1893">_xlfn.IFNA(_xlfn.IFS($H1893="length","m",$H1893="area","m2",$H1893="volume","m3",$H1893="mass","kg",$H1893="",""),"problem")</f>
        <v/>
      </c>
      <c r="V1893" s="475"/>
      <c r="W1893" s="476"/>
      <c r="X1893" s="476"/>
      <c r="Y1893" s="476"/>
      <c r="Z1893" s="116"/>
      <c r="AA1893" s="117" t="str" cm="1">
        <f t="array" ref="AA1893">_xlfn.IFNA(_xlfn.IFS($H1893="Length",VLOOKUP($Y1893,Densities,3,FALSE),$H1893="area",VLOOKUP($Y1893,Densities,4,FALSE),$H1893="volume",VLOOKUP($Y1893,Densities,5,FALSE),$H1893="mass",1,$H1893="",""),"enter density manually")</f>
        <v/>
      </c>
      <c r="AB1893" s="115" t="str" cm="1">
        <f t="array" ref="AB1893">_xlfn.IFNA(_xlfn.IFS($H1893="length","kg/m",$H1893="area","kg/m2",$H1893="volume","kg/m3",$H1893="mass","kg/kg",$H1893="",""),"problem")</f>
        <v/>
      </c>
      <c r="AC1893" s="118" t="str">
        <f t="shared" si="115"/>
        <v/>
      </c>
      <c r="AD1893" s="119" t="str">
        <f t="shared" si="116"/>
        <v/>
      </c>
      <c r="AE1893" s="120" t="str">
        <f t="shared" si="117"/>
        <v/>
      </c>
      <c r="AF1893" s="121" t="str">
        <f t="shared" si="114"/>
        <v/>
      </c>
    </row>
    <row r="1894" spans="2:32" ht="15.75" customHeight="1" x14ac:dyDescent="0.35">
      <c r="B1894" s="903"/>
      <c r="C1894" s="904"/>
      <c r="D1894" s="905"/>
      <c r="E1894" s="906"/>
      <c r="F1894" s="907"/>
      <c r="G1894" s="908"/>
      <c r="H1894" s="909"/>
      <c r="I1894" s="910"/>
      <c r="J1894" s="911"/>
      <c r="K1894" s="912"/>
      <c r="L1894" s="913"/>
      <c r="M1894" s="914"/>
      <c r="N1894" s="915"/>
      <c r="O1894" s="914"/>
      <c r="P1894" s="915"/>
      <c r="Q1894" s="916"/>
      <c r="R1894" s="917"/>
      <c r="S1894" s="918"/>
      <c r="T1894" s="114" t="str" cm="1">
        <f t="array" ref="T1894">_xlfn.IFS(I1894="L = L",J1894*K1894,I1894="L = RoT",J1894*R1894*S1894,I1894="A = L x H",J1894*K1894*L1894,I1894="A = CS",J1894*O1894,I1894="A = A",J1894*N1894,I1894="A = RoT",J1894*R1894*S1894,I1894="V = L x H x T",J1894*K1894*L1894*M1894,I1894="V = L x CS",J1894*K1894*O1894,I1894="V = T x A",J1894*M1894*N1894,I1894="V = V",J1894*P1894,I1894="V = RoT",J1894*R1894*S1894,I1894="M = M",J1894*Q1894,I1894="M = RoT",J1894*R1894*S1894,I1894="","")</f>
        <v/>
      </c>
      <c r="U1894" s="115" t="str" cm="1">
        <f t="array" ref="U1894">_xlfn.IFNA(_xlfn.IFS($H1894="length","m",$H1894="area","m2",$H1894="volume","m3",$H1894="mass","kg",$H1894="",""),"problem")</f>
        <v/>
      </c>
      <c r="V1894" s="475"/>
      <c r="W1894" s="476"/>
      <c r="X1894" s="476"/>
      <c r="Y1894" s="476"/>
      <c r="Z1894" s="116"/>
      <c r="AA1894" s="117" t="str" cm="1">
        <f t="array" ref="AA1894">_xlfn.IFNA(_xlfn.IFS($H1894="Length",VLOOKUP($Y1894,Densities,3,FALSE),$H1894="area",VLOOKUP($Y1894,Densities,4,FALSE),$H1894="volume",VLOOKUP($Y1894,Densities,5,FALSE),$H1894="mass",1,$H1894="",""),"enter density manually")</f>
        <v/>
      </c>
      <c r="AB1894" s="115" t="str" cm="1">
        <f t="array" ref="AB1894">_xlfn.IFNA(_xlfn.IFS($H1894="length","kg/m",$H1894="area","kg/m2",$H1894="volume","kg/m3",$H1894="mass","kg/kg",$H1894="",""),"problem")</f>
        <v/>
      </c>
      <c r="AC1894" s="118" t="str">
        <f t="shared" si="115"/>
        <v/>
      </c>
      <c r="AD1894" s="119" t="str">
        <f t="shared" si="116"/>
        <v/>
      </c>
      <c r="AE1894" s="120" t="str">
        <f t="shared" si="117"/>
        <v/>
      </c>
      <c r="AF1894" s="121" t="str">
        <f t="shared" si="114"/>
        <v/>
      </c>
    </row>
    <row r="1895" spans="2:32" ht="15.75" customHeight="1" x14ac:dyDescent="0.35">
      <c r="B1895" s="903"/>
      <c r="C1895" s="904"/>
      <c r="D1895" s="905"/>
      <c r="E1895" s="906"/>
      <c r="F1895" s="907"/>
      <c r="G1895" s="908"/>
      <c r="H1895" s="909"/>
      <c r="I1895" s="910"/>
      <c r="J1895" s="911"/>
      <c r="K1895" s="912"/>
      <c r="L1895" s="913"/>
      <c r="M1895" s="914"/>
      <c r="N1895" s="915"/>
      <c r="O1895" s="914"/>
      <c r="P1895" s="915"/>
      <c r="Q1895" s="916"/>
      <c r="R1895" s="917"/>
      <c r="S1895" s="918"/>
      <c r="T1895" s="114" t="str" cm="1">
        <f t="array" ref="T1895">_xlfn.IFS(I1895="L = L",J1895*K1895,I1895="L = RoT",J1895*R1895*S1895,I1895="A = L x H",J1895*K1895*L1895,I1895="A = CS",J1895*O1895,I1895="A = A",J1895*N1895,I1895="A = RoT",J1895*R1895*S1895,I1895="V = L x H x T",J1895*K1895*L1895*M1895,I1895="V = L x CS",J1895*K1895*O1895,I1895="V = T x A",J1895*M1895*N1895,I1895="V = V",J1895*P1895,I1895="V = RoT",J1895*R1895*S1895,I1895="M = M",J1895*Q1895,I1895="M = RoT",J1895*R1895*S1895,I1895="","")</f>
        <v/>
      </c>
      <c r="U1895" s="115" t="str" cm="1">
        <f t="array" ref="U1895">_xlfn.IFNA(_xlfn.IFS($H1895="length","m",$H1895="area","m2",$H1895="volume","m3",$H1895="mass","kg",$H1895="",""),"problem")</f>
        <v/>
      </c>
      <c r="V1895" s="475"/>
      <c r="W1895" s="476"/>
      <c r="X1895" s="476"/>
      <c r="Y1895" s="476"/>
      <c r="Z1895" s="116"/>
      <c r="AA1895" s="117" t="str" cm="1">
        <f t="array" ref="AA1895">_xlfn.IFNA(_xlfn.IFS($H1895="Length",VLOOKUP($Y1895,Densities,3,FALSE),$H1895="area",VLOOKUP($Y1895,Densities,4,FALSE),$H1895="volume",VLOOKUP($Y1895,Densities,5,FALSE),$H1895="mass",1,$H1895="",""),"enter density manually")</f>
        <v/>
      </c>
      <c r="AB1895" s="115" t="str" cm="1">
        <f t="array" ref="AB1895">_xlfn.IFNA(_xlfn.IFS($H1895="length","kg/m",$H1895="area","kg/m2",$H1895="volume","kg/m3",$H1895="mass","kg/kg",$H1895="",""),"problem")</f>
        <v/>
      </c>
      <c r="AC1895" s="118" t="str">
        <f t="shared" si="115"/>
        <v/>
      </c>
      <c r="AD1895" s="119" t="str">
        <f t="shared" si="116"/>
        <v/>
      </c>
      <c r="AE1895" s="120" t="str">
        <f t="shared" si="117"/>
        <v/>
      </c>
      <c r="AF1895" s="121" t="str">
        <f t="shared" si="114"/>
        <v/>
      </c>
    </row>
    <row r="1896" spans="2:32" ht="15.75" customHeight="1" x14ac:dyDescent="0.35">
      <c r="B1896" s="903"/>
      <c r="C1896" s="904"/>
      <c r="D1896" s="905"/>
      <c r="E1896" s="906"/>
      <c r="F1896" s="907"/>
      <c r="G1896" s="908"/>
      <c r="H1896" s="909"/>
      <c r="I1896" s="910"/>
      <c r="J1896" s="911"/>
      <c r="K1896" s="912"/>
      <c r="L1896" s="913"/>
      <c r="M1896" s="914"/>
      <c r="N1896" s="915"/>
      <c r="O1896" s="914"/>
      <c r="P1896" s="915"/>
      <c r="Q1896" s="916"/>
      <c r="R1896" s="917"/>
      <c r="S1896" s="918"/>
      <c r="T1896" s="114" t="str" cm="1">
        <f t="array" ref="T1896">_xlfn.IFS(I1896="L = L",J1896*K1896,I1896="L = RoT",J1896*R1896*S1896,I1896="A = L x H",J1896*K1896*L1896,I1896="A = CS",J1896*O1896,I1896="A = A",J1896*N1896,I1896="A = RoT",J1896*R1896*S1896,I1896="V = L x H x T",J1896*K1896*L1896*M1896,I1896="V = L x CS",J1896*K1896*O1896,I1896="V = T x A",J1896*M1896*N1896,I1896="V = V",J1896*P1896,I1896="V = RoT",J1896*R1896*S1896,I1896="M = M",J1896*Q1896,I1896="M = RoT",J1896*R1896*S1896,I1896="","")</f>
        <v/>
      </c>
      <c r="U1896" s="115" t="str" cm="1">
        <f t="array" ref="U1896">_xlfn.IFNA(_xlfn.IFS($H1896="length","m",$H1896="area","m2",$H1896="volume","m3",$H1896="mass","kg",$H1896="",""),"problem")</f>
        <v/>
      </c>
      <c r="V1896" s="475"/>
      <c r="W1896" s="476"/>
      <c r="X1896" s="476"/>
      <c r="Y1896" s="476"/>
      <c r="Z1896" s="116"/>
      <c r="AA1896" s="117" t="str" cm="1">
        <f t="array" ref="AA1896">_xlfn.IFNA(_xlfn.IFS($H1896="Length",VLOOKUP($Y1896,Densities,3,FALSE),$H1896="area",VLOOKUP($Y1896,Densities,4,FALSE),$H1896="volume",VLOOKUP($Y1896,Densities,5,FALSE),$H1896="mass",1,$H1896="",""),"enter density manually")</f>
        <v/>
      </c>
      <c r="AB1896" s="115" t="str" cm="1">
        <f t="array" ref="AB1896">_xlfn.IFNA(_xlfn.IFS($H1896="length","kg/m",$H1896="area","kg/m2",$H1896="volume","kg/m3",$H1896="mass","kg/kg",$H1896="",""),"problem")</f>
        <v/>
      </c>
      <c r="AC1896" s="118" t="str">
        <f t="shared" si="115"/>
        <v/>
      </c>
      <c r="AD1896" s="119" t="str">
        <f t="shared" si="116"/>
        <v/>
      </c>
      <c r="AE1896" s="120" t="str">
        <f t="shared" si="117"/>
        <v/>
      </c>
      <c r="AF1896" s="121" t="str">
        <f t="shared" si="114"/>
        <v/>
      </c>
    </row>
    <row r="1897" spans="2:32" ht="15.75" customHeight="1" x14ac:dyDescent="0.35">
      <c r="B1897" s="903"/>
      <c r="C1897" s="904"/>
      <c r="D1897" s="905"/>
      <c r="E1897" s="906"/>
      <c r="F1897" s="907"/>
      <c r="G1897" s="908"/>
      <c r="H1897" s="909"/>
      <c r="I1897" s="910"/>
      <c r="J1897" s="911"/>
      <c r="K1897" s="912"/>
      <c r="L1897" s="913"/>
      <c r="M1897" s="914"/>
      <c r="N1897" s="915"/>
      <c r="O1897" s="914"/>
      <c r="P1897" s="915"/>
      <c r="Q1897" s="916"/>
      <c r="R1897" s="917"/>
      <c r="S1897" s="918"/>
      <c r="T1897" s="114" t="str" cm="1">
        <f t="array" ref="T1897">_xlfn.IFS(I1897="L = L",J1897*K1897,I1897="L = RoT",J1897*R1897*S1897,I1897="A = L x H",J1897*K1897*L1897,I1897="A = CS",J1897*O1897,I1897="A = A",J1897*N1897,I1897="A = RoT",J1897*R1897*S1897,I1897="V = L x H x T",J1897*K1897*L1897*M1897,I1897="V = L x CS",J1897*K1897*O1897,I1897="V = T x A",J1897*M1897*N1897,I1897="V = V",J1897*P1897,I1897="V = RoT",J1897*R1897*S1897,I1897="M = M",J1897*Q1897,I1897="M = RoT",J1897*R1897*S1897,I1897="","")</f>
        <v/>
      </c>
      <c r="U1897" s="115" t="str" cm="1">
        <f t="array" ref="U1897">_xlfn.IFNA(_xlfn.IFS($H1897="length","m",$H1897="area","m2",$H1897="volume","m3",$H1897="mass","kg",$H1897="",""),"problem")</f>
        <v/>
      </c>
      <c r="V1897" s="475"/>
      <c r="W1897" s="476"/>
      <c r="X1897" s="476"/>
      <c r="Y1897" s="476"/>
      <c r="Z1897" s="116"/>
      <c r="AA1897" s="117" t="str" cm="1">
        <f t="array" ref="AA1897">_xlfn.IFNA(_xlfn.IFS($H1897="Length",VLOOKUP($Y1897,Densities,3,FALSE),$H1897="area",VLOOKUP($Y1897,Densities,4,FALSE),$H1897="volume",VLOOKUP($Y1897,Densities,5,FALSE),$H1897="mass",1,$H1897="",""),"enter density manually")</f>
        <v/>
      </c>
      <c r="AB1897" s="115" t="str" cm="1">
        <f t="array" ref="AB1897">_xlfn.IFNA(_xlfn.IFS($H1897="length","kg/m",$H1897="area","kg/m2",$H1897="volume","kg/m3",$H1897="mass","kg/kg",$H1897="",""),"problem")</f>
        <v/>
      </c>
      <c r="AC1897" s="118" t="str">
        <f t="shared" si="115"/>
        <v/>
      </c>
      <c r="AD1897" s="119" t="str">
        <f t="shared" si="116"/>
        <v/>
      </c>
      <c r="AE1897" s="120" t="str">
        <f t="shared" si="117"/>
        <v/>
      </c>
      <c r="AF1897" s="121" t="str">
        <f t="shared" si="114"/>
        <v/>
      </c>
    </row>
    <row r="1898" spans="2:32" ht="15.75" customHeight="1" x14ac:dyDescent="0.35">
      <c r="B1898" s="903"/>
      <c r="C1898" s="904"/>
      <c r="D1898" s="905"/>
      <c r="E1898" s="906"/>
      <c r="F1898" s="907"/>
      <c r="G1898" s="908"/>
      <c r="H1898" s="909"/>
      <c r="I1898" s="910"/>
      <c r="J1898" s="911"/>
      <c r="K1898" s="912"/>
      <c r="L1898" s="913"/>
      <c r="M1898" s="914"/>
      <c r="N1898" s="915"/>
      <c r="O1898" s="914"/>
      <c r="P1898" s="915"/>
      <c r="Q1898" s="916"/>
      <c r="R1898" s="917"/>
      <c r="S1898" s="918"/>
      <c r="T1898" s="114" t="str" cm="1">
        <f t="array" ref="T1898">_xlfn.IFS(I1898="L = L",J1898*K1898,I1898="L = RoT",J1898*R1898*S1898,I1898="A = L x H",J1898*K1898*L1898,I1898="A = CS",J1898*O1898,I1898="A = A",J1898*N1898,I1898="A = RoT",J1898*R1898*S1898,I1898="V = L x H x T",J1898*K1898*L1898*M1898,I1898="V = L x CS",J1898*K1898*O1898,I1898="V = T x A",J1898*M1898*N1898,I1898="V = V",J1898*P1898,I1898="V = RoT",J1898*R1898*S1898,I1898="M = M",J1898*Q1898,I1898="M = RoT",J1898*R1898*S1898,I1898="","")</f>
        <v/>
      </c>
      <c r="U1898" s="115" t="str" cm="1">
        <f t="array" ref="U1898">_xlfn.IFNA(_xlfn.IFS($H1898="length","m",$H1898="area","m2",$H1898="volume","m3",$H1898="mass","kg",$H1898="",""),"problem")</f>
        <v/>
      </c>
      <c r="V1898" s="475"/>
      <c r="W1898" s="476"/>
      <c r="X1898" s="476"/>
      <c r="Y1898" s="476"/>
      <c r="Z1898" s="116"/>
      <c r="AA1898" s="117" t="str" cm="1">
        <f t="array" ref="AA1898">_xlfn.IFNA(_xlfn.IFS($H1898="Length",VLOOKUP($Y1898,Densities,3,FALSE),$H1898="area",VLOOKUP($Y1898,Densities,4,FALSE),$H1898="volume",VLOOKUP($Y1898,Densities,5,FALSE),$H1898="mass",1,$H1898="",""),"enter density manually")</f>
        <v/>
      </c>
      <c r="AB1898" s="115" t="str" cm="1">
        <f t="array" ref="AB1898">_xlfn.IFNA(_xlfn.IFS($H1898="length","kg/m",$H1898="area","kg/m2",$H1898="volume","kg/m3",$H1898="mass","kg/kg",$H1898="",""),"problem")</f>
        <v/>
      </c>
      <c r="AC1898" s="118" t="str">
        <f t="shared" si="115"/>
        <v/>
      </c>
      <c r="AD1898" s="119" t="str">
        <f t="shared" si="116"/>
        <v/>
      </c>
      <c r="AE1898" s="120" t="str">
        <f t="shared" si="117"/>
        <v/>
      </c>
      <c r="AF1898" s="121" t="str">
        <f t="shared" si="114"/>
        <v/>
      </c>
    </row>
    <row r="1899" spans="2:32" ht="15.75" customHeight="1" x14ac:dyDescent="0.35">
      <c r="B1899" s="903"/>
      <c r="C1899" s="904"/>
      <c r="D1899" s="905"/>
      <c r="E1899" s="906"/>
      <c r="F1899" s="907"/>
      <c r="G1899" s="908"/>
      <c r="H1899" s="909"/>
      <c r="I1899" s="910"/>
      <c r="J1899" s="911"/>
      <c r="K1899" s="912"/>
      <c r="L1899" s="913"/>
      <c r="M1899" s="914"/>
      <c r="N1899" s="915"/>
      <c r="O1899" s="914"/>
      <c r="P1899" s="915"/>
      <c r="Q1899" s="916"/>
      <c r="R1899" s="917"/>
      <c r="S1899" s="918"/>
      <c r="T1899" s="114" t="str" cm="1">
        <f t="array" ref="T1899">_xlfn.IFS(I1899="L = L",J1899*K1899,I1899="L = RoT",J1899*R1899*S1899,I1899="A = L x H",J1899*K1899*L1899,I1899="A = CS",J1899*O1899,I1899="A = A",J1899*N1899,I1899="A = RoT",J1899*R1899*S1899,I1899="V = L x H x T",J1899*K1899*L1899*M1899,I1899="V = L x CS",J1899*K1899*O1899,I1899="V = T x A",J1899*M1899*N1899,I1899="V = V",J1899*P1899,I1899="V = RoT",J1899*R1899*S1899,I1899="M = M",J1899*Q1899,I1899="M = RoT",J1899*R1899*S1899,I1899="","")</f>
        <v/>
      </c>
      <c r="U1899" s="115" t="str" cm="1">
        <f t="array" ref="U1899">_xlfn.IFNA(_xlfn.IFS($H1899="length","m",$H1899="area","m2",$H1899="volume","m3",$H1899="mass","kg",$H1899="",""),"problem")</f>
        <v/>
      </c>
      <c r="V1899" s="475"/>
      <c r="W1899" s="476"/>
      <c r="X1899" s="476"/>
      <c r="Y1899" s="476"/>
      <c r="Z1899" s="116"/>
      <c r="AA1899" s="117" t="str" cm="1">
        <f t="array" ref="AA1899">_xlfn.IFNA(_xlfn.IFS($H1899="Length",VLOOKUP($Y1899,Densities,3,FALSE),$H1899="area",VLOOKUP($Y1899,Densities,4,FALSE),$H1899="volume",VLOOKUP($Y1899,Densities,5,FALSE),$H1899="mass",1,$H1899="",""),"enter density manually")</f>
        <v/>
      </c>
      <c r="AB1899" s="115" t="str" cm="1">
        <f t="array" ref="AB1899">_xlfn.IFNA(_xlfn.IFS($H1899="length","kg/m",$H1899="area","kg/m2",$H1899="volume","kg/m3",$H1899="mass","kg/kg",$H1899="",""),"problem")</f>
        <v/>
      </c>
      <c r="AC1899" s="118" t="str">
        <f t="shared" si="115"/>
        <v/>
      </c>
      <c r="AD1899" s="119" t="str">
        <f t="shared" si="116"/>
        <v/>
      </c>
      <c r="AE1899" s="120" t="str">
        <f t="shared" si="117"/>
        <v/>
      </c>
      <c r="AF1899" s="121" t="str">
        <f t="shared" si="114"/>
        <v/>
      </c>
    </row>
    <row r="1900" spans="2:32" ht="15.75" customHeight="1" x14ac:dyDescent="0.35">
      <c r="B1900" s="903"/>
      <c r="C1900" s="904"/>
      <c r="D1900" s="905"/>
      <c r="E1900" s="906"/>
      <c r="F1900" s="907"/>
      <c r="G1900" s="908"/>
      <c r="H1900" s="909"/>
      <c r="I1900" s="910"/>
      <c r="J1900" s="911"/>
      <c r="K1900" s="912"/>
      <c r="L1900" s="913"/>
      <c r="M1900" s="914"/>
      <c r="N1900" s="915"/>
      <c r="O1900" s="914"/>
      <c r="P1900" s="915"/>
      <c r="Q1900" s="916"/>
      <c r="R1900" s="917"/>
      <c r="S1900" s="918"/>
      <c r="T1900" s="114" t="str" cm="1">
        <f t="array" ref="T1900">_xlfn.IFS(I1900="L = L",J1900*K1900,I1900="L = RoT",J1900*R1900*S1900,I1900="A = L x H",J1900*K1900*L1900,I1900="A = CS",J1900*O1900,I1900="A = A",J1900*N1900,I1900="A = RoT",J1900*R1900*S1900,I1900="V = L x H x T",J1900*K1900*L1900*M1900,I1900="V = L x CS",J1900*K1900*O1900,I1900="V = T x A",J1900*M1900*N1900,I1900="V = V",J1900*P1900,I1900="V = RoT",J1900*R1900*S1900,I1900="M = M",J1900*Q1900,I1900="M = RoT",J1900*R1900*S1900,I1900="","")</f>
        <v/>
      </c>
      <c r="U1900" s="115" t="str" cm="1">
        <f t="array" ref="U1900">_xlfn.IFNA(_xlfn.IFS($H1900="length","m",$H1900="area","m2",$H1900="volume","m3",$H1900="mass","kg",$H1900="",""),"problem")</f>
        <v/>
      </c>
      <c r="V1900" s="475"/>
      <c r="W1900" s="476"/>
      <c r="X1900" s="476"/>
      <c r="Y1900" s="476"/>
      <c r="Z1900" s="116"/>
      <c r="AA1900" s="117" t="str" cm="1">
        <f t="array" ref="AA1900">_xlfn.IFNA(_xlfn.IFS($H1900="Length",VLOOKUP($Y1900,Densities,3,FALSE),$H1900="area",VLOOKUP($Y1900,Densities,4,FALSE),$H1900="volume",VLOOKUP($Y1900,Densities,5,FALSE),$H1900="mass",1,$H1900="",""),"enter density manually")</f>
        <v/>
      </c>
      <c r="AB1900" s="115" t="str" cm="1">
        <f t="array" ref="AB1900">_xlfn.IFNA(_xlfn.IFS($H1900="length","kg/m",$H1900="area","kg/m2",$H1900="volume","kg/m3",$H1900="mass","kg/kg",$H1900="",""),"problem")</f>
        <v/>
      </c>
      <c r="AC1900" s="118" t="str">
        <f t="shared" si="115"/>
        <v/>
      </c>
      <c r="AD1900" s="119" t="str">
        <f t="shared" si="116"/>
        <v/>
      </c>
      <c r="AE1900" s="120" t="str">
        <f t="shared" si="117"/>
        <v/>
      </c>
      <c r="AF1900" s="121" t="str">
        <f t="shared" si="114"/>
        <v/>
      </c>
    </row>
    <row r="1901" spans="2:32" ht="15.75" customHeight="1" x14ac:dyDescent="0.35">
      <c r="B1901" s="903"/>
      <c r="C1901" s="904"/>
      <c r="D1901" s="905"/>
      <c r="E1901" s="906"/>
      <c r="F1901" s="907"/>
      <c r="G1901" s="908"/>
      <c r="H1901" s="909"/>
      <c r="I1901" s="910"/>
      <c r="J1901" s="911"/>
      <c r="K1901" s="912"/>
      <c r="L1901" s="913"/>
      <c r="M1901" s="914"/>
      <c r="N1901" s="915"/>
      <c r="O1901" s="914"/>
      <c r="P1901" s="915"/>
      <c r="Q1901" s="916"/>
      <c r="R1901" s="917"/>
      <c r="S1901" s="918"/>
      <c r="T1901" s="114" t="str" cm="1">
        <f t="array" ref="T1901">_xlfn.IFS(I1901="L = L",J1901*K1901,I1901="L = RoT",J1901*R1901*S1901,I1901="A = L x H",J1901*K1901*L1901,I1901="A = CS",J1901*O1901,I1901="A = A",J1901*N1901,I1901="A = RoT",J1901*R1901*S1901,I1901="V = L x H x T",J1901*K1901*L1901*M1901,I1901="V = L x CS",J1901*K1901*O1901,I1901="V = T x A",J1901*M1901*N1901,I1901="V = V",J1901*P1901,I1901="V = RoT",J1901*R1901*S1901,I1901="M = M",J1901*Q1901,I1901="M = RoT",J1901*R1901*S1901,I1901="","")</f>
        <v/>
      </c>
      <c r="U1901" s="115" t="str" cm="1">
        <f t="array" ref="U1901">_xlfn.IFNA(_xlfn.IFS($H1901="length","m",$H1901="area","m2",$H1901="volume","m3",$H1901="mass","kg",$H1901="",""),"problem")</f>
        <v/>
      </c>
      <c r="V1901" s="475"/>
      <c r="W1901" s="476"/>
      <c r="X1901" s="476"/>
      <c r="Y1901" s="476"/>
      <c r="Z1901" s="116"/>
      <c r="AA1901" s="117" t="str" cm="1">
        <f t="array" ref="AA1901">_xlfn.IFNA(_xlfn.IFS($H1901="Length",VLOOKUP($Y1901,Densities,3,FALSE),$H1901="area",VLOOKUP($Y1901,Densities,4,FALSE),$H1901="volume",VLOOKUP($Y1901,Densities,5,FALSE),$H1901="mass",1,$H1901="",""),"enter density manually")</f>
        <v/>
      </c>
      <c r="AB1901" s="115" t="str" cm="1">
        <f t="array" ref="AB1901">_xlfn.IFNA(_xlfn.IFS($H1901="length","kg/m",$H1901="area","kg/m2",$H1901="volume","kg/m3",$H1901="mass","kg/kg",$H1901="",""),"problem")</f>
        <v/>
      </c>
      <c r="AC1901" s="118" t="str">
        <f t="shared" si="115"/>
        <v/>
      </c>
      <c r="AD1901" s="119" t="str">
        <f t="shared" si="116"/>
        <v/>
      </c>
      <c r="AE1901" s="120" t="str">
        <f t="shared" si="117"/>
        <v/>
      </c>
      <c r="AF1901" s="121" t="str">
        <f t="shared" si="114"/>
        <v/>
      </c>
    </row>
    <row r="1902" spans="2:32" ht="15.75" customHeight="1" x14ac:dyDescent="0.35">
      <c r="B1902" s="903"/>
      <c r="C1902" s="904"/>
      <c r="D1902" s="905"/>
      <c r="E1902" s="906"/>
      <c r="F1902" s="907"/>
      <c r="G1902" s="908"/>
      <c r="H1902" s="909"/>
      <c r="I1902" s="910"/>
      <c r="J1902" s="911"/>
      <c r="K1902" s="912"/>
      <c r="L1902" s="913"/>
      <c r="M1902" s="914"/>
      <c r="N1902" s="915"/>
      <c r="O1902" s="914"/>
      <c r="P1902" s="915"/>
      <c r="Q1902" s="916"/>
      <c r="R1902" s="917"/>
      <c r="S1902" s="918"/>
      <c r="T1902" s="114" t="str" cm="1">
        <f t="array" ref="T1902">_xlfn.IFS(I1902="L = L",J1902*K1902,I1902="L = RoT",J1902*R1902*S1902,I1902="A = L x H",J1902*K1902*L1902,I1902="A = CS",J1902*O1902,I1902="A = A",J1902*N1902,I1902="A = RoT",J1902*R1902*S1902,I1902="V = L x H x T",J1902*K1902*L1902*M1902,I1902="V = L x CS",J1902*K1902*O1902,I1902="V = T x A",J1902*M1902*N1902,I1902="V = V",J1902*P1902,I1902="V = RoT",J1902*R1902*S1902,I1902="M = M",J1902*Q1902,I1902="M = RoT",J1902*R1902*S1902,I1902="","")</f>
        <v/>
      </c>
      <c r="U1902" s="115" t="str" cm="1">
        <f t="array" ref="U1902">_xlfn.IFNA(_xlfn.IFS($H1902="length","m",$H1902="area","m2",$H1902="volume","m3",$H1902="mass","kg",$H1902="",""),"problem")</f>
        <v/>
      </c>
      <c r="V1902" s="475"/>
      <c r="W1902" s="476"/>
      <c r="X1902" s="476"/>
      <c r="Y1902" s="476"/>
      <c r="Z1902" s="116"/>
      <c r="AA1902" s="117" t="str" cm="1">
        <f t="array" ref="AA1902">_xlfn.IFNA(_xlfn.IFS($H1902="Length",VLOOKUP($Y1902,Densities,3,FALSE),$H1902="area",VLOOKUP($Y1902,Densities,4,FALSE),$H1902="volume",VLOOKUP($Y1902,Densities,5,FALSE),$H1902="mass",1,$H1902="",""),"enter density manually")</f>
        <v/>
      </c>
      <c r="AB1902" s="115" t="str" cm="1">
        <f t="array" ref="AB1902">_xlfn.IFNA(_xlfn.IFS($H1902="length","kg/m",$H1902="area","kg/m2",$H1902="volume","kg/m3",$H1902="mass","kg/kg",$H1902="",""),"problem")</f>
        <v/>
      </c>
      <c r="AC1902" s="118" t="str">
        <f t="shared" si="115"/>
        <v/>
      </c>
      <c r="AD1902" s="119" t="str">
        <f t="shared" si="116"/>
        <v/>
      </c>
      <c r="AE1902" s="120" t="str">
        <f t="shared" si="117"/>
        <v/>
      </c>
      <c r="AF1902" s="121" t="str">
        <f t="shared" si="114"/>
        <v/>
      </c>
    </row>
    <row r="1903" spans="2:32" ht="15.75" customHeight="1" x14ac:dyDescent="0.35">
      <c r="B1903" s="903"/>
      <c r="C1903" s="904"/>
      <c r="D1903" s="905"/>
      <c r="E1903" s="906"/>
      <c r="F1903" s="907"/>
      <c r="G1903" s="908"/>
      <c r="H1903" s="909"/>
      <c r="I1903" s="910"/>
      <c r="J1903" s="911"/>
      <c r="K1903" s="912"/>
      <c r="L1903" s="913"/>
      <c r="M1903" s="914"/>
      <c r="N1903" s="915"/>
      <c r="O1903" s="914"/>
      <c r="P1903" s="915"/>
      <c r="Q1903" s="916"/>
      <c r="R1903" s="917"/>
      <c r="S1903" s="918"/>
      <c r="T1903" s="114" t="str" cm="1">
        <f t="array" ref="T1903">_xlfn.IFS(I1903="L = L",J1903*K1903,I1903="L = RoT",J1903*R1903*S1903,I1903="A = L x H",J1903*K1903*L1903,I1903="A = CS",J1903*O1903,I1903="A = A",J1903*N1903,I1903="A = RoT",J1903*R1903*S1903,I1903="V = L x H x T",J1903*K1903*L1903*M1903,I1903="V = L x CS",J1903*K1903*O1903,I1903="V = T x A",J1903*M1903*N1903,I1903="V = V",J1903*P1903,I1903="V = RoT",J1903*R1903*S1903,I1903="M = M",J1903*Q1903,I1903="M = RoT",J1903*R1903*S1903,I1903="","")</f>
        <v/>
      </c>
      <c r="U1903" s="115" t="str" cm="1">
        <f t="array" ref="U1903">_xlfn.IFNA(_xlfn.IFS($H1903="length","m",$H1903="area","m2",$H1903="volume","m3",$H1903="mass","kg",$H1903="",""),"problem")</f>
        <v/>
      </c>
      <c r="V1903" s="475"/>
      <c r="W1903" s="476"/>
      <c r="X1903" s="476"/>
      <c r="Y1903" s="476"/>
      <c r="Z1903" s="116"/>
      <c r="AA1903" s="117" t="str" cm="1">
        <f t="array" ref="AA1903">_xlfn.IFNA(_xlfn.IFS($H1903="Length",VLOOKUP($Y1903,Densities,3,FALSE),$H1903="area",VLOOKUP($Y1903,Densities,4,FALSE),$H1903="volume",VLOOKUP($Y1903,Densities,5,FALSE),$H1903="mass",1,$H1903="",""),"enter density manually")</f>
        <v/>
      </c>
      <c r="AB1903" s="115" t="str" cm="1">
        <f t="array" ref="AB1903">_xlfn.IFNA(_xlfn.IFS($H1903="length","kg/m",$H1903="area","kg/m2",$H1903="volume","kg/m3",$H1903="mass","kg/kg",$H1903="",""),"problem")</f>
        <v/>
      </c>
      <c r="AC1903" s="118" t="str">
        <f t="shared" si="115"/>
        <v/>
      </c>
      <c r="AD1903" s="119" t="str">
        <f t="shared" si="116"/>
        <v/>
      </c>
      <c r="AE1903" s="120" t="str">
        <f t="shared" si="117"/>
        <v/>
      </c>
      <c r="AF1903" s="121" t="str">
        <f t="shared" si="114"/>
        <v/>
      </c>
    </row>
    <row r="1904" spans="2:32" ht="15.75" customHeight="1" x14ac:dyDescent="0.35">
      <c r="B1904" s="903"/>
      <c r="C1904" s="904"/>
      <c r="D1904" s="905"/>
      <c r="E1904" s="906"/>
      <c r="F1904" s="907"/>
      <c r="G1904" s="908"/>
      <c r="H1904" s="909"/>
      <c r="I1904" s="910"/>
      <c r="J1904" s="911"/>
      <c r="K1904" s="912"/>
      <c r="L1904" s="913"/>
      <c r="M1904" s="914"/>
      <c r="N1904" s="915"/>
      <c r="O1904" s="914"/>
      <c r="P1904" s="915"/>
      <c r="Q1904" s="916"/>
      <c r="R1904" s="917"/>
      <c r="S1904" s="918"/>
      <c r="T1904" s="114" t="str" cm="1">
        <f t="array" ref="T1904">_xlfn.IFS(I1904="L = L",J1904*K1904,I1904="L = RoT",J1904*R1904*S1904,I1904="A = L x H",J1904*K1904*L1904,I1904="A = CS",J1904*O1904,I1904="A = A",J1904*N1904,I1904="A = RoT",J1904*R1904*S1904,I1904="V = L x H x T",J1904*K1904*L1904*M1904,I1904="V = L x CS",J1904*K1904*O1904,I1904="V = T x A",J1904*M1904*N1904,I1904="V = V",J1904*P1904,I1904="V = RoT",J1904*R1904*S1904,I1904="M = M",J1904*Q1904,I1904="M = RoT",J1904*R1904*S1904,I1904="","")</f>
        <v/>
      </c>
      <c r="U1904" s="115" t="str" cm="1">
        <f t="array" ref="U1904">_xlfn.IFNA(_xlfn.IFS($H1904="length","m",$H1904="area","m2",$H1904="volume","m3",$H1904="mass","kg",$H1904="",""),"problem")</f>
        <v/>
      </c>
      <c r="V1904" s="475"/>
      <c r="W1904" s="476"/>
      <c r="X1904" s="476"/>
      <c r="Y1904" s="476"/>
      <c r="Z1904" s="116"/>
      <c r="AA1904" s="117" t="str" cm="1">
        <f t="array" ref="AA1904">_xlfn.IFNA(_xlfn.IFS($H1904="Length",VLOOKUP($Y1904,Densities,3,FALSE),$H1904="area",VLOOKUP($Y1904,Densities,4,FALSE),$H1904="volume",VLOOKUP($Y1904,Densities,5,FALSE),$H1904="mass",1,$H1904="",""),"enter density manually")</f>
        <v/>
      </c>
      <c r="AB1904" s="115" t="str" cm="1">
        <f t="array" ref="AB1904">_xlfn.IFNA(_xlfn.IFS($H1904="length","kg/m",$H1904="area","kg/m2",$H1904="volume","kg/m3",$H1904="mass","kg/kg",$H1904="",""),"problem")</f>
        <v/>
      </c>
      <c r="AC1904" s="118" t="str">
        <f t="shared" si="115"/>
        <v/>
      </c>
      <c r="AD1904" s="119" t="str">
        <f t="shared" si="116"/>
        <v/>
      </c>
      <c r="AE1904" s="120" t="str">
        <f t="shared" si="117"/>
        <v/>
      </c>
      <c r="AF1904" s="121" t="str">
        <f t="shared" si="114"/>
        <v/>
      </c>
    </row>
    <row r="1905" spans="2:32" ht="15.75" customHeight="1" x14ac:dyDescent="0.35">
      <c r="B1905" s="903"/>
      <c r="C1905" s="904"/>
      <c r="D1905" s="905"/>
      <c r="E1905" s="906"/>
      <c r="F1905" s="907"/>
      <c r="G1905" s="908"/>
      <c r="H1905" s="909"/>
      <c r="I1905" s="910"/>
      <c r="J1905" s="911"/>
      <c r="K1905" s="912"/>
      <c r="L1905" s="913"/>
      <c r="M1905" s="914"/>
      <c r="N1905" s="915"/>
      <c r="O1905" s="914"/>
      <c r="P1905" s="915"/>
      <c r="Q1905" s="916"/>
      <c r="R1905" s="917"/>
      <c r="S1905" s="918"/>
      <c r="T1905" s="114" t="str" cm="1">
        <f t="array" ref="T1905">_xlfn.IFS(I1905="L = L",J1905*K1905,I1905="L = RoT",J1905*R1905*S1905,I1905="A = L x H",J1905*K1905*L1905,I1905="A = CS",J1905*O1905,I1905="A = A",J1905*N1905,I1905="A = RoT",J1905*R1905*S1905,I1905="V = L x H x T",J1905*K1905*L1905*M1905,I1905="V = L x CS",J1905*K1905*O1905,I1905="V = T x A",J1905*M1905*N1905,I1905="V = V",J1905*P1905,I1905="V = RoT",J1905*R1905*S1905,I1905="M = M",J1905*Q1905,I1905="M = RoT",J1905*R1905*S1905,I1905="","")</f>
        <v/>
      </c>
      <c r="U1905" s="115" t="str" cm="1">
        <f t="array" ref="U1905">_xlfn.IFNA(_xlfn.IFS($H1905="length","m",$H1905="area","m2",$H1905="volume","m3",$H1905="mass","kg",$H1905="",""),"problem")</f>
        <v/>
      </c>
      <c r="V1905" s="475"/>
      <c r="W1905" s="476"/>
      <c r="X1905" s="476"/>
      <c r="Y1905" s="476"/>
      <c r="Z1905" s="116"/>
      <c r="AA1905" s="117" t="str" cm="1">
        <f t="array" ref="AA1905">_xlfn.IFNA(_xlfn.IFS($H1905="Length",VLOOKUP($Y1905,Densities,3,FALSE),$H1905="area",VLOOKUP($Y1905,Densities,4,FALSE),$H1905="volume",VLOOKUP($Y1905,Densities,5,FALSE),$H1905="mass",1,$H1905="",""),"enter density manually")</f>
        <v/>
      </c>
      <c r="AB1905" s="115" t="str" cm="1">
        <f t="array" ref="AB1905">_xlfn.IFNA(_xlfn.IFS($H1905="length","kg/m",$H1905="area","kg/m2",$H1905="volume","kg/m3",$H1905="mass","kg/kg",$H1905="",""),"problem")</f>
        <v/>
      </c>
      <c r="AC1905" s="118" t="str">
        <f t="shared" si="115"/>
        <v/>
      </c>
      <c r="AD1905" s="119" t="str">
        <f t="shared" si="116"/>
        <v/>
      </c>
      <c r="AE1905" s="120" t="str">
        <f t="shared" si="117"/>
        <v/>
      </c>
      <c r="AF1905" s="121" t="str">
        <f t="shared" si="114"/>
        <v/>
      </c>
    </row>
    <row r="1906" spans="2:32" ht="15.75" customHeight="1" x14ac:dyDescent="0.35">
      <c r="B1906" s="903"/>
      <c r="C1906" s="904"/>
      <c r="D1906" s="905"/>
      <c r="E1906" s="906"/>
      <c r="F1906" s="907"/>
      <c r="G1906" s="908"/>
      <c r="H1906" s="909"/>
      <c r="I1906" s="910"/>
      <c r="J1906" s="911"/>
      <c r="K1906" s="912"/>
      <c r="L1906" s="913"/>
      <c r="M1906" s="914"/>
      <c r="N1906" s="915"/>
      <c r="O1906" s="914"/>
      <c r="P1906" s="915"/>
      <c r="Q1906" s="916"/>
      <c r="R1906" s="917"/>
      <c r="S1906" s="918"/>
      <c r="T1906" s="114" t="str" cm="1">
        <f t="array" ref="T1906">_xlfn.IFS(I1906="L = L",J1906*K1906,I1906="L = RoT",J1906*R1906*S1906,I1906="A = L x H",J1906*K1906*L1906,I1906="A = CS",J1906*O1906,I1906="A = A",J1906*N1906,I1906="A = RoT",J1906*R1906*S1906,I1906="V = L x H x T",J1906*K1906*L1906*M1906,I1906="V = L x CS",J1906*K1906*O1906,I1906="V = T x A",J1906*M1906*N1906,I1906="V = V",J1906*P1906,I1906="V = RoT",J1906*R1906*S1906,I1906="M = M",J1906*Q1906,I1906="M = RoT",J1906*R1906*S1906,I1906="","")</f>
        <v/>
      </c>
      <c r="U1906" s="115" t="str" cm="1">
        <f t="array" ref="U1906">_xlfn.IFNA(_xlfn.IFS($H1906="length","m",$H1906="area","m2",$H1906="volume","m3",$H1906="mass","kg",$H1906="",""),"problem")</f>
        <v/>
      </c>
      <c r="V1906" s="475"/>
      <c r="W1906" s="476"/>
      <c r="X1906" s="476"/>
      <c r="Y1906" s="476"/>
      <c r="Z1906" s="116"/>
      <c r="AA1906" s="117" t="str" cm="1">
        <f t="array" ref="AA1906">_xlfn.IFNA(_xlfn.IFS($H1906="Length",VLOOKUP($Y1906,Densities,3,FALSE),$H1906="area",VLOOKUP($Y1906,Densities,4,FALSE),$H1906="volume",VLOOKUP($Y1906,Densities,5,FALSE),$H1906="mass",1,$H1906="",""),"enter density manually")</f>
        <v/>
      </c>
      <c r="AB1906" s="115" t="str" cm="1">
        <f t="array" ref="AB1906">_xlfn.IFNA(_xlfn.IFS($H1906="length","kg/m",$H1906="area","kg/m2",$H1906="volume","kg/m3",$H1906="mass","kg/kg",$H1906="",""),"problem")</f>
        <v/>
      </c>
      <c r="AC1906" s="118" t="str">
        <f t="shared" si="115"/>
        <v/>
      </c>
      <c r="AD1906" s="119" t="str">
        <f t="shared" si="116"/>
        <v/>
      </c>
      <c r="AE1906" s="120" t="str">
        <f t="shared" si="117"/>
        <v/>
      </c>
      <c r="AF1906" s="121" t="str">
        <f t="shared" si="114"/>
        <v/>
      </c>
    </row>
    <row r="1907" spans="2:32" ht="15.75" customHeight="1" x14ac:dyDescent="0.35">
      <c r="B1907" s="903"/>
      <c r="C1907" s="904"/>
      <c r="D1907" s="905"/>
      <c r="E1907" s="906"/>
      <c r="F1907" s="907"/>
      <c r="G1907" s="908"/>
      <c r="H1907" s="909"/>
      <c r="I1907" s="910"/>
      <c r="J1907" s="911"/>
      <c r="K1907" s="912"/>
      <c r="L1907" s="913"/>
      <c r="M1907" s="914"/>
      <c r="N1907" s="915"/>
      <c r="O1907" s="914"/>
      <c r="P1907" s="915"/>
      <c r="Q1907" s="916"/>
      <c r="R1907" s="917"/>
      <c r="S1907" s="918"/>
      <c r="T1907" s="114" t="str" cm="1">
        <f t="array" ref="T1907">_xlfn.IFS(I1907="L = L",J1907*K1907,I1907="L = RoT",J1907*R1907*S1907,I1907="A = L x H",J1907*K1907*L1907,I1907="A = CS",J1907*O1907,I1907="A = A",J1907*N1907,I1907="A = RoT",J1907*R1907*S1907,I1907="V = L x H x T",J1907*K1907*L1907*M1907,I1907="V = L x CS",J1907*K1907*O1907,I1907="V = T x A",J1907*M1907*N1907,I1907="V = V",J1907*P1907,I1907="V = RoT",J1907*R1907*S1907,I1907="M = M",J1907*Q1907,I1907="M = RoT",J1907*R1907*S1907,I1907="","")</f>
        <v/>
      </c>
      <c r="U1907" s="115" t="str" cm="1">
        <f t="array" ref="U1907">_xlfn.IFNA(_xlfn.IFS($H1907="length","m",$H1907="area","m2",$H1907="volume","m3",$H1907="mass","kg",$H1907="",""),"problem")</f>
        <v/>
      </c>
      <c r="V1907" s="475"/>
      <c r="W1907" s="476"/>
      <c r="X1907" s="476"/>
      <c r="Y1907" s="476"/>
      <c r="Z1907" s="116"/>
      <c r="AA1907" s="117" t="str" cm="1">
        <f t="array" ref="AA1907">_xlfn.IFNA(_xlfn.IFS($H1907="Length",VLOOKUP($Y1907,Densities,3,FALSE),$H1907="area",VLOOKUP($Y1907,Densities,4,FALSE),$H1907="volume",VLOOKUP($Y1907,Densities,5,FALSE),$H1907="mass",1,$H1907="",""),"enter density manually")</f>
        <v/>
      </c>
      <c r="AB1907" s="115" t="str" cm="1">
        <f t="array" ref="AB1907">_xlfn.IFNA(_xlfn.IFS($H1907="length","kg/m",$H1907="area","kg/m2",$H1907="volume","kg/m3",$H1907="mass","kg/kg",$H1907="",""),"problem")</f>
        <v/>
      </c>
      <c r="AC1907" s="118" t="str">
        <f t="shared" si="115"/>
        <v/>
      </c>
      <c r="AD1907" s="119" t="str">
        <f t="shared" si="116"/>
        <v/>
      </c>
      <c r="AE1907" s="120" t="str">
        <f t="shared" si="117"/>
        <v/>
      </c>
      <c r="AF1907" s="121" t="str">
        <f t="shared" si="114"/>
        <v/>
      </c>
    </row>
    <row r="1908" spans="2:32" ht="15.75" customHeight="1" x14ac:dyDescent="0.35">
      <c r="B1908" s="903"/>
      <c r="C1908" s="904"/>
      <c r="D1908" s="905"/>
      <c r="E1908" s="906"/>
      <c r="F1908" s="907"/>
      <c r="G1908" s="908"/>
      <c r="H1908" s="909"/>
      <c r="I1908" s="910"/>
      <c r="J1908" s="911"/>
      <c r="K1908" s="912"/>
      <c r="L1908" s="913"/>
      <c r="M1908" s="914"/>
      <c r="N1908" s="915"/>
      <c r="O1908" s="914"/>
      <c r="P1908" s="915"/>
      <c r="Q1908" s="916"/>
      <c r="R1908" s="917"/>
      <c r="S1908" s="918"/>
      <c r="T1908" s="114" t="str" cm="1">
        <f t="array" ref="T1908">_xlfn.IFS(I1908="L = L",J1908*K1908,I1908="L = RoT",J1908*R1908*S1908,I1908="A = L x H",J1908*K1908*L1908,I1908="A = CS",J1908*O1908,I1908="A = A",J1908*N1908,I1908="A = RoT",J1908*R1908*S1908,I1908="V = L x H x T",J1908*K1908*L1908*M1908,I1908="V = L x CS",J1908*K1908*O1908,I1908="V = T x A",J1908*M1908*N1908,I1908="V = V",J1908*P1908,I1908="V = RoT",J1908*R1908*S1908,I1908="M = M",J1908*Q1908,I1908="M = RoT",J1908*R1908*S1908,I1908="","")</f>
        <v/>
      </c>
      <c r="U1908" s="115" t="str" cm="1">
        <f t="array" ref="U1908">_xlfn.IFNA(_xlfn.IFS($H1908="length","m",$H1908="area","m2",$H1908="volume","m3",$H1908="mass","kg",$H1908="",""),"problem")</f>
        <v/>
      </c>
      <c r="V1908" s="475"/>
      <c r="W1908" s="476"/>
      <c r="X1908" s="476"/>
      <c r="Y1908" s="476"/>
      <c r="Z1908" s="116"/>
      <c r="AA1908" s="117" t="str" cm="1">
        <f t="array" ref="AA1908">_xlfn.IFNA(_xlfn.IFS($H1908="Length",VLOOKUP($Y1908,Densities,3,FALSE),$H1908="area",VLOOKUP($Y1908,Densities,4,FALSE),$H1908="volume",VLOOKUP($Y1908,Densities,5,FALSE),$H1908="mass",1,$H1908="",""),"enter density manually")</f>
        <v/>
      </c>
      <c r="AB1908" s="115" t="str" cm="1">
        <f t="array" ref="AB1908">_xlfn.IFNA(_xlfn.IFS($H1908="length","kg/m",$H1908="area","kg/m2",$H1908="volume","kg/m3",$H1908="mass","kg/kg",$H1908="",""),"problem")</f>
        <v/>
      </c>
      <c r="AC1908" s="118" t="str">
        <f t="shared" si="115"/>
        <v/>
      </c>
      <c r="AD1908" s="119" t="str">
        <f t="shared" si="116"/>
        <v/>
      </c>
      <c r="AE1908" s="120" t="str">
        <f t="shared" si="117"/>
        <v/>
      </c>
      <c r="AF1908" s="121" t="str">
        <f t="shared" si="114"/>
        <v/>
      </c>
    </row>
    <row r="1909" spans="2:32" ht="15.75" customHeight="1" x14ac:dyDescent="0.35">
      <c r="B1909" s="903"/>
      <c r="C1909" s="904"/>
      <c r="D1909" s="905"/>
      <c r="E1909" s="906"/>
      <c r="F1909" s="907"/>
      <c r="G1909" s="908"/>
      <c r="H1909" s="909"/>
      <c r="I1909" s="910"/>
      <c r="J1909" s="911"/>
      <c r="K1909" s="912"/>
      <c r="L1909" s="913"/>
      <c r="M1909" s="914"/>
      <c r="N1909" s="915"/>
      <c r="O1909" s="914"/>
      <c r="P1909" s="915"/>
      <c r="Q1909" s="916"/>
      <c r="R1909" s="917"/>
      <c r="S1909" s="918"/>
      <c r="T1909" s="114" t="str" cm="1">
        <f t="array" ref="T1909">_xlfn.IFS(I1909="L = L",J1909*K1909,I1909="L = RoT",J1909*R1909*S1909,I1909="A = L x H",J1909*K1909*L1909,I1909="A = CS",J1909*O1909,I1909="A = A",J1909*N1909,I1909="A = RoT",J1909*R1909*S1909,I1909="V = L x H x T",J1909*K1909*L1909*M1909,I1909="V = L x CS",J1909*K1909*O1909,I1909="V = T x A",J1909*M1909*N1909,I1909="V = V",J1909*P1909,I1909="V = RoT",J1909*R1909*S1909,I1909="M = M",J1909*Q1909,I1909="M = RoT",J1909*R1909*S1909,I1909="","")</f>
        <v/>
      </c>
      <c r="U1909" s="115" t="str" cm="1">
        <f t="array" ref="U1909">_xlfn.IFNA(_xlfn.IFS($H1909="length","m",$H1909="area","m2",$H1909="volume","m3",$H1909="mass","kg",$H1909="",""),"problem")</f>
        <v/>
      </c>
      <c r="V1909" s="475"/>
      <c r="W1909" s="476"/>
      <c r="X1909" s="476"/>
      <c r="Y1909" s="476"/>
      <c r="Z1909" s="116"/>
      <c r="AA1909" s="117" t="str" cm="1">
        <f t="array" ref="AA1909">_xlfn.IFNA(_xlfn.IFS($H1909="Length",VLOOKUP($Y1909,Densities,3,FALSE),$H1909="area",VLOOKUP($Y1909,Densities,4,FALSE),$H1909="volume",VLOOKUP($Y1909,Densities,5,FALSE),$H1909="mass",1,$H1909="",""),"enter density manually")</f>
        <v/>
      </c>
      <c r="AB1909" s="115" t="str" cm="1">
        <f t="array" ref="AB1909">_xlfn.IFNA(_xlfn.IFS($H1909="length","kg/m",$H1909="area","kg/m2",$H1909="volume","kg/m3",$H1909="mass","kg/kg",$H1909="",""),"problem")</f>
        <v/>
      </c>
      <c r="AC1909" s="118" t="str">
        <f t="shared" si="115"/>
        <v/>
      </c>
      <c r="AD1909" s="119" t="str">
        <f t="shared" si="116"/>
        <v/>
      </c>
      <c r="AE1909" s="120" t="str">
        <f t="shared" si="117"/>
        <v/>
      </c>
      <c r="AF1909" s="121" t="str">
        <f t="shared" si="114"/>
        <v/>
      </c>
    </row>
    <row r="1910" spans="2:32" ht="15.75" customHeight="1" x14ac:dyDescent="0.35">
      <c r="B1910" s="903"/>
      <c r="C1910" s="904"/>
      <c r="D1910" s="905"/>
      <c r="E1910" s="906"/>
      <c r="F1910" s="907"/>
      <c r="G1910" s="908"/>
      <c r="H1910" s="909"/>
      <c r="I1910" s="910"/>
      <c r="J1910" s="911"/>
      <c r="K1910" s="912"/>
      <c r="L1910" s="913"/>
      <c r="M1910" s="914"/>
      <c r="N1910" s="915"/>
      <c r="O1910" s="914"/>
      <c r="P1910" s="915"/>
      <c r="Q1910" s="916"/>
      <c r="R1910" s="917"/>
      <c r="S1910" s="918"/>
      <c r="T1910" s="114" t="str" cm="1">
        <f t="array" ref="T1910">_xlfn.IFS(I1910="L = L",J1910*K1910,I1910="L = RoT",J1910*R1910*S1910,I1910="A = L x H",J1910*K1910*L1910,I1910="A = CS",J1910*O1910,I1910="A = A",J1910*N1910,I1910="A = RoT",J1910*R1910*S1910,I1910="V = L x H x T",J1910*K1910*L1910*M1910,I1910="V = L x CS",J1910*K1910*O1910,I1910="V = T x A",J1910*M1910*N1910,I1910="V = V",J1910*P1910,I1910="V = RoT",J1910*R1910*S1910,I1910="M = M",J1910*Q1910,I1910="M = RoT",J1910*R1910*S1910,I1910="","")</f>
        <v/>
      </c>
      <c r="U1910" s="115" t="str" cm="1">
        <f t="array" ref="U1910">_xlfn.IFNA(_xlfn.IFS($H1910="length","m",$H1910="area","m2",$H1910="volume","m3",$H1910="mass","kg",$H1910="",""),"problem")</f>
        <v/>
      </c>
      <c r="V1910" s="475"/>
      <c r="W1910" s="476"/>
      <c r="X1910" s="476"/>
      <c r="Y1910" s="476"/>
      <c r="Z1910" s="116"/>
      <c r="AA1910" s="117" t="str" cm="1">
        <f t="array" ref="AA1910">_xlfn.IFNA(_xlfn.IFS($H1910="Length",VLOOKUP($Y1910,Densities,3,FALSE),$H1910="area",VLOOKUP($Y1910,Densities,4,FALSE),$H1910="volume",VLOOKUP($Y1910,Densities,5,FALSE),$H1910="mass",1,$H1910="",""),"enter density manually")</f>
        <v/>
      </c>
      <c r="AB1910" s="115" t="str" cm="1">
        <f t="array" ref="AB1910">_xlfn.IFNA(_xlfn.IFS($H1910="length","kg/m",$H1910="area","kg/m2",$H1910="volume","kg/m3",$H1910="mass","kg/kg",$H1910="",""),"problem")</f>
        <v/>
      </c>
      <c r="AC1910" s="118" t="str">
        <f t="shared" si="115"/>
        <v/>
      </c>
      <c r="AD1910" s="119" t="str">
        <f t="shared" si="116"/>
        <v/>
      </c>
      <c r="AE1910" s="120" t="str">
        <f t="shared" si="117"/>
        <v/>
      </c>
      <c r="AF1910" s="121" t="str">
        <f t="shared" si="114"/>
        <v/>
      </c>
    </row>
    <row r="1911" spans="2:32" ht="15.75" customHeight="1" x14ac:dyDescent="0.35">
      <c r="B1911" s="903"/>
      <c r="C1911" s="904"/>
      <c r="D1911" s="905"/>
      <c r="E1911" s="906"/>
      <c r="F1911" s="907"/>
      <c r="G1911" s="908"/>
      <c r="H1911" s="909"/>
      <c r="I1911" s="910"/>
      <c r="J1911" s="911"/>
      <c r="K1911" s="912"/>
      <c r="L1911" s="913"/>
      <c r="M1911" s="914"/>
      <c r="N1911" s="915"/>
      <c r="O1911" s="914"/>
      <c r="P1911" s="915"/>
      <c r="Q1911" s="916"/>
      <c r="R1911" s="917"/>
      <c r="S1911" s="918"/>
      <c r="T1911" s="114" t="str" cm="1">
        <f t="array" ref="T1911">_xlfn.IFS(I1911="L = L",J1911*K1911,I1911="L = RoT",J1911*R1911*S1911,I1911="A = L x H",J1911*K1911*L1911,I1911="A = CS",J1911*O1911,I1911="A = A",J1911*N1911,I1911="A = RoT",J1911*R1911*S1911,I1911="V = L x H x T",J1911*K1911*L1911*M1911,I1911="V = L x CS",J1911*K1911*O1911,I1911="V = T x A",J1911*M1911*N1911,I1911="V = V",J1911*P1911,I1911="V = RoT",J1911*R1911*S1911,I1911="M = M",J1911*Q1911,I1911="M = RoT",J1911*R1911*S1911,I1911="","")</f>
        <v/>
      </c>
      <c r="U1911" s="115" t="str" cm="1">
        <f t="array" ref="U1911">_xlfn.IFNA(_xlfn.IFS($H1911="length","m",$H1911="area","m2",$H1911="volume","m3",$H1911="mass","kg",$H1911="",""),"problem")</f>
        <v/>
      </c>
      <c r="V1911" s="475"/>
      <c r="W1911" s="476"/>
      <c r="X1911" s="476"/>
      <c r="Y1911" s="476"/>
      <c r="Z1911" s="116"/>
      <c r="AA1911" s="117" t="str" cm="1">
        <f t="array" ref="AA1911">_xlfn.IFNA(_xlfn.IFS($H1911="Length",VLOOKUP($Y1911,Densities,3,FALSE),$H1911="area",VLOOKUP($Y1911,Densities,4,FALSE),$H1911="volume",VLOOKUP($Y1911,Densities,5,FALSE),$H1911="mass",1,$H1911="",""),"enter density manually")</f>
        <v/>
      </c>
      <c r="AB1911" s="115" t="str" cm="1">
        <f t="array" ref="AB1911">_xlfn.IFNA(_xlfn.IFS($H1911="length","kg/m",$H1911="area","kg/m2",$H1911="volume","kg/m3",$H1911="mass","kg/kg",$H1911="",""),"problem")</f>
        <v/>
      </c>
      <c r="AC1911" s="118" t="str">
        <f t="shared" si="115"/>
        <v/>
      </c>
      <c r="AD1911" s="119" t="str">
        <f t="shared" si="116"/>
        <v/>
      </c>
      <c r="AE1911" s="120" t="str">
        <f t="shared" si="117"/>
        <v/>
      </c>
      <c r="AF1911" s="121" t="str">
        <f t="shared" si="114"/>
        <v/>
      </c>
    </row>
    <row r="1912" spans="2:32" ht="15.75" customHeight="1" x14ac:dyDescent="0.35">
      <c r="B1912" s="903"/>
      <c r="C1912" s="904"/>
      <c r="D1912" s="905"/>
      <c r="E1912" s="906"/>
      <c r="F1912" s="907"/>
      <c r="G1912" s="908"/>
      <c r="H1912" s="909"/>
      <c r="I1912" s="910"/>
      <c r="J1912" s="911"/>
      <c r="K1912" s="912"/>
      <c r="L1912" s="913"/>
      <c r="M1912" s="914"/>
      <c r="N1912" s="915"/>
      <c r="O1912" s="914"/>
      <c r="P1912" s="915"/>
      <c r="Q1912" s="916"/>
      <c r="R1912" s="917"/>
      <c r="S1912" s="918"/>
      <c r="T1912" s="114" t="str" cm="1">
        <f t="array" ref="T1912">_xlfn.IFS(I1912="L = L",J1912*K1912,I1912="L = RoT",J1912*R1912*S1912,I1912="A = L x H",J1912*K1912*L1912,I1912="A = CS",J1912*O1912,I1912="A = A",J1912*N1912,I1912="A = RoT",J1912*R1912*S1912,I1912="V = L x H x T",J1912*K1912*L1912*M1912,I1912="V = L x CS",J1912*K1912*O1912,I1912="V = T x A",J1912*M1912*N1912,I1912="V = V",J1912*P1912,I1912="V = RoT",J1912*R1912*S1912,I1912="M = M",J1912*Q1912,I1912="M = RoT",J1912*R1912*S1912,I1912="","")</f>
        <v/>
      </c>
      <c r="U1912" s="115" t="str" cm="1">
        <f t="array" ref="U1912">_xlfn.IFNA(_xlfn.IFS($H1912="length","m",$H1912="area","m2",$H1912="volume","m3",$H1912="mass","kg",$H1912="",""),"problem")</f>
        <v/>
      </c>
      <c r="V1912" s="475"/>
      <c r="W1912" s="476"/>
      <c r="X1912" s="476"/>
      <c r="Y1912" s="476"/>
      <c r="Z1912" s="116"/>
      <c r="AA1912" s="117" t="str" cm="1">
        <f t="array" ref="AA1912">_xlfn.IFNA(_xlfn.IFS($H1912="Length",VLOOKUP($Y1912,Densities,3,FALSE),$H1912="area",VLOOKUP($Y1912,Densities,4,FALSE),$H1912="volume",VLOOKUP($Y1912,Densities,5,FALSE),$H1912="mass",1,$H1912="",""),"enter density manually")</f>
        <v/>
      </c>
      <c r="AB1912" s="115" t="str" cm="1">
        <f t="array" ref="AB1912">_xlfn.IFNA(_xlfn.IFS($H1912="length","kg/m",$H1912="area","kg/m2",$H1912="volume","kg/m3",$H1912="mass","kg/kg",$H1912="",""),"problem")</f>
        <v/>
      </c>
      <c r="AC1912" s="118" t="str">
        <f t="shared" si="115"/>
        <v/>
      </c>
      <c r="AD1912" s="119" t="str">
        <f t="shared" si="116"/>
        <v/>
      </c>
      <c r="AE1912" s="120" t="str">
        <f t="shared" si="117"/>
        <v/>
      </c>
      <c r="AF1912" s="121" t="str">
        <f t="shared" si="114"/>
        <v/>
      </c>
    </row>
    <row r="1913" spans="2:32" ht="15.75" customHeight="1" x14ac:dyDescent="0.35">
      <c r="B1913" s="903"/>
      <c r="C1913" s="904"/>
      <c r="D1913" s="905"/>
      <c r="E1913" s="906"/>
      <c r="F1913" s="907"/>
      <c r="G1913" s="908"/>
      <c r="H1913" s="909"/>
      <c r="I1913" s="910"/>
      <c r="J1913" s="911"/>
      <c r="K1913" s="912"/>
      <c r="L1913" s="913"/>
      <c r="M1913" s="914"/>
      <c r="N1913" s="915"/>
      <c r="O1913" s="914"/>
      <c r="P1913" s="915"/>
      <c r="Q1913" s="916"/>
      <c r="R1913" s="917"/>
      <c r="S1913" s="918"/>
      <c r="T1913" s="114" t="str" cm="1">
        <f t="array" ref="T1913">_xlfn.IFS(I1913="L = L",J1913*K1913,I1913="L = RoT",J1913*R1913*S1913,I1913="A = L x H",J1913*K1913*L1913,I1913="A = CS",J1913*O1913,I1913="A = A",J1913*N1913,I1913="A = RoT",J1913*R1913*S1913,I1913="V = L x H x T",J1913*K1913*L1913*M1913,I1913="V = L x CS",J1913*K1913*O1913,I1913="V = T x A",J1913*M1913*N1913,I1913="V = V",J1913*P1913,I1913="V = RoT",J1913*R1913*S1913,I1913="M = M",J1913*Q1913,I1913="M = RoT",J1913*R1913*S1913,I1913="","")</f>
        <v/>
      </c>
      <c r="U1913" s="115" t="str" cm="1">
        <f t="array" ref="U1913">_xlfn.IFNA(_xlfn.IFS($H1913="length","m",$H1913="area","m2",$H1913="volume","m3",$H1913="mass","kg",$H1913="",""),"problem")</f>
        <v/>
      </c>
      <c r="V1913" s="475"/>
      <c r="W1913" s="476"/>
      <c r="X1913" s="476"/>
      <c r="Y1913" s="476"/>
      <c r="Z1913" s="116"/>
      <c r="AA1913" s="117" t="str" cm="1">
        <f t="array" ref="AA1913">_xlfn.IFNA(_xlfn.IFS($H1913="Length",VLOOKUP($Y1913,Densities,3,FALSE),$H1913="area",VLOOKUP($Y1913,Densities,4,FALSE),$H1913="volume",VLOOKUP($Y1913,Densities,5,FALSE),$H1913="mass",1,$H1913="",""),"enter density manually")</f>
        <v/>
      </c>
      <c r="AB1913" s="115" t="str" cm="1">
        <f t="array" ref="AB1913">_xlfn.IFNA(_xlfn.IFS($H1913="length","kg/m",$H1913="area","kg/m2",$H1913="volume","kg/m3",$H1913="mass","kg/kg",$H1913="",""),"problem")</f>
        <v/>
      </c>
      <c r="AC1913" s="118" t="str">
        <f t="shared" si="115"/>
        <v/>
      </c>
      <c r="AD1913" s="119" t="str">
        <f t="shared" si="116"/>
        <v/>
      </c>
      <c r="AE1913" s="120" t="str">
        <f t="shared" si="117"/>
        <v/>
      </c>
      <c r="AF1913" s="121" t="str">
        <f t="shared" si="114"/>
        <v/>
      </c>
    </row>
    <row r="1914" spans="2:32" ht="15.75" customHeight="1" x14ac:dyDescent="0.35">
      <c r="B1914" s="903"/>
      <c r="C1914" s="904"/>
      <c r="D1914" s="905"/>
      <c r="E1914" s="906"/>
      <c r="F1914" s="907"/>
      <c r="G1914" s="908"/>
      <c r="H1914" s="909"/>
      <c r="I1914" s="910"/>
      <c r="J1914" s="911"/>
      <c r="K1914" s="912"/>
      <c r="L1914" s="913"/>
      <c r="M1914" s="914"/>
      <c r="N1914" s="915"/>
      <c r="O1914" s="914"/>
      <c r="P1914" s="915"/>
      <c r="Q1914" s="916"/>
      <c r="R1914" s="917"/>
      <c r="S1914" s="918"/>
      <c r="T1914" s="114" t="str" cm="1">
        <f t="array" ref="T1914">_xlfn.IFS(I1914="L = L",J1914*K1914,I1914="L = RoT",J1914*R1914*S1914,I1914="A = L x H",J1914*K1914*L1914,I1914="A = CS",J1914*O1914,I1914="A = A",J1914*N1914,I1914="A = RoT",J1914*R1914*S1914,I1914="V = L x H x T",J1914*K1914*L1914*M1914,I1914="V = L x CS",J1914*K1914*O1914,I1914="V = T x A",J1914*M1914*N1914,I1914="V = V",J1914*P1914,I1914="V = RoT",J1914*R1914*S1914,I1914="M = M",J1914*Q1914,I1914="M = RoT",J1914*R1914*S1914,I1914="","")</f>
        <v/>
      </c>
      <c r="U1914" s="115" t="str" cm="1">
        <f t="array" ref="U1914">_xlfn.IFNA(_xlfn.IFS($H1914="length","m",$H1914="area","m2",$H1914="volume","m3",$H1914="mass","kg",$H1914="",""),"problem")</f>
        <v/>
      </c>
      <c r="V1914" s="475"/>
      <c r="W1914" s="476"/>
      <c r="X1914" s="476"/>
      <c r="Y1914" s="476"/>
      <c r="Z1914" s="116"/>
      <c r="AA1914" s="117" t="str" cm="1">
        <f t="array" ref="AA1914">_xlfn.IFNA(_xlfn.IFS($H1914="Length",VLOOKUP($Y1914,Densities,3,FALSE),$H1914="area",VLOOKUP($Y1914,Densities,4,FALSE),$H1914="volume",VLOOKUP($Y1914,Densities,5,FALSE),$H1914="mass",1,$H1914="",""),"enter density manually")</f>
        <v/>
      </c>
      <c r="AB1914" s="115" t="str" cm="1">
        <f t="array" ref="AB1914">_xlfn.IFNA(_xlfn.IFS($H1914="length","kg/m",$H1914="area","kg/m2",$H1914="volume","kg/m3",$H1914="mass","kg/kg",$H1914="",""),"problem")</f>
        <v/>
      </c>
      <c r="AC1914" s="118" t="str">
        <f t="shared" si="115"/>
        <v/>
      </c>
      <c r="AD1914" s="119" t="str">
        <f t="shared" si="116"/>
        <v/>
      </c>
      <c r="AE1914" s="120" t="str">
        <f t="shared" si="117"/>
        <v/>
      </c>
      <c r="AF1914" s="121" t="str">
        <f t="shared" si="114"/>
        <v/>
      </c>
    </row>
    <row r="1915" spans="2:32" ht="15.75" customHeight="1" x14ac:dyDescent="0.35">
      <c r="B1915" s="903"/>
      <c r="C1915" s="904"/>
      <c r="D1915" s="905"/>
      <c r="E1915" s="906"/>
      <c r="F1915" s="907"/>
      <c r="G1915" s="908"/>
      <c r="H1915" s="909"/>
      <c r="I1915" s="910"/>
      <c r="J1915" s="911"/>
      <c r="K1915" s="912"/>
      <c r="L1915" s="913"/>
      <c r="M1915" s="914"/>
      <c r="N1915" s="915"/>
      <c r="O1915" s="914"/>
      <c r="P1915" s="915"/>
      <c r="Q1915" s="916"/>
      <c r="R1915" s="917"/>
      <c r="S1915" s="918"/>
      <c r="T1915" s="114" t="str" cm="1">
        <f t="array" ref="T1915">_xlfn.IFS(I1915="L = L",J1915*K1915,I1915="L = RoT",J1915*R1915*S1915,I1915="A = L x H",J1915*K1915*L1915,I1915="A = CS",J1915*O1915,I1915="A = A",J1915*N1915,I1915="A = RoT",J1915*R1915*S1915,I1915="V = L x H x T",J1915*K1915*L1915*M1915,I1915="V = L x CS",J1915*K1915*O1915,I1915="V = T x A",J1915*M1915*N1915,I1915="V = V",J1915*P1915,I1915="V = RoT",J1915*R1915*S1915,I1915="M = M",J1915*Q1915,I1915="M = RoT",J1915*R1915*S1915,I1915="","")</f>
        <v/>
      </c>
      <c r="U1915" s="115" t="str" cm="1">
        <f t="array" ref="U1915">_xlfn.IFNA(_xlfn.IFS($H1915="length","m",$H1915="area","m2",$H1915="volume","m3",$H1915="mass","kg",$H1915="",""),"problem")</f>
        <v/>
      </c>
      <c r="V1915" s="475"/>
      <c r="W1915" s="476"/>
      <c r="X1915" s="476"/>
      <c r="Y1915" s="476"/>
      <c r="Z1915" s="116"/>
      <c r="AA1915" s="117" t="str" cm="1">
        <f t="array" ref="AA1915">_xlfn.IFNA(_xlfn.IFS($H1915="Length",VLOOKUP($Y1915,Densities,3,FALSE),$H1915="area",VLOOKUP($Y1915,Densities,4,FALSE),$H1915="volume",VLOOKUP($Y1915,Densities,5,FALSE),$H1915="mass",1,$H1915="",""),"enter density manually")</f>
        <v/>
      </c>
      <c r="AB1915" s="115" t="str" cm="1">
        <f t="array" ref="AB1915">_xlfn.IFNA(_xlfn.IFS($H1915="length","kg/m",$H1915="area","kg/m2",$H1915="volume","kg/m3",$H1915="mass","kg/kg",$H1915="",""),"problem")</f>
        <v/>
      </c>
      <c r="AC1915" s="118" t="str">
        <f t="shared" si="115"/>
        <v/>
      </c>
      <c r="AD1915" s="119" t="str">
        <f t="shared" si="116"/>
        <v/>
      </c>
      <c r="AE1915" s="120" t="str">
        <f t="shared" si="117"/>
        <v/>
      </c>
      <c r="AF1915" s="121" t="str">
        <f t="shared" si="114"/>
        <v/>
      </c>
    </row>
    <row r="1916" spans="2:32" ht="15.75" customHeight="1" x14ac:dyDescent="0.35">
      <c r="B1916" s="903"/>
      <c r="C1916" s="904"/>
      <c r="D1916" s="905"/>
      <c r="E1916" s="906"/>
      <c r="F1916" s="907"/>
      <c r="G1916" s="908"/>
      <c r="H1916" s="909"/>
      <c r="I1916" s="910"/>
      <c r="J1916" s="911"/>
      <c r="K1916" s="912"/>
      <c r="L1916" s="913"/>
      <c r="M1916" s="914"/>
      <c r="N1916" s="915"/>
      <c r="O1916" s="914"/>
      <c r="P1916" s="915"/>
      <c r="Q1916" s="916"/>
      <c r="R1916" s="917"/>
      <c r="S1916" s="918"/>
      <c r="T1916" s="114" t="str" cm="1">
        <f t="array" ref="T1916">_xlfn.IFS(I1916="L = L",J1916*K1916,I1916="L = RoT",J1916*R1916*S1916,I1916="A = L x H",J1916*K1916*L1916,I1916="A = CS",J1916*O1916,I1916="A = A",J1916*N1916,I1916="A = RoT",J1916*R1916*S1916,I1916="V = L x H x T",J1916*K1916*L1916*M1916,I1916="V = L x CS",J1916*K1916*O1916,I1916="V = T x A",J1916*M1916*N1916,I1916="V = V",J1916*P1916,I1916="V = RoT",J1916*R1916*S1916,I1916="M = M",J1916*Q1916,I1916="M = RoT",J1916*R1916*S1916,I1916="","")</f>
        <v/>
      </c>
      <c r="U1916" s="115" t="str" cm="1">
        <f t="array" ref="U1916">_xlfn.IFNA(_xlfn.IFS($H1916="length","m",$H1916="area","m2",$H1916="volume","m3",$H1916="mass","kg",$H1916="",""),"problem")</f>
        <v/>
      </c>
      <c r="V1916" s="475"/>
      <c r="W1916" s="476"/>
      <c r="X1916" s="476"/>
      <c r="Y1916" s="476"/>
      <c r="Z1916" s="116"/>
      <c r="AA1916" s="117" t="str" cm="1">
        <f t="array" ref="AA1916">_xlfn.IFNA(_xlfn.IFS($H1916="Length",VLOOKUP($Y1916,Densities,3,FALSE),$H1916="area",VLOOKUP($Y1916,Densities,4,FALSE),$H1916="volume",VLOOKUP($Y1916,Densities,5,FALSE),$H1916="mass",1,$H1916="",""),"enter density manually")</f>
        <v/>
      </c>
      <c r="AB1916" s="115" t="str" cm="1">
        <f t="array" ref="AB1916">_xlfn.IFNA(_xlfn.IFS($H1916="length","kg/m",$H1916="area","kg/m2",$H1916="volume","kg/m3",$H1916="mass","kg/kg",$H1916="",""),"problem")</f>
        <v/>
      </c>
      <c r="AC1916" s="118" t="str">
        <f t="shared" si="115"/>
        <v/>
      </c>
      <c r="AD1916" s="119" t="str">
        <f t="shared" si="116"/>
        <v/>
      </c>
      <c r="AE1916" s="120" t="str">
        <f t="shared" si="117"/>
        <v/>
      </c>
      <c r="AF1916" s="121" t="str">
        <f t="shared" si="114"/>
        <v/>
      </c>
    </row>
    <row r="1917" spans="2:32" ht="15.75" customHeight="1" x14ac:dyDescent="0.35">
      <c r="B1917" s="903"/>
      <c r="C1917" s="904"/>
      <c r="D1917" s="905"/>
      <c r="E1917" s="906"/>
      <c r="F1917" s="907"/>
      <c r="G1917" s="908"/>
      <c r="H1917" s="909"/>
      <c r="I1917" s="910"/>
      <c r="J1917" s="911"/>
      <c r="K1917" s="912"/>
      <c r="L1917" s="913"/>
      <c r="M1917" s="914"/>
      <c r="N1917" s="915"/>
      <c r="O1917" s="914"/>
      <c r="P1917" s="915"/>
      <c r="Q1917" s="916"/>
      <c r="R1917" s="917"/>
      <c r="S1917" s="918"/>
      <c r="T1917" s="114" t="str" cm="1">
        <f t="array" ref="T1917">_xlfn.IFS(I1917="L = L",J1917*K1917,I1917="L = RoT",J1917*R1917*S1917,I1917="A = L x H",J1917*K1917*L1917,I1917="A = CS",J1917*O1917,I1917="A = A",J1917*N1917,I1917="A = RoT",J1917*R1917*S1917,I1917="V = L x H x T",J1917*K1917*L1917*M1917,I1917="V = L x CS",J1917*K1917*O1917,I1917="V = T x A",J1917*M1917*N1917,I1917="V = V",J1917*P1917,I1917="V = RoT",J1917*R1917*S1917,I1917="M = M",J1917*Q1917,I1917="M = RoT",J1917*R1917*S1917,I1917="","")</f>
        <v/>
      </c>
      <c r="U1917" s="115" t="str" cm="1">
        <f t="array" ref="U1917">_xlfn.IFNA(_xlfn.IFS($H1917="length","m",$H1917="area","m2",$H1917="volume","m3",$H1917="mass","kg",$H1917="",""),"problem")</f>
        <v/>
      </c>
      <c r="V1917" s="475"/>
      <c r="W1917" s="476"/>
      <c r="X1917" s="476"/>
      <c r="Y1917" s="476"/>
      <c r="Z1917" s="116"/>
      <c r="AA1917" s="117" t="str" cm="1">
        <f t="array" ref="AA1917">_xlfn.IFNA(_xlfn.IFS($H1917="Length",VLOOKUP($Y1917,Densities,3,FALSE),$H1917="area",VLOOKUP($Y1917,Densities,4,FALSE),$H1917="volume",VLOOKUP($Y1917,Densities,5,FALSE),$H1917="mass",1,$H1917="",""),"enter density manually")</f>
        <v/>
      </c>
      <c r="AB1917" s="115" t="str" cm="1">
        <f t="array" ref="AB1917">_xlfn.IFNA(_xlfn.IFS($H1917="length","kg/m",$H1917="area","kg/m2",$H1917="volume","kg/m3",$H1917="mass","kg/kg",$H1917="",""),"problem")</f>
        <v/>
      </c>
      <c r="AC1917" s="118" t="str">
        <f t="shared" si="115"/>
        <v/>
      </c>
      <c r="AD1917" s="119" t="str">
        <f t="shared" si="116"/>
        <v/>
      </c>
      <c r="AE1917" s="120" t="str">
        <f t="shared" si="117"/>
        <v/>
      </c>
      <c r="AF1917" s="121" t="str">
        <f t="shared" si="114"/>
        <v/>
      </c>
    </row>
    <row r="1918" spans="2:32" ht="15.75" customHeight="1" x14ac:dyDescent="0.35">
      <c r="B1918" s="903"/>
      <c r="C1918" s="904"/>
      <c r="D1918" s="905"/>
      <c r="E1918" s="906"/>
      <c r="F1918" s="907"/>
      <c r="G1918" s="908"/>
      <c r="H1918" s="909"/>
      <c r="I1918" s="910"/>
      <c r="J1918" s="911"/>
      <c r="K1918" s="912"/>
      <c r="L1918" s="913"/>
      <c r="M1918" s="914"/>
      <c r="N1918" s="915"/>
      <c r="O1918" s="914"/>
      <c r="P1918" s="915"/>
      <c r="Q1918" s="916"/>
      <c r="R1918" s="917"/>
      <c r="S1918" s="918"/>
      <c r="T1918" s="114" t="str" cm="1">
        <f t="array" ref="T1918">_xlfn.IFS(I1918="L = L",J1918*K1918,I1918="L = RoT",J1918*R1918*S1918,I1918="A = L x H",J1918*K1918*L1918,I1918="A = CS",J1918*O1918,I1918="A = A",J1918*N1918,I1918="A = RoT",J1918*R1918*S1918,I1918="V = L x H x T",J1918*K1918*L1918*M1918,I1918="V = L x CS",J1918*K1918*O1918,I1918="V = T x A",J1918*M1918*N1918,I1918="V = V",J1918*P1918,I1918="V = RoT",J1918*R1918*S1918,I1918="M = M",J1918*Q1918,I1918="M = RoT",J1918*R1918*S1918,I1918="","")</f>
        <v/>
      </c>
      <c r="U1918" s="115" t="str" cm="1">
        <f t="array" ref="U1918">_xlfn.IFNA(_xlfn.IFS($H1918="length","m",$H1918="area","m2",$H1918="volume","m3",$H1918="mass","kg",$H1918="",""),"problem")</f>
        <v/>
      </c>
      <c r="V1918" s="475"/>
      <c r="W1918" s="476"/>
      <c r="X1918" s="476"/>
      <c r="Y1918" s="476"/>
      <c r="Z1918" s="116"/>
      <c r="AA1918" s="117" t="str" cm="1">
        <f t="array" ref="AA1918">_xlfn.IFNA(_xlfn.IFS($H1918="Length",VLOOKUP($Y1918,Densities,3,FALSE),$H1918="area",VLOOKUP($Y1918,Densities,4,FALSE),$H1918="volume",VLOOKUP($Y1918,Densities,5,FALSE),$H1918="mass",1,$H1918="",""),"enter density manually")</f>
        <v/>
      </c>
      <c r="AB1918" s="115" t="str" cm="1">
        <f t="array" ref="AB1918">_xlfn.IFNA(_xlfn.IFS($H1918="length","kg/m",$H1918="area","kg/m2",$H1918="volume","kg/m3",$H1918="mass","kg/kg",$H1918="",""),"problem")</f>
        <v/>
      </c>
      <c r="AC1918" s="118" t="str">
        <f t="shared" si="115"/>
        <v/>
      </c>
      <c r="AD1918" s="119" t="str">
        <f t="shared" si="116"/>
        <v/>
      </c>
      <c r="AE1918" s="120" t="str">
        <f t="shared" si="117"/>
        <v/>
      </c>
      <c r="AF1918" s="121" t="str">
        <f t="shared" si="114"/>
        <v/>
      </c>
    </row>
    <row r="1919" spans="2:32" ht="15.75" customHeight="1" x14ac:dyDescent="0.35">
      <c r="B1919" s="903"/>
      <c r="C1919" s="904"/>
      <c r="D1919" s="905"/>
      <c r="E1919" s="906"/>
      <c r="F1919" s="907"/>
      <c r="G1919" s="908"/>
      <c r="H1919" s="909"/>
      <c r="I1919" s="910"/>
      <c r="J1919" s="911"/>
      <c r="K1919" s="912"/>
      <c r="L1919" s="913"/>
      <c r="M1919" s="914"/>
      <c r="N1919" s="915"/>
      <c r="O1919" s="914"/>
      <c r="P1919" s="915"/>
      <c r="Q1919" s="916"/>
      <c r="R1919" s="917"/>
      <c r="S1919" s="918"/>
      <c r="T1919" s="114" t="str" cm="1">
        <f t="array" ref="T1919">_xlfn.IFS(I1919="L = L",J1919*K1919,I1919="L = RoT",J1919*R1919*S1919,I1919="A = L x H",J1919*K1919*L1919,I1919="A = CS",J1919*O1919,I1919="A = A",J1919*N1919,I1919="A = RoT",J1919*R1919*S1919,I1919="V = L x H x T",J1919*K1919*L1919*M1919,I1919="V = L x CS",J1919*K1919*O1919,I1919="V = T x A",J1919*M1919*N1919,I1919="V = V",J1919*P1919,I1919="V = RoT",J1919*R1919*S1919,I1919="M = M",J1919*Q1919,I1919="M = RoT",J1919*R1919*S1919,I1919="","")</f>
        <v/>
      </c>
      <c r="U1919" s="115" t="str" cm="1">
        <f t="array" ref="U1919">_xlfn.IFNA(_xlfn.IFS($H1919="length","m",$H1919="area","m2",$H1919="volume","m3",$H1919="mass","kg",$H1919="",""),"problem")</f>
        <v/>
      </c>
      <c r="V1919" s="475"/>
      <c r="W1919" s="476"/>
      <c r="X1919" s="476"/>
      <c r="Y1919" s="476"/>
      <c r="Z1919" s="116"/>
      <c r="AA1919" s="117" t="str" cm="1">
        <f t="array" ref="AA1919">_xlfn.IFNA(_xlfn.IFS($H1919="Length",VLOOKUP($Y1919,Densities,3,FALSE),$H1919="area",VLOOKUP($Y1919,Densities,4,FALSE),$H1919="volume",VLOOKUP($Y1919,Densities,5,FALSE),$H1919="mass",1,$H1919="",""),"enter density manually")</f>
        <v/>
      </c>
      <c r="AB1919" s="115" t="str" cm="1">
        <f t="array" ref="AB1919">_xlfn.IFNA(_xlfn.IFS($H1919="length","kg/m",$H1919="area","kg/m2",$H1919="volume","kg/m3",$H1919="mass","kg/kg",$H1919="",""),"problem")</f>
        <v/>
      </c>
      <c r="AC1919" s="118" t="str">
        <f t="shared" si="115"/>
        <v/>
      </c>
      <c r="AD1919" s="119" t="str">
        <f t="shared" si="116"/>
        <v/>
      </c>
      <c r="AE1919" s="120" t="str">
        <f t="shared" si="117"/>
        <v/>
      </c>
      <c r="AF1919" s="121" t="str">
        <f t="shared" si="114"/>
        <v/>
      </c>
    </row>
    <row r="1920" spans="2:32" ht="15.75" customHeight="1" x14ac:dyDescent="0.35">
      <c r="B1920" s="903"/>
      <c r="C1920" s="904"/>
      <c r="D1920" s="905"/>
      <c r="E1920" s="906"/>
      <c r="F1920" s="907"/>
      <c r="G1920" s="908"/>
      <c r="H1920" s="909"/>
      <c r="I1920" s="910"/>
      <c r="J1920" s="911"/>
      <c r="K1920" s="912"/>
      <c r="L1920" s="913"/>
      <c r="M1920" s="914"/>
      <c r="N1920" s="915"/>
      <c r="O1920" s="914"/>
      <c r="P1920" s="915"/>
      <c r="Q1920" s="916"/>
      <c r="R1920" s="917"/>
      <c r="S1920" s="918"/>
      <c r="T1920" s="114" t="str" cm="1">
        <f t="array" ref="T1920">_xlfn.IFS(I1920="L = L",J1920*K1920,I1920="L = RoT",J1920*R1920*S1920,I1920="A = L x H",J1920*K1920*L1920,I1920="A = CS",J1920*O1920,I1920="A = A",J1920*N1920,I1920="A = RoT",J1920*R1920*S1920,I1920="V = L x H x T",J1920*K1920*L1920*M1920,I1920="V = L x CS",J1920*K1920*O1920,I1920="V = T x A",J1920*M1920*N1920,I1920="V = V",J1920*P1920,I1920="V = RoT",J1920*R1920*S1920,I1920="M = M",J1920*Q1920,I1920="M = RoT",J1920*R1920*S1920,I1920="","")</f>
        <v/>
      </c>
      <c r="U1920" s="115" t="str" cm="1">
        <f t="array" ref="U1920">_xlfn.IFNA(_xlfn.IFS($H1920="length","m",$H1920="area","m2",$H1920="volume","m3",$H1920="mass","kg",$H1920="",""),"problem")</f>
        <v/>
      </c>
      <c r="V1920" s="475"/>
      <c r="W1920" s="476"/>
      <c r="X1920" s="476"/>
      <c r="Y1920" s="476"/>
      <c r="Z1920" s="116"/>
      <c r="AA1920" s="117" t="str" cm="1">
        <f t="array" ref="AA1920">_xlfn.IFNA(_xlfn.IFS($H1920="Length",VLOOKUP($Y1920,Densities,3,FALSE),$H1920="area",VLOOKUP($Y1920,Densities,4,FALSE),$H1920="volume",VLOOKUP($Y1920,Densities,5,FALSE),$H1920="mass",1,$H1920="",""),"enter density manually")</f>
        <v/>
      </c>
      <c r="AB1920" s="115" t="str" cm="1">
        <f t="array" ref="AB1920">_xlfn.IFNA(_xlfn.IFS($H1920="length","kg/m",$H1920="area","kg/m2",$H1920="volume","kg/m3",$H1920="mass","kg/kg",$H1920="",""),"problem")</f>
        <v/>
      </c>
      <c r="AC1920" s="118" t="str">
        <f t="shared" si="115"/>
        <v/>
      </c>
      <c r="AD1920" s="119" t="str">
        <f t="shared" si="116"/>
        <v/>
      </c>
      <c r="AE1920" s="120" t="str">
        <f t="shared" si="117"/>
        <v/>
      </c>
      <c r="AF1920" s="121" t="str">
        <f t="shared" si="114"/>
        <v/>
      </c>
    </row>
    <row r="1921" spans="2:32" ht="15.75" customHeight="1" x14ac:dyDescent="0.35">
      <c r="B1921" s="903"/>
      <c r="C1921" s="904"/>
      <c r="D1921" s="905"/>
      <c r="E1921" s="906"/>
      <c r="F1921" s="907"/>
      <c r="G1921" s="908"/>
      <c r="H1921" s="909"/>
      <c r="I1921" s="910"/>
      <c r="J1921" s="911"/>
      <c r="K1921" s="912"/>
      <c r="L1921" s="913"/>
      <c r="M1921" s="914"/>
      <c r="N1921" s="915"/>
      <c r="O1921" s="914"/>
      <c r="P1921" s="915"/>
      <c r="Q1921" s="916"/>
      <c r="R1921" s="917"/>
      <c r="S1921" s="918"/>
      <c r="T1921" s="114" t="str" cm="1">
        <f t="array" ref="T1921">_xlfn.IFS(I1921="L = L",J1921*K1921,I1921="L = RoT",J1921*R1921*S1921,I1921="A = L x H",J1921*K1921*L1921,I1921="A = CS",J1921*O1921,I1921="A = A",J1921*N1921,I1921="A = RoT",J1921*R1921*S1921,I1921="V = L x H x T",J1921*K1921*L1921*M1921,I1921="V = L x CS",J1921*K1921*O1921,I1921="V = T x A",J1921*M1921*N1921,I1921="V = V",J1921*P1921,I1921="V = RoT",J1921*R1921*S1921,I1921="M = M",J1921*Q1921,I1921="M = RoT",J1921*R1921*S1921,I1921="","")</f>
        <v/>
      </c>
      <c r="U1921" s="115" t="str" cm="1">
        <f t="array" ref="U1921">_xlfn.IFNA(_xlfn.IFS($H1921="length","m",$H1921="area","m2",$H1921="volume","m3",$H1921="mass","kg",$H1921="",""),"problem")</f>
        <v/>
      </c>
      <c r="V1921" s="475"/>
      <c r="W1921" s="476"/>
      <c r="X1921" s="476"/>
      <c r="Y1921" s="476"/>
      <c r="Z1921" s="116"/>
      <c r="AA1921" s="117" t="str" cm="1">
        <f t="array" ref="AA1921">_xlfn.IFNA(_xlfn.IFS($H1921="Length",VLOOKUP($Y1921,Densities,3,FALSE),$H1921="area",VLOOKUP($Y1921,Densities,4,FALSE),$H1921="volume",VLOOKUP($Y1921,Densities,5,FALSE),$H1921="mass",1,$H1921="",""),"enter density manually")</f>
        <v/>
      </c>
      <c r="AB1921" s="115" t="str" cm="1">
        <f t="array" ref="AB1921">_xlfn.IFNA(_xlfn.IFS($H1921="length","kg/m",$H1921="area","kg/m2",$H1921="volume","kg/m3",$H1921="mass","kg/kg",$H1921="",""),"problem")</f>
        <v/>
      </c>
      <c r="AC1921" s="118" t="str">
        <f t="shared" si="115"/>
        <v/>
      </c>
      <c r="AD1921" s="119" t="str">
        <f t="shared" si="116"/>
        <v/>
      </c>
      <c r="AE1921" s="120" t="str">
        <f t="shared" si="117"/>
        <v/>
      </c>
      <c r="AF1921" s="121" t="str">
        <f t="shared" si="114"/>
        <v/>
      </c>
    </row>
    <row r="1922" spans="2:32" ht="15.75" customHeight="1" x14ac:dyDescent="0.35">
      <c r="B1922" s="903"/>
      <c r="C1922" s="904"/>
      <c r="D1922" s="905"/>
      <c r="E1922" s="906"/>
      <c r="F1922" s="907"/>
      <c r="G1922" s="908"/>
      <c r="H1922" s="909"/>
      <c r="I1922" s="910"/>
      <c r="J1922" s="911"/>
      <c r="K1922" s="912"/>
      <c r="L1922" s="913"/>
      <c r="M1922" s="914"/>
      <c r="N1922" s="915"/>
      <c r="O1922" s="914"/>
      <c r="P1922" s="915"/>
      <c r="Q1922" s="916"/>
      <c r="R1922" s="917"/>
      <c r="S1922" s="918"/>
      <c r="T1922" s="114" t="str" cm="1">
        <f t="array" ref="T1922">_xlfn.IFS(I1922="L = L",J1922*K1922,I1922="L = RoT",J1922*R1922*S1922,I1922="A = L x H",J1922*K1922*L1922,I1922="A = CS",J1922*O1922,I1922="A = A",J1922*N1922,I1922="A = RoT",J1922*R1922*S1922,I1922="V = L x H x T",J1922*K1922*L1922*M1922,I1922="V = L x CS",J1922*K1922*O1922,I1922="V = T x A",J1922*M1922*N1922,I1922="V = V",J1922*P1922,I1922="V = RoT",J1922*R1922*S1922,I1922="M = M",J1922*Q1922,I1922="M = RoT",J1922*R1922*S1922,I1922="","")</f>
        <v/>
      </c>
      <c r="U1922" s="115" t="str" cm="1">
        <f t="array" ref="U1922">_xlfn.IFNA(_xlfn.IFS($H1922="length","m",$H1922="area","m2",$H1922="volume","m3",$H1922="mass","kg",$H1922="",""),"problem")</f>
        <v/>
      </c>
      <c r="V1922" s="475"/>
      <c r="W1922" s="476"/>
      <c r="X1922" s="476"/>
      <c r="Y1922" s="476"/>
      <c r="Z1922" s="116"/>
      <c r="AA1922" s="117" t="str" cm="1">
        <f t="array" ref="AA1922">_xlfn.IFNA(_xlfn.IFS($H1922="Length",VLOOKUP($Y1922,Densities,3,FALSE),$H1922="area",VLOOKUP($Y1922,Densities,4,FALSE),$H1922="volume",VLOOKUP($Y1922,Densities,5,FALSE),$H1922="mass",1,$H1922="",""),"enter density manually")</f>
        <v/>
      </c>
      <c r="AB1922" s="115" t="str" cm="1">
        <f t="array" ref="AB1922">_xlfn.IFNA(_xlfn.IFS($H1922="length","kg/m",$H1922="area","kg/m2",$H1922="volume","kg/m3",$H1922="mass","kg/kg",$H1922="",""),"problem")</f>
        <v/>
      </c>
      <c r="AC1922" s="118" t="str">
        <f t="shared" si="115"/>
        <v/>
      </c>
      <c r="AD1922" s="119" t="str">
        <f t="shared" si="116"/>
        <v/>
      </c>
      <c r="AE1922" s="120" t="str">
        <f t="shared" si="117"/>
        <v/>
      </c>
      <c r="AF1922" s="121" t="str">
        <f t="shared" si="114"/>
        <v/>
      </c>
    </row>
    <row r="1923" spans="2:32" ht="15.75" customHeight="1" x14ac:dyDescent="0.35">
      <c r="B1923" s="903"/>
      <c r="C1923" s="904"/>
      <c r="D1923" s="905"/>
      <c r="E1923" s="906"/>
      <c r="F1923" s="907"/>
      <c r="G1923" s="908"/>
      <c r="H1923" s="909"/>
      <c r="I1923" s="910"/>
      <c r="J1923" s="911"/>
      <c r="K1923" s="912"/>
      <c r="L1923" s="913"/>
      <c r="M1923" s="914"/>
      <c r="N1923" s="915"/>
      <c r="O1923" s="914"/>
      <c r="P1923" s="915"/>
      <c r="Q1923" s="916"/>
      <c r="R1923" s="917"/>
      <c r="S1923" s="918"/>
      <c r="T1923" s="114" t="str" cm="1">
        <f t="array" ref="T1923">_xlfn.IFS(I1923="L = L",J1923*K1923,I1923="L = RoT",J1923*R1923*S1923,I1923="A = L x H",J1923*K1923*L1923,I1923="A = CS",J1923*O1923,I1923="A = A",J1923*N1923,I1923="A = RoT",J1923*R1923*S1923,I1923="V = L x H x T",J1923*K1923*L1923*M1923,I1923="V = L x CS",J1923*K1923*O1923,I1923="V = T x A",J1923*M1923*N1923,I1923="V = V",J1923*P1923,I1923="V = RoT",J1923*R1923*S1923,I1923="M = M",J1923*Q1923,I1923="M = RoT",J1923*R1923*S1923,I1923="","")</f>
        <v/>
      </c>
      <c r="U1923" s="115" t="str" cm="1">
        <f t="array" ref="U1923">_xlfn.IFNA(_xlfn.IFS($H1923="length","m",$H1923="area","m2",$H1923="volume","m3",$H1923="mass","kg",$H1923="",""),"problem")</f>
        <v/>
      </c>
      <c r="V1923" s="475"/>
      <c r="W1923" s="476"/>
      <c r="X1923" s="476"/>
      <c r="Y1923" s="476"/>
      <c r="Z1923" s="116"/>
      <c r="AA1923" s="117" t="str" cm="1">
        <f t="array" ref="AA1923">_xlfn.IFNA(_xlfn.IFS($H1923="Length",VLOOKUP($Y1923,Densities,3,FALSE),$H1923="area",VLOOKUP($Y1923,Densities,4,FALSE),$H1923="volume",VLOOKUP($Y1923,Densities,5,FALSE),$H1923="mass",1,$H1923="",""),"enter density manually")</f>
        <v/>
      </c>
      <c r="AB1923" s="115" t="str" cm="1">
        <f t="array" ref="AB1923">_xlfn.IFNA(_xlfn.IFS($H1923="length","kg/m",$H1923="area","kg/m2",$H1923="volume","kg/m3",$H1923="mass","kg/kg",$H1923="",""),"problem")</f>
        <v/>
      </c>
      <c r="AC1923" s="118" t="str">
        <f t="shared" si="115"/>
        <v/>
      </c>
      <c r="AD1923" s="119" t="str">
        <f t="shared" si="116"/>
        <v/>
      </c>
      <c r="AE1923" s="120" t="str">
        <f t="shared" si="117"/>
        <v/>
      </c>
      <c r="AF1923" s="121" t="str">
        <f t="shared" si="114"/>
        <v/>
      </c>
    </row>
    <row r="1924" spans="2:32" ht="15.75" customHeight="1" x14ac:dyDescent="0.35">
      <c r="B1924" s="903"/>
      <c r="C1924" s="904"/>
      <c r="D1924" s="905"/>
      <c r="E1924" s="906"/>
      <c r="F1924" s="907"/>
      <c r="G1924" s="908"/>
      <c r="H1924" s="909"/>
      <c r="I1924" s="910"/>
      <c r="J1924" s="911"/>
      <c r="K1924" s="912"/>
      <c r="L1924" s="913"/>
      <c r="M1924" s="914"/>
      <c r="N1924" s="915"/>
      <c r="O1924" s="914"/>
      <c r="P1924" s="915"/>
      <c r="Q1924" s="916"/>
      <c r="R1924" s="917"/>
      <c r="S1924" s="918"/>
      <c r="T1924" s="114" t="str" cm="1">
        <f t="array" ref="T1924">_xlfn.IFS(I1924="L = L",J1924*K1924,I1924="L = RoT",J1924*R1924*S1924,I1924="A = L x H",J1924*K1924*L1924,I1924="A = CS",J1924*O1924,I1924="A = A",J1924*N1924,I1924="A = RoT",J1924*R1924*S1924,I1924="V = L x H x T",J1924*K1924*L1924*M1924,I1924="V = L x CS",J1924*K1924*O1924,I1924="V = T x A",J1924*M1924*N1924,I1924="V = V",J1924*P1924,I1924="V = RoT",J1924*R1924*S1924,I1924="M = M",J1924*Q1924,I1924="M = RoT",J1924*R1924*S1924,I1924="","")</f>
        <v/>
      </c>
      <c r="U1924" s="115" t="str" cm="1">
        <f t="array" ref="U1924">_xlfn.IFNA(_xlfn.IFS($H1924="length","m",$H1924="area","m2",$H1924="volume","m3",$H1924="mass","kg",$H1924="",""),"problem")</f>
        <v/>
      </c>
      <c r="V1924" s="475"/>
      <c r="W1924" s="476"/>
      <c r="X1924" s="476"/>
      <c r="Y1924" s="476"/>
      <c r="Z1924" s="116"/>
      <c r="AA1924" s="117" t="str" cm="1">
        <f t="array" ref="AA1924">_xlfn.IFNA(_xlfn.IFS($H1924="Length",VLOOKUP($Y1924,Densities,3,FALSE),$H1924="area",VLOOKUP($Y1924,Densities,4,FALSE),$H1924="volume",VLOOKUP($Y1924,Densities,5,FALSE),$H1924="mass",1,$H1924="",""),"enter density manually")</f>
        <v/>
      </c>
      <c r="AB1924" s="115" t="str" cm="1">
        <f t="array" ref="AB1924">_xlfn.IFNA(_xlfn.IFS($H1924="length","kg/m",$H1924="area","kg/m2",$H1924="volume","kg/m3",$H1924="mass","kg/kg",$H1924="",""),"problem")</f>
        <v/>
      </c>
      <c r="AC1924" s="118" t="str">
        <f t="shared" si="115"/>
        <v/>
      </c>
      <c r="AD1924" s="119" t="str">
        <f t="shared" si="116"/>
        <v/>
      </c>
      <c r="AE1924" s="120" t="str">
        <f t="shared" si="117"/>
        <v/>
      </c>
      <c r="AF1924" s="121" t="str">
        <f t="shared" si="114"/>
        <v/>
      </c>
    </row>
    <row r="1925" spans="2:32" ht="15.75" customHeight="1" x14ac:dyDescent="0.35">
      <c r="B1925" s="903"/>
      <c r="C1925" s="904"/>
      <c r="D1925" s="905"/>
      <c r="E1925" s="906"/>
      <c r="F1925" s="907"/>
      <c r="G1925" s="908"/>
      <c r="H1925" s="909"/>
      <c r="I1925" s="910"/>
      <c r="J1925" s="911"/>
      <c r="K1925" s="912"/>
      <c r="L1925" s="913"/>
      <c r="M1925" s="914"/>
      <c r="N1925" s="915"/>
      <c r="O1925" s="914"/>
      <c r="P1925" s="915"/>
      <c r="Q1925" s="916"/>
      <c r="R1925" s="917"/>
      <c r="S1925" s="918"/>
      <c r="T1925" s="114" t="str" cm="1">
        <f t="array" ref="T1925">_xlfn.IFS(I1925="L = L",J1925*K1925,I1925="L = RoT",J1925*R1925*S1925,I1925="A = L x H",J1925*K1925*L1925,I1925="A = CS",J1925*O1925,I1925="A = A",J1925*N1925,I1925="A = RoT",J1925*R1925*S1925,I1925="V = L x H x T",J1925*K1925*L1925*M1925,I1925="V = L x CS",J1925*K1925*O1925,I1925="V = T x A",J1925*M1925*N1925,I1925="V = V",J1925*P1925,I1925="V = RoT",J1925*R1925*S1925,I1925="M = M",J1925*Q1925,I1925="M = RoT",J1925*R1925*S1925,I1925="","")</f>
        <v/>
      </c>
      <c r="U1925" s="115" t="str" cm="1">
        <f t="array" ref="U1925">_xlfn.IFNA(_xlfn.IFS($H1925="length","m",$H1925="area","m2",$H1925="volume","m3",$H1925="mass","kg",$H1925="",""),"problem")</f>
        <v/>
      </c>
      <c r="V1925" s="475"/>
      <c r="W1925" s="476"/>
      <c r="X1925" s="476"/>
      <c r="Y1925" s="476"/>
      <c r="Z1925" s="116"/>
      <c r="AA1925" s="117" t="str" cm="1">
        <f t="array" ref="AA1925">_xlfn.IFNA(_xlfn.IFS($H1925="Length",VLOOKUP($Y1925,Densities,3,FALSE),$H1925="area",VLOOKUP($Y1925,Densities,4,FALSE),$H1925="volume",VLOOKUP($Y1925,Densities,5,FALSE),$H1925="mass",1,$H1925="",""),"enter density manually")</f>
        <v/>
      </c>
      <c r="AB1925" s="115" t="str" cm="1">
        <f t="array" ref="AB1925">_xlfn.IFNA(_xlfn.IFS($H1925="length","kg/m",$H1925="area","kg/m2",$H1925="volume","kg/m3",$H1925="mass","kg/kg",$H1925="",""),"problem")</f>
        <v/>
      </c>
      <c r="AC1925" s="118" t="str">
        <f t="shared" si="115"/>
        <v/>
      </c>
      <c r="AD1925" s="119" t="str">
        <f t="shared" si="116"/>
        <v/>
      </c>
      <c r="AE1925" s="120" t="str">
        <f t="shared" si="117"/>
        <v/>
      </c>
      <c r="AF1925" s="121" t="str">
        <f t="shared" si="114"/>
        <v/>
      </c>
    </row>
    <row r="1926" spans="2:32" ht="15.75" customHeight="1" x14ac:dyDescent="0.35">
      <c r="B1926" s="903"/>
      <c r="C1926" s="904"/>
      <c r="D1926" s="905"/>
      <c r="E1926" s="906"/>
      <c r="F1926" s="907"/>
      <c r="G1926" s="908"/>
      <c r="H1926" s="909"/>
      <c r="I1926" s="910"/>
      <c r="J1926" s="911"/>
      <c r="K1926" s="912"/>
      <c r="L1926" s="913"/>
      <c r="M1926" s="914"/>
      <c r="N1926" s="915"/>
      <c r="O1926" s="914"/>
      <c r="P1926" s="915"/>
      <c r="Q1926" s="916"/>
      <c r="R1926" s="917"/>
      <c r="S1926" s="918"/>
      <c r="T1926" s="114" t="str" cm="1">
        <f t="array" ref="T1926">_xlfn.IFS(I1926="L = L",J1926*K1926,I1926="L = RoT",J1926*R1926*S1926,I1926="A = L x H",J1926*K1926*L1926,I1926="A = CS",J1926*O1926,I1926="A = A",J1926*N1926,I1926="A = RoT",J1926*R1926*S1926,I1926="V = L x H x T",J1926*K1926*L1926*M1926,I1926="V = L x CS",J1926*K1926*O1926,I1926="V = T x A",J1926*M1926*N1926,I1926="V = V",J1926*P1926,I1926="V = RoT",J1926*R1926*S1926,I1926="M = M",J1926*Q1926,I1926="M = RoT",J1926*R1926*S1926,I1926="","")</f>
        <v/>
      </c>
      <c r="U1926" s="115" t="str" cm="1">
        <f t="array" ref="U1926">_xlfn.IFNA(_xlfn.IFS($H1926="length","m",$H1926="area","m2",$H1926="volume","m3",$H1926="mass","kg",$H1926="",""),"problem")</f>
        <v/>
      </c>
      <c r="V1926" s="475"/>
      <c r="W1926" s="476"/>
      <c r="X1926" s="476"/>
      <c r="Y1926" s="476"/>
      <c r="Z1926" s="116"/>
      <c r="AA1926" s="117" t="str" cm="1">
        <f t="array" ref="AA1926">_xlfn.IFNA(_xlfn.IFS($H1926="Length",VLOOKUP($Y1926,Densities,3,FALSE),$H1926="area",VLOOKUP($Y1926,Densities,4,FALSE),$H1926="volume",VLOOKUP($Y1926,Densities,5,FALSE),$H1926="mass",1,$H1926="",""),"enter density manually")</f>
        <v/>
      </c>
      <c r="AB1926" s="115" t="str" cm="1">
        <f t="array" ref="AB1926">_xlfn.IFNA(_xlfn.IFS($H1926="length","kg/m",$H1926="area","kg/m2",$H1926="volume","kg/m3",$H1926="mass","kg/kg",$H1926="",""),"problem")</f>
        <v/>
      </c>
      <c r="AC1926" s="118" t="str">
        <f t="shared" si="115"/>
        <v/>
      </c>
      <c r="AD1926" s="119" t="str">
        <f t="shared" si="116"/>
        <v/>
      </c>
      <c r="AE1926" s="120" t="str">
        <f t="shared" si="117"/>
        <v/>
      </c>
      <c r="AF1926" s="121" t="str">
        <f t="shared" ref="AF1926:AF1989" si="118">_xlfn.IFNA(IF($Y1926="","",VLOOKUP($Y1926,_xlfn.CHOOSECOLS(Material_categories,4,9),2,FALSE)),"Assign material to its type in tab 'Matching of material categories'")</f>
        <v/>
      </c>
    </row>
    <row r="1927" spans="2:32" ht="15.75" customHeight="1" x14ac:dyDescent="0.35">
      <c r="B1927" s="903"/>
      <c r="C1927" s="904"/>
      <c r="D1927" s="905"/>
      <c r="E1927" s="906"/>
      <c r="F1927" s="907"/>
      <c r="G1927" s="908"/>
      <c r="H1927" s="909"/>
      <c r="I1927" s="910"/>
      <c r="J1927" s="911"/>
      <c r="K1927" s="912"/>
      <c r="L1927" s="913"/>
      <c r="M1927" s="914"/>
      <c r="N1927" s="915"/>
      <c r="O1927" s="914"/>
      <c r="P1927" s="915"/>
      <c r="Q1927" s="916"/>
      <c r="R1927" s="917"/>
      <c r="S1927" s="918"/>
      <c r="T1927" s="114" t="str" cm="1">
        <f t="array" ref="T1927">_xlfn.IFS(I1927="L = L",J1927*K1927,I1927="L = RoT",J1927*R1927*S1927,I1927="A = L x H",J1927*K1927*L1927,I1927="A = CS",J1927*O1927,I1927="A = A",J1927*N1927,I1927="A = RoT",J1927*R1927*S1927,I1927="V = L x H x T",J1927*K1927*L1927*M1927,I1927="V = L x CS",J1927*K1927*O1927,I1927="V = T x A",J1927*M1927*N1927,I1927="V = V",J1927*P1927,I1927="V = RoT",J1927*R1927*S1927,I1927="M = M",J1927*Q1927,I1927="M = RoT",J1927*R1927*S1927,I1927="","")</f>
        <v/>
      </c>
      <c r="U1927" s="115" t="str" cm="1">
        <f t="array" ref="U1927">_xlfn.IFNA(_xlfn.IFS($H1927="length","m",$H1927="area","m2",$H1927="volume","m3",$H1927="mass","kg",$H1927="",""),"problem")</f>
        <v/>
      </c>
      <c r="V1927" s="475"/>
      <c r="W1927" s="476"/>
      <c r="X1927" s="476"/>
      <c r="Y1927" s="476"/>
      <c r="Z1927" s="116"/>
      <c r="AA1927" s="117" t="str" cm="1">
        <f t="array" ref="AA1927">_xlfn.IFNA(_xlfn.IFS($H1927="Length",VLOOKUP($Y1927,Densities,3,FALSE),$H1927="area",VLOOKUP($Y1927,Densities,4,FALSE),$H1927="volume",VLOOKUP($Y1927,Densities,5,FALSE),$H1927="mass",1,$H1927="",""),"enter density manually")</f>
        <v/>
      </c>
      <c r="AB1927" s="115" t="str" cm="1">
        <f t="array" ref="AB1927">_xlfn.IFNA(_xlfn.IFS($H1927="length","kg/m",$H1927="area","kg/m2",$H1927="volume","kg/m3",$H1927="mass","kg/kg",$H1927="",""),"problem")</f>
        <v/>
      </c>
      <c r="AC1927" s="118" t="str">
        <f t="shared" ref="AC1927:AC1990" si="119">IF($T1927="","",$T1927*$AA1927)</f>
        <v/>
      </c>
      <c r="AD1927" s="119" t="str">
        <f t="shared" ref="AD1927:AD1990" si="120">IF($Y1927="","",IFERROR(_xlfn.IFNA(IF($H1927="volume",$AA1927,VLOOKUP($Y1927,Densities,5,FALSE)),"enter volumic density manually"),"enter volumic density manually"))</f>
        <v/>
      </c>
      <c r="AE1927" s="120" t="str">
        <f t="shared" ref="AE1927:AE1990" si="121">IF($Y1927="","",IF($AC1927="","",$AC1927/$AD1927))</f>
        <v/>
      </c>
      <c r="AF1927" s="121" t="str">
        <f t="shared" si="118"/>
        <v/>
      </c>
    </row>
    <row r="1928" spans="2:32" ht="15.75" customHeight="1" x14ac:dyDescent="0.35">
      <c r="B1928" s="903"/>
      <c r="C1928" s="904"/>
      <c r="D1928" s="905"/>
      <c r="E1928" s="906"/>
      <c r="F1928" s="907"/>
      <c r="G1928" s="908"/>
      <c r="H1928" s="909"/>
      <c r="I1928" s="910"/>
      <c r="J1928" s="911"/>
      <c r="K1928" s="912"/>
      <c r="L1928" s="913"/>
      <c r="M1928" s="914"/>
      <c r="N1928" s="915"/>
      <c r="O1928" s="914"/>
      <c r="P1928" s="915"/>
      <c r="Q1928" s="916"/>
      <c r="R1928" s="917"/>
      <c r="S1928" s="918"/>
      <c r="T1928" s="114" t="str" cm="1">
        <f t="array" ref="T1928">_xlfn.IFS(I1928="L = L",J1928*K1928,I1928="L = RoT",J1928*R1928*S1928,I1928="A = L x H",J1928*K1928*L1928,I1928="A = CS",J1928*O1928,I1928="A = A",J1928*N1928,I1928="A = RoT",J1928*R1928*S1928,I1928="V = L x H x T",J1928*K1928*L1928*M1928,I1928="V = L x CS",J1928*K1928*O1928,I1928="V = T x A",J1928*M1928*N1928,I1928="V = V",J1928*P1928,I1928="V = RoT",J1928*R1928*S1928,I1928="M = M",J1928*Q1928,I1928="M = RoT",J1928*R1928*S1928,I1928="","")</f>
        <v/>
      </c>
      <c r="U1928" s="115" t="str" cm="1">
        <f t="array" ref="U1928">_xlfn.IFNA(_xlfn.IFS($H1928="length","m",$H1928="area","m2",$H1928="volume","m3",$H1928="mass","kg",$H1928="",""),"problem")</f>
        <v/>
      </c>
      <c r="V1928" s="475"/>
      <c r="W1928" s="476"/>
      <c r="X1928" s="476"/>
      <c r="Y1928" s="476"/>
      <c r="Z1928" s="116"/>
      <c r="AA1928" s="117" t="str" cm="1">
        <f t="array" ref="AA1928">_xlfn.IFNA(_xlfn.IFS($H1928="Length",VLOOKUP($Y1928,Densities,3,FALSE),$H1928="area",VLOOKUP($Y1928,Densities,4,FALSE),$H1928="volume",VLOOKUP($Y1928,Densities,5,FALSE),$H1928="mass",1,$H1928="",""),"enter density manually")</f>
        <v/>
      </c>
      <c r="AB1928" s="115" t="str" cm="1">
        <f t="array" ref="AB1928">_xlfn.IFNA(_xlfn.IFS($H1928="length","kg/m",$H1928="area","kg/m2",$H1928="volume","kg/m3",$H1928="mass","kg/kg",$H1928="",""),"problem")</f>
        <v/>
      </c>
      <c r="AC1928" s="118" t="str">
        <f t="shared" si="119"/>
        <v/>
      </c>
      <c r="AD1928" s="119" t="str">
        <f t="shared" si="120"/>
        <v/>
      </c>
      <c r="AE1928" s="120" t="str">
        <f t="shared" si="121"/>
        <v/>
      </c>
      <c r="AF1928" s="121" t="str">
        <f t="shared" si="118"/>
        <v/>
      </c>
    </row>
    <row r="1929" spans="2:32" ht="15.75" customHeight="1" x14ac:dyDescent="0.35">
      <c r="B1929" s="903"/>
      <c r="C1929" s="904"/>
      <c r="D1929" s="905"/>
      <c r="E1929" s="906"/>
      <c r="F1929" s="907"/>
      <c r="G1929" s="908"/>
      <c r="H1929" s="909"/>
      <c r="I1929" s="910"/>
      <c r="J1929" s="911"/>
      <c r="K1929" s="912"/>
      <c r="L1929" s="913"/>
      <c r="M1929" s="914"/>
      <c r="N1929" s="915"/>
      <c r="O1929" s="914"/>
      <c r="P1929" s="915"/>
      <c r="Q1929" s="916"/>
      <c r="R1929" s="917"/>
      <c r="S1929" s="918"/>
      <c r="T1929" s="114" t="str" cm="1">
        <f t="array" ref="T1929">_xlfn.IFS(I1929="L = L",J1929*K1929,I1929="L = RoT",J1929*R1929*S1929,I1929="A = L x H",J1929*K1929*L1929,I1929="A = CS",J1929*O1929,I1929="A = A",J1929*N1929,I1929="A = RoT",J1929*R1929*S1929,I1929="V = L x H x T",J1929*K1929*L1929*M1929,I1929="V = L x CS",J1929*K1929*O1929,I1929="V = T x A",J1929*M1929*N1929,I1929="V = V",J1929*P1929,I1929="V = RoT",J1929*R1929*S1929,I1929="M = M",J1929*Q1929,I1929="M = RoT",J1929*R1929*S1929,I1929="","")</f>
        <v/>
      </c>
      <c r="U1929" s="115" t="str" cm="1">
        <f t="array" ref="U1929">_xlfn.IFNA(_xlfn.IFS($H1929="length","m",$H1929="area","m2",$H1929="volume","m3",$H1929="mass","kg",$H1929="",""),"problem")</f>
        <v/>
      </c>
      <c r="V1929" s="475"/>
      <c r="W1929" s="476"/>
      <c r="X1929" s="476"/>
      <c r="Y1929" s="476"/>
      <c r="Z1929" s="116"/>
      <c r="AA1929" s="117" t="str" cm="1">
        <f t="array" ref="AA1929">_xlfn.IFNA(_xlfn.IFS($H1929="Length",VLOOKUP($Y1929,Densities,3,FALSE),$H1929="area",VLOOKUP($Y1929,Densities,4,FALSE),$H1929="volume",VLOOKUP($Y1929,Densities,5,FALSE),$H1929="mass",1,$H1929="",""),"enter density manually")</f>
        <v/>
      </c>
      <c r="AB1929" s="115" t="str" cm="1">
        <f t="array" ref="AB1929">_xlfn.IFNA(_xlfn.IFS($H1929="length","kg/m",$H1929="area","kg/m2",$H1929="volume","kg/m3",$H1929="mass","kg/kg",$H1929="",""),"problem")</f>
        <v/>
      </c>
      <c r="AC1929" s="118" t="str">
        <f t="shared" si="119"/>
        <v/>
      </c>
      <c r="AD1929" s="119" t="str">
        <f t="shared" si="120"/>
        <v/>
      </c>
      <c r="AE1929" s="120" t="str">
        <f t="shared" si="121"/>
        <v/>
      </c>
      <c r="AF1929" s="121" t="str">
        <f t="shared" si="118"/>
        <v/>
      </c>
    </row>
    <row r="1930" spans="2:32" ht="15.75" customHeight="1" x14ac:dyDescent="0.35">
      <c r="B1930" s="903"/>
      <c r="C1930" s="904"/>
      <c r="D1930" s="905"/>
      <c r="E1930" s="906"/>
      <c r="F1930" s="907"/>
      <c r="G1930" s="908"/>
      <c r="H1930" s="909"/>
      <c r="I1930" s="910"/>
      <c r="J1930" s="911"/>
      <c r="K1930" s="912"/>
      <c r="L1930" s="913"/>
      <c r="M1930" s="914"/>
      <c r="N1930" s="915"/>
      <c r="O1930" s="914"/>
      <c r="P1930" s="915"/>
      <c r="Q1930" s="916"/>
      <c r="R1930" s="917"/>
      <c r="S1930" s="918"/>
      <c r="T1930" s="114" t="str" cm="1">
        <f t="array" ref="T1930">_xlfn.IFS(I1930="L = L",J1930*K1930,I1930="L = RoT",J1930*R1930*S1930,I1930="A = L x H",J1930*K1930*L1930,I1930="A = CS",J1930*O1930,I1930="A = A",J1930*N1930,I1930="A = RoT",J1930*R1930*S1930,I1930="V = L x H x T",J1930*K1930*L1930*M1930,I1930="V = L x CS",J1930*K1930*O1930,I1930="V = T x A",J1930*M1930*N1930,I1930="V = V",J1930*P1930,I1930="V = RoT",J1930*R1930*S1930,I1930="M = M",J1930*Q1930,I1930="M = RoT",J1930*R1930*S1930,I1930="","")</f>
        <v/>
      </c>
      <c r="U1930" s="115" t="str" cm="1">
        <f t="array" ref="U1930">_xlfn.IFNA(_xlfn.IFS($H1930="length","m",$H1930="area","m2",$H1930="volume","m3",$H1930="mass","kg",$H1930="",""),"problem")</f>
        <v/>
      </c>
      <c r="V1930" s="475"/>
      <c r="W1930" s="476"/>
      <c r="X1930" s="476"/>
      <c r="Y1930" s="476"/>
      <c r="Z1930" s="116"/>
      <c r="AA1930" s="117" t="str" cm="1">
        <f t="array" ref="AA1930">_xlfn.IFNA(_xlfn.IFS($H1930="Length",VLOOKUP($Y1930,Densities,3,FALSE),$H1930="area",VLOOKUP($Y1930,Densities,4,FALSE),$H1930="volume",VLOOKUP($Y1930,Densities,5,FALSE),$H1930="mass",1,$H1930="",""),"enter density manually")</f>
        <v/>
      </c>
      <c r="AB1930" s="115" t="str" cm="1">
        <f t="array" ref="AB1930">_xlfn.IFNA(_xlfn.IFS($H1930="length","kg/m",$H1930="area","kg/m2",$H1930="volume","kg/m3",$H1930="mass","kg/kg",$H1930="",""),"problem")</f>
        <v/>
      </c>
      <c r="AC1930" s="118" t="str">
        <f t="shared" si="119"/>
        <v/>
      </c>
      <c r="AD1930" s="119" t="str">
        <f t="shared" si="120"/>
        <v/>
      </c>
      <c r="AE1930" s="120" t="str">
        <f t="shared" si="121"/>
        <v/>
      </c>
      <c r="AF1930" s="121" t="str">
        <f t="shared" si="118"/>
        <v/>
      </c>
    </row>
    <row r="1931" spans="2:32" ht="15.75" customHeight="1" x14ac:dyDescent="0.35">
      <c r="B1931" s="903"/>
      <c r="C1931" s="904"/>
      <c r="D1931" s="905"/>
      <c r="E1931" s="906"/>
      <c r="F1931" s="907"/>
      <c r="G1931" s="908"/>
      <c r="H1931" s="909"/>
      <c r="I1931" s="910"/>
      <c r="J1931" s="911"/>
      <c r="K1931" s="912"/>
      <c r="L1931" s="913"/>
      <c r="M1931" s="914"/>
      <c r="N1931" s="915"/>
      <c r="O1931" s="914"/>
      <c r="P1931" s="915"/>
      <c r="Q1931" s="916"/>
      <c r="R1931" s="917"/>
      <c r="S1931" s="918"/>
      <c r="T1931" s="114" t="str" cm="1">
        <f t="array" ref="T1931">_xlfn.IFS(I1931="L = L",J1931*K1931,I1931="L = RoT",J1931*R1931*S1931,I1931="A = L x H",J1931*K1931*L1931,I1931="A = CS",J1931*O1931,I1931="A = A",J1931*N1931,I1931="A = RoT",J1931*R1931*S1931,I1931="V = L x H x T",J1931*K1931*L1931*M1931,I1931="V = L x CS",J1931*K1931*O1931,I1931="V = T x A",J1931*M1931*N1931,I1931="V = V",J1931*P1931,I1931="V = RoT",J1931*R1931*S1931,I1931="M = M",J1931*Q1931,I1931="M = RoT",J1931*R1931*S1931,I1931="","")</f>
        <v/>
      </c>
      <c r="U1931" s="115" t="str" cm="1">
        <f t="array" ref="U1931">_xlfn.IFNA(_xlfn.IFS($H1931="length","m",$H1931="area","m2",$H1931="volume","m3",$H1931="mass","kg",$H1931="",""),"problem")</f>
        <v/>
      </c>
      <c r="V1931" s="475"/>
      <c r="W1931" s="476"/>
      <c r="X1931" s="476"/>
      <c r="Y1931" s="476"/>
      <c r="Z1931" s="116"/>
      <c r="AA1931" s="117" t="str" cm="1">
        <f t="array" ref="AA1931">_xlfn.IFNA(_xlfn.IFS($H1931="Length",VLOOKUP($Y1931,Densities,3,FALSE),$H1931="area",VLOOKUP($Y1931,Densities,4,FALSE),$H1931="volume",VLOOKUP($Y1931,Densities,5,FALSE),$H1931="mass",1,$H1931="",""),"enter density manually")</f>
        <v/>
      </c>
      <c r="AB1931" s="115" t="str" cm="1">
        <f t="array" ref="AB1931">_xlfn.IFNA(_xlfn.IFS($H1931="length","kg/m",$H1931="area","kg/m2",$H1931="volume","kg/m3",$H1931="mass","kg/kg",$H1931="",""),"problem")</f>
        <v/>
      </c>
      <c r="AC1931" s="118" t="str">
        <f t="shared" si="119"/>
        <v/>
      </c>
      <c r="AD1931" s="119" t="str">
        <f t="shared" si="120"/>
        <v/>
      </c>
      <c r="AE1931" s="120" t="str">
        <f t="shared" si="121"/>
        <v/>
      </c>
      <c r="AF1931" s="121" t="str">
        <f t="shared" si="118"/>
        <v/>
      </c>
    </row>
    <row r="1932" spans="2:32" ht="15.75" customHeight="1" x14ac:dyDescent="0.35">
      <c r="B1932" s="903"/>
      <c r="C1932" s="904"/>
      <c r="D1932" s="905"/>
      <c r="E1932" s="906"/>
      <c r="F1932" s="907"/>
      <c r="G1932" s="908"/>
      <c r="H1932" s="909"/>
      <c r="I1932" s="910"/>
      <c r="J1932" s="911"/>
      <c r="K1932" s="912"/>
      <c r="L1932" s="913"/>
      <c r="M1932" s="914"/>
      <c r="N1932" s="915"/>
      <c r="O1932" s="914"/>
      <c r="P1932" s="915"/>
      <c r="Q1932" s="916"/>
      <c r="R1932" s="917"/>
      <c r="S1932" s="918"/>
      <c r="T1932" s="114" t="str" cm="1">
        <f t="array" ref="T1932">_xlfn.IFS(I1932="L = L",J1932*K1932,I1932="L = RoT",J1932*R1932*S1932,I1932="A = L x H",J1932*K1932*L1932,I1932="A = CS",J1932*O1932,I1932="A = A",J1932*N1932,I1932="A = RoT",J1932*R1932*S1932,I1932="V = L x H x T",J1932*K1932*L1932*M1932,I1932="V = L x CS",J1932*K1932*O1932,I1932="V = T x A",J1932*M1932*N1932,I1932="V = V",J1932*P1932,I1932="V = RoT",J1932*R1932*S1932,I1932="M = M",J1932*Q1932,I1932="M = RoT",J1932*R1932*S1932,I1932="","")</f>
        <v/>
      </c>
      <c r="U1932" s="115" t="str" cm="1">
        <f t="array" ref="U1932">_xlfn.IFNA(_xlfn.IFS($H1932="length","m",$H1932="area","m2",$H1932="volume","m3",$H1932="mass","kg",$H1932="",""),"problem")</f>
        <v/>
      </c>
      <c r="V1932" s="475"/>
      <c r="W1932" s="476"/>
      <c r="X1932" s="476"/>
      <c r="Y1932" s="476"/>
      <c r="Z1932" s="116"/>
      <c r="AA1932" s="117" t="str" cm="1">
        <f t="array" ref="AA1932">_xlfn.IFNA(_xlfn.IFS($H1932="Length",VLOOKUP($Y1932,Densities,3,FALSE),$H1932="area",VLOOKUP($Y1932,Densities,4,FALSE),$H1932="volume",VLOOKUP($Y1932,Densities,5,FALSE),$H1932="mass",1,$H1932="",""),"enter density manually")</f>
        <v/>
      </c>
      <c r="AB1932" s="115" t="str" cm="1">
        <f t="array" ref="AB1932">_xlfn.IFNA(_xlfn.IFS($H1932="length","kg/m",$H1932="area","kg/m2",$H1932="volume","kg/m3",$H1932="mass","kg/kg",$H1932="",""),"problem")</f>
        <v/>
      </c>
      <c r="AC1932" s="118" t="str">
        <f t="shared" si="119"/>
        <v/>
      </c>
      <c r="AD1932" s="119" t="str">
        <f t="shared" si="120"/>
        <v/>
      </c>
      <c r="AE1932" s="120" t="str">
        <f t="shared" si="121"/>
        <v/>
      </c>
      <c r="AF1932" s="121" t="str">
        <f t="shared" si="118"/>
        <v/>
      </c>
    </row>
    <row r="1933" spans="2:32" ht="15.75" customHeight="1" x14ac:dyDescent="0.35">
      <c r="B1933" s="903"/>
      <c r="C1933" s="904"/>
      <c r="D1933" s="905"/>
      <c r="E1933" s="906"/>
      <c r="F1933" s="907"/>
      <c r="G1933" s="908"/>
      <c r="H1933" s="909"/>
      <c r="I1933" s="910"/>
      <c r="J1933" s="911"/>
      <c r="K1933" s="912"/>
      <c r="L1933" s="913"/>
      <c r="M1933" s="914"/>
      <c r="N1933" s="915"/>
      <c r="O1933" s="914"/>
      <c r="P1933" s="915"/>
      <c r="Q1933" s="916"/>
      <c r="R1933" s="917"/>
      <c r="S1933" s="918"/>
      <c r="T1933" s="114" t="str" cm="1">
        <f t="array" ref="T1933">_xlfn.IFS(I1933="L = L",J1933*K1933,I1933="L = RoT",J1933*R1933*S1933,I1933="A = L x H",J1933*K1933*L1933,I1933="A = CS",J1933*O1933,I1933="A = A",J1933*N1933,I1933="A = RoT",J1933*R1933*S1933,I1933="V = L x H x T",J1933*K1933*L1933*M1933,I1933="V = L x CS",J1933*K1933*O1933,I1933="V = T x A",J1933*M1933*N1933,I1933="V = V",J1933*P1933,I1933="V = RoT",J1933*R1933*S1933,I1933="M = M",J1933*Q1933,I1933="M = RoT",J1933*R1933*S1933,I1933="","")</f>
        <v/>
      </c>
      <c r="U1933" s="115" t="str" cm="1">
        <f t="array" ref="U1933">_xlfn.IFNA(_xlfn.IFS($H1933="length","m",$H1933="area","m2",$H1933="volume","m3",$H1933="mass","kg",$H1933="",""),"problem")</f>
        <v/>
      </c>
      <c r="V1933" s="475"/>
      <c r="W1933" s="476"/>
      <c r="X1933" s="476"/>
      <c r="Y1933" s="476"/>
      <c r="Z1933" s="116"/>
      <c r="AA1933" s="117" t="str" cm="1">
        <f t="array" ref="AA1933">_xlfn.IFNA(_xlfn.IFS($H1933="Length",VLOOKUP($Y1933,Densities,3,FALSE),$H1933="area",VLOOKUP($Y1933,Densities,4,FALSE),$H1933="volume",VLOOKUP($Y1933,Densities,5,FALSE),$H1933="mass",1,$H1933="",""),"enter density manually")</f>
        <v/>
      </c>
      <c r="AB1933" s="115" t="str" cm="1">
        <f t="array" ref="AB1933">_xlfn.IFNA(_xlfn.IFS($H1933="length","kg/m",$H1933="area","kg/m2",$H1933="volume","kg/m3",$H1933="mass","kg/kg",$H1933="",""),"problem")</f>
        <v/>
      </c>
      <c r="AC1933" s="118" t="str">
        <f t="shared" si="119"/>
        <v/>
      </c>
      <c r="AD1933" s="119" t="str">
        <f t="shared" si="120"/>
        <v/>
      </c>
      <c r="AE1933" s="120" t="str">
        <f t="shared" si="121"/>
        <v/>
      </c>
      <c r="AF1933" s="121" t="str">
        <f t="shared" si="118"/>
        <v/>
      </c>
    </row>
    <row r="1934" spans="2:32" ht="15.75" customHeight="1" x14ac:dyDescent="0.35">
      <c r="B1934" s="903"/>
      <c r="C1934" s="904"/>
      <c r="D1934" s="905"/>
      <c r="E1934" s="906"/>
      <c r="F1934" s="907"/>
      <c r="G1934" s="908"/>
      <c r="H1934" s="909"/>
      <c r="I1934" s="910"/>
      <c r="J1934" s="911"/>
      <c r="K1934" s="912"/>
      <c r="L1934" s="913"/>
      <c r="M1934" s="914"/>
      <c r="N1934" s="915"/>
      <c r="O1934" s="914"/>
      <c r="P1934" s="915"/>
      <c r="Q1934" s="916"/>
      <c r="R1934" s="917"/>
      <c r="S1934" s="918"/>
      <c r="T1934" s="114" t="str" cm="1">
        <f t="array" ref="T1934">_xlfn.IFS(I1934="L = L",J1934*K1934,I1934="L = RoT",J1934*R1934*S1934,I1934="A = L x H",J1934*K1934*L1934,I1934="A = CS",J1934*O1934,I1934="A = A",J1934*N1934,I1934="A = RoT",J1934*R1934*S1934,I1934="V = L x H x T",J1934*K1934*L1934*M1934,I1934="V = L x CS",J1934*K1934*O1934,I1934="V = T x A",J1934*M1934*N1934,I1934="V = V",J1934*P1934,I1934="V = RoT",J1934*R1934*S1934,I1934="M = M",J1934*Q1934,I1934="M = RoT",J1934*R1934*S1934,I1934="","")</f>
        <v/>
      </c>
      <c r="U1934" s="115" t="str" cm="1">
        <f t="array" ref="U1934">_xlfn.IFNA(_xlfn.IFS($H1934="length","m",$H1934="area","m2",$H1934="volume","m3",$H1934="mass","kg",$H1934="",""),"problem")</f>
        <v/>
      </c>
      <c r="V1934" s="475"/>
      <c r="W1934" s="476"/>
      <c r="X1934" s="476"/>
      <c r="Y1934" s="476"/>
      <c r="Z1934" s="116"/>
      <c r="AA1934" s="117" t="str" cm="1">
        <f t="array" ref="AA1934">_xlfn.IFNA(_xlfn.IFS($H1934="Length",VLOOKUP($Y1934,Densities,3,FALSE),$H1934="area",VLOOKUP($Y1934,Densities,4,FALSE),$H1934="volume",VLOOKUP($Y1934,Densities,5,FALSE),$H1934="mass",1,$H1934="",""),"enter density manually")</f>
        <v/>
      </c>
      <c r="AB1934" s="115" t="str" cm="1">
        <f t="array" ref="AB1934">_xlfn.IFNA(_xlfn.IFS($H1934="length","kg/m",$H1934="area","kg/m2",$H1934="volume","kg/m3",$H1934="mass","kg/kg",$H1934="",""),"problem")</f>
        <v/>
      </c>
      <c r="AC1934" s="118" t="str">
        <f t="shared" si="119"/>
        <v/>
      </c>
      <c r="AD1934" s="119" t="str">
        <f t="shared" si="120"/>
        <v/>
      </c>
      <c r="AE1934" s="120" t="str">
        <f t="shared" si="121"/>
        <v/>
      </c>
      <c r="AF1934" s="121" t="str">
        <f t="shared" si="118"/>
        <v/>
      </c>
    </row>
    <row r="1935" spans="2:32" ht="15.75" customHeight="1" x14ac:dyDescent="0.35">
      <c r="B1935" s="903"/>
      <c r="C1935" s="904"/>
      <c r="D1935" s="905"/>
      <c r="E1935" s="906"/>
      <c r="F1935" s="907"/>
      <c r="G1935" s="908"/>
      <c r="H1935" s="909"/>
      <c r="I1935" s="910"/>
      <c r="J1935" s="911"/>
      <c r="K1935" s="912"/>
      <c r="L1935" s="913"/>
      <c r="M1935" s="914"/>
      <c r="N1935" s="915"/>
      <c r="O1935" s="914"/>
      <c r="P1935" s="915"/>
      <c r="Q1935" s="916"/>
      <c r="R1935" s="917"/>
      <c r="S1935" s="918"/>
      <c r="T1935" s="114" t="str" cm="1">
        <f t="array" ref="T1935">_xlfn.IFS(I1935="L = L",J1935*K1935,I1935="L = RoT",J1935*R1935*S1935,I1935="A = L x H",J1935*K1935*L1935,I1935="A = CS",J1935*O1935,I1935="A = A",J1935*N1935,I1935="A = RoT",J1935*R1935*S1935,I1935="V = L x H x T",J1935*K1935*L1935*M1935,I1935="V = L x CS",J1935*K1935*O1935,I1935="V = T x A",J1935*M1935*N1935,I1935="V = V",J1935*P1935,I1935="V = RoT",J1935*R1935*S1935,I1935="M = M",J1935*Q1935,I1935="M = RoT",J1935*R1935*S1935,I1935="","")</f>
        <v/>
      </c>
      <c r="U1935" s="115" t="str" cm="1">
        <f t="array" ref="U1935">_xlfn.IFNA(_xlfn.IFS($H1935="length","m",$H1935="area","m2",$H1935="volume","m3",$H1935="mass","kg",$H1935="",""),"problem")</f>
        <v/>
      </c>
      <c r="V1935" s="475"/>
      <c r="W1935" s="476"/>
      <c r="X1935" s="476"/>
      <c r="Y1935" s="476"/>
      <c r="Z1935" s="116"/>
      <c r="AA1935" s="117" t="str" cm="1">
        <f t="array" ref="AA1935">_xlfn.IFNA(_xlfn.IFS($H1935="Length",VLOOKUP($Y1935,Densities,3,FALSE),$H1935="area",VLOOKUP($Y1935,Densities,4,FALSE),$H1935="volume",VLOOKUP($Y1935,Densities,5,FALSE),$H1935="mass",1,$H1935="",""),"enter density manually")</f>
        <v/>
      </c>
      <c r="AB1935" s="115" t="str" cm="1">
        <f t="array" ref="AB1935">_xlfn.IFNA(_xlfn.IFS($H1935="length","kg/m",$H1935="area","kg/m2",$H1935="volume","kg/m3",$H1935="mass","kg/kg",$H1935="",""),"problem")</f>
        <v/>
      </c>
      <c r="AC1935" s="118" t="str">
        <f t="shared" si="119"/>
        <v/>
      </c>
      <c r="AD1935" s="119" t="str">
        <f t="shared" si="120"/>
        <v/>
      </c>
      <c r="AE1935" s="120" t="str">
        <f t="shared" si="121"/>
        <v/>
      </c>
      <c r="AF1935" s="121" t="str">
        <f t="shared" si="118"/>
        <v/>
      </c>
    </row>
    <row r="1936" spans="2:32" ht="15.75" customHeight="1" x14ac:dyDescent="0.35">
      <c r="B1936" s="903"/>
      <c r="C1936" s="904"/>
      <c r="D1936" s="905"/>
      <c r="E1936" s="906"/>
      <c r="F1936" s="907"/>
      <c r="G1936" s="908"/>
      <c r="H1936" s="909"/>
      <c r="I1936" s="910"/>
      <c r="J1936" s="911"/>
      <c r="K1936" s="912"/>
      <c r="L1936" s="913"/>
      <c r="M1936" s="914"/>
      <c r="N1936" s="915"/>
      <c r="O1936" s="914"/>
      <c r="P1936" s="915"/>
      <c r="Q1936" s="916"/>
      <c r="R1936" s="917"/>
      <c r="S1936" s="918"/>
      <c r="T1936" s="114" t="str" cm="1">
        <f t="array" ref="T1936">_xlfn.IFS(I1936="L = L",J1936*K1936,I1936="L = RoT",J1936*R1936*S1936,I1936="A = L x H",J1936*K1936*L1936,I1936="A = CS",J1936*O1936,I1936="A = A",J1936*N1936,I1936="A = RoT",J1936*R1936*S1936,I1936="V = L x H x T",J1936*K1936*L1936*M1936,I1936="V = L x CS",J1936*K1936*O1936,I1936="V = T x A",J1936*M1936*N1936,I1936="V = V",J1936*P1936,I1936="V = RoT",J1936*R1936*S1936,I1936="M = M",J1936*Q1936,I1936="M = RoT",J1936*R1936*S1936,I1936="","")</f>
        <v/>
      </c>
      <c r="U1936" s="115" t="str" cm="1">
        <f t="array" ref="U1936">_xlfn.IFNA(_xlfn.IFS($H1936="length","m",$H1936="area","m2",$H1936="volume","m3",$H1936="mass","kg",$H1936="",""),"problem")</f>
        <v/>
      </c>
      <c r="V1936" s="475"/>
      <c r="W1936" s="476"/>
      <c r="X1936" s="476"/>
      <c r="Y1936" s="476"/>
      <c r="Z1936" s="116"/>
      <c r="AA1936" s="117" t="str" cm="1">
        <f t="array" ref="AA1936">_xlfn.IFNA(_xlfn.IFS($H1936="Length",VLOOKUP($Y1936,Densities,3,FALSE),$H1936="area",VLOOKUP($Y1936,Densities,4,FALSE),$H1936="volume",VLOOKUP($Y1936,Densities,5,FALSE),$H1936="mass",1,$H1936="",""),"enter density manually")</f>
        <v/>
      </c>
      <c r="AB1936" s="115" t="str" cm="1">
        <f t="array" ref="AB1936">_xlfn.IFNA(_xlfn.IFS($H1936="length","kg/m",$H1936="area","kg/m2",$H1936="volume","kg/m3",$H1936="mass","kg/kg",$H1936="",""),"problem")</f>
        <v/>
      </c>
      <c r="AC1936" s="118" t="str">
        <f t="shared" si="119"/>
        <v/>
      </c>
      <c r="AD1936" s="119" t="str">
        <f t="shared" si="120"/>
        <v/>
      </c>
      <c r="AE1936" s="120" t="str">
        <f t="shared" si="121"/>
        <v/>
      </c>
      <c r="AF1936" s="121" t="str">
        <f t="shared" si="118"/>
        <v/>
      </c>
    </row>
    <row r="1937" spans="2:32" ht="15.75" customHeight="1" x14ac:dyDescent="0.35">
      <c r="B1937" s="903"/>
      <c r="C1937" s="904"/>
      <c r="D1937" s="905"/>
      <c r="E1937" s="906"/>
      <c r="F1937" s="907"/>
      <c r="G1937" s="908"/>
      <c r="H1937" s="909"/>
      <c r="I1937" s="910"/>
      <c r="J1937" s="911"/>
      <c r="K1937" s="912"/>
      <c r="L1937" s="913"/>
      <c r="M1937" s="914"/>
      <c r="N1937" s="915"/>
      <c r="O1937" s="914"/>
      <c r="P1937" s="915"/>
      <c r="Q1937" s="916"/>
      <c r="R1937" s="917"/>
      <c r="S1937" s="918"/>
      <c r="T1937" s="114" t="str" cm="1">
        <f t="array" ref="T1937">_xlfn.IFS(I1937="L = L",J1937*K1937,I1937="L = RoT",J1937*R1937*S1937,I1937="A = L x H",J1937*K1937*L1937,I1937="A = CS",J1937*O1937,I1937="A = A",J1937*N1937,I1937="A = RoT",J1937*R1937*S1937,I1937="V = L x H x T",J1937*K1937*L1937*M1937,I1937="V = L x CS",J1937*K1937*O1937,I1937="V = T x A",J1937*M1937*N1937,I1937="V = V",J1937*P1937,I1937="V = RoT",J1937*R1937*S1937,I1937="M = M",J1937*Q1937,I1937="M = RoT",J1937*R1937*S1937,I1937="","")</f>
        <v/>
      </c>
      <c r="U1937" s="115" t="str" cm="1">
        <f t="array" ref="U1937">_xlfn.IFNA(_xlfn.IFS($H1937="length","m",$H1937="area","m2",$H1937="volume","m3",$H1937="mass","kg",$H1937="",""),"problem")</f>
        <v/>
      </c>
      <c r="V1937" s="475"/>
      <c r="W1937" s="476"/>
      <c r="X1937" s="476"/>
      <c r="Y1937" s="476"/>
      <c r="Z1937" s="116"/>
      <c r="AA1937" s="117" t="str" cm="1">
        <f t="array" ref="AA1937">_xlfn.IFNA(_xlfn.IFS($H1937="Length",VLOOKUP($Y1937,Densities,3,FALSE),$H1937="area",VLOOKUP($Y1937,Densities,4,FALSE),$H1937="volume",VLOOKUP($Y1937,Densities,5,FALSE),$H1937="mass",1,$H1937="",""),"enter density manually")</f>
        <v/>
      </c>
      <c r="AB1937" s="115" t="str" cm="1">
        <f t="array" ref="AB1937">_xlfn.IFNA(_xlfn.IFS($H1937="length","kg/m",$H1937="area","kg/m2",$H1937="volume","kg/m3",$H1937="mass","kg/kg",$H1937="",""),"problem")</f>
        <v/>
      </c>
      <c r="AC1937" s="118" t="str">
        <f t="shared" si="119"/>
        <v/>
      </c>
      <c r="AD1937" s="119" t="str">
        <f t="shared" si="120"/>
        <v/>
      </c>
      <c r="AE1937" s="120" t="str">
        <f t="shared" si="121"/>
        <v/>
      </c>
      <c r="AF1937" s="121" t="str">
        <f t="shared" si="118"/>
        <v/>
      </c>
    </row>
    <row r="1938" spans="2:32" ht="15.75" customHeight="1" x14ac:dyDescent="0.35">
      <c r="B1938" s="903"/>
      <c r="C1938" s="904"/>
      <c r="D1938" s="905"/>
      <c r="E1938" s="906"/>
      <c r="F1938" s="907"/>
      <c r="G1938" s="908"/>
      <c r="H1938" s="909"/>
      <c r="I1938" s="910"/>
      <c r="J1938" s="911"/>
      <c r="K1938" s="912"/>
      <c r="L1938" s="913"/>
      <c r="M1938" s="914"/>
      <c r="N1938" s="915"/>
      <c r="O1938" s="914"/>
      <c r="P1938" s="915"/>
      <c r="Q1938" s="916"/>
      <c r="R1938" s="917"/>
      <c r="S1938" s="918"/>
      <c r="T1938" s="114" t="str" cm="1">
        <f t="array" ref="T1938">_xlfn.IFS(I1938="L = L",J1938*K1938,I1938="L = RoT",J1938*R1938*S1938,I1938="A = L x H",J1938*K1938*L1938,I1938="A = CS",J1938*O1938,I1938="A = A",J1938*N1938,I1938="A = RoT",J1938*R1938*S1938,I1938="V = L x H x T",J1938*K1938*L1938*M1938,I1938="V = L x CS",J1938*K1938*O1938,I1938="V = T x A",J1938*M1938*N1938,I1938="V = V",J1938*P1938,I1938="V = RoT",J1938*R1938*S1938,I1938="M = M",J1938*Q1938,I1938="M = RoT",J1938*R1938*S1938,I1938="","")</f>
        <v/>
      </c>
      <c r="U1938" s="115" t="str" cm="1">
        <f t="array" ref="U1938">_xlfn.IFNA(_xlfn.IFS($H1938="length","m",$H1938="area","m2",$H1938="volume","m3",$H1938="mass","kg",$H1938="",""),"problem")</f>
        <v/>
      </c>
      <c r="V1938" s="475"/>
      <c r="W1938" s="476"/>
      <c r="X1938" s="476"/>
      <c r="Y1938" s="476"/>
      <c r="Z1938" s="116"/>
      <c r="AA1938" s="117" t="str" cm="1">
        <f t="array" ref="AA1938">_xlfn.IFNA(_xlfn.IFS($H1938="Length",VLOOKUP($Y1938,Densities,3,FALSE),$H1938="area",VLOOKUP($Y1938,Densities,4,FALSE),$H1938="volume",VLOOKUP($Y1938,Densities,5,FALSE),$H1938="mass",1,$H1938="",""),"enter density manually")</f>
        <v/>
      </c>
      <c r="AB1938" s="115" t="str" cm="1">
        <f t="array" ref="AB1938">_xlfn.IFNA(_xlfn.IFS($H1938="length","kg/m",$H1938="area","kg/m2",$H1938="volume","kg/m3",$H1938="mass","kg/kg",$H1938="",""),"problem")</f>
        <v/>
      </c>
      <c r="AC1938" s="118" t="str">
        <f t="shared" si="119"/>
        <v/>
      </c>
      <c r="AD1938" s="119" t="str">
        <f t="shared" si="120"/>
        <v/>
      </c>
      <c r="AE1938" s="120" t="str">
        <f t="shared" si="121"/>
        <v/>
      </c>
      <c r="AF1938" s="121" t="str">
        <f t="shared" si="118"/>
        <v/>
      </c>
    </row>
    <row r="1939" spans="2:32" ht="15.75" customHeight="1" x14ac:dyDescent="0.35">
      <c r="B1939" s="903"/>
      <c r="C1939" s="904"/>
      <c r="D1939" s="905"/>
      <c r="E1939" s="906"/>
      <c r="F1939" s="907"/>
      <c r="G1939" s="908"/>
      <c r="H1939" s="909"/>
      <c r="I1939" s="910"/>
      <c r="J1939" s="911"/>
      <c r="K1939" s="912"/>
      <c r="L1939" s="913"/>
      <c r="M1939" s="914"/>
      <c r="N1939" s="915"/>
      <c r="O1939" s="914"/>
      <c r="P1939" s="915"/>
      <c r="Q1939" s="916"/>
      <c r="R1939" s="917"/>
      <c r="S1939" s="918"/>
      <c r="T1939" s="114" t="str" cm="1">
        <f t="array" ref="T1939">_xlfn.IFS(I1939="L = L",J1939*K1939,I1939="L = RoT",J1939*R1939*S1939,I1939="A = L x H",J1939*K1939*L1939,I1939="A = CS",J1939*O1939,I1939="A = A",J1939*N1939,I1939="A = RoT",J1939*R1939*S1939,I1939="V = L x H x T",J1939*K1939*L1939*M1939,I1939="V = L x CS",J1939*K1939*O1939,I1939="V = T x A",J1939*M1939*N1939,I1939="V = V",J1939*P1939,I1939="V = RoT",J1939*R1939*S1939,I1939="M = M",J1939*Q1939,I1939="M = RoT",J1939*R1939*S1939,I1939="","")</f>
        <v/>
      </c>
      <c r="U1939" s="115" t="str" cm="1">
        <f t="array" ref="U1939">_xlfn.IFNA(_xlfn.IFS($H1939="length","m",$H1939="area","m2",$H1939="volume","m3",$H1939="mass","kg",$H1939="",""),"problem")</f>
        <v/>
      </c>
      <c r="V1939" s="475"/>
      <c r="W1939" s="476"/>
      <c r="X1939" s="476"/>
      <c r="Y1939" s="476"/>
      <c r="Z1939" s="116"/>
      <c r="AA1939" s="117" t="str" cm="1">
        <f t="array" ref="AA1939">_xlfn.IFNA(_xlfn.IFS($H1939="Length",VLOOKUP($Y1939,Densities,3,FALSE),$H1939="area",VLOOKUP($Y1939,Densities,4,FALSE),$H1939="volume",VLOOKUP($Y1939,Densities,5,FALSE),$H1939="mass",1,$H1939="",""),"enter density manually")</f>
        <v/>
      </c>
      <c r="AB1939" s="115" t="str" cm="1">
        <f t="array" ref="AB1939">_xlfn.IFNA(_xlfn.IFS($H1939="length","kg/m",$H1939="area","kg/m2",$H1939="volume","kg/m3",$H1939="mass","kg/kg",$H1939="",""),"problem")</f>
        <v/>
      </c>
      <c r="AC1939" s="118" t="str">
        <f t="shared" si="119"/>
        <v/>
      </c>
      <c r="AD1939" s="119" t="str">
        <f t="shared" si="120"/>
        <v/>
      </c>
      <c r="AE1939" s="120" t="str">
        <f t="shared" si="121"/>
        <v/>
      </c>
      <c r="AF1939" s="121" t="str">
        <f t="shared" si="118"/>
        <v/>
      </c>
    </row>
    <row r="1940" spans="2:32" ht="15.75" customHeight="1" x14ac:dyDescent="0.35">
      <c r="B1940" s="903"/>
      <c r="C1940" s="904"/>
      <c r="D1940" s="905"/>
      <c r="E1940" s="906"/>
      <c r="F1940" s="907"/>
      <c r="G1940" s="908"/>
      <c r="H1940" s="909"/>
      <c r="I1940" s="910"/>
      <c r="J1940" s="911"/>
      <c r="K1940" s="912"/>
      <c r="L1940" s="913"/>
      <c r="M1940" s="914"/>
      <c r="N1940" s="915"/>
      <c r="O1940" s="914"/>
      <c r="P1940" s="915"/>
      <c r="Q1940" s="916"/>
      <c r="R1940" s="917"/>
      <c r="S1940" s="918"/>
      <c r="T1940" s="114" t="str" cm="1">
        <f t="array" ref="T1940">_xlfn.IFS(I1940="L = L",J1940*K1940,I1940="L = RoT",J1940*R1940*S1940,I1940="A = L x H",J1940*K1940*L1940,I1940="A = CS",J1940*O1940,I1940="A = A",J1940*N1940,I1940="A = RoT",J1940*R1940*S1940,I1940="V = L x H x T",J1940*K1940*L1940*M1940,I1940="V = L x CS",J1940*K1940*O1940,I1940="V = T x A",J1940*M1940*N1940,I1940="V = V",J1940*P1940,I1940="V = RoT",J1940*R1940*S1940,I1940="M = M",J1940*Q1940,I1940="M = RoT",J1940*R1940*S1940,I1940="","")</f>
        <v/>
      </c>
      <c r="U1940" s="115" t="str" cm="1">
        <f t="array" ref="U1940">_xlfn.IFNA(_xlfn.IFS($H1940="length","m",$H1940="area","m2",$H1940="volume","m3",$H1940="mass","kg",$H1940="",""),"problem")</f>
        <v/>
      </c>
      <c r="V1940" s="475"/>
      <c r="W1940" s="476"/>
      <c r="X1940" s="476"/>
      <c r="Y1940" s="476"/>
      <c r="Z1940" s="116"/>
      <c r="AA1940" s="117" t="str" cm="1">
        <f t="array" ref="AA1940">_xlfn.IFNA(_xlfn.IFS($H1940="Length",VLOOKUP($Y1940,Densities,3,FALSE),$H1940="area",VLOOKUP($Y1940,Densities,4,FALSE),$H1940="volume",VLOOKUP($Y1940,Densities,5,FALSE),$H1940="mass",1,$H1940="",""),"enter density manually")</f>
        <v/>
      </c>
      <c r="AB1940" s="115" t="str" cm="1">
        <f t="array" ref="AB1940">_xlfn.IFNA(_xlfn.IFS($H1940="length","kg/m",$H1940="area","kg/m2",$H1940="volume","kg/m3",$H1940="mass","kg/kg",$H1940="",""),"problem")</f>
        <v/>
      </c>
      <c r="AC1940" s="118" t="str">
        <f t="shared" si="119"/>
        <v/>
      </c>
      <c r="AD1940" s="119" t="str">
        <f t="shared" si="120"/>
        <v/>
      </c>
      <c r="AE1940" s="120" t="str">
        <f t="shared" si="121"/>
        <v/>
      </c>
      <c r="AF1940" s="121" t="str">
        <f t="shared" si="118"/>
        <v/>
      </c>
    </row>
    <row r="1941" spans="2:32" ht="15.75" customHeight="1" x14ac:dyDescent="0.35">
      <c r="B1941" s="903"/>
      <c r="C1941" s="904"/>
      <c r="D1941" s="905"/>
      <c r="E1941" s="906"/>
      <c r="F1941" s="907"/>
      <c r="G1941" s="908"/>
      <c r="H1941" s="909"/>
      <c r="I1941" s="910"/>
      <c r="J1941" s="911"/>
      <c r="K1941" s="912"/>
      <c r="L1941" s="913"/>
      <c r="M1941" s="914"/>
      <c r="N1941" s="915"/>
      <c r="O1941" s="914"/>
      <c r="P1941" s="915"/>
      <c r="Q1941" s="916"/>
      <c r="R1941" s="917"/>
      <c r="S1941" s="918"/>
      <c r="T1941" s="114" t="str" cm="1">
        <f t="array" ref="T1941">_xlfn.IFS(I1941="L = L",J1941*K1941,I1941="L = RoT",J1941*R1941*S1941,I1941="A = L x H",J1941*K1941*L1941,I1941="A = CS",J1941*O1941,I1941="A = A",J1941*N1941,I1941="A = RoT",J1941*R1941*S1941,I1941="V = L x H x T",J1941*K1941*L1941*M1941,I1941="V = L x CS",J1941*K1941*O1941,I1941="V = T x A",J1941*M1941*N1941,I1941="V = V",J1941*P1941,I1941="V = RoT",J1941*R1941*S1941,I1941="M = M",J1941*Q1941,I1941="M = RoT",J1941*R1941*S1941,I1941="","")</f>
        <v/>
      </c>
      <c r="U1941" s="115" t="str" cm="1">
        <f t="array" ref="U1941">_xlfn.IFNA(_xlfn.IFS($H1941="length","m",$H1941="area","m2",$H1941="volume","m3",$H1941="mass","kg",$H1941="",""),"problem")</f>
        <v/>
      </c>
      <c r="V1941" s="475"/>
      <c r="W1941" s="476"/>
      <c r="X1941" s="476"/>
      <c r="Y1941" s="476"/>
      <c r="Z1941" s="116"/>
      <c r="AA1941" s="117" t="str" cm="1">
        <f t="array" ref="AA1941">_xlfn.IFNA(_xlfn.IFS($H1941="Length",VLOOKUP($Y1941,Densities,3,FALSE),$H1941="area",VLOOKUP($Y1941,Densities,4,FALSE),$H1941="volume",VLOOKUP($Y1941,Densities,5,FALSE),$H1941="mass",1,$H1941="",""),"enter density manually")</f>
        <v/>
      </c>
      <c r="AB1941" s="115" t="str" cm="1">
        <f t="array" ref="AB1941">_xlfn.IFNA(_xlfn.IFS($H1941="length","kg/m",$H1941="area","kg/m2",$H1941="volume","kg/m3",$H1941="mass","kg/kg",$H1941="",""),"problem")</f>
        <v/>
      </c>
      <c r="AC1941" s="118" t="str">
        <f t="shared" si="119"/>
        <v/>
      </c>
      <c r="AD1941" s="119" t="str">
        <f t="shared" si="120"/>
        <v/>
      </c>
      <c r="AE1941" s="120" t="str">
        <f t="shared" si="121"/>
        <v/>
      </c>
      <c r="AF1941" s="121" t="str">
        <f t="shared" si="118"/>
        <v/>
      </c>
    </row>
    <row r="1942" spans="2:32" ht="15.75" customHeight="1" x14ac:dyDescent="0.35">
      <c r="B1942" s="903"/>
      <c r="C1942" s="904"/>
      <c r="D1942" s="905"/>
      <c r="E1942" s="906"/>
      <c r="F1942" s="907"/>
      <c r="G1942" s="908"/>
      <c r="H1942" s="909"/>
      <c r="I1942" s="910"/>
      <c r="J1942" s="911"/>
      <c r="K1942" s="912"/>
      <c r="L1942" s="913"/>
      <c r="M1942" s="914"/>
      <c r="N1942" s="915"/>
      <c r="O1942" s="914"/>
      <c r="P1942" s="915"/>
      <c r="Q1942" s="916"/>
      <c r="R1942" s="917"/>
      <c r="S1942" s="918"/>
      <c r="T1942" s="114" t="str" cm="1">
        <f t="array" ref="T1942">_xlfn.IFS(I1942="L = L",J1942*K1942,I1942="L = RoT",J1942*R1942*S1942,I1942="A = L x H",J1942*K1942*L1942,I1942="A = CS",J1942*O1942,I1942="A = A",J1942*N1942,I1942="A = RoT",J1942*R1942*S1942,I1942="V = L x H x T",J1942*K1942*L1942*M1942,I1942="V = L x CS",J1942*K1942*O1942,I1942="V = T x A",J1942*M1942*N1942,I1942="V = V",J1942*P1942,I1942="V = RoT",J1942*R1942*S1942,I1942="M = M",J1942*Q1942,I1942="M = RoT",J1942*R1942*S1942,I1942="","")</f>
        <v/>
      </c>
      <c r="U1942" s="115" t="str" cm="1">
        <f t="array" ref="U1942">_xlfn.IFNA(_xlfn.IFS($H1942="length","m",$H1942="area","m2",$H1942="volume","m3",$H1942="mass","kg",$H1942="",""),"problem")</f>
        <v/>
      </c>
      <c r="V1942" s="475"/>
      <c r="W1942" s="476"/>
      <c r="X1942" s="476"/>
      <c r="Y1942" s="476"/>
      <c r="Z1942" s="116"/>
      <c r="AA1942" s="117" t="str" cm="1">
        <f t="array" ref="AA1942">_xlfn.IFNA(_xlfn.IFS($H1942="Length",VLOOKUP($Y1942,Densities,3,FALSE),$H1942="area",VLOOKUP($Y1942,Densities,4,FALSE),$H1942="volume",VLOOKUP($Y1942,Densities,5,FALSE),$H1942="mass",1,$H1942="",""),"enter density manually")</f>
        <v/>
      </c>
      <c r="AB1942" s="115" t="str" cm="1">
        <f t="array" ref="AB1942">_xlfn.IFNA(_xlfn.IFS($H1942="length","kg/m",$H1942="area","kg/m2",$H1942="volume","kg/m3",$H1942="mass","kg/kg",$H1942="",""),"problem")</f>
        <v/>
      </c>
      <c r="AC1942" s="118" t="str">
        <f t="shared" si="119"/>
        <v/>
      </c>
      <c r="AD1942" s="119" t="str">
        <f t="shared" si="120"/>
        <v/>
      </c>
      <c r="AE1942" s="120" t="str">
        <f t="shared" si="121"/>
        <v/>
      </c>
      <c r="AF1942" s="121" t="str">
        <f t="shared" si="118"/>
        <v/>
      </c>
    </row>
    <row r="1943" spans="2:32" ht="15.75" customHeight="1" x14ac:dyDescent="0.35">
      <c r="B1943" s="903"/>
      <c r="C1943" s="904"/>
      <c r="D1943" s="905"/>
      <c r="E1943" s="906"/>
      <c r="F1943" s="907"/>
      <c r="G1943" s="908"/>
      <c r="H1943" s="909"/>
      <c r="I1943" s="910"/>
      <c r="J1943" s="911"/>
      <c r="K1943" s="912"/>
      <c r="L1943" s="913"/>
      <c r="M1943" s="914"/>
      <c r="N1943" s="915"/>
      <c r="O1943" s="914"/>
      <c r="P1943" s="915"/>
      <c r="Q1943" s="916"/>
      <c r="R1943" s="917"/>
      <c r="S1943" s="918"/>
      <c r="T1943" s="114" t="str" cm="1">
        <f t="array" ref="T1943">_xlfn.IFS(I1943="L = L",J1943*K1943,I1943="L = RoT",J1943*R1943*S1943,I1943="A = L x H",J1943*K1943*L1943,I1943="A = CS",J1943*O1943,I1943="A = A",J1943*N1943,I1943="A = RoT",J1943*R1943*S1943,I1943="V = L x H x T",J1943*K1943*L1943*M1943,I1943="V = L x CS",J1943*K1943*O1943,I1943="V = T x A",J1943*M1943*N1943,I1943="V = V",J1943*P1943,I1943="V = RoT",J1943*R1943*S1943,I1943="M = M",J1943*Q1943,I1943="M = RoT",J1943*R1943*S1943,I1943="","")</f>
        <v/>
      </c>
      <c r="U1943" s="115" t="str" cm="1">
        <f t="array" ref="U1943">_xlfn.IFNA(_xlfn.IFS($H1943="length","m",$H1943="area","m2",$H1943="volume","m3",$H1943="mass","kg",$H1943="",""),"problem")</f>
        <v/>
      </c>
      <c r="V1943" s="475"/>
      <c r="W1943" s="476"/>
      <c r="X1943" s="476"/>
      <c r="Y1943" s="476"/>
      <c r="Z1943" s="116"/>
      <c r="AA1943" s="117" t="str" cm="1">
        <f t="array" ref="AA1943">_xlfn.IFNA(_xlfn.IFS($H1943="Length",VLOOKUP($Y1943,Densities,3,FALSE),$H1943="area",VLOOKUP($Y1943,Densities,4,FALSE),$H1943="volume",VLOOKUP($Y1943,Densities,5,FALSE),$H1943="mass",1,$H1943="",""),"enter density manually")</f>
        <v/>
      </c>
      <c r="AB1943" s="115" t="str" cm="1">
        <f t="array" ref="AB1943">_xlfn.IFNA(_xlfn.IFS($H1943="length","kg/m",$H1943="area","kg/m2",$H1943="volume","kg/m3",$H1943="mass","kg/kg",$H1943="",""),"problem")</f>
        <v/>
      </c>
      <c r="AC1943" s="118" t="str">
        <f t="shared" si="119"/>
        <v/>
      </c>
      <c r="AD1943" s="119" t="str">
        <f t="shared" si="120"/>
        <v/>
      </c>
      <c r="AE1943" s="120" t="str">
        <f t="shared" si="121"/>
        <v/>
      </c>
      <c r="AF1943" s="121" t="str">
        <f t="shared" si="118"/>
        <v/>
      </c>
    </row>
    <row r="1944" spans="2:32" ht="15.75" customHeight="1" x14ac:dyDescent="0.35">
      <c r="B1944" s="903"/>
      <c r="C1944" s="904"/>
      <c r="D1944" s="905"/>
      <c r="E1944" s="906"/>
      <c r="F1944" s="907"/>
      <c r="G1944" s="908"/>
      <c r="H1944" s="909"/>
      <c r="I1944" s="910"/>
      <c r="J1944" s="911"/>
      <c r="K1944" s="912"/>
      <c r="L1944" s="913"/>
      <c r="M1944" s="914"/>
      <c r="N1944" s="915"/>
      <c r="O1944" s="914"/>
      <c r="P1944" s="915"/>
      <c r="Q1944" s="916"/>
      <c r="R1944" s="917"/>
      <c r="S1944" s="918"/>
      <c r="T1944" s="114" t="str" cm="1">
        <f t="array" ref="T1944">_xlfn.IFS(I1944="L = L",J1944*K1944,I1944="L = RoT",J1944*R1944*S1944,I1944="A = L x H",J1944*K1944*L1944,I1944="A = CS",J1944*O1944,I1944="A = A",J1944*N1944,I1944="A = RoT",J1944*R1944*S1944,I1944="V = L x H x T",J1944*K1944*L1944*M1944,I1944="V = L x CS",J1944*K1944*O1944,I1944="V = T x A",J1944*M1944*N1944,I1944="V = V",J1944*P1944,I1944="V = RoT",J1944*R1944*S1944,I1944="M = M",J1944*Q1944,I1944="M = RoT",J1944*R1944*S1944,I1944="","")</f>
        <v/>
      </c>
      <c r="U1944" s="115" t="str" cm="1">
        <f t="array" ref="U1944">_xlfn.IFNA(_xlfn.IFS($H1944="length","m",$H1944="area","m2",$H1944="volume","m3",$H1944="mass","kg",$H1944="",""),"problem")</f>
        <v/>
      </c>
      <c r="V1944" s="475"/>
      <c r="W1944" s="476"/>
      <c r="X1944" s="476"/>
      <c r="Y1944" s="476"/>
      <c r="Z1944" s="116"/>
      <c r="AA1944" s="117" t="str" cm="1">
        <f t="array" ref="AA1944">_xlfn.IFNA(_xlfn.IFS($H1944="Length",VLOOKUP($Y1944,Densities,3,FALSE),$H1944="area",VLOOKUP($Y1944,Densities,4,FALSE),$H1944="volume",VLOOKUP($Y1944,Densities,5,FALSE),$H1944="mass",1,$H1944="",""),"enter density manually")</f>
        <v/>
      </c>
      <c r="AB1944" s="115" t="str" cm="1">
        <f t="array" ref="AB1944">_xlfn.IFNA(_xlfn.IFS($H1944="length","kg/m",$H1944="area","kg/m2",$H1944="volume","kg/m3",$H1944="mass","kg/kg",$H1944="",""),"problem")</f>
        <v/>
      </c>
      <c r="AC1944" s="118" t="str">
        <f t="shared" si="119"/>
        <v/>
      </c>
      <c r="AD1944" s="119" t="str">
        <f t="shared" si="120"/>
        <v/>
      </c>
      <c r="AE1944" s="120" t="str">
        <f t="shared" si="121"/>
        <v/>
      </c>
      <c r="AF1944" s="121" t="str">
        <f t="shared" si="118"/>
        <v/>
      </c>
    </row>
    <row r="1945" spans="2:32" ht="15.75" customHeight="1" x14ac:dyDescent="0.35">
      <c r="B1945" s="903"/>
      <c r="C1945" s="904"/>
      <c r="D1945" s="905"/>
      <c r="E1945" s="906"/>
      <c r="F1945" s="907"/>
      <c r="G1945" s="908"/>
      <c r="H1945" s="909"/>
      <c r="I1945" s="910"/>
      <c r="J1945" s="911"/>
      <c r="K1945" s="912"/>
      <c r="L1945" s="913"/>
      <c r="M1945" s="914"/>
      <c r="N1945" s="915"/>
      <c r="O1945" s="914"/>
      <c r="P1945" s="915"/>
      <c r="Q1945" s="916"/>
      <c r="R1945" s="917"/>
      <c r="S1945" s="918"/>
      <c r="T1945" s="114" t="str" cm="1">
        <f t="array" ref="T1945">_xlfn.IFS(I1945="L = L",J1945*K1945,I1945="L = RoT",J1945*R1945*S1945,I1945="A = L x H",J1945*K1945*L1945,I1945="A = CS",J1945*O1945,I1945="A = A",J1945*N1945,I1945="A = RoT",J1945*R1945*S1945,I1945="V = L x H x T",J1945*K1945*L1945*M1945,I1945="V = L x CS",J1945*K1945*O1945,I1945="V = T x A",J1945*M1945*N1945,I1945="V = V",J1945*P1945,I1945="V = RoT",J1945*R1945*S1945,I1945="M = M",J1945*Q1945,I1945="M = RoT",J1945*R1945*S1945,I1945="","")</f>
        <v/>
      </c>
      <c r="U1945" s="115" t="str" cm="1">
        <f t="array" ref="U1945">_xlfn.IFNA(_xlfn.IFS($H1945="length","m",$H1945="area","m2",$H1945="volume","m3",$H1945="mass","kg",$H1945="",""),"problem")</f>
        <v/>
      </c>
      <c r="V1945" s="475"/>
      <c r="W1945" s="476"/>
      <c r="X1945" s="476"/>
      <c r="Y1945" s="476"/>
      <c r="Z1945" s="116"/>
      <c r="AA1945" s="117" t="str" cm="1">
        <f t="array" ref="AA1945">_xlfn.IFNA(_xlfn.IFS($H1945="Length",VLOOKUP($Y1945,Densities,3,FALSE),$H1945="area",VLOOKUP($Y1945,Densities,4,FALSE),$H1945="volume",VLOOKUP($Y1945,Densities,5,FALSE),$H1945="mass",1,$H1945="",""),"enter density manually")</f>
        <v/>
      </c>
      <c r="AB1945" s="115" t="str" cm="1">
        <f t="array" ref="AB1945">_xlfn.IFNA(_xlfn.IFS($H1945="length","kg/m",$H1945="area","kg/m2",$H1945="volume","kg/m3",$H1945="mass","kg/kg",$H1945="",""),"problem")</f>
        <v/>
      </c>
      <c r="AC1945" s="118" t="str">
        <f t="shared" si="119"/>
        <v/>
      </c>
      <c r="AD1945" s="119" t="str">
        <f t="shared" si="120"/>
        <v/>
      </c>
      <c r="AE1945" s="120" t="str">
        <f t="shared" si="121"/>
        <v/>
      </c>
      <c r="AF1945" s="121" t="str">
        <f t="shared" si="118"/>
        <v/>
      </c>
    </row>
    <row r="1946" spans="2:32" ht="15.75" customHeight="1" x14ac:dyDescent="0.35">
      <c r="B1946" s="903"/>
      <c r="C1946" s="904"/>
      <c r="D1946" s="905"/>
      <c r="E1946" s="906"/>
      <c r="F1946" s="907"/>
      <c r="G1946" s="908"/>
      <c r="H1946" s="909"/>
      <c r="I1946" s="910"/>
      <c r="J1946" s="911"/>
      <c r="K1946" s="912"/>
      <c r="L1946" s="913"/>
      <c r="M1946" s="914"/>
      <c r="N1946" s="915"/>
      <c r="O1946" s="914"/>
      <c r="P1946" s="915"/>
      <c r="Q1946" s="916"/>
      <c r="R1946" s="917"/>
      <c r="S1946" s="918"/>
      <c r="T1946" s="114" t="str" cm="1">
        <f t="array" ref="T1946">_xlfn.IFS(I1946="L = L",J1946*K1946,I1946="L = RoT",J1946*R1946*S1946,I1946="A = L x H",J1946*K1946*L1946,I1946="A = CS",J1946*O1946,I1946="A = A",J1946*N1946,I1946="A = RoT",J1946*R1946*S1946,I1946="V = L x H x T",J1946*K1946*L1946*M1946,I1946="V = L x CS",J1946*K1946*O1946,I1946="V = T x A",J1946*M1946*N1946,I1946="V = V",J1946*P1946,I1946="V = RoT",J1946*R1946*S1946,I1946="M = M",J1946*Q1946,I1946="M = RoT",J1946*R1946*S1946,I1946="","")</f>
        <v/>
      </c>
      <c r="U1946" s="115" t="str" cm="1">
        <f t="array" ref="U1946">_xlfn.IFNA(_xlfn.IFS($H1946="length","m",$H1946="area","m2",$H1946="volume","m3",$H1946="mass","kg",$H1946="",""),"problem")</f>
        <v/>
      </c>
      <c r="V1946" s="475"/>
      <c r="W1946" s="476"/>
      <c r="X1946" s="476"/>
      <c r="Y1946" s="476"/>
      <c r="Z1946" s="116"/>
      <c r="AA1946" s="117" t="str" cm="1">
        <f t="array" ref="AA1946">_xlfn.IFNA(_xlfn.IFS($H1946="Length",VLOOKUP($Y1946,Densities,3,FALSE),$H1946="area",VLOOKUP($Y1946,Densities,4,FALSE),$H1946="volume",VLOOKUP($Y1946,Densities,5,FALSE),$H1946="mass",1,$H1946="",""),"enter density manually")</f>
        <v/>
      </c>
      <c r="AB1946" s="115" t="str" cm="1">
        <f t="array" ref="AB1946">_xlfn.IFNA(_xlfn.IFS($H1946="length","kg/m",$H1946="area","kg/m2",$H1946="volume","kg/m3",$H1946="mass","kg/kg",$H1946="",""),"problem")</f>
        <v/>
      </c>
      <c r="AC1946" s="118" t="str">
        <f t="shared" si="119"/>
        <v/>
      </c>
      <c r="AD1946" s="119" t="str">
        <f t="shared" si="120"/>
        <v/>
      </c>
      <c r="AE1946" s="120" t="str">
        <f t="shared" si="121"/>
        <v/>
      </c>
      <c r="AF1946" s="121" t="str">
        <f t="shared" si="118"/>
        <v/>
      </c>
    </row>
    <row r="1947" spans="2:32" ht="15.75" customHeight="1" x14ac:dyDescent="0.35">
      <c r="B1947" s="903"/>
      <c r="C1947" s="904"/>
      <c r="D1947" s="905"/>
      <c r="E1947" s="906"/>
      <c r="F1947" s="907"/>
      <c r="G1947" s="908"/>
      <c r="H1947" s="909"/>
      <c r="I1947" s="910"/>
      <c r="J1947" s="911"/>
      <c r="K1947" s="912"/>
      <c r="L1947" s="913"/>
      <c r="M1947" s="914"/>
      <c r="N1947" s="915"/>
      <c r="O1947" s="914"/>
      <c r="P1947" s="915"/>
      <c r="Q1947" s="916"/>
      <c r="R1947" s="917"/>
      <c r="S1947" s="918"/>
      <c r="T1947" s="114" t="str" cm="1">
        <f t="array" ref="T1947">_xlfn.IFS(I1947="L = L",J1947*K1947,I1947="L = RoT",J1947*R1947*S1947,I1947="A = L x H",J1947*K1947*L1947,I1947="A = CS",J1947*O1947,I1947="A = A",J1947*N1947,I1947="A = RoT",J1947*R1947*S1947,I1947="V = L x H x T",J1947*K1947*L1947*M1947,I1947="V = L x CS",J1947*K1947*O1947,I1947="V = T x A",J1947*M1947*N1947,I1947="V = V",J1947*P1947,I1947="V = RoT",J1947*R1947*S1947,I1947="M = M",J1947*Q1947,I1947="M = RoT",J1947*R1947*S1947,I1947="","")</f>
        <v/>
      </c>
      <c r="U1947" s="115" t="str" cm="1">
        <f t="array" ref="U1947">_xlfn.IFNA(_xlfn.IFS($H1947="length","m",$H1947="area","m2",$H1947="volume","m3",$H1947="mass","kg",$H1947="",""),"problem")</f>
        <v/>
      </c>
      <c r="V1947" s="475"/>
      <c r="W1947" s="476"/>
      <c r="X1947" s="476"/>
      <c r="Y1947" s="476"/>
      <c r="Z1947" s="116"/>
      <c r="AA1947" s="117" t="str" cm="1">
        <f t="array" ref="AA1947">_xlfn.IFNA(_xlfn.IFS($H1947="Length",VLOOKUP($Y1947,Densities,3,FALSE),$H1947="area",VLOOKUP($Y1947,Densities,4,FALSE),$H1947="volume",VLOOKUP($Y1947,Densities,5,FALSE),$H1947="mass",1,$H1947="",""),"enter density manually")</f>
        <v/>
      </c>
      <c r="AB1947" s="115" t="str" cm="1">
        <f t="array" ref="AB1947">_xlfn.IFNA(_xlfn.IFS($H1947="length","kg/m",$H1947="area","kg/m2",$H1947="volume","kg/m3",$H1947="mass","kg/kg",$H1947="",""),"problem")</f>
        <v/>
      </c>
      <c r="AC1947" s="118" t="str">
        <f t="shared" si="119"/>
        <v/>
      </c>
      <c r="AD1947" s="119" t="str">
        <f t="shared" si="120"/>
        <v/>
      </c>
      <c r="AE1947" s="120" t="str">
        <f t="shared" si="121"/>
        <v/>
      </c>
      <c r="AF1947" s="121" t="str">
        <f t="shared" si="118"/>
        <v/>
      </c>
    </row>
    <row r="1948" spans="2:32" ht="15.75" customHeight="1" x14ac:dyDescent="0.35">
      <c r="B1948" s="903"/>
      <c r="C1948" s="904"/>
      <c r="D1948" s="905"/>
      <c r="E1948" s="906"/>
      <c r="F1948" s="907"/>
      <c r="G1948" s="908"/>
      <c r="H1948" s="909"/>
      <c r="I1948" s="910"/>
      <c r="J1948" s="911"/>
      <c r="K1948" s="912"/>
      <c r="L1948" s="913"/>
      <c r="M1948" s="914"/>
      <c r="N1948" s="915"/>
      <c r="O1948" s="914"/>
      <c r="P1948" s="915"/>
      <c r="Q1948" s="916"/>
      <c r="R1948" s="917"/>
      <c r="S1948" s="918"/>
      <c r="T1948" s="114" t="str" cm="1">
        <f t="array" ref="T1948">_xlfn.IFS(I1948="L = L",J1948*K1948,I1948="L = RoT",J1948*R1948*S1948,I1948="A = L x H",J1948*K1948*L1948,I1948="A = CS",J1948*O1948,I1948="A = A",J1948*N1948,I1948="A = RoT",J1948*R1948*S1948,I1948="V = L x H x T",J1948*K1948*L1948*M1948,I1948="V = L x CS",J1948*K1948*O1948,I1948="V = T x A",J1948*M1948*N1948,I1948="V = V",J1948*P1948,I1948="V = RoT",J1948*R1948*S1948,I1948="M = M",J1948*Q1948,I1948="M = RoT",J1948*R1948*S1948,I1948="","")</f>
        <v/>
      </c>
      <c r="U1948" s="115" t="str" cm="1">
        <f t="array" ref="U1948">_xlfn.IFNA(_xlfn.IFS($H1948="length","m",$H1948="area","m2",$H1948="volume","m3",$H1948="mass","kg",$H1948="",""),"problem")</f>
        <v/>
      </c>
      <c r="V1948" s="475"/>
      <c r="W1948" s="476"/>
      <c r="X1948" s="476"/>
      <c r="Y1948" s="476"/>
      <c r="Z1948" s="116"/>
      <c r="AA1948" s="117" t="str" cm="1">
        <f t="array" ref="AA1948">_xlfn.IFNA(_xlfn.IFS($H1948="Length",VLOOKUP($Y1948,Densities,3,FALSE),$H1948="area",VLOOKUP($Y1948,Densities,4,FALSE),$H1948="volume",VLOOKUP($Y1948,Densities,5,FALSE),$H1948="mass",1,$H1948="",""),"enter density manually")</f>
        <v/>
      </c>
      <c r="AB1948" s="115" t="str" cm="1">
        <f t="array" ref="AB1948">_xlfn.IFNA(_xlfn.IFS($H1948="length","kg/m",$H1948="area","kg/m2",$H1948="volume","kg/m3",$H1948="mass","kg/kg",$H1948="",""),"problem")</f>
        <v/>
      </c>
      <c r="AC1948" s="118" t="str">
        <f t="shared" si="119"/>
        <v/>
      </c>
      <c r="AD1948" s="119" t="str">
        <f t="shared" si="120"/>
        <v/>
      </c>
      <c r="AE1948" s="120" t="str">
        <f t="shared" si="121"/>
        <v/>
      </c>
      <c r="AF1948" s="121" t="str">
        <f t="shared" si="118"/>
        <v/>
      </c>
    </row>
    <row r="1949" spans="2:32" ht="15.75" customHeight="1" x14ac:dyDescent="0.35">
      <c r="B1949" s="903"/>
      <c r="C1949" s="904"/>
      <c r="D1949" s="905"/>
      <c r="E1949" s="906"/>
      <c r="F1949" s="907"/>
      <c r="G1949" s="908"/>
      <c r="H1949" s="909"/>
      <c r="I1949" s="910"/>
      <c r="J1949" s="911"/>
      <c r="K1949" s="912"/>
      <c r="L1949" s="913"/>
      <c r="M1949" s="914"/>
      <c r="N1949" s="915"/>
      <c r="O1949" s="914"/>
      <c r="P1949" s="915"/>
      <c r="Q1949" s="916"/>
      <c r="R1949" s="917"/>
      <c r="S1949" s="918"/>
      <c r="T1949" s="114" t="str" cm="1">
        <f t="array" ref="T1949">_xlfn.IFS(I1949="L = L",J1949*K1949,I1949="L = RoT",J1949*R1949*S1949,I1949="A = L x H",J1949*K1949*L1949,I1949="A = CS",J1949*O1949,I1949="A = A",J1949*N1949,I1949="A = RoT",J1949*R1949*S1949,I1949="V = L x H x T",J1949*K1949*L1949*M1949,I1949="V = L x CS",J1949*K1949*O1949,I1949="V = T x A",J1949*M1949*N1949,I1949="V = V",J1949*P1949,I1949="V = RoT",J1949*R1949*S1949,I1949="M = M",J1949*Q1949,I1949="M = RoT",J1949*R1949*S1949,I1949="","")</f>
        <v/>
      </c>
      <c r="U1949" s="115" t="str" cm="1">
        <f t="array" ref="U1949">_xlfn.IFNA(_xlfn.IFS($H1949="length","m",$H1949="area","m2",$H1949="volume","m3",$H1949="mass","kg",$H1949="",""),"problem")</f>
        <v/>
      </c>
      <c r="V1949" s="475"/>
      <c r="W1949" s="476"/>
      <c r="X1949" s="476"/>
      <c r="Y1949" s="476"/>
      <c r="Z1949" s="116"/>
      <c r="AA1949" s="117" t="str" cm="1">
        <f t="array" ref="AA1949">_xlfn.IFNA(_xlfn.IFS($H1949="Length",VLOOKUP($Y1949,Densities,3,FALSE),$H1949="area",VLOOKUP($Y1949,Densities,4,FALSE),$H1949="volume",VLOOKUP($Y1949,Densities,5,FALSE),$H1949="mass",1,$H1949="",""),"enter density manually")</f>
        <v/>
      </c>
      <c r="AB1949" s="115" t="str" cm="1">
        <f t="array" ref="AB1949">_xlfn.IFNA(_xlfn.IFS($H1949="length","kg/m",$H1949="area","kg/m2",$H1949="volume","kg/m3",$H1949="mass","kg/kg",$H1949="",""),"problem")</f>
        <v/>
      </c>
      <c r="AC1949" s="118" t="str">
        <f t="shared" si="119"/>
        <v/>
      </c>
      <c r="AD1949" s="119" t="str">
        <f t="shared" si="120"/>
        <v/>
      </c>
      <c r="AE1949" s="120" t="str">
        <f t="shared" si="121"/>
        <v/>
      </c>
      <c r="AF1949" s="121" t="str">
        <f t="shared" si="118"/>
        <v/>
      </c>
    </row>
    <row r="1950" spans="2:32" ht="15.75" customHeight="1" x14ac:dyDescent="0.35">
      <c r="B1950" s="903"/>
      <c r="C1950" s="904"/>
      <c r="D1950" s="905"/>
      <c r="E1950" s="906"/>
      <c r="F1950" s="907"/>
      <c r="G1950" s="908"/>
      <c r="H1950" s="909"/>
      <c r="I1950" s="910"/>
      <c r="J1950" s="911"/>
      <c r="K1950" s="912"/>
      <c r="L1950" s="913"/>
      <c r="M1950" s="914"/>
      <c r="N1950" s="915"/>
      <c r="O1950" s="914"/>
      <c r="P1950" s="915"/>
      <c r="Q1950" s="916"/>
      <c r="R1950" s="917"/>
      <c r="S1950" s="918"/>
      <c r="T1950" s="114" t="str" cm="1">
        <f t="array" ref="T1950">_xlfn.IFS(I1950="L = L",J1950*K1950,I1950="L = RoT",J1950*R1950*S1950,I1950="A = L x H",J1950*K1950*L1950,I1950="A = CS",J1950*O1950,I1950="A = A",J1950*N1950,I1950="A = RoT",J1950*R1950*S1950,I1950="V = L x H x T",J1950*K1950*L1950*M1950,I1950="V = L x CS",J1950*K1950*O1950,I1950="V = T x A",J1950*M1950*N1950,I1950="V = V",J1950*P1950,I1950="V = RoT",J1950*R1950*S1950,I1950="M = M",J1950*Q1950,I1950="M = RoT",J1950*R1950*S1950,I1950="","")</f>
        <v/>
      </c>
      <c r="U1950" s="115" t="str" cm="1">
        <f t="array" ref="U1950">_xlfn.IFNA(_xlfn.IFS($H1950="length","m",$H1950="area","m2",$H1950="volume","m3",$H1950="mass","kg",$H1950="",""),"problem")</f>
        <v/>
      </c>
      <c r="V1950" s="475"/>
      <c r="W1950" s="476"/>
      <c r="X1950" s="476"/>
      <c r="Y1950" s="476"/>
      <c r="Z1950" s="116"/>
      <c r="AA1950" s="117" t="str" cm="1">
        <f t="array" ref="AA1950">_xlfn.IFNA(_xlfn.IFS($H1950="Length",VLOOKUP($Y1950,Densities,3,FALSE),$H1950="area",VLOOKUP($Y1950,Densities,4,FALSE),$H1950="volume",VLOOKUP($Y1950,Densities,5,FALSE),$H1950="mass",1,$H1950="",""),"enter density manually")</f>
        <v/>
      </c>
      <c r="AB1950" s="115" t="str" cm="1">
        <f t="array" ref="AB1950">_xlfn.IFNA(_xlfn.IFS($H1950="length","kg/m",$H1950="area","kg/m2",$H1950="volume","kg/m3",$H1950="mass","kg/kg",$H1950="",""),"problem")</f>
        <v/>
      </c>
      <c r="AC1950" s="118" t="str">
        <f t="shared" si="119"/>
        <v/>
      </c>
      <c r="AD1950" s="119" t="str">
        <f t="shared" si="120"/>
        <v/>
      </c>
      <c r="AE1950" s="120" t="str">
        <f t="shared" si="121"/>
        <v/>
      </c>
      <c r="AF1950" s="121" t="str">
        <f t="shared" si="118"/>
        <v/>
      </c>
    </row>
    <row r="1951" spans="2:32" ht="15.75" customHeight="1" x14ac:dyDescent="0.35">
      <c r="B1951" s="903"/>
      <c r="C1951" s="904"/>
      <c r="D1951" s="905"/>
      <c r="E1951" s="906"/>
      <c r="F1951" s="907"/>
      <c r="G1951" s="908"/>
      <c r="H1951" s="909"/>
      <c r="I1951" s="910"/>
      <c r="J1951" s="911"/>
      <c r="K1951" s="912"/>
      <c r="L1951" s="913"/>
      <c r="M1951" s="914"/>
      <c r="N1951" s="915"/>
      <c r="O1951" s="914"/>
      <c r="P1951" s="915"/>
      <c r="Q1951" s="916"/>
      <c r="R1951" s="917"/>
      <c r="S1951" s="918"/>
      <c r="T1951" s="114" t="str" cm="1">
        <f t="array" ref="T1951">_xlfn.IFS(I1951="L = L",J1951*K1951,I1951="L = RoT",J1951*R1951*S1951,I1951="A = L x H",J1951*K1951*L1951,I1951="A = CS",J1951*O1951,I1951="A = A",J1951*N1951,I1951="A = RoT",J1951*R1951*S1951,I1951="V = L x H x T",J1951*K1951*L1951*M1951,I1951="V = L x CS",J1951*K1951*O1951,I1951="V = T x A",J1951*M1951*N1951,I1951="V = V",J1951*P1951,I1951="V = RoT",J1951*R1951*S1951,I1951="M = M",J1951*Q1951,I1951="M = RoT",J1951*R1951*S1951,I1951="","")</f>
        <v/>
      </c>
      <c r="U1951" s="115" t="str" cm="1">
        <f t="array" ref="U1951">_xlfn.IFNA(_xlfn.IFS($H1951="length","m",$H1951="area","m2",$H1951="volume","m3",$H1951="mass","kg",$H1951="",""),"problem")</f>
        <v/>
      </c>
      <c r="V1951" s="475"/>
      <c r="W1951" s="476"/>
      <c r="X1951" s="476"/>
      <c r="Y1951" s="476"/>
      <c r="Z1951" s="116"/>
      <c r="AA1951" s="117" t="str" cm="1">
        <f t="array" ref="AA1951">_xlfn.IFNA(_xlfn.IFS($H1951="Length",VLOOKUP($Y1951,Densities,3,FALSE),$H1951="area",VLOOKUP($Y1951,Densities,4,FALSE),$H1951="volume",VLOOKUP($Y1951,Densities,5,FALSE),$H1951="mass",1,$H1951="",""),"enter density manually")</f>
        <v/>
      </c>
      <c r="AB1951" s="115" t="str" cm="1">
        <f t="array" ref="AB1951">_xlfn.IFNA(_xlfn.IFS($H1951="length","kg/m",$H1951="area","kg/m2",$H1951="volume","kg/m3",$H1951="mass","kg/kg",$H1951="",""),"problem")</f>
        <v/>
      </c>
      <c r="AC1951" s="118" t="str">
        <f t="shared" si="119"/>
        <v/>
      </c>
      <c r="AD1951" s="119" t="str">
        <f t="shared" si="120"/>
        <v/>
      </c>
      <c r="AE1951" s="120" t="str">
        <f t="shared" si="121"/>
        <v/>
      </c>
      <c r="AF1951" s="121" t="str">
        <f t="shared" si="118"/>
        <v/>
      </c>
    </row>
    <row r="1952" spans="2:32" ht="15.75" customHeight="1" x14ac:dyDescent="0.35">
      <c r="B1952" s="903"/>
      <c r="C1952" s="904"/>
      <c r="D1952" s="905"/>
      <c r="E1952" s="906"/>
      <c r="F1952" s="907"/>
      <c r="G1952" s="908"/>
      <c r="H1952" s="909"/>
      <c r="I1952" s="910"/>
      <c r="J1952" s="911"/>
      <c r="K1952" s="912"/>
      <c r="L1952" s="913"/>
      <c r="M1952" s="914"/>
      <c r="N1952" s="915"/>
      <c r="O1952" s="914"/>
      <c r="P1952" s="915"/>
      <c r="Q1952" s="916"/>
      <c r="R1952" s="917"/>
      <c r="S1952" s="918"/>
      <c r="T1952" s="114" t="str" cm="1">
        <f t="array" ref="T1952">_xlfn.IFS(I1952="L = L",J1952*K1952,I1952="L = RoT",J1952*R1952*S1952,I1952="A = L x H",J1952*K1952*L1952,I1952="A = CS",J1952*O1952,I1952="A = A",J1952*N1952,I1952="A = RoT",J1952*R1952*S1952,I1952="V = L x H x T",J1952*K1952*L1952*M1952,I1952="V = L x CS",J1952*K1952*O1952,I1952="V = T x A",J1952*M1952*N1952,I1952="V = V",J1952*P1952,I1952="V = RoT",J1952*R1952*S1952,I1952="M = M",J1952*Q1952,I1952="M = RoT",J1952*R1952*S1952,I1952="","")</f>
        <v/>
      </c>
      <c r="U1952" s="115" t="str" cm="1">
        <f t="array" ref="U1952">_xlfn.IFNA(_xlfn.IFS($H1952="length","m",$H1952="area","m2",$H1952="volume","m3",$H1952="mass","kg",$H1952="",""),"problem")</f>
        <v/>
      </c>
      <c r="V1952" s="475"/>
      <c r="W1952" s="476"/>
      <c r="X1952" s="476"/>
      <c r="Y1952" s="476"/>
      <c r="Z1952" s="116"/>
      <c r="AA1952" s="117" t="str" cm="1">
        <f t="array" ref="AA1952">_xlfn.IFNA(_xlfn.IFS($H1952="Length",VLOOKUP($Y1952,Densities,3,FALSE),$H1952="area",VLOOKUP($Y1952,Densities,4,FALSE),$H1952="volume",VLOOKUP($Y1952,Densities,5,FALSE),$H1952="mass",1,$H1952="",""),"enter density manually")</f>
        <v/>
      </c>
      <c r="AB1952" s="115" t="str" cm="1">
        <f t="array" ref="AB1952">_xlfn.IFNA(_xlfn.IFS($H1952="length","kg/m",$H1952="area","kg/m2",$H1952="volume","kg/m3",$H1952="mass","kg/kg",$H1952="",""),"problem")</f>
        <v/>
      </c>
      <c r="AC1952" s="118" t="str">
        <f t="shared" si="119"/>
        <v/>
      </c>
      <c r="AD1952" s="119" t="str">
        <f t="shared" si="120"/>
        <v/>
      </c>
      <c r="AE1952" s="120" t="str">
        <f t="shared" si="121"/>
        <v/>
      </c>
      <c r="AF1952" s="121" t="str">
        <f t="shared" si="118"/>
        <v/>
      </c>
    </row>
    <row r="1953" spans="2:32" ht="15.75" customHeight="1" x14ac:dyDescent="0.35">
      <c r="B1953" s="903"/>
      <c r="C1953" s="904"/>
      <c r="D1953" s="905"/>
      <c r="E1953" s="906"/>
      <c r="F1953" s="907"/>
      <c r="G1953" s="908"/>
      <c r="H1953" s="909"/>
      <c r="I1953" s="910"/>
      <c r="J1953" s="911"/>
      <c r="K1953" s="912"/>
      <c r="L1953" s="913"/>
      <c r="M1953" s="914"/>
      <c r="N1953" s="915"/>
      <c r="O1953" s="914"/>
      <c r="P1953" s="915"/>
      <c r="Q1953" s="916"/>
      <c r="R1953" s="917"/>
      <c r="S1953" s="918"/>
      <c r="T1953" s="114" t="str" cm="1">
        <f t="array" ref="T1953">_xlfn.IFS(I1953="L = L",J1953*K1953,I1953="L = RoT",J1953*R1953*S1953,I1953="A = L x H",J1953*K1953*L1953,I1953="A = CS",J1953*O1953,I1953="A = A",J1953*N1953,I1953="A = RoT",J1953*R1953*S1953,I1953="V = L x H x T",J1953*K1953*L1953*M1953,I1953="V = L x CS",J1953*K1953*O1953,I1953="V = T x A",J1953*M1953*N1953,I1953="V = V",J1953*P1953,I1953="V = RoT",J1953*R1953*S1953,I1953="M = M",J1953*Q1953,I1953="M = RoT",J1953*R1953*S1953,I1953="","")</f>
        <v/>
      </c>
      <c r="U1953" s="115" t="str" cm="1">
        <f t="array" ref="U1953">_xlfn.IFNA(_xlfn.IFS($H1953="length","m",$H1953="area","m2",$H1953="volume","m3",$H1953="mass","kg",$H1953="",""),"problem")</f>
        <v/>
      </c>
      <c r="V1953" s="475"/>
      <c r="W1953" s="476"/>
      <c r="X1953" s="476"/>
      <c r="Y1953" s="476"/>
      <c r="Z1953" s="116"/>
      <c r="AA1953" s="117" t="str" cm="1">
        <f t="array" ref="AA1953">_xlfn.IFNA(_xlfn.IFS($H1953="Length",VLOOKUP($Y1953,Densities,3,FALSE),$H1953="area",VLOOKUP($Y1953,Densities,4,FALSE),$H1953="volume",VLOOKUP($Y1953,Densities,5,FALSE),$H1953="mass",1,$H1953="",""),"enter density manually")</f>
        <v/>
      </c>
      <c r="AB1953" s="115" t="str" cm="1">
        <f t="array" ref="AB1953">_xlfn.IFNA(_xlfn.IFS($H1953="length","kg/m",$H1953="area","kg/m2",$H1953="volume","kg/m3",$H1953="mass","kg/kg",$H1953="",""),"problem")</f>
        <v/>
      </c>
      <c r="AC1953" s="118" t="str">
        <f t="shared" si="119"/>
        <v/>
      </c>
      <c r="AD1953" s="119" t="str">
        <f t="shared" si="120"/>
        <v/>
      </c>
      <c r="AE1953" s="120" t="str">
        <f t="shared" si="121"/>
        <v/>
      </c>
      <c r="AF1953" s="121" t="str">
        <f t="shared" si="118"/>
        <v/>
      </c>
    </row>
    <row r="1954" spans="2:32" ht="15.75" customHeight="1" x14ac:dyDescent="0.35">
      <c r="B1954" s="903"/>
      <c r="C1954" s="904"/>
      <c r="D1954" s="905"/>
      <c r="E1954" s="906"/>
      <c r="F1954" s="907"/>
      <c r="G1954" s="908"/>
      <c r="H1954" s="909"/>
      <c r="I1954" s="910"/>
      <c r="J1954" s="911"/>
      <c r="K1954" s="912"/>
      <c r="L1954" s="913"/>
      <c r="M1954" s="914"/>
      <c r="N1954" s="915"/>
      <c r="O1954" s="914"/>
      <c r="P1954" s="915"/>
      <c r="Q1954" s="916"/>
      <c r="R1954" s="917"/>
      <c r="S1954" s="918"/>
      <c r="T1954" s="114" t="str" cm="1">
        <f t="array" ref="T1954">_xlfn.IFS(I1954="L = L",J1954*K1954,I1954="L = RoT",J1954*R1954*S1954,I1954="A = L x H",J1954*K1954*L1954,I1954="A = CS",J1954*O1954,I1954="A = A",J1954*N1954,I1954="A = RoT",J1954*R1954*S1954,I1954="V = L x H x T",J1954*K1954*L1954*M1954,I1954="V = L x CS",J1954*K1954*O1954,I1954="V = T x A",J1954*M1954*N1954,I1954="V = V",J1954*P1954,I1954="V = RoT",J1954*R1954*S1954,I1954="M = M",J1954*Q1954,I1954="M = RoT",J1954*R1954*S1954,I1954="","")</f>
        <v/>
      </c>
      <c r="U1954" s="115" t="str" cm="1">
        <f t="array" ref="U1954">_xlfn.IFNA(_xlfn.IFS($H1954="length","m",$H1954="area","m2",$H1954="volume","m3",$H1954="mass","kg",$H1954="",""),"problem")</f>
        <v/>
      </c>
      <c r="V1954" s="475"/>
      <c r="W1954" s="476"/>
      <c r="X1954" s="476"/>
      <c r="Y1954" s="476"/>
      <c r="Z1954" s="116"/>
      <c r="AA1954" s="117" t="str" cm="1">
        <f t="array" ref="AA1954">_xlfn.IFNA(_xlfn.IFS($H1954="Length",VLOOKUP($Y1954,Densities,3,FALSE),$H1954="area",VLOOKUP($Y1954,Densities,4,FALSE),$H1954="volume",VLOOKUP($Y1954,Densities,5,FALSE),$H1954="mass",1,$H1954="",""),"enter density manually")</f>
        <v/>
      </c>
      <c r="AB1954" s="115" t="str" cm="1">
        <f t="array" ref="AB1954">_xlfn.IFNA(_xlfn.IFS($H1954="length","kg/m",$H1954="area","kg/m2",$H1954="volume","kg/m3",$H1954="mass","kg/kg",$H1954="",""),"problem")</f>
        <v/>
      </c>
      <c r="AC1954" s="118" t="str">
        <f t="shared" si="119"/>
        <v/>
      </c>
      <c r="AD1954" s="119" t="str">
        <f t="shared" si="120"/>
        <v/>
      </c>
      <c r="AE1954" s="120" t="str">
        <f t="shared" si="121"/>
        <v/>
      </c>
      <c r="AF1954" s="121" t="str">
        <f t="shared" si="118"/>
        <v/>
      </c>
    </row>
    <row r="1955" spans="2:32" ht="15.75" customHeight="1" x14ac:dyDescent="0.35">
      <c r="B1955" s="903"/>
      <c r="C1955" s="904"/>
      <c r="D1955" s="905"/>
      <c r="E1955" s="906"/>
      <c r="F1955" s="907"/>
      <c r="G1955" s="908"/>
      <c r="H1955" s="909"/>
      <c r="I1955" s="910"/>
      <c r="J1955" s="911"/>
      <c r="K1955" s="912"/>
      <c r="L1955" s="913"/>
      <c r="M1955" s="914"/>
      <c r="N1955" s="915"/>
      <c r="O1955" s="914"/>
      <c r="P1955" s="915"/>
      <c r="Q1955" s="916"/>
      <c r="R1955" s="917"/>
      <c r="S1955" s="918"/>
      <c r="T1955" s="114" t="str" cm="1">
        <f t="array" ref="T1955">_xlfn.IFS(I1955="L = L",J1955*K1955,I1955="L = RoT",J1955*R1955*S1955,I1955="A = L x H",J1955*K1955*L1955,I1955="A = CS",J1955*O1955,I1955="A = A",J1955*N1955,I1955="A = RoT",J1955*R1955*S1955,I1955="V = L x H x T",J1955*K1955*L1955*M1955,I1955="V = L x CS",J1955*K1955*O1955,I1955="V = T x A",J1955*M1955*N1955,I1955="V = V",J1955*P1955,I1955="V = RoT",J1955*R1955*S1955,I1955="M = M",J1955*Q1955,I1955="M = RoT",J1955*R1955*S1955,I1955="","")</f>
        <v/>
      </c>
      <c r="U1955" s="115" t="str" cm="1">
        <f t="array" ref="U1955">_xlfn.IFNA(_xlfn.IFS($H1955="length","m",$H1955="area","m2",$H1955="volume","m3",$H1955="mass","kg",$H1955="",""),"problem")</f>
        <v/>
      </c>
      <c r="V1955" s="475"/>
      <c r="W1955" s="476"/>
      <c r="X1955" s="476"/>
      <c r="Y1955" s="476"/>
      <c r="Z1955" s="116"/>
      <c r="AA1955" s="117" t="str" cm="1">
        <f t="array" ref="AA1955">_xlfn.IFNA(_xlfn.IFS($H1955="Length",VLOOKUP($Y1955,Densities,3,FALSE),$H1955="area",VLOOKUP($Y1955,Densities,4,FALSE),$H1955="volume",VLOOKUP($Y1955,Densities,5,FALSE),$H1955="mass",1,$H1955="",""),"enter density manually")</f>
        <v/>
      </c>
      <c r="AB1955" s="115" t="str" cm="1">
        <f t="array" ref="AB1955">_xlfn.IFNA(_xlfn.IFS($H1955="length","kg/m",$H1955="area","kg/m2",$H1955="volume","kg/m3",$H1955="mass","kg/kg",$H1955="",""),"problem")</f>
        <v/>
      </c>
      <c r="AC1955" s="118" t="str">
        <f t="shared" si="119"/>
        <v/>
      </c>
      <c r="AD1955" s="119" t="str">
        <f t="shared" si="120"/>
        <v/>
      </c>
      <c r="AE1955" s="120" t="str">
        <f t="shared" si="121"/>
        <v/>
      </c>
      <c r="AF1955" s="121" t="str">
        <f t="shared" si="118"/>
        <v/>
      </c>
    </row>
    <row r="1956" spans="2:32" ht="15.75" customHeight="1" x14ac:dyDescent="0.35">
      <c r="B1956" s="903"/>
      <c r="C1956" s="904"/>
      <c r="D1956" s="905"/>
      <c r="E1956" s="906"/>
      <c r="F1956" s="907"/>
      <c r="G1956" s="908"/>
      <c r="H1956" s="909"/>
      <c r="I1956" s="910"/>
      <c r="J1956" s="911"/>
      <c r="K1956" s="912"/>
      <c r="L1956" s="913"/>
      <c r="M1956" s="914"/>
      <c r="N1956" s="915"/>
      <c r="O1956" s="914"/>
      <c r="P1956" s="915"/>
      <c r="Q1956" s="916"/>
      <c r="R1956" s="917"/>
      <c r="S1956" s="918"/>
      <c r="T1956" s="114" t="str" cm="1">
        <f t="array" ref="T1956">_xlfn.IFS(I1956="L = L",J1956*K1956,I1956="L = RoT",J1956*R1956*S1956,I1956="A = L x H",J1956*K1956*L1956,I1956="A = CS",J1956*O1956,I1956="A = A",J1956*N1956,I1956="A = RoT",J1956*R1956*S1956,I1956="V = L x H x T",J1956*K1956*L1956*M1956,I1956="V = L x CS",J1956*K1956*O1956,I1956="V = T x A",J1956*M1956*N1956,I1956="V = V",J1956*P1956,I1956="V = RoT",J1956*R1956*S1956,I1956="M = M",J1956*Q1956,I1956="M = RoT",J1956*R1956*S1956,I1956="","")</f>
        <v/>
      </c>
      <c r="U1956" s="115" t="str" cm="1">
        <f t="array" ref="U1956">_xlfn.IFNA(_xlfn.IFS($H1956="length","m",$H1956="area","m2",$H1956="volume","m3",$H1956="mass","kg",$H1956="",""),"problem")</f>
        <v/>
      </c>
      <c r="V1956" s="475"/>
      <c r="W1956" s="476"/>
      <c r="X1956" s="476"/>
      <c r="Y1956" s="476"/>
      <c r="Z1956" s="116"/>
      <c r="AA1956" s="117" t="str" cm="1">
        <f t="array" ref="AA1956">_xlfn.IFNA(_xlfn.IFS($H1956="Length",VLOOKUP($Y1956,Densities,3,FALSE),$H1956="area",VLOOKUP($Y1956,Densities,4,FALSE),$H1956="volume",VLOOKUP($Y1956,Densities,5,FALSE),$H1956="mass",1,$H1956="",""),"enter density manually")</f>
        <v/>
      </c>
      <c r="AB1956" s="115" t="str" cm="1">
        <f t="array" ref="AB1956">_xlfn.IFNA(_xlfn.IFS($H1956="length","kg/m",$H1956="area","kg/m2",$H1956="volume","kg/m3",$H1956="mass","kg/kg",$H1956="",""),"problem")</f>
        <v/>
      </c>
      <c r="AC1956" s="118" t="str">
        <f t="shared" si="119"/>
        <v/>
      </c>
      <c r="AD1956" s="119" t="str">
        <f t="shared" si="120"/>
        <v/>
      </c>
      <c r="AE1956" s="120" t="str">
        <f t="shared" si="121"/>
        <v/>
      </c>
      <c r="AF1956" s="121" t="str">
        <f t="shared" si="118"/>
        <v/>
      </c>
    </row>
    <row r="1957" spans="2:32" ht="15.75" customHeight="1" x14ac:dyDescent="0.35">
      <c r="B1957" s="903"/>
      <c r="C1957" s="904"/>
      <c r="D1957" s="905"/>
      <c r="E1957" s="906"/>
      <c r="F1957" s="907"/>
      <c r="G1957" s="908"/>
      <c r="H1957" s="909"/>
      <c r="I1957" s="910"/>
      <c r="J1957" s="911"/>
      <c r="K1957" s="912"/>
      <c r="L1957" s="913"/>
      <c r="M1957" s="914"/>
      <c r="N1957" s="915"/>
      <c r="O1957" s="914"/>
      <c r="P1957" s="915"/>
      <c r="Q1957" s="916"/>
      <c r="R1957" s="917"/>
      <c r="S1957" s="918"/>
      <c r="T1957" s="114" t="str" cm="1">
        <f t="array" ref="T1957">_xlfn.IFS(I1957="L = L",J1957*K1957,I1957="L = RoT",J1957*R1957*S1957,I1957="A = L x H",J1957*K1957*L1957,I1957="A = CS",J1957*O1957,I1957="A = A",J1957*N1957,I1957="A = RoT",J1957*R1957*S1957,I1957="V = L x H x T",J1957*K1957*L1957*M1957,I1957="V = L x CS",J1957*K1957*O1957,I1957="V = T x A",J1957*M1957*N1957,I1957="V = V",J1957*P1957,I1957="V = RoT",J1957*R1957*S1957,I1957="M = M",J1957*Q1957,I1957="M = RoT",J1957*R1957*S1957,I1957="","")</f>
        <v/>
      </c>
      <c r="U1957" s="115" t="str" cm="1">
        <f t="array" ref="U1957">_xlfn.IFNA(_xlfn.IFS($H1957="length","m",$H1957="area","m2",$H1957="volume","m3",$H1957="mass","kg",$H1957="",""),"problem")</f>
        <v/>
      </c>
      <c r="V1957" s="475"/>
      <c r="W1957" s="476"/>
      <c r="X1957" s="476"/>
      <c r="Y1957" s="476"/>
      <c r="Z1957" s="116"/>
      <c r="AA1957" s="117" t="str" cm="1">
        <f t="array" ref="AA1957">_xlfn.IFNA(_xlfn.IFS($H1957="Length",VLOOKUP($Y1957,Densities,3,FALSE),$H1957="area",VLOOKUP($Y1957,Densities,4,FALSE),$H1957="volume",VLOOKUP($Y1957,Densities,5,FALSE),$H1957="mass",1,$H1957="",""),"enter density manually")</f>
        <v/>
      </c>
      <c r="AB1957" s="115" t="str" cm="1">
        <f t="array" ref="AB1957">_xlfn.IFNA(_xlfn.IFS($H1957="length","kg/m",$H1957="area","kg/m2",$H1957="volume","kg/m3",$H1957="mass","kg/kg",$H1957="",""),"problem")</f>
        <v/>
      </c>
      <c r="AC1957" s="118" t="str">
        <f t="shared" si="119"/>
        <v/>
      </c>
      <c r="AD1957" s="119" t="str">
        <f t="shared" si="120"/>
        <v/>
      </c>
      <c r="AE1957" s="120" t="str">
        <f t="shared" si="121"/>
        <v/>
      </c>
      <c r="AF1957" s="121" t="str">
        <f t="shared" si="118"/>
        <v/>
      </c>
    </row>
    <row r="1958" spans="2:32" ht="15.75" customHeight="1" x14ac:dyDescent="0.35">
      <c r="B1958" s="903"/>
      <c r="C1958" s="904"/>
      <c r="D1958" s="905"/>
      <c r="E1958" s="906"/>
      <c r="F1958" s="907"/>
      <c r="G1958" s="908"/>
      <c r="H1958" s="909"/>
      <c r="I1958" s="910"/>
      <c r="J1958" s="911"/>
      <c r="K1958" s="912"/>
      <c r="L1958" s="913"/>
      <c r="M1958" s="914"/>
      <c r="N1958" s="915"/>
      <c r="O1958" s="914"/>
      <c r="P1958" s="915"/>
      <c r="Q1958" s="916"/>
      <c r="R1958" s="917"/>
      <c r="S1958" s="918"/>
      <c r="T1958" s="114" t="str" cm="1">
        <f t="array" ref="T1958">_xlfn.IFS(I1958="L = L",J1958*K1958,I1958="L = RoT",J1958*R1958*S1958,I1958="A = L x H",J1958*K1958*L1958,I1958="A = CS",J1958*O1958,I1958="A = A",J1958*N1958,I1958="A = RoT",J1958*R1958*S1958,I1958="V = L x H x T",J1958*K1958*L1958*M1958,I1958="V = L x CS",J1958*K1958*O1958,I1958="V = T x A",J1958*M1958*N1958,I1958="V = V",J1958*P1958,I1958="V = RoT",J1958*R1958*S1958,I1958="M = M",J1958*Q1958,I1958="M = RoT",J1958*R1958*S1958,I1958="","")</f>
        <v/>
      </c>
      <c r="U1958" s="115" t="str" cm="1">
        <f t="array" ref="U1958">_xlfn.IFNA(_xlfn.IFS($H1958="length","m",$H1958="area","m2",$H1958="volume","m3",$H1958="mass","kg",$H1958="",""),"problem")</f>
        <v/>
      </c>
      <c r="V1958" s="475"/>
      <c r="W1958" s="476"/>
      <c r="X1958" s="476"/>
      <c r="Y1958" s="476"/>
      <c r="Z1958" s="116"/>
      <c r="AA1958" s="117" t="str" cm="1">
        <f t="array" ref="AA1958">_xlfn.IFNA(_xlfn.IFS($H1958="Length",VLOOKUP($Y1958,Densities,3,FALSE),$H1958="area",VLOOKUP($Y1958,Densities,4,FALSE),$H1958="volume",VLOOKUP($Y1958,Densities,5,FALSE),$H1958="mass",1,$H1958="",""),"enter density manually")</f>
        <v/>
      </c>
      <c r="AB1958" s="115" t="str" cm="1">
        <f t="array" ref="AB1958">_xlfn.IFNA(_xlfn.IFS($H1958="length","kg/m",$H1958="area","kg/m2",$H1958="volume","kg/m3",$H1958="mass","kg/kg",$H1958="",""),"problem")</f>
        <v/>
      </c>
      <c r="AC1958" s="118" t="str">
        <f t="shared" si="119"/>
        <v/>
      </c>
      <c r="AD1958" s="119" t="str">
        <f t="shared" si="120"/>
        <v/>
      </c>
      <c r="AE1958" s="120" t="str">
        <f t="shared" si="121"/>
        <v/>
      </c>
      <c r="AF1958" s="121" t="str">
        <f t="shared" si="118"/>
        <v/>
      </c>
    </row>
    <row r="1959" spans="2:32" ht="15.75" customHeight="1" x14ac:dyDescent="0.35">
      <c r="B1959" s="903"/>
      <c r="C1959" s="904"/>
      <c r="D1959" s="905"/>
      <c r="E1959" s="906"/>
      <c r="F1959" s="907"/>
      <c r="G1959" s="908"/>
      <c r="H1959" s="909"/>
      <c r="I1959" s="910"/>
      <c r="J1959" s="911"/>
      <c r="K1959" s="912"/>
      <c r="L1959" s="913"/>
      <c r="M1959" s="914"/>
      <c r="N1959" s="915"/>
      <c r="O1959" s="914"/>
      <c r="P1959" s="915"/>
      <c r="Q1959" s="916"/>
      <c r="R1959" s="917"/>
      <c r="S1959" s="918"/>
      <c r="T1959" s="114" t="str" cm="1">
        <f t="array" ref="T1959">_xlfn.IFS(I1959="L = L",J1959*K1959,I1959="L = RoT",J1959*R1959*S1959,I1959="A = L x H",J1959*K1959*L1959,I1959="A = CS",J1959*O1959,I1959="A = A",J1959*N1959,I1959="A = RoT",J1959*R1959*S1959,I1959="V = L x H x T",J1959*K1959*L1959*M1959,I1959="V = L x CS",J1959*K1959*O1959,I1959="V = T x A",J1959*M1959*N1959,I1959="V = V",J1959*P1959,I1959="V = RoT",J1959*R1959*S1959,I1959="M = M",J1959*Q1959,I1959="M = RoT",J1959*R1959*S1959,I1959="","")</f>
        <v/>
      </c>
      <c r="U1959" s="115" t="str" cm="1">
        <f t="array" ref="U1959">_xlfn.IFNA(_xlfn.IFS($H1959="length","m",$H1959="area","m2",$H1959="volume","m3",$H1959="mass","kg",$H1959="",""),"problem")</f>
        <v/>
      </c>
      <c r="V1959" s="475"/>
      <c r="W1959" s="476"/>
      <c r="X1959" s="476"/>
      <c r="Y1959" s="476"/>
      <c r="Z1959" s="116"/>
      <c r="AA1959" s="117" t="str" cm="1">
        <f t="array" ref="AA1959">_xlfn.IFNA(_xlfn.IFS($H1959="Length",VLOOKUP($Y1959,Densities,3,FALSE),$H1959="area",VLOOKUP($Y1959,Densities,4,FALSE),$H1959="volume",VLOOKUP($Y1959,Densities,5,FALSE),$H1959="mass",1,$H1959="",""),"enter density manually")</f>
        <v/>
      </c>
      <c r="AB1959" s="115" t="str" cm="1">
        <f t="array" ref="AB1959">_xlfn.IFNA(_xlfn.IFS($H1959="length","kg/m",$H1959="area","kg/m2",$H1959="volume","kg/m3",$H1959="mass","kg/kg",$H1959="",""),"problem")</f>
        <v/>
      </c>
      <c r="AC1959" s="118" t="str">
        <f t="shared" si="119"/>
        <v/>
      </c>
      <c r="AD1959" s="119" t="str">
        <f t="shared" si="120"/>
        <v/>
      </c>
      <c r="AE1959" s="120" t="str">
        <f t="shared" si="121"/>
        <v/>
      </c>
      <c r="AF1959" s="121" t="str">
        <f t="shared" si="118"/>
        <v/>
      </c>
    </row>
    <row r="1960" spans="2:32" ht="15.75" customHeight="1" x14ac:dyDescent="0.35">
      <c r="B1960" s="903"/>
      <c r="C1960" s="904"/>
      <c r="D1960" s="905"/>
      <c r="E1960" s="906"/>
      <c r="F1960" s="907"/>
      <c r="G1960" s="908"/>
      <c r="H1960" s="909"/>
      <c r="I1960" s="910"/>
      <c r="J1960" s="911"/>
      <c r="K1960" s="912"/>
      <c r="L1960" s="913"/>
      <c r="M1960" s="914"/>
      <c r="N1960" s="915"/>
      <c r="O1960" s="914"/>
      <c r="P1960" s="915"/>
      <c r="Q1960" s="916"/>
      <c r="R1960" s="917"/>
      <c r="S1960" s="918"/>
      <c r="T1960" s="114" t="str" cm="1">
        <f t="array" ref="T1960">_xlfn.IFS(I1960="L = L",J1960*K1960,I1960="L = RoT",J1960*R1960*S1960,I1960="A = L x H",J1960*K1960*L1960,I1960="A = CS",J1960*O1960,I1960="A = A",J1960*N1960,I1960="A = RoT",J1960*R1960*S1960,I1960="V = L x H x T",J1960*K1960*L1960*M1960,I1960="V = L x CS",J1960*K1960*O1960,I1960="V = T x A",J1960*M1960*N1960,I1960="V = V",J1960*P1960,I1960="V = RoT",J1960*R1960*S1960,I1960="M = M",J1960*Q1960,I1960="M = RoT",J1960*R1960*S1960,I1960="","")</f>
        <v/>
      </c>
      <c r="U1960" s="115" t="str" cm="1">
        <f t="array" ref="U1960">_xlfn.IFNA(_xlfn.IFS($H1960="length","m",$H1960="area","m2",$H1960="volume","m3",$H1960="mass","kg",$H1960="",""),"problem")</f>
        <v/>
      </c>
      <c r="V1960" s="475"/>
      <c r="W1960" s="476"/>
      <c r="X1960" s="476"/>
      <c r="Y1960" s="476"/>
      <c r="Z1960" s="116"/>
      <c r="AA1960" s="117" t="str" cm="1">
        <f t="array" ref="AA1960">_xlfn.IFNA(_xlfn.IFS($H1960="Length",VLOOKUP($Y1960,Densities,3,FALSE),$H1960="area",VLOOKUP($Y1960,Densities,4,FALSE),$H1960="volume",VLOOKUP($Y1960,Densities,5,FALSE),$H1960="mass",1,$H1960="",""),"enter density manually")</f>
        <v/>
      </c>
      <c r="AB1960" s="115" t="str" cm="1">
        <f t="array" ref="AB1960">_xlfn.IFNA(_xlfn.IFS($H1960="length","kg/m",$H1960="area","kg/m2",$H1960="volume","kg/m3",$H1960="mass","kg/kg",$H1960="",""),"problem")</f>
        <v/>
      </c>
      <c r="AC1960" s="118" t="str">
        <f t="shared" si="119"/>
        <v/>
      </c>
      <c r="AD1960" s="119" t="str">
        <f t="shared" si="120"/>
        <v/>
      </c>
      <c r="AE1960" s="120" t="str">
        <f t="shared" si="121"/>
        <v/>
      </c>
      <c r="AF1960" s="121" t="str">
        <f t="shared" si="118"/>
        <v/>
      </c>
    </row>
    <row r="1961" spans="2:32" ht="15.75" customHeight="1" x14ac:dyDescent="0.35">
      <c r="B1961" s="903"/>
      <c r="C1961" s="904"/>
      <c r="D1961" s="905"/>
      <c r="E1961" s="906"/>
      <c r="F1961" s="907"/>
      <c r="G1961" s="908"/>
      <c r="H1961" s="909"/>
      <c r="I1961" s="910"/>
      <c r="J1961" s="911"/>
      <c r="K1961" s="912"/>
      <c r="L1961" s="913"/>
      <c r="M1961" s="914"/>
      <c r="N1961" s="915"/>
      <c r="O1961" s="914"/>
      <c r="P1961" s="915"/>
      <c r="Q1961" s="916"/>
      <c r="R1961" s="917"/>
      <c r="S1961" s="918"/>
      <c r="T1961" s="114" t="str" cm="1">
        <f t="array" ref="T1961">_xlfn.IFS(I1961="L = L",J1961*K1961,I1961="L = RoT",J1961*R1961*S1961,I1961="A = L x H",J1961*K1961*L1961,I1961="A = CS",J1961*O1961,I1961="A = A",J1961*N1961,I1961="A = RoT",J1961*R1961*S1961,I1961="V = L x H x T",J1961*K1961*L1961*M1961,I1961="V = L x CS",J1961*K1961*O1961,I1961="V = T x A",J1961*M1961*N1961,I1961="V = V",J1961*P1961,I1961="V = RoT",J1961*R1961*S1961,I1961="M = M",J1961*Q1961,I1961="M = RoT",J1961*R1961*S1961,I1961="","")</f>
        <v/>
      </c>
      <c r="U1961" s="115" t="str" cm="1">
        <f t="array" ref="U1961">_xlfn.IFNA(_xlfn.IFS($H1961="length","m",$H1961="area","m2",$H1961="volume","m3",$H1961="mass","kg",$H1961="",""),"problem")</f>
        <v/>
      </c>
      <c r="V1961" s="475"/>
      <c r="W1961" s="476"/>
      <c r="X1961" s="476"/>
      <c r="Y1961" s="476"/>
      <c r="Z1961" s="116"/>
      <c r="AA1961" s="117" t="str" cm="1">
        <f t="array" ref="AA1961">_xlfn.IFNA(_xlfn.IFS($H1961="Length",VLOOKUP($Y1961,Densities,3,FALSE),$H1961="area",VLOOKUP($Y1961,Densities,4,FALSE),$H1961="volume",VLOOKUP($Y1961,Densities,5,FALSE),$H1961="mass",1,$H1961="",""),"enter density manually")</f>
        <v/>
      </c>
      <c r="AB1961" s="115" t="str" cm="1">
        <f t="array" ref="AB1961">_xlfn.IFNA(_xlfn.IFS($H1961="length","kg/m",$H1961="area","kg/m2",$H1961="volume","kg/m3",$H1961="mass","kg/kg",$H1961="",""),"problem")</f>
        <v/>
      </c>
      <c r="AC1961" s="118" t="str">
        <f t="shared" si="119"/>
        <v/>
      </c>
      <c r="AD1961" s="119" t="str">
        <f t="shared" si="120"/>
        <v/>
      </c>
      <c r="AE1961" s="120" t="str">
        <f t="shared" si="121"/>
        <v/>
      </c>
      <c r="AF1961" s="121" t="str">
        <f t="shared" si="118"/>
        <v/>
      </c>
    </row>
    <row r="1962" spans="2:32" ht="15.75" customHeight="1" x14ac:dyDescent="0.35">
      <c r="B1962" s="903"/>
      <c r="C1962" s="904"/>
      <c r="D1962" s="905"/>
      <c r="E1962" s="906"/>
      <c r="F1962" s="907"/>
      <c r="G1962" s="908"/>
      <c r="H1962" s="909"/>
      <c r="I1962" s="910"/>
      <c r="J1962" s="911"/>
      <c r="K1962" s="912"/>
      <c r="L1962" s="913"/>
      <c r="M1962" s="914"/>
      <c r="N1962" s="915"/>
      <c r="O1962" s="914"/>
      <c r="P1962" s="915"/>
      <c r="Q1962" s="916"/>
      <c r="R1962" s="917"/>
      <c r="S1962" s="918"/>
      <c r="T1962" s="114" t="str" cm="1">
        <f t="array" ref="T1962">_xlfn.IFS(I1962="L = L",J1962*K1962,I1962="L = RoT",J1962*R1962*S1962,I1962="A = L x H",J1962*K1962*L1962,I1962="A = CS",J1962*O1962,I1962="A = A",J1962*N1962,I1962="A = RoT",J1962*R1962*S1962,I1962="V = L x H x T",J1962*K1962*L1962*M1962,I1962="V = L x CS",J1962*K1962*O1962,I1962="V = T x A",J1962*M1962*N1962,I1962="V = V",J1962*P1962,I1962="V = RoT",J1962*R1962*S1962,I1962="M = M",J1962*Q1962,I1962="M = RoT",J1962*R1962*S1962,I1962="","")</f>
        <v/>
      </c>
      <c r="U1962" s="115" t="str" cm="1">
        <f t="array" ref="U1962">_xlfn.IFNA(_xlfn.IFS($H1962="length","m",$H1962="area","m2",$H1962="volume","m3",$H1962="mass","kg",$H1962="",""),"problem")</f>
        <v/>
      </c>
      <c r="V1962" s="475"/>
      <c r="W1962" s="476"/>
      <c r="X1962" s="476"/>
      <c r="Y1962" s="476"/>
      <c r="Z1962" s="116"/>
      <c r="AA1962" s="117" t="str" cm="1">
        <f t="array" ref="AA1962">_xlfn.IFNA(_xlfn.IFS($H1962="Length",VLOOKUP($Y1962,Densities,3,FALSE),$H1962="area",VLOOKUP($Y1962,Densities,4,FALSE),$H1962="volume",VLOOKUP($Y1962,Densities,5,FALSE),$H1962="mass",1,$H1962="",""),"enter density manually")</f>
        <v/>
      </c>
      <c r="AB1962" s="115" t="str" cm="1">
        <f t="array" ref="AB1962">_xlfn.IFNA(_xlfn.IFS($H1962="length","kg/m",$H1962="area","kg/m2",$H1962="volume","kg/m3",$H1962="mass","kg/kg",$H1962="",""),"problem")</f>
        <v/>
      </c>
      <c r="AC1962" s="118" t="str">
        <f t="shared" si="119"/>
        <v/>
      </c>
      <c r="AD1962" s="119" t="str">
        <f t="shared" si="120"/>
        <v/>
      </c>
      <c r="AE1962" s="120" t="str">
        <f t="shared" si="121"/>
        <v/>
      </c>
      <c r="AF1962" s="121" t="str">
        <f t="shared" si="118"/>
        <v/>
      </c>
    </row>
    <row r="1963" spans="2:32" ht="15.75" customHeight="1" x14ac:dyDescent="0.35">
      <c r="B1963" s="903"/>
      <c r="C1963" s="904"/>
      <c r="D1963" s="905"/>
      <c r="E1963" s="906"/>
      <c r="F1963" s="907"/>
      <c r="G1963" s="908"/>
      <c r="H1963" s="909"/>
      <c r="I1963" s="910"/>
      <c r="J1963" s="911"/>
      <c r="K1963" s="912"/>
      <c r="L1963" s="913"/>
      <c r="M1963" s="914"/>
      <c r="N1963" s="915"/>
      <c r="O1963" s="914"/>
      <c r="P1963" s="915"/>
      <c r="Q1963" s="916"/>
      <c r="R1963" s="917"/>
      <c r="S1963" s="918"/>
      <c r="T1963" s="114" t="str" cm="1">
        <f t="array" ref="T1963">_xlfn.IFS(I1963="L = L",J1963*K1963,I1963="L = RoT",J1963*R1963*S1963,I1963="A = L x H",J1963*K1963*L1963,I1963="A = CS",J1963*O1963,I1963="A = A",J1963*N1963,I1963="A = RoT",J1963*R1963*S1963,I1963="V = L x H x T",J1963*K1963*L1963*M1963,I1963="V = L x CS",J1963*K1963*O1963,I1963="V = T x A",J1963*M1963*N1963,I1963="V = V",J1963*P1963,I1963="V = RoT",J1963*R1963*S1963,I1963="M = M",J1963*Q1963,I1963="M = RoT",J1963*R1963*S1963,I1963="","")</f>
        <v/>
      </c>
      <c r="U1963" s="115" t="str" cm="1">
        <f t="array" ref="U1963">_xlfn.IFNA(_xlfn.IFS($H1963="length","m",$H1963="area","m2",$H1963="volume","m3",$H1963="mass","kg",$H1963="",""),"problem")</f>
        <v/>
      </c>
      <c r="V1963" s="475"/>
      <c r="W1963" s="476"/>
      <c r="X1963" s="476"/>
      <c r="Y1963" s="476"/>
      <c r="Z1963" s="116"/>
      <c r="AA1963" s="117" t="str" cm="1">
        <f t="array" ref="AA1963">_xlfn.IFNA(_xlfn.IFS($H1963="Length",VLOOKUP($Y1963,Densities,3,FALSE),$H1963="area",VLOOKUP($Y1963,Densities,4,FALSE),$H1963="volume",VLOOKUP($Y1963,Densities,5,FALSE),$H1963="mass",1,$H1963="",""),"enter density manually")</f>
        <v/>
      </c>
      <c r="AB1963" s="115" t="str" cm="1">
        <f t="array" ref="AB1963">_xlfn.IFNA(_xlfn.IFS($H1963="length","kg/m",$H1963="area","kg/m2",$H1963="volume","kg/m3",$H1963="mass","kg/kg",$H1963="",""),"problem")</f>
        <v/>
      </c>
      <c r="AC1963" s="118" t="str">
        <f t="shared" si="119"/>
        <v/>
      </c>
      <c r="AD1963" s="119" t="str">
        <f t="shared" si="120"/>
        <v/>
      </c>
      <c r="AE1963" s="120" t="str">
        <f t="shared" si="121"/>
        <v/>
      </c>
      <c r="AF1963" s="121" t="str">
        <f t="shared" si="118"/>
        <v/>
      </c>
    </row>
    <row r="1964" spans="2:32" ht="15.75" customHeight="1" x14ac:dyDescent="0.35">
      <c r="B1964" s="903"/>
      <c r="C1964" s="904"/>
      <c r="D1964" s="905"/>
      <c r="E1964" s="906"/>
      <c r="F1964" s="907"/>
      <c r="G1964" s="908"/>
      <c r="H1964" s="909"/>
      <c r="I1964" s="910"/>
      <c r="J1964" s="911"/>
      <c r="K1964" s="912"/>
      <c r="L1964" s="913"/>
      <c r="M1964" s="914"/>
      <c r="N1964" s="915"/>
      <c r="O1964" s="914"/>
      <c r="P1964" s="915"/>
      <c r="Q1964" s="916"/>
      <c r="R1964" s="917"/>
      <c r="S1964" s="918"/>
      <c r="T1964" s="114" t="str" cm="1">
        <f t="array" ref="T1964">_xlfn.IFS(I1964="L = L",J1964*K1964,I1964="L = RoT",J1964*R1964*S1964,I1964="A = L x H",J1964*K1964*L1964,I1964="A = CS",J1964*O1964,I1964="A = A",J1964*N1964,I1964="A = RoT",J1964*R1964*S1964,I1964="V = L x H x T",J1964*K1964*L1964*M1964,I1964="V = L x CS",J1964*K1964*O1964,I1964="V = T x A",J1964*M1964*N1964,I1964="V = V",J1964*P1964,I1964="V = RoT",J1964*R1964*S1964,I1964="M = M",J1964*Q1964,I1964="M = RoT",J1964*R1964*S1964,I1964="","")</f>
        <v/>
      </c>
      <c r="U1964" s="115" t="str" cm="1">
        <f t="array" ref="U1964">_xlfn.IFNA(_xlfn.IFS($H1964="length","m",$H1964="area","m2",$H1964="volume","m3",$H1964="mass","kg",$H1964="",""),"problem")</f>
        <v/>
      </c>
      <c r="V1964" s="475"/>
      <c r="W1964" s="476"/>
      <c r="X1964" s="476"/>
      <c r="Y1964" s="476"/>
      <c r="Z1964" s="116"/>
      <c r="AA1964" s="117" t="str" cm="1">
        <f t="array" ref="AA1964">_xlfn.IFNA(_xlfn.IFS($H1964="Length",VLOOKUP($Y1964,Densities,3,FALSE),$H1964="area",VLOOKUP($Y1964,Densities,4,FALSE),$H1964="volume",VLOOKUP($Y1964,Densities,5,FALSE),$H1964="mass",1,$H1964="",""),"enter density manually")</f>
        <v/>
      </c>
      <c r="AB1964" s="115" t="str" cm="1">
        <f t="array" ref="AB1964">_xlfn.IFNA(_xlfn.IFS($H1964="length","kg/m",$H1964="area","kg/m2",$H1964="volume","kg/m3",$H1964="mass","kg/kg",$H1964="",""),"problem")</f>
        <v/>
      </c>
      <c r="AC1964" s="118" t="str">
        <f t="shared" si="119"/>
        <v/>
      </c>
      <c r="AD1964" s="119" t="str">
        <f t="shared" si="120"/>
        <v/>
      </c>
      <c r="AE1964" s="120" t="str">
        <f t="shared" si="121"/>
        <v/>
      </c>
      <c r="AF1964" s="121" t="str">
        <f t="shared" si="118"/>
        <v/>
      </c>
    </row>
    <row r="1965" spans="2:32" ht="15.75" customHeight="1" x14ac:dyDescent="0.35">
      <c r="B1965" s="903"/>
      <c r="C1965" s="904"/>
      <c r="D1965" s="905"/>
      <c r="E1965" s="906"/>
      <c r="F1965" s="907"/>
      <c r="G1965" s="908"/>
      <c r="H1965" s="909"/>
      <c r="I1965" s="910"/>
      <c r="J1965" s="911"/>
      <c r="K1965" s="912"/>
      <c r="L1965" s="913"/>
      <c r="M1965" s="914"/>
      <c r="N1965" s="915"/>
      <c r="O1965" s="914"/>
      <c r="P1965" s="915"/>
      <c r="Q1965" s="916"/>
      <c r="R1965" s="917"/>
      <c r="S1965" s="918"/>
      <c r="T1965" s="114" t="str" cm="1">
        <f t="array" ref="T1965">_xlfn.IFS(I1965="L = L",J1965*K1965,I1965="L = RoT",J1965*R1965*S1965,I1965="A = L x H",J1965*K1965*L1965,I1965="A = CS",J1965*O1965,I1965="A = A",J1965*N1965,I1965="A = RoT",J1965*R1965*S1965,I1965="V = L x H x T",J1965*K1965*L1965*M1965,I1965="V = L x CS",J1965*K1965*O1965,I1965="V = T x A",J1965*M1965*N1965,I1965="V = V",J1965*P1965,I1965="V = RoT",J1965*R1965*S1965,I1965="M = M",J1965*Q1965,I1965="M = RoT",J1965*R1965*S1965,I1965="","")</f>
        <v/>
      </c>
      <c r="U1965" s="115" t="str" cm="1">
        <f t="array" ref="U1965">_xlfn.IFNA(_xlfn.IFS($H1965="length","m",$H1965="area","m2",$H1965="volume","m3",$H1965="mass","kg",$H1965="",""),"problem")</f>
        <v/>
      </c>
      <c r="V1965" s="475"/>
      <c r="W1965" s="476"/>
      <c r="X1965" s="476"/>
      <c r="Y1965" s="476"/>
      <c r="Z1965" s="116"/>
      <c r="AA1965" s="117" t="str" cm="1">
        <f t="array" ref="AA1965">_xlfn.IFNA(_xlfn.IFS($H1965="Length",VLOOKUP($Y1965,Densities,3,FALSE),$H1965="area",VLOOKUP($Y1965,Densities,4,FALSE),$H1965="volume",VLOOKUP($Y1965,Densities,5,FALSE),$H1965="mass",1,$H1965="",""),"enter density manually")</f>
        <v/>
      </c>
      <c r="AB1965" s="115" t="str" cm="1">
        <f t="array" ref="AB1965">_xlfn.IFNA(_xlfn.IFS($H1965="length","kg/m",$H1965="area","kg/m2",$H1965="volume","kg/m3",$H1965="mass","kg/kg",$H1965="",""),"problem")</f>
        <v/>
      </c>
      <c r="AC1965" s="118" t="str">
        <f t="shared" si="119"/>
        <v/>
      </c>
      <c r="AD1965" s="119" t="str">
        <f t="shared" si="120"/>
        <v/>
      </c>
      <c r="AE1965" s="120" t="str">
        <f t="shared" si="121"/>
        <v/>
      </c>
      <c r="AF1965" s="121" t="str">
        <f t="shared" si="118"/>
        <v/>
      </c>
    </row>
    <row r="1966" spans="2:32" ht="15.75" customHeight="1" x14ac:dyDescent="0.35">
      <c r="B1966" s="903"/>
      <c r="C1966" s="904"/>
      <c r="D1966" s="905"/>
      <c r="E1966" s="906"/>
      <c r="F1966" s="907"/>
      <c r="G1966" s="908"/>
      <c r="H1966" s="909"/>
      <c r="I1966" s="910"/>
      <c r="J1966" s="911"/>
      <c r="K1966" s="912"/>
      <c r="L1966" s="913"/>
      <c r="M1966" s="914"/>
      <c r="N1966" s="915"/>
      <c r="O1966" s="914"/>
      <c r="P1966" s="915"/>
      <c r="Q1966" s="916"/>
      <c r="R1966" s="917"/>
      <c r="S1966" s="918"/>
      <c r="T1966" s="114" t="str" cm="1">
        <f t="array" ref="T1966">_xlfn.IFS(I1966="L = L",J1966*K1966,I1966="L = RoT",J1966*R1966*S1966,I1966="A = L x H",J1966*K1966*L1966,I1966="A = CS",J1966*O1966,I1966="A = A",J1966*N1966,I1966="A = RoT",J1966*R1966*S1966,I1966="V = L x H x T",J1966*K1966*L1966*M1966,I1966="V = L x CS",J1966*K1966*O1966,I1966="V = T x A",J1966*M1966*N1966,I1966="V = V",J1966*P1966,I1966="V = RoT",J1966*R1966*S1966,I1966="M = M",J1966*Q1966,I1966="M = RoT",J1966*R1966*S1966,I1966="","")</f>
        <v/>
      </c>
      <c r="U1966" s="115" t="str" cm="1">
        <f t="array" ref="U1966">_xlfn.IFNA(_xlfn.IFS($H1966="length","m",$H1966="area","m2",$H1966="volume","m3",$H1966="mass","kg",$H1966="",""),"problem")</f>
        <v/>
      </c>
      <c r="V1966" s="475"/>
      <c r="W1966" s="476"/>
      <c r="X1966" s="476"/>
      <c r="Y1966" s="476"/>
      <c r="Z1966" s="116"/>
      <c r="AA1966" s="117" t="str" cm="1">
        <f t="array" ref="AA1966">_xlfn.IFNA(_xlfn.IFS($H1966="Length",VLOOKUP($Y1966,Densities,3,FALSE),$H1966="area",VLOOKUP($Y1966,Densities,4,FALSE),$H1966="volume",VLOOKUP($Y1966,Densities,5,FALSE),$H1966="mass",1,$H1966="",""),"enter density manually")</f>
        <v/>
      </c>
      <c r="AB1966" s="115" t="str" cm="1">
        <f t="array" ref="AB1966">_xlfn.IFNA(_xlfn.IFS($H1966="length","kg/m",$H1966="area","kg/m2",$H1966="volume","kg/m3",$H1966="mass","kg/kg",$H1966="",""),"problem")</f>
        <v/>
      </c>
      <c r="AC1966" s="118" t="str">
        <f t="shared" si="119"/>
        <v/>
      </c>
      <c r="AD1966" s="119" t="str">
        <f t="shared" si="120"/>
        <v/>
      </c>
      <c r="AE1966" s="120" t="str">
        <f t="shared" si="121"/>
        <v/>
      </c>
      <c r="AF1966" s="121" t="str">
        <f t="shared" si="118"/>
        <v/>
      </c>
    </row>
    <row r="1967" spans="2:32" ht="15.75" customHeight="1" x14ac:dyDescent="0.35">
      <c r="B1967" s="903"/>
      <c r="C1967" s="904"/>
      <c r="D1967" s="905"/>
      <c r="E1967" s="906"/>
      <c r="F1967" s="907"/>
      <c r="G1967" s="908"/>
      <c r="H1967" s="909"/>
      <c r="I1967" s="910"/>
      <c r="J1967" s="911"/>
      <c r="K1967" s="912"/>
      <c r="L1967" s="913"/>
      <c r="M1967" s="914"/>
      <c r="N1967" s="915"/>
      <c r="O1967" s="914"/>
      <c r="P1967" s="915"/>
      <c r="Q1967" s="916"/>
      <c r="R1967" s="917"/>
      <c r="S1967" s="918"/>
      <c r="T1967" s="114" t="str" cm="1">
        <f t="array" ref="T1967">_xlfn.IFS(I1967="L = L",J1967*K1967,I1967="L = RoT",J1967*R1967*S1967,I1967="A = L x H",J1967*K1967*L1967,I1967="A = CS",J1967*O1967,I1967="A = A",J1967*N1967,I1967="A = RoT",J1967*R1967*S1967,I1967="V = L x H x T",J1967*K1967*L1967*M1967,I1967="V = L x CS",J1967*K1967*O1967,I1967="V = T x A",J1967*M1967*N1967,I1967="V = V",J1967*P1967,I1967="V = RoT",J1967*R1967*S1967,I1967="M = M",J1967*Q1967,I1967="M = RoT",J1967*R1967*S1967,I1967="","")</f>
        <v/>
      </c>
      <c r="U1967" s="115" t="str" cm="1">
        <f t="array" ref="U1967">_xlfn.IFNA(_xlfn.IFS($H1967="length","m",$H1967="area","m2",$H1967="volume","m3",$H1967="mass","kg",$H1967="",""),"problem")</f>
        <v/>
      </c>
      <c r="V1967" s="475"/>
      <c r="W1967" s="476"/>
      <c r="X1967" s="476"/>
      <c r="Y1967" s="476"/>
      <c r="Z1967" s="116"/>
      <c r="AA1967" s="117" t="str" cm="1">
        <f t="array" ref="AA1967">_xlfn.IFNA(_xlfn.IFS($H1967="Length",VLOOKUP($Y1967,Densities,3,FALSE),$H1967="area",VLOOKUP($Y1967,Densities,4,FALSE),$H1967="volume",VLOOKUP($Y1967,Densities,5,FALSE),$H1967="mass",1,$H1967="",""),"enter density manually")</f>
        <v/>
      </c>
      <c r="AB1967" s="115" t="str" cm="1">
        <f t="array" ref="AB1967">_xlfn.IFNA(_xlfn.IFS($H1967="length","kg/m",$H1967="area","kg/m2",$H1967="volume","kg/m3",$H1967="mass","kg/kg",$H1967="",""),"problem")</f>
        <v/>
      </c>
      <c r="AC1967" s="118" t="str">
        <f t="shared" si="119"/>
        <v/>
      </c>
      <c r="AD1967" s="119" t="str">
        <f t="shared" si="120"/>
        <v/>
      </c>
      <c r="AE1967" s="120" t="str">
        <f t="shared" si="121"/>
        <v/>
      </c>
      <c r="AF1967" s="121" t="str">
        <f t="shared" si="118"/>
        <v/>
      </c>
    </row>
    <row r="1968" spans="2:32" ht="15.75" customHeight="1" x14ac:dyDescent="0.35">
      <c r="B1968" s="903"/>
      <c r="C1968" s="904"/>
      <c r="D1968" s="905"/>
      <c r="E1968" s="906"/>
      <c r="F1968" s="907"/>
      <c r="G1968" s="908"/>
      <c r="H1968" s="909"/>
      <c r="I1968" s="910"/>
      <c r="J1968" s="911"/>
      <c r="K1968" s="912"/>
      <c r="L1968" s="913"/>
      <c r="M1968" s="914"/>
      <c r="N1968" s="915"/>
      <c r="O1968" s="914"/>
      <c r="P1968" s="915"/>
      <c r="Q1968" s="916"/>
      <c r="R1968" s="917"/>
      <c r="S1968" s="918"/>
      <c r="T1968" s="114" t="str" cm="1">
        <f t="array" ref="T1968">_xlfn.IFS(I1968="L = L",J1968*K1968,I1968="L = RoT",J1968*R1968*S1968,I1968="A = L x H",J1968*K1968*L1968,I1968="A = CS",J1968*O1968,I1968="A = A",J1968*N1968,I1968="A = RoT",J1968*R1968*S1968,I1968="V = L x H x T",J1968*K1968*L1968*M1968,I1968="V = L x CS",J1968*K1968*O1968,I1968="V = T x A",J1968*M1968*N1968,I1968="V = V",J1968*P1968,I1968="V = RoT",J1968*R1968*S1968,I1968="M = M",J1968*Q1968,I1968="M = RoT",J1968*R1968*S1968,I1968="","")</f>
        <v/>
      </c>
      <c r="U1968" s="115" t="str" cm="1">
        <f t="array" ref="U1968">_xlfn.IFNA(_xlfn.IFS($H1968="length","m",$H1968="area","m2",$H1968="volume","m3",$H1968="mass","kg",$H1968="",""),"problem")</f>
        <v/>
      </c>
      <c r="V1968" s="475"/>
      <c r="W1968" s="476"/>
      <c r="X1968" s="476"/>
      <c r="Y1968" s="476"/>
      <c r="Z1968" s="116"/>
      <c r="AA1968" s="117" t="str" cm="1">
        <f t="array" ref="AA1968">_xlfn.IFNA(_xlfn.IFS($H1968="Length",VLOOKUP($Y1968,Densities,3,FALSE),$H1968="area",VLOOKUP($Y1968,Densities,4,FALSE),$H1968="volume",VLOOKUP($Y1968,Densities,5,FALSE),$H1968="mass",1,$H1968="",""),"enter density manually")</f>
        <v/>
      </c>
      <c r="AB1968" s="115" t="str" cm="1">
        <f t="array" ref="AB1968">_xlfn.IFNA(_xlfn.IFS($H1968="length","kg/m",$H1968="area","kg/m2",$H1968="volume","kg/m3",$H1968="mass","kg/kg",$H1968="",""),"problem")</f>
        <v/>
      </c>
      <c r="AC1968" s="118" t="str">
        <f t="shared" si="119"/>
        <v/>
      </c>
      <c r="AD1968" s="119" t="str">
        <f t="shared" si="120"/>
        <v/>
      </c>
      <c r="AE1968" s="120" t="str">
        <f t="shared" si="121"/>
        <v/>
      </c>
      <c r="AF1968" s="121" t="str">
        <f t="shared" si="118"/>
        <v/>
      </c>
    </row>
    <row r="1969" spans="2:32" ht="15.75" customHeight="1" x14ac:dyDescent="0.35">
      <c r="B1969" s="903"/>
      <c r="C1969" s="904"/>
      <c r="D1969" s="905"/>
      <c r="E1969" s="906"/>
      <c r="F1969" s="907"/>
      <c r="G1969" s="908"/>
      <c r="H1969" s="909"/>
      <c r="I1969" s="910"/>
      <c r="J1969" s="911"/>
      <c r="K1969" s="912"/>
      <c r="L1969" s="913"/>
      <c r="M1969" s="914"/>
      <c r="N1969" s="915"/>
      <c r="O1969" s="914"/>
      <c r="P1969" s="915"/>
      <c r="Q1969" s="916"/>
      <c r="R1969" s="917"/>
      <c r="S1969" s="918"/>
      <c r="T1969" s="114" t="str" cm="1">
        <f t="array" ref="T1969">_xlfn.IFS(I1969="L = L",J1969*K1969,I1969="L = RoT",J1969*R1969*S1969,I1969="A = L x H",J1969*K1969*L1969,I1969="A = CS",J1969*O1969,I1969="A = A",J1969*N1969,I1969="A = RoT",J1969*R1969*S1969,I1969="V = L x H x T",J1969*K1969*L1969*M1969,I1969="V = L x CS",J1969*K1969*O1969,I1969="V = T x A",J1969*M1969*N1969,I1969="V = V",J1969*P1969,I1969="V = RoT",J1969*R1969*S1969,I1969="M = M",J1969*Q1969,I1969="M = RoT",J1969*R1969*S1969,I1969="","")</f>
        <v/>
      </c>
      <c r="U1969" s="115" t="str" cm="1">
        <f t="array" ref="U1969">_xlfn.IFNA(_xlfn.IFS($H1969="length","m",$H1969="area","m2",$H1969="volume","m3",$H1969="mass","kg",$H1969="",""),"problem")</f>
        <v/>
      </c>
      <c r="V1969" s="475"/>
      <c r="W1969" s="476"/>
      <c r="X1969" s="476"/>
      <c r="Y1969" s="476"/>
      <c r="Z1969" s="116"/>
      <c r="AA1969" s="117" t="str" cm="1">
        <f t="array" ref="AA1969">_xlfn.IFNA(_xlfn.IFS($H1969="Length",VLOOKUP($Y1969,Densities,3,FALSE),$H1969="area",VLOOKUP($Y1969,Densities,4,FALSE),$H1969="volume",VLOOKUP($Y1969,Densities,5,FALSE),$H1969="mass",1,$H1969="",""),"enter density manually")</f>
        <v/>
      </c>
      <c r="AB1969" s="115" t="str" cm="1">
        <f t="array" ref="AB1969">_xlfn.IFNA(_xlfn.IFS($H1969="length","kg/m",$H1969="area","kg/m2",$H1969="volume","kg/m3",$H1969="mass","kg/kg",$H1969="",""),"problem")</f>
        <v/>
      </c>
      <c r="AC1969" s="118" t="str">
        <f t="shared" si="119"/>
        <v/>
      </c>
      <c r="AD1969" s="119" t="str">
        <f t="shared" si="120"/>
        <v/>
      </c>
      <c r="AE1969" s="120" t="str">
        <f t="shared" si="121"/>
        <v/>
      </c>
      <c r="AF1969" s="121" t="str">
        <f t="shared" si="118"/>
        <v/>
      </c>
    </row>
    <row r="1970" spans="2:32" ht="15.75" customHeight="1" x14ac:dyDescent="0.35">
      <c r="B1970" s="903"/>
      <c r="C1970" s="904"/>
      <c r="D1970" s="905"/>
      <c r="E1970" s="906"/>
      <c r="F1970" s="907"/>
      <c r="G1970" s="908"/>
      <c r="H1970" s="909"/>
      <c r="I1970" s="910"/>
      <c r="J1970" s="911"/>
      <c r="K1970" s="912"/>
      <c r="L1970" s="913"/>
      <c r="M1970" s="914"/>
      <c r="N1970" s="915"/>
      <c r="O1970" s="914"/>
      <c r="P1970" s="915"/>
      <c r="Q1970" s="916"/>
      <c r="R1970" s="917"/>
      <c r="S1970" s="918"/>
      <c r="T1970" s="114" t="str" cm="1">
        <f t="array" ref="T1970">_xlfn.IFS(I1970="L = L",J1970*K1970,I1970="L = RoT",J1970*R1970*S1970,I1970="A = L x H",J1970*K1970*L1970,I1970="A = CS",J1970*O1970,I1970="A = A",J1970*N1970,I1970="A = RoT",J1970*R1970*S1970,I1970="V = L x H x T",J1970*K1970*L1970*M1970,I1970="V = L x CS",J1970*K1970*O1970,I1970="V = T x A",J1970*M1970*N1970,I1970="V = V",J1970*P1970,I1970="V = RoT",J1970*R1970*S1970,I1970="M = M",J1970*Q1970,I1970="M = RoT",J1970*R1970*S1970,I1970="","")</f>
        <v/>
      </c>
      <c r="U1970" s="115" t="str" cm="1">
        <f t="array" ref="U1970">_xlfn.IFNA(_xlfn.IFS($H1970="length","m",$H1970="area","m2",$H1970="volume","m3",$H1970="mass","kg",$H1970="",""),"problem")</f>
        <v/>
      </c>
      <c r="V1970" s="475"/>
      <c r="W1970" s="476"/>
      <c r="X1970" s="476"/>
      <c r="Y1970" s="476"/>
      <c r="Z1970" s="116"/>
      <c r="AA1970" s="117" t="str" cm="1">
        <f t="array" ref="AA1970">_xlfn.IFNA(_xlfn.IFS($H1970="Length",VLOOKUP($Y1970,Densities,3,FALSE),$H1970="area",VLOOKUP($Y1970,Densities,4,FALSE),$H1970="volume",VLOOKUP($Y1970,Densities,5,FALSE),$H1970="mass",1,$H1970="",""),"enter density manually")</f>
        <v/>
      </c>
      <c r="AB1970" s="115" t="str" cm="1">
        <f t="array" ref="AB1970">_xlfn.IFNA(_xlfn.IFS($H1970="length","kg/m",$H1970="area","kg/m2",$H1970="volume","kg/m3",$H1970="mass","kg/kg",$H1970="",""),"problem")</f>
        <v/>
      </c>
      <c r="AC1970" s="118" t="str">
        <f t="shared" si="119"/>
        <v/>
      </c>
      <c r="AD1970" s="119" t="str">
        <f t="shared" si="120"/>
        <v/>
      </c>
      <c r="AE1970" s="120" t="str">
        <f t="shared" si="121"/>
        <v/>
      </c>
      <c r="AF1970" s="121" t="str">
        <f t="shared" si="118"/>
        <v/>
      </c>
    </row>
    <row r="1971" spans="2:32" ht="15.75" customHeight="1" x14ac:dyDescent="0.35">
      <c r="B1971" s="903"/>
      <c r="C1971" s="904"/>
      <c r="D1971" s="905"/>
      <c r="E1971" s="906"/>
      <c r="F1971" s="907"/>
      <c r="G1971" s="908"/>
      <c r="H1971" s="909"/>
      <c r="I1971" s="910"/>
      <c r="J1971" s="911"/>
      <c r="K1971" s="912"/>
      <c r="L1971" s="913"/>
      <c r="M1971" s="914"/>
      <c r="N1971" s="915"/>
      <c r="O1971" s="914"/>
      <c r="P1971" s="915"/>
      <c r="Q1971" s="916"/>
      <c r="R1971" s="917"/>
      <c r="S1971" s="918"/>
      <c r="T1971" s="114" t="str" cm="1">
        <f t="array" ref="T1971">_xlfn.IFS(I1971="L = L",J1971*K1971,I1971="L = RoT",J1971*R1971*S1971,I1971="A = L x H",J1971*K1971*L1971,I1971="A = CS",J1971*O1971,I1971="A = A",J1971*N1971,I1971="A = RoT",J1971*R1971*S1971,I1971="V = L x H x T",J1971*K1971*L1971*M1971,I1971="V = L x CS",J1971*K1971*O1971,I1971="V = T x A",J1971*M1971*N1971,I1971="V = V",J1971*P1971,I1971="V = RoT",J1971*R1971*S1971,I1971="M = M",J1971*Q1971,I1971="M = RoT",J1971*R1971*S1971,I1971="","")</f>
        <v/>
      </c>
      <c r="U1971" s="115" t="str" cm="1">
        <f t="array" ref="U1971">_xlfn.IFNA(_xlfn.IFS($H1971="length","m",$H1971="area","m2",$H1971="volume","m3",$H1971="mass","kg",$H1971="",""),"problem")</f>
        <v/>
      </c>
      <c r="V1971" s="475"/>
      <c r="W1971" s="476"/>
      <c r="X1971" s="476"/>
      <c r="Y1971" s="476"/>
      <c r="Z1971" s="116"/>
      <c r="AA1971" s="117" t="str" cm="1">
        <f t="array" ref="AA1971">_xlfn.IFNA(_xlfn.IFS($H1971="Length",VLOOKUP($Y1971,Densities,3,FALSE),$H1971="area",VLOOKUP($Y1971,Densities,4,FALSE),$H1971="volume",VLOOKUP($Y1971,Densities,5,FALSE),$H1971="mass",1,$H1971="",""),"enter density manually")</f>
        <v/>
      </c>
      <c r="AB1971" s="115" t="str" cm="1">
        <f t="array" ref="AB1971">_xlfn.IFNA(_xlfn.IFS($H1971="length","kg/m",$H1971="area","kg/m2",$H1971="volume","kg/m3",$H1971="mass","kg/kg",$H1971="",""),"problem")</f>
        <v/>
      </c>
      <c r="AC1971" s="118" t="str">
        <f t="shared" si="119"/>
        <v/>
      </c>
      <c r="AD1971" s="119" t="str">
        <f t="shared" si="120"/>
        <v/>
      </c>
      <c r="AE1971" s="120" t="str">
        <f t="shared" si="121"/>
        <v/>
      </c>
      <c r="AF1971" s="121" t="str">
        <f t="shared" si="118"/>
        <v/>
      </c>
    </row>
    <row r="1972" spans="2:32" ht="15.75" customHeight="1" x14ac:dyDescent="0.35">
      <c r="B1972" s="903"/>
      <c r="C1972" s="904"/>
      <c r="D1972" s="905"/>
      <c r="E1972" s="906"/>
      <c r="F1972" s="907"/>
      <c r="G1972" s="908"/>
      <c r="H1972" s="909"/>
      <c r="I1972" s="910"/>
      <c r="J1972" s="911"/>
      <c r="K1972" s="912"/>
      <c r="L1972" s="913"/>
      <c r="M1972" s="914"/>
      <c r="N1972" s="915"/>
      <c r="O1972" s="914"/>
      <c r="P1972" s="915"/>
      <c r="Q1972" s="916"/>
      <c r="R1972" s="917"/>
      <c r="S1972" s="918"/>
      <c r="T1972" s="114" t="str" cm="1">
        <f t="array" ref="T1972">_xlfn.IFS(I1972="L = L",J1972*K1972,I1972="L = RoT",J1972*R1972*S1972,I1972="A = L x H",J1972*K1972*L1972,I1972="A = CS",J1972*O1972,I1972="A = A",J1972*N1972,I1972="A = RoT",J1972*R1972*S1972,I1972="V = L x H x T",J1972*K1972*L1972*M1972,I1972="V = L x CS",J1972*K1972*O1972,I1972="V = T x A",J1972*M1972*N1972,I1972="V = V",J1972*P1972,I1972="V = RoT",J1972*R1972*S1972,I1972="M = M",J1972*Q1972,I1972="M = RoT",J1972*R1972*S1972,I1972="","")</f>
        <v/>
      </c>
      <c r="U1972" s="115" t="str" cm="1">
        <f t="array" ref="U1972">_xlfn.IFNA(_xlfn.IFS($H1972="length","m",$H1972="area","m2",$H1972="volume","m3",$H1972="mass","kg",$H1972="",""),"problem")</f>
        <v/>
      </c>
      <c r="V1972" s="475"/>
      <c r="W1972" s="476"/>
      <c r="X1972" s="476"/>
      <c r="Y1972" s="476"/>
      <c r="Z1972" s="116"/>
      <c r="AA1972" s="117" t="str" cm="1">
        <f t="array" ref="AA1972">_xlfn.IFNA(_xlfn.IFS($H1972="Length",VLOOKUP($Y1972,Densities,3,FALSE),$H1972="area",VLOOKUP($Y1972,Densities,4,FALSE),$H1972="volume",VLOOKUP($Y1972,Densities,5,FALSE),$H1972="mass",1,$H1972="",""),"enter density manually")</f>
        <v/>
      </c>
      <c r="AB1972" s="115" t="str" cm="1">
        <f t="array" ref="AB1972">_xlfn.IFNA(_xlfn.IFS($H1972="length","kg/m",$H1972="area","kg/m2",$H1972="volume","kg/m3",$H1972="mass","kg/kg",$H1972="",""),"problem")</f>
        <v/>
      </c>
      <c r="AC1972" s="118" t="str">
        <f t="shared" si="119"/>
        <v/>
      </c>
      <c r="AD1972" s="119" t="str">
        <f t="shared" si="120"/>
        <v/>
      </c>
      <c r="AE1972" s="120" t="str">
        <f t="shared" si="121"/>
        <v/>
      </c>
      <c r="AF1972" s="121" t="str">
        <f t="shared" si="118"/>
        <v/>
      </c>
    </row>
    <row r="1973" spans="2:32" ht="15.75" customHeight="1" x14ac:dyDescent="0.35">
      <c r="B1973" s="903"/>
      <c r="C1973" s="904"/>
      <c r="D1973" s="905"/>
      <c r="E1973" s="906"/>
      <c r="F1973" s="907"/>
      <c r="G1973" s="908"/>
      <c r="H1973" s="909"/>
      <c r="I1973" s="910"/>
      <c r="J1973" s="911"/>
      <c r="K1973" s="912"/>
      <c r="L1973" s="913"/>
      <c r="M1973" s="914"/>
      <c r="N1973" s="915"/>
      <c r="O1973" s="914"/>
      <c r="P1973" s="915"/>
      <c r="Q1973" s="916"/>
      <c r="R1973" s="917"/>
      <c r="S1973" s="918"/>
      <c r="T1973" s="114" t="str" cm="1">
        <f t="array" ref="T1973">_xlfn.IFS(I1973="L = L",J1973*K1973,I1973="L = RoT",J1973*R1973*S1973,I1973="A = L x H",J1973*K1973*L1973,I1973="A = CS",J1973*O1973,I1973="A = A",J1973*N1973,I1973="A = RoT",J1973*R1973*S1973,I1973="V = L x H x T",J1973*K1973*L1973*M1973,I1973="V = L x CS",J1973*K1973*O1973,I1973="V = T x A",J1973*M1973*N1973,I1973="V = V",J1973*P1973,I1973="V = RoT",J1973*R1973*S1973,I1973="M = M",J1973*Q1973,I1973="M = RoT",J1973*R1973*S1973,I1973="","")</f>
        <v/>
      </c>
      <c r="U1973" s="115" t="str" cm="1">
        <f t="array" ref="U1973">_xlfn.IFNA(_xlfn.IFS($H1973="length","m",$H1973="area","m2",$H1973="volume","m3",$H1973="mass","kg",$H1973="",""),"problem")</f>
        <v/>
      </c>
      <c r="V1973" s="475"/>
      <c r="W1973" s="476"/>
      <c r="X1973" s="476"/>
      <c r="Y1973" s="476"/>
      <c r="Z1973" s="116"/>
      <c r="AA1973" s="117" t="str" cm="1">
        <f t="array" ref="AA1973">_xlfn.IFNA(_xlfn.IFS($H1973="Length",VLOOKUP($Y1973,Densities,3,FALSE),$H1973="area",VLOOKUP($Y1973,Densities,4,FALSE),$H1973="volume",VLOOKUP($Y1973,Densities,5,FALSE),$H1973="mass",1,$H1973="",""),"enter density manually")</f>
        <v/>
      </c>
      <c r="AB1973" s="115" t="str" cm="1">
        <f t="array" ref="AB1973">_xlfn.IFNA(_xlfn.IFS($H1973="length","kg/m",$H1973="area","kg/m2",$H1973="volume","kg/m3",$H1973="mass","kg/kg",$H1973="",""),"problem")</f>
        <v/>
      </c>
      <c r="AC1973" s="118" t="str">
        <f t="shared" si="119"/>
        <v/>
      </c>
      <c r="AD1973" s="119" t="str">
        <f t="shared" si="120"/>
        <v/>
      </c>
      <c r="AE1973" s="120" t="str">
        <f t="shared" si="121"/>
        <v/>
      </c>
      <c r="AF1973" s="121" t="str">
        <f t="shared" si="118"/>
        <v/>
      </c>
    </row>
    <row r="1974" spans="2:32" ht="15.75" customHeight="1" x14ac:dyDescent="0.35">
      <c r="B1974" s="903"/>
      <c r="C1974" s="904"/>
      <c r="D1974" s="905"/>
      <c r="E1974" s="906"/>
      <c r="F1974" s="907"/>
      <c r="G1974" s="908"/>
      <c r="H1974" s="909"/>
      <c r="I1974" s="910"/>
      <c r="J1974" s="911"/>
      <c r="K1974" s="912"/>
      <c r="L1974" s="913"/>
      <c r="M1974" s="914"/>
      <c r="N1974" s="915"/>
      <c r="O1974" s="914"/>
      <c r="P1974" s="915"/>
      <c r="Q1974" s="916"/>
      <c r="R1974" s="917"/>
      <c r="S1974" s="918"/>
      <c r="T1974" s="114" t="str" cm="1">
        <f t="array" ref="T1974">_xlfn.IFS(I1974="L = L",J1974*K1974,I1974="L = RoT",J1974*R1974*S1974,I1974="A = L x H",J1974*K1974*L1974,I1974="A = CS",J1974*O1974,I1974="A = A",J1974*N1974,I1974="A = RoT",J1974*R1974*S1974,I1974="V = L x H x T",J1974*K1974*L1974*M1974,I1974="V = L x CS",J1974*K1974*O1974,I1974="V = T x A",J1974*M1974*N1974,I1974="V = V",J1974*P1974,I1974="V = RoT",J1974*R1974*S1974,I1974="M = M",J1974*Q1974,I1974="M = RoT",J1974*R1974*S1974,I1974="","")</f>
        <v/>
      </c>
      <c r="U1974" s="115" t="str" cm="1">
        <f t="array" ref="U1974">_xlfn.IFNA(_xlfn.IFS($H1974="length","m",$H1974="area","m2",$H1974="volume","m3",$H1974="mass","kg",$H1974="",""),"problem")</f>
        <v/>
      </c>
      <c r="V1974" s="475"/>
      <c r="W1974" s="476"/>
      <c r="X1974" s="476"/>
      <c r="Y1974" s="476"/>
      <c r="Z1974" s="116"/>
      <c r="AA1974" s="117" t="str" cm="1">
        <f t="array" ref="AA1974">_xlfn.IFNA(_xlfn.IFS($H1974="Length",VLOOKUP($Y1974,Densities,3,FALSE),$H1974="area",VLOOKUP($Y1974,Densities,4,FALSE),$H1974="volume",VLOOKUP($Y1974,Densities,5,FALSE),$H1974="mass",1,$H1974="",""),"enter density manually")</f>
        <v/>
      </c>
      <c r="AB1974" s="115" t="str" cm="1">
        <f t="array" ref="AB1974">_xlfn.IFNA(_xlfn.IFS($H1974="length","kg/m",$H1974="area","kg/m2",$H1974="volume","kg/m3",$H1974="mass","kg/kg",$H1974="",""),"problem")</f>
        <v/>
      </c>
      <c r="AC1974" s="118" t="str">
        <f t="shared" si="119"/>
        <v/>
      </c>
      <c r="AD1974" s="119" t="str">
        <f t="shared" si="120"/>
        <v/>
      </c>
      <c r="AE1974" s="120" t="str">
        <f t="shared" si="121"/>
        <v/>
      </c>
      <c r="AF1974" s="121" t="str">
        <f t="shared" si="118"/>
        <v/>
      </c>
    </row>
    <row r="1975" spans="2:32" ht="15.75" customHeight="1" x14ac:dyDescent="0.35">
      <c r="B1975" s="903"/>
      <c r="C1975" s="904"/>
      <c r="D1975" s="905"/>
      <c r="E1975" s="906"/>
      <c r="F1975" s="907"/>
      <c r="G1975" s="908"/>
      <c r="H1975" s="909"/>
      <c r="I1975" s="910"/>
      <c r="J1975" s="911"/>
      <c r="K1975" s="912"/>
      <c r="L1975" s="913"/>
      <c r="M1975" s="914"/>
      <c r="N1975" s="915"/>
      <c r="O1975" s="914"/>
      <c r="P1975" s="915"/>
      <c r="Q1975" s="916"/>
      <c r="R1975" s="917"/>
      <c r="S1975" s="918"/>
      <c r="T1975" s="114" t="str" cm="1">
        <f t="array" ref="T1975">_xlfn.IFS(I1975="L = L",J1975*K1975,I1975="L = RoT",J1975*R1975*S1975,I1975="A = L x H",J1975*K1975*L1975,I1975="A = CS",J1975*O1975,I1975="A = A",J1975*N1975,I1975="A = RoT",J1975*R1975*S1975,I1975="V = L x H x T",J1975*K1975*L1975*M1975,I1975="V = L x CS",J1975*K1975*O1975,I1975="V = T x A",J1975*M1975*N1975,I1975="V = V",J1975*P1975,I1975="V = RoT",J1975*R1975*S1975,I1975="M = M",J1975*Q1975,I1975="M = RoT",J1975*R1975*S1975,I1975="","")</f>
        <v/>
      </c>
      <c r="U1975" s="115" t="str" cm="1">
        <f t="array" ref="U1975">_xlfn.IFNA(_xlfn.IFS($H1975="length","m",$H1975="area","m2",$H1975="volume","m3",$H1975="mass","kg",$H1975="",""),"problem")</f>
        <v/>
      </c>
      <c r="V1975" s="475"/>
      <c r="W1975" s="476"/>
      <c r="X1975" s="476"/>
      <c r="Y1975" s="476"/>
      <c r="Z1975" s="116"/>
      <c r="AA1975" s="117" t="str" cm="1">
        <f t="array" ref="AA1975">_xlfn.IFNA(_xlfn.IFS($H1975="Length",VLOOKUP($Y1975,Densities,3,FALSE),$H1975="area",VLOOKUP($Y1975,Densities,4,FALSE),$H1975="volume",VLOOKUP($Y1975,Densities,5,FALSE),$H1975="mass",1,$H1975="",""),"enter density manually")</f>
        <v/>
      </c>
      <c r="AB1975" s="115" t="str" cm="1">
        <f t="array" ref="AB1975">_xlfn.IFNA(_xlfn.IFS($H1975="length","kg/m",$H1975="area","kg/m2",$H1975="volume","kg/m3",$H1975="mass","kg/kg",$H1975="",""),"problem")</f>
        <v/>
      </c>
      <c r="AC1975" s="118" t="str">
        <f t="shared" si="119"/>
        <v/>
      </c>
      <c r="AD1975" s="119" t="str">
        <f t="shared" si="120"/>
        <v/>
      </c>
      <c r="AE1975" s="120" t="str">
        <f t="shared" si="121"/>
        <v/>
      </c>
      <c r="AF1975" s="121" t="str">
        <f t="shared" si="118"/>
        <v/>
      </c>
    </row>
    <row r="1976" spans="2:32" ht="15.75" customHeight="1" x14ac:dyDescent="0.35">
      <c r="B1976" s="903"/>
      <c r="C1976" s="904"/>
      <c r="D1976" s="905"/>
      <c r="E1976" s="906"/>
      <c r="F1976" s="907"/>
      <c r="G1976" s="908"/>
      <c r="H1976" s="909"/>
      <c r="I1976" s="910"/>
      <c r="J1976" s="911"/>
      <c r="K1976" s="912"/>
      <c r="L1976" s="913"/>
      <c r="M1976" s="914"/>
      <c r="N1976" s="915"/>
      <c r="O1976" s="914"/>
      <c r="P1976" s="915"/>
      <c r="Q1976" s="916"/>
      <c r="R1976" s="917"/>
      <c r="S1976" s="918"/>
      <c r="T1976" s="114" t="str" cm="1">
        <f t="array" ref="T1976">_xlfn.IFS(I1976="L = L",J1976*K1976,I1976="L = RoT",J1976*R1976*S1976,I1976="A = L x H",J1976*K1976*L1976,I1976="A = CS",J1976*O1976,I1976="A = A",J1976*N1976,I1976="A = RoT",J1976*R1976*S1976,I1976="V = L x H x T",J1976*K1976*L1976*M1976,I1976="V = L x CS",J1976*K1976*O1976,I1976="V = T x A",J1976*M1976*N1976,I1976="V = V",J1976*P1976,I1976="V = RoT",J1976*R1976*S1976,I1976="M = M",J1976*Q1976,I1976="M = RoT",J1976*R1976*S1976,I1976="","")</f>
        <v/>
      </c>
      <c r="U1976" s="115" t="str" cm="1">
        <f t="array" ref="U1976">_xlfn.IFNA(_xlfn.IFS($H1976="length","m",$H1976="area","m2",$H1976="volume","m3",$H1976="mass","kg",$H1976="",""),"problem")</f>
        <v/>
      </c>
      <c r="V1976" s="475"/>
      <c r="W1976" s="476"/>
      <c r="X1976" s="476"/>
      <c r="Y1976" s="476"/>
      <c r="Z1976" s="116"/>
      <c r="AA1976" s="117" t="str" cm="1">
        <f t="array" ref="AA1976">_xlfn.IFNA(_xlfn.IFS($H1976="Length",VLOOKUP($Y1976,Densities,3,FALSE),$H1976="area",VLOOKUP($Y1976,Densities,4,FALSE),$H1976="volume",VLOOKUP($Y1976,Densities,5,FALSE),$H1976="mass",1,$H1976="",""),"enter density manually")</f>
        <v/>
      </c>
      <c r="AB1976" s="115" t="str" cm="1">
        <f t="array" ref="AB1976">_xlfn.IFNA(_xlfn.IFS($H1976="length","kg/m",$H1976="area","kg/m2",$H1976="volume","kg/m3",$H1976="mass","kg/kg",$H1976="",""),"problem")</f>
        <v/>
      </c>
      <c r="AC1976" s="118" t="str">
        <f t="shared" si="119"/>
        <v/>
      </c>
      <c r="AD1976" s="119" t="str">
        <f t="shared" si="120"/>
        <v/>
      </c>
      <c r="AE1976" s="120" t="str">
        <f t="shared" si="121"/>
        <v/>
      </c>
      <c r="AF1976" s="121" t="str">
        <f t="shared" si="118"/>
        <v/>
      </c>
    </row>
    <row r="1977" spans="2:32" ht="15.75" customHeight="1" x14ac:dyDescent="0.35">
      <c r="B1977" s="903"/>
      <c r="C1977" s="904"/>
      <c r="D1977" s="905"/>
      <c r="E1977" s="906"/>
      <c r="F1977" s="907"/>
      <c r="G1977" s="908"/>
      <c r="H1977" s="909"/>
      <c r="I1977" s="910"/>
      <c r="J1977" s="911"/>
      <c r="K1977" s="912"/>
      <c r="L1977" s="913"/>
      <c r="M1977" s="914"/>
      <c r="N1977" s="915"/>
      <c r="O1977" s="914"/>
      <c r="P1977" s="915"/>
      <c r="Q1977" s="916"/>
      <c r="R1977" s="917"/>
      <c r="S1977" s="918"/>
      <c r="T1977" s="114" t="str" cm="1">
        <f t="array" ref="T1977">_xlfn.IFS(I1977="L = L",J1977*K1977,I1977="L = RoT",J1977*R1977*S1977,I1977="A = L x H",J1977*K1977*L1977,I1977="A = CS",J1977*O1977,I1977="A = A",J1977*N1977,I1977="A = RoT",J1977*R1977*S1977,I1977="V = L x H x T",J1977*K1977*L1977*M1977,I1977="V = L x CS",J1977*K1977*O1977,I1977="V = T x A",J1977*M1977*N1977,I1977="V = V",J1977*P1977,I1977="V = RoT",J1977*R1977*S1977,I1977="M = M",J1977*Q1977,I1977="M = RoT",J1977*R1977*S1977,I1977="","")</f>
        <v/>
      </c>
      <c r="U1977" s="115" t="str" cm="1">
        <f t="array" ref="U1977">_xlfn.IFNA(_xlfn.IFS($H1977="length","m",$H1977="area","m2",$H1977="volume","m3",$H1977="mass","kg",$H1977="",""),"problem")</f>
        <v/>
      </c>
      <c r="V1977" s="475"/>
      <c r="W1977" s="476"/>
      <c r="X1977" s="476"/>
      <c r="Y1977" s="476"/>
      <c r="Z1977" s="116"/>
      <c r="AA1977" s="117" t="str" cm="1">
        <f t="array" ref="AA1977">_xlfn.IFNA(_xlfn.IFS($H1977="Length",VLOOKUP($Y1977,Densities,3,FALSE),$H1977="area",VLOOKUP($Y1977,Densities,4,FALSE),$H1977="volume",VLOOKUP($Y1977,Densities,5,FALSE),$H1977="mass",1,$H1977="",""),"enter density manually")</f>
        <v/>
      </c>
      <c r="AB1977" s="115" t="str" cm="1">
        <f t="array" ref="AB1977">_xlfn.IFNA(_xlfn.IFS($H1977="length","kg/m",$H1977="area","kg/m2",$H1977="volume","kg/m3",$H1977="mass","kg/kg",$H1977="",""),"problem")</f>
        <v/>
      </c>
      <c r="AC1977" s="118" t="str">
        <f t="shared" si="119"/>
        <v/>
      </c>
      <c r="AD1977" s="119" t="str">
        <f t="shared" si="120"/>
        <v/>
      </c>
      <c r="AE1977" s="120" t="str">
        <f t="shared" si="121"/>
        <v/>
      </c>
      <c r="AF1977" s="121" t="str">
        <f t="shared" si="118"/>
        <v/>
      </c>
    </row>
    <row r="1978" spans="2:32" ht="15.75" customHeight="1" x14ac:dyDescent="0.35">
      <c r="B1978" s="903"/>
      <c r="C1978" s="904"/>
      <c r="D1978" s="905"/>
      <c r="E1978" s="906"/>
      <c r="F1978" s="907"/>
      <c r="G1978" s="908"/>
      <c r="H1978" s="909"/>
      <c r="I1978" s="910"/>
      <c r="J1978" s="911"/>
      <c r="K1978" s="912"/>
      <c r="L1978" s="913"/>
      <c r="M1978" s="914"/>
      <c r="N1978" s="915"/>
      <c r="O1978" s="914"/>
      <c r="P1978" s="915"/>
      <c r="Q1978" s="916"/>
      <c r="R1978" s="917"/>
      <c r="S1978" s="918"/>
      <c r="T1978" s="114" t="str" cm="1">
        <f t="array" ref="T1978">_xlfn.IFS(I1978="L = L",J1978*K1978,I1978="L = RoT",J1978*R1978*S1978,I1978="A = L x H",J1978*K1978*L1978,I1978="A = CS",J1978*O1978,I1978="A = A",J1978*N1978,I1978="A = RoT",J1978*R1978*S1978,I1978="V = L x H x T",J1978*K1978*L1978*M1978,I1978="V = L x CS",J1978*K1978*O1978,I1978="V = T x A",J1978*M1978*N1978,I1978="V = V",J1978*P1978,I1978="V = RoT",J1978*R1978*S1978,I1978="M = M",J1978*Q1978,I1978="M = RoT",J1978*R1978*S1978,I1978="","")</f>
        <v/>
      </c>
      <c r="U1978" s="115" t="str" cm="1">
        <f t="array" ref="U1978">_xlfn.IFNA(_xlfn.IFS($H1978="length","m",$H1978="area","m2",$H1978="volume","m3",$H1978="mass","kg",$H1978="",""),"problem")</f>
        <v/>
      </c>
      <c r="V1978" s="475"/>
      <c r="W1978" s="476"/>
      <c r="X1978" s="476"/>
      <c r="Y1978" s="476"/>
      <c r="Z1978" s="116"/>
      <c r="AA1978" s="117" t="str" cm="1">
        <f t="array" ref="AA1978">_xlfn.IFNA(_xlfn.IFS($H1978="Length",VLOOKUP($Y1978,Densities,3,FALSE),$H1978="area",VLOOKUP($Y1978,Densities,4,FALSE),$H1978="volume",VLOOKUP($Y1978,Densities,5,FALSE),$H1978="mass",1,$H1978="",""),"enter density manually")</f>
        <v/>
      </c>
      <c r="AB1978" s="115" t="str" cm="1">
        <f t="array" ref="AB1978">_xlfn.IFNA(_xlfn.IFS($H1978="length","kg/m",$H1978="area","kg/m2",$H1978="volume","kg/m3",$H1978="mass","kg/kg",$H1978="",""),"problem")</f>
        <v/>
      </c>
      <c r="AC1978" s="118" t="str">
        <f t="shared" si="119"/>
        <v/>
      </c>
      <c r="AD1978" s="119" t="str">
        <f t="shared" si="120"/>
        <v/>
      </c>
      <c r="AE1978" s="120" t="str">
        <f t="shared" si="121"/>
        <v/>
      </c>
      <c r="AF1978" s="121" t="str">
        <f t="shared" si="118"/>
        <v/>
      </c>
    </row>
    <row r="1979" spans="2:32" ht="15.75" customHeight="1" x14ac:dyDescent="0.35">
      <c r="B1979" s="903"/>
      <c r="C1979" s="904"/>
      <c r="D1979" s="905"/>
      <c r="E1979" s="906"/>
      <c r="F1979" s="907"/>
      <c r="G1979" s="908"/>
      <c r="H1979" s="909"/>
      <c r="I1979" s="910"/>
      <c r="J1979" s="911"/>
      <c r="K1979" s="912"/>
      <c r="L1979" s="913"/>
      <c r="M1979" s="914"/>
      <c r="N1979" s="915"/>
      <c r="O1979" s="914"/>
      <c r="P1979" s="915"/>
      <c r="Q1979" s="916"/>
      <c r="R1979" s="917"/>
      <c r="S1979" s="918"/>
      <c r="T1979" s="114" t="str" cm="1">
        <f t="array" ref="T1979">_xlfn.IFS(I1979="L = L",J1979*K1979,I1979="L = RoT",J1979*R1979*S1979,I1979="A = L x H",J1979*K1979*L1979,I1979="A = CS",J1979*O1979,I1979="A = A",J1979*N1979,I1979="A = RoT",J1979*R1979*S1979,I1979="V = L x H x T",J1979*K1979*L1979*M1979,I1979="V = L x CS",J1979*K1979*O1979,I1979="V = T x A",J1979*M1979*N1979,I1979="V = V",J1979*P1979,I1979="V = RoT",J1979*R1979*S1979,I1979="M = M",J1979*Q1979,I1979="M = RoT",J1979*R1979*S1979,I1979="","")</f>
        <v/>
      </c>
      <c r="U1979" s="115" t="str" cm="1">
        <f t="array" ref="U1979">_xlfn.IFNA(_xlfn.IFS($H1979="length","m",$H1979="area","m2",$H1979="volume","m3",$H1979="mass","kg",$H1979="",""),"problem")</f>
        <v/>
      </c>
      <c r="V1979" s="475"/>
      <c r="W1979" s="476"/>
      <c r="X1979" s="476"/>
      <c r="Y1979" s="476"/>
      <c r="Z1979" s="116"/>
      <c r="AA1979" s="117" t="str" cm="1">
        <f t="array" ref="AA1979">_xlfn.IFNA(_xlfn.IFS($H1979="Length",VLOOKUP($Y1979,Densities,3,FALSE),$H1979="area",VLOOKUP($Y1979,Densities,4,FALSE),$H1979="volume",VLOOKUP($Y1979,Densities,5,FALSE),$H1979="mass",1,$H1979="",""),"enter density manually")</f>
        <v/>
      </c>
      <c r="AB1979" s="115" t="str" cm="1">
        <f t="array" ref="AB1979">_xlfn.IFNA(_xlfn.IFS($H1979="length","kg/m",$H1979="area","kg/m2",$H1979="volume","kg/m3",$H1979="mass","kg/kg",$H1979="",""),"problem")</f>
        <v/>
      </c>
      <c r="AC1979" s="118" t="str">
        <f t="shared" si="119"/>
        <v/>
      </c>
      <c r="AD1979" s="119" t="str">
        <f t="shared" si="120"/>
        <v/>
      </c>
      <c r="AE1979" s="120" t="str">
        <f t="shared" si="121"/>
        <v/>
      </c>
      <c r="AF1979" s="121" t="str">
        <f t="shared" si="118"/>
        <v/>
      </c>
    </row>
    <row r="1980" spans="2:32" ht="15.75" customHeight="1" x14ac:dyDescent="0.35">
      <c r="B1980" s="903"/>
      <c r="C1980" s="904"/>
      <c r="D1980" s="905"/>
      <c r="E1980" s="906"/>
      <c r="F1980" s="907"/>
      <c r="G1980" s="908"/>
      <c r="H1980" s="909"/>
      <c r="I1980" s="910"/>
      <c r="J1980" s="911"/>
      <c r="K1980" s="912"/>
      <c r="L1980" s="913"/>
      <c r="M1980" s="914"/>
      <c r="N1980" s="915"/>
      <c r="O1980" s="914"/>
      <c r="P1980" s="915"/>
      <c r="Q1980" s="916"/>
      <c r="R1980" s="917"/>
      <c r="S1980" s="918"/>
      <c r="T1980" s="114" t="str" cm="1">
        <f t="array" ref="T1980">_xlfn.IFS(I1980="L = L",J1980*K1980,I1980="L = RoT",J1980*R1980*S1980,I1980="A = L x H",J1980*K1980*L1980,I1980="A = CS",J1980*O1980,I1980="A = A",J1980*N1980,I1980="A = RoT",J1980*R1980*S1980,I1980="V = L x H x T",J1980*K1980*L1980*M1980,I1980="V = L x CS",J1980*K1980*O1980,I1980="V = T x A",J1980*M1980*N1980,I1980="V = V",J1980*P1980,I1980="V = RoT",J1980*R1980*S1980,I1980="M = M",J1980*Q1980,I1980="M = RoT",J1980*R1980*S1980,I1980="","")</f>
        <v/>
      </c>
      <c r="U1980" s="115" t="str" cm="1">
        <f t="array" ref="U1980">_xlfn.IFNA(_xlfn.IFS($H1980="length","m",$H1980="area","m2",$H1980="volume","m3",$H1980="mass","kg",$H1980="",""),"problem")</f>
        <v/>
      </c>
      <c r="V1980" s="475"/>
      <c r="W1980" s="476"/>
      <c r="X1980" s="476"/>
      <c r="Y1980" s="476"/>
      <c r="Z1980" s="116"/>
      <c r="AA1980" s="117" t="str" cm="1">
        <f t="array" ref="AA1980">_xlfn.IFNA(_xlfn.IFS($H1980="Length",VLOOKUP($Y1980,Densities,3,FALSE),$H1980="area",VLOOKUP($Y1980,Densities,4,FALSE),$H1980="volume",VLOOKUP($Y1980,Densities,5,FALSE),$H1980="mass",1,$H1980="",""),"enter density manually")</f>
        <v/>
      </c>
      <c r="AB1980" s="115" t="str" cm="1">
        <f t="array" ref="AB1980">_xlfn.IFNA(_xlfn.IFS($H1980="length","kg/m",$H1980="area","kg/m2",$H1980="volume","kg/m3",$H1980="mass","kg/kg",$H1980="",""),"problem")</f>
        <v/>
      </c>
      <c r="AC1980" s="118" t="str">
        <f t="shared" si="119"/>
        <v/>
      </c>
      <c r="AD1980" s="119" t="str">
        <f t="shared" si="120"/>
        <v/>
      </c>
      <c r="AE1980" s="120" t="str">
        <f t="shared" si="121"/>
        <v/>
      </c>
      <c r="AF1980" s="121" t="str">
        <f t="shared" si="118"/>
        <v/>
      </c>
    </row>
    <row r="1981" spans="2:32" ht="15.75" customHeight="1" x14ac:dyDescent="0.35">
      <c r="B1981" s="903"/>
      <c r="C1981" s="904"/>
      <c r="D1981" s="905"/>
      <c r="E1981" s="906"/>
      <c r="F1981" s="907"/>
      <c r="G1981" s="908"/>
      <c r="H1981" s="909"/>
      <c r="I1981" s="910"/>
      <c r="J1981" s="911"/>
      <c r="K1981" s="912"/>
      <c r="L1981" s="913"/>
      <c r="M1981" s="914"/>
      <c r="N1981" s="915"/>
      <c r="O1981" s="914"/>
      <c r="P1981" s="915"/>
      <c r="Q1981" s="916"/>
      <c r="R1981" s="917"/>
      <c r="S1981" s="918"/>
      <c r="T1981" s="114" t="str" cm="1">
        <f t="array" ref="T1981">_xlfn.IFS(I1981="L = L",J1981*K1981,I1981="L = RoT",J1981*R1981*S1981,I1981="A = L x H",J1981*K1981*L1981,I1981="A = CS",J1981*O1981,I1981="A = A",J1981*N1981,I1981="A = RoT",J1981*R1981*S1981,I1981="V = L x H x T",J1981*K1981*L1981*M1981,I1981="V = L x CS",J1981*K1981*O1981,I1981="V = T x A",J1981*M1981*N1981,I1981="V = V",J1981*P1981,I1981="V = RoT",J1981*R1981*S1981,I1981="M = M",J1981*Q1981,I1981="M = RoT",J1981*R1981*S1981,I1981="","")</f>
        <v/>
      </c>
      <c r="U1981" s="115" t="str" cm="1">
        <f t="array" ref="U1981">_xlfn.IFNA(_xlfn.IFS($H1981="length","m",$H1981="area","m2",$H1981="volume","m3",$H1981="mass","kg",$H1981="",""),"problem")</f>
        <v/>
      </c>
      <c r="V1981" s="475"/>
      <c r="W1981" s="476"/>
      <c r="X1981" s="476"/>
      <c r="Y1981" s="476"/>
      <c r="Z1981" s="116"/>
      <c r="AA1981" s="117" t="str" cm="1">
        <f t="array" ref="AA1981">_xlfn.IFNA(_xlfn.IFS($H1981="Length",VLOOKUP($Y1981,Densities,3,FALSE),$H1981="area",VLOOKUP($Y1981,Densities,4,FALSE),$H1981="volume",VLOOKUP($Y1981,Densities,5,FALSE),$H1981="mass",1,$H1981="",""),"enter density manually")</f>
        <v/>
      </c>
      <c r="AB1981" s="115" t="str" cm="1">
        <f t="array" ref="AB1981">_xlfn.IFNA(_xlfn.IFS($H1981="length","kg/m",$H1981="area","kg/m2",$H1981="volume","kg/m3",$H1981="mass","kg/kg",$H1981="",""),"problem")</f>
        <v/>
      </c>
      <c r="AC1981" s="118" t="str">
        <f t="shared" si="119"/>
        <v/>
      </c>
      <c r="AD1981" s="119" t="str">
        <f t="shared" si="120"/>
        <v/>
      </c>
      <c r="AE1981" s="120" t="str">
        <f t="shared" si="121"/>
        <v/>
      </c>
      <c r="AF1981" s="121" t="str">
        <f t="shared" si="118"/>
        <v/>
      </c>
    </row>
    <row r="1982" spans="2:32" ht="15.75" customHeight="1" x14ac:dyDescent="0.35">
      <c r="B1982" s="903"/>
      <c r="C1982" s="904"/>
      <c r="D1982" s="905"/>
      <c r="E1982" s="906"/>
      <c r="F1982" s="907"/>
      <c r="G1982" s="908"/>
      <c r="H1982" s="909"/>
      <c r="I1982" s="910"/>
      <c r="J1982" s="911"/>
      <c r="K1982" s="912"/>
      <c r="L1982" s="913"/>
      <c r="M1982" s="914"/>
      <c r="N1982" s="915"/>
      <c r="O1982" s="914"/>
      <c r="P1982" s="915"/>
      <c r="Q1982" s="916"/>
      <c r="R1982" s="917"/>
      <c r="S1982" s="918"/>
      <c r="T1982" s="114" t="str" cm="1">
        <f t="array" ref="T1982">_xlfn.IFS(I1982="L = L",J1982*K1982,I1982="L = RoT",J1982*R1982*S1982,I1982="A = L x H",J1982*K1982*L1982,I1982="A = CS",J1982*O1982,I1982="A = A",J1982*N1982,I1982="A = RoT",J1982*R1982*S1982,I1982="V = L x H x T",J1982*K1982*L1982*M1982,I1982="V = L x CS",J1982*K1982*O1982,I1982="V = T x A",J1982*M1982*N1982,I1982="V = V",J1982*P1982,I1982="V = RoT",J1982*R1982*S1982,I1982="M = M",J1982*Q1982,I1982="M = RoT",J1982*R1982*S1982,I1982="","")</f>
        <v/>
      </c>
      <c r="U1982" s="115" t="str" cm="1">
        <f t="array" ref="U1982">_xlfn.IFNA(_xlfn.IFS($H1982="length","m",$H1982="area","m2",$H1982="volume","m3",$H1982="mass","kg",$H1982="",""),"problem")</f>
        <v/>
      </c>
      <c r="V1982" s="475"/>
      <c r="W1982" s="476"/>
      <c r="X1982" s="476"/>
      <c r="Y1982" s="476"/>
      <c r="Z1982" s="116"/>
      <c r="AA1982" s="117" t="str" cm="1">
        <f t="array" ref="AA1982">_xlfn.IFNA(_xlfn.IFS($H1982="Length",VLOOKUP($Y1982,Densities,3,FALSE),$H1982="area",VLOOKUP($Y1982,Densities,4,FALSE),$H1982="volume",VLOOKUP($Y1982,Densities,5,FALSE),$H1982="mass",1,$H1982="",""),"enter density manually")</f>
        <v/>
      </c>
      <c r="AB1982" s="115" t="str" cm="1">
        <f t="array" ref="AB1982">_xlfn.IFNA(_xlfn.IFS($H1982="length","kg/m",$H1982="area","kg/m2",$H1982="volume","kg/m3",$H1982="mass","kg/kg",$H1982="",""),"problem")</f>
        <v/>
      </c>
      <c r="AC1982" s="118" t="str">
        <f t="shared" si="119"/>
        <v/>
      </c>
      <c r="AD1982" s="119" t="str">
        <f t="shared" si="120"/>
        <v/>
      </c>
      <c r="AE1982" s="120" t="str">
        <f t="shared" si="121"/>
        <v/>
      </c>
      <c r="AF1982" s="121" t="str">
        <f t="shared" si="118"/>
        <v/>
      </c>
    </row>
    <row r="1983" spans="2:32" ht="15.75" customHeight="1" x14ac:dyDescent="0.35">
      <c r="B1983" s="903"/>
      <c r="C1983" s="904"/>
      <c r="D1983" s="905"/>
      <c r="E1983" s="906"/>
      <c r="F1983" s="907"/>
      <c r="G1983" s="908"/>
      <c r="H1983" s="909"/>
      <c r="I1983" s="910"/>
      <c r="J1983" s="911"/>
      <c r="K1983" s="912"/>
      <c r="L1983" s="913"/>
      <c r="M1983" s="914"/>
      <c r="N1983" s="915"/>
      <c r="O1983" s="914"/>
      <c r="P1983" s="915"/>
      <c r="Q1983" s="916"/>
      <c r="R1983" s="917"/>
      <c r="S1983" s="918"/>
      <c r="T1983" s="114" t="str" cm="1">
        <f t="array" ref="T1983">_xlfn.IFS(I1983="L = L",J1983*K1983,I1983="L = RoT",J1983*R1983*S1983,I1983="A = L x H",J1983*K1983*L1983,I1983="A = CS",J1983*O1983,I1983="A = A",J1983*N1983,I1983="A = RoT",J1983*R1983*S1983,I1983="V = L x H x T",J1983*K1983*L1983*M1983,I1983="V = L x CS",J1983*K1983*O1983,I1983="V = T x A",J1983*M1983*N1983,I1983="V = V",J1983*P1983,I1983="V = RoT",J1983*R1983*S1983,I1983="M = M",J1983*Q1983,I1983="M = RoT",J1983*R1983*S1983,I1983="","")</f>
        <v/>
      </c>
      <c r="U1983" s="115" t="str" cm="1">
        <f t="array" ref="U1983">_xlfn.IFNA(_xlfn.IFS($H1983="length","m",$H1983="area","m2",$H1983="volume","m3",$H1983="mass","kg",$H1983="",""),"problem")</f>
        <v/>
      </c>
      <c r="V1983" s="475"/>
      <c r="W1983" s="476"/>
      <c r="X1983" s="476"/>
      <c r="Y1983" s="476"/>
      <c r="Z1983" s="116"/>
      <c r="AA1983" s="117" t="str" cm="1">
        <f t="array" ref="AA1983">_xlfn.IFNA(_xlfn.IFS($H1983="Length",VLOOKUP($Y1983,Densities,3,FALSE),$H1983="area",VLOOKUP($Y1983,Densities,4,FALSE),$H1983="volume",VLOOKUP($Y1983,Densities,5,FALSE),$H1983="mass",1,$H1983="",""),"enter density manually")</f>
        <v/>
      </c>
      <c r="AB1983" s="115" t="str" cm="1">
        <f t="array" ref="AB1983">_xlfn.IFNA(_xlfn.IFS($H1983="length","kg/m",$H1983="area","kg/m2",$H1983="volume","kg/m3",$H1983="mass","kg/kg",$H1983="",""),"problem")</f>
        <v/>
      </c>
      <c r="AC1983" s="118" t="str">
        <f t="shared" si="119"/>
        <v/>
      </c>
      <c r="AD1983" s="119" t="str">
        <f t="shared" si="120"/>
        <v/>
      </c>
      <c r="AE1983" s="120" t="str">
        <f t="shared" si="121"/>
        <v/>
      </c>
      <c r="AF1983" s="121" t="str">
        <f t="shared" si="118"/>
        <v/>
      </c>
    </row>
    <row r="1984" spans="2:32" ht="15.75" customHeight="1" x14ac:dyDescent="0.35">
      <c r="B1984" s="903"/>
      <c r="C1984" s="904"/>
      <c r="D1984" s="905"/>
      <c r="E1984" s="906"/>
      <c r="F1984" s="907"/>
      <c r="G1984" s="908"/>
      <c r="H1984" s="909"/>
      <c r="I1984" s="910"/>
      <c r="J1984" s="911"/>
      <c r="K1984" s="912"/>
      <c r="L1984" s="913"/>
      <c r="M1984" s="914"/>
      <c r="N1984" s="915"/>
      <c r="O1984" s="914"/>
      <c r="P1984" s="915"/>
      <c r="Q1984" s="916"/>
      <c r="R1984" s="917"/>
      <c r="S1984" s="918"/>
      <c r="T1984" s="114" t="str" cm="1">
        <f t="array" ref="T1984">_xlfn.IFS(I1984="L = L",J1984*K1984,I1984="L = RoT",J1984*R1984*S1984,I1984="A = L x H",J1984*K1984*L1984,I1984="A = CS",J1984*O1984,I1984="A = A",J1984*N1984,I1984="A = RoT",J1984*R1984*S1984,I1984="V = L x H x T",J1984*K1984*L1984*M1984,I1984="V = L x CS",J1984*K1984*O1984,I1984="V = T x A",J1984*M1984*N1984,I1984="V = V",J1984*P1984,I1984="V = RoT",J1984*R1984*S1984,I1984="M = M",J1984*Q1984,I1984="M = RoT",J1984*R1984*S1984,I1984="","")</f>
        <v/>
      </c>
      <c r="U1984" s="115" t="str" cm="1">
        <f t="array" ref="U1984">_xlfn.IFNA(_xlfn.IFS($H1984="length","m",$H1984="area","m2",$H1984="volume","m3",$H1984="mass","kg",$H1984="",""),"problem")</f>
        <v/>
      </c>
      <c r="V1984" s="475"/>
      <c r="W1984" s="476"/>
      <c r="X1984" s="476"/>
      <c r="Y1984" s="476"/>
      <c r="Z1984" s="116"/>
      <c r="AA1984" s="117" t="str" cm="1">
        <f t="array" ref="AA1984">_xlfn.IFNA(_xlfn.IFS($H1984="Length",VLOOKUP($Y1984,Densities,3,FALSE),$H1984="area",VLOOKUP($Y1984,Densities,4,FALSE),$H1984="volume",VLOOKUP($Y1984,Densities,5,FALSE),$H1984="mass",1,$H1984="",""),"enter density manually")</f>
        <v/>
      </c>
      <c r="AB1984" s="115" t="str" cm="1">
        <f t="array" ref="AB1984">_xlfn.IFNA(_xlfn.IFS($H1984="length","kg/m",$H1984="area","kg/m2",$H1984="volume","kg/m3",$H1984="mass","kg/kg",$H1984="",""),"problem")</f>
        <v/>
      </c>
      <c r="AC1984" s="118" t="str">
        <f t="shared" si="119"/>
        <v/>
      </c>
      <c r="AD1984" s="119" t="str">
        <f t="shared" si="120"/>
        <v/>
      </c>
      <c r="AE1984" s="120" t="str">
        <f t="shared" si="121"/>
        <v/>
      </c>
      <c r="AF1984" s="121" t="str">
        <f t="shared" si="118"/>
        <v/>
      </c>
    </row>
    <row r="1985" spans="2:32" ht="15.75" customHeight="1" x14ac:dyDescent="0.35">
      <c r="B1985" s="903"/>
      <c r="C1985" s="904"/>
      <c r="D1985" s="905"/>
      <c r="E1985" s="906"/>
      <c r="F1985" s="907"/>
      <c r="G1985" s="908"/>
      <c r="H1985" s="909"/>
      <c r="I1985" s="910"/>
      <c r="J1985" s="911"/>
      <c r="K1985" s="912"/>
      <c r="L1985" s="913"/>
      <c r="M1985" s="914"/>
      <c r="N1985" s="915"/>
      <c r="O1985" s="914"/>
      <c r="P1985" s="915"/>
      <c r="Q1985" s="916"/>
      <c r="R1985" s="917"/>
      <c r="S1985" s="918"/>
      <c r="T1985" s="114" t="str" cm="1">
        <f t="array" ref="T1985">_xlfn.IFS(I1985="L = L",J1985*K1985,I1985="L = RoT",J1985*R1985*S1985,I1985="A = L x H",J1985*K1985*L1985,I1985="A = CS",J1985*O1985,I1985="A = A",J1985*N1985,I1985="A = RoT",J1985*R1985*S1985,I1985="V = L x H x T",J1985*K1985*L1985*M1985,I1985="V = L x CS",J1985*K1985*O1985,I1985="V = T x A",J1985*M1985*N1985,I1985="V = V",J1985*P1985,I1985="V = RoT",J1985*R1985*S1985,I1985="M = M",J1985*Q1985,I1985="M = RoT",J1985*R1985*S1985,I1985="","")</f>
        <v/>
      </c>
      <c r="U1985" s="115" t="str" cm="1">
        <f t="array" ref="U1985">_xlfn.IFNA(_xlfn.IFS($H1985="length","m",$H1985="area","m2",$H1985="volume","m3",$H1985="mass","kg",$H1985="",""),"problem")</f>
        <v/>
      </c>
      <c r="V1985" s="475"/>
      <c r="W1985" s="476"/>
      <c r="X1985" s="476"/>
      <c r="Y1985" s="476"/>
      <c r="Z1985" s="116"/>
      <c r="AA1985" s="117" t="str" cm="1">
        <f t="array" ref="AA1985">_xlfn.IFNA(_xlfn.IFS($H1985="Length",VLOOKUP($Y1985,Densities,3,FALSE),$H1985="area",VLOOKUP($Y1985,Densities,4,FALSE),$H1985="volume",VLOOKUP($Y1985,Densities,5,FALSE),$H1985="mass",1,$H1985="",""),"enter density manually")</f>
        <v/>
      </c>
      <c r="AB1985" s="115" t="str" cm="1">
        <f t="array" ref="AB1985">_xlfn.IFNA(_xlfn.IFS($H1985="length","kg/m",$H1985="area","kg/m2",$H1985="volume","kg/m3",$H1985="mass","kg/kg",$H1985="",""),"problem")</f>
        <v/>
      </c>
      <c r="AC1985" s="118" t="str">
        <f t="shared" si="119"/>
        <v/>
      </c>
      <c r="AD1985" s="119" t="str">
        <f t="shared" si="120"/>
        <v/>
      </c>
      <c r="AE1985" s="120" t="str">
        <f t="shared" si="121"/>
        <v/>
      </c>
      <c r="AF1985" s="121" t="str">
        <f t="shared" si="118"/>
        <v/>
      </c>
    </row>
    <row r="1986" spans="2:32" ht="15.75" customHeight="1" x14ac:dyDescent="0.35">
      <c r="B1986" s="903"/>
      <c r="C1986" s="904"/>
      <c r="D1986" s="905"/>
      <c r="E1986" s="906"/>
      <c r="F1986" s="907"/>
      <c r="G1986" s="908"/>
      <c r="H1986" s="909"/>
      <c r="I1986" s="910"/>
      <c r="J1986" s="911"/>
      <c r="K1986" s="912"/>
      <c r="L1986" s="913"/>
      <c r="M1986" s="914"/>
      <c r="N1986" s="915"/>
      <c r="O1986" s="914"/>
      <c r="P1986" s="915"/>
      <c r="Q1986" s="916"/>
      <c r="R1986" s="917"/>
      <c r="S1986" s="918"/>
      <c r="T1986" s="114" t="str" cm="1">
        <f t="array" ref="T1986">_xlfn.IFS(I1986="L = L",J1986*K1986,I1986="L = RoT",J1986*R1986*S1986,I1986="A = L x H",J1986*K1986*L1986,I1986="A = CS",J1986*O1986,I1986="A = A",J1986*N1986,I1986="A = RoT",J1986*R1986*S1986,I1986="V = L x H x T",J1986*K1986*L1986*M1986,I1986="V = L x CS",J1986*K1986*O1986,I1986="V = T x A",J1986*M1986*N1986,I1986="V = V",J1986*P1986,I1986="V = RoT",J1986*R1986*S1986,I1986="M = M",J1986*Q1986,I1986="M = RoT",J1986*R1986*S1986,I1986="","")</f>
        <v/>
      </c>
      <c r="U1986" s="115" t="str" cm="1">
        <f t="array" ref="U1986">_xlfn.IFNA(_xlfn.IFS($H1986="length","m",$H1986="area","m2",$H1986="volume","m3",$H1986="mass","kg",$H1986="",""),"problem")</f>
        <v/>
      </c>
      <c r="V1986" s="475"/>
      <c r="W1986" s="476"/>
      <c r="X1986" s="476"/>
      <c r="Y1986" s="476"/>
      <c r="Z1986" s="116"/>
      <c r="AA1986" s="117" t="str" cm="1">
        <f t="array" ref="AA1986">_xlfn.IFNA(_xlfn.IFS($H1986="Length",VLOOKUP($Y1986,Densities,3,FALSE),$H1986="area",VLOOKUP($Y1986,Densities,4,FALSE),$H1986="volume",VLOOKUP($Y1986,Densities,5,FALSE),$H1986="mass",1,$H1986="",""),"enter density manually")</f>
        <v/>
      </c>
      <c r="AB1986" s="115" t="str" cm="1">
        <f t="array" ref="AB1986">_xlfn.IFNA(_xlfn.IFS($H1986="length","kg/m",$H1986="area","kg/m2",$H1986="volume","kg/m3",$H1986="mass","kg/kg",$H1986="",""),"problem")</f>
        <v/>
      </c>
      <c r="AC1986" s="118" t="str">
        <f t="shared" si="119"/>
        <v/>
      </c>
      <c r="AD1986" s="119" t="str">
        <f t="shared" si="120"/>
        <v/>
      </c>
      <c r="AE1986" s="120" t="str">
        <f t="shared" si="121"/>
        <v/>
      </c>
      <c r="AF1986" s="121" t="str">
        <f t="shared" si="118"/>
        <v/>
      </c>
    </row>
    <row r="1987" spans="2:32" ht="15.75" customHeight="1" x14ac:dyDescent="0.35">
      <c r="B1987" s="903"/>
      <c r="C1987" s="904"/>
      <c r="D1987" s="905"/>
      <c r="E1987" s="906"/>
      <c r="F1987" s="907"/>
      <c r="G1987" s="908"/>
      <c r="H1987" s="909"/>
      <c r="I1987" s="910"/>
      <c r="J1987" s="911"/>
      <c r="K1987" s="912"/>
      <c r="L1987" s="913"/>
      <c r="M1987" s="914"/>
      <c r="N1987" s="915"/>
      <c r="O1987" s="914"/>
      <c r="P1987" s="915"/>
      <c r="Q1987" s="916"/>
      <c r="R1987" s="917"/>
      <c r="S1987" s="918"/>
      <c r="T1987" s="114" t="str" cm="1">
        <f t="array" ref="T1987">_xlfn.IFS(I1987="L = L",J1987*K1987,I1987="L = RoT",J1987*R1987*S1987,I1987="A = L x H",J1987*K1987*L1987,I1987="A = CS",J1987*O1987,I1987="A = A",J1987*N1987,I1987="A = RoT",J1987*R1987*S1987,I1987="V = L x H x T",J1987*K1987*L1987*M1987,I1987="V = L x CS",J1987*K1987*O1987,I1987="V = T x A",J1987*M1987*N1987,I1987="V = V",J1987*P1987,I1987="V = RoT",J1987*R1987*S1987,I1987="M = M",J1987*Q1987,I1987="M = RoT",J1987*R1987*S1987,I1987="","")</f>
        <v/>
      </c>
      <c r="U1987" s="115" t="str" cm="1">
        <f t="array" ref="U1987">_xlfn.IFNA(_xlfn.IFS($H1987="length","m",$H1987="area","m2",$H1987="volume","m3",$H1987="mass","kg",$H1987="",""),"problem")</f>
        <v/>
      </c>
      <c r="V1987" s="475"/>
      <c r="W1987" s="476"/>
      <c r="X1987" s="476"/>
      <c r="Y1987" s="476"/>
      <c r="Z1987" s="116"/>
      <c r="AA1987" s="117" t="str" cm="1">
        <f t="array" ref="AA1987">_xlfn.IFNA(_xlfn.IFS($H1987="Length",VLOOKUP($Y1987,Densities,3,FALSE),$H1987="area",VLOOKUP($Y1987,Densities,4,FALSE),$H1987="volume",VLOOKUP($Y1987,Densities,5,FALSE),$H1987="mass",1,$H1987="",""),"enter density manually")</f>
        <v/>
      </c>
      <c r="AB1987" s="115" t="str" cm="1">
        <f t="array" ref="AB1987">_xlfn.IFNA(_xlfn.IFS($H1987="length","kg/m",$H1987="area","kg/m2",$H1987="volume","kg/m3",$H1987="mass","kg/kg",$H1987="",""),"problem")</f>
        <v/>
      </c>
      <c r="AC1987" s="118" t="str">
        <f t="shared" si="119"/>
        <v/>
      </c>
      <c r="AD1987" s="119" t="str">
        <f t="shared" si="120"/>
        <v/>
      </c>
      <c r="AE1987" s="120" t="str">
        <f t="shared" si="121"/>
        <v/>
      </c>
      <c r="AF1987" s="121" t="str">
        <f t="shared" si="118"/>
        <v/>
      </c>
    </row>
    <row r="1988" spans="2:32" ht="15.75" customHeight="1" x14ac:dyDescent="0.35">
      <c r="B1988" s="903"/>
      <c r="C1988" s="904"/>
      <c r="D1988" s="905"/>
      <c r="E1988" s="906"/>
      <c r="F1988" s="907"/>
      <c r="G1988" s="908"/>
      <c r="H1988" s="909"/>
      <c r="I1988" s="910"/>
      <c r="J1988" s="911"/>
      <c r="K1988" s="912"/>
      <c r="L1988" s="913"/>
      <c r="M1988" s="914"/>
      <c r="N1988" s="915"/>
      <c r="O1988" s="914"/>
      <c r="P1988" s="915"/>
      <c r="Q1988" s="916"/>
      <c r="R1988" s="917"/>
      <c r="S1988" s="918"/>
      <c r="T1988" s="114" t="str" cm="1">
        <f t="array" ref="T1988">_xlfn.IFS(I1988="L = L",J1988*K1988,I1988="L = RoT",J1988*R1988*S1988,I1988="A = L x H",J1988*K1988*L1988,I1988="A = CS",J1988*O1988,I1988="A = A",J1988*N1988,I1988="A = RoT",J1988*R1988*S1988,I1988="V = L x H x T",J1988*K1988*L1988*M1988,I1988="V = L x CS",J1988*K1988*O1988,I1988="V = T x A",J1988*M1988*N1988,I1988="V = V",J1988*P1988,I1988="V = RoT",J1988*R1988*S1988,I1988="M = M",J1988*Q1988,I1988="M = RoT",J1988*R1988*S1988,I1988="","")</f>
        <v/>
      </c>
      <c r="U1988" s="115" t="str" cm="1">
        <f t="array" ref="U1988">_xlfn.IFNA(_xlfn.IFS($H1988="length","m",$H1988="area","m2",$H1988="volume","m3",$H1988="mass","kg",$H1988="",""),"problem")</f>
        <v/>
      </c>
      <c r="V1988" s="475"/>
      <c r="W1988" s="476"/>
      <c r="X1988" s="476"/>
      <c r="Y1988" s="476"/>
      <c r="Z1988" s="116"/>
      <c r="AA1988" s="117" t="str" cm="1">
        <f t="array" ref="AA1988">_xlfn.IFNA(_xlfn.IFS($H1988="Length",VLOOKUP($Y1988,Densities,3,FALSE),$H1988="area",VLOOKUP($Y1988,Densities,4,FALSE),$H1988="volume",VLOOKUP($Y1988,Densities,5,FALSE),$H1988="mass",1,$H1988="",""),"enter density manually")</f>
        <v/>
      </c>
      <c r="AB1988" s="115" t="str" cm="1">
        <f t="array" ref="AB1988">_xlfn.IFNA(_xlfn.IFS($H1988="length","kg/m",$H1988="area","kg/m2",$H1988="volume","kg/m3",$H1988="mass","kg/kg",$H1988="",""),"problem")</f>
        <v/>
      </c>
      <c r="AC1988" s="118" t="str">
        <f t="shared" si="119"/>
        <v/>
      </c>
      <c r="AD1988" s="119" t="str">
        <f t="shared" si="120"/>
        <v/>
      </c>
      <c r="AE1988" s="120" t="str">
        <f t="shared" si="121"/>
        <v/>
      </c>
      <c r="AF1988" s="121" t="str">
        <f t="shared" si="118"/>
        <v/>
      </c>
    </row>
    <row r="1989" spans="2:32" ht="15.75" customHeight="1" x14ac:dyDescent="0.35">
      <c r="B1989" s="903"/>
      <c r="C1989" s="904"/>
      <c r="D1989" s="905"/>
      <c r="E1989" s="906"/>
      <c r="F1989" s="907"/>
      <c r="G1989" s="908"/>
      <c r="H1989" s="909"/>
      <c r="I1989" s="910"/>
      <c r="J1989" s="911"/>
      <c r="K1989" s="912"/>
      <c r="L1989" s="913"/>
      <c r="M1989" s="914"/>
      <c r="N1989" s="915"/>
      <c r="O1989" s="914"/>
      <c r="P1989" s="915"/>
      <c r="Q1989" s="916"/>
      <c r="R1989" s="917"/>
      <c r="S1989" s="918"/>
      <c r="T1989" s="114" t="str" cm="1">
        <f t="array" ref="T1989">_xlfn.IFS(I1989="L = L",J1989*K1989,I1989="L = RoT",J1989*R1989*S1989,I1989="A = L x H",J1989*K1989*L1989,I1989="A = CS",J1989*O1989,I1989="A = A",J1989*N1989,I1989="A = RoT",J1989*R1989*S1989,I1989="V = L x H x T",J1989*K1989*L1989*M1989,I1989="V = L x CS",J1989*K1989*O1989,I1989="V = T x A",J1989*M1989*N1989,I1989="V = V",J1989*P1989,I1989="V = RoT",J1989*R1989*S1989,I1989="M = M",J1989*Q1989,I1989="M = RoT",J1989*R1989*S1989,I1989="","")</f>
        <v/>
      </c>
      <c r="U1989" s="115" t="str" cm="1">
        <f t="array" ref="U1989">_xlfn.IFNA(_xlfn.IFS($H1989="length","m",$H1989="area","m2",$H1989="volume","m3",$H1989="mass","kg",$H1989="",""),"problem")</f>
        <v/>
      </c>
      <c r="V1989" s="475"/>
      <c r="W1989" s="476"/>
      <c r="X1989" s="476"/>
      <c r="Y1989" s="476"/>
      <c r="Z1989" s="116"/>
      <c r="AA1989" s="117" t="str" cm="1">
        <f t="array" ref="AA1989">_xlfn.IFNA(_xlfn.IFS($H1989="Length",VLOOKUP($Y1989,Densities,3,FALSE),$H1989="area",VLOOKUP($Y1989,Densities,4,FALSE),$H1989="volume",VLOOKUP($Y1989,Densities,5,FALSE),$H1989="mass",1,$H1989="",""),"enter density manually")</f>
        <v/>
      </c>
      <c r="AB1989" s="115" t="str" cm="1">
        <f t="array" ref="AB1989">_xlfn.IFNA(_xlfn.IFS($H1989="length","kg/m",$H1989="area","kg/m2",$H1989="volume","kg/m3",$H1989="mass","kg/kg",$H1989="",""),"problem")</f>
        <v/>
      </c>
      <c r="AC1989" s="118" t="str">
        <f t="shared" si="119"/>
        <v/>
      </c>
      <c r="AD1989" s="119" t="str">
        <f t="shared" si="120"/>
        <v/>
      </c>
      <c r="AE1989" s="120" t="str">
        <f t="shared" si="121"/>
        <v/>
      </c>
      <c r="AF1989" s="121" t="str">
        <f t="shared" si="118"/>
        <v/>
      </c>
    </row>
    <row r="1990" spans="2:32" ht="15.75" customHeight="1" x14ac:dyDescent="0.35">
      <c r="B1990" s="903"/>
      <c r="C1990" s="904"/>
      <c r="D1990" s="905"/>
      <c r="E1990" s="906"/>
      <c r="F1990" s="907"/>
      <c r="G1990" s="908"/>
      <c r="H1990" s="909"/>
      <c r="I1990" s="910"/>
      <c r="J1990" s="911"/>
      <c r="K1990" s="912"/>
      <c r="L1990" s="913"/>
      <c r="M1990" s="914"/>
      <c r="N1990" s="915"/>
      <c r="O1990" s="914"/>
      <c r="P1990" s="915"/>
      <c r="Q1990" s="916"/>
      <c r="R1990" s="917"/>
      <c r="S1990" s="918"/>
      <c r="T1990" s="114" t="str" cm="1">
        <f t="array" ref="T1990">_xlfn.IFS(I1990="L = L",J1990*K1990,I1990="L = RoT",J1990*R1990*S1990,I1990="A = L x H",J1990*K1990*L1990,I1990="A = CS",J1990*O1990,I1990="A = A",J1990*N1990,I1990="A = RoT",J1990*R1990*S1990,I1990="V = L x H x T",J1990*K1990*L1990*M1990,I1990="V = L x CS",J1990*K1990*O1990,I1990="V = T x A",J1990*M1990*N1990,I1990="V = V",J1990*P1990,I1990="V = RoT",J1990*R1990*S1990,I1990="M = M",J1990*Q1990,I1990="M = RoT",J1990*R1990*S1990,I1990="","")</f>
        <v/>
      </c>
      <c r="U1990" s="115" t="str" cm="1">
        <f t="array" ref="U1990">_xlfn.IFNA(_xlfn.IFS($H1990="length","m",$H1990="area","m2",$H1990="volume","m3",$H1990="mass","kg",$H1990="",""),"problem")</f>
        <v/>
      </c>
      <c r="V1990" s="475"/>
      <c r="W1990" s="476"/>
      <c r="X1990" s="476"/>
      <c r="Y1990" s="476"/>
      <c r="Z1990" s="116"/>
      <c r="AA1990" s="117" t="str" cm="1">
        <f t="array" ref="AA1990">_xlfn.IFNA(_xlfn.IFS($H1990="Length",VLOOKUP($Y1990,Densities,3,FALSE),$H1990="area",VLOOKUP($Y1990,Densities,4,FALSE),$H1990="volume",VLOOKUP($Y1990,Densities,5,FALSE),$H1990="mass",1,$H1990="",""),"enter density manually")</f>
        <v/>
      </c>
      <c r="AB1990" s="115" t="str" cm="1">
        <f t="array" ref="AB1990">_xlfn.IFNA(_xlfn.IFS($H1990="length","kg/m",$H1990="area","kg/m2",$H1990="volume","kg/m3",$H1990="mass","kg/kg",$H1990="",""),"problem")</f>
        <v/>
      </c>
      <c r="AC1990" s="118" t="str">
        <f t="shared" si="119"/>
        <v/>
      </c>
      <c r="AD1990" s="119" t="str">
        <f t="shared" si="120"/>
        <v/>
      </c>
      <c r="AE1990" s="120" t="str">
        <f t="shared" si="121"/>
        <v/>
      </c>
      <c r="AF1990" s="121" t="str">
        <f t="shared" ref="AF1990:AF2003" si="122">_xlfn.IFNA(IF($Y1990="","",VLOOKUP($Y1990,_xlfn.CHOOSECOLS(Material_categories,4,9),2,FALSE)),"Assign material to its type in tab 'Matching of material categories'")</f>
        <v/>
      </c>
    </row>
    <row r="1991" spans="2:32" ht="15.75" customHeight="1" x14ac:dyDescent="0.35">
      <c r="B1991" s="903"/>
      <c r="C1991" s="904"/>
      <c r="D1991" s="905"/>
      <c r="E1991" s="906"/>
      <c r="F1991" s="907"/>
      <c r="G1991" s="908"/>
      <c r="H1991" s="909"/>
      <c r="I1991" s="910"/>
      <c r="J1991" s="911"/>
      <c r="K1991" s="912"/>
      <c r="L1991" s="913"/>
      <c r="M1991" s="914"/>
      <c r="N1991" s="915"/>
      <c r="O1991" s="914"/>
      <c r="P1991" s="915"/>
      <c r="Q1991" s="916"/>
      <c r="R1991" s="917"/>
      <c r="S1991" s="918"/>
      <c r="T1991" s="114" t="str" cm="1">
        <f t="array" ref="T1991">_xlfn.IFS(I1991="L = L",J1991*K1991,I1991="L = RoT",J1991*R1991*S1991,I1991="A = L x H",J1991*K1991*L1991,I1991="A = CS",J1991*O1991,I1991="A = A",J1991*N1991,I1991="A = RoT",J1991*R1991*S1991,I1991="V = L x H x T",J1991*K1991*L1991*M1991,I1991="V = L x CS",J1991*K1991*O1991,I1991="V = T x A",J1991*M1991*N1991,I1991="V = V",J1991*P1991,I1991="V = RoT",J1991*R1991*S1991,I1991="M = M",J1991*Q1991,I1991="M = RoT",J1991*R1991*S1991,I1991="","")</f>
        <v/>
      </c>
      <c r="U1991" s="115" t="str" cm="1">
        <f t="array" ref="U1991">_xlfn.IFNA(_xlfn.IFS($H1991="length","m",$H1991="area","m2",$H1991="volume","m3",$H1991="mass","kg",$H1991="",""),"problem")</f>
        <v/>
      </c>
      <c r="V1991" s="475"/>
      <c r="W1991" s="476"/>
      <c r="X1991" s="476"/>
      <c r="Y1991" s="476"/>
      <c r="Z1991" s="116"/>
      <c r="AA1991" s="117" t="str" cm="1">
        <f t="array" ref="AA1991">_xlfn.IFNA(_xlfn.IFS($H1991="Length",VLOOKUP($Y1991,Densities,3,FALSE),$H1991="area",VLOOKUP($Y1991,Densities,4,FALSE),$H1991="volume",VLOOKUP($Y1991,Densities,5,FALSE),$H1991="mass",1,$H1991="",""),"enter density manually")</f>
        <v/>
      </c>
      <c r="AB1991" s="115" t="str" cm="1">
        <f t="array" ref="AB1991">_xlfn.IFNA(_xlfn.IFS($H1991="length","kg/m",$H1991="area","kg/m2",$H1991="volume","kg/m3",$H1991="mass","kg/kg",$H1991="",""),"problem")</f>
        <v/>
      </c>
      <c r="AC1991" s="118" t="str">
        <f t="shared" ref="AC1991:AC2002" si="123">IF($T1991="","",$T1991*$AA1991)</f>
        <v/>
      </c>
      <c r="AD1991" s="119" t="str">
        <f t="shared" ref="AD1991:AD2002" si="124">IF($Y1991="","",IFERROR(_xlfn.IFNA(IF($H1991="volume",$AA1991,VLOOKUP($Y1991,Densities,5,FALSE)),"enter volumic density manually"),"enter volumic density manually"))</f>
        <v/>
      </c>
      <c r="AE1991" s="120" t="str">
        <f t="shared" ref="AE1991:AE2002" si="125">IF($Y1991="","",IF($AC1991="","",$AC1991/$AD1991))</f>
        <v/>
      </c>
      <c r="AF1991" s="121" t="str">
        <f t="shared" si="122"/>
        <v/>
      </c>
    </row>
    <row r="1992" spans="2:32" ht="15.75" customHeight="1" x14ac:dyDescent="0.35">
      <c r="B1992" s="903"/>
      <c r="C1992" s="904"/>
      <c r="D1992" s="905"/>
      <c r="E1992" s="906"/>
      <c r="F1992" s="907"/>
      <c r="G1992" s="908"/>
      <c r="H1992" s="909"/>
      <c r="I1992" s="910"/>
      <c r="J1992" s="911"/>
      <c r="K1992" s="912"/>
      <c r="L1992" s="913"/>
      <c r="M1992" s="914"/>
      <c r="N1992" s="915"/>
      <c r="O1992" s="914"/>
      <c r="P1992" s="915"/>
      <c r="Q1992" s="916"/>
      <c r="R1992" s="917"/>
      <c r="S1992" s="918"/>
      <c r="T1992" s="114" t="str" cm="1">
        <f t="array" ref="T1992">_xlfn.IFS(I1992="L = L",J1992*K1992,I1992="L = RoT",J1992*R1992*S1992,I1992="A = L x H",J1992*K1992*L1992,I1992="A = CS",J1992*O1992,I1992="A = A",J1992*N1992,I1992="A = RoT",J1992*R1992*S1992,I1992="V = L x H x T",J1992*K1992*L1992*M1992,I1992="V = L x CS",J1992*K1992*O1992,I1992="V = T x A",J1992*M1992*N1992,I1992="V = V",J1992*P1992,I1992="V = RoT",J1992*R1992*S1992,I1992="M = M",J1992*Q1992,I1992="M = RoT",J1992*R1992*S1992,I1992="","")</f>
        <v/>
      </c>
      <c r="U1992" s="115" t="str" cm="1">
        <f t="array" ref="U1992">_xlfn.IFNA(_xlfn.IFS($H1992="length","m",$H1992="area","m2",$H1992="volume","m3",$H1992="mass","kg",$H1992="",""),"problem")</f>
        <v/>
      </c>
      <c r="V1992" s="475"/>
      <c r="W1992" s="476"/>
      <c r="X1992" s="476"/>
      <c r="Y1992" s="476"/>
      <c r="Z1992" s="116"/>
      <c r="AA1992" s="117" t="str" cm="1">
        <f t="array" ref="AA1992">_xlfn.IFNA(_xlfn.IFS($H1992="Length",VLOOKUP($Y1992,Densities,3,FALSE),$H1992="area",VLOOKUP($Y1992,Densities,4,FALSE),$H1992="volume",VLOOKUP($Y1992,Densities,5,FALSE),$H1992="mass",1,$H1992="",""),"enter density manually")</f>
        <v/>
      </c>
      <c r="AB1992" s="115" t="str" cm="1">
        <f t="array" ref="AB1992">_xlfn.IFNA(_xlfn.IFS($H1992="length","kg/m",$H1992="area","kg/m2",$H1992="volume","kg/m3",$H1992="mass","kg/kg",$H1992="",""),"problem")</f>
        <v/>
      </c>
      <c r="AC1992" s="118" t="str">
        <f t="shared" si="123"/>
        <v/>
      </c>
      <c r="AD1992" s="119" t="str">
        <f t="shared" si="124"/>
        <v/>
      </c>
      <c r="AE1992" s="120" t="str">
        <f t="shared" si="125"/>
        <v/>
      </c>
      <c r="AF1992" s="121" t="str">
        <f t="shared" si="122"/>
        <v/>
      </c>
    </row>
    <row r="1993" spans="2:32" ht="15.75" customHeight="1" x14ac:dyDescent="0.35">
      <c r="B1993" s="903"/>
      <c r="C1993" s="904"/>
      <c r="D1993" s="905"/>
      <c r="E1993" s="906"/>
      <c r="F1993" s="907"/>
      <c r="G1993" s="908"/>
      <c r="H1993" s="909"/>
      <c r="I1993" s="910"/>
      <c r="J1993" s="911"/>
      <c r="K1993" s="912"/>
      <c r="L1993" s="913"/>
      <c r="M1993" s="914"/>
      <c r="N1993" s="915"/>
      <c r="O1993" s="914"/>
      <c r="P1993" s="915"/>
      <c r="Q1993" s="916"/>
      <c r="R1993" s="917"/>
      <c r="S1993" s="918"/>
      <c r="T1993" s="114" t="str" cm="1">
        <f t="array" ref="T1993">_xlfn.IFS(I1993="L = L",J1993*K1993,I1993="L = RoT",J1993*R1993*S1993,I1993="A = L x H",J1993*K1993*L1993,I1993="A = CS",J1993*O1993,I1993="A = A",J1993*N1993,I1993="A = RoT",J1993*R1993*S1993,I1993="V = L x H x T",J1993*K1993*L1993*M1993,I1993="V = L x CS",J1993*K1993*O1993,I1993="V = T x A",J1993*M1993*N1993,I1993="V = V",J1993*P1993,I1993="V = RoT",J1993*R1993*S1993,I1993="M = M",J1993*Q1993,I1993="M = RoT",J1993*R1993*S1993,I1993="","")</f>
        <v/>
      </c>
      <c r="U1993" s="115" t="str" cm="1">
        <f t="array" ref="U1993">_xlfn.IFNA(_xlfn.IFS($H1993="length","m",$H1993="area","m2",$H1993="volume","m3",$H1993="mass","kg",$H1993="",""),"problem")</f>
        <v/>
      </c>
      <c r="V1993" s="475"/>
      <c r="W1993" s="476"/>
      <c r="X1993" s="476"/>
      <c r="Y1993" s="476"/>
      <c r="Z1993" s="116"/>
      <c r="AA1993" s="117" t="str" cm="1">
        <f t="array" ref="AA1993">_xlfn.IFNA(_xlfn.IFS($H1993="Length",VLOOKUP($Y1993,Densities,3,FALSE),$H1993="area",VLOOKUP($Y1993,Densities,4,FALSE),$H1993="volume",VLOOKUP($Y1993,Densities,5,FALSE),$H1993="mass",1,$H1993="",""),"enter density manually")</f>
        <v/>
      </c>
      <c r="AB1993" s="115" t="str" cm="1">
        <f t="array" ref="AB1993">_xlfn.IFNA(_xlfn.IFS($H1993="length","kg/m",$H1993="area","kg/m2",$H1993="volume","kg/m3",$H1993="mass","kg/kg",$H1993="",""),"problem")</f>
        <v/>
      </c>
      <c r="AC1993" s="118" t="str">
        <f t="shared" si="123"/>
        <v/>
      </c>
      <c r="AD1993" s="119" t="str">
        <f t="shared" si="124"/>
        <v/>
      </c>
      <c r="AE1993" s="120" t="str">
        <f t="shared" si="125"/>
        <v/>
      </c>
      <c r="AF1993" s="121" t="str">
        <f t="shared" si="122"/>
        <v/>
      </c>
    </row>
    <row r="1994" spans="2:32" ht="15.75" customHeight="1" x14ac:dyDescent="0.35">
      <c r="B1994" s="903"/>
      <c r="C1994" s="904"/>
      <c r="D1994" s="905"/>
      <c r="E1994" s="906"/>
      <c r="F1994" s="907"/>
      <c r="G1994" s="908"/>
      <c r="H1994" s="909"/>
      <c r="I1994" s="910"/>
      <c r="J1994" s="911"/>
      <c r="K1994" s="912"/>
      <c r="L1994" s="913"/>
      <c r="M1994" s="914"/>
      <c r="N1994" s="915"/>
      <c r="O1994" s="914"/>
      <c r="P1994" s="915"/>
      <c r="Q1994" s="916"/>
      <c r="R1994" s="917"/>
      <c r="S1994" s="918"/>
      <c r="T1994" s="114" t="str" cm="1">
        <f t="array" ref="T1994">_xlfn.IFS(I1994="L = L",J1994*K1994,I1994="L = RoT",J1994*R1994*S1994,I1994="A = L x H",J1994*K1994*L1994,I1994="A = CS",J1994*O1994,I1994="A = A",J1994*N1994,I1994="A = RoT",J1994*R1994*S1994,I1994="V = L x H x T",J1994*K1994*L1994*M1994,I1994="V = L x CS",J1994*K1994*O1994,I1994="V = T x A",J1994*M1994*N1994,I1994="V = V",J1994*P1994,I1994="V = RoT",J1994*R1994*S1994,I1994="M = M",J1994*Q1994,I1994="M = RoT",J1994*R1994*S1994,I1994="","")</f>
        <v/>
      </c>
      <c r="U1994" s="115" t="str" cm="1">
        <f t="array" ref="U1994">_xlfn.IFNA(_xlfn.IFS($H1994="length","m",$H1994="area","m2",$H1994="volume","m3",$H1994="mass","kg",$H1994="",""),"problem")</f>
        <v/>
      </c>
      <c r="V1994" s="475"/>
      <c r="W1994" s="476"/>
      <c r="X1994" s="476"/>
      <c r="Y1994" s="476"/>
      <c r="Z1994" s="116"/>
      <c r="AA1994" s="117" t="str" cm="1">
        <f t="array" ref="AA1994">_xlfn.IFNA(_xlfn.IFS($H1994="Length",VLOOKUP($Y1994,Densities,3,FALSE),$H1994="area",VLOOKUP($Y1994,Densities,4,FALSE),$H1994="volume",VLOOKUP($Y1994,Densities,5,FALSE),$H1994="mass",1,$H1994="",""),"enter density manually")</f>
        <v/>
      </c>
      <c r="AB1994" s="115" t="str" cm="1">
        <f t="array" ref="AB1994">_xlfn.IFNA(_xlfn.IFS($H1994="length","kg/m",$H1994="area","kg/m2",$H1994="volume","kg/m3",$H1994="mass","kg/kg",$H1994="",""),"problem")</f>
        <v/>
      </c>
      <c r="AC1994" s="118" t="str">
        <f t="shared" si="123"/>
        <v/>
      </c>
      <c r="AD1994" s="119" t="str">
        <f t="shared" si="124"/>
        <v/>
      </c>
      <c r="AE1994" s="120" t="str">
        <f t="shared" si="125"/>
        <v/>
      </c>
      <c r="AF1994" s="121" t="str">
        <f t="shared" si="122"/>
        <v/>
      </c>
    </row>
    <row r="1995" spans="2:32" ht="15.75" customHeight="1" x14ac:dyDescent="0.35">
      <c r="B1995" s="903"/>
      <c r="C1995" s="904"/>
      <c r="D1995" s="905"/>
      <c r="E1995" s="906"/>
      <c r="F1995" s="907"/>
      <c r="G1995" s="908"/>
      <c r="H1995" s="909"/>
      <c r="I1995" s="910"/>
      <c r="J1995" s="911"/>
      <c r="K1995" s="912"/>
      <c r="L1995" s="913"/>
      <c r="M1995" s="914"/>
      <c r="N1995" s="915"/>
      <c r="O1995" s="914"/>
      <c r="P1995" s="915"/>
      <c r="Q1995" s="916"/>
      <c r="R1995" s="917"/>
      <c r="S1995" s="918"/>
      <c r="T1995" s="114" t="str" cm="1">
        <f t="array" ref="T1995">_xlfn.IFS(I1995="L = L",J1995*K1995,I1995="L = RoT",J1995*R1995*S1995,I1995="A = L x H",J1995*K1995*L1995,I1995="A = CS",J1995*O1995,I1995="A = A",J1995*N1995,I1995="A = RoT",J1995*R1995*S1995,I1995="V = L x H x T",J1995*K1995*L1995*M1995,I1995="V = L x CS",J1995*K1995*O1995,I1995="V = T x A",J1995*M1995*N1995,I1995="V = V",J1995*P1995,I1995="V = RoT",J1995*R1995*S1995,I1995="M = M",J1995*Q1995,I1995="M = RoT",J1995*R1995*S1995,I1995="","")</f>
        <v/>
      </c>
      <c r="U1995" s="115" t="str" cm="1">
        <f t="array" ref="U1995">_xlfn.IFNA(_xlfn.IFS($H1995="length","m",$H1995="area","m2",$H1995="volume","m3",$H1995="mass","kg",$H1995="",""),"problem")</f>
        <v/>
      </c>
      <c r="V1995" s="475"/>
      <c r="W1995" s="476"/>
      <c r="X1995" s="476"/>
      <c r="Y1995" s="476"/>
      <c r="Z1995" s="116"/>
      <c r="AA1995" s="117" t="str" cm="1">
        <f t="array" ref="AA1995">_xlfn.IFNA(_xlfn.IFS($H1995="Length",VLOOKUP($Y1995,Densities,3,FALSE),$H1995="area",VLOOKUP($Y1995,Densities,4,FALSE),$H1995="volume",VLOOKUP($Y1995,Densities,5,FALSE),$H1995="mass",1,$H1995="",""),"enter density manually")</f>
        <v/>
      </c>
      <c r="AB1995" s="115" t="str" cm="1">
        <f t="array" ref="AB1995">_xlfn.IFNA(_xlfn.IFS($H1995="length","kg/m",$H1995="area","kg/m2",$H1995="volume","kg/m3",$H1995="mass","kg/kg",$H1995="",""),"problem")</f>
        <v/>
      </c>
      <c r="AC1995" s="118" t="str">
        <f t="shared" si="123"/>
        <v/>
      </c>
      <c r="AD1995" s="119" t="str">
        <f t="shared" si="124"/>
        <v/>
      </c>
      <c r="AE1995" s="120" t="str">
        <f t="shared" si="125"/>
        <v/>
      </c>
      <c r="AF1995" s="121" t="str">
        <f t="shared" si="122"/>
        <v/>
      </c>
    </row>
    <row r="1996" spans="2:32" ht="15.75" customHeight="1" x14ac:dyDescent="0.35">
      <c r="B1996" s="903"/>
      <c r="C1996" s="904"/>
      <c r="D1996" s="905"/>
      <c r="E1996" s="906"/>
      <c r="F1996" s="907"/>
      <c r="G1996" s="908"/>
      <c r="H1996" s="909"/>
      <c r="I1996" s="910"/>
      <c r="J1996" s="911"/>
      <c r="K1996" s="912"/>
      <c r="L1996" s="913"/>
      <c r="M1996" s="914"/>
      <c r="N1996" s="915"/>
      <c r="O1996" s="914"/>
      <c r="P1996" s="915"/>
      <c r="Q1996" s="916"/>
      <c r="R1996" s="917"/>
      <c r="S1996" s="918"/>
      <c r="T1996" s="114" t="str" cm="1">
        <f t="array" ref="T1996">_xlfn.IFS(I1996="L = L",J1996*K1996,I1996="L = RoT",J1996*R1996*S1996,I1996="A = L x H",J1996*K1996*L1996,I1996="A = CS",J1996*O1996,I1996="A = A",J1996*N1996,I1996="A = RoT",J1996*R1996*S1996,I1996="V = L x H x T",J1996*K1996*L1996*M1996,I1996="V = L x CS",J1996*K1996*O1996,I1996="V = T x A",J1996*M1996*N1996,I1996="V = V",J1996*P1996,I1996="V = RoT",J1996*R1996*S1996,I1996="M = M",J1996*Q1996,I1996="M = RoT",J1996*R1996*S1996,I1996="","")</f>
        <v/>
      </c>
      <c r="U1996" s="115" t="str" cm="1">
        <f t="array" ref="U1996">_xlfn.IFNA(_xlfn.IFS($H1996="length","m",$H1996="area","m2",$H1996="volume","m3",$H1996="mass","kg",$H1996="",""),"problem")</f>
        <v/>
      </c>
      <c r="V1996" s="475"/>
      <c r="W1996" s="476"/>
      <c r="X1996" s="476"/>
      <c r="Y1996" s="476"/>
      <c r="Z1996" s="116"/>
      <c r="AA1996" s="117" t="str" cm="1">
        <f t="array" ref="AA1996">_xlfn.IFNA(_xlfn.IFS($H1996="Length",VLOOKUP($Y1996,Densities,3,FALSE),$H1996="area",VLOOKUP($Y1996,Densities,4,FALSE),$H1996="volume",VLOOKUP($Y1996,Densities,5,FALSE),$H1996="mass",1,$H1996="",""),"enter density manually")</f>
        <v/>
      </c>
      <c r="AB1996" s="115" t="str" cm="1">
        <f t="array" ref="AB1996">_xlfn.IFNA(_xlfn.IFS($H1996="length","kg/m",$H1996="area","kg/m2",$H1996="volume","kg/m3",$H1996="mass","kg/kg",$H1996="",""),"problem")</f>
        <v/>
      </c>
      <c r="AC1996" s="118" t="str">
        <f t="shared" si="123"/>
        <v/>
      </c>
      <c r="AD1996" s="119" t="str">
        <f t="shared" si="124"/>
        <v/>
      </c>
      <c r="AE1996" s="120" t="str">
        <f t="shared" si="125"/>
        <v/>
      </c>
      <c r="AF1996" s="121" t="str">
        <f t="shared" si="122"/>
        <v/>
      </c>
    </row>
    <row r="1997" spans="2:32" ht="15.75" customHeight="1" x14ac:dyDescent="0.35">
      <c r="B1997" s="903"/>
      <c r="C1997" s="904"/>
      <c r="D1997" s="905"/>
      <c r="E1997" s="906"/>
      <c r="F1997" s="907"/>
      <c r="G1997" s="908"/>
      <c r="H1997" s="909"/>
      <c r="I1997" s="910"/>
      <c r="J1997" s="911"/>
      <c r="K1997" s="912"/>
      <c r="L1997" s="913"/>
      <c r="M1997" s="914"/>
      <c r="N1997" s="915"/>
      <c r="O1997" s="914"/>
      <c r="P1997" s="915"/>
      <c r="Q1997" s="916"/>
      <c r="R1997" s="917"/>
      <c r="S1997" s="918"/>
      <c r="T1997" s="114" t="str" cm="1">
        <f t="array" ref="T1997">_xlfn.IFS(I1997="L = L",J1997*K1997,I1997="L = RoT",J1997*R1997*S1997,I1997="A = L x H",J1997*K1997*L1997,I1997="A = CS",J1997*O1997,I1997="A = A",J1997*N1997,I1997="A = RoT",J1997*R1997*S1997,I1997="V = L x H x T",J1997*K1997*L1997*M1997,I1997="V = L x CS",J1997*K1997*O1997,I1997="V = T x A",J1997*M1997*N1997,I1997="V = V",J1997*P1997,I1997="V = RoT",J1997*R1997*S1997,I1997="M = M",J1997*Q1997,I1997="M = RoT",J1997*R1997*S1997,I1997="","")</f>
        <v/>
      </c>
      <c r="U1997" s="115" t="str" cm="1">
        <f t="array" ref="U1997">_xlfn.IFNA(_xlfn.IFS($H1997="length","m",$H1997="area","m2",$H1997="volume","m3",$H1997="mass","kg",$H1997="",""),"problem")</f>
        <v/>
      </c>
      <c r="V1997" s="475"/>
      <c r="W1997" s="476"/>
      <c r="X1997" s="476"/>
      <c r="Y1997" s="476"/>
      <c r="Z1997" s="116"/>
      <c r="AA1997" s="117" t="str" cm="1">
        <f t="array" ref="AA1997">_xlfn.IFNA(_xlfn.IFS($H1997="Length",VLOOKUP($Y1997,Densities,3,FALSE),$H1997="area",VLOOKUP($Y1997,Densities,4,FALSE),$H1997="volume",VLOOKUP($Y1997,Densities,5,FALSE),$H1997="mass",1,$H1997="",""),"enter density manually")</f>
        <v/>
      </c>
      <c r="AB1997" s="115" t="str" cm="1">
        <f t="array" ref="AB1997">_xlfn.IFNA(_xlfn.IFS($H1997="length","kg/m",$H1997="area","kg/m2",$H1997="volume","kg/m3",$H1997="mass","kg/kg",$H1997="",""),"problem")</f>
        <v/>
      </c>
      <c r="AC1997" s="118" t="str">
        <f t="shared" si="123"/>
        <v/>
      </c>
      <c r="AD1997" s="119" t="str">
        <f t="shared" si="124"/>
        <v/>
      </c>
      <c r="AE1997" s="120" t="str">
        <f t="shared" si="125"/>
        <v/>
      </c>
      <c r="AF1997" s="121" t="str">
        <f t="shared" si="122"/>
        <v/>
      </c>
    </row>
    <row r="1998" spans="2:32" ht="15.75" customHeight="1" x14ac:dyDescent="0.35">
      <c r="B1998" s="903"/>
      <c r="C1998" s="904"/>
      <c r="D1998" s="905"/>
      <c r="E1998" s="906"/>
      <c r="F1998" s="907"/>
      <c r="G1998" s="908"/>
      <c r="H1998" s="909"/>
      <c r="I1998" s="910"/>
      <c r="J1998" s="911"/>
      <c r="K1998" s="912"/>
      <c r="L1998" s="913"/>
      <c r="M1998" s="914"/>
      <c r="N1998" s="915"/>
      <c r="O1998" s="914"/>
      <c r="P1998" s="915"/>
      <c r="Q1998" s="916"/>
      <c r="R1998" s="917"/>
      <c r="S1998" s="918"/>
      <c r="T1998" s="114" t="str" cm="1">
        <f t="array" ref="T1998">_xlfn.IFS(I1998="L = L",J1998*K1998,I1998="L = RoT",J1998*R1998*S1998,I1998="A = L x H",J1998*K1998*L1998,I1998="A = CS",J1998*O1998,I1998="A = A",J1998*N1998,I1998="A = RoT",J1998*R1998*S1998,I1998="V = L x H x T",J1998*K1998*L1998*M1998,I1998="V = L x CS",J1998*K1998*O1998,I1998="V = T x A",J1998*M1998*N1998,I1998="V = V",J1998*P1998,I1998="V = RoT",J1998*R1998*S1998,I1998="M = M",J1998*Q1998,I1998="M = RoT",J1998*R1998*S1998,I1998="","")</f>
        <v/>
      </c>
      <c r="U1998" s="115" t="str" cm="1">
        <f t="array" ref="U1998">_xlfn.IFNA(_xlfn.IFS($H1998="length","m",$H1998="area","m2",$H1998="volume","m3",$H1998="mass","kg",$H1998="",""),"problem")</f>
        <v/>
      </c>
      <c r="V1998" s="475"/>
      <c r="W1998" s="476"/>
      <c r="X1998" s="476"/>
      <c r="Y1998" s="476"/>
      <c r="Z1998" s="116"/>
      <c r="AA1998" s="117" t="str" cm="1">
        <f t="array" ref="AA1998">_xlfn.IFNA(_xlfn.IFS($H1998="Length",VLOOKUP($Y1998,Densities,3,FALSE),$H1998="area",VLOOKUP($Y1998,Densities,4,FALSE),$H1998="volume",VLOOKUP($Y1998,Densities,5,FALSE),$H1998="mass",1,$H1998="",""),"enter density manually")</f>
        <v/>
      </c>
      <c r="AB1998" s="115" t="str" cm="1">
        <f t="array" ref="AB1998">_xlfn.IFNA(_xlfn.IFS($H1998="length","kg/m",$H1998="area","kg/m2",$H1998="volume","kg/m3",$H1998="mass","kg/kg",$H1998="",""),"problem")</f>
        <v/>
      </c>
      <c r="AC1998" s="118" t="str">
        <f t="shared" si="123"/>
        <v/>
      </c>
      <c r="AD1998" s="119" t="str">
        <f t="shared" si="124"/>
        <v/>
      </c>
      <c r="AE1998" s="120" t="str">
        <f t="shared" si="125"/>
        <v/>
      </c>
      <c r="AF1998" s="121" t="str">
        <f t="shared" si="122"/>
        <v/>
      </c>
    </row>
    <row r="1999" spans="2:32" ht="15.75" customHeight="1" x14ac:dyDescent="0.35">
      <c r="B1999" s="903"/>
      <c r="C1999" s="904"/>
      <c r="D1999" s="905"/>
      <c r="E1999" s="906"/>
      <c r="F1999" s="907"/>
      <c r="G1999" s="908"/>
      <c r="H1999" s="909"/>
      <c r="I1999" s="910"/>
      <c r="J1999" s="911"/>
      <c r="K1999" s="912"/>
      <c r="L1999" s="913"/>
      <c r="M1999" s="914"/>
      <c r="N1999" s="915"/>
      <c r="O1999" s="914"/>
      <c r="P1999" s="915"/>
      <c r="Q1999" s="916"/>
      <c r="R1999" s="917"/>
      <c r="S1999" s="918"/>
      <c r="T1999" s="114" t="str" cm="1">
        <f t="array" ref="T1999">_xlfn.IFS(I1999="L = L",J1999*K1999,I1999="L = RoT",J1999*R1999*S1999,I1999="A = L x H",J1999*K1999*L1999,I1999="A = CS",J1999*O1999,I1999="A = A",J1999*N1999,I1999="A = RoT",J1999*R1999*S1999,I1999="V = L x H x T",J1999*K1999*L1999*M1999,I1999="V = L x CS",J1999*K1999*O1999,I1999="V = T x A",J1999*M1999*N1999,I1999="V = V",J1999*P1999,I1999="V = RoT",J1999*R1999*S1999,I1999="M = M",J1999*Q1999,I1999="M = RoT",J1999*R1999*S1999,I1999="","")</f>
        <v/>
      </c>
      <c r="U1999" s="115" t="str" cm="1">
        <f t="array" ref="U1999">_xlfn.IFNA(_xlfn.IFS($H1999="length","m",$H1999="area","m2",$H1999="volume","m3",$H1999="mass","kg",$H1999="",""),"problem")</f>
        <v/>
      </c>
      <c r="V1999" s="475"/>
      <c r="W1999" s="476"/>
      <c r="X1999" s="476"/>
      <c r="Y1999" s="476"/>
      <c r="Z1999" s="116"/>
      <c r="AA1999" s="117" t="str" cm="1">
        <f t="array" ref="AA1999">_xlfn.IFNA(_xlfn.IFS($H1999="Length",VLOOKUP($Y1999,Densities,3,FALSE),$H1999="area",VLOOKUP($Y1999,Densities,4,FALSE),$H1999="volume",VLOOKUP($Y1999,Densities,5,FALSE),$H1999="mass",1,$H1999="",""),"enter density manually")</f>
        <v/>
      </c>
      <c r="AB1999" s="115" t="str" cm="1">
        <f t="array" ref="AB1999">_xlfn.IFNA(_xlfn.IFS($H1999="length","kg/m",$H1999="area","kg/m2",$H1999="volume","kg/m3",$H1999="mass","kg/kg",$H1999="",""),"problem")</f>
        <v/>
      </c>
      <c r="AC1999" s="118" t="str">
        <f t="shared" si="123"/>
        <v/>
      </c>
      <c r="AD1999" s="119" t="str">
        <f t="shared" si="124"/>
        <v/>
      </c>
      <c r="AE1999" s="120" t="str">
        <f t="shared" si="125"/>
        <v/>
      </c>
      <c r="AF1999" s="121" t="str">
        <f t="shared" si="122"/>
        <v/>
      </c>
    </row>
    <row r="2000" spans="2:32" ht="15.75" customHeight="1" x14ac:dyDescent="0.35">
      <c r="B2000" s="903"/>
      <c r="C2000" s="904"/>
      <c r="D2000" s="905"/>
      <c r="E2000" s="906"/>
      <c r="F2000" s="907"/>
      <c r="G2000" s="908"/>
      <c r="H2000" s="909"/>
      <c r="I2000" s="910"/>
      <c r="J2000" s="911"/>
      <c r="K2000" s="912"/>
      <c r="L2000" s="913"/>
      <c r="M2000" s="914"/>
      <c r="N2000" s="915"/>
      <c r="O2000" s="914"/>
      <c r="P2000" s="915"/>
      <c r="Q2000" s="916"/>
      <c r="R2000" s="917"/>
      <c r="S2000" s="918"/>
      <c r="T2000" s="114" t="str" cm="1">
        <f t="array" ref="T2000">_xlfn.IFS(I2000="L = L",J2000*K2000,I2000="L = RoT",J2000*R2000*S2000,I2000="A = L x H",J2000*K2000*L2000,I2000="A = CS",J2000*O2000,I2000="A = A",J2000*N2000,I2000="A = RoT",J2000*R2000*S2000,I2000="V = L x H x T",J2000*K2000*L2000*M2000,I2000="V = L x CS",J2000*K2000*O2000,I2000="V = T x A",J2000*M2000*N2000,I2000="V = V",J2000*P2000,I2000="V = RoT",J2000*R2000*S2000,I2000="M = M",J2000*Q2000,I2000="M = RoT",J2000*R2000*S2000,I2000="","")</f>
        <v/>
      </c>
      <c r="U2000" s="115" t="str" cm="1">
        <f t="array" ref="U2000">_xlfn.IFNA(_xlfn.IFS($H2000="length","m",$H2000="area","m2",$H2000="volume","m3",$H2000="mass","kg",$H2000="",""),"problem")</f>
        <v/>
      </c>
      <c r="V2000" s="475"/>
      <c r="W2000" s="476"/>
      <c r="X2000" s="476"/>
      <c r="Y2000" s="476"/>
      <c r="Z2000" s="116"/>
      <c r="AA2000" s="117" t="str" cm="1">
        <f t="array" ref="AA2000">_xlfn.IFNA(_xlfn.IFS($H2000="Length",VLOOKUP($Y2000,Densities,3,FALSE),$H2000="area",VLOOKUP($Y2000,Densities,4,FALSE),$H2000="volume",VLOOKUP($Y2000,Densities,5,FALSE),$H2000="mass",1,$H2000="",""),"enter density manually")</f>
        <v/>
      </c>
      <c r="AB2000" s="115" t="str" cm="1">
        <f t="array" ref="AB2000">_xlfn.IFNA(_xlfn.IFS($H2000="length","kg/m",$H2000="area","kg/m2",$H2000="volume","kg/m3",$H2000="mass","kg/kg",$H2000="",""),"problem")</f>
        <v/>
      </c>
      <c r="AC2000" s="118" t="str">
        <f t="shared" si="123"/>
        <v/>
      </c>
      <c r="AD2000" s="119" t="str">
        <f t="shared" si="124"/>
        <v/>
      </c>
      <c r="AE2000" s="120" t="str">
        <f t="shared" si="125"/>
        <v/>
      </c>
      <c r="AF2000" s="121" t="str">
        <f t="shared" si="122"/>
        <v/>
      </c>
    </row>
    <row r="2001" spans="1:32" ht="15.75" customHeight="1" x14ac:dyDescent="0.35">
      <c r="B2001" s="903"/>
      <c r="C2001" s="904"/>
      <c r="D2001" s="905"/>
      <c r="E2001" s="906"/>
      <c r="F2001" s="907"/>
      <c r="G2001" s="908"/>
      <c r="H2001" s="909"/>
      <c r="I2001" s="910"/>
      <c r="J2001" s="911"/>
      <c r="K2001" s="912"/>
      <c r="L2001" s="913"/>
      <c r="M2001" s="914"/>
      <c r="N2001" s="915"/>
      <c r="O2001" s="914"/>
      <c r="P2001" s="915"/>
      <c r="Q2001" s="916"/>
      <c r="R2001" s="917"/>
      <c r="S2001" s="918"/>
      <c r="T2001" s="114" t="str" cm="1">
        <f t="array" ref="T2001">_xlfn.IFS(I2001="L = L",J2001*K2001,I2001="L = RoT",J2001*R2001*S2001,I2001="A = L x H",J2001*K2001*L2001,I2001="A = CS",J2001*O2001,I2001="A = A",J2001*N2001,I2001="A = RoT",J2001*R2001*S2001,I2001="V = L x H x T",J2001*K2001*L2001*M2001,I2001="V = L x CS",J2001*K2001*O2001,I2001="V = T x A",J2001*M2001*N2001,I2001="V = V",J2001*P2001,I2001="V = RoT",J2001*R2001*S2001,I2001="M = M",J2001*Q2001,I2001="M = RoT",J2001*R2001*S2001,I2001="","")</f>
        <v/>
      </c>
      <c r="U2001" s="115" t="str" cm="1">
        <f t="array" ref="U2001">_xlfn.IFNA(_xlfn.IFS($H2001="length","m",$H2001="area","m2",$H2001="volume","m3",$H2001="mass","kg",$H2001="",""),"problem")</f>
        <v/>
      </c>
      <c r="V2001" s="475"/>
      <c r="W2001" s="476"/>
      <c r="X2001" s="476"/>
      <c r="Y2001" s="476"/>
      <c r="Z2001" s="116"/>
      <c r="AA2001" s="117" t="str" cm="1">
        <f t="array" ref="AA2001">_xlfn.IFNA(_xlfn.IFS($H2001="Length",VLOOKUP($Y2001,Densities,3,FALSE),$H2001="area",VLOOKUP($Y2001,Densities,4,FALSE),$H2001="volume",VLOOKUP($Y2001,Densities,5,FALSE),$H2001="mass",1,$H2001="",""),"enter density manually")</f>
        <v/>
      </c>
      <c r="AB2001" s="115" t="str" cm="1">
        <f t="array" ref="AB2001">_xlfn.IFNA(_xlfn.IFS($H2001="length","kg/m",$H2001="area","kg/m2",$H2001="volume","kg/m3",$H2001="mass","kg/kg",$H2001="",""),"problem")</f>
        <v/>
      </c>
      <c r="AC2001" s="118" t="str">
        <f t="shared" si="123"/>
        <v/>
      </c>
      <c r="AD2001" s="119" t="str">
        <f t="shared" si="124"/>
        <v/>
      </c>
      <c r="AE2001" s="120" t="str">
        <f t="shared" si="125"/>
        <v/>
      </c>
      <c r="AF2001" s="121" t="str">
        <f t="shared" si="122"/>
        <v/>
      </c>
    </row>
    <row r="2002" spans="1:32" ht="15.75" customHeight="1" x14ac:dyDescent="0.35">
      <c r="B2002" s="903"/>
      <c r="C2002" s="904"/>
      <c r="D2002" s="905"/>
      <c r="E2002" s="906"/>
      <c r="F2002" s="907"/>
      <c r="G2002" s="908"/>
      <c r="H2002" s="909"/>
      <c r="I2002" s="910"/>
      <c r="J2002" s="911"/>
      <c r="K2002" s="912"/>
      <c r="L2002" s="913"/>
      <c r="M2002" s="914"/>
      <c r="N2002" s="915"/>
      <c r="O2002" s="914"/>
      <c r="P2002" s="915"/>
      <c r="Q2002" s="916"/>
      <c r="R2002" s="917"/>
      <c r="S2002" s="918"/>
      <c r="T2002" s="114" t="str" cm="1">
        <f t="array" ref="T2002">_xlfn.IFS(I2002="L = L",J2002*K2002,I2002="L = RoT",J2002*R2002*S2002,I2002="A = L x H",J2002*K2002*L2002,I2002="A = CS",J2002*O2002,I2002="A = A",J2002*N2002,I2002="A = RoT",J2002*R2002*S2002,I2002="V = L x H x T",J2002*K2002*L2002*M2002,I2002="V = L x CS",J2002*K2002*O2002,I2002="V = T x A",J2002*M2002*N2002,I2002="V = V",J2002*P2002,I2002="V = RoT",J2002*R2002*S2002,I2002="M = M",J2002*Q2002,I2002="M = RoT",J2002*R2002*S2002,I2002="","")</f>
        <v/>
      </c>
      <c r="U2002" s="115" t="str" cm="1">
        <f t="array" ref="U2002">_xlfn.IFNA(_xlfn.IFS($H2002="length","m",$H2002="area","m2",$H2002="volume","m3",$H2002="mass","kg",$H2002="",""),"problem")</f>
        <v/>
      </c>
      <c r="V2002" s="475"/>
      <c r="W2002" s="476"/>
      <c r="X2002" s="476"/>
      <c r="Y2002" s="476"/>
      <c r="Z2002" s="116"/>
      <c r="AA2002" s="117" t="str" cm="1">
        <f t="array" ref="AA2002">_xlfn.IFNA(_xlfn.IFS($H2002="Length",VLOOKUP($Y2002,Densities,3,FALSE),$H2002="area",VLOOKUP($Y2002,Densities,4,FALSE),$H2002="volume",VLOOKUP($Y2002,Densities,5,FALSE),$H2002="mass",1,$H2002="",""),"enter density manually")</f>
        <v/>
      </c>
      <c r="AB2002" s="115" t="str" cm="1">
        <f t="array" ref="AB2002">_xlfn.IFNA(_xlfn.IFS($H2002="length","kg/m",$H2002="area","kg/m2",$H2002="volume","kg/m3",$H2002="mass","kg/kg",$H2002="",""),"problem")</f>
        <v/>
      </c>
      <c r="AC2002" s="118" t="str">
        <f t="shared" si="123"/>
        <v/>
      </c>
      <c r="AD2002" s="119" t="str">
        <f t="shared" si="124"/>
        <v/>
      </c>
      <c r="AE2002" s="120" t="str">
        <f t="shared" si="125"/>
        <v/>
      </c>
      <c r="AF2002" s="121" t="str">
        <f t="shared" si="122"/>
        <v/>
      </c>
    </row>
    <row r="2003" spans="1:32" ht="15.75" customHeight="1" x14ac:dyDescent="0.35">
      <c r="B2003" s="903"/>
      <c r="C2003" s="904"/>
      <c r="D2003" s="905"/>
      <c r="E2003" s="906"/>
      <c r="F2003" s="907"/>
      <c r="G2003" s="908"/>
      <c r="H2003" s="909"/>
      <c r="I2003" s="910"/>
      <c r="J2003" s="911"/>
      <c r="K2003" s="912"/>
      <c r="L2003" s="913"/>
      <c r="M2003" s="914"/>
      <c r="N2003" s="915"/>
      <c r="O2003" s="914"/>
      <c r="P2003" s="915"/>
      <c r="Q2003" s="916"/>
      <c r="R2003" s="917"/>
      <c r="S2003" s="918"/>
      <c r="T2003" s="114" t="str" cm="1">
        <f t="array" ref="T2003">_xlfn.IFS(I2003="L = L",J2003*K2003,I2003="L = RoT",J2003*R2003*S2003,I2003="A = L x H",J2003*K2003*L2003,I2003="A = CS",J2003*O2003,I2003="A = A",J2003*N2003,I2003="A = RoT",J2003*R2003*S2003,I2003="V = L x H x T",J2003*K2003*L2003*M2003,I2003="V = L x CS",J2003*K2003*O2003,I2003="V = T x A",J2003*M2003*N2003,I2003="V = V",J2003*P2003,I2003="V = RoT",J2003*R2003*S2003,I2003="M = M",J2003*Q2003,I2003="M = RoT",J2003*R2003*S2003,I2003="","")</f>
        <v/>
      </c>
      <c r="U2003" s="115" t="str" cm="1">
        <f t="array" ref="U2003">_xlfn.IFNA(_xlfn.IFS($H2003="length","m",$H2003="area","m2",$H2003="volume","m3",$H2003="mass","kg",$H2003="",""),"problem")</f>
        <v/>
      </c>
      <c r="V2003" s="475"/>
      <c r="W2003" s="476"/>
      <c r="X2003" s="476"/>
      <c r="Y2003" s="476"/>
      <c r="Z2003" s="116"/>
      <c r="AA2003" s="117" t="str" cm="1">
        <f t="array" ref="AA2003">_xlfn.IFNA(_xlfn.IFS($H2003="Length",VLOOKUP($Y2003,Densities,3,FALSE),$H2003="area",VLOOKUP($Y2003,Densities,4,FALSE),$H2003="volume",VLOOKUP($Y2003,Densities,5,FALSE),$H2003="mass",1,$H2003="",""),"enter density manually")</f>
        <v/>
      </c>
      <c r="AB2003" s="115" t="str" cm="1">
        <f t="array" ref="AB2003">_xlfn.IFNA(_xlfn.IFS($H2003="length","kg/m",$H2003="area","kg/m2",$H2003="volume","kg/m3",$H2003="mass","kg/kg",$H2003="",""),"problem")</f>
        <v/>
      </c>
      <c r="AC2003" s="118" t="str">
        <f t="shared" ref="AC2003" si="126">IF($T2003="","",$T2003*$AA2003)</f>
        <v/>
      </c>
      <c r="AD2003" s="119" t="str">
        <f t="shared" ref="AD2003" si="127">IF($Y2003="","",IFERROR(_xlfn.IFNA(IF($H2003="volume",$AA2003,VLOOKUP($Y2003,Densities,5,FALSE)),"enter volumic density manually"),"enter volumic density manually"))</f>
        <v/>
      </c>
      <c r="AE2003" s="120" t="str">
        <f t="shared" ref="AE2003" si="128">IF($Y2003="","",IF($AC2003="","",$AC2003/$AD2003))</f>
        <v/>
      </c>
      <c r="AF2003" s="121" t="str">
        <f t="shared" si="122"/>
        <v/>
      </c>
    </row>
    <row r="2004" spans="1:32" x14ac:dyDescent="0.35">
      <c r="A2004" s="26" t="s">
        <v>0</v>
      </c>
      <c r="B2004" s="26" t="s">
        <v>0</v>
      </c>
      <c r="C2004" s="26" t="s">
        <v>0</v>
      </c>
      <c r="D2004" s="26" t="s">
        <v>0</v>
      </c>
      <c r="E2004" s="26" t="s">
        <v>0</v>
      </c>
      <c r="F2004" s="26" t="s">
        <v>0</v>
      </c>
      <c r="G2004" s="26" t="s">
        <v>0</v>
      </c>
      <c r="H2004" s="26" t="s">
        <v>0</v>
      </c>
      <c r="I2004" s="26" t="s">
        <v>0</v>
      </c>
      <c r="J2004" s="26" t="s">
        <v>0</v>
      </c>
      <c r="K2004" s="26" t="s">
        <v>0</v>
      </c>
      <c r="L2004" s="26" t="s">
        <v>0</v>
      </c>
      <c r="M2004" s="26" t="s">
        <v>0</v>
      </c>
      <c r="N2004" s="26" t="s">
        <v>0</v>
      </c>
      <c r="O2004" s="26" t="s">
        <v>0</v>
      </c>
      <c r="P2004" s="26" t="s">
        <v>0</v>
      </c>
      <c r="Q2004" s="26" t="s">
        <v>0</v>
      </c>
      <c r="R2004" s="26" t="s">
        <v>0</v>
      </c>
      <c r="S2004" s="26" t="s">
        <v>0</v>
      </c>
      <c r="T2004" s="26" t="s">
        <v>0</v>
      </c>
      <c r="U2004" s="26" t="s">
        <v>0</v>
      </c>
      <c r="V2004" s="26" t="s">
        <v>0</v>
      </c>
      <c r="W2004" s="26" t="s">
        <v>0</v>
      </c>
      <c r="X2004" s="26" t="s">
        <v>0</v>
      </c>
      <c r="Y2004" s="26" t="s">
        <v>0</v>
      </c>
      <c r="Z2004" s="26" t="s">
        <v>0</v>
      </c>
      <c r="AA2004" s="26" t="s">
        <v>0</v>
      </c>
      <c r="AB2004" s="26" t="s">
        <v>0</v>
      </c>
      <c r="AC2004" s="26" t="s">
        <v>0</v>
      </c>
      <c r="AD2004" s="26" t="s">
        <v>0</v>
      </c>
      <c r="AE2004" s="26" t="s">
        <v>0</v>
      </c>
      <c r="AF2004" s="26" t="s">
        <v>0</v>
      </c>
    </row>
  </sheetData>
  <conditionalFormatting sqref="J6:J2003">
    <cfRule type="expression" dxfId="10" priority="10">
      <formula>$H6&lt;&gt;""</formula>
    </cfRule>
  </conditionalFormatting>
  <conditionalFormatting sqref="K6:K2003">
    <cfRule type="expression" dxfId="9" priority="7">
      <formula>OR($I6="L = L",$I6="A = L x H",$I6="V = L x H x T",$I6="V = L x CS")</formula>
    </cfRule>
  </conditionalFormatting>
  <conditionalFormatting sqref="L6:L2003">
    <cfRule type="expression" dxfId="8" priority="5">
      <formula>OR($I6="A = L x H",$I6="V = L x H x T")</formula>
    </cfRule>
  </conditionalFormatting>
  <conditionalFormatting sqref="M6:M2003">
    <cfRule type="expression" dxfId="7" priority="4">
      <formula>OR($I6="V = L x H x T",$I6="V = T x A")</formula>
    </cfRule>
  </conditionalFormatting>
  <conditionalFormatting sqref="N6:N2003">
    <cfRule type="expression" dxfId="6" priority="6">
      <formula>OR($I6="A = A",$I6="V = T x A")</formula>
    </cfRule>
  </conditionalFormatting>
  <conditionalFormatting sqref="O6:O2003">
    <cfRule type="expression" dxfId="5" priority="3">
      <formula>OR($I6="A = CS",$I6="V = L x CS")</formula>
    </cfRule>
  </conditionalFormatting>
  <conditionalFormatting sqref="P6:P2003">
    <cfRule type="expression" dxfId="4" priority="8">
      <formula>$I6="V = V"</formula>
    </cfRule>
  </conditionalFormatting>
  <conditionalFormatting sqref="Q6:Q2003">
    <cfRule type="expression" dxfId="3" priority="9">
      <formula>$I6="M = M"</formula>
    </cfRule>
  </conditionalFormatting>
  <conditionalFormatting sqref="R6:S2003">
    <cfRule type="expression" dxfId="2" priority="2">
      <formula>OR($I6="L = RoT",$I6="A = RoT",$I6="V = RoT",$I6="M = RoT")</formula>
    </cfRule>
  </conditionalFormatting>
  <conditionalFormatting sqref="T6:T2003">
    <cfRule type="cellIs" dxfId="1" priority="11" operator="equal">
      <formula>0</formula>
    </cfRule>
  </conditionalFormatting>
  <conditionalFormatting sqref="AC6:AC2003 AE6:AF2003">
    <cfRule type="cellIs" dxfId="0" priority="12" operator="equal">
      <formula>0</formula>
    </cfRule>
  </conditionalFormatting>
  <dataValidations count="37">
    <dataValidation allowBlank="1" showInputMessage="1" showErrorMessage="1" promptTitle="Calculation method" prompt="User Guide, Section 3.2.1 (pp. 38-41)" sqref="H4:I4" xr:uid="{EDDBC379-4E7A-4781-AC6A-F4051C56AFC6}"/>
    <dataValidation allowBlank="1" showInputMessage="1" showErrorMessage="1" promptTitle="Rule of Thumb (RoT) value" prompt="Input the RoT value. _x000a_Many rules of thumb can be found in the tab &quot;Rules of thumb&quot;._x000a__x000a_User guide Section 3.2.4 (p. 41)" sqref="R5" xr:uid="{B301B365-F746-4308-81B3-FFA7B831BACD}"/>
    <dataValidation allowBlank="1" showInputMessage="1" showErrorMessage="1" promptTitle="Material categorization" prompt="The material categorization can be found in the tab &quot;Search Material&quot; and in Annex 1 of the user guide." sqref="V4:Z4" xr:uid="{7DBE0B26-6882-4156-95B6-9D557D51789B}"/>
    <dataValidation allowBlank="1" showInputMessage="1" showErrorMessage="1" promptTitle="Other material" prompt="If entering a new material, also enter:_x000a_(1) its density (linear, areal, or volumic), [column AA]_x000a_(2) its volumic density if needed, [AD]_x000a_(3) its material type, [AF]._x000a__x000a_For long-term integration of material in BUD-MI, see User Guide (Chapter V, Section 1)." sqref="Z5" xr:uid="{22432380-98E9-44A8-B5ED-A4BC28A5C298}"/>
    <dataValidation type="list" errorStyle="warning" allowBlank="1" showInputMessage="1" showErrorMessage="1" errorTitle="Confirm override" error="This value does not match any of the possible values for this cell. Such override will impact the functionalities of the template." sqref="I6:I2003" xr:uid="{AD89C8F9-5D8A-48DD-832A-46AC763CAD16}">
      <formula1>INDIRECT($H6)</formula1>
    </dataValidation>
    <dataValidation type="custom" errorStyle="warning" allowBlank="1" showInputMessage="1" showErrorMessage="1" errorTitle="Confirm manual change" error="You're about to override the formula in this cell. Only continue if you want to enter the item's volume manually." sqref="AE6:AE2004" xr:uid="{A0B3EF06-834A-4EB9-BE7E-712445189FE5}">
      <formula1>_xlfn.ISFORMULA(AE6)</formula1>
    </dataValidation>
    <dataValidation type="custom" errorStyle="warning" allowBlank="1" showInputMessage="1" showErrorMessage="1" errorTitle="Confirm manual change" error="You're about to override the formula in this cell. Only continue if you want to enter the item's volumic density manually." sqref="AD6:AD2004" xr:uid="{58D917D7-24B0-4AA4-AD6B-12A55377071C}">
      <formula1>_xlfn.ISFORMULA(AD6)</formula1>
    </dataValidation>
    <dataValidation type="custom" errorStyle="warning" allowBlank="1" showInputMessage="1" showErrorMessage="1" errorTitle="Confirm manual change" error="You're about to override the formula in this cell. Only continue if you want to enter the item's weight manually." sqref="AC6:AC2003" xr:uid="{D4FDF9F3-58BE-49B9-A7B9-87FD0FF97881}">
      <formula1>_xlfn.ISFORMULA(AC6)</formula1>
    </dataValidation>
    <dataValidation type="custom" errorStyle="warning" allowBlank="1" showInputMessage="1" showErrorMessage="1" errorTitle="Confirm manual change" error="You're about to override the formula in this cell. Only continue if you plan to input the density's unit manually. This might impact the functionalities of the template." sqref="AB6:AB2003" xr:uid="{D8898F41-3B2B-46E3-9731-5CB004BDAA91}">
      <formula1>_xlfn.ISFORMULA(AB6)</formula1>
    </dataValidation>
    <dataValidation type="custom" errorStyle="warning" allowBlank="1" showInputMessage="1" showErrorMessage="1" errorTitle="Confirm manual change" error="You're about to override the formula in this cell. Only continue if you plan to input the material's density manually." sqref="AA6:AA2004" xr:uid="{7C4D1A3F-69F6-4A9C-A31A-7456A27D8869}">
      <formula1>_xlfn.ISFORMULA(AA6)</formula1>
    </dataValidation>
    <dataValidation type="list" errorStyle="warning" allowBlank="1" showInputMessage="1" showErrorMessage="1" errorTitle="Confirm override" error="This value does not match any of the possible values for this cell. Such override will impact the functionalities of the template." sqref="X6:X2003" xr:uid="{C5973CCE-D979-467A-A893-CC380AC70BFE}">
      <formula1>INDIRECT(SUBSTITUTE($W6," ","_"))</formula1>
    </dataValidation>
    <dataValidation type="list" errorStyle="warning" allowBlank="1" showInputMessage="1" showErrorMessage="1" errorTitle="Confirm override" error="This value does not match any of the possible values for this cell. Such override will impact the functionalities of the template." sqref="W6:W2003" xr:uid="{B9D59637-0E44-4F54-860D-AD3B2390F93A}">
      <formula1>INDIRECT(SUBSTITUTE($V6," ","_"))</formula1>
    </dataValidation>
    <dataValidation type="custom" errorStyle="warning" allowBlank="1" showInputMessage="1" showErrorMessage="1" errorTitle="Confirm manual change" error="You're about to overide the formula in this cell. Only continue if you plan to input the item's dimension manually." sqref="T6:T2003" xr:uid="{1ED5D7EA-6453-4E9C-8B88-807A015693C2}">
      <formula1>_xlfn.ISFORMULA(T6)</formula1>
    </dataValidation>
    <dataValidation type="custom" errorStyle="warning" allowBlank="1" showInputMessage="1" showErrorMessage="1" errorTitle="Confirm manual change" error="You're about to override the formula in  cell. Only continue if you want to enter the unit of the item's dimension manually. This might impact the functionalities of the template." sqref="U6:U2003" xr:uid="{3DAEB0EC-D34B-41E7-AFC0-861D7C535366}">
      <formula1>_xlfn.ISFORMULA(U6)</formula1>
    </dataValidation>
    <dataValidation type="list" errorStyle="warning" allowBlank="1" showInputMessage="1" showErrorMessage="1" errorTitle="Confirm override" error="This value does not match any of the possible values for this cell. Such override will impact the functionalities of the template." sqref="F6:F2003" xr:uid="{899484A5-BC3C-42DA-BAC7-C049239F2414}">
      <formula1>INDIRECT($E6)</formula1>
    </dataValidation>
    <dataValidation type="list" errorStyle="warning" allowBlank="1" showInputMessage="1" showErrorMessage="1" errorTitle="Confirm override" error="This value does not match any of the possible values for this cell. If you enter a new material, assign it a density (column AA) and a material type (column AF). See also User Guidelines." sqref="Y6:Y2003" xr:uid="{C5DAF130-997F-41E1-BBC2-64C27905C8D3}">
      <formula1>INDIRECT(SUBSTITUTE($X6," ","_"))</formula1>
    </dataValidation>
    <dataValidation type="list" errorStyle="warning" allowBlank="1" showInputMessage="1" showErrorMessage="1" errorTitle="Confirm override" error="This value does not match any of the possible values for this cell. Such override will impact the functionalities of the template." sqref="V6:V2003" xr:uid="{EA3E9BEF-45D5-4A10-B71E-C666CEBF3542}">
      <formula1>Level1_matcat</formula1>
    </dataValidation>
    <dataValidation type="list" errorStyle="warning" allowBlank="1" showInputMessage="1" showErrorMessage="1" errorTitle="Confirm override" error="This value does not match any of the possible values for this cell. Such override will impact the functionalities of the template." sqref="E6:E2003" xr:uid="{7AA61441-F7A0-43A2-99E6-369E2FA8AF5D}">
      <formula1>"Sub,Super"</formula1>
    </dataValidation>
    <dataValidation type="list" errorStyle="warning" allowBlank="1" showInputMessage="1" showErrorMessage="1" errorTitle="Confirm override" error="This value does not match any of the possible values for this cell. Such override will impact the functionalities of the template." sqref="G6:G2003" xr:uid="{3E319310-1EFF-48E3-B2E7-D3683A8214F9}">
      <formula1>building_layer</formula1>
    </dataValidation>
    <dataValidation type="list" errorStyle="warning" allowBlank="1" showInputMessage="1" showErrorMessage="1" errorTitle="Confirm override" error="This value does not match any of the possible values for this cell. Such override will impact the functionalities of the template." sqref="H6:H2003" xr:uid="{7819B04E-5C43-4F33-AA5F-D5D704FA0962}">
      <formula1>dimension_calc</formula1>
    </dataValidation>
    <dataValidation allowBlank="1" showInputMessage="1" showErrorMessage="1" promptTitle="Building element" prompt="User Guide, Section 3.1.3 (p. 35)" sqref="F4:F5" xr:uid="{F61AA4E8-2ADE-4D33-98AF-99E8615D2CAF}"/>
    <dataValidation allowBlank="1" showInputMessage="1" showErrorMessage="1" promptTitle="Shearing layer" prompt="User Guide, Section 3.1.4 (pp. 35-37)" sqref="G4:G5" xr:uid="{5AB582CB-B18E-4560-BC93-351773392523}"/>
    <dataValidation allowBlank="1" showInputMessage="1" showErrorMessage="1" prompt="User Guide, Chapter 3 (pp. 33 and cont.)" sqref="A2" xr:uid="{750C1964-895A-4BD0-8480-54350BFDD1ED}"/>
    <dataValidation allowBlank="1" showInputMessage="1" showErrorMessage="1" promptTitle="Item" prompt="User Guide, Section 3.1.1 (p. 34)" sqref="B4" xr:uid="{37C8A0CD-6D86-42FE-AB2D-9D217A0F65DC}"/>
    <dataValidation allowBlank="1" showInputMessage="1" showErrorMessage="1" promptTitle="Description" prompt="User Guide, Section 3.1.1 (p. 34)" sqref="C4" xr:uid="{08CABAAF-0B56-43CB-B755-9334B8D8E933}"/>
    <dataValidation allowBlank="1" showInputMessage="1" showErrorMessage="1" promptTitle="Comments/assumptions" prompt="User Guide, Section 3.1.1 (p. 34)" sqref="D4" xr:uid="{ED46CAD4-6A64-47D1-A384-72DEEB44944A}"/>
    <dataValidation allowBlank="1" showInputMessage="1" showErrorMessage="1" promptTitle="Super/Sub" prompt="- Sub-structure: up to the lowest face of the lowest floor covering._x000a_- Superstructure: from the lowest face of the lowest floor covering and up._x000a_Note: if a basement is present, its floor is the lowest floor._x000a__x000a_See also User Guide, Section 3.1.2 (pp. 34-35)" sqref="E4:E5" xr:uid="{3717D1B5-3421-4131-90D4-B3B59C3EFC45}"/>
    <dataValidation allowBlank="1" showInputMessage="1" showErrorMessage="1" promptTitle="Calculation of item's dimension" prompt="User Guide, Section 3.2 (pp. 38-42)" sqref="H3:U3" xr:uid="{2E429FA7-C51F-4B1F-B0D1-65418BC6E19A}"/>
    <dataValidation allowBlank="1" showInputMessage="1" showErrorMessage="1" promptTitle="Reference quantity" prompt="Enter the reference quantity to which the RoT refer._x000a_In the example of steel reinforcement in reinforced concrete. the reference quantity is the volume of reinforced concrete._x000a__x000a_User guide Section 3.2.4 (p. 41)" sqref="S5" xr:uid="{7973B24B-3A54-487B-9CFF-93D4EF0BBC23}"/>
    <dataValidation allowBlank="1" showInputMessage="1" showErrorMessage="1" promptTitle="Rule of thumb (RoT)" prompt="Find many RoTs in tab ‘Rules of thumb’. _x000a__x000a_Enter ‘RoT value’ and ‘reference quantity’ to which it refers._x000a_Example: steel in reinforced concrete (RC)_x000a_*RoT=kg of steel per m3 of RC_x000a_*Reference quantity=volume of RC_x000a__x000a_See also User guide Section 3.2.4 (p. 41)" sqref="R4:S4" xr:uid="{7A7B20E1-B83D-48A7-8B05-3C17AEE672E9}"/>
    <dataValidation allowBlank="1" showInputMessage="1" showErrorMessage="1" promptTitle="Item's dimension" prompt="User Guide, Section 3.2.5 (p. 43)" sqref="T4:U5" xr:uid="{69834887-48F3-4077-8CE1-21620D62F2DA}"/>
    <dataValidation allowBlank="1" showInputMessage="1" showErrorMessage="1" promptTitle="Item's material" prompt="User Guide, Section 3.3 (pp. 43-44)" sqref="V3" xr:uid="{E03DA3FB-B8B0-4913-AD06-A7CA963AF8C9}"/>
    <dataValidation allowBlank="1" showInputMessage="1" showErrorMessage="1" promptTitle="Density" prompt="Density is automatically returned based on the material entered. Note that the density value may be changed manually if data sources specify an exact density._x000a_See also User Guide 3.3.2 (p. 42)" sqref="AA4:AB4" xr:uid="{A3229A6D-2EA2-47DB-9931-7461C4FDF16F}"/>
    <dataValidation allowBlank="1" showInputMessage="1" showErrorMessage="1" prompt="See User Guide p. 45)" sqref="AD3:AF3" xr:uid="{331D6CEB-2D25-4351-848A-9D5FC2EB7A0F}"/>
    <dataValidation allowBlank="1" showInputMessage="1" showErrorMessage="1" promptTitle="Item description" prompt="User Guide, Section 3.1 (p. )" sqref="B3" xr:uid="{69983ACC-FD3E-4D31-88A9-4F48DD650B4C}"/>
    <dataValidation allowBlank="1" showInputMessage="1" showErrorMessage="1" promptTitle="Item's weight and volume" prompt="User Guide, Section 3.4 (pp. 45-46)" sqref="AC3" xr:uid="{BCA25E94-2D4D-41CB-A5CF-729FC414D426}"/>
    <dataValidation allowBlank="1" showInputMessage="1" showErrorMessage="1" promptTitle="Material type" prompt="Each item is automatically assigned a material type used to display a summary of result in the tab “Results – summary”. _x000a__x000a_See also User Guide, Section 3.4.2 (p. 45)" sqref="AF4" xr:uid="{03E82139-4270-4BF3-8937-29750778A796}"/>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11DBE-42D4-44C6-8BAC-6F39566DD4FE}">
  <sheetPr>
    <tabColor rgb="FFF7C66D"/>
  </sheetPr>
  <dimension ref="A1:H516"/>
  <sheetViews>
    <sheetView zoomScale="80" zoomScaleNormal="80" workbookViewId="0"/>
  </sheetViews>
  <sheetFormatPr defaultColWidth="10.26953125" defaultRowHeight="14" x14ac:dyDescent="0.3"/>
  <cols>
    <col min="1" max="1" width="34" style="477" bestFit="1" customWidth="1"/>
    <col min="2" max="2" width="15.54296875" style="477" customWidth="1"/>
    <col min="3" max="3" width="22" style="477" bestFit="1" customWidth="1"/>
    <col min="4" max="4" width="28" style="477" customWidth="1"/>
    <col min="5" max="5" width="39.26953125" style="477" customWidth="1"/>
    <col min="6" max="6" width="10.26953125" style="477" bestFit="1"/>
    <col min="7" max="7" width="26.81640625" style="477" bestFit="1" customWidth="1"/>
    <col min="8" max="8" width="18.7265625" style="477" bestFit="1" customWidth="1"/>
    <col min="9" max="9" width="32.453125" style="477" bestFit="1" customWidth="1"/>
    <col min="10" max="10" width="31" style="477" bestFit="1" customWidth="1"/>
    <col min="11" max="11" width="21.54296875" style="477" bestFit="1" customWidth="1"/>
    <col min="12" max="12" width="34" style="477" bestFit="1" customWidth="1"/>
    <col min="13" max="13" width="25" style="477" bestFit="1" customWidth="1"/>
    <col min="14" max="14" width="32.81640625" style="477" bestFit="1" customWidth="1"/>
    <col min="15" max="15" width="30.7265625" style="477" bestFit="1" customWidth="1"/>
    <col min="16" max="17" width="23.81640625" style="477" bestFit="1" customWidth="1"/>
    <col min="18" max="18" width="25.453125" style="477" bestFit="1" customWidth="1"/>
    <col min="19" max="19" width="21" style="477" bestFit="1" customWidth="1"/>
    <col min="20" max="20" width="26.81640625" style="477" bestFit="1" customWidth="1"/>
    <col min="21" max="21" width="30.54296875" style="477" bestFit="1" customWidth="1"/>
    <col min="22" max="22" width="25" style="477" customWidth="1"/>
    <col min="23" max="23" width="10.26953125" style="477"/>
    <col min="24" max="24" width="28.26953125" style="477" bestFit="1" customWidth="1"/>
    <col min="25" max="25" width="32" style="477" bestFit="1" customWidth="1"/>
    <col min="26" max="26" width="20" style="477" bestFit="1" customWidth="1"/>
    <col min="27" max="27" width="37.1796875" style="477" bestFit="1" customWidth="1"/>
    <col min="28" max="28" width="24.453125" style="477" bestFit="1" customWidth="1"/>
    <col min="29" max="29" width="39.26953125" style="477" bestFit="1" customWidth="1"/>
    <col min="30" max="30" width="35.26953125" style="477" bestFit="1" customWidth="1"/>
    <col min="31" max="31" width="30" style="477" bestFit="1" customWidth="1"/>
    <col min="32" max="32" width="36.26953125" style="477" bestFit="1" customWidth="1"/>
    <col min="33" max="33" width="40.54296875" style="477" bestFit="1" customWidth="1"/>
    <col min="34" max="34" width="18.1796875" style="477" bestFit="1" customWidth="1"/>
    <col min="35" max="35" width="23.1796875" style="477" bestFit="1" customWidth="1"/>
    <col min="36" max="36" width="29.26953125" style="477" bestFit="1" customWidth="1"/>
    <col min="37" max="37" width="30.7265625" style="477" bestFit="1" customWidth="1"/>
    <col min="38" max="38" width="35.7265625" style="477" bestFit="1" customWidth="1"/>
    <col min="39" max="39" width="17.26953125" style="477" bestFit="1" customWidth="1"/>
    <col min="40" max="40" width="16.26953125" style="477" bestFit="1" customWidth="1"/>
    <col min="41" max="41" width="22" style="477" bestFit="1" customWidth="1"/>
    <col min="42" max="42" width="26.7265625" style="477" bestFit="1" customWidth="1"/>
    <col min="43" max="43" width="32.1796875" style="477" bestFit="1" customWidth="1"/>
    <col min="44" max="44" width="14.81640625" style="477" bestFit="1" customWidth="1"/>
    <col min="45" max="45" width="20.1796875" style="477" bestFit="1" customWidth="1"/>
    <col min="46" max="46" width="22" style="477" bestFit="1" customWidth="1"/>
    <col min="47" max="47" width="32" style="477" bestFit="1" customWidth="1"/>
    <col min="48" max="48" width="13.1796875" style="477" bestFit="1" customWidth="1"/>
    <col min="49" max="49" width="14.54296875" style="477" bestFit="1" customWidth="1"/>
    <col min="50" max="50" width="27.1796875" style="477" bestFit="1" customWidth="1"/>
    <col min="51" max="51" width="20" style="477" bestFit="1" customWidth="1"/>
    <col min="52" max="52" width="34.453125" style="477" bestFit="1" customWidth="1"/>
    <col min="53" max="53" width="36.81640625" style="477" bestFit="1" customWidth="1"/>
    <col min="54" max="54" width="27.7265625" style="477" bestFit="1" customWidth="1"/>
    <col min="55" max="55" width="31.54296875" style="477" bestFit="1" customWidth="1"/>
    <col min="56" max="56" width="31" style="477" bestFit="1" customWidth="1"/>
    <col min="57" max="57" width="39.54296875" style="477" bestFit="1" customWidth="1"/>
    <col min="58" max="58" width="29.26953125" style="477" bestFit="1" customWidth="1"/>
    <col min="59" max="59" width="31.7265625" style="477" bestFit="1" customWidth="1"/>
    <col min="60" max="60" width="27.1796875" style="477" bestFit="1" customWidth="1"/>
    <col min="61" max="61" width="21" style="477" bestFit="1" customWidth="1"/>
    <col min="62" max="62" width="15.453125" style="477" bestFit="1" customWidth="1"/>
    <col min="63" max="63" width="21.54296875" style="477" bestFit="1" customWidth="1"/>
    <col min="64" max="64" width="19.54296875" style="477" bestFit="1" customWidth="1"/>
    <col min="65" max="65" width="14.54296875" style="477" bestFit="1" customWidth="1"/>
    <col min="66" max="66" width="17.1796875" style="477" bestFit="1" customWidth="1"/>
    <col min="67" max="67" width="17.81640625" style="477" bestFit="1" customWidth="1"/>
    <col min="68" max="68" width="21.1796875" style="477" bestFit="1" customWidth="1"/>
    <col min="69" max="69" width="24.54296875" style="477" bestFit="1" customWidth="1"/>
    <col min="70" max="70" width="32.453125" style="477" bestFit="1" customWidth="1"/>
    <col min="71" max="71" width="29.7265625" style="477" bestFit="1" customWidth="1"/>
    <col min="72" max="72" width="30.26953125" style="477" bestFit="1" customWidth="1"/>
    <col min="73" max="73" width="23.1796875" style="477" bestFit="1" customWidth="1"/>
    <col min="74" max="74" width="25.26953125" style="477" bestFit="1" customWidth="1"/>
    <col min="75" max="75" width="27.26953125" style="477" bestFit="1" customWidth="1"/>
    <col min="76" max="76" width="37.453125" style="477" bestFit="1" customWidth="1"/>
    <col min="77" max="77" width="20" style="477" bestFit="1" customWidth="1"/>
    <col min="78" max="78" width="25.453125" style="477" bestFit="1" customWidth="1"/>
    <col min="79" max="79" width="24.54296875" style="477" bestFit="1" customWidth="1"/>
    <col min="80" max="80" width="23.1796875" style="477" bestFit="1" customWidth="1"/>
    <col min="81" max="81" width="25.81640625" style="477" bestFit="1" customWidth="1"/>
    <col min="82" max="82" width="34.26953125" style="477" bestFit="1" customWidth="1"/>
    <col min="83" max="83" width="26" style="477" bestFit="1" customWidth="1"/>
    <col min="84" max="84" width="35.81640625" style="477" bestFit="1" customWidth="1"/>
    <col min="85" max="85" width="34.26953125" style="477" bestFit="1" customWidth="1"/>
    <col min="86" max="86" width="40.7265625" style="477" bestFit="1" customWidth="1"/>
    <col min="87" max="87" width="39.26953125" style="477" bestFit="1" customWidth="1"/>
    <col min="88" max="88" width="21.7265625" style="477" bestFit="1" customWidth="1"/>
    <col min="89" max="89" width="35" style="477" bestFit="1" customWidth="1"/>
    <col min="90" max="90" width="17.453125" style="477" bestFit="1" customWidth="1"/>
    <col min="91" max="91" width="18.54296875" style="477" bestFit="1" customWidth="1"/>
    <col min="92" max="92" width="25.26953125" style="477" bestFit="1" customWidth="1"/>
    <col min="93" max="93" width="14.81640625" style="477" bestFit="1" customWidth="1"/>
    <col min="94" max="94" width="19.54296875" style="477" bestFit="1" customWidth="1"/>
    <col min="95" max="95" width="18.81640625" style="477" bestFit="1" customWidth="1"/>
    <col min="96" max="96" width="14.54296875" style="477" bestFit="1" customWidth="1"/>
    <col min="97" max="97" width="22.81640625" style="477" bestFit="1" customWidth="1"/>
    <col min="98" max="98" width="28.81640625" style="477" bestFit="1" customWidth="1"/>
    <col min="99" max="99" width="20.7265625" style="477" bestFit="1" customWidth="1"/>
    <col min="100" max="100" width="25.26953125" style="477" bestFit="1" customWidth="1"/>
    <col min="101" max="101" width="16.81640625" style="477" bestFit="1" customWidth="1"/>
    <col min="102" max="102" width="20" style="477" bestFit="1" customWidth="1"/>
    <col min="103" max="103" width="14" style="477" bestFit="1" customWidth="1"/>
    <col min="104" max="104" width="21" style="477" bestFit="1" customWidth="1"/>
    <col min="105" max="105" width="53" style="477" bestFit="1" customWidth="1"/>
    <col min="106" max="106" width="39.26953125" style="477" bestFit="1" customWidth="1"/>
    <col min="107" max="107" width="32.453125" style="477" bestFit="1" customWidth="1"/>
    <col min="108" max="108" width="25" style="477" bestFit="1" customWidth="1"/>
    <col min="109" max="109" width="10.54296875" style="477" bestFit="1" customWidth="1"/>
    <col min="110" max="110" width="35" style="477" bestFit="1" customWidth="1"/>
    <col min="111" max="111" width="26.7265625" style="477" bestFit="1" customWidth="1"/>
    <col min="112" max="112" width="32.81640625" style="477" bestFit="1" customWidth="1"/>
    <col min="113" max="113" width="28.1796875" style="477" bestFit="1" customWidth="1"/>
    <col min="114" max="114" width="40.26953125" style="477" bestFit="1" customWidth="1"/>
    <col min="115" max="115" width="17.26953125" style="477" bestFit="1" customWidth="1"/>
    <col min="116" max="116" width="12.54296875" style="477" bestFit="1" customWidth="1"/>
    <col min="117" max="117" width="7.7265625" style="477" bestFit="1" customWidth="1"/>
    <col min="118" max="118" width="26.7265625" style="477" bestFit="1" customWidth="1"/>
    <col min="119" max="119" width="36" style="477" bestFit="1" customWidth="1"/>
    <col min="120" max="120" width="15.26953125" style="477" bestFit="1" customWidth="1"/>
    <col min="121" max="121" width="36" style="477" bestFit="1" customWidth="1"/>
    <col min="122" max="122" width="44.26953125" style="477" bestFit="1" customWidth="1"/>
    <col min="123" max="123" width="15.81640625" style="477" bestFit="1" customWidth="1"/>
    <col min="124" max="124" width="22.54296875" style="477" bestFit="1" customWidth="1"/>
    <col min="125" max="125" width="13.81640625" style="477" bestFit="1" customWidth="1"/>
    <col min="126" max="16384" width="10.26953125" style="477"/>
  </cols>
  <sheetData>
    <row r="1" spans="1:8" ht="24.65" customHeight="1" x14ac:dyDescent="0.3">
      <c r="A1" s="500" t="s">
        <v>2940</v>
      </c>
      <c r="B1" s="501"/>
      <c r="C1" s="501"/>
      <c r="D1" s="501"/>
      <c r="E1" s="501"/>
    </row>
    <row r="2" spans="1:8" ht="15.5" x14ac:dyDescent="0.3">
      <c r="A2" s="810" t="s">
        <v>3158</v>
      </c>
      <c r="B2" s="501"/>
      <c r="C2" s="501"/>
      <c r="D2" s="501"/>
      <c r="E2" s="501"/>
    </row>
    <row r="3" spans="1:8" ht="31" x14ac:dyDescent="0.3">
      <c r="A3" s="811" t="s">
        <v>3159</v>
      </c>
      <c r="B3" s="501"/>
      <c r="C3" s="501"/>
      <c r="D3" s="501"/>
      <c r="E3" s="501"/>
    </row>
    <row r="4" spans="1:8" ht="31" x14ac:dyDescent="0.3">
      <c r="A4" s="812" t="s">
        <v>3160</v>
      </c>
      <c r="B4" s="501"/>
      <c r="C4" s="501"/>
      <c r="D4" s="501"/>
      <c r="E4" s="501"/>
    </row>
    <row r="5" spans="1:8" ht="16" thickBot="1" x14ac:dyDescent="0.4">
      <c r="A5" s="26"/>
      <c r="B5" s="26"/>
      <c r="C5" s="26"/>
      <c r="D5" s="26"/>
    </row>
    <row r="6" spans="1:8" ht="16" thickBot="1" x14ac:dyDescent="0.35">
      <c r="A6" s="502" t="s">
        <v>175</v>
      </c>
      <c r="B6" s="502" t="s">
        <v>176</v>
      </c>
      <c r="C6" s="502" t="s">
        <v>177</v>
      </c>
      <c r="D6" s="502" t="s">
        <v>178</v>
      </c>
      <c r="E6" s="503" t="s">
        <v>3157</v>
      </c>
    </row>
    <row r="7" spans="1:8" ht="15.5" x14ac:dyDescent="0.35">
      <c r="A7" s="478" t="s">
        <v>266</v>
      </c>
      <c r="B7" s="479" t="s">
        <v>267</v>
      </c>
      <c r="C7" s="479" t="s">
        <v>268</v>
      </c>
      <c r="D7" s="480" t="s">
        <v>269</v>
      </c>
      <c r="E7" s="504" t="s">
        <v>270</v>
      </c>
      <c r="G7" s="26"/>
      <c r="H7" s="26"/>
    </row>
    <row r="8" spans="1:8" ht="15.5" x14ac:dyDescent="0.35">
      <c r="A8" s="481" t="s">
        <v>266</v>
      </c>
      <c r="B8" s="482" t="s">
        <v>267</v>
      </c>
      <c r="C8" s="483" t="s">
        <v>268</v>
      </c>
      <c r="D8" s="484" t="s">
        <v>271</v>
      </c>
      <c r="E8" s="505" t="s">
        <v>272</v>
      </c>
      <c r="G8" s="26"/>
      <c r="H8" s="26"/>
    </row>
    <row r="9" spans="1:8" ht="15.5" x14ac:dyDescent="0.35">
      <c r="A9" s="481" t="s">
        <v>266</v>
      </c>
      <c r="B9" s="482" t="s">
        <v>267</v>
      </c>
      <c r="C9" s="485" t="s">
        <v>273</v>
      </c>
      <c r="D9" s="486" t="s">
        <v>274</v>
      </c>
      <c r="E9" s="506" t="s">
        <v>275</v>
      </c>
      <c r="G9" s="26"/>
      <c r="H9" s="26"/>
    </row>
    <row r="10" spans="1:8" ht="15" customHeight="1" x14ac:dyDescent="0.35">
      <c r="A10" s="481" t="s">
        <v>266</v>
      </c>
      <c r="B10" s="482" t="s">
        <v>267</v>
      </c>
      <c r="C10" s="482" t="s">
        <v>273</v>
      </c>
      <c r="D10" s="487" t="s">
        <v>276</v>
      </c>
      <c r="E10" s="507" t="s">
        <v>277</v>
      </c>
      <c r="G10" s="26"/>
      <c r="H10" s="26"/>
    </row>
    <row r="11" spans="1:8" ht="15.5" x14ac:dyDescent="0.35">
      <c r="A11" s="481" t="s">
        <v>266</v>
      </c>
      <c r="B11" s="482" t="s">
        <v>267</v>
      </c>
      <c r="C11" s="482" t="s">
        <v>273</v>
      </c>
      <c r="D11" s="487" t="s">
        <v>278</v>
      </c>
      <c r="E11" s="507" t="s">
        <v>279</v>
      </c>
      <c r="G11" s="26"/>
      <c r="H11" s="26"/>
    </row>
    <row r="12" spans="1:8" ht="15.5" x14ac:dyDescent="0.35">
      <c r="A12" s="481" t="s">
        <v>266</v>
      </c>
      <c r="B12" s="482" t="s">
        <v>267</v>
      </c>
      <c r="C12" s="482" t="s">
        <v>273</v>
      </c>
      <c r="D12" s="487" t="s">
        <v>280</v>
      </c>
      <c r="E12" s="507" t="s">
        <v>281</v>
      </c>
      <c r="G12" s="26"/>
      <c r="H12" s="26"/>
    </row>
    <row r="13" spans="1:8" ht="15.5" x14ac:dyDescent="0.35">
      <c r="A13" s="481" t="s">
        <v>266</v>
      </c>
      <c r="B13" s="482" t="s">
        <v>267</v>
      </c>
      <c r="C13" s="482" t="s">
        <v>273</v>
      </c>
      <c r="D13" s="487" t="s">
        <v>282</v>
      </c>
      <c r="E13" s="507" t="s">
        <v>283</v>
      </c>
      <c r="G13" s="26"/>
      <c r="H13" s="26"/>
    </row>
    <row r="14" spans="1:8" ht="15.5" x14ac:dyDescent="0.35">
      <c r="A14" s="481" t="s">
        <v>266</v>
      </c>
      <c r="B14" s="482" t="s">
        <v>267</v>
      </c>
      <c r="C14" s="482" t="s">
        <v>273</v>
      </c>
      <c r="D14" s="487" t="s">
        <v>284</v>
      </c>
      <c r="E14" s="507" t="s">
        <v>285</v>
      </c>
      <c r="G14" s="26"/>
      <c r="H14" s="26"/>
    </row>
    <row r="15" spans="1:8" ht="15.5" x14ac:dyDescent="0.35">
      <c r="A15" s="481" t="s">
        <v>266</v>
      </c>
      <c r="B15" s="482" t="s">
        <v>267</v>
      </c>
      <c r="C15" s="482" t="s">
        <v>273</v>
      </c>
      <c r="D15" s="487" t="s">
        <v>286</v>
      </c>
      <c r="E15" s="507" t="s">
        <v>287</v>
      </c>
      <c r="G15" s="26"/>
      <c r="H15" s="26"/>
    </row>
    <row r="16" spans="1:8" x14ac:dyDescent="0.3">
      <c r="A16" s="481" t="s">
        <v>266</v>
      </c>
      <c r="B16" s="482" t="s">
        <v>267</v>
      </c>
      <c r="C16" s="482" t="s">
        <v>273</v>
      </c>
      <c r="D16" s="487" t="s">
        <v>288</v>
      </c>
      <c r="E16" s="507" t="s">
        <v>289</v>
      </c>
    </row>
    <row r="17" spans="1:5" x14ac:dyDescent="0.3">
      <c r="A17" s="481" t="s">
        <v>266</v>
      </c>
      <c r="B17" s="482" t="s">
        <v>267</v>
      </c>
      <c r="C17" s="482" t="s">
        <v>273</v>
      </c>
      <c r="D17" s="487" t="s">
        <v>290</v>
      </c>
      <c r="E17" s="507" t="s">
        <v>291</v>
      </c>
    </row>
    <row r="18" spans="1:5" x14ac:dyDescent="0.3">
      <c r="A18" s="481" t="s">
        <v>266</v>
      </c>
      <c r="B18" s="482" t="s">
        <v>267</v>
      </c>
      <c r="C18" s="482" t="s">
        <v>273</v>
      </c>
      <c r="D18" s="487" t="s">
        <v>292</v>
      </c>
      <c r="E18" s="507" t="s">
        <v>293</v>
      </c>
    </row>
    <row r="19" spans="1:5" x14ac:dyDescent="0.3">
      <c r="A19" s="481" t="s">
        <v>266</v>
      </c>
      <c r="B19" s="482" t="s">
        <v>267</v>
      </c>
      <c r="C19" s="483" t="s">
        <v>273</v>
      </c>
      <c r="D19" s="484" t="s">
        <v>294</v>
      </c>
      <c r="E19" s="505" t="s">
        <v>3114</v>
      </c>
    </row>
    <row r="20" spans="1:5" x14ac:dyDescent="0.3">
      <c r="A20" s="481" t="s">
        <v>266</v>
      </c>
      <c r="B20" s="482" t="s">
        <v>267</v>
      </c>
      <c r="C20" s="485" t="s">
        <v>295</v>
      </c>
      <c r="D20" s="486" t="s">
        <v>296</v>
      </c>
      <c r="E20" s="506" t="s">
        <v>297</v>
      </c>
    </row>
    <row r="21" spans="1:5" x14ac:dyDescent="0.3">
      <c r="A21" s="481" t="s">
        <v>266</v>
      </c>
      <c r="B21" s="482" t="s">
        <v>267</v>
      </c>
      <c r="C21" s="482" t="s">
        <v>295</v>
      </c>
      <c r="D21" s="487" t="s">
        <v>298</v>
      </c>
      <c r="E21" s="507" t="s">
        <v>299</v>
      </c>
    </row>
    <row r="22" spans="1:5" x14ac:dyDescent="0.3">
      <c r="A22" s="481" t="s">
        <v>266</v>
      </c>
      <c r="B22" s="482" t="s">
        <v>267</v>
      </c>
      <c r="C22" s="482" t="s">
        <v>295</v>
      </c>
      <c r="D22" s="487" t="s">
        <v>300</v>
      </c>
      <c r="E22" s="507" t="s">
        <v>301</v>
      </c>
    </row>
    <row r="23" spans="1:5" x14ac:dyDescent="0.3">
      <c r="A23" s="481" t="s">
        <v>266</v>
      </c>
      <c r="B23" s="482" t="s">
        <v>267</v>
      </c>
      <c r="C23" s="482" t="s">
        <v>295</v>
      </c>
      <c r="D23" s="487" t="s">
        <v>302</v>
      </c>
      <c r="E23" s="507" t="s">
        <v>303</v>
      </c>
    </row>
    <row r="24" spans="1:5" x14ac:dyDescent="0.3">
      <c r="A24" s="481" t="s">
        <v>266</v>
      </c>
      <c r="B24" s="482" t="s">
        <v>267</v>
      </c>
      <c r="C24" s="482" t="s">
        <v>295</v>
      </c>
      <c r="D24" s="487" t="s">
        <v>304</v>
      </c>
      <c r="E24" s="507" t="s">
        <v>305</v>
      </c>
    </row>
    <row r="25" spans="1:5" x14ac:dyDescent="0.3">
      <c r="A25" s="481" t="s">
        <v>266</v>
      </c>
      <c r="B25" s="482" t="s">
        <v>267</v>
      </c>
      <c r="C25" s="483" t="s">
        <v>295</v>
      </c>
      <c r="D25" s="484" t="s">
        <v>306</v>
      </c>
      <c r="E25" s="505" t="s">
        <v>307</v>
      </c>
    </row>
    <row r="26" spans="1:5" x14ac:dyDescent="0.3">
      <c r="A26" s="481" t="s">
        <v>266</v>
      </c>
      <c r="B26" s="482" t="s">
        <v>267</v>
      </c>
      <c r="C26" s="485" t="s">
        <v>308</v>
      </c>
      <c r="D26" s="486" t="s">
        <v>309</v>
      </c>
      <c r="E26" s="506" t="s">
        <v>310</v>
      </c>
    </row>
    <row r="27" spans="1:5" x14ac:dyDescent="0.3">
      <c r="A27" s="481" t="s">
        <v>266</v>
      </c>
      <c r="B27" s="482" t="s">
        <v>267</v>
      </c>
      <c r="C27" s="482" t="s">
        <v>308</v>
      </c>
      <c r="D27" s="487" t="s">
        <v>311</v>
      </c>
      <c r="E27" s="507" t="s">
        <v>312</v>
      </c>
    </row>
    <row r="28" spans="1:5" x14ac:dyDescent="0.3">
      <c r="A28" s="481" t="s">
        <v>266</v>
      </c>
      <c r="B28" s="482" t="s">
        <v>267</v>
      </c>
      <c r="C28" s="482" t="s">
        <v>308</v>
      </c>
      <c r="D28" s="487" t="s">
        <v>313</v>
      </c>
      <c r="E28" s="507" t="s">
        <v>314</v>
      </c>
    </row>
    <row r="29" spans="1:5" x14ac:dyDescent="0.3">
      <c r="A29" s="481" t="s">
        <v>266</v>
      </c>
      <c r="B29" s="482" t="s">
        <v>267</v>
      </c>
      <c r="C29" s="482" t="s">
        <v>308</v>
      </c>
      <c r="D29" s="487" t="s">
        <v>315</v>
      </c>
      <c r="E29" s="507" t="s">
        <v>316</v>
      </c>
    </row>
    <row r="30" spans="1:5" x14ac:dyDescent="0.3">
      <c r="A30" s="481" t="s">
        <v>266</v>
      </c>
      <c r="B30" s="482" t="s">
        <v>267</v>
      </c>
      <c r="C30" s="482" t="s">
        <v>308</v>
      </c>
      <c r="D30" s="487" t="s">
        <v>317</v>
      </c>
      <c r="E30" s="507" t="s">
        <v>318</v>
      </c>
    </row>
    <row r="31" spans="1:5" x14ac:dyDescent="0.3">
      <c r="A31" s="481" t="s">
        <v>266</v>
      </c>
      <c r="B31" s="482" t="s">
        <v>267</v>
      </c>
      <c r="C31" s="482" t="s">
        <v>308</v>
      </c>
      <c r="D31" s="487" t="s">
        <v>319</v>
      </c>
      <c r="E31" s="507" t="s">
        <v>320</v>
      </c>
    </row>
    <row r="32" spans="1:5" x14ac:dyDescent="0.3">
      <c r="A32" s="481" t="s">
        <v>266</v>
      </c>
      <c r="B32" s="482" t="s">
        <v>267</v>
      </c>
      <c r="C32" s="482" t="s">
        <v>308</v>
      </c>
      <c r="D32" s="487" t="s">
        <v>321</v>
      </c>
      <c r="E32" s="507" t="s">
        <v>322</v>
      </c>
    </row>
    <row r="33" spans="1:5" x14ac:dyDescent="0.3">
      <c r="A33" s="481" t="s">
        <v>266</v>
      </c>
      <c r="B33" s="482" t="s">
        <v>267</v>
      </c>
      <c r="C33" s="483" t="s">
        <v>308</v>
      </c>
      <c r="D33" s="484" t="s">
        <v>323</v>
      </c>
      <c r="E33" s="505" t="s">
        <v>324</v>
      </c>
    </row>
    <row r="34" spans="1:5" x14ac:dyDescent="0.3">
      <c r="A34" s="481" t="s">
        <v>266</v>
      </c>
      <c r="B34" s="482" t="s">
        <v>267</v>
      </c>
      <c r="C34" s="488" t="s">
        <v>325</v>
      </c>
      <c r="D34" s="487" t="s">
        <v>326</v>
      </c>
      <c r="E34" s="507" t="s">
        <v>327</v>
      </c>
    </row>
    <row r="35" spans="1:5" x14ac:dyDescent="0.3">
      <c r="A35" s="481" t="s">
        <v>266</v>
      </c>
      <c r="B35" s="483" t="s">
        <v>267</v>
      </c>
      <c r="C35" s="483" t="s">
        <v>325</v>
      </c>
      <c r="D35" s="484" t="s">
        <v>328</v>
      </c>
      <c r="E35" s="505" t="s">
        <v>329</v>
      </c>
    </row>
    <row r="36" spans="1:5" x14ac:dyDescent="0.3">
      <c r="A36" s="481" t="s">
        <v>266</v>
      </c>
      <c r="B36" s="485" t="s">
        <v>330</v>
      </c>
      <c r="C36" s="485" t="s">
        <v>331</v>
      </c>
      <c r="D36" s="486" t="s">
        <v>269</v>
      </c>
      <c r="E36" s="506" t="s">
        <v>269</v>
      </c>
    </row>
    <row r="37" spans="1:5" x14ac:dyDescent="0.3">
      <c r="A37" s="481" t="s">
        <v>266</v>
      </c>
      <c r="B37" s="482" t="s">
        <v>330</v>
      </c>
      <c r="C37" s="482" t="s">
        <v>331</v>
      </c>
      <c r="D37" s="487" t="s">
        <v>332</v>
      </c>
      <c r="E37" s="507" t="s">
        <v>333</v>
      </c>
    </row>
    <row r="38" spans="1:5" x14ac:dyDescent="0.3">
      <c r="A38" s="481" t="s">
        <v>266</v>
      </c>
      <c r="B38" s="482" t="s">
        <v>330</v>
      </c>
      <c r="C38" s="483" t="s">
        <v>331</v>
      </c>
      <c r="D38" s="484" t="s">
        <v>334</v>
      </c>
      <c r="E38" s="505" t="s">
        <v>334</v>
      </c>
    </row>
    <row r="39" spans="1:5" x14ac:dyDescent="0.3">
      <c r="A39" s="481" t="s">
        <v>266</v>
      </c>
      <c r="B39" s="482" t="s">
        <v>330</v>
      </c>
      <c r="C39" s="488" t="s">
        <v>335</v>
      </c>
      <c r="D39" s="487" t="s">
        <v>336</v>
      </c>
      <c r="E39" s="507" t="s">
        <v>336</v>
      </c>
    </row>
    <row r="40" spans="1:5" x14ac:dyDescent="0.3">
      <c r="A40" s="481" t="s">
        <v>266</v>
      </c>
      <c r="B40" s="482" t="s">
        <v>330</v>
      </c>
      <c r="C40" s="482" t="s">
        <v>335</v>
      </c>
      <c r="D40" s="487" t="s">
        <v>337</v>
      </c>
      <c r="E40" s="507" t="s">
        <v>337</v>
      </c>
    </row>
    <row r="41" spans="1:5" x14ac:dyDescent="0.3">
      <c r="A41" s="481" t="s">
        <v>266</v>
      </c>
      <c r="B41" s="482" t="s">
        <v>330</v>
      </c>
      <c r="C41" s="482" t="s">
        <v>335</v>
      </c>
      <c r="D41" s="487" t="s">
        <v>338</v>
      </c>
      <c r="E41" s="507" t="s">
        <v>338</v>
      </c>
    </row>
    <row r="42" spans="1:5" x14ac:dyDescent="0.3">
      <c r="A42" s="481" t="s">
        <v>266</v>
      </c>
      <c r="B42" s="482" t="s">
        <v>330</v>
      </c>
      <c r="C42" s="483" t="s">
        <v>335</v>
      </c>
      <c r="D42" s="484" t="s">
        <v>339</v>
      </c>
      <c r="E42" s="505" t="s">
        <v>3135</v>
      </c>
    </row>
    <row r="43" spans="1:5" x14ac:dyDescent="0.3">
      <c r="A43" s="481" t="s">
        <v>266</v>
      </c>
      <c r="B43" s="482" t="s">
        <v>330</v>
      </c>
      <c r="C43" s="489" t="s">
        <v>340</v>
      </c>
      <c r="D43" s="484" t="s">
        <v>341</v>
      </c>
      <c r="E43" s="505" t="s">
        <v>341</v>
      </c>
    </row>
    <row r="44" spans="1:5" x14ac:dyDescent="0.3">
      <c r="A44" s="481" t="s">
        <v>266</v>
      </c>
      <c r="B44" s="482" t="s">
        <v>330</v>
      </c>
      <c r="C44" s="488" t="s">
        <v>342</v>
      </c>
      <c r="D44" s="487" t="s">
        <v>343</v>
      </c>
      <c r="E44" s="507" t="s">
        <v>343</v>
      </c>
    </row>
    <row r="45" spans="1:5" x14ac:dyDescent="0.3">
      <c r="A45" s="481" t="s">
        <v>266</v>
      </c>
      <c r="B45" s="482" t="s">
        <v>330</v>
      </c>
      <c r="C45" s="483" t="s">
        <v>342</v>
      </c>
      <c r="D45" s="484" t="s">
        <v>344</v>
      </c>
      <c r="E45" s="505" t="s">
        <v>344</v>
      </c>
    </row>
    <row r="46" spans="1:5" x14ac:dyDescent="0.3">
      <c r="A46" s="481" t="s">
        <v>266</v>
      </c>
      <c r="B46" s="482" t="s">
        <v>330</v>
      </c>
      <c r="C46" s="488" t="s">
        <v>345</v>
      </c>
      <c r="D46" s="487" t="s">
        <v>346</v>
      </c>
      <c r="E46" s="507" t="s">
        <v>346</v>
      </c>
    </row>
    <row r="47" spans="1:5" x14ac:dyDescent="0.3">
      <c r="A47" s="481" t="s">
        <v>266</v>
      </c>
      <c r="B47" s="482" t="s">
        <v>330</v>
      </c>
      <c r="C47" s="482" t="s">
        <v>345</v>
      </c>
      <c r="D47" s="487" t="s">
        <v>347</v>
      </c>
      <c r="E47" s="507" t="s">
        <v>347</v>
      </c>
    </row>
    <row r="48" spans="1:5" x14ac:dyDescent="0.3">
      <c r="A48" s="481" t="s">
        <v>266</v>
      </c>
      <c r="B48" s="482" t="s">
        <v>330</v>
      </c>
      <c r="C48" s="482" t="s">
        <v>345</v>
      </c>
      <c r="D48" s="487" t="s">
        <v>348</v>
      </c>
      <c r="E48" s="507" t="s">
        <v>348</v>
      </c>
    </row>
    <row r="49" spans="1:5" x14ac:dyDescent="0.3">
      <c r="A49" s="481" t="s">
        <v>266</v>
      </c>
      <c r="B49" s="483" t="s">
        <v>330</v>
      </c>
      <c r="C49" s="483" t="s">
        <v>345</v>
      </c>
      <c r="D49" s="484" t="s">
        <v>349</v>
      </c>
      <c r="E49" s="505" t="s">
        <v>349</v>
      </c>
    </row>
    <row r="50" spans="1:5" x14ac:dyDescent="0.3">
      <c r="A50" s="481" t="s">
        <v>266</v>
      </c>
      <c r="B50" s="488" t="s">
        <v>350</v>
      </c>
      <c r="C50" s="488" t="s">
        <v>351</v>
      </c>
      <c r="D50" s="487" t="s">
        <v>352</v>
      </c>
      <c r="E50" s="507" t="s">
        <v>353</v>
      </c>
    </row>
    <row r="51" spans="1:5" x14ac:dyDescent="0.3">
      <c r="A51" s="481" t="s">
        <v>266</v>
      </c>
      <c r="B51" s="482" t="s">
        <v>350</v>
      </c>
      <c r="C51" s="482" t="s">
        <v>351</v>
      </c>
      <c r="D51" s="487" t="s">
        <v>354</v>
      </c>
      <c r="E51" s="507" t="s">
        <v>355</v>
      </c>
    </row>
    <row r="52" spans="1:5" x14ac:dyDescent="0.3">
      <c r="A52" s="481" t="s">
        <v>266</v>
      </c>
      <c r="B52" s="482" t="s">
        <v>350</v>
      </c>
      <c r="C52" s="482" t="s">
        <v>351</v>
      </c>
      <c r="D52" s="487" t="s">
        <v>356</v>
      </c>
      <c r="E52" s="507" t="s">
        <v>357</v>
      </c>
    </row>
    <row r="53" spans="1:5" x14ac:dyDescent="0.3">
      <c r="A53" s="481" t="s">
        <v>266</v>
      </c>
      <c r="B53" s="482" t="s">
        <v>350</v>
      </c>
      <c r="C53" s="483" t="s">
        <v>351</v>
      </c>
      <c r="D53" s="484" t="s">
        <v>358</v>
      </c>
      <c r="E53" s="505" t="s">
        <v>359</v>
      </c>
    </row>
    <row r="54" spans="1:5" x14ac:dyDescent="0.3">
      <c r="A54" s="481" t="s">
        <v>266</v>
      </c>
      <c r="B54" s="482" t="s">
        <v>350</v>
      </c>
      <c r="C54" s="488" t="s">
        <v>360</v>
      </c>
      <c r="D54" s="487" t="s">
        <v>361</v>
      </c>
      <c r="E54" s="507" t="s">
        <v>361</v>
      </c>
    </row>
    <row r="55" spans="1:5" x14ac:dyDescent="0.3">
      <c r="A55" s="481" t="s">
        <v>266</v>
      </c>
      <c r="B55" s="482" t="s">
        <v>350</v>
      </c>
      <c r="C55" s="482" t="s">
        <v>360</v>
      </c>
      <c r="D55" s="487" t="s">
        <v>362</v>
      </c>
      <c r="E55" s="507" t="s">
        <v>362</v>
      </c>
    </row>
    <row r="56" spans="1:5" x14ac:dyDescent="0.3">
      <c r="A56" s="481" t="s">
        <v>266</v>
      </c>
      <c r="B56" s="482" t="s">
        <v>350</v>
      </c>
      <c r="C56" s="482" t="s">
        <v>360</v>
      </c>
      <c r="D56" s="487" t="s">
        <v>363</v>
      </c>
      <c r="E56" s="507" t="s">
        <v>364</v>
      </c>
    </row>
    <row r="57" spans="1:5" x14ac:dyDescent="0.3">
      <c r="A57" s="481" t="s">
        <v>266</v>
      </c>
      <c r="B57" s="482" t="s">
        <v>350</v>
      </c>
      <c r="C57" s="482" t="s">
        <v>360</v>
      </c>
      <c r="D57" s="487" t="s">
        <v>365</v>
      </c>
      <c r="E57" s="507" t="s">
        <v>366</v>
      </c>
    </row>
    <row r="58" spans="1:5" x14ac:dyDescent="0.3">
      <c r="A58" s="481" t="s">
        <v>266</v>
      </c>
      <c r="B58" s="482" t="s">
        <v>350</v>
      </c>
      <c r="C58" s="482" t="s">
        <v>360</v>
      </c>
      <c r="D58" s="487" t="s">
        <v>367</v>
      </c>
      <c r="E58" s="507" t="s">
        <v>368</v>
      </c>
    </row>
    <row r="59" spans="1:5" x14ac:dyDescent="0.3">
      <c r="A59" s="481" t="s">
        <v>266</v>
      </c>
      <c r="B59" s="482" t="s">
        <v>350</v>
      </c>
      <c r="C59" s="483" t="s">
        <v>360</v>
      </c>
      <c r="D59" s="484" t="s">
        <v>369</v>
      </c>
      <c r="E59" s="505" t="s">
        <v>370</v>
      </c>
    </row>
    <row r="60" spans="1:5" x14ac:dyDescent="0.3">
      <c r="A60" s="481" t="s">
        <v>266</v>
      </c>
      <c r="B60" s="482" t="s">
        <v>350</v>
      </c>
      <c r="C60" s="488" t="s">
        <v>371</v>
      </c>
      <c r="D60" s="487" t="s">
        <v>372</v>
      </c>
      <c r="E60" s="507" t="s">
        <v>372</v>
      </c>
    </row>
    <row r="61" spans="1:5" ht="14.5" thickBot="1" x14ac:dyDescent="0.35">
      <c r="A61" s="490" t="s">
        <v>266</v>
      </c>
      <c r="B61" s="491" t="s">
        <v>350</v>
      </c>
      <c r="C61" s="491" t="s">
        <v>371</v>
      </c>
      <c r="D61" s="492" t="s">
        <v>373</v>
      </c>
      <c r="E61" s="508" t="s">
        <v>373</v>
      </c>
    </row>
    <row r="62" spans="1:5" x14ac:dyDescent="0.3">
      <c r="A62" s="478" t="s">
        <v>204</v>
      </c>
      <c r="B62" s="479" t="s">
        <v>374</v>
      </c>
      <c r="C62" s="479" t="s">
        <v>121</v>
      </c>
      <c r="D62" s="480" t="s">
        <v>375</v>
      </c>
      <c r="E62" s="504" t="s">
        <v>376</v>
      </c>
    </row>
    <row r="63" spans="1:5" x14ac:dyDescent="0.3">
      <c r="A63" s="481" t="s">
        <v>204</v>
      </c>
      <c r="B63" s="482" t="s">
        <v>374</v>
      </c>
      <c r="C63" s="482" t="s">
        <v>121</v>
      </c>
      <c r="D63" s="487" t="s">
        <v>377</v>
      </c>
      <c r="E63" s="507" t="s">
        <v>378</v>
      </c>
    </row>
    <row r="64" spans="1:5" x14ac:dyDescent="0.3">
      <c r="A64" s="481" t="s">
        <v>204</v>
      </c>
      <c r="B64" s="482" t="s">
        <v>374</v>
      </c>
      <c r="C64" s="483" t="s">
        <v>121</v>
      </c>
      <c r="D64" s="484" t="s">
        <v>379</v>
      </c>
      <c r="E64" s="505" t="s">
        <v>380</v>
      </c>
    </row>
    <row r="65" spans="1:5" x14ac:dyDescent="0.3">
      <c r="A65" s="481" t="s">
        <v>204</v>
      </c>
      <c r="B65" s="482" t="s">
        <v>374</v>
      </c>
      <c r="C65" s="488" t="s">
        <v>381</v>
      </c>
      <c r="D65" s="487" t="s">
        <v>382</v>
      </c>
      <c r="E65" s="507" t="s">
        <v>382</v>
      </c>
    </row>
    <row r="66" spans="1:5" x14ac:dyDescent="0.3">
      <c r="A66" s="481" t="s">
        <v>204</v>
      </c>
      <c r="B66" s="483" t="s">
        <v>374</v>
      </c>
      <c r="C66" s="483" t="s">
        <v>381</v>
      </c>
      <c r="D66" s="484" t="s">
        <v>383</v>
      </c>
      <c r="E66" s="505" t="s">
        <v>383</v>
      </c>
    </row>
    <row r="67" spans="1:5" x14ac:dyDescent="0.3">
      <c r="A67" s="481" t="s">
        <v>204</v>
      </c>
      <c r="B67" s="488" t="s">
        <v>384</v>
      </c>
      <c r="C67" s="488" t="s">
        <v>110</v>
      </c>
      <c r="D67" s="487" t="s">
        <v>385</v>
      </c>
      <c r="E67" s="507" t="s">
        <v>385</v>
      </c>
    </row>
    <row r="68" spans="1:5" x14ac:dyDescent="0.3">
      <c r="A68" s="481" t="s">
        <v>204</v>
      </c>
      <c r="B68" s="483" t="s">
        <v>384</v>
      </c>
      <c r="C68" s="483" t="s">
        <v>110</v>
      </c>
      <c r="D68" s="484" t="s">
        <v>386</v>
      </c>
      <c r="E68" s="505" t="s">
        <v>386</v>
      </c>
    </row>
    <row r="69" spans="1:5" x14ac:dyDescent="0.3">
      <c r="A69" s="481" t="s">
        <v>204</v>
      </c>
      <c r="B69" s="488" t="s">
        <v>387</v>
      </c>
      <c r="C69" s="489" t="s">
        <v>388</v>
      </c>
      <c r="D69" s="484" t="s">
        <v>389</v>
      </c>
      <c r="E69" s="505" t="s">
        <v>390</v>
      </c>
    </row>
    <row r="70" spans="1:5" x14ac:dyDescent="0.3">
      <c r="A70" s="481" t="s">
        <v>204</v>
      </c>
      <c r="B70" s="482" t="s">
        <v>387</v>
      </c>
      <c r="C70" s="488" t="s">
        <v>391</v>
      </c>
      <c r="D70" s="487" t="s">
        <v>392</v>
      </c>
      <c r="E70" s="507" t="s">
        <v>392</v>
      </c>
    </row>
    <row r="71" spans="1:5" x14ac:dyDescent="0.3">
      <c r="A71" s="481" t="s">
        <v>204</v>
      </c>
      <c r="B71" s="482" t="s">
        <v>387</v>
      </c>
      <c r="C71" s="482" t="s">
        <v>391</v>
      </c>
      <c r="D71" s="487" t="s">
        <v>393</v>
      </c>
      <c r="E71" s="507" t="s">
        <v>393</v>
      </c>
    </row>
    <row r="72" spans="1:5" x14ac:dyDescent="0.3">
      <c r="A72" s="481" t="s">
        <v>204</v>
      </c>
      <c r="B72" s="482" t="s">
        <v>387</v>
      </c>
      <c r="C72" s="482" t="s">
        <v>391</v>
      </c>
      <c r="D72" s="487" t="s">
        <v>394</v>
      </c>
      <c r="E72" s="507" t="s">
        <v>394</v>
      </c>
    </row>
    <row r="73" spans="1:5" x14ac:dyDescent="0.3">
      <c r="A73" s="481" t="s">
        <v>204</v>
      </c>
      <c r="B73" s="482" t="s">
        <v>387</v>
      </c>
      <c r="C73" s="482" t="s">
        <v>391</v>
      </c>
      <c r="D73" s="487" t="s">
        <v>395</v>
      </c>
      <c r="E73" s="507" t="s">
        <v>395</v>
      </c>
    </row>
    <row r="74" spans="1:5" x14ac:dyDescent="0.3">
      <c r="A74" s="481" t="s">
        <v>204</v>
      </c>
      <c r="B74" s="482" t="s">
        <v>387</v>
      </c>
      <c r="C74" s="482" t="s">
        <v>391</v>
      </c>
      <c r="D74" s="487" t="s">
        <v>396</v>
      </c>
      <c r="E74" s="507" t="s">
        <v>396</v>
      </c>
    </row>
    <row r="75" spans="1:5" x14ac:dyDescent="0.3">
      <c r="A75" s="481" t="s">
        <v>204</v>
      </c>
      <c r="B75" s="482" t="s">
        <v>387</v>
      </c>
      <c r="C75" s="483" t="s">
        <v>391</v>
      </c>
      <c r="D75" s="484" t="s">
        <v>397</v>
      </c>
      <c r="E75" s="505" t="s">
        <v>397</v>
      </c>
    </row>
    <row r="76" spans="1:5" x14ac:dyDescent="0.3">
      <c r="A76" s="481" t="s">
        <v>204</v>
      </c>
      <c r="B76" s="483" t="s">
        <v>387</v>
      </c>
      <c r="C76" s="489" t="s">
        <v>398</v>
      </c>
      <c r="D76" s="484" t="s">
        <v>399</v>
      </c>
      <c r="E76" s="505" t="s">
        <v>400</v>
      </c>
    </row>
    <row r="77" spans="1:5" x14ac:dyDescent="0.3">
      <c r="A77" s="481" t="s">
        <v>204</v>
      </c>
      <c r="B77" s="488" t="s">
        <v>401</v>
      </c>
      <c r="C77" s="488" t="s">
        <v>402</v>
      </c>
      <c r="D77" s="487" t="s">
        <v>403</v>
      </c>
      <c r="E77" s="507" t="s">
        <v>404</v>
      </c>
    </row>
    <row r="78" spans="1:5" x14ac:dyDescent="0.3">
      <c r="A78" s="481" t="s">
        <v>204</v>
      </c>
      <c r="B78" s="482" t="s">
        <v>401</v>
      </c>
      <c r="C78" s="482" t="s">
        <v>402</v>
      </c>
      <c r="D78" s="487" t="s">
        <v>405</v>
      </c>
      <c r="E78" s="507" t="s">
        <v>406</v>
      </c>
    </row>
    <row r="79" spans="1:5" x14ac:dyDescent="0.3">
      <c r="A79" s="481" t="s">
        <v>204</v>
      </c>
      <c r="B79" s="482" t="s">
        <v>401</v>
      </c>
      <c r="C79" s="483" t="s">
        <v>402</v>
      </c>
      <c r="D79" s="484" t="s">
        <v>407</v>
      </c>
      <c r="E79" s="505" t="s">
        <v>408</v>
      </c>
    </row>
    <row r="80" spans="1:5" x14ac:dyDescent="0.3">
      <c r="A80" s="481" t="s">
        <v>204</v>
      </c>
      <c r="B80" s="482" t="s">
        <v>401</v>
      </c>
      <c r="C80" s="488" t="s">
        <v>409</v>
      </c>
      <c r="D80" s="487" t="s">
        <v>410</v>
      </c>
      <c r="E80" s="507" t="s">
        <v>411</v>
      </c>
    </row>
    <row r="81" spans="1:5" x14ac:dyDescent="0.3">
      <c r="A81" s="481" t="s">
        <v>204</v>
      </c>
      <c r="B81" s="482" t="s">
        <v>401</v>
      </c>
      <c r="C81" s="483" t="s">
        <v>409</v>
      </c>
      <c r="D81" s="484" t="s">
        <v>412</v>
      </c>
      <c r="E81" s="505" t="s">
        <v>413</v>
      </c>
    </row>
    <row r="82" spans="1:5" x14ac:dyDescent="0.3">
      <c r="A82" s="481" t="s">
        <v>204</v>
      </c>
      <c r="B82" s="482" t="s">
        <v>401</v>
      </c>
      <c r="C82" s="488" t="s">
        <v>414</v>
      </c>
      <c r="D82" s="487" t="s">
        <v>415</v>
      </c>
      <c r="E82" s="507" t="s">
        <v>416</v>
      </c>
    </row>
    <row r="83" spans="1:5" x14ac:dyDescent="0.3">
      <c r="A83" s="481" t="s">
        <v>204</v>
      </c>
      <c r="B83" s="482" t="s">
        <v>401</v>
      </c>
      <c r="C83" s="482" t="s">
        <v>414</v>
      </c>
      <c r="D83" s="487" t="s">
        <v>417</v>
      </c>
      <c r="E83" s="507" t="s">
        <v>418</v>
      </c>
    </row>
    <row r="84" spans="1:5" x14ac:dyDescent="0.3">
      <c r="A84" s="481" t="s">
        <v>204</v>
      </c>
      <c r="B84" s="482" t="s">
        <v>401</v>
      </c>
      <c r="C84" s="483" t="s">
        <v>414</v>
      </c>
      <c r="D84" s="484" t="s">
        <v>419</v>
      </c>
      <c r="E84" s="505" t="s">
        <v>420</v>
      </c>
    </row>
    <row r="85" spans="1:5" x14ac:dyDescent="0.3">
      <c r="A85" s="481" t="s">
        <v>204</v>
      </c>
      <c r="B85" s="482" t="s">
        <v>401</v>
      </c>
      <c r="C85" s="493" t="s">
        <v>421</v>
      </c>
      <c r="D85" s="494" t="s">
        <v>421</v>
      </c>
      <c r="E85" s="509" t="s">
        <v>421</v>
      </c>
    </row>
    <row r="86" spans="1:5" x14ac:dyDescent="0.3">
      <c r="A86" s="481" t="s">
        <v>204</v>
      </c>
      <c r="B86" s="483" t="s">
        <v>401</v>
      </c>
      <c r="C86" s="489" t="s">
        <v>422</v>
      </c>
      <c r="D86" s="484" t="s">
        <v>423</v>
      </c>
      <c r="E86" s="505" t="s">
        <v>424</v>
      </c>
    </row>
    <row r="87" spans="1:5" x14ac:dyDescent="0.3">
      <c r="A87" s="481" t="s">
        <v>204</v>
      </c>
      <c r="B87" s="488" t="s">
        <v>205</v>
      </c>
      <c r="C87" s="488" t="s">
        <v>206</v>
      </c>
      <c r="D87" s="487" t="s">
        <v>425</v>
      </c>
      <c r="E87" s="507" t="s">
        <v>206</v>
      </c>
    </row>
    <row r="88" spans="1:5" x14ac:dyDescent="0.3">
      <c r="A88" s="481" t="s">
        <v>204</v>
      </c>
      <c r="B88" s="482" t="s">
        <v>205</v>
      </c>
      <c r="C88" s="482" t="s">
        <v>206</v>
      </c>
      <c r="D88" s="487" t="s">
        <v>426</v>
      </c>
      <c r="E88" s="507" t="s">
        <v>427</v>
      </c>
    </row>
    <row r="89" spans="1:5" x14ac:dyDescent="0.3">
      <c r="A89" s="481" t="s">
        <v>204</v>
      </c>
      <c r="B89" s="482" t="s">
        <v>205</v>
      </c>
      <c r="C89" s="482" t="s">
        <v>206</v>
      </c>
      <c r="D89" s="487" t="s">
        <v>428</v>
      </c>
      <c r="E89" s="507" t="s">
        <v>429</v>
      </c>
    </row>
    <row r="90" spans="1:5" x14ac:dyDescent="0.3">
      <c r="A90" s="481" t="s">
        <v>204</v>
      </c>
      <c r="B90" s="482" t="s">
        <v>205</v>
      </c>
      <c r="C90" s="483" t="s">
        <v>206</v>
      </c>
      <c r="D90" s="484" t="s">
        <v>207</v>
      </c>
      <c r="E90" s="505" t="s">
        <v>430</v>
      </c>
    </row>
    <row r="91" spans="1:5" x14ac:dyDescent="0.3">
      <c r="A91" s="481" t="s">
        <v>204</v>
      </c>
      <c r="B91" s="482" t="s">
        <v>205</v>
      </c>
      <c r="C91" s="488" t="s">
        <v>431</v>
      </c>
      <c r="D91" s="487" t="s">
        <v>432</v>
      </c>
      <c r="E91" s="507" t="s">
        <v>433</v>
      </c>
    </row>
    <row r="92" spans="1:5" x14ac:dyDescent="0.3">
      <c r="A92" s="481" t="s">
        <v>204</v>
      </c>
      <c r="B92" s="482" t="s">
        <v>205</v>
      </c>
      <c r="C92" s="483" t="s">
        <v>431</v>
      </c>
      <c r="D92" s="484" t="s">
        <v>434</v>
      </c>
      <c r="E92" s="505" t="s">
        <v>435</v>
      </c>
    </row>
    <row r="93" spans="1:5" x14ac:dyDescent="0.3">
      <c r="A93" s="481" t="s">
        <v>204</v>
      </c>
      <c r="B93" s="482" t="s">
        <v>205</v>
      </c>
      <c r="C93" s="488" t="s">
        <v>436</v>
      </c>
      <c r="D93" s="487" t="s">
        <v>437</v>
      </c>
      <c r="E93" s="507" t="s">
        <v>438</v>
      </c>
    </row>
    <row r="94" spans="1:5" x14ac:dyDescent="0.3">
      <c r="A94" s="481" t="s">
        <v>204</v>
      </c>
      <c r="B94" s="482" t="s">
        <v>205</v>
      </c>
      <c r="C94" s="482" t="s">
        <v>436</v>
      </c>
      <c r="D94" s="487" t="s">
        <v>439</v>
      </c>
      <c r="E94" s="507" t="s">
        <v>440</v>
      </c>
    </row>
    <row r="95" spans="1:5" x14ac:dyDescent="0.3">
      <c r="A95" s="481" t="s">
        <v>204</v>
      </c>
      <c r="B95" s="482" t="s">
        <v>205</v>
      </c>
      <c r="C95" s="482" t="s">
        <v>436</v>
      </c>
      <c r="D95" s="487" t="s">
        <v>441</v>
      </c>
      <c r="E95" s="507" t="s">
        <v>442</v>
      </c>
    </row>
    <row r="96" spans="1:5" x14ac:dyDescent="0.3">
      <c r="A96" s="481" t="s">
        <v>204</v>
      </c>
      <c r="B96" s="482" t="s">
        <v>205</v>
      </c>
      <c r="C96" s="482" t="s">
        <v>436</v>
      </c>
      <c r="D96" s="487" t="s">
        <v>443</v>
      </c>
      <c r="E96" s="507" t="s">
        <v>443</v>
      </c>
    </row>
    <row r="97" spans="1:5" x14ac:dyDescent="0.3">
      <c r="A97" s="481" t="s">
        <v>204</v>
      </c>
      <c r="B97" s="483" t="s">
        <v>205</v>
      </c>
      <c r="C97" s="483" t="s">
        <v>436</v>
      </c>
      <c r="D97" s="484" t="s">
        <v>444</v>
      </c>
      <c r="E97" s="505" t="s">
        <v>445</v>
      </c>
    </row>
    <row r="98" spans="1:5" ht="14.5" thickBot="1" x14ac:dyDescent="0.35">
      <c r="A98" s="490" t="s">
        <v>204</v>
      </c>
      <c r="B98" s="495" t="s">
        <v>446</v>
      </c>
      <c r="C98" s="495" t="s">
        <v>447</v>
      </c>
      <c r="D98" s="492" t="s">
        <v>448</v>
      </c>
      <c r="E98" s="508" t="s">
        <v>449</v>
      </c>
    </row>
    <row r="99" spans="1:5" x14ac:dyDescent="0.3">
      <c r="A99" s="478" t="s">
        <v>216</v>
      </c>
      <c r="B99" s="479" t="s">
        <v>217</v>
      </c>
      <c r="C99" s="479" t="s">
        <v>232</v>
      </c>
      <c r="D99" s="480" t="s">
        <v>450</v>
      </c>
      <c r="E99" s="504" t="s">
        <v>451</v>
      </c>
    </row>
    <row r="100" spans="1:5" x14ac:dyDescent="0.3">
      <c r="A100" s="481" t="s">
        <v>216</v>
      </c>
      <c r="B100" s="482" t="s">
        <v>217</v>
      </c>
      <c r="C100" s="482" t="s">
        <v>232</v>
      </c>
      <c r="D100" s="487" t="s">
        <v>452</v>
      </c>
      <c r="E100" s="507" t="s">
        <v>452</v>
      </c>
    </row>
    <row r="101" spans="1:5" x14ac:dyDescent="0.3">
      <c r="A101" s="481" t="s">
        <v>216</v>
      </c>
      <c r="B101" s="482" t="s">
        <v>217</v>
      </c>
      <c r="C101" s="482" t="s">
        <v>232</v>
      </c>
      <c r="D101" s="487" t="s">
        <v>233</v>
      </c>
      <c r="E101" s="507" t="s">
        <v>233</v>
      </c>
    </row>
    <row r="102" spans="1:5" x14ac:dyDescent="0.3">
      <c r="A102" s="481" t="s">
        <v>216</v>
      </c>
      <c r="B102" s="482" t="s">
        <v>217</v>
      </c>
      <c r="C102" s="483" t="s">
        <v>232</v>
      </c>
      <c r="D102" s="484" t="s">
        <v>453</v>
      </c>
      <c r="E102" s="505" t="s">
        <v>453</v>
      </c>
    </row>
    <row r="103" spans="1:5" x14ac:dyDescent="0.3">
      <c r="A103" s="481" t="s">
        <v>216</v>
      </c>
      <c r="B103" s="482" t="s">
        <v>217</v>
      </c>
      <c r="C103" s="488" t="s">
        <v>218</v>
      </c>
      <c r="D103" s="487" t="s">
        <v>219</v>
      </c>
      <c r="E103" s="507" t="s">
        <v>219</v>
      </c>
    </row>
    <row r="104" spans="1:5" x14ac:dyDescent="0.3">
      <c r="A104" s="481" t="s">
        <v>216</v>
      </c>
      <c r="B104" s="482" t="s">
        <v>217</v>
      </c>
      <c r="C104" s="483" t="s">
        <v>218</v>
      </c>
      <c r="D104" s="484" t="s">
        <v>454</v>
      </c>
      <c r="E104" s="505" t="s">
        <v>454</v>
      </c>
    </row>
    <row r="105" spans="1:5" x14ac:dyDescent="0.3">
      <c r="A105" s="481" t="s">
        <v>216</v>
      </c>
      <c r="B105" s="482" t="s">
        <v>217</v>
      </c>
      <c r="C105" s="489" t="s">
        <v>455</v>
      </c>
      <c r="D105" s="484" t="s">
        <v>456</v>
      </c>
      <c r="E105" s="505" t="s">
        <v>457</v>
      </c>
    </row>
    <row r="106" spans="1:5" x14ac:dyDescent="0.3">
      <c r="A106" s="481" t="s">
        <v>216</v>
      </c>
      <c r="B106" s="482" t="s">
        <v>217</v>
      </c>
      <c r="C106" s="488" t="s">
        <v>458</v>
      </c>
      <c r="D106" s="487" t="s">
        <v>459</v>
      </c>
      <c r="E106" s="507" t="s">
        <v>459</v>
      </c>
    </row>
    <row r="107" spans="1:5" x14ac:dyDescent="0.3">
      <c r="A107" s="481" t="s">
        <v>216</v>
      </c>
      <c r="B107" s="482" t="s">
        <v>217</v>
      </c>
      <c r="C107" s="482" t="s">
        <v>458</v>
      </c>
      <c r="D107" s="487" t="s">
        <v>460</v>
      </c>
      <c r="E107" s="507" t="s">
        <v>460</v>
      </c>
    </row>
    <row r="108" spans="1:5" x14ac:dyDescent="0.3">
      <c r="A108" s="481" t="s">
        <v>216</v>
      </c>
      <c r="B108" s="482" t="s">
        <v>217</v>
      </c>
      <c r="C108" s="482" t="s">
        <v>458</v>
      </c>
      <c r="D108" s="487" t="s">
        <v>461</v>
      </c>
      <c r="E108" s="507" t="s">
        <v>461</v>
      </c>
    </row>
    <row r="109" spans="1:5" x14ac:dyDescent="0.3">
      <c r="A109" s="481" t="s">
        <v>216</v>
      </c>
      <c r="B109" s="482" t="s">
        <v>217</v>
      </c>
      <c r="C109" s="482" t="s">
        <v>458</v>
      </c>
      <c r="D109" s="487" t="s">
        <v>462</v>
      </c>
      <c r="E109" s="507" t="s">
        <v>463</v>
      </c>
    </row>
    <row r="110" spans="1:5" x14ac:dyDescent="0.3">
      <c r="A110" s="481" t="s">
        <v>216</v>
      </c>
      <c r="B110" s="482" t="s">
        <v>217</v>
      </c>
      <c r="C110" s="482" t="s">
        <v>458</v>
      </c>
      <c r="D110" s="487" t="s">
        <v>464</v>
      </c>
      <c r="E110" s="507" t="s">
        <v>464</v>
      </c>
    </row>
    <row r="111" spans="1:5" x14ac:dyDescent="0.3">
      <c r="A111" s="481" t="s">
        <v>216</v>
      </c>
      <c r="B111" s="482" t="s">
        <v>217</v>
      </c>
      <c r="C111" s="482" t="s">
        <v>458</v>
      </c>
      <c r="D111" s="487" t="s">
        <v>465</v>
      </c>
      <c r="E111" s="507" t="s">
        <v>465</v>
      </c>
    </row>
    <row r="112" spans="1:5" x14ac:dyDescent="0.3">
      <c r="A112" s="481" t="s">
        <v>216</v>
      </c>
      <c r="B112" s="482" t="s">
        <v>217</v>
      </c>
      <c r="C112" s="482" t="s">
        <v>458</v>
      </c>
      <c r="D112" s="487" t="s">
        <v>466</v>
      </c>
      <c r="E112" s="507" t="s">
        <v>466</v>
      </c>
    </row>
    <row r="113" spans="1:5" x14ac:dyDescent="0.3">
      <c r="A113" s="481" t="s">
        <v>216</v>
      </c>
      <c r="B113" s="483" t="s">
        <v>217</v>
      </c>
      <c r="C113" s="483" t="s">
        <v>458</v>
      </c>
      <c r="D113" s="484" t="s">
        <v>467</v>
      </c>
      <c r="E113" s="505" t="s">
        <v>467</v>
      </c>
    </row>
    <row r="114" spans="1:5" x14ac:dyDescent="0.3">
      <c r="A114" s="481" t="s">
        <v>216</v>
      </c>
      <c r="B114" s="488" t="s">
        <v>259</v>
      </c>
      <c r="C114" s="488" t="s">
        <v>468</v>
      </c>
      <c r="D114" s="487" t="s">
        <v>210</v>
      </c>
      <c r="E114" s="507" t="s">
        <v>210</v>
      </c>
    </row>
    <row r="115" spans="1:5" x14ac:dyDescent="0.3">
      <c r="A115" s="481" t="s">
        <v>216</v>
      </c>
      <c r="B115" s="482" t="s">
        <v>259</v>
      </c>
      <c r="C115" s="482" t="s">
        <v>468</v>
      </c>
      <c r="D115" s="487" t="s">
        <v>469</v>
      </c>
      <c r="E115" s="507" t="s">
        <v>469</v>
      </c>
    </row>
    <row r="116" spans="1:5" x14ac:dyDescent="0.3">
      <c r="A116" s="481" t="s">
        <v>216</v>
      </c>
      <c r="B116" s="482" t="s">
        <v>259</v>
      </c>
      <c r="C116" s="482" t="s">
        <v>468</v>
      </c>
      <c r="D116" s="487" t="s">
        <v>470</v>
      </c>
      <c r="E116" s="507" t="s">
        <v>470</v>
      </c>
    </row>
    <row r="117" spans="1:5" x14ac:dyDescent="0.3">
      <c r="A117" s="481" t="s">
        <v>216</v>
      </c>
      <c r="B117" s="482" t="s">
        <v>259</v>
      </c>
      <c r="C117" s="482" t="s">
        <v>468</v>
      </c>
      <c r="D117" s="487" t="s">
        <v>471</v>
      </c>
      <c r="E117" s="507" t="s">
        <v>471</v>
      </c>
    </row>
    <row r="118" spans="1:5" x14ac:dyDescent="0.3">
      <c r="A118" s="481" t="s">
        <v>216</v>
      </c>
      <c r="B118" s="482" t="s">
        <v>259</v>
      </c>
      <c r="C118" s="482" t="s">
        <v>468</v>
      </c>
      <c r="D118" s="487" t="s">
        <v>472</v>
      </c>
      <c r="E118" s="507" t="s">
        <v>472</v>
      </c>
    </row>
    <row r="119" spans="1:5" x14ac:dyDescent="0.3">
      <c r="A119" s="481" t="s">
        <v>216</v>
      </c>
      <c r="B119" s="482" t="s">
        <v>259</v>
      </c>
      <c r="C119" s="482" t="s">
        <v>468</v>
      </c>
      <c r="D119" s="487" t="s">
        <v>473</v>
      </c>
      <c r="E119" s="507" t="s">
        <v>474</v>
      </c>
    </row>
    <row r="120" spans="1:5" x14ac:dyDescent="0.3">
      <c r="A120" s="481" t="s">
        <v>216</v>
      </c>
      <c r="B120" s="482" t="s">
        <v>259</v>
      </c>
      <c r="C120" s="482" t="s">
        <v>468</v>
      </c>
      <c r="D120" s="487" t="s">
        <v>475</v>
      </c>
      <c r="E120" s="507" t="s">
        <v>476</v>
      </c>
    </row>
    <row r="121" spans="1:5" x14ac:dyDescent="0.3">
      <c r="A121" s="481" t="s">
        <v>216</v>
      </c>
      <c r="B121" s="482" t="s">
        <v>259</v>
      </c>
      <c r="C121" s="483" t="s">
        <v>468</v>
      </c>
      <c r="D121" s="484" t="s">
        <v>477</v>
      </c>
      <c r="E121" s="505" t="s">
        <v>477</v>
      </c>
    </row>
    <row r="122" spans="1:5" x14ac:dyDescent="0.3">
      <c r="A122" s="481" t="s">
        <v>216</v>
      </c>
      <c r="B122" s="482" t="s">
        <v>259</v>
      </c>
      <c r="C122" s="488" t="s">
        <v>478</v>
      </c>
      <c r="D122" s="487" t="s">
        <v>479</v>
      </c>
      <c r="E122" s="507" t="s">
        <v>479</v>
      </c>
    </row>
    <row r="123" spans="1:5" x14ac:dyDescent="0.3">
      <c r="A123" s="481" t="s">
        <v>216</v>
      </c>
      <c r="B123" s="482" t="s">
        <v>259</v>
      </c>
      <c r="C123" s="482" t="s">
        <v>478</v>
      </c>
      <c r="D123" s="487" t="s">
        <v>219</v>
      </c>
      <c r="E123" s="507" t="s">
        <v>219</v>
      </c>
    </row>
    <row r="124" spans="1:5" x14ac:dyDescent="0.3">
      <c r="A124" s="481" t="s">
        <v>216</v>
      </c>
      <c r="B124" s="482" t="s">
        <v>259</v>
      </c>
      <c r="C124" s="482" t="s">
        <v>478</v>
      </c>
      <c r="D124" s="487" t="s">
        <v>480</v>
      </c>
      <c r="E124" s="507" t="s">
        <v>480</v>
      </c>
    </row>
    <row r="125" spans="1:5" x14ac:dyDescent="0.3">
      <c r="A125" s="481" t="s">
        <v>216</v>
      </c>
      <c r="B125" s="482" t="s">
        <v>259</v>
      </c>
      <c r="C125" s="482" t="s">
        <v>478</v>
      </c>
      <c r="D125" s="487" t="s">
        <v>481</v>
      </c>
      <c r="E125" s="507" t="s">
        <v>481</v>
      </c>
    </row>
    <row r="126" spans="1:5" x14ac:dyDescent="0.3">
      <c r="A126" s="481" t="s">
        <v>216</v>
      </c>
      <c r="B126" s="482" t="s">
        <v>259</v>
      </c>
      <c r="C126" s="483" t="s">
        <v>478</v>
      </c>
      <c r="D126" s="484" t="s">
        <v>482</v>
      </c>
      <c r="E126" s="505" t="s">
        <v>482</v>
      </c>
    </row>
    <row r="127" spans="1:5" x14ac:dyDescent="0.3">
      <c r="A127" s="481" t="s">
        <v>216</v>
      </c>
      <c r="B127" s="482" t="s">
        <v>259</v>
      </c>
      <c r="C127" s="488" t="s">
        <v>260</v>
      </c>
      <c r="D127" s="487" t="s">
        <v>483</v>
      </c>
      <c r="E127" s="507" t="s">
        <v>484</v>
      </c>
    </row>
    <row r="128" spans="1:5" x14ac:dyDescent="0.3">
      <c r="A128" s="481" t="s">
        <v>216</v>
      </c>
      <c r="B128" s="482" t="s">
        <v>259</v>
      </c>
      <c r="C128" s="482" t="s">
        <v>260</v>
      </c>
      <c r="D128" s="487" t="s">
        <v>485</v>
      </c>
      <c r="E128" s="507" t="s">
        <v>485</v>
      </c>
    </row>
    <row r="129" spans="1:5" x14ac:dyDescent="0.3">
      <c r="A129" s="481" t="s">
        <v>216</v>
      </c>
      <c r="B129" s="482" t="s">
        <v>259</v>
      </c>
      <c r="C129" s="482" t="s">
        <v>260</v>
      </c>
      <c r="D129" s="487" t="s">
        <v>261</v>
      </c>
      <c r="E129" s="507" t="s">
        <v>486</v>
      </c>
    </row>
    <row r="130" spans="1:5" x14ac:dyDescent="0.3">
      <c r="A130" s="481" t="s">
        <v>216</v>
      </c>
      <c r="B130" s="482" t="s">
        <v>259</v>
      </c>
      <c r="C130" s="482" t="s">
        <v>260</v>
      </c>
      <c r="D130" s="487" t="s">
        <v>487</v>
      </c>
      <c r="E130" s="507" t="s">
        <v>487</v>
      </c>
    </row>
    <row r="131" spans="1:5" x14ac:dyDescent="0.3">
      <c r="A131" s="481" t="s">
        <v>216</v>
      </c>
      <c r="B131" s="482" t="s">
        <v>259</v>
      </c>
      <c r="C131" s="482" t="s">
        <v>260</v>
      </c>
      <c r="D131" s="487" t="s">
        <v>488</v>
      </c>
      <c r="E131" s="507" t="s">
        <v>488</v>
      </c>
    </row>
    <row r="132" spans="1:5" x14ac:dyDescent="0.3">
      <c r="A132" s="481" t="s">
        <v>216</v>
      </c>
      <c r="B132" s="482" t="s">
        <v>259</v>
      </c>
      <c r="C132" s="482" t="s">
        <v>260</v>
      </c>
      <c r="D132" s="487" t="s">
        <v>489</v>
      </c>
      <c r="E132" s="507" t="s">
        <v>489</v>
      </c>
    </row>
    <row r="133" spans="1:5" x14ac:dyDescent="0.3">
      <c r="A133" s="481" t="s">
        <v>216</v>
      </c>
      <c r="B133" s="482" t="s">
        <v>259</v>
      </c>
      <c r="C133" s="483" t="s">
        <v>260</v>
      </c>
      <c r="D133" s="484" t="s">
        <v>490</v>
      </c>
      <c r="E133" s="505" t="s">
        <v>490</v>
      </c>
    </row>
    <row r="134" spans="1:5" x14ac:dyDescent="0.3">
      <c r="A134" s="481" t="s">
        <v>216</v>
      </c>
      <c r="B134" s="482" t="s">
        <v>259</v>
      </c>
      <c r="C134" s="488" t="s">
        <v>491</v>
      </c>
      <c r="D134" s="487" t="s">
        <v>492</v>
      </c>
      <c r="E134" s="507" t="s">
        <v>492</v>
      </c>
    </row>
    <row r="135" spans="1:5" x14ac:dyDescent="0.3">
      <c r="A135" s="481" t="s">
        <v>216</v>
      </c>
      <c r="B135" s="482" t="s">
        <v>259</v>
      </c>
      <c r="C135" s="482" t="s">
        <v>491</v>
      </c>
      <c r="D135" s="487" t="s">
        <v>493</v>
      </c>
      <c r="E135" s="507" t="s">
        <v>494</v>
      </c>
    </row>
    <row r="136" spans="1:5" x14ac:dyDescent="0.3">
      <c r="A136" s="481" t="s">
        <v>216</v>
      </c>
      <c r="B136" s="482" t="s">
        <v>259</v>
      </c>
      <c r="C136" s="482" t="s">
        <v>491</v>
      </c>
      <c r="D136" s="487" t="s">
        <v>495</v>
      </c>
      <c r="E136" s="507" t="s">
        <v>495</v>
      </c>
    </row>
    <row r="137" spans="1:5" x14ac:dyDescent="0.3">
      <c r="A137" s="481" t="s">
        <v>216</v>
      </c>
      <c r="B137" s="482" t="s">
        <v>259</v>
      </c>
      <c r="C137" s="482" t="s">
        <v>491</v>
      </c>
      <c r="D137" s="487" t="s">
        <v>496</v>
      </c>
      <c r="E137" s="507" t="s">
        <v>496</v>
      </c>
    </row>
    <row r="138" spans="1:5" x14ac:dyDescent="0.3">
      <c r="A138" s="481" t="s">
        <v>216</v>
      </c>
      <c r="B138" s="482" t="s">
        <v>259</v>
      </c>
      <c r="C138" s="482" t="s">
        <v>491</v>
      </c>
      <c r="D138" s="487" t="s">
        <v>497</v>
      </c>
      <c r="E138" s="507" t="s">
        <v>497</v>
      </c>
    </row>
    <row r="139" spans="1:5" x14ac:dyDescent="0.3">
      <c r="A139" s="481" t="s">
        <v>216</v>
      </c>
      <c r="B139" s="482" t="s">
        <v>259</v>
      </c>
      <c r="C139" s="483" t="s">
        <v>491</v>
      </c>
      <c r="D139" s="484" t="s">
        <v>498</v>
      </c>
      <c r="E139" s="505" t="s">
        <v>498</v>
      </c>
    </row>
    <row r="140" spans="1:5" x14ac:dyDescent="0.3">
      <c r="A140" s="481" t="s">
        <v>216</v>
      </c>
      <c r="B140" s="482" t="s">
        <v>259</v>
      </c>
      <c r="C140" s="488" t="s">
        <v>499</v>
      </c>
      <c r="D140" s="487" t="s">
        <v>500</v>
      </c>
      <c r="E140" s="507" t="s">
        <v>501</v>
      </c>
    </row>
    <row r="141" spans="1:5" x14ac:dyDescent="0.3">
      <c r="A141" s="481" t="s">
        <v>216</v>
      </c>
      <c r="B141" s="482" t="s">
        <v>259</v>
      </c>
      <c r="C141" s="482" t="s">
        <v>499</v>
      </c>
      <c r="D141" s="487" t="s">
        <v>502</v>
      </c>
      <c r="E141" s="507" t="s">
        <v>503</v>
      </c>
    </row>
    <row r="142" spans="1:5" x14ac:dyDescent="0.3">
      <c r="A142" s="481" t="s">
        <v>216</v>
      </c>
      <c r="B142" s="482" t="s">
        <v>259</v>
      </c>
      <c r="C142" s="482" t="s">
        <v>499</v>
      </c>
      <c r="D142" s="487" t="s">
        <v>504</v>
      </c>
      <c r="E142" s="507" t="s">
        <v>505</v>
      </c>
    </row>
    <row r="143" spans="1:5" x14ac:dyDescent="0.3">
      <c r="A143" s="481" t="s">
        <v>216</v>
      </c>
      <c r="B143" s="482" t="s">
        <v>259</v>
      </c>
      <c r="C143" s="482" t="s">
        <v>499</v>
      </c>
      <c r="D143" s="487" t="s">
        <v>506</v>
      </c>
      <c r="E143" s="507" t="s">
        <v>507</v>
      </c>
    </row>
    <row r="144" spans="1:5" x14ac:dyDescent="0.3">
      <c r="A144" s="481" t="s">
        <v>216</v>
      </c>
      <c r="B144" s="482" t="s">
        <v>259</v>
      </c>
      <c r="C144" s="483" t="s">
        <v>499</v>
      </c>
      <c r="D144" s="484" t="s">
        <v>508</v>
      </c>
      <c r="E144" s="505" t="s">
        <v>508</v>
      </c>
    </row>
    <row r="145" spans="1:5" x14ac:dyDescent="0.3">
      <c r="A145" s="481" t="s">
        <v>216</v>
      </c>
      <c r="B145" s="482" t="s">
        <v>259</v>
      </c>
      <c r="C145" s="488" t="s">
        <v>509</v>
      </c>
      <c r="D145" s="487" t="s">
        <v>460</v>
      </c>
      <c r="E145" s="507" t="s">
        <v>460</v>
      </c>
    </row>
    <row r="146" spans="1:5" x14ac:dyDescent="0.3">
      <c r="A146" s="481" t="s">
        <v>216</v>
      </c>
      <c r="B146" s="482" t="s">
        <v>259</v>
      </c>
      <c r="C146" s="482" t="s">
        <v>509</v>
      </c>
      <c r="D146" s="487" t="s">
        <v>510</v>
      </c>
      <c r="E146" s="507" t="s">
        <v>511</v>
      </c>
    </row>
    <row r="147" spans="1:5" x14ac:dyDescent="0.3">
      <c r="A147" s="481" t="s">
        <v>216</v>
      </c>
      <c r="B147" s="482" t="s">
        <v>259</v>
      </c>
      <c r="C147" s="482" t="s">
        <v>509</v>
      </c>
      <c r="D147" s="487" t="s">
        <v>464</v>
      </c>
      <c r="E147" s="507" t="s">
        <v>464</v>
      </c>
    </row>
    <row r="148" spans="1:5" x14ac:dyDescent="0.3">
      <c r="A148" s="481" t="s">
        <v>216</v>
      </c>
      <c r="B148" s="483" t="s">
        <v>259</v>
      </c>
      <c r="C148" s="483" t="s">
        <v>509</v>
      </c>
      <c r="D148" s="484" t="s">
        <v>512</v>
      </c>
      <c r="E148" s="505" t="s">
        <v>513</v>
      </c>
    </row>
    <row r="149" spans="1:5" x14ac:dyDescent="0.3">
      <c r="A149" s="481" t="s">
        <v>216</v>
      </c>
      <c r="B149" s="488" t="s">
        <v>514</v>
      </c>
      <c r="C149" s="488" t="s">
        <v>515</v>
      </c>
      <c r="D149" s="487" t="s">
        <v>516</v>
      </c>
      <c r="E149" s="507" t="s">
        <v>516</v>
      </c>
    </row>
    <row r="150" spans="1:5" x14ac:dyDescent="0.3">
      <c r="A150" s="481" t="s">
        <v>216</v>
      </c>
      <c r="B150" s="482" t="s">
        <v>514</v>
      </c>
      <c r="C150" s="482" t="s">
        <v>515</v>
      </c>
      <c r="D150" s="487" t="s">
        <v>517</v>
      </c>
      <c r="E150" s="507" t="s">
        <v>517</v>
      </c>
    </row>
    <row r="151" spans="1:5" x14ac:dyDescent="0.3">
      <c r="A151" s="481" t="s">
        <v>216</v>
      </c>
      <c r="B151" s="482" t="s">
        <v>514</v>
      </c>
      <c r="C151" s="482" t="s">
        <v>515</v>
      </c>
      <c r="D151" s="487" t="s">
        <v>518</v>
      </c>
      <c r="E151" s="507" t="s">
        <v>518</v>
      </c>
    </row>
    <row r="152" spans="1:5" x14ac:dyDescent="0.3">
      <c r="A152" s="481" t="s">
        <v>216</v>
      </c>
      <c r="B152" s="482" t="s">
        <v>514</v>
      </c>
      <c r="C152" s="482" t="s">
        <v>515</v>
      </c>
      <c r="D152" s="487" t="s">
        <v>519</v>
      </c>
      <c r="E152" s="507" t="s">
        <v>519</v>
      </c>
    </row>
    <row r="153" spans="1:5" x14ac:dyDescent="0.3">
      <c r="A153" s="481" t="s">
        <v>216</v>
      </c>
      <c r="B153" s="482" t="s">
        <v>514</v>
      </c>
      <c r="C153" s="482" t="s">
        <v>515</v>
      </c>
      <c r="D153" s="487" t="s">
        <v>520</v>
      </c>
      <c r="E153" s="507" t="s">
        <v>521</v>
      </c>
    </row>
    <row r="154" spans="1:5" x14ac:dyDescent="0.3">
      <c r="A154" s="481" t="s">
        <v>216</v>
      </c>
      <c r="B154" s="482" t="s">
        <v>514</v>
      </c>
      <c r="C154" s="482" t="s">
        <v>515</v>
      </c>
      <c r="D154" s="487" t="s">
        <v>522</v>
      </c>
      <c r="E154" s="507" t="s">
        <v>523</v>
      </c>
    </row>
    <row r="155" spans="1:5" x14ac:dyDescent="0.3">
      <c r="A155" s="481" t="s">
        <v>216</v>
      </c>
      <c r="B155" s="482" t="s">
        <v>514</v>
      </c>
      <c r="C155" s="482" t="s">
        <v>515</v>
      </c>
      <c r="D155" s="487" t="s">
        <v>524</v>
      </c>
      <c r="E155" s="507" t="s">
        <v>525</v>
      </c>
    </row>
    <row r="156" spans="1:5" x14ac:dyDescent="0.3">
      <c r="A156" s="481" t="s">
        <v>216</v>
      </c>
      <c r="B156" s="482" t="s">
        <v>514</v>
      </c>
      <c r="C156" s="483" t="s">
        <v>515</v>
      </c>
      <c r="D156" s="484" t="s">
        <v>526</v>
      </c>
      <c r="E156" s="505" t="s">
        <v>527</v>
      </c>
    </row>
    <row r="157" spans="1:5" x14ac:dyDescent="0.3">
      <c r="A157" s="481" t="s">
        <v>216</v>
      </c>
      <c r="B157" s="482" t="s">
        <v>514</v>
      </c>
      <c r="C157" s="488" t="s">
        <v>528</v>
      </c>
      <c r="D157" s="487" t="s">
        <v>529</v>
      </c>
      <c r="E157" s="507" t="s">
        <v>530</v>
      </c>
    </row>
    <row r="158" spans="1:5" x14ac:dyDescent="0.3">
      <c r="A158" s="481" t="s">
        <v>216</v>
      </c>
      <c r="B158" s="482" t="s">
        <v>514</v>
      </c>
      <c r="C158" s="482" t="s">
        <v>528</v>
      </c>
      <c r="D158" s="487" t="s">
        <v>531</v>
      </c>
      <c r="E158" s="507" t="s">
        <v>532</v>
      </c>
    </row>
    <row r="159" spans="1:5" x14ac:dyDescent="0.3">
      <c r="A159" s="481" t="s">
        <v>216</v>
      </c>
      <c r="B159" s="482" t="s">
        <v>514</v>
      </c>
      <c r="C159" s="482" t="s">
        <v>528</v>
      </c>
      <c r="D159" s="487" t="s">
        <v>533</v>
      </c>
      <c r="E159" s="507" t="s">
        <v>534</v>
      </c>
    </row>
    <row r="160" spans="1:5" x14ac:dyDescent="0.3">
      <c r="A160" s="481" t="s">
        <v>216</v>
      </c>
      <c r="B160" s="482" t="s">
        <v>514</v>
      </c>
      <c r="C160" s="483" t="s">
        <v>528</v>
      </c>
      <c r="D160" s="484" t="s">
        <v>535</v>
      </c>
      <c r="E160" s="505" t="s">
        <v>536</v>
      </c>
    </row>
    <row r="161" spans="1:5" x14ac:dyDescent="0.3">
      <c r="A161" s="481" t="s">
        <v>216</v>
      </c>
      <c r="B161" s="482" t="s">
        <v>514</v>
      </c>
      <c r="C161" s="488" t="s">
        <v>537</v>
      </c>
      <c r="D161" s="487" t="s">
        <v>106</v>
      </c>
      <c r="E161" s="507" t="s">
        <v>106</v>
      </c>
    </row>
    <row r="162" spans="1:5" x14ac:dyDescent="0.3">
      <c r="A162" s="481" t="s">
        <v>216</v>
      </c>
      <c r="B162" s="482" t="s">
        <v>514</v>
      </c>
      <c r="C162" s="482" t="s">
        <v>537</v>
      </c>
      <c r="D162" s="487" t="s">
        <v>538</v>
      </c>
      <c r="E162" s="507" t="s">
        <v>539</v>
      </c>
    </row>
    <row r="163" spans="1:5" x14ac:dyDescent="0.3">
      <c r="A163" s="481" t="s">
        <v>216</v>
      </c>
      <c r="B163" s="482" t="s">
        <v>514</v>
      </c>
      <c r="C163" s="482" t="s">
        <v>537</v>
      </c>
      <c r="D163" s="487" t="s">
        <v>540</v>
      </c>
      <c r="E163" s="507" t="s">
        <v>541</v>
      </c>
    </row>
    <row r="164" spans="1:5" x14ac:dyDescent="0.3">
      <c r="A164" s="481" t="s">
        <v>216</v>
      </c>
      <c r="B164" s="482" t="s">
        <v>514</v>
      </c>
      <c r="C164" s="482" t="s">
        <v>537</v>
      </c>
      <c r="D164" s="487" t="s">
        <v>542</v>
      </c>
      <c r="E164" s="507" t="s">
        <v>543</v>
      </c>
    </row>
    <row r="165" spans="1:5" x14ac:dyDescent="0.3">
      <c r="A165" s="481" t="s">
        <v>216</v>
      </c>
      <c r="B165" s="482" t="s">
        <v>514</v>
      </c>
      <c r="C165" s="482" t="s">
        <v>537</v>
      </c>
      <c r="D165" s="487" t="s">
        <v>544</v>
      </c>
      <c r="E165" s="507" t="s">
        <v>545</v>
      </c>
    </row>
    <row r="166" spans="1:5" x14ac:dyDescent="0.3">
      <c r="A166" s="481" t="s">
        <v>216</v>
      </c>
      <c r="B166" s="482" t="s">
        <v>514</v>
      </c>
      <c r="C166" s="483" t="s">
        <v>537</v>
      </c>
      <c r="D166" s="484" t="s">
        <v>546</v>
      </c>
      <c r="E166" s="505" t="s">
        <v>546</v>
      </c>
    </row>
    <row r="167" spans="1:5" x14ac:dyDescent="0.3">
      <c r="A167" s="481" t="s">
        <v>216</v>
      </c>
      <c r="B167" s="482" t="s">
        <v>514</v>
      </c>
      <c r="C167" s="488" t="s">
        <v>547</v>
      </c>
      <c r="D167" s="487" t="s">
        <v>548</v>
      </c>
      <c r="E167" s="507" t="s">
        <v>549</v>
      </c>
    </row>
    <row r="168" spans="1:5" x14ac:dyDescent="0.3">
      <c r="A168" s="481" t="s">
        <v>216</v>
      </c>
      <c r="B168" s="482" t="s">
        <v>514</v>
      </c>
      <c r="C168" s="483" t="s">
        <v>547</v>
      </c>
      <c r="D168" s="484" t="s">
        <v>481</v>
      </c>
      <c r="E168" s="505" t="s">
        <v>481</v>
      </c>
    </row>
    <row r="169" spans="1:5" x14ac:dyDescent="0.3">
      <c r="A169" s="481" t="s">
        <v>216</v>
      </c>
      <c r="B169" s="482" t="s">
        <v>514</v>
      </c>
      <c r="C169" s="488" t="s">
        <v>550</v>
      </c>
      <c r="D169" s="487" t="s">
        <v>460</v>
      </c>
      <c r="E169" s="507" t="s">
        <v>460</v>
      </c>
    </row>
    <row r="170" spans="1:5" x14ac:dyDescent="0.3">
      <c r="A170" s="481" t="s">
        <v>216</v>
      </c>
      <c r="B170" s="482" t="s">
        <v>514</v>
      </c>
      <c r="C170" s="482" t="s">
        <v>550</v>
      </c>
      <c r="D170" s="487" t="s">
        <v>551</v>
      </c>
      <c r="E170" s="507" t="s">
        <v>551</v>
      </c>
    </row>
    <row r="171" spans="1:5" x14ac:dyDescent="0.3">
      <c r="A171" s="481" t="s">
        <v>216</v>
      </c>
      <c r="B171" s="482" t="s">
        <v>514</v>
      </c>
      <c r="C171" s="483" t="s">
        <v>550</v>
      </c>
      <c r="D171" s="484" t="s">
        <v>552</v>
      </c>
      <c r="E171" s="505" t="s">
        <v>552</v>
      </c>
    </row>
    <row r="172" spans="1:5" x14ac:dyDescent="0.3">
      <c r="A172" s="481" t="s">
        <v>216</v>
      </c>
      <c r="B172" s="482" t="s">
        <v>514</v>
      </c>
      <c r="C172" s="488" t="s">
        <v>553</v>
      </c>
      <c r="D172" s="487" t="s">
        <v>554</v>
      </c>
      <c r="E172" s="507" t="s">
        <v>554</v>
      </c>
    </row>
    <row r="173" spans="1:5" x14ac:dyDescent="0.3">
      <c r="A173" s="481" t="s">
        <v>216</v>
      </c>
      <c r="B173" s="482" t="s">
        <v>514</v>
      </c>
      <c r="C173" s="482" t="s">
        <v>553</v>
      </c>
      <c r="D173" s="487" t="s">
        <v>459</v>
      </c>
      <c r="E173" s="507" t="s">
        <v>459</v>
      </c>
    </row>
    <row r="174" spans="1:5" x14ac:dyDescent="0.3">
      <c r="A174" s="481" t="s">
        <v>216</v>
      </c>
      <c r="B174" s="482" t="s">
        <v>514</v>
      </c>
      <c r="C174" s="482" t="s">
        <v>553</v>
      </c>
      <c r="D174" s="487" t="s">
        <v>121</v>
      </c>
      <c r="E174" s="507" t="s">
        <v>555</v>
      </c>
    </row>
    <row r="175" spans="1:5" x14ac:dyDescent="0.3">
      <c r="A175" s="481" t="s">
        <v>216</v>
      </c>
      <c r="B175" s="482" t="s">
        <v>514</v>
      </c>
      <c r="C175" s="482" t="s">
        <v>553</v>
      </c>
      <c r="D175" s="487" t="s">
        <v>556</v>
      </c>
      <c r="E175" s="507" t="s">
        <v>557</v>
      </c>
    </row>
    <row r="176" spans="1:5" x14ac:dyDescent="0.3">
      <c r="A176" s="481" t="s">
        <v>216</v>
      </c>
      <c r="B176" s="482" t="s">
        <v>514</v>
      </c>
      <c r="C176" s="482" t="s">
        <v>553</v>
      </c>
      <c r="D176" s="487" t="s">
        <v>461</v>
      </c>
      <c r="E176" s="507" t="s">
        <v>461</v>
      </c>
    </row>
    <row r="177" spans="1:5" x14ac:dyDescent="0.3">
      <c r="A177" s="481" t="s">
        <v>216</v>
      </c>
      <c r="B177" s="482" t="s">
        <v>514</v>
      </c>
      <c r="C177" s="482" t="s">
        <v>553</v>
      </c>
      <c r="D177" s="487" t="s">
        <v>558</v>
      </c>
      <c r="E177" s="507" t="s">
        <v>559</v>
      </c>
    </row>
    <row r="178" spans="1:5" x14ac:dyDescent="0.3">
      <c r="A178" s="481" t="s">
        <v>216</v>
      </c>
      <c r="B178" s="482" t="s">
        <v>514</v>
      </c>
      <c r="C178" s="482" t="s">
        <v>553</v>
      </c>
      <c r="D178" s="487" t="s">
        <v>462</v>
      </c>
      <c r="E178" s="507" t="s">
        <v>463</v>
      </c>
    </row>
    <row r="179" spans="1:5" x14ac:dyDescent="0.3">
      <c r="A179" s="481" t="s">
        <v>216</v>
      </c>
      <c r="B179" s="482" t="s">
        <v>514</v>
      </c>
      <c r="C179" s="482" t="s">
        <v>553</v>
      </c>
      <c r="D179" s="487" t="s">
        <v>230</v>
      </c>
      <c r="E179" s="507" t="s">
        <v>560</v>
      </c>
    </row>
    <row r="180" spans="1:5" x14ac:dyDescent="0.3">
      <c r="A180" s="481" t="s">
        <v>216</v>
      </c>
      <c r="B180" s="482" t="s">
        <v>514</v>
      </c>
      <c r="C180" s="482" t="s">
        <v>553</v>
      </c>
      <c r="D180" s="487" t="s">
        <v>464</v>
      </c>
      <c r="E180" s="507" t="s">
        <v>464</v>
      </c>
    </row>
    <row r="181" spans="1:5" x14ac:dyDescent="0.3">
      <c r="A181" s="481" t="s">
        <v>216</v>
      </c>
      <c r="B181" s="482" t="s">
        <v>514</v>
      </c>
      <c r="C181" s="482" t="s">
        <v>553</v>
      </c>
      <c r="D181" s="487" t="s">
        <v>561</v>
      </c>
      <c r="E181" s="507" t="s">
        <v>561</v>
      </c>
    </row>
    <row r="182" spans="1:5" x14ac:dyDescent="0.3">
      <c r="A182" s="481" t="s">
        <v>216</v>
      </c>
      <c r="B182" s="482" t="s">
        <v>514</v>
      </c>
      <c r="C182" s="482" t="s">
        <v>553</v>
      </c>
      <c r="D182" s="487" t="s">
        <v>465</v>
      </c>
      <c r="E182" s="507" t="s">
        <v>465</v>
      </c>
    </row>
    <row r="183" spans="1:5" x14ac:dyDescent="0.3">
      <c r="A183" s="481" t="s">
        <v>216</v>
      </c>
      <c r="B183" s="482" t="s">
        <v>514</v>
      </c>
      <c r="C183" s="483" t="s">
        <v>553</v>
      </c>
      <c r="D183" s="484" t="s">
        <v>466</v>
      </c>
      <c r="E183" s="505" t="s">
        <v>466</v>
      </c>
    </row>
    <row r="184" spans="1:5" x14ac:dyDescent="0.3">
      <c r="A184" s="481" t="s">
        <v>216</v>
      </c>
      <c r="B184" s="482" t="s">
        <v>514</v>
      </c>
      <c r="C184" s="488" t="s">
        <v>562</v>
      </c>
      <c r="D184" s="487" t="s">
        <v>563</v>
      </c>
      <c r="E184" s="507" t="s">
        <v>563</v>
      </c>
    </row>
    <row r="185" spans="1:5" x14ac:dyDescent="0.3">
      <c r="A185" s="481" t="s">
        <v>216</v>
      </c>
      <c r="B185" s="482" t="s">
        <v>514</v>
      </c>
      <c r="C185" s="482" t="s">
        <v>562</v>
      </c>
      <c r="D185" s="487" t="s">
        <v>564</v>
      </c>
      <c r="E185" s="507" t="s">
        <v>564</v>
      </c>
    </row>
    <row r="186" spans="1:5" x14ac:dyDescent="0.3">
      <c r="A186" s="481" t="s">
        <v>216</v>
      </c>
      <c r="B186" s="482" t="s">
        <v>514</v>
      </c>
      <c r="C186" s="482" t="s">
        <v>562</v>
      </c>
      <c r="D186" s="487" t="s">
        <v>565</v>
      </c>
      <c r="E186" s="507" t="s">
        <v>565</v>
      </c>
    </row>
    <row r="187" spans="1:5" x14ac:dyDescent="0.3">
      <c r="A187" s="481" t="s">
        <v>216</v>
      </c>
      <c r="B187" s="482" t="s">
        <v>514</v>
      </c>
      <c r="C187" s="482" t="s">
        <v>562</v>
      </c>
      <c r="D187" s="487" t="s">
        <v>566</v>
      </c>
      <c r="E187" s="507" t="s">
        <v>567</v>
      </c>
    </row>
    <row r="188" spans="1:5" x14ac:dyDescent="0.3">
      <c r="A188" s="481" t="s">
        <v>216</v>
      </c>
      <c r="B188" s="482" t="s">
        <v>514</v>
      </c>
      <c r="C188" s="482" t="s">
        <v>562</v>
      </c>
      <c r="D188" s="487" t="s">
        <v>568</v>
      </c>
      <c r="E188" s="507" t="s">
        <v>569</v>
      </c>
    </row>
    <row r="189" spans="1:5" x14ac:dyDescent="0.3">
      <c r="A189" s="481" t="s">
        <v>216</v>
      </c>
      <c r="B189" s="482" t="s">
        <v>514</v>
      </c>
      <c r="C189" s="482" t="s">
        <v>562</v>
      </c>
      <c r="D189" s="487" t="s">
        <v>570</v>
      </c>
      <c r="E189" s="507" t="s">
        <v>571</v>
      </c>
    </row>
    <row r="190" spans="1:5" x14ac:dyDescent="0.3">
      <c r="A190" s="481" t="s">
        <v>216</v>
      </c>
      <c r="B190" s="482" t="s">
        <v>514</v>
      </c>
      <c r="C190" s="482" t="s">
        <v>562</v>
      </c>
      <c r="D190" s="487" t="s">
        <v>572</v>
      </c>
      <c r="E190" s="507" t="s">
        <v>573</v>
      </c>
    </row>
    <row r="191" spans="1:5" x14ac:dyDescent="0.3">
      <c r="A191" s="481" t="s">
        <v>216</v>
      </c>
      <c r="B191" s="482" t="s">
        <v>514</v>
      </c>
      <c r="C191" s="482" t="s">
        <v>562</v>
      </c>
      <c r="D191" s="487" t="s">
        <v>574</v>
      </c>
      <c r="E191" s="507" t="s">
        <v>574</v>
      </c>
    </row>
    <row r="192" spans="1:5" x14ac:dyDescent="0.3">
      <c r="A192" s="481" t="s">
        <v>216</v>
      </c>
      <c r="B192" s="483" t="s">
        <v>514</v>
      </c>
      <c r="C192" s="483" t="s">
        <v>562</v>
      </c>
      <c r="D192" s="484" t="s">
        <v>575</v>
      </c>
      <c r="E192" s="505" t="s">
        <v>576</v>
      </c>
    </row>
    <row r="193" spans="1:5" x14ac:dyDescent="0.3">
      <c r="A193" s="481" t="s">
        <v>216</v>
      </c>
      <c r="B193" s="485" t="s">
        <v>221</v>
      </c>
      <c r="C193" s="493" t="s">
        <v>577</v>
      </c>
      <c r="D193" s="494" t="s">
        <v>578</v>
      </c>
      <c r="E193" s="509" t="s">
        <v>579</v>
      </c>
    </row>
    <row r="194" spans="1:5" x14ac:dyDescent="0.3">
      <c r="A194" s="481" t="s">
        <v>216</v>
      </c>
      <c r="B194" s="482" t="s">
        <v>221</v>
      </c>
      <c r="C194" s="488" t="s">
        <v>548</v>
      </c>
      <c r="D194" s="487" t="s">
        <v>548</v>
      </c>
      <c r="E194" s="507" t="s">
        <v>549</v>
      </c>
    </row>
    <row r="195" spans="1:5" x14ac:dyDescent="0.3">
      <c r="A195" s="481" t="s">
        <v>216</v>
      </c>
      <c r="B195" s="482" t="s">
        <v>221</v>
      </c>
      <c r="C195" s="483" t="s">
        <v>548</v>
      </c>
      <c r="D195" s="484" t="s">
        <v>580</v>
      </c>
      <c r="E195" s="505" t="s">
        <v>581</v>
      </c>
    </row>
    <row r="196" spans="1:5" x14ac:dyDescent="0.3">
      <c r="A196" s="481" t="s">
        <v>216</v>
      </c>
      <c r="B196" s="482" t="s">
        <v>221</v>
      </c>
      <c r="C196" s="488" t="s">
        <v>582</v>
      </c>
      <c r="D196" s="487" t="s">
        <v>582</v>
      </c>
      <c r="E196" s="507" t="s">
        <v>582</v>
      </c>
    </row>
    <row r="197" spans="1:5" x14ac:dyDescent="0.3">
      <c r="A197" s="481" t="s">
        <v>216</v>
      </c>
      <c r="B197" s="482" t="s">
        <v>221</v>
      </c>
      <c r="C197" s="483" t="s">
        <v>582</v>
      </c>
      <c r="D197" s="484" t="s">
        <v>583</v>
      </c>
      <c r="E197" s="505" t="s">
        <v>583</v>
      </c>
    </row>
    <row r="198" spans="1:5" x14ac:dyDescent="0.3">
      <c r="A198" s="481" t="s">
        <v>216</v>
      </c>
      <c r="B198" s="482" t="s">
        <v>221</v>
      </c>
      <c r="C198" s="488" t="s">
        <v>584</v>
      </c>
      <c r="D198" s="487" t="s">
        <v>585</v>
      </c>
      <c r="E198" s="507" t="s">
        <v>585</v>
      </c>
    </row>
    <row r="199" spans="1:5" x14ac:dyDescent="0.3">
      <c r="A199" s="481" t="s">
        <v>216</v>
      </c>
      <c r="B199" s="482" t="s">
        <v>221</v>
      </c>
      <c r="C199" s="483" t="s">
        <v>584</v>
      </c>
      <c r="D199" s="484" t="s">
        <v>586</v>
      </c>
      <c r="E199" s="505" t="s">
        <v>586</v>
      </c>
    </row>
    <row r="200" spans="1:5" x14ac:dyDescent="0.3">
      <c r="A200" s="481" t="s">
        <v>216</v>
      </c>
      <c r="B200" s="482" t="s">
        <v>221</v>
      </c>
      <c r="C200" s="488" t="s">
        <v>233</v>
      </c>
      <c r="D200" s="487" t="s">
        <v>450</v>
      </c>
      <c r="E200" s="507" t="s">
        <v>451</v>
      </c>
    </row>
    <row r="201" spans="1:5" x14ac:dyDescent="0.3">
      <c r="A201" s="481" t="s">
        <v>216</v>
      </c>
      <c r="B201" s="482" t="s">
        <v>221</v>
      </c>
      <c r="C201" s="482" t="s">
        <v>233</v>
      </c>
      <c r="D201" s="487" t="s">
        <v>452</v>
      </c>
      <c r="E201" s="507" t="s">
        <v>452</v>
      </c>
    </row>
    <row r="202" spans="1:5" x14ac:dyDescent="0.3">
      <c r="A202" s="481" t="s">
        <v>216</v>
      </c>
      <c r="B202" s="482" t="s">
        <v>221</v>
      </c>
      <c r="C202" s="482" t="s">
        <v>233</v>
      </c>
      <c r="D202" s="487" t="s">
        <v>233</v>
      </c>
      <c r="E202" s="507" t="s">
        <v>233</v>
      </c>
    </row>
    <row r="203" spans="1:5" x14ac:dyDescent="0.3">
      <c r="A203" s="481" t="s">
        <v>216</v>
      </c>
      <c r="B203" s="482" t="s">
        <v>221</v>
      </c>
      <c r="C203" s="482" t="s">
        <v>233</v>
      </c>
      <c r="D203" s="487" t="s">
        <v>453</v>
      </c>
      <c r="E203" s="507" t="s">
        <v>453</v>
      </c>
    </row>
    <row r="204" spans="1:5" x14ac:dyDescent="0.3">
      <c r="A204" s="481" t="s">
        <v>216</v>
      </c>
      <c r="B204" s="482" t="s">
        <v>221</v>
      </c>
      <c r="C204" s="483" t="s">
        <v>233</v>
      </c>
      <c r="D204" s="484" t="s">
        <v>587</v>
      </c>
      <c r="E204" s="505" t="s">
        <v>588</v>
      </c>
    </row>
    <row r="205" spans="1:5" x14ac:dyDescent="0.3">
      <c r="A205" s="481" t="s">
        <v>216</v>
      </c>
      <c r="B205" s="482" t="s">
        <v>221</v>
      </c>
      <c r="C205" s="488" t="s">
        <v>589</v>
      </c>
      <c r="D205" s="487" t="s">
        <v>219</v>
      </c>
      <c r="E205" s="507" t="s">
        <v>219</v>
      </c>
    </row>
    <row r="206" spans="1:5" x14ac:dyDescent="0.3">
      <c r="A206" s="481" t="s">
        <v>216</v>
      </c>
      <c r="B206" s="482" t="s">
        <v>221</v>
      </c>
      <c r="C206" s="483" t="s">
        <v>589</v>
      </c>
      <c r="D206" s="484" t="s">
        <v>590</v>
      </c>
      <c r="E206" s="505" t="s">
        <v>2984</v>
      </c>
    </row>
    <row r="207" spans="1:5" x14ac:dyDescent="0.3">
      <c r="A207" s="481" t="s">
        <v>216</v>
      </c>
      <c r="B207" s="482" t="s">
        <v>221</v>
      </c>
      <c r="C207" s="488" t="s">
        <v>591</v>
      </c>
      <c r="D207" s="487" t="s">
        <v>459</v>
      </c>
      <c r="E207" s="507" t="s">
        <v>2986</v>
      </c>
    </row>
    <row r="208" spans="1:5" x14ac:dyDescent="0.3">
      <c r="A208" s="481" t="s">
        <v>216</v>
      </c>
      <c r="B208" s="482" t="s">
        <v>221</v>
      </c>
      <c r="C208" s="482" t="s">
        <v>591</v>
      </c>
      <c r="D208" s="487" t="s">
        <v>460</v>
      </c>
      <c r="E208" s="507" t="s">
        <v>2987</v>
      </c>
    </row>
    <row r="209" spans="1:5" x14ac:dyDescent="0.3">
      <c r="A209" s="481" t="s">
        <v>216</v>
      </c>
      <c r="B209" s="482" t="s">
        <v>221</v>
      </c>
      <c r="C209" s="482" t="s">
        <v>591</v>
      </c>
      <c r="D209" s="487" t="s">
        <v>461</v>
      </c>
      <c r="E209" s="507" t="s">
        <v>2985</v>
      </c>
    </row>
    <row r="210" spans="1:5" x14ac:dyDescent="0.3">
      <c r="A210" s="481" t="s">
        <v>216</v>
      </c>
      <c r="B210" s="482" t="s">
        <v>221</v>
      </c>
      <c r="C210" s="482" t="s">
        <v>591</v>
      </c>
      <c r="D210" s="487" t="s">
        <v>462</v>
      </c>
      <c r="E210" s="507" t="s">
        <v>2988</v>
      </c>
    </row>
    <row r="211" spans="1:5" x14ac:dyDescent="0.3">
      <c r="A211" s="481" t="s">
        <v>216</v>
      </c>
      <c r="B211" s="482" t="s">
        <v>221</v>
      </c>
      <c r="C211" s="482" t="s">
        <v>591</v>
      </c>
      <c r="D211" s="487" t="s">
        <v>510</v>
      </c>
      <c r="E211" s="507" t="s">
        <v>2989</v>
      </c>
    </row>
    <row r="212" spans="1:5" x14ac:dyDescent="0.3">
      <c r="A212" s="481" t="s">
        <v>216</v>
      </c>
      <c r="B212" s="482" t="s">
        <v>221</v>
      </c>
      <c r="C212" s="482" t="s">
        <v>591</v>
      </c>
      <c r="D212" s="487" t="s">
        <v>551</v>
      </c>
      <c r="E212" s="507" t="s">
        <v>2990</v>
      </c>
    </row>
    <row r="213" spans="1:5" x14ac:dyDescent="0.3">
      <c r="A213" s="481" t="s">
        <v>216</v>
      </c>
      <c r="B213" s="482" t="s">
        <v>221</v>
      </c>
      <c r="C213" s="482" t="s">
        <v>591</v>
      </c>
      <c r="D213" s="487" t="s">
        <v>464</v>
      </c>
      <c r="E213" s="507" t="s">
        <v>2991</v>
      </c>
    </row>
    <row r="214" spans="1:5" x14ac:dyDescent="0.3">
      <c r="A214" s="481" t="s">
        <v>216</v>
      </c>
      <c r="B214" s="482" t="s">
        <v>221</v>
      </c>
      <c r="C214" s="482" t="s">
        <v>591</v>
      </c>
      <c r="D214" s="487" t="s">
        <v>561</v>
      </c>
      <c r="E214" s="507" t="s">
        <v>2992</v>
      </c>
    </row>
    <row r="215" spans="1:5" x14ac:dyDescent="0.3">
      <c r="A215" s="481" t="s">
        <v>216</v>
      </c>
      <c r="B215" s="482" t="s">
        <v>221</v>
      </c>
      <c r="C215" s="482" t="s">
        <v>591</v>
      </c>
      <c r="D215" s="487" t="s">
        <v>465</v>
      </c>
      <c r="E215" s="507" t="s">
        <v>2993</v>
      </c>
    </row>
    <row r="216" spans="1:5" x14ac:dyDescent="0.3">
      <c r="A216" s="481" t="s">
        <v>216</v>
      </c>
      <c r="B216" s="482" t="s">
        <v>221</v>
      </c>
      <c r="C216" s="482" t="s">
        <v>591</v>
      </c>
      <c r="D216" s="487" t="s">
        <v>466</v>
      </c>
      <c r="E216" s="507" t="s">
        <v>2994</v>
      </c>
    </row>
    <row r="217" spans="1:5" x14ac:dyDescent="0.3">
      <c r="A217" s="481" t="s">
        <v>216</v>
      </c>
      <c r="B217" s="482" t="s">
        <v>221</v>
      </c>
      <c r="C217" s="482" t="s">
        <v>591</v>
      </c>
      <c r="D217" s="487" t="s">
        <v>512</v>
      </c>
      <c r="E217" s="507" t="s">
        <v>2995</v>
      </c>
    </row>
    <row r="218" spans="1:5" x14ac:dyDescent="0.3">
      <c r="A218" s="481" t="s">
        <v>216</v>
      </c>
      <c r="B218" s="483" t="s">
        <v>221</v>
      </c>
      <c r="C218" s="483" t="s">
        <v>591</v>
      </c>
      <c r="D218" s="484" t="s">
        <v>467</v>
      </c>
      <c r="E218" s="505" t="s">
        <v>2996</v>
      </c>
    </row>
    <row r="219" spans="1:5" x14ac:dyDescent="0.3">
      <c r="A219" s="481" t="s">
        <v>216</v>
      </c>
      <c r="B219" s="488" t="s">
        <v>243</v>
      </c>
      <c r="C219" s="488" t="s">
        <v>592</v>
      </c>
      <c r="D219" s="487" t="s">
        <v>460</v>
      </c>
      <c r="E219" s="507" t="s">
        <v>2987</v>
      </c>
    </row>
    <row r="220" spans="1:5" x14ac:dyDescent="0.3">
      <c r="A220" s="481" t="s">
        <v>216</v>
      </c>
      <c r="B220" s="482" t="s">
        <v>243</v>
      </c>
      <c r="C220" s="482" t="s">
        <v>592</v>
      </c>
      <c r="D220" s="487" t="s">
        <v>461</v>
      </c>
      <c r="E220" s="507" t="s">
        <v>2985</v>
      </c>
    </row>
    <row r="221" spans="1:5" x14ac:dyDescent="0.3">
      <c r="A221" s="481" t="s">
        <v>216</v>
      </c>
      <c r="B221" s="482" t="s">
        <v>243</v>
      </c>
      <c r="C221" s="482" t="s">
        <v>592</v>
      </c>
      <c r="D221" s="487" t="s">
        <v>561</v>
      </c>
      <c r="E221" s="507" t="s">
        <v>2992</v>
      </c>
    </row>
    <row r="222" spans="1:5" x14ac:dyDescent="0.3">
      <c r="A222" s="481" t="s">
        <v>216</v>
      </c>
      <c r="B222" s="482" t="s">
        <v>243</v>
      </c>
      <c r="C222" s="482" t="s">
        <v>592</v>
      </c>
      <c r="D222" s="487" t="s">
        <v>465</v>
      </c>
      <c r="E222" s="507" t="s">
        <v>2993</v>
      </c>
    </row>
    <row r="223" spans="1:5" x14ac:dyDescent="0.3">
      <c r="A223" s="481" t="s">
        <v>216</v>
      </c>
      <c r="B223" s="482" t="s">
        <v>243</v>
      </c>
      <c r="C223" s="483" t="s">
        <v>592</v>
      </c>
      <c r="D223" s="484" t="s">
        <v>466</v>
      </c>
      <c r="E223" s="505" t="s">
        <v>2994</v>
      </c>
    </row>
    <row r="224" spans="1:5" x14ac:dyDescent="0.3">
      <c r="A224" s="481" t="s">
        <v>216</v>
      </c>
      <c r="B224" s="482" t="s">
        <v>243</v>
      </c>
      <c r="C224" s="488" t="s">
        <v>593</v>
      </c>
      <c r="D224" s="496" t="s">
        <v>594</v>
      </c>
      <c r="E224" s="510" t="s">
        <v>2999</v>
      </c>
    </row>
    <row r="225" spans="1:5" x14ac:dyDescent="0.3">
      <c r="A225" s="481" t="s">
        <v>216</v>
      </c>
      <c r="B225" s="482" t="s">
        <v>243</v>
      </c>
      <c r="C225" s="482" t="s">
        <v>593</v>
      </c>
      <c r="D225" s="496" t="s">
        <v>596</v>
      </c>
      <c r="E225" s="510" t="s">
        <v>2998</v>
      </c>
    </row>
    <row r="226" spans="1:5" x14ac:dyDescent="0.3">
      <c r="A226" s="481" t="s">
        <v>216</v>
      </c>
      <c r="B226" s="482" t="s">
        <v>243</v>
      </c>
      <c r="C226" s="482" t="s">
        <v>593</v>
      </c>
      <c r="D226" s="496" t="s">
        <v>598</v>
      </c>
      <c r="E226" s="510" t="s">
        <v>2997</v>
      </c>
    </row>
    <row r="227" spans="1:5" x14ac:dyDescent="0.3">
      <c r="A227" s="481" t="s">
        <v>216</v>
      </c>
      <c r="B227" s="482" t="s">
        <v>243</v>
      </c>
      <c r="C227" s="483" t="s">
        <v>593</v>
      </c>
      <c r="D227" s="497" t="s">
        <v>599</v>
      </c>
      <c r="E227" s="511" t="s">
        <v>599</v>
      </c>
    </row>
    <row r="228" spans="1:5" x14ac:dyDescent="0.3">
      <c r="A228" s="481" t="s">
        <v>216</v>
      </c>
      <c r="B228" s="482" t="s">
        <v>243</v>
      </c>
      <c r="C228" s="488" t="s">
        <v>600</v>
      </c>
      <c r="D228" s="487" t="s">
        <v>601</v>
      </c>
      <c r="E228" s="507" t="s">
        <v>602</v>
      </c>
    </row>
    <row r="229" spans="1:5" x14ac:dyDescent="0.3">
      <c r="A229" s="481" t="s">
        <v>216</v>
      </c>
      <c r="B229" s="482" t="s">
        <v>243</v>
      </c>
      <c r="C229" s="482" t="s">
        <v>600</v>
      </c>
      <c r="D229" s="487" t="s">
        <v>582</v>
      </c>
      <c r="E229" s="507" t="s">
        <v>3000</v>
      </c>
    </row>
    <row r="230" spans="1:5" x14ac:dyDescent="0.3">
      <c r="A230" s="481" t="s">
        <v>216</v>
      </c>
      <c r="B230" s="482" t="s">
        <v>243</v>
      </c>
      <c r="C230" s="482" t="s">
        <v>600</v>
      </c>
      <c r="D230" s="496" t="s">
        <v>219</v>
      </c>
      <c r="E230" s="510" t="s">
        <v>3001</v>
      </c>
    </row>
    <row r="231" spans="1:5" x14ac:dyDescent="0.3">
      <c r="A231" s="481" t="s">
        <v>216</v>
      </c>
      <c r="B231" s="482" t="s">
        <v>243</v>
      </c>
      <c r="C231" s="482" t="s">
        <v>600</v>
      </c>
      <c r="D231" s="487" t="s">
        <v>603</v>
      </c>
      <c r="E231" s="507" t="s">
        <v>604</v>
      </c>
    </row>
    <row r="232" spans="1:5" x14ac:dyDescent="0.3">
      <c r="A232" s="481" t="s">
        <v>216</v>
      </c>
      <c r="B232" s="482" t="s">
        <v>243</v>
      </c>
      <c r="C232" s="482" t="s">
        <v>600</v>
      </c>
      <c r="D232" s="487" t="s">
        <v>605</v>
      </c>
      <c r="E232" s="507" t="s">
        <v>606</v>
      </c>
    </row>
    <row r="233" spans="1:5" x14ac:dyDescent="0.3">
      <c r="A233" s="481" t="s">
        <v>216</v>
      </c>
      <c r="B233" s="482" t="s">
        <v>243</v>
      </c>
      <c r="C233" s="483" t="s">
        <v>600</v>
      </c>
      <c r="D233" s="484" t="s">
        <v>607</v>
      </c>
      <c r="E233" s="505" t="s">
        <v>608</v>
      </c>
    </row>
    <row r="234" spans="1:5" x14ac:dyDescent="0.3">
      <c r="A234" s="481" t="s">
        <v>216</v>
      </c>
      <c r="B234" s="482" t="s">
        <v>243</v>
      </c>
      <c r="C234" s="488" t="s">
        <v>609</v>
      </c>
      <c r="D234" s="487" t="s">
        <v>469</v>
      </c>
      <c r="E234" s="507" t="s">
        <v>3002</v>
      </c>
    </row>
    <row r="235" spans="1:5" x14ac:dyDescent="0.3">
      <c r="A235" s="481" t="s">
        <v>216</v>
      </c>
      <c r="B235" s="482" t="s">
        <v>243</v>
      </c>
      <c r="C235" s="482" t="s">
        <v>609</v>
      </c>
      <c r="D235" s="487" t="s">
        <v>470</v>
      </c>
      <c r="E235" s="507" t="s">
        <v>3003</v>
      </c>
    </row>
    <row r="236" spans="1:5" x14ac:dyDescent="0.3">
      <c r="A236" s="481" t="s">
        <v>216</v>
      </c>
      <c r="B236" s="482" t="s">
        <v>243</v>
      </c>
      <c r="C236" s="482" t="s">
        <v>609</v>
      </c>
      <c r="D236" s="487" t="s">
        <v>471</v>
      </c>
      <c r="E236" s="507" t="s">
        <v>3004</v>
      </c>
    </row>
    <row r="237" spans="1:5" x14ac:dyDescent="0.3">
      <c r="A237" s="481" t="s">
        <v>216</v>
      </c>
      <c r="B237" s="482" t="s">
        <v>243</v>
      </c>
      <c r="C237" s="482" t="s">
        <v>609</v>
      </c>
      <c r="D237" s="487" t="s">
        <v>610</v>
      </c>
      <c r="E237" s="507" t="s">
        <v>610</v>
      </c>
    </row>
    <row r="238" spans="1:5" x14ac:dyDescent="0.3">
      <c r="A238" s="481" t="s">
        <v>216</v>
      </c>
      <c r="B238" s="482" t="s">
        <v>243</v>
      </c>
      <c r="C238" s="482" t="s">
        <v>609</v>
      </c>
      <c r="D238" s="487" t="s">
        <v>611</v>
      </c>
      <c r="E238" s="507" t="s">
        <v>611</v>
      </c>
    </row>
    <row r="239" spans="1:5" x14ac:dyDescent="0.3">
      <c r="A239" s="481" t="s">
        <v>216</v>
      </c>
      <c r="B239" s="482" t="s">
        <v>243</v>
      </c>
      <c r="C239" s="482" t="s">
        <v>609</v>
      </c>
      <c r="D239" s="487" t="s">
        <v>492</v>
      </c>
      <c r="E239" s="507" t="s">
        <v>492</v>
      </c>
    </row>
    <row r="240" spans="1:5" x14ac:dyDescent="0.3">
      <c r="A240" s="481" t="s">
        <v>216</v>
      </c>
      <c r="B240" s="482" t="s">
        <v>243</v>
      </c>
      <c r="C240" s="482" t="s">
        <v>609</v>
      </c>
      <c r="D240" s="487" t="s">
        <v>495</v>
      </c>
      <c r="E240" s="507" t="s">
        <v>495</v>
      </c>
    </row>
    <row r="241" spans="1:5" x14ac:dyDescent="0.3">
      <c r="A241" s="481" t="s">
        <v>216</v>
      </c>
      <c r="B241" s="482" t="s">
        <v>243</v>
      </c>
      <c r="C241" s="482" t="s">
        <v>609</v>
      </c>
      <c r="D241" s="487" t="s">
        <v>496</v>
      </c>
      <c r="E241" s="507" t="s">
        <v>496</v>
      </c>
    </row>
    <row r="242" spans="1:5" x14ac:dyDescent="0.3">
      <c r="A242" s="481" t="s">
        <v>216</v>
      </c>
      <c r="B242" s="482" t="s">
        <v>243</v>
      </c>
      <c r="C242" s="482" t="s">
        <v>609</v>
      </c>
      <c r="D242" s="487" t="s">
        <v>497</v>
      </c>
      <c r="E242" s="507" t="s">
        <v>497</v>
      </c>
    </row>
    <row r="243" spans="1:5" x14ac:dyDescent="0.3">
      <c r="A243" s="481" t="s">
        <v>216</v>
      </c>
      <c r="B243" s="482" t="s">
        <v>243</v>
      </c>
      <c r="C243" s="482" t="s">
        <v>609</v>
      </c>
      <c r="D243" s="487" t="s">
        <v>498</v>
      </c>
      <c r="E243" s="507" t="s">
        <v>498</v>
      </c>
    </row>
    <row r="244" spans="1:5" x14ac:dyDescent="0.3">
      <c r="A244" s="481" t="s">
        <v>216</v>
      </c>
      <c r="B244" s="482" t="s">
        <v>243</v>
      </c>
      <c r="C244" s="482" t="s">
        <v>609</v>
      </c>
      <c r="D244" s="487" t="s">
        <v>473</v>
      </c>
      <c r="E244" s="507" t="s">
        <v>473</v>
      </c>
    </row>
    <row r="245" spans="1:5" x14ac:dyDescent="0.3">
      <c r="A245" s="481" t="s">
        <v>216</v>
      </c>
      <c r="B245" s="482" t="s">
        <v>243</v>
      </c>
      <c r="C245" s="483" t="s">
        <v>609</v>
      </c>
      <c r="D245" s="484" t="s">
        <v>475</v>
      </c>
      <c r="E245" s="505" t="s">
        <v>475</v>
      </c>
    </row>
    <row r="246" spans="1:5" x14ac:dyDescent="0.3">
      <c r="A246" s="481" t="s">
        <v>216</v>
      </c>
      <c r="B246" s="482" t="s">
        <v>243</v>
      </c>
      <c r="C246" s="488" t="s">
        <v>244</v>
      </c>
      <c r="D246" s="487" t="s">
        <v>612</v>
      </c>
      <c r="E246" s="507" t="s">
        <v>613</v>
      </c>
    </row>
    <row r="247" spans="1:5" x14ac:dyDescent="0.3">
      <c r="A247" s="481" t="s">
        <v>216</v>
      </c>
      <c r="B247" s="482" t="s">
        <v>243</v>
      </c>
      <c r="C247" s="482" t="s">
        <v>244</v>
      </c>
      <c r="D247" s="487" t="s">
        <v>614</v>
      </c>
      <c r="E247" s="507" t="s">
        <v>614</v>
      </c>
    </row>
    <row r="248" spans="1:5" x14ac:dyDescent="0.3">
      <c r="A248" s="481" t="s">
        <v>216</v>
      </c>
      <c r="B248" s="482" t="s">
        <v>243</v>
      </c>
      <c r="C248" s="482" t="s">
        <v>244</v>
      </c>
      <c r="D248" s="487" t="s">
        <v>615</v>
      </c>
      <c r="E248" s="507" t="s">
        <v>616</v>
      </c>
    </row>
    <row r="249" spans="1:5" x14ac:dyDescent="0.3">
      <c r="A249" s="481" t="s">
        <v>216</v>
      </c>
      <c r="B249" s="482" t="s">
        <v>243</v>
      </c>
      <c r="C249" s="482" t="s">
        <v>244</v>
      </c>
      <c r="D249" s="487" t="s">
        <v>617</v>
      </c>
      <c r="E249" s="507" t="s">
        <v>617</v>
      </c>
    </row>
    <row r="250" spans="1:5" x14ac:dyDescent="0.3">
      <c r="A250" s="481" t="s">
        <v>216</v>
      </c>
      <c r="B250" s="482" t="s">
        <v>243</v>
      </c>
      <c r="C250" s="482" t="s">
        <v>244</v>
      </c>
      <c r="D250" s="487" t="s">
        <v>245</v>
      </c>
      <c r="E250" s="507" t="s">
        <v>245</v>
      </c>
    </row>
    <row r="251" spans="1:5" x14ac:dyDescent="0.3">
      <c r="A251" s="481" t="s">
        <v>216</v>
      </c>
      <c r="B251" s="482" t="s">
        <v>243</v>
      </c>
      <c r="C251" s="482" t="s">
        <v>244</v>
      </c>
      <c r="D251" s="487" t="s">
        <v>618</v>
      </c>
      <c r="E251" s="507" t="s">
        <v>619</v>
      </c>
    </row>
    <row r="252" spans="1:5" x14ac:dyDescent="0.3">
      <c r="A252" s="481" t="s">
        <v>216</v>
      </c>
      <c r="B252" s="482" t="s">
        <v>243</v>
      </c>
      <c r="C252" s="482" t="s">
        <v>244</v>
      </c>
      <c r="D252" s="487" t="s">
        <v>620</v>
      </c>
      <c r="E252" s="507" t="s">
        <v>621</v>
      </c>
    </row>
    <row r="253" spans="1:5" x14ac:dyDescent="0.3">
      <c r="A253" s="481" t="s">
        <v>216</v>
      </c>
      <c r="B253" s="482" t="s">
        <v>243</v>
      </c>
      <c r="C253" s="483" t="s">
        <v>244</v>
      </c>
      <c r="D253" s="484" t="s">
        <v>481</v>
      </c>
      <c r="E253" s="505" t="s">
        <v>481</v>
      </c>
    </row>
    <row r="254" spans="1:5" x14ac:dyDescent="0.3">
      <c r="A254" s="481" t="s">
        <v>216</v>
      </c>
      <c r="B254" s="482" t="s">
        <v>243</v>
      </c>
      <c r="C254" s="488" t="s">
        <v>622</v>
      </c>
      <c r="D254" s="487" t="s">
        <v>623</v>
      </c>
      <c r="E254" s="507" t="s">
        <v>623</v>
      </c>
    </row>
    <row r="255" spans="1:5" x14ac:dyDescent="0.3">
      <c r="A255" s="481" t="s">
        <v>216</v>
      </c>
      <c r="B255" s="482" t="s">
        <v>243</v>
      </c>
      <c r="C255" s="482" t="s">
        <v>622</v>
      </c>
      <c r="D255" s="487" t="s">
        <v>624</v>
      </c>
      <c r="E255" s="507" t="s">
        <v>624</v>
      </c>
    </row>
    <row r="256" spans="1:5" x14ac:dyDescent="0.3">
      <c r="A256" s="481" t="s">
        <v>216</v>
      </c>
      <c r="B256" s="482" t="s">
        <v>243</v>
      </c>
      <c r="C256" s="483" t="s">
        <v>622</v>
      </c>
      <c r="D256" s="484" t="s">
        <v>625</v>
      </c>
      <c r="E256" s="505" t="s">
        <v>625</v>
      </c>
    </row>
    <row r="257" spans="1:5" x14ac:dyDescent="0.3">
      <c r="A257" s="481" t="s">
        <v>216</v>
      </c>
      <c r="B257" s="482" t="s">
        <v>243</v>
      </c>
      <c r="C257" s="489" t="s">
        <v>626</v>
      </c>
      <c r="D257" s="484" t="s">
        <v>627</v>
      </c>
      <c r="E257" s="505" t="s">
        <v>628</v>
      </c>
    </row>
    <row r="258" spans="1:5" x14ac:dyDescent="0.3">
      <c r="A258" s="481" t="s">
        <v>216</v>
      </c>
      <c r="B258" s="482" t="s">
        <v>243</v>
      </c>
      <c r="C258" s="488" t="s">
        <v>629</v>
      </c>
      <c r="D258" s="487" t="s">
        <v>500</v>
      </c>
      <c r="E258" s="507" t="s">
        <v>501</v>
      </c>
    </row>
    <row r="259" spans="1:5" x14ac:dyDescent="0.3">
      <c r="A259" s="481" t="s">
        <v>216</v>
      </c>
      <c r="B259" s="482" t="s">
        <v>243</v>
      </c>
      <c r="C259" s="482" t="s">
        <v>629</v>
      </c>
      <c r="D259" s="487" t="s">
        <v>502</v>
      </c>
      <c r="E259" s="507" t="s">
        <v>503</v>
      </c>
    </row>
    <row r="260" spans="1:5" ht="14.5" thickBot="1" x14ac:dyDescent="0.35">
      <c r="A260" s="490" t="s">
        <v>216</v>
      </c>
      <c r="B260" s="491" t="s">
        <v>243</v>
      </c>
      <c r="C260" s="491" t="s">
        <v>629</v>
      </c>
      <c r="D260" s="492" t="s">
        <v>506</v>
      </c>
      <c r="E260" s="508" t="s">
        <v>507</v>
      </c>
    </row>
    <row r="261" spans="1:5" x14ac:dyDescent="0.3">
      <c r="A261" s="478" t="s">
        <v>187</v>
      </c>
      <c r="B261" s="479" t="s">
        <v>630</v>
      </c>
      <c r="C261" s="498" t="s">
        <v>631</v>
      </c>
      <c r="D261" s="499" t="s">
        <v>632</v>
      </c>
      <c r="E261" s="512" t="s">
        <v>633</v>
      </c>
    </row>
    <row r="262" spans="1:5" x14ac:dyDescent="0.3">
      <c r="A262" s="481" t="s">
        <v>187</v>
      </c>
      <c r="B262" s="482" t="s">
        <v>630</v>
      </c>
      <c r="C262" s="488" t="s">
        <v>634</v>
      </c>
      <c r="D262" s="487" t="s">
        <v>483</v>
      </c>
      <c r="E262" s="507" t="s">
        <v>3005</v>
      </c>
    </row>
    <row r="263" spans="1:5" x14ac:dyDescent="0.3">
      <c r="A263" s="481" t="s">
        <v>187</v>
      </c>
      <c r="B263" s="482" t="s">
        <v>630</v>
      </c>
      <c r="C263" s="482" t="s">
        <v>634</v>
      </c>
      <c r="D263" s="487" t="s">
        <v>485</v>
      </c>
      <c r="E263" s="507" t="s">
        <v>3006</v>
      </c>
    </row>
    <row r="264" spans="1:5" x14ac:dyDescent="0.3">
      <c r="A264" s="481" t="s">
        <v>187</v>
      </c>
      <c r="B264" s="482" t="s">
        <v>630</v>
      </c>
      <c r="C264" s="482" t="s">
        <v>634</v>
      </c>
      <c r="D264" s="487" t="s">
        <v>484</v>
      </c>
      <c r="E264" s="507" t="s">
        <v>3007</v>
      </c>
    </row>
    <row r="265" spans="1:5" x14ac:dyDescent="0.3">
      <c r="A265" s="481" t="s">
        <v>187</v>
      </c>
      <c r="B265" s="482" t="s">
        <v>630</v>
      </c>
      <c r="C265" s="483" t="s">
        <v>634</v>
      </c>
      <c r="D265" s="484" t="s">
        <v>636</v>
      </c>
      <c r="E265" s="505" t="s">
        <v>3008</v>
      </c>
    </row>
    <row r="266" spans="1:5" x14ac:dyDescent="0.3">
      <c r="A266" s="481" t="s">
        <v>187</v>
      </c>
      <c r="B266" s="482" t="s">
        <v>630</v>
      </c>
      <c r="C266" s="488" t="s">
        <v>638</v>
      </c>
      <c r="D266" s="487" t="s">
        <v>639</v>
      </c>
      <c r="E266" s="507" t="s">
        <v>3009</v>
      </c>
    </row>
    <row r="267" spans="1:5" x14ac:dyDescent="0.3">
      <c r="A267" s="481" t="s">
        <v>187</v>
      </c>
      <c r="B267" s="482" t="s">
        <v>630</v>
      </c>
      <c r="C267" s="483" t="s">
        <v>638</v>
      </c>
      <c r="D267" s="484" t="s">
        <v>640</v>
      </c>
      <c r="E267" s="505" t="s">
        <v>3010</v>
      </c>
    </row>
    <row r="268" spans="1:5" x14ac:dyDescent="0.3">
      <c r="A268" s="481" t="s">
        <v>187</v>
      </c>
      <c r="B268" s="483" t="s">
        <v>630</v>
      </c>
      <c r="C268" s="489" t="s">
        <v>641</v>
      </c>
      <c r="D268" s="484" t="s">
        <v>642</v>
      </c>
      <c r="E268" s="505" t="s">
        <v>3011</v>
      </c>
    </row>
    <row r="269" spans="1:5" x14ac:dyDescent="0.3">
      <c r="A269" s="481" t="s">
        <v>187</v>
      </c>
      <c r="B269" s="488" t="s">
        <v>188</v>
      </c>
      <c r="C269" s="493" t="s">
        <v>189</v>
      </c>
      <c r="D269" s="494" t="s">
        <v>189</v>
      </c>
      <c r="E269" s="509" t="s">
        <v>3012</v>
      </c>
    </row>
    <row r="270" spans="1:5" ht="14.5" thickBot="1" x14ac:dyDescent="0.35">
      <c r="A270" s="490" t="s">
        <v>187</v>
      </c>
      <c r="B270" s="491" t="s">
        <v>188</v>
      </c>
      <c r="C270" s="495" t="s">
        <v>644</v>
      </c>
      <c r="D270" s="492" t="s">
        <v>644</v>
      </c>
      <c r="E270" s="508" t="s">
        <v>3013</v>
      </c>
    </row>
    <row r="271" spans="1:5" x14ac:dyDescent="0.3">
      <c r="A271" s="478" t="s">
        <v>238</v>
      </c>
      <c r="B271" s="479" t="s">
        <v>239</v>
      </c>
      <c r="C271" s="498" t="s">
        <v>646</v>
      </c>
      <c r="D271" s="499" t="s">
        <v>646</v>
      </c>
      <c r="E271" s="512" t="s">
        <v>3014</v>
      </c>
    </row>
    <row r="272" spans="1:5" x14ac:dyDescent="0.3">
      <c r="A272" s="481" t="s">
        <v>238</v>
      </c>
      <c r="B272" s="482" t="s">
        <v>239</v>
      </c>
      <c r="C272" s="488" t="s">
        <v>647</v>
      </c>
      <c r="D272" s="487" t="s">
        <v>648</v>
      </c>
      <c r="E272" s="507" t="s">
        <v>3015</v>
      </c>
    </row>
    <row r="273" spans="1:5" x14ac:dyDescent="0.3">
      <c r="A273" s="481" t="s">
        <v>238</v>
      </c>
      <c r="B273" s="482" t="s">
        <v>239</v>
      </c>
      <c r="C273" s="482" t="s">
        <v>647</v>
      </c>
      <c r="D273" s="487" t="s">
        <v>650</v>
      </c>
      <c r="E273" s="507" t="s">
        <v>3016</v>
      </c>
    </row>
    <row r="274" spans="1:5" x14ac:dyDescent="0.3">
      <c r="A274" s="481" t="s">
        <v>238</v>
      </c>
      <c r="B274" s="482" t="s">
        <v>239</v>
      </c>
      <c r="C274" s="482" t="s">
        <v>647</v>
      </c>
      <c r="D274" s="487" t="s">
        <v>651</v>
      </c>
      <c r="E274" s="507" t="s">
        <v>3017</v>
      </c>
    </row>
    <row r="275" spans="1:5" x14ac:dyDescent="0.3">
      <c r="A275" s="481" t="s">
        <v>238</v>
      </c>
      <c r="B275" s="482" t="s">
        <v>239</v>
      </c>
      <c r="C275" s="482" t="s">
        <v>647</v>
      </c>
      <c r="D275" s="487" t="s">
        <v>652</v>
      </c>
      <c r="E275" s="507" t="s">
        <v>3018</v>
      </c>
    </row>
    <row r="276" spans="1:5" x14ac:dyDescent="0.3">
      <c r="A276" s="481" t="s">
        <v>238</v>
      </c>
      <c r="B276" s="482" t="s">
        <v>239</v>
      </c>
      <c r="C276" s="482" t="s">
        <v>647</v>
      </c>
      <c r="D276" s="487" t="s">
        <v>654</v>
      </c>
      <c r="E276" s="507" t="s">
        <v>3019</v>
      </c>
    </row>
    <row r="277" spans="1:5" x14ac:dyDescent="0.3">
      <c r="A277" s="481" t="s">
        <v>238</v>
      </c>
      <c r="B277" s="482" t="s">
        <v>239</v>
      </c>
      <c r="C277" s="482" t="s">
        <v>647</v>
      </c>
      <c r="D277" s="487" t="s">
        <v>655</v>
      </c>
      <c r="E277" s="507" t="s">
        <v>3020</v>
      </c>
    </row>
    <row r="278" spans="1:5" x14ac:dyDescent="0.3">
      <c r="A278" s="481" t="s">
        <v>238</v>
      </c>
      <c r="B278" s="482" t="s">
        <v>239</v>
      </c>
      <c r="C278" s="483" t="s">
        <v>647</v>
      </c>
      <c r="D278" s="484" t="s">
        <v>656</v>
      </c>
      <c r="E278" s="505" t="s">
        <v>3021</v>
      </c>
    </row>
    <row r="279" spans="1:5" x14ac:dyDescent="0.3">
      <c r="A279" s="481" t="s">
        <v>238</v>
      </c>
      <c r="B279" s="482" t="s">
        <v>239</v>
      </c>
      <c r="C279" s="488" t="s">
        <v>240</v>
      </c>
      <c r="D279" s="487" t="s">
        <v>241</v>
      </c>
      <c r="E279" s="507" t="s">
        <v>3022</v>
      </c>
    </row>
    <row r="280" spans="1:5" x14ac:dyDescent="0.3">
      <c r="A280" s="481" t="s">
        <v>238</v>
      </c>
      <c r="B280" s="482" t="s">
        <v>239</v>
      </c>
      <c r="C280" s="482" t="s">
        <v>240</v>
      </c>
      <c r="D280" s="487" t="s">
        <v>659</v>
      </c>
      <c r="E280" s="507" t="s">
        <v>3023</v>
      </c>
    </row>
    <row r="281" spans="1:5" x14ac:dyDescent="0.3">
      <c r="A281" s="481" t="s">
        <v>238</v>
      </c>
      <c r="B281" s="482" t="s">
        <v>239</v>
      </c>
      <c r="C281" s="482" t="s">
        <v>240</v>
      </c>
      <c r="D281" s="487" t="s">
        <v>661</v>
      </c>
      <c r="E281" s="507" t="s">
        <v>3024</v>
      </c>
    </row>
    <row r="282" spans="1:5" x14ac:dyDescent="0.3">
      <c r="A282" s="481" t="s">
        <v>238</v>
      </c>
      <c r="B282" s="482" t="s">
        <v>239</v>
      </c>
      <c r="C282" s="483" t="s">
        <v>240</v>
      </c>
      <c r="D282" s="484" t="s">
        <v>663</v>
      </c>
      <c r="E282" s="505" t="s">
        <v>3025</v>
      </c>
    </row>
    <row r="283" spans="1:5" x14ac:dyDescent="0.3">
      <c r="A283" s="481" t="s">
        <v>238</v>
      </c>
      <c r="B283" s="483" t="s">
        <v>239</v>
      </c>
      <c r="C283" s="489" t="s">
        <v>665</v>
      </c>
      <c r="D283" s="484" t="s">
        <v>666</v>
      </c>
      <c r="E283" s="505" t="s">
        <v>3026</v>
      </c>
    </row>
    <row r="284" spans="1:5" x14ac:dyDescent="0.3">
      <c r="A284" s="481" t="s">
        <v>238</v>
      </c>
      <c r="B284" s="488" t="s">
        <v>667</v>
      </c>
      <c r="C284" s="488" t="s">
        <v>668</v>
      </c>
      <c r="D284" s="487" t="s">
        <v>563</v>
      </c>
      <c r="E284" s="507" t="s">
        <v>3027</v>
      </c>
    </row>
    <row r="285" spans="1:5" x14ac:dyDescent="0.3">
      <c r="A285" s="481" t="s">
        <v>238</v>
      </c>
      <c r="B285" s="482" t="s">
        <v>667</v>
      </c>
      <c r="C285" s="483" t="s">
        <v>668</v>
      </c>
      <c r="D285" s="484" t="s">
        <v>265</v>
      </c>
      <c r="E285" s="505" t="s">
        <v>3028</v>
      </c>
    </row>
    <row r="286" spans="1:5" x14ac:dyDescent="0.3">
      <c r="A286" s="481" t="s">
        <v>238</v>
      </c>
      <c r="B286" s="482" t="s">
        <v>667</v>
      </c>
      <c r="C286" s="488" t="s">
        <v>669</v>
      </c>
      <c r="D286" s="487" t="s">
        <v>670</v>
      </c>
      <c r="E286" s="507" t="s">
        <v>3029</v>
      </c>
    </row>
    <row r="287" spans="1:5" x14ac:dyDescent="0.3">
      <c r="A287" s="481" t="s">
        <v>238</v>
      </c>
      <c r="B287" s="482" t="s">
        <v>667</v>
      </c>
      <c r="C287" s="482" t="s">
        <v>669</v>
      </c>
      <c r="D287" s="487" t="s">
        <v>671</v>
      </c>
      <c r="E287" s="507" t="s">
        <v>3030</v>
      </c>
    </row>
    <row r="288" spans="1:5" x14ac:dyDescent="0.3">
      <c r="A288" s="481" t="s">
        <v>238</v>
      </c>
      <c r="B288" s="482" t="s">
        <v>667</v>
      </c>
      <c r="C288" s="482" t="s">
        <v>669</v>
      </c>
      <c r="D288" s="487" t="s">
        <v>673</v>
      </c>
      <c r="E288" s="507" t="s">
        <v>3031</v>
      </c>
    </row>
    <row r="289" spans="1:5" x14ac:dyDescent="0.3">
      <c r="A289" s="481" t="s">
        <v>238</v>
      </c>
      <c r="B289" s="482" t="s">
        <v>667</v>
      </c>
      <c r="C289" s="482" t="s">
        <v>669</v>
      </c>
      <c r="D289" s="487" t="s">
        <v>675</v>
      </c>
      <c r="E289" s="507" t="s">
        <v>3032</v>
      </c>
    </row>
    <row r="290" spans="1:5" x14ac:dyDescent="0.3">
      <c r="A290" s="481" t="s">
        <v>238</v>
      </c>
      <c r="B290" s="482" t="s">
        <v>667</v>
      </c>
      <c r="C290" s="482" t="s">
        <v>669</v>
      </c>
      <c r="D290" s="487" t="s">
        <v>676</v>
      </c>
      <c r="E290" s="507" t="s">
        <v>3033</v>
      </c>
    </row>
    <row r="291" spans="1:5" x14ac:dyDescent="0.3">
      <c r="A291" s="481" t="s">
        <v>238</v>
      </c>
      <c r="B291" s="482" t="s">
        <v>667</v>
      </c>
      <c r="C291" s="483" t="s">
        <v>669</v>
      </c>
      <c r="D291" s="484" t="s">
        <v>677</v>
      </c>
      <c r="E291" s="505" t="s">
        <v>3034</v>
      </c>
    </row>
    <row r="292" spans="1:5" x14ac:dyDescent="0.3">
      <c r="A292" s="481" t="s">
        <v>238</v>
      </c>
      <c r="B292" s="482" t="s">
        <v>667</v>
      </c>
      <c r="C292" s="488" t="s">
        <v>678</v>
      </c>
      <c r="D292" s="487" t="s">
        <v>679</v>
      </c>
      <c r="E292" s="507" t="s">
        <v>3035</v>
      </c>
    </row>
    <row r="293" spans="1:5" x14ac:dyDescent="0.3">
      <c r="A293" s="481" t="s">
        <v>238</v>
      </c>
      <c r="B293" s="482" t="s">
        <v>667</v>
      </c>
      <c r="C293" s="482" t="s">
        <v>678</v>
      </c>
      <c r="D293" s="487" t="s">
        <v>680</v>
      </c>
      <c r="E293" s="507" t="s">
        <v>3036</v>
      </c>
    </row>
    <row r="294" spans="1:5" x14ac:dyDescent="0.3">
      <c r="A294" s="481" t="s">
        <v>238</v>
      </c>
      <c r="B294" s="482" t="s">
        <v>667</v>
      </c>
      <c r="C294" s="482" t="s">
        <v>678</v>
      </c>
      <c r="D294" s="487" t="s">
        <v>681</v>
      </c>
      <c r="E294" s="507" t="s">
        <v>3037</v>
      </c>
    </row>
    <row r="295" spans="1:5" x14ac:dyDescent="0.3">
      <c r="A295" s="481" t="s">
        <v>238</v>
      </c>
      <c r="B295" s="482" t="s">
        <v>667</v>
      </c>
      <c r="C295" s="482" t="s">
        <v>678</v>
      </c>
      <c r="D295" s="487" t="s">
        <v>682</v>
      </c>
      <c r="E295" s="507" t="s">
        <v>3038</v>
      </c>
    </row>
    <row r="296" spans="1:5" x14ac:dyDescent="0.3">
      <c r="A296" s="481" t="s">
        <v>238</v>
      </c>
      <c r="B296" s="482" t="s">
        <v>667</v>
      </c>
      <c r="C296" s="482" t="s">
        <v>678</v>
      </c>
      <c r="D296" s="487" t="s">
        <v>683</v>
      </c>
      <c r="E296" s="507" t="s">
        <v>3039</v>
      </c>
    </row>
    <row r="297" spans="1:5" x14ac:dyDescent="0.3">
      <c r="A297" s="481" t="s">
        <v>238</v>
      </c>
      <c r="B297" s="482" t="s">
        <v>667</v>
      </c>
      <c r="C297" s="482" t="s">
        <v>678</v>
      </c>
      <c r="D297" s="487" t="s">
        <v>684</v>
      </c>
      <c r="E297" s="507" t="s">
        <v>3040</v>
      </c>
    </row>
    <row r="298" spans="1:5" x14ac:dyDescent="0.3">
      <c r="A298" s="481" t="s">
        <v>238</v>
      </c>
      <c r="B298" s="482" t="s">
        <v>667</v>
      </c>
      <c r="C298" s="482" t="s">
        <v>678</v>
      </c>
      <c r="D298" s="487" t="s">
        <v>685</v>
      </c>
      <c r="E298" s="507" t="s">
        <v>3041</v>
      </c>
    </row>
    <row r="299" spans="1:5" x14ac:dyDescent="0.3">
      <c r="A299" s="481" t="s">
        <v>238</v>
      </c>
      <c r="B299" s="482" t="s">
        <v>667</v>
      </c>
      <c r="C299" s="482" t="s">
        <v>678</v>
      </c>
      <c r="D299" s="487" t="s">
        <v>686</v>
      </c>
      <c r="E299" s="507" t="s">
        <v>3042</v>
      </c>
    </row>
    <row r="300" spans="1:5" x14ac:dyDescent="0.3">
      <c r="A300" s="481" t="s">
        <v>238</v>
      </c>
      <c r="B300" s="482" t="s">
        <v>667</v>
      </c>
      <c r="C300" s="482" t="s">
        <v>678</v>
      </c>
      <c r="D300" s="487" t="s">
        <v>688</v>
      </c>
      <c r="E300" s="507" t="s">
        <v>3043</v>
      </c>
    </row>
    <row r="301" spans="1:5" x14ac:dyDescent="0.3">
      <c r="A301" s="481" t="s">
        <v>238</v>
      </c>
      <c r="B301" s="482" t="s">
        <v>667</v>
      </c>
      <c r="C301" s="482" t="s">
        <v>678</v>
      </c>
      <c r="D301" s="487" t="s">
        <v>690</v>
      </c>
      <c r="E301" s="507" t="s">
        <v>3044</v>
      </c>
    </row>
    <row r="302" spans="1:5" x14ac:dyDescent="0.3">
      <c r="A302" s="481" t="s">
        <v>238</v>
      </c>
      <c r="B302" s="483" t="s">
        <v>667</v>
      </c>
      <c r="C302" s="483" t="s">
        <v>678</v>
      </c>
      <c r="D302" s="484" t="s">
        <v>692</v>
      </c>
      <c r="E302" s="505" t="s">
        <v>3045</v>
      </c>
    </row>
    <row r="303" spans="1:5" x14ac:dyDescent="0.3">
      <c r="A303" s="481" t="s">
        <v>238</v>
      </c>
      <c r="B303" s="488" t="s">
        <v>693</v>
      </c>
      <c r="C303" s="485" t="s">
        <v>694</v>
      </c>
      <c r="D303" s="486" t="s">
        <v>695</v>
      </c>
      <c r="E303" s="506" t="s">
        <v>3050</v>
      </c>
    </row>
    <row r="304" spans="1:5" x14ac:dyDescent="0.3">
      <c r="A304" s="481" t="s">
        <v>238</v>
      </c>
      <c r="B304" s="482" t="s">
        <v>693</v>
      </c>
      <c r="C304" s="483" t="s">
        <v>694</v>
      </c>
      <c r="D304" s="484" t="s">
        <v>694</v>
      </c>
      <c r="E304" s="505" t="s">
        <v>3051</v>
      </c>
    </row>
    <row r="305" spans="1:5" x14ac:dyDescent="0.3">
      <c r="A305" s="481" t="s">
        <v>238</v>
      </c>
      <c r="B305" s="483" t="s">
        <v>693</v>
      </c>
      <c r="C305" s="489" t="s">
        <v>697</v>
      </c>
      <c r="D305" s="484" t="s">
        <v>697</v>
      </c>
      <c r="E305" s="505" t="s">
        <v>3052</v>
      </c>
    </row>
    <row r="306" spans="1:5" x14ac:dyDescent="0.3">
      <c r="A306" s="481" t="s">
        <v>238</v>
      </c>
      <c r="B306" s="488" t="s">
        <v>699</v>
      </c>
      <c r="C306" s="485" t="s">
        <v>700</v>
      </c>
      <c r="D306" s="486" t="s">
        <v>701</v>
      </c>
      <c r="E306" s="506" t="s">
        <v>3053</v>
      </c>
    </row>
    <row r="307" spans="1:5" x14ac:dyDescent="0.3">
      <c r="A307" s="481" t="s">
        <v>238</v>
      </c>
      <c r="B307" s="482" t="s">
        <v>699</v>
      </c>
      <c r="C307" s="482" t="s">
        <v>700</v>
      </c>
      <c r="D307" s="487" t="s">
        <v>703</v>
      </c>
      <c r="E307" s="507" t="s">
        <v>3054</v>
      </c>
    </row>
    <row r="308" spans="1:5" x14ac:dyDescent="0.3">
      <c r="A308" s="481" t="s">
        <v>238</v>
      </c>
      <c r="B308" s="482" t="s">
        <v>699</v>
      </c>
      <c r="C308" s="482" t="s">
        <v>700</v>
      </c>
      <c r="D308" s="487" t="s">
        <v>704</v>
      </c>
      <c r="E308" s="507" t="s">
        <v>3055</v>
      </c>
    </row>
    <row r="309" spans="1:5" x14ac:dyDescent="0.3">
      <c r="A309" s="481" t="s">
        <v>238</v>
      </c>
      <c r="B309" s="482" t="s">
        <v>699</v>
      </c>
      <c r="C309" s="482" t="s">
        <v>700</v>
      </c>
      <c r="D309" s="487" t="s">
        <v>706</v>
      </c>
      <c r="E309" s="507" t="s">
        <v>3056</v>
      </c>
    </row>
    <row r="310" spans="1:5" x14ac:dyDescent="0.3">
      <c r="A310" s="481" t="s">
        <v>238</v>
      </c>
      <c r="B310" s="482" t="s">
        <v>699</v>
      </c>
      <c r="C310" s="482" t="s">
        <v>700</v>
      </c>
      <c r="D310" s="487" t="s">
        <v>707</v>
      </c>
      <c r="E310" s="507" t="s">
        <v>3057</v>
      </c>
    </row>
    <row r="311" spans="1:5" x14ac:dyDescent="0.3">
      <c r="A311" s="481" t="s">
        <v>238</v>
      </c>
      <c r="B311" s="482" t="s">
        <v>699</v>
      </c>
      <c r="C311" s="483" t="s">
        <v>700</v>
      </c>
      <c r="D311" s="484" t="s">
        <v>708</v>
      </c>
      <c r="E311" s="505" t="s">
        <v>3047</v>
      </c>
    </row>
    <row r="312" spans="1:5" x14ac:dyDescent="0.3">
      <c r="A312" s="481" t="s">
        <v>238</v>
      </c>
      <c r="B312" s="482" t="s">
        <v>699</v>
      </c>
      <c r="C312" s="488" t="s">
        <v>709</v>
      </c>
      <c r="D312" s="487" t="s">
        <v>710</v>
      </c>
      <c r="E312" s="507" t="s">
        <v>3046</v>
      </c>
    </row>
    <row r="313" spans="1:5" x14ac:dyDescent="0.3">
      <c r="A313" s="481" t="s">
        <v>238</v>
      </c>
      <c r="B313" s="482" t="s">
        <v>699</v>
      </c>
      <c r="C313" s="482" t="s">
        <v>709</v>
      </c>
      <c r="D313" s="487" t="s">
        <v>712</v>
      </c>
      <c r="E313" s="507" t="s">
        <v>3058</v>
      </c>
    </row>
    <row r="314" spans="1:5" x14ac:dyDescent="0.3">
      <c r="A314" s="481" t="s">
        <v>238</v>
      </c>
      <c r="B314" s="482" t="s">
        <v>699</v>
      </c>
      <c r="C314" s="482" t="s">
        <v>709</v>
      </c>
      <c r="D314" s="487" t="s">
        <v>714</v>
      </c>
      <c r="E314" s="507" t="s">
        <v>3059</v>
      </c>
    </row>
    <row r="315" spans="1:5" x14ac:dyDescent="0.3">
      <c r="A315" s="481" t="s">
        <v>238</v>
      </c>
      <c r="B315" s="482" t="s">
        <v>699</v>
      </c>
      <c r="C315" s="482" t="s">
        <v>709</v>
      </c>
      <c r="D315" s="487" t="s">
        <v>716</v>
      </c>
      <c r="E315" s="507" t="s">
        <v>3060</v>
      </c>
    </row>
    <row r="316" spans="1:5" x14ac:dyDescent="0.3">
      <c r="A316" s="481" t="s">
        <v>238</v>
      </c>
      <c r="B316" s="482" t="s">
        <v>699</v>
      </c>
      <c r="C316" s="482" t="s">
        <v>709</v>
      </c>
      <c r="D316" s="487" t="s">
        <v>718</v>
      </c>
      <c r="E316" s="507" t="s">
        <v>3061</v>
      </c>
    </row>
    <row r="317" spans="1:5" x14ac:dyDescent="0.3">
      <c r="A317" s="481" t="s">
        <v>238</v>
      </c>
      <c r="B317" s="482" t="s">
        <v>699</v>
      </c>
      <c r="C317" s="482" t="s">
        <v>709</v>
      </c>
      <c r="D317" s="487" t="s">
        <v>720</v>
      </c>
      <c r="E317" s="507" t="s">
        <v>3062</v>
      </c>
    </row>
    <row r="318" spans="1:5" x14ac:dyDescent="0.3">
      <c r="A318" s="481" t="s">
        <v>238</v>
      </c>
      <c r="B318" s="483" t="s">
        <v>699</v>
      </c>
      <c r="C318" s="483" t="s">
        <v>709</v>
      </c>
      <c r="D318" s="484" t="s">
        <v>722</v>
      </c>
      <c r="E318" s="505" t="s">
        <v>3063</v>
      </c>
    </row>
    <row r="319" spans="1:5" x14ac:dyDescent="0.3">
      <c r="A319" s="481" t="s">
        <v>238</v>
      </c>
      <c r="B319" s="488" t="s">
        <v>724</v>
      </c>
      <c r="C319" s="485" t="s">
        <v>725</v>
      </c>
      <c r="D319" s="486" t="s">
        <v>726</v>
      </c>
      <c r="E319" s="506" t="s">
        <v>3064</v>
      </c>
    </row>
    <row r="320" spans="1:5" x14ac:dyDescent="0.3">
      <c r="A320" s="481" t="s">
        <v>238</v>
      </c>
      <c r="B320" s="482" t="s">
        <v>724</v>
      </c>
      <c r="C320" s="482" t="s">
        <v>725</v>
      </c>
      <c r="D320" s="487" t="s">
        <v>727</v>
      </c>
      <c r="E320" s="507" t="s">
        <v>3065</v>
      </c>
    </row>
    <row r="321" spans="1:5" x14ac:dyDescent="0.3">
      <c r="A321" s="481" t="s">
        <v>238</v>
      </c>
      <c r="B321" s="482" t="s">
        <v>724</v>
      </c>
      <c r="C321" s="482" t="s">
        <v>725</v>
      </c>
      <c r="D321" s="487" t="s">
        <v>729</v>
      </c>
      <c r="E321" s="507" t="s">
        <v>3066</v>
      </c>
    </row>
    <row r="322" spans="1:5" x14ac:dyDescent="0.3">
      <c r="A322" s="481" t="s">
        <v>238</v>
      </c>
      <c r="B322" s="482" t="s">
        <v>724</v>
      </c>
      <c r="C322" s="482" t="s">
        <v>725</v>
      </c>
      <c r="D322" s="487" t="s">
        <v>731</v>
      </c>
      <c r="E322" s="507" t="s">
        <v>3067</v>
      </c>
    </row>
    <row r="323" spans="1:5" x14ac:dyDescent="0.3">
      <c r="A323" s="481" t="s">
        <v>238</v>
      </c>
      <c r="B323" s="482" t="s">
        <v>724</v>
      </c>
      <c r="C323" s="482" t="s">
        <v>725</v>
      </c>
      <c r="D323" s="487" t="s">
        <v>733</v>
      </c>
      <c r="E323" s="507" t="s">
        <v>3068</v>
      </c>
    </row>
    <row r="324" spans="1:5" x14ac:dyDescent="0.3">
      <c r="A324" s="481" t="s">
        <v>238</v>
      </c>
      <c r="B324" s="482" t="s">
        <v>724</v>
      </c>
      <c r="C324" s="482" t="s">
        <v>725</v>
      </c>
      <c r="D324" s="487" t="s">
        <v>735</v>
      </c>
      <c r="E324" s="507" t="s">
        <v>3069</v>
      </c>
    </row>
    <row r="325" spans="1:5" x14ac:dyDescent="0.3">
      <c r="A325" s="481" t="s">
        <v>238</v>
      </c>
      <c r="B325" s="482" t="s">
        <v>724</v>
      </c>
      <c r="C325" s="482" t="s">
        <v>725</v>
      </c>
      <c r="D325" s="487" t="s">
        <v>737</v>
      </c>
      <c r="E325" s="507" t="s">
        <v>3070</v>
      </c>
    </row>
    <row r="326" spans="1:5" x14ac:dyDescent="0.3">
      <c r="A326" s="481" t="s">
        <v>238</v>
      </c>
      <c r="B326" s="482" t="s">
        <v>724</v>
      </c>
      <c r="C326" s="483" t="s">
        <v>725</v>
      </c>
      <c r="D326" s="484" t="s">
        <v>738</v>
      </c>
      <c r="E326" s="505" t="s">
        <v>3071</v>
      </c>
    </row>
    <row r="327" spans="1:5" x14ac:dyDescent="0.3">
      <c r="A327" s="481" t="s">
        <v>238</v>
      </c>
      <c r="B327" s="482" t="s">
        <v>724</v>
      </c>
      <c r="C327" s="488" t="s">
        <v>739</v>
      </c>
      <c r="D327" s="487" t="s">
        <v>740</v>
      </c>
      <c r="E327" s="507" t="s">
        <v>3072</v>
      </c>
    </row>
    <row r="328" spans="1:5" x14ac:dyDescent="0.3">
      <c r="A328" s="481" t="s">
        <v>238</v>
      </c>
      <c r="B328" s="483" t="s">
        <v>724</v>
      </c>
      <c r="C328" s="483" t="s">
        <v>739</v>
      </c>
      <c r="D328" s="484" t="s">
        <v>741</v>
      </c>
      <c r="E328" s="505" t="s">
        <v>3073</v>
      </c>
    </row>
    <row r="329" spans="1:5" x14ac:dyDescent="0.3">
      <c r="A329" s="481" t="s">
        <v>238</v>
      </c>
      <c r="B329" s="488" t="s">
        <v>742</v>
      </c>
      <c r="C329" s="489" t="s">
        <v>743</v>
      </c>
      <c r="D329" s="484" t="s">
        <v>743</v>
      </c>
      <c r="E329" s="505" t="s">
        <v>3074</v>
      </c>
    </row>
    <row r="330" spans="1:5" x14ac:dyDescent="0.3">
      <c r="A330" s="481" t="s">
        <v>238</v>
      </c>
      <c r="B330" s="482" t="s">
        <v>742</v>
      </c>
      <c r="C330" s="489" t="s">
        <v>744</v>
      </c>
      <c r="D330" s="484" t="s">
        <v>745</v>
      </c>
      <c r="E330" s="505" t="s">
        <v>3075</v>
      </c>
    </row>
    <row r="331" spans="1:5" x14ac:dyDescent="0.3">
      <c r="A331" s="481" t="s">
        <v>238</v>
      </c>
      <c r="B331" s="482" t="s">
        <v>742</v>
      </c>
      <c r="C331" s="488" t="s">
        <v>746</v>
      </c>
      <c r="D331" s="487" t="s">
        <v>747</v>
      </c>
      <c r="E331" s="507" t="s">
        <v>3049</v>
      </c>
    </row>
    <row r="332" spans="1:5" ht="14.5" thickBot="1" x14ac:dyDescent="0.35">
      <c r="A332" s="490" t="s">
        <v>238</v>
      </c>
      <c r="B332" s="491" t="s">
        <v>742</v>
      </c>
      <c r="C332" s="491" t="s">
        <v>746</v>
      </c>
      <c r="D332" s="492" t="s">
        <v>748</v>
      </c>
      <c r="E332" s="508" t="s">
        <v>3048</v>
      </c>
    </row>
    <row r="333" spans="1:5" x14ac:dyDescent="0.3">
      <c r="A333" s="478" t="s">
        <v>749</v>
      </c>
      <c r="B333" s="479" t="s">
        <v>750</v>
      </c>
      <c r="C333" s="479" t="s">
        <v>751</v>
      </c>
      <c r="D333" s="480" t="s">
        <v>752</v>
      </c>
      <c r="E333" s="504" t="s">
        <v>752</v>
      </c>
    </row>
    <row r="334" spans="1:5" x14ac:dyDescent="0.3">
      <c r="A334" s="481" t="s">
        <v>749</v>
      </c>
      <c r="B334" s="482" t="s">
        <v>750</v>
      </c>
      <c r="C334" s="482" t="s">
        <v>751</v>
      </c>
      <c r="D334" s="487" t="s">
        <v>753</v>
      </c>
      <c r="E334" s="507" t="s">
        <v>754</v>
      </c>
    </row>
    <row r="335" spans="1:5" x14ac:dyDescent="0.3">
      <c r="A335" s="481" t="s">
        <v>749</v>
      </c>
      <c r="B335" s="482" t="s">
        <v>750</v>
      </c>
      <c r="C335" s="483" t="s">
        <v>751</v>
      </c>
      <c r="D335" s="484" t="s">
        <v>755</v>
      </c>
      <c r="E335" s="505" t="s">
        <v>756</v>
      </c>
    </row>
    <row r="336" spans="1:5" x14ac:dyDescent="0.3">
      <c r="A336" s="481" t="s">
        <v>749</v>
      </c>
      <c r="B336" s="483" t="s">
        <v>750</v>
      </c>
      <c r="C336" s="489" t="s">
        <v>757</v>
      </c>
      <c r="D336" s="484" t="s">
        <v>758</v>
      </c>
      <c r="E336" s="505" t="s">
        <v>759</v>
      </c>
    </row>
    <row r="337" spans="1:5" x14ac:dyDescent="0.3">
      <c r="A337" s="481" t="s">
        <v>749</v>
      </c>
      <c r="B337" s="488" t="s">
        <v>760</v>
      </c>
      <c r="C337" s="488" t="s">
        <v>761</v>
      </c>
      <c r="D337" s="487" t="s">
        <v>762</v>
      </c>
      <c r="E337" s="507" t="s">
        <v>762</v>
      </c>
    </row>
    <row r="338" spans="1:5" x14ac:dyDescent="0.3">
      <c r="A338" s="481" t="s">
        <v>749</v>
      </c>
      <c r="B338" s="482" t="s">
        <v>760</v>
      </c>
      <c r="C338" s="482" t="s">
        <v>761</v>
      </c>
      <c r="D338" s="487" t="s">
        <v>763</v>
      </c>
      <c r="E338" s="507" t="s">
        <v>763</v>
      </c>
    </row>
    <row r="339" spans="1:5" x14ac:dyDescent="0.3">
      <c r="A339" s="481" t="s">
        <v>749</v>
      </c>
      <c r="B339" s="482" t="s">
        <v>760</v>
      </c>
      <c r="C339" s="483" t="s">
        <v>761</v>
      </c>
      <c r="D339" s="484" t="s">
        <v>764</v>
      </c>
      <c r="E339" s="505" t="s">
        <v>765</v>
      </c>
    </row>
    <row r="340" spans="1:5" x14ac:dyDescent="0.3">
      <c r="A340" s="481" t="s">
        <v>749</v>
      </c>
      <c r="B340" s="482" t="s">
        <v>760</v>
      </c>
      <c r="C340" s="488" t="s">
        <v>766</v>
      </c>
      <c r="D340" s="487" t="s">
        <v>531</v>
      </c>
      <c r="E340" s="507" t="s">
        <v>532</v>
      </c>
    </row>
    <row r="341" spans="1:5" x14ac:dyDescent="0.3">
      <c r="A341" s="481" t="s">
        <v>749</v>
      </c>
      <c r="B341" s="482" t="s">
        <v>760</v>
      </c>
      <c r="C341" s="482" t="s">
        <v>766</v>
      </c>
      <c r="D341" s="487" t="s">
        <v>767</v>
      </c>
      <c r="E341" s="507" t="s">
        <v>767</v>
      </c>
    </row>
    <row r="342" spans="1:5" x14ac:dyDescent="0.3">
      <c r="A342" s="481" t="s">
        <v>749</v>
      </c>
      <c r="B342" s="482" t="s">
        <v>760</v>
      </c>
      <c r="C342" s="482" t="s">
        <v>766</v>
      </c>
      <c r="D342" s="487" t="s">
        <v>768</v>
      </c>
      <c r="E342" s="507" t="s">
        <v>769</v>
      </c>
    </row>
    <row r="343" spans="1:5" x14ac:dyDescent="0.3">
      <c r="A343" s="481" t="s">
        <v>749</v>
      </c>
      <c r="B343" s="482" t="s">
        <v>760</v>
      </c>
      <c r="C343" s="482" t="s">
        <v>766</v>
      </c>
      <c r="D343" s="487" t="s">
        <v>770</v>
      </c>
      <c r="E343" s="507" t="s">
        <v>771</v>
      </c>
    </row>
    <row r="344" spans="1:5" ht="14.5" thickBot="1" x14ac:dyDescent="0.35">
      <c r="A344" s="490" t="s">
        <v>749</v>
      </c>
      <c r="B344" s="491" t="s">
        <v>760</v>
      </c>
      <c r="C344" s="491" t="s">
        <v>766</v>
      </c>
      <c r="D344" s="492" t="s">
        <v>772</v>
      </c>
      <c r="E344" s="508" t="s">
        <v>773</v>
      </c>
    </row>
    <row r="345" spans="1:5" x14ac:dyDescent="0.3">
      <c r="A345" s="478" t="s">
        <v>195</v>
      </c>
      <c r="B345" s="479" t="s">
        <v>774</v>
      </c>
      <c r="C345" s="479" t="s">
        <v>775</v>
      </c>
      <c r="D345" s="480" t="s">
        <v>776</v>
      </c>
      <c r="E345" s="504" t="s">
        <v>777</v>
      </c>
    </row>
    <row r="346" spans="1:5" x14ac:dyDescent="0.3">
      <c r="A346" s="481" t="s">
        <v>195</v>
      </c>
      <c r="B346" s="482" t="s">
        <v>774</v>
      </c>
      <c r="C346" s="482" t="s">
        <v>775</v>
      </c>
      <c r="D346" s="487" t="s">
        <v>778</v>
      </c>
      <c r="E346" s="507" t="s">
        <v>779</v>
      </c>
    </row>
    <row r="347" spans="1:5" x14ac:dyDescent="0.3">
      <c r="A347" s="481" t="s">
        <v>195</v>
      </c>
      <c r="B347" s="482" t="s">
        <v>774</v>
      </c>
      <c r="C347" s="482" t="s">
        <v>775</v>
      </c>
      <c r="D347" s="487" t="s">
        <v>780</v>
      </c>
      <c r="E347" s="507" t="s">
        <v>781</v>
      </c>
    </row>
    <row r="348" spans="1:5" x14ac:dyDescent="0.3">
      <c r="A348" s="481" t="s">
        <v>195</v>
      </c>
      <c r="B348" s="482" t="s">
        <v>774</v>
      </c>
      <c r="C348" s="482" t="s">
        <v>775</v>
      </c>
      <c r="D348" s="487" t="s">
        <v>782</v>
      </c>
      <c r="E348" s="507" t="s">
        <v>783</v>
      </c>
    </row>
    <row r="349" spans="1:5" x14ac:dyDescent="0.3">
      <c r="A349" s="481" t="s">
        <v>195</v>
      </c>
      <c r="B349" s="482" t="s">
        <v>774</v>
      </c>
      <c r="C349" s="482" t="s">
        <v>775</v>
      </c>
      <c r="D349" s="487" t="s">
        <v>784</v>
      </c>
      <c r="E349" s="507" t="s">
        <v>785</v>
      </c>
    </row>
    <row r="350" spans="1:5" x14ac:dyDescent="0.3">
      <c r="A350" s="481" t="s">
        <v>195</v>
      </c>
      <c r="B350" s="482" t="s">
        <v>774</v>
      </c>
      <c r="C350" s="483" t="s">
        <v>775</v>
      </c>
      <c r="D350" s="484" t="s">
        <v>786</v>
      </c>
      <c r="E350" s="505" t="s">
        <v>787</v>
      </c>
    </row>
    <row r="351" spans="1:5" x14ac:dyDescent="0.3">
      <c r="A351" s="481" t="s">
        <v>195</v>
      </c>
      <c r="B351" s="482" t="s">
        <v>774</v>
      </c>
      <c r="C351" s="488" t="s">
        <v>788</v>
      </c>
      <c r="D351" s="487" t="s">
        <v>469</v>
      </c>
      <c r="E351" s="507" t="s">
        <v>469</v>
      </c>
    </row>
    <row r="352" spans="1:5" x14ac:dyDescent="0.3">
      <c r="A352" s="481" t="s">
        <v>195</v>
      </c>
      <c r="B352" s="482" t="s">
        <v>774</v>
      </c>
      <c r="C352" s="482" t="s">
        <v>788</v>
      </c>
      <c r="D352" s="487" t="s">
        <v>470</v>
      </c>
      <c r="E352" s="507" t="s">
        <v>470</v>
      </c>
    </row>
    <row r="353" spans="1:5" x14ac:dyDescent="0.3">
      <c r="A353" s="481" t="s">
        <v>195</v>
      </c>
      <c r="B353" s="482" t="s">
        <v>774</v>
      </c>
      <c r="C353" s="482" t="s">
        <v>788</v>
      </c>
      <c r="D353" s="487" t="s">
        <v>471</v>
      </c>
      <c r="E353" s="507" t="s">
        <v>471</v>
      </c>
    </row>
    <row r="354" spans="1:5" x14ac:dyDescent="0.3">
      <c r="A354" s="481" t="s">
        <v>195</v>
      </c>
      <c r="B354" s="482" t="s">
        <v>774</v>
      </c>
      <c r="C354" s="482" t="s">
        <v>788</v>
      </c>
      <c r="D354" s="487" t="s">
        <v>605</v>
      </c>
      <c r="E354" s="507" t="s">
        <v>606</v>
      </c>
    </row>
    <row r="355" spans="1:5" x14ac:dyDescent="0.3">
      <c r="A355" s="481" t="s">
        <v>195</v>
      </c>
      <c r="B355" s="482" t="s">
        <v>774</v>
      </c>
      <c r="C355" s="482" t="s">
        <v>788</v>
      </c>
      <c r="D355" s="487" t="s">
        <v>607</v>
      </c>
      <c r="E355" s="507" t="s">
        <v>608</v>
      </c>
    </row>
    <row r="356" spans="1:5" x14ac:dyDescent="0.3">
      <c r="A356" s="481" t="s">
        <v>195</v>
      </c>
      <c r="B356" s="482" t="s">
        <v>774</v>
      </c>
      <c r="C356" s="482" t="s">
        <v>788</v>
      </c>
      <c r="D356" s="487" t="s">
        <v>473</v>
      </c>
      <c r="E356" s="507" t="s">
        <v>473</v>
      </c>
    </row>
    <row r="357" spans="1:5" x14ac:dyDescent="0.3">
      <c r="A357" s="481" t="s">
        <v>195</v>
      </c>
      <c r="B357" s="483" t="s">
        <v>774</v>
      </c>
      <c r="C357" s="483" t="s">
        <v>788</v>
      </c>
      <c r="D357" s="484" t="s">
        <v>475</v>
      </c>
      <c r="E357" s="505" t="s">
        <v>475</v>
      </c>
    </row>
    <row r="358" spans="1:5" x14ac:dyDescent="0.3">
      <c r="A358" s="481" t="s">
        <v>195</v>
      </c>
      <c r="B358" s="488" t="s">
        <v>209</v>
      </c>
      <c r="C358" s="489" t="s">
        <v>112</v>
      </c>
      <c r="D358" s="484" t="s">
        <v>210</v>
      </c>
      <c r="E358" s="505" t="s">
        <v>210</v>
      </c>
    </row>
    <row r="359" spans="1:5" x14ac:dyDescent="0.3">
      <c r="A359" s="481" t="s">
        <v>195</v>
      </c>
      <c r="B359" s="482" t="s">
        <v>209</v>
      </c>
      <c r="C359" s="489" t="s">
        <v>109</v>
      </c>
      <c r="D359" s="484" t="s">
        <v>472</v>
      </c>
      <c r="E359" s="505" t="s">
        <v>472</v>
      </c>
    </row>
    <row r="360" spans="1:5" x14ac:dyDescent="0.3">
      <c r="A360" s="481" t="s">
        <v>195</v>
      </c>
      <c r="B360" s="482" t="s">
        <v>209</v>
      </c>
      <c r="C360" s="489" t="s">
        <v>789</v>
      </c>
      <c r="D360" s="484" t="s">
        <v>790</v>
      </c>
      <c r="E360" s="505" t="s">
        <v>790</v>
      </c>
    </row>
    <row r="361" spans="1:5" x14ac:dyDescent="0.3">
      <c r="A361" s="481" t="s">
        <v>195</v>
      </c>
      <c r="B361" s="482" t="s">
        <v>209</v>
      </c>
      <c r="C361" s="489" t="s">
        <v>791</v>
      </c>
      <c r="D361" s="484" t="s">
        <v>792</v>
      </c>
      <c r="E361" s="505" t="s">
        <v>792</v>
      </c>
    </row>
    <row r="362" spans="1:5" x14ac:dyDescent="0.3">
      <c r="A362" s="481" t="s">
        <v>195</v>
      </c>
      <c r="B362" s="482" t="s">
        <v>209</v>
      </c>
      <c r="C362" s="489" t="s">
        <v>793</v>
      </c>
      <c r="D362" s="484" t="s">
        <v>794</v>
      </c>
      <c r="E362" s="505" t="s">
        <v>794</v>
      </c>
    </row>
    <row r="363" spans="1:5" x14ac:dyDescent="0.3">
      <c r="A363" s="481" t="s">
        <v>195</v>
      </c>
      <c r="B363" s="482" t="s">
        <v>209</v>
      </c>
      <c r="C363" s="489" t="s">
        <v>43</v>
      </c>
      <c r="D363" s="484" t="s">
        <v>795</v>
      </c>
      <c r="E363" s="505" t="s">
        <v>796</v>
      </c>
    </row>
    <row r="364" spans="1:5" x14ac:dyDescent="0.3">
      <c r="A364" s="481" t="s">
        <v>195</v>
      </c>
      <c r="B364" s="482" t="s">
        <v>209</v>
      </c>
      <c r="C364" s="493" t="s">
        <v>797</v>
      </c>
      <c r="D364" s="494" t="s">
        <v>798</v>
      </c>
      <c r="E364" s="509" t="s">
        <v>798</v>
      </c>
    </row>
    <row r="365" spans="1:5" x14ac:dyDescent="0.3">
      <c r="A365" s="481" t="s">
        <v>195</v>
      </c>
      <c r="B365" s="483" t="s">
        <v>209</v>
      </c>
      <c r="C365" s="489" t="s">
        <v>799</v>
      </c>
      <c r="D365" s="484" t="s">
        <v>477</v>
      </c>
      <c r="E365" s="505" t="s">
        <v>477</v>
      </c>
    </row>
    <row r="366" spans="1:5" x14ac:dyDescent="0.3">
      <c r="A366" s="481" t="s">
        <v>195</v>
      </c>
      <c r="B366" s="488" t="s">
        <v>196</v>
      </c>
      <c r="C366" s="488" t="s">
        <v>197</v>
      </c>
      <c r="D366" s="487" t="s">
        <v>800</v>
      </c>
      <c r="E366" s="507" t="s">
        <v>801</v>
      </c>
    </row>
    <row r="367" spans="1:5" x14ac:dyDescent="0.3">
      <c r="A367" s="481" t="s">
        <v>195</v>
      </c>
      <c r="B367" s="482" t="s">
        <v>196</v>
      </c>
      <c r="C367" s="483" t="s">
        <v>197</v>
      </c>
      <c r="D367" s="484" t="s">
        <v>198</v>
      </c>
      <c r="E367" s="505" t="s">
        <v>802</v>
      </c>
    </row>
    <row r="368" spans="1:5" x14ac:dyDescent="0.3">
      <c r="A368" s="481" t="s">
        <v>195</v>
      </c>
      <c r="B368" s="482" t="s">
        <v>196</v>
      </c>
      <c r="C368" s="488" t="s">
        <v>248</v>
      </c>
      <c r="D368" s="487" t="s">
        <v>803</v>
      </c>
      <c r="E368" s="507" t="s">
        <v>804</v>
      </c>
    </row>
    <row r="369" spans="1:5" x14ac:dyDescent="0.3">
      <c r="A369" s="481" t="s">
        <v>195</v>
      </c>
      <c r="B369" s="482" t="s">
        <v>196</v>
      </c>
      <c r="C369" s="482" t="s">
        <v>248</v>
      </c>
      <c r="D369" s="487" t="s">
        <v>805</v>
      </c>
      <c r="E369" s="507" t="s">
        <v>806</v>
      </c>
    </row>
    <row r="370" spans="1:5" x14ac:dyDescent="0.3">
      <c r="A370" s="481" t="s">
        <v>195</v>
      </c>
      <c r="B370" s="482" t="s">
        <v>196</v>
      </c>
      <c r="C370" s="482" t="s">
        <v>248</v>
      </c>
      <c r="D370" s="487" t="s">
        <v>249</v>
      </c>
      <c r="E370" s="507" t="s">
        <v>807</v>
      </c>
    </row>
    <row r="371" spans="1:5" x14ac:dyDescent="0.3">
      <c r="A371" s="481" t="s">
        <v>195</v>
      </c>
      <c r="B371" s="482" t="s">
        <v>196</v>
      </c>
      <c r="C371" s="482" t="s">
        <v>248</v>
      </c>
      <c r="D371" s="487" t="s">
        <v>252</v>
      </c>
      <c r="E371" s="507" t="s">
        <v>808</v>
      </c>
    </row>
    <row r="372" spans="1:5" x14ac:dyDescent="0.3">
      <c r="A372" s="481" t="s">
        <v>195</v>
      </c>
      <c r="B372" s="482" t="s">
        <v>196</v>
      </c>
      <c r="C372" s="482" t="s">
        <v>248</v>
      </c>
      <c r="D372" s="487" t="s">
        <v>809</v>
      </c>
      <c r="E372" s="507" t="s">
        <v>810</v>
      </c>
    </row>
    <row r="373" spans="1:5" x14ac:dyDescent="0.3">
      <c r="A373" s="481" t="s">
        <v>195</v>
      </c>
      <c r="B373" s="482" t="s">
        <v>196</v>
      </c>
      <c r="C373" s="482" t="s">
        <v>248</v>
      </c>
      <c r="D373" s="487" t="s">
        <v>811</v>
      </c>
      <c r="E373" s="507" t="s">
        <v>812</v>
      </c>
    </row>
    <row r="374" spans="1:5" x14ac:dyDescent="0.3">
      <c r="A374" s="481" t="s">
        <v>195</v>
      </c>
      <c r="B374" s="482" t="s">
        <v>196</v>
      </c>
      <c r="C374" s="482" t="s">
        <v>248</v>
      </c>
      <c r="D374" s="487" t="s">
        <v>813</v>
      </c>
      <c r="E374" s="507" t="s">
        <v>814</v>
      </c>
    </row>
    <row r="375" spans="1:5" x14ac:dyDescent="0.3">
      <c r="A375" s="481" t="s">
        <v>195</v>
      </c>
      <c r="B375" s="482" t="s">
        <v>196</v>
      </c>
      <c r="C375" s="482" t="s">
        <v>248</v>
      </c>
      <c r="D375" s="487" t="s">
        <v>815</v>
      </c>
      <c r="E375" s="507" t="s">
        <v>816</v>
      </c>
    </row>
    <row r="376" spans="1:5" x14ac:dyDescent="0.3">
      <c r="A376" s="481" t="s">
        <v>195</v>
      </c>
      <c r="B376" s="482" t="s">
        <v>196</v>
      </c>
      <c r="C376" s="482" t="s">
        <v>248</v>
      </c>
      <c r="D376" s="487" t="s">
        <v>817</v>
      </c>
      <c r="E376" s="507" t="s">
        <v>818</v>
      </c>
    </row>
    <row r="377" spans="1:5" x14ac:dyDescent="0.3">
      <c r="A377" s="481" t="s">
        <v>195</v>
      </c>
      <c r="B377" s="482" t="s">
        <v>196</v>
      </c>
      <c r="C377" s="482" t="s">
        <v>248</v>
      </c>
      <c r="D377" s="487" t="s">
        <v>819</v>
      </c>
      <c r="E377" s="507" t="s">
        <v>820</v>
      </c>
    </row>
    <row r="378" spans="1:5" x14ac:dyDescent="0.3">
      <c r="A378" s="481" t="s">
        <v>195</v>
      </c>
      <c r="B378" s="482" t="s">
        <v>196</v>
      </c>
      <c r="C378" s="483" t="s">
        <v>248</v>
      </c>
      <c r="D378" s="484" t="s">
        <v>253</v>
      </c>
      <c r="E378" s="505" t="s">
        <v>821</v>
      </c>
    </row>
    <row r="379" spans="1:5" x14ac:dyDescent="0.3">
      <c r="A379" s="481" t="s">
        <v>195</v>
      </c>
      <c r="B379" s="482" t="s">
        <v>196</v>
      </c>
      <c r="C379" s="488" t="s">
        <v>822</v>
      </c>
      <c r="D379" s="487" t="s">
        <v>823</v>
      </c>
      <c r="E379" s="507" t="s">
        <v>824</v>
      </c>
    </row>
    <row r="380" spans="1:5" x14ac:dyDescent="0.3">
      <c r="A380" s="481" t="s">
        <v>195</v>
      </c>
      <c r="B380" s="482" t="s">
        <v>196</v>
      </c>
      <c r="C380" s="482" t="s">
        <v>822</v>
      </c>
      <c r="D380" s="487" t="s">
        <v>825</v>
      </c>
      <c r="E380" s="507" t="s">
        <v>826</v>
      </c>
    </row>
    <row r="381" spans="1:5" x14ac:dyDescent="0.3">
      <c r="A381" s="481" t="s">
        <v>195</v>
      </c>
      <c r="B381" s="482" t="s">
        <v>196</v>
      </c>
      <c r="C381" s="482" t="s">
        <v>822</v>
      </c>
      <c r="D381" s="487" t="s">
        <v>827</v>
      </c>
      <c r="E381" s="507" t="s">
        <v>828</v>
      </c>
    </row>
    <row r="382" spans="1:5" x14ac:dyDescent="0.3">
      <c r="A382" s="481" t="s">
        <v>195</v>
      </c>
      <c r="B382" s="482" t="s">
        <v>196</v>
      </c>
      <c r="C382" s="483" t="s">
        <v>822</v>
      </c>
      <c r="D382" s="484" t="s">
        <v>829</v>
      </c>
      <c r="E382" s="505" t="s">
        <v>830</v>
      </c>
    </row>
    <row r="383" spans="1:5" ht="14.5" thickBot="1" x14ac:dyDescent="0.35">
      <c r="A383" s="490" t="s">
        <v>195</v>
      </c>
      <c r="B383" s="491" t="s">
        <v>196</v>
      </c>
      <c r="C383" s="495" t="s">
        <v>831</v>
      </c>
      <c r="D383" s="492" t="s">
        <v>832</v>
      </c>
      <c r="E383" s="508" t="s">
        <v>833</v>
      </c>
    </row>
    <row r="384" spans="1:5" x14ac:dyDescent="0.3">
      <c r="A384" s="478" t="s">
        <v>212</v>
      </c>
      <c r="B384" s="479" t="s">
        <v>255</v>
      </c>
      <c r="C384" s="479" t="s">
        <v>256</v>
      </c>
      <c r="D384" s="480" t="s">
        <v>834</v>
      </c>
      <c r="E384" s="504" t="s">
        <v>834</v>
      </c>
    </row>
    <row r="385" spans="1:5" x14ac:dyDescent="0.3">
      <c r="A385" s="481" t="s">
        <v>212</v>
      </c>
      <c r="B385" s="482" t="s">
        <v>255</v>
      </c>
      <c r="C385" s="482" t="s">
        <v>256</v>
      </c>
      <c r="D385" s="487" t="s">
        <v>257</v>
      </c>
      <c r="E385" s="507" t="s">
        <v>835</v>
      </c>
    </row>
    <row r="386" spans="1:5" x14ac:dyDescent="0.3">
      <c r="A386" s="481" t="s">
        <v>212</v>
      </c>
      <c r="B386" s="482" t="s">
        <v>255</v>
      </c>
      <c r="C386" s="482" t="s">
        <v>256</v>
      </c>
      <c r="D386" s="487" t="s">
        <v>836</v>
      </c>
      <c r="E386" s="507" t="s">
        <v>837</v>
      </c>
    </row>
    <row r="387" spans="1:5" x14ac:dyDescent="0.3">
      <c r="A387" s="481" t="s">
        <v>212</v>
      </c>
      <c r="B387" s="482" t="s">
        <v>255</v>
      </c>
      <c r="C387" s="482" t="s">
        <v>256</v>
      </c>
      <c r="D387" s="487" t="s">
        <v>838</v>
      </c>
      <c r="E387" s="507" t="s">
        <v>839</v>
      </c>
    </row>
    <row r="388" spans="1:5" x14ac:dyDescent="0.3">
      <c r="A388" s="481" t="s">
        <v>212</v>
      </c>
      <c r="B388" s="483" t="s">
        <v>255</v>
      </c>
      <c r="C388" s="483" t="s">
        <v>256</v>
      </c>
      <c r="D388" s="484" t="s">
        <v>840</v>
      </c>
      <c r="E388" s="505" t="s">
        <v>840</v>
      </c>
    </row>
    <row r="389" spans="1:5" x14ac:dyDescent="0.3">
      <c r="A389" s="481" t="s">
        <v>212</v>
      </c>
      <c r="B389" s="488" t="s">
        <v>841</v>
      </c>
      <c r="C389" s="488" t="s">
        <v>842</v>
      </c>
      <c r="D389" s="487" t="s">
        <v>843</v>
      </c>
      <c r="E389" s="507" t="s">
        <v>3115</v>
      </c>
    </row>
    <row r="390" spans="1:5" x14ac:dyDescent="0.3">
      <c r="A390" s="481" t="s">
        <v>212</v>
      </c>
      <c r="B390" s="482" t="s">
        <v>841</v>
      </c>
      <c r="C390" s="482" t="s">
        <v>842</v>
      </c>
      <c r="D390" s="487" t="s">
        <v>845</v>
      </c>
      <c r="E390" s="507" t="s">
        <v>3116</v>
      </c>
    </row>
    <row r="391" spans="1:5" x14ac:dyDescent="0.3">
      <c r="A391" s="481" t="s">
        <v>212</v>
      </c>
      <c r="B391" s="482" t="s">
        <v>841</v>
      </c>
      <c r="C391" s="482" t="s">
        <v>842</v>
      </c>
      <c r="D391" s="487" t="s">
        <v>847</v>
      </c>
      <c r="E391" s="507" t="s">
        <v>3117</v>
      </c>
    </row>
    <row r="392" spans="1:5" x14ac:dyDescent="0.3">
      <c r="A392" s="481" t="s">
        <v>212</v>
      </c>
      <c r="B392" s="482" t="s">
        <v>841</v>
      </c>
      <c r="C392" s="482" t="s">
        <v>842</v>
      </c>
      <c r="D392" s="487" t="s">
        <v>849</v>
      </c>
      <c r="E392" s="507" t="s">
        <v>3118</v>
      </c>
    </row>
    <row r="393" spans="1:5" x14ac:dyDescent="0.3">
      <c r="A393" s="481" t="s">
        <v>212</v>
      </c>
      <c r="B393" s="482" t="s">
        <v>841</v>
      </c>
      <c r="C393" s="482" t="s">
        <v>842</v>
      </c>
      <c r="D393" s="487" t="s">
        <v>851</v>
      </c>
      <c r="E393" s="507" t="s">
        <v>3119</v>
      </c>
    </row>
    <row r="394" spans="1:5" x14ac:dyDescent="0.3">
      <c r="A394" s="481" t="s">
        <v>212</v>
      </c>
      <c r="B394" s="482" t="s">
        <v>841</v>
      </c>
      <c r="C394" s="482" t="s">
        <v>842</v>
      </c>
      <c r="D394" s="487" t="s">
        <v>853</v>
      </c>
      <c r="E394" s="507" t="s">
        <v>842</v>
      </c>
    </row>
    <row r="395" spans="1:5" x14ac:dyDescent="0.3">
      <c r="A395" s="481" t="s">
        <v>212</v>
      </c>
      <c r="B395" s="482" t="s">
        <v>841</v>
      </c>
      <c r="C395" s="482" t="s">
        <v>842</v>
      </c>
      <c r="D395" s="487" t="s">
        <v>854</v>
      </c>
      <c r="E395" s="507" t="s">
        <v>3120</v>
      </c>
    </row>
    <row r="396" spans="1:5" x14ac:dyDescent="0.3">
      <c r="A396" s="481" t="s">
        <v>212</v>
      </c>
      <c r="B396" s="482" t="s">
        <v>841</v>
      </c>
      <c r="C396" s="482" t="s">
        <v>842</v>
      </c>
      <c r="D396" s="487" t="s">
        <v>856</v>
      </c>
      <c r="E396" s="507" t="s">
        <v>3121</v>
      </c>
    </row>
    <row r="397" spans="1:5" x14ac:dyDescent="0.3">
      <c r="A397" s="481" t="s">
        <v>212</v>
      </c>
      <c r="B397" s="482" t="s">
        <v>841</v>
      </c>
      <c r="C397" s="482" t="s">
        <v>842</v>
      </c>
      <c r="D397" s="487" t="s">
        <v>858</v>
      </c>
      <c r="E397" s="507" t="s">
        <v>3122</v>
      </c>
    </row>
    <row r="398" spans="1:5" x14ac:dyDescent="0.3">
      <c r="A398" s="481" t="s">
        <v>212</v>
      </c>
      <c r="B398" s="482" t="s">
        <v>841</v>
      </c>
      <c r="C398" s="482" t="s">
        <v>842</v>
      </c>
      <c r="D398" s="487" t="s">
        <v>860</v>
      </c>
      <c r="E398" s="507" t="s">
        <v>3123</v>
      </c>
    </row>
    <row r="399" spans="1:5" x14ac:dyDescent="0.3">
      <c r="A399" s="481" t="s">
        <v>212</v>
      </c>
      <c r="B399" s="482" t="s">
        <v>841</v>
      </c>
      <c r="C399" s="482" t="s">
        <v>842</v>
      </c>
      <c r="D399" s="487" t="s">
        <v>862</v>
      </c>
      <c r="E399" s="507" t="s">
        <v>3124</v>
      </c>
    </row>
    <row r="400" spans="1:5" x14ac:dyDescent="0.3">
      <c r="A400" s="481" t="s">
        <v>212</v>
      </c>
      <c r="B400" s="482" t="s">
        <v>841</v>
      </c>
      <c r="C400" s="483" t="s">
        <v>842</v>
      </c>
      <c r="D400" s="484" t="s">
        <v>864</v>
      </c>
      <c r="E400" s="505" t="s">
        <v>3125</v>
      </c>
    </row>
    <row r="401" spans="1:5" x14ac:dyDescent="0.3">
      <c r="A401" s="481" t="s">
        <v>212</v>
      </c>
      <c r="B401" s="482" t="s">
        <v>841</v>
      </c>
      <c r="C401" s="488" t="s">
        <v>866</v>
      </c>
      <c r="D401" s="487" t="s">
        <v>867</v>
      </c>
      <c r="E401" s="507" t="s">
        <v>3126</v>
      </c>
    </row>
    <row r="402" spans="1:5" x14ac:dyDescent="0.3">
      <c r="A402" s="481" t="s">
        <v>212</v>
      </c>
      <c r="B402" s="482" t="s">
        <v>841</v>
      </c>
      <c r="C402" s="482" t="s">
        <v>866</v>
      </c>
      <c r="D402" s="487" t="s">
        <v>869</v>
      </c>
      <c r="E402" s="507" t="s">
        <v>3127</v>
      </c>
    </row>
    <row r="403" spans="1:5" x14ac:dyDescent="0.3">
      <c r="A403" s="481" t="s">
        <v>212</v>
      </c>
      <c r="B403" s="482" t="s">
        <v>841</v>
      </c>
      <c r="C403" s="482" t="s">
        <v>866</v>
      </c>
      <c r="D403" s="487" t="s">
        <v>871</v>
      </c>
      <c r="E403" s="507" t="s">
        <v>3128</v>
      </c>
    </row>
    <row r="404" spans="1:5" x14ac:dyDescent="0.3">
      <c r="A404" s="481" t="s">
        <v>212</v>
      </c>
      <c r="B404" s="482" t="s">
        <v>841</v>
      </c>
      <c r="C404" s="482" t="s">
        <v>866</v>
      </c>
      <c r="D404" s="487" t="s">
        <v>873</v>
      </c>
      <c r="E404" s="507" t="s">
        <v>3129</v>
      </c>
    </row>
    <row r="405" spans="1:5" x14ac:dyDescent="0.3">
      <c r="A405" s="481" t="s">
        <v>212</v>
      </c>
      <c r="B405" s="482" t="s">
        <v>841</v>
      </c>
      <c r="C405" s="482" t="s">
        <v>866</v>
      </c>
      <c r="D405" s="487" t="s">
        <v>875</v>
      </c>
      <c r="E405" s="507" t="s">
        <v>3130</v>
      </c>
    </row>
    <row r="406" spans="1:5" x14ac:dyDescent="0.3">
      <c r="A406" s="481" t="s">
        <v>212</v>
      </c>
      <c r="B406" s="482" t="s">
        <v>841</v>
      </c>
      <c r="C406" s="482" t="s">
        <v>866</v>
      </c>
      <c r="D406" s="487" t="s">
        <v>877</v>
      </c>
      <c r="E406" s="507" t="s">
        <v>3131</v>
      </c>
    </row>
    <row r="407" spans="1:5" x14ac:dyDescent="0.3">
      <c r="A407" s="481" t="s">
        <v>212</v>
      </c>
      <c r="B407" s="482" t="s">
        <v>841</v>
      </c>
      <c r="C407" s="482" t="s">
        <v>866</v>
      </c>
      <c r="D407" s="487" t="s">
        <v>879</v>
      </c>
      <c r="E407" s="507" t="s">
        <v>3132</v>
      </c>
    </row>
    <row r="408" spans="1:5" x14ac:dyDescent="0.3">
      <c r="A408" s="481" t="s">
        <v>212</v>
      </c>
      <c r="B408" s="482" t="s">
        <v>841</v>
      </c>
      <c r="C408" s="482" t="s">
        <v>866</v>
      </c>
      <c r="D408" s="487" t="s">
        <v>881</v>
      </c>
      <c r="E408" s="507" t="s">
        <v>3133</v>
      </c>
    </row>
    <row r="409" spans="1:5" x14ac:dyDescent="0.3">
      <c r="A409" s="481" t="s">
        <v>212</v>
      </c>
      <c r="B409" s="483" t="s">
        <v>841</v>
      </c>
      <c r="C409" s="483" t="s">
        <v>866</v>
      </c>
      <c r="D409" s="484" t="s">
        <v>883</v>
      </c>
      <c r="E409" s="505" t="s">
        <v>3134</v>
      </c>
    </row>
    <row r="410" spans="1:5" x14ac:dyDescent="0.3">
      <c r="A410" s="481" t="s">
        <v>212</v>
      </c>
      <c r="B410" s="489" t="s">
        <v>213</v>
      </c>
      <c r="C410" s="489" t="s">
        <v>214</v>
      </c>
      <c r="D410" s="484" t="s">
        <v>215</v>
      </c>
      <c r="E410" s="505" t="s">
        <v>215</v>
      </c>
    </row>
    <row r="411" spans="1:5" x14ac:dyDescent="0.3">
      <c r="A411" s="481" t="s">
        <v>212</v>
      </c>
      <c r="B411" s="488" t="s">
        <v>885</v>
      </c>
      <c r="C411" s="488" t="s">
        <v>886</v>
      </c>
      <c r="D411" s="487" t="s">
        <v>887</v>
      </c>
      <c r="E411" s="507" t="s">
        <v>888</v>
      </c>
    </row>
    <row r="412" spans="1:5" x14ac:dyDescent="0.3">
      <c r="A412" s="481" t="s">
        <v>212</v>
      </c>
      <c r="B412" s="482" t="s">
        <v>885</v>
      </c>
      <c r="C412" s="482" t="s">
        <v>886</v>
      </c>
      <c r="D412" s="487" t="s">
        <v>889</v>
      </c>
      <c r="E412" s="507" t="s">
        <v>890</v>
      </c>
    </row>
    <row r="413" spans="1:5" x14ac:dyDescent="0.3">
      <c r="A413" s="481" t="s">
        <v>212</v>
      </c>
      <c r="B413" s="482" t="s">
        <v>885</v>
      </c>
      <c r="C413" s="482" t="s">
        <v>886</v>
      </c>
      <c r="D413" s="487" t="s">
        <v>891</v>
      </c>
      <c r="E413" s="507" t="s">
        <v>892</v>
      </c>
    </row>
    <row r="414" spans="1:5" x14ac:dyDescent="0.3">
      <c r="A414" s="481" t="s">
        <v>212</v>
      </c>
      <c r="B414" s="482" t="s">
        <v>885</v>
      </c>
      <c r="C414" s="482" t="s">
        <v>886</v>
      </c>
      <c r="D414" s="487" t="s">
        <v>893</v>
      </c>
      <c r="E414" s="507" t="s">
        <v>894</v>
      </c>
    </row>
    <row r="415" spans="1:5" x14ac:dyDescent="0.3">
      <c r="A415" s="481" t="s">
        <v>212</v>
      </c>
      <c r="B415" s="482" t="s">
        <v>885</v>
      </c>
      <c r="C415" s="482" t="s">
        <v>886</v>
      </c>
      <c r="D415" s="487" t="s">
        <v>895</v>
      </c>
      <c r="E415" s="507" t="s">
        <v>896</v>
      </c>
    </row>
    <row r="416" spans="1:5" x14ac:dyDescent="0.3">
      <c r="A416" s="481" t="s">
        <v>212</v>
      </c>
      <c r="B416" s="482" t="s">
        <v>885</v>
      </c>
      <c r="C416" s="482" t="s">
        <v>886</v>
      </c>
      <c r="D416" s="487" t="s">
        <v>897</v>
      </c>
      <c r="E416" s="507" t="s">
        <v>898</v>
      </c>
    </row>
    <row r="417" spans="1:5" x14ac:dyDescent="0.3">
      <c r="A417" s="481" t="s">
        <v>212</v>
      </c>
      <c r="B417" s="482" t="s">
        <v>885</v>
      </c>
      <c r="C417" s="482" t="s">
        <v>886</v>
      </c>
      <c r="D417" s="487" t="s">
        <v>899</v>
      </c>
      <c r="E417" s="507" t="s">
        <v>900</v>
      </c>
    </row>
    <row r="418" spans="1:5" x14ac:dyDescent="0.3">
      <c r="A418" s="481" t="s">
        <v>212</v>
      </c>
      <c r="B418" s="482" t="s">
        <v>885</v>
      </c>
      <c r="C418" s="482" t="s">
        <v>886</v>
      </c>
      <c r="D418" s="487" t="s">
        <v>901</v>
      </c>
      <c r="E418" s="507" t="s">
        <v>902</v>
      </c>
    </row>
    <row r="419" spans="1:5" x14ac:dyDescent="0.3">
      <c r="A419" s="481" t="s">
        <v>212</v>
      </c>
      <c r="B419" s="482" t="s">
        <v>885</v>
      </c>
      <c r="C419" s="482" t="s">
        <v>886</v>
      </c>
      <c r="D419" s="487" t="s">
        <v>903</v>
      </c>
      <c r="E419" s="507" t="s">
        <v>904</v>
      </c>
    </row>
    <row r="420" spans="1:5" x14ac:dyDescent="0.3">
      <c r="A420" s="481" t="s">
        <v>212</v>
      </c>
      <c r="B420" s="482" t="s">
        <v>885</v>
      </c>
      <c r="C420" s="482" t="s">
        <v>886</v>
      </c>
      <c r="D420" s="487" t="s">
        <v>905</v>
      </c>
      <c r="E420" s="507" t="s">
        <v>906</v>
      </c>
    </row>
    <row r="421" spans="1:5" x14ac:dyDescent="0.3">
      <c r="A421" s="481" t="s">
        <v>212</v>
      </c>
      <c r="B421" s="482" t="s">
        <v>885</v>
      </c>
      <c r="C421" s="482" t="s">
        <v>886</v>
      </c>
      <c r="D421" s="487" t="s">
        <v>907</v>
      </c>
      <c r="E421" s="507" t="s">
        <v>908</v>
      </c>
    </row>
    <row r="422" spans="1:5" x14ac:dyDescent="0.3">
      <c r="A422" s="481" t="s">
        <v>212</v>
      </c>
      <c r="B422" s="482" t="s">
        <v>885</v>
      </c>
      <c r="C422" s="483" t="s">
        <v>886</v>
      </c>
      <c r="D422" s="484" t="s">
        <v>909</v>
      </c>
      <c r="E422" s="505" t="s">
        <v>910</v>
      </c>
    </row>
    <row r="423" spans="1:5" x14ac:dyDescent="0.3">
      <c r="A423" s="481" t="s">
        <v>212</v>
      </c>
      <c r="B423" s="482" t="s">
        <v>885</v>
      </c>
      <c r="C423" s="488" t="s">
        <v>911</v>
      </c>
      <c r="D423" s="487" t="s">
        <v>912</v>
      </c>
      <c r="E423" s="507" t="s">
        <v>913</v>
      </c>
    </row>
    <row r="424" spans="1:5" x14ac:dyDescent="0.3">
      <c r="A424" s="481" t="s">
        <v>212</v>
      </c>
      <c r="B424" s="482" t="s">
        <v>885</v>
      </c>
      <c r="C424" s="482" t="s">
        <v>911</v>
      </c>
      <c r="D424" s="487" t="s">
        <v>914</v>
      </c>
      <c r="E424" s="507" t="s">
        <v>915</v>
      </c>
    </row>
    <row r="425" spans="1:5" x14ac:dyDescent="0.3">
      <c r="A425" s="481" t="s">
        <v>212</v>
      </c>
      <c r="B425" s="482" t="s">
        <v>885</v>
      </c>
      <c r="C425" s="482" t="s">
        <v>911</v>
      </c>
      <c r="D425" s="487" t="s">
        <v>916</v>
      </c>
      <c r="E425" s="507" t="s">
        <v>917</v>
      </c>
    </row>
    <row r="426" spans="1:5" x14ac:dyDescent="0.3">
      <c r="A426" s="481" t="s">
        <v>212</v>
      </c>
      <c r="B426" s="482" t="s">
        <v>885</v>
      </c>
      <c r="C426" s="482" t="s">
        <v>911</v>
      </c>
      <c r="D426" s="487" t="s">
        <v>918</v>
      </c>
      <c r="E426" s="507" t="s">
        <v>919</v>
      </c>
    </row>
    <row r="427" spans="1:5" x14ac:dyDescent="0.3">
      <c r="A427" s="481" t="s">
        <v>212</v>
      </c>
      <c r="B427" s="482" t="s">
        <v>885</v>
      </c>
      <c r="C427" s="482" t="s">
        <v>911</v>
      </c>
      <c r="D427" s="487" t="s">
        <v>920</v>
      </c>
      <c r="E427" s="507" t="s">
        <v>921</v>
      </c>
    </row>
    <row r="428" spans="1:5" x14ac:dyDescent="0.3">
      <c r="A428" s="481" t="s">
        <v>212</v>
      </c>
      <c r="B428" s="482" t="s">
        <v>885</v>
      </c>
      <c r="C428" s="482" t="s">
        <v>911</v>
      </c>
      <c r="D428" s="487" t="s">
        <v>922</v>
      </c>
      <c r="E428" s="507" t="s">
        <v>923</v>
      </c>
    </row>
    <row r="429" spans="1:5" x14ac:dyDescent="0.3">
      <c r="A429" s="481" t="s">
        <v>212</v>
      </c>
      <c r="B429" s="482" t="s">
        <v>885</v>
      </c>
      <c r="C429" s="482" t="s">
        <v>911</v>
      </c>
      <c r="D429" s="487" t="s">
        <v>924</v>
      </c>
      <c r="E429" s="507" t="s">
        <v>925</v>
      </c>
    </row>
    <row r="430" spans="1:5" x14ac:dyDescent="0.3">
      <c r="A430" s="481" t="s">
        <v>212</v>
      </c>
      <c r="B430" s="482" t="s">
        <v>885</v>
      </c>
      <c r="C430" s="482" t="s">
        <v>911</v>
      </c>
      <c r="D430" s="487" t="s">
        <v>926</v>
      </c>
      <c r="E430" s="507" t="s">
        <v>927</v>
      </c>
    </row>
    <row r="431" spans="1:5" x14ac:dyDescent="0.3">
      <c r="A431" s="481" t="s">
        <v>212</v>
      </c>
      <c r="B431" s="482" t="s">
        <v>885</v>
      </c>
      <c r="C431" s="482" t="s">
        <v>911</v>
      </c>
      <c r="D431" s="487" t="s">
        <v>928</v>
      </c>
      <c r="E431" s="507" t="s">
        <v>929</v>
      </c>
    </row>
    <row r="432" spans="1:5" x14ac:dyDescent="0.3">
      <c r="A432" s="481" t="s">
        <v>212</v>
      </c>
      <c r="B432" s="482" t="s">
        <v>885</v>
      </c>
      <c r="C432" s="482" t="s">
        <v>911</v>
      </c>
      <c r="D432" s="487" t="s">
        <v>930</v>
      </c>
      <c r="E432" s="507" t="s">
        <v>931</v>
      </c>
    </row>
    <row r="433" spans="1:5" x14ac:dyDescent="0.3">
      <c r="A433" s="481" t="s">
        <v>212</v>
      </c>
      <c r="B433" s="482" t="s">
        <v>885</v>
      </c>
      <c r="C433" s="482" t="s">
        <v>911</v>
      </c>
      <c r="D433" s="487" t="s">
        <v>932</v>
      </c>
      <c r="E433" s="507" t="s">
        <v>933</v>
      </c>
    </row>
    <row r="434" spans="1:5" x14ac:dyDescent="0.3">
      <c r="A434" s="481" t="s">
        <v>212</v>
      </c>
      <c r="B434" s="482" t="s">
        <v>885</v>
      </c>
      <c r="C434" s="482" t="s">
        <v>911</v>
      </c>
      <c r="D434" s="487" t="s">
        <v>934</v>
      </c>
      <c r="E434" s="507" t="s">
        <v>935</v>
      </c>
    </row>
    <row r="435" spans="1:5" x14ac:dyDescent="0.3">
      <c r="A435" s="481" t="s">
        <v>212</v>
      </c>
      <c r="B435" s="482" t="s">
        <v>885</v>
      </c>
      <c r="C435" s="482" t="s">
        <v>911</v>
      </c>
      <c r="D435" s="487" t="s">
        <v>936</v>
      </c>
      <c r="E435" s="507" t="s">
        <v>937</v>
      </c>
    </row>
    <row r="436" spans="1:5" x14ac:dyDescent="0.3">
      <c r="A436" s="481" t="s">
        <v>212</v>
      </c>
      <c r="B436" s="482" t="s">
        <v>885</v>
      </c>
      <c r="C436" s="483" t="s">
        <v>911</v>
      </c>
      <c r="D436" s="484" t="s">
        <v>938</v>
      </c>
      <c r="E436" s="505" t="s">
        <v>939</v>
      </c>
    </row>
    <row r="437" spans="1:5" x14ac:dyDescent="0.3">
      <c r="A437" s="481" t="s">
        <v>212</v>
      </c>
      <c r="B437" s="482" t="s">
        <v>885</v>
      </c>
      <c r="C437" s="488" t="s">
        <v>940</v>
      </c>
      <c r="D437" s="487" t="s">
        <v>941</v>
      </c>
      <c r="E437" s="507" t="s">
        <v>942</v>
      </c>
    </row>
    <row r="438" spans="1:5" x14ac:dyDescent="0.3">
      <c r="A438" s="481" t="s">
        <v>212</v>
      </c>
      <c r="B438" s="482" t="s">
        <v>885</v>
      </c>
      <c r="C438" s="482" t="s">
        <v>940</v>
      </c>
      <c r="D438" s="487" t="s">
        <v>943</v>
      </c>
      <c r="E438" s="507" t="s">
        <v>944</v>
      </c>
    </row>
    <row r="439" spans="1:5" x14ac:dyDescent="0.3">
      <c r="A439" s="481" t="s">
        <v>212</v>
      </c>
      <c r="B439" s="482" t="s">
        <v>885</v>
      </c>
      <c r="C439" s="482" t="s">
        <v>940</v>
      </c>
      <c r="D439" s="487" t="s">
        <v>945</v>
      </c>
      <c r="E439" s="507" t="s">
        <v>946</v>
      </c>
    </row>
    <row r="440" spans="1:5" x14ac:dyDescent="0.3">
      <c r="A440" s="481" t="s">
        <v>212</v>
      </c>
      <c r="B440" s="482" t="s">
        <v>885</v>
      </c>
      <c r="C440" s="482" t="s">
        <v>940</v>
      </c>
      <c r="D440" s="487" t="s">
        <v>947</v>
      </c>
      <c r="E440" s="507" t="s">
        <v>948</v>
      </c>
    </row>
    <row r="441" spans="1:5" x14ac:dyDescent="0.3">
      <c r="A441" s="481" t="s">
        <v>212</v>
      </c>
      <c r="B441" s="482" t="s">
        <v>885</v>
      </c>
      <c r="C441" s="482" t="s">
        <v>940</v>
      </c>
      <c r="D441" s="487" t="s">
        <v>949</v>
      </c>
      <c r="E441" s="507" t="s">
        <v>950</v>
      </c>
    </row>
    <row r="442" spans="1:5" x14ac:dyDescent="0.3">
      <c r="A442" s="481" t="s">
        <v>212</v>
      </c>
      <c r="B442" s="482" t="s">
        <v>885</v>
      </c>
      <c r="C442" s="482" t="s">
        <v>940</v>
      </c>
      <c r="D442" s="487" t="s">
        <v>951</v>
      </c>
      <c r="E442" s="507" t="s">
        <v>952</v>
      </c>
    </row>
    <row r="443" spans="1:5" x14ac:dyDescent="0.3">
      <c r="A443" s="481" t="s">
        <v>212</v>
      </c>
      <c r="B443" s="482" t="s">
        <v>885</v>
      </c>
      <c r="C443" s="482" t="s">
        <v>940</v>
      </c>
      <c r="D443" s="487" t="s">
        <v>953</v>
      </c>
      <c r="E443" s="507" t="s">
        <v>954</v>
      </c>
    </row>
    <row r="444" spans="1:5" x14ac:dyDescent="0.3">
      <c r="A444" s="481" t="s">
        <v>212</v>
      </c>
      <c r="B444" s="482" t="s">
        <v>885</v>
      </c>
      <c r="C444" s="482" t="s">
        <v>940</v>
      </c>
      <c r="D444" s="487" t="s">
        <v>955</v>
      </c>
      <c r="E444" s="507" t="s">
        <v>956</v>
      </c>
    </row>
    <row r="445" spans="1:5" x14ac:dyDescent="0.3">
      <c r="A445" s="481" t="s">
        <v>212</v>
      </c>
      <c r="B445" s="482" t="s">
        <v>885</v>
      </c>
      <c r="C445" s="482" t="s">
        <v>940</v>
      </c>
      <c r="D445" s="487" t="s">
        <v>957</v>
      </c>
      <c r="E445" s="507" t="s">
        <v>958</v>
      </c>
    </row>
    <row r="446" spans="1:5" x14ac:dyDescent="0.3">
      <c r="A446" s="481" t="s">
        <v>212</v>
      </c>
      <c r="B446" s="482" t="s">
        <v>885</v>
      </c>
      <c r="C446" s="482" t="s">
        <v>940</v>
      </c>
      <c r="D446" s="487" t="s">
        <v>959</v>
      </c>
      <c r="E446" s="507" t="s">
        <v>960</v>
      </c>
    </row>
    <row r="447" spans="1:5" x14ac:dyDescent="0.3">
      <c r="A447" s="481" t="s">
        <v>212</v>
      </c>
      <c r="B447" s="482" t="s">
        <v>885</v>
      </c>
      <c r="C447" s="482" t="s">
        <v>940</v>
      </c>
      <c r="D447" s="487" t="s">
        <v>961</v>
      </c>
      <c r="E447" s="507" t="s">
        <v>962</v>
      </c>
    </row>
    <row r="448" spans="1:5" x14ac:dyDescent="0.3">
      <c r="A448" s="481" t="s">
        <v>212</v>
      </c>
      <c r="B448" s="482" t="s">
        <v>885</v>
      </c>
      <c r="C448" s="482" t="s">
        <v>940</v>
      </c>
      <c r="D448" s="487" t="s">
        <v>963</v>
      </c>
      <c r="E448" s="507" t="s">
        <v>964</v>
      </c>
    </row>
    <row r="449" spans="1:5" x14ac:dyDescent="0.3">
      <c r="A449" s="481" t="s">
        <v>212</v>
      </c>
      <c r="B449" s="482" t="s">
        <v>885</v>
      </c>
      <c r="C449" s="482" t="s">
        <v>940</v>
      </c>
      <c r="D449" s="487" t="s">
        <v>965</v>
      </c>
      <c r="E449" s="507" t="s">
        <v>966</v>
      </c>
    </row>
    <row r="450" spans="1:5" x14ac:dyDescent="0.3">
      <c r="A450" s="481" t="s">
        <v>212</v>
      </c>
      <c r="B450" s="482" t="s">
        <v>885</v>
      </c>
      <c r="C450" s="482" t="s">
        <v>940</v>
      </c>
      <c r="D450" s="487" t="s">
        <v>967</v>
      </c>
      <c r="E450" s="507" t="s">
        <v>968</v>
      </c>
    </row>
    <row r="451" spans="1:5" x14ac:dyDescent="0.3">
      <c r="A451" s="481" t="s">
        <v>212</v>
      </c>
      <c r="B451" s="482" t="s">
        <v>885</v>
      </c>
      <c r="C451" s="482" t="s">
        <v>940</v>
      </c>
      <c r="D451" s="487" t="s">
        <v>969</v>
      </c>
      <c r="E451" s="507" t="s">
        <v>970</v>
      </c>
    </row>
    <row r="452" spans="1:5" x14ac:dyDescent="0.3">
      <c r="A452" s="481" t="s">
        <v>212</v>
      </c>
      <c r="B452" s="482" t="s">
        <v>885</v>
      </c>
      <c r="C452" s="482" t="s">
        <v>940</v>
      </c>
      <c r="D452" s="487" t="s">
        <v>971</v>
      </c>
      <c r="E452" s="507" t="s">
        <v>972</v>
      </c>
    </row>
    <row r="453" spans="1:5" x14ac:dyDescent="0.3">
      <c r="A453" s="481" t="s">
        <v>212</v>
      </c>
      <c r="B453" s="482" t="s">
        <v>885</v>
      </c>
      <c r="C453" s="482" t="s">
        <v>940</v>
      </c>
      <c r="D453" s="487" t="s">
        <v>973</v>
      </c>
      <c r="E453" s="507" t="s">
        <v>974</v>
      </c>
    </row>
    <row r="454" spans="1:5" x14ac:dyDescent="0.3">
      <c r="A454" s="481" t="s">
        <v>212</v>
      </c>
      <c r="B454" s="482" t="s">
        <v>885</v>
      </c>
      <c r="C454" s="483" t="s">
        <v>940</v>
      </c>
      <c r="D454" s="484" t="s">
        <v>975</v>
      </c>
      <c r="E454" s="505" t="s">
        <v>976</v>
      </c>
    </row>
    <row r="455" spans="1:5" x14ac:dyDescent="0.3">
      <c r="A455" s="481" t="s">
        <v>212</v>
      </c>
      <c r="B455" s="483" t="s">
        <v>885</v>
      </c>
      <c r="C455" s="489" t="s">
        <v>977</v>
      </c>
      <c r="D455" s="484" t="s">
        <v>978</v>
      </c>
      <c r="E455" s="505" t="s">
        <v>979</v>
      </c>
    </row>
    <row r="456" spans="1:5" x14ac:dyDescent="0.3">
      <c r="A456" s="481" t="s">
        <v>212</v>
      </c>
      <c r="B456" s="488" t="s">
        <v>980</v>
      </c>
      <c r="C456" s="488" t="s">
        <v>264</v>
      </c>
      <c r="D456" s="487" t="s">
        <v>707</v>
      </c>
      <c r="E456" s="507" t="s">
        <v>707</v>
      </c>
    </row>
    <row r="457" spans="1:5" x14ac:dyDescent="0.3">
      <c r="A457" s="481" t="s">
        <v>212</v>
      </c>
      <c r="B457" s="482" t="s">
        <v>980</v>
      </c>
      <c r="C457" s="482" t="s">
        <v>264</v>
      </c>
      <c r="D457" s="487" t="s">
        <v>526</v>
      </c>
      <c r="E457" s="507" t="s">
        <v>526</v>
      </c>
    </row>
    <row r="458" spans="1:5" x14ac:dyDescent="0.3">
      <c r="A458" s="481" t="s">
        <v>212</v>
      </c>
      <c r="B458" s="482" t="s">
        <v>980</v>
      </c>
      <c r="C458" s="482" t="s">
        <v>264</v>
      </c>
      <c r="D458" s="487" t="s">
        <v>565</v>
      </c>
      <c r="E458" s="507" t="s">
        <v>565</v>
      </c>
    </row>
    <row r="459" spans="1:5" x14ac:dyDescent="0.3">
      <c r="A459" s="481" t="s">
        <v>212</v>
      </c>
      <c r="B459" s="482" t="s">
        <v>980</v>
      </c>
      <c r="C459" s="482" t="s">
        <v>264</v>
      </c>
      <c r="D459" s="487" t="s">
        <v>656</v>
      </c>
      <c r="E459" s="507" t="s">
        <v>656</v>
      </c>
    </row>
    <row r="460" spans="1:5" x14ac:dyDescent="0.3">
      <c r="A460" s="481" t="s">
        <v>212</v>
      </c>
      <c r="B460" s="482" t="s">
        <v>980</v>
      </c>
      <c r="C460" s="482" t="s">
        <v>264</v>
      </c>
      <c r="D460" s="487" t="s">
        <v>265</v>
      </c>
      <c r="E460" s="507" t="s">
        <v>265</v>
      </c>
    </row>
    <row r="461" spans="1:5" x14ac:dyDescent="0.3">
      <c r="A461" s="481" t="s">
        <v>212</v>
      </c>
      <c r="B461" s="482" t="s">
        <v>980</v>
      </c>
      <c r="C461" s="483" t="s">
        <v>264</v>
      </c>
      <c r="D461" s="484" t="s">
        <v>650</v>
      </c>
      <c r="E461" s="507" t="s">
        <v>650</v>
      </c>
    </row>
    <row r="462" spans="1:5" x14ac:dyDescent="0.3">
      <c r="A462" s="481" t="s">
        <v>212</v>
      </c>
      <c r="B462" s="482" t="s">
        <v>980</v>
      </c>
      <c r="C462" s="488" t="s">
        <v>981</v>
      </c>
      <c r="D462" s="487" t="s">
        <v>459</v>
      </c>
      <c r="E462" s="507" t="s">
        <v>459</v>
      </c>
    </row>
    <row r="463" spans="1:5" x14ac:dyDescent="0.3">
      <c r="A463" s="481" t="s">
        <v>212</v>
      </c>
      <c r="B463" s="482" t="s">
        <v>980</v>
      </c>
      <c r="C463" s="482" t="s">
        <v>981</v>
      </c>
      <c r="D463" s="487" t="s">
        <v>563</v>
      </c>
      <c r="E463" s="507" t="s">
        <v>563</v>
      </c>
    </row>
    <row r="464" spans="1:5" x14ac:dyDescent="0.3">
      <c r="A464" s="481" t="s">
        <v>212</v>
      </c>
      <c r="B464" s="482" t="s">
        <v>980</v>
      </c>
      <c r="C464" s="482" t="s">
        <v>981</v>
      </c>
      <c r="D464" s="487" t="s">
        <v>461</v>
      </c>
      <c r="E464" s="507" t="s">
        <v>461</v>
      </c>
    </row>
    <row r="465" spans="1:5" x14ac:dyDescent="0.3">
      <c r="A465" s="481" t="s">
        <v>212</v>
      </c>
      <c r="B465" s="482" t="s">
        <v>980</v>
      </c>
      <c r="C465" s="482" t="s">
        <v>981</v>
      </c>
      <c r="D465" s="487" t="s">
        <v>462</v>
      </c>
      <c r="E465" s="507" t="s">
        <v>462</v>
      </c>
    </row>
    <row r="466" spans="1:5" x14ac:dyDescent="0.3">
      <c r="A466" s="481" t="s">
        <v>212</v>
      </c>
      <c r="B466" s="482" t="s">
        <v>980</v>
      </c>
      <c r="C466" s="482" t="s">
        <v>981</v>
      </c>
      <c r="D466" s="487" t="s">
        <v>510</v>
      </c>
      <c r="E466" s="507" t="s">
        <v>510</v>
      </c>
    </row>
    <row r="467" spans="1:5" x14ac:dyDescent="0.3">
      <c r="A467" s="481" t="s">
        <v>212</v>
      </c>
      <c r="B467" s="482" t="s">
        <v>980</v>
      </c>
      <c r="C467" s="482" t="s">
        <v>981</v>
      </c>
      <c r="D467" s="487" t="s">
        <v>551</v>
      </c>
      <c r="E467" s="507" t="s">
        <v>551</v>
      </c>
    </row>
    <row r="468" spans="1:5" x14ac:dyDescent="0.3">
      <c r="A468" s="481" t="s">
        <v>212</v>
      </c>
      <c r="B468" s="482" t="s">
        <v>980</v>
      </c>
      <c r="C468" s="482" t="s">
        <v>981</v>
      </c>
      <c r="D468" s="487" t="s">
        <v>464</v>
      </c>
      <c r="E468" s="507" t="s">
        <v>464</v>
      </c>
    </row>
    <row r="469" spans="1:5" x14ac:dyDescent="0.3">
      <c r="A469" s="481" t="s">
        <v>212</v>
      </c>
      <c r="B469" s="482" t="s">
        <v>980</v>
      </c>
      <c r="C469" s="482" t="s">
        <v>981</v>
      </c>
      <c r="D469" s="487" t="s">
        <v>561</v>
      </c>
      <c r="E469" s="507" t="s">
        <v>561</v>
      </c>
    </row>
    <row r="470" spans="1:5" x14ac:dyDescent="0.3">
      <c r="A470" s="481" t="s">
        <v>212</v>
      </c>
      <c r="B470" s="482" t="s">
        <v>980</v>
      </c>
      <c r="C470" s="482" t="s">
        <v>981</v>
      </c>
      <c r="D470" s="487" t="s">
        <v>585</v>
      </c>
      <c r="E470" s="507" t="s">
        <v>585</v>
      </c>
    </row>
    <row r="471" spans="1:5" x14ac:dyDescent="0.3">
      <c r="A471" s="481" t="s">
        <v>212</v>
      </c>
      <c r="B471" s="482" t="s">
        <v>980</v>
      </c>
      <c r="C471" s="482" t="s">
        <v>981</v>
      </c>
      <c r="D471" s="487" t="s">
        <v>465</v>
      </c>
      <c r="E471" s="507" t="s">
        <v>465</v>
      </c>
    </row>
    <row r="472" spans="1:5" x14ac:dyDescent="0.3">
      <c r="A472" s="481" t="s">
        <v>212</v>
      </c>
      <c r="B472" s="482" t="s">
        <v>980</v>
      </c>
      <c r="C472" s="482" t="s">
        <v>981</v>
      </c>
      <c r="D472" s="487" t="s">
        <v>466</v>
      </c>
      <c r="E472" s="507" t="s">
        <v>466</v>
      </c>
    </row>
    <row r="473" spans="1:5" x14ac:dyDescent="0.3">
      <c r="A473" s="481" t="s">
        <v>212</v>
      </c>
      <c r="B473" s="482" t="s">
        <v>980</v>
      </c>
      <c r="C473" s="482" t="s">
        <v>981</v>
      </c>
      <c r="D473" s="487" t="s">
        <v>467</v>
      </c>
      <c r="E473" s="507" t="s">
        <v>467</v>
      </c>
    </row>
    <row r="474" spans="1:5" x14ac:dyDescent="0.3">
      <c r="A474" s="481" t="s">
        <v>212</v>
      </c>
      <c r="B474" s="482" t="s">
        <v>980</v>
      </c>
      <c r="C474" s="483" t="s">
        <v>981</v>
      </c>
      <c r="D474" s="484" t="s">
        <v>552</v>
      </c>
      <c r="E474" s="507" t="s">
        <v>552</v>
      </c>
    </row>
    <row r="475" spans="1:5" x14ac:dyDescent="0.3">
      <c r="A475" s="481" t="s">
        <v>212</v>
      </c>
      <c r="B475" s="482" t="s">
        <v>980</v>
      </c>
      <c r="C475" s="488" t="s">
        <v>982</v>
      </c>
      <c r="D475" s="487" t="s">
        <v>983</v>
      </c>
      <c r="E475" s="507" t="s">
        <v>983</v>
      </c>
    </row>
    <row r="476" spans="1:5" x14ac:dyDescent="0.3">
      <c r="A476" s="481" t="s">
        <v>212</v>
      </c>
      <c r="B476" s="482" t="s">
        <v>980</v>
      </c>
      <c r="C476" s="482" t="s">
        <v>982</v>
      </c>
      <c r="D476" s="487" t="s">
        <v>984</v>
      </c>
      <c r="E476" s="507" t="s">
        <v>984</v>
      </c>
    </row>
    <row r="477" spans="1:5" ht="14.5" thickBot="1" x14ac:dyDescent="0.35">
      <c r="A477" s="481" t="s">
        <v>212</v>
      </c>
      <c r="B477" s="482" t="s">
        <v>980</v>
      </c>
      <c r="C477" s="482" t="s">
        <v>982</v>
      </c>
      <c r="D477" s="487" t="s">
        <v>512</v>
      </c>
      <c r="E477" s="507" t="s">
        <v>512</v>
      </c>
    </row>
    <row r="478" spans="1:5" x14ac:dyDescent="0.3">
      <c r="A478" s="478" t="s">
        <v>227</v>
      </c>
      <c r="B478" s="479" t="s">
        <v>985</v>
      </c>
      <c r="C478" s="479" t="s">
        <v>986</v>
      </c>
      <c r="D478" s="480" t="s">
        <v>987</v>
      </c>
      <c r="E478" s="504" t="s">
        <v>988</v>
      </c>
    </row>
    <row r="479" spans="1:5" x14ac:dyDescent="0.3">
      <c r="A479" s="481" t="s">
        <v>227</v>
      </c>
      <c r="B479" s="482" t="s">
        <v>985</v>
      </c>
      <c r="C479" s="482" t="s">
        <v>986</v>
      </c>
      <c r="D479" s="487" t="s">
        <v>989</v>
      </c>
      <c r="E479" s="507" t="s">
        <v>990</v>
      </c>
    </row>
    <row r="480" spans="1:5" x14ac:dyDescent="0.3">
      <c r="A480" s="481" t="s">
        <v>227</v>
      </c>
      <c r="B480" s="482" t="s">
        <v>985</v>
      </c>
      <c r="C480" s="483" t="s">
        <v>986</v>
      </c>
      <c r="D480" s="484" t="s">
        <v>991</v>
      </c>
      <c r="E480" s="505" t="s">
        <v>992</v>
      </c>
    </row>
    <row r="481" spans="1:5" x14ac:dyDescent="0.3">
      <c r="A481" s="481" t="s">
        <v>227</v>
      </c>
      <c r="B481" s="482" t="s">
        <v>985</v>
      </c>
      <c r="C481" s="488" t="s">
        <v>993</v>
      </c>
      <c r="D481" s="487" t="s">
        <v>596</v>
      </c>
      <c r="E481" s="507" t="s">
        <v>597</v>
      </c>
    </row>
    <row r="482" spans="1:5" x14ac:dyDescent="0.3">
      <c r="A482" s="481" t="s">
        <v>227</v>
      </c>
      <c r="B482" s="482" t="s">
        <v>985</v>
      </c>
      <c r="C482" s="482" t="s">
        <v>993</v>
      </c>
      <c r="D482" s="487" t="s">
        <v>598</v>
      </c>
      <c r="E482" s="507" t="s">
        <v>117</v>
      </c>
    </row>
    <row r="483" spans="1:5" x14ac:dyDescent="0.3">
      <c r="A483" s="481" t="s">
        <v>227</v>
      </c>
      <c r="B483" s="483" t="s">
        <v>985</v>
      </c>
      <c r="C483" s="483" t="s">
        <v>993</v>
      </c>
      <c r="D483" s="484" t="s">
        <v>599</v>
      </c>
      <c r="E483" s="505" t="s">
        <v>599</v>
      </c>
    </row>
    <row r="484" spans="1:5" x14ac:dyDescent="0.3">
      <c r="A484" s="481" t="s">
        <v>227</v>
      </c>
      <c r="B484" s="488" t="s">
        <v>235</v>
      </c>
      <c r="C484" s="488" t="s">
        <v>994</v>
      </c>
      <c r="D484" s="487" t="s">
        <v>995</v>
      </c>
      <c r="E484" s="507" t="s">
        <v>996</v>
      </c>
    </row>
    <row r="485" spans="1:5" x14ac:dyDescent="0.3">
      <c r="A485" s="481" t="s">
        <v>227</v>
      </c>
      <c r="B485" s="482" t="s">
        <v>235</v>
      </c>
      <c r="C485" s="482" t="s">
        <v>994</v>
      </c>
      <c r="D485" s="487" t="s">
        <v>997</v>
      </c>
      <c r="E485" s="507" t="s">
        <v>998</v>
      </c>
    </row>
    <row r="486" spans="1:5" x14ac:dyDescent="0.3">
      <c r="A486" s="481" t="s">
        <v>227</v>
      </c>
      <c r="B486" s="482" t="s">
        <v>235</v>
      </c>
      <c r="C486" s="482" t="s">
        <v>994</v>
      </c>
      <c r="D486" s="487" t="s">
        <v>235</v>
      </c>
      <c r="E486" s="507" t="s">
        <v>235</v>
      </c>
    </row>
    <row r="487" spans="1:5" x14ac:dyDescent="0.3">
      <c r="A487" s="481" t="s">
        <v>227</v>
      </c>
      <c r="B487" s="482" t="s">
        <v>235</v>
      </c>
      <c r="C487" s="483" t="s">
        <v>994</v>
      </c>
      <c r="D487" s="484" t="s">
        <v>117</v>
      </c>
      <c r="E487" s="505" t="s">
        <v>999</v>
      </c>
    </row>
    <row r="488" spans="1:5" x14ac:dyDescent="0.3">
      <c r="A488" s="481" t="s">
        <v>227</v>
      </c>
      <c r="B488" s="482" t="s">
        <v>235</v>
      </c>
      <c r="C488" s="488" t="s">
        <v>236</v>
      </c>
      <c r="D488" s="487" t="s">
        <v>1000</v>
      </c>
      <c r="E488" s="507" t="s">
        <v>1001</v>
      </c>
    </row>
    <row r="489" spans="1:5" x14ac:dyDescent="0.3">
      <c r="A489" s="481" t="s">
        <v>227</v>
      </c>
      <c r="B489" s="482" t="s">
        <v>235</v>
      </c>
      <c r="C489" s="482" t="s">
        <v>236</v>
      </c>
      <c r="D489" s="487" t="s">
        <v>1002</v>
      </c>
      <c r="E489" s="507" t="s">
        <v>1003</v>
      </c>
    </row>
    <row r="490" spans="1:5" x14ac:dyDescent="0.3">
      <c r="A490" s="481" t="s">
        <v>227</v>
      </c>
      <c r="B490" s="482" t="s">
        <v>235</v>
      </c>
      <c r="C490" s="482" t="s">
        <v>236</v>
      </c>
      <c r="D490" s="487" t="s">
        <v>1004</v>
      </c>
      <c r="E490" s="507" t="s">
        <v>1004</v>
      </c>
    </row>
    <row r="491" spans="1:5" x14ac:dyDescent="0.3">
      <c r="A491" s="481" t="s">
        <v>227</v>
      </c>
      <c r="B491" s="483" t="s">
        <v>235</v>
      </c>
      <c r="C491" s="483" t="s">
        <v>236</v>
      </c>
      <c r="D491" s="484" t="s">
        <v>237</v>
      </c>
      <c r="E491" s="505" t="s">
        <v>237</v>
      </c>
    </row>
    <row r="492" spans="1:5" x14ac:dyDescent="0.3">
      <c r="A492" s="481" t="s">
        <v>227</v>
      </c>
      <c r="B492" s="488" t="s">
        <v>1005</v>
      </c>
      <c r="C492" s="489" t="s">
        <v>1006</v>
      </c>
      <c r="D492" s="484" t="s">
        <v>623</v>
      </c>
      <c r="E492" s="505" t="s">
        <v>623</v>
      </c>
    </row>
    <row r="493" spans="1:5" x14ac:dyDescent="0.3">
      <c r="A493" s="481" t="s">
        <v>227</v>
      </c>
      <c r="B493" s="482" t="s">
        <v>1005</v>
      </c>
      <c r="C493" s="488" t="s">
        <v>1007</v>
      </c>
      <c r="D493" s="487" t="s">
        <v>624</v>
      </c>
      <c r="E493" s="507" t="s">
        <v>624</v>
      </c>
    </row>
    <row r="494" spans="1:5" x14ac:dyDescent="0.3">
      <c r="A494" s="481" t="s">
        <v>227</v>
      </c>
      <c r="B494" s="483" t="s">
        <v>1005</v>
      </c>
      <c r="C494" s="483" t="s">
        <v>1007</v>
      </c>
      <c r="D494" s="484" t="s">
        <v>625</v>
      </c>
      <c r="E494" s="505" t="s">
        <v>625</v>
      </c>
    </row>
    <row r="495" spans="1:5" x14ac:dyDescent="0.3">
      <c r="A495" s="481" t="s">
        <v>227</v>
      </c>
      <c r="B495" s="488" t="s">
        <v>228</v>
      </c>
      <c r="C495" s="488" t="s">
        <v>1008</v>
      </c>
      <c r="D495" s="487" t="s">
        <v>500</v>
      </c>
      <c r="E495" s="507" t="s">
        <v>501</v>
      </c>
    </row>
    <row r="496" spans="1:5" x14ac:dyDescent="0.3">
      <c r="A496" s="481" t="s">
        <v>227</v>
      </c>
      <c r="B496" s="482" t="s">
        <v>228</v>
      </c>
      <c r="C496" s="483" t="s">
        <v>1008</v>
      </c>
      <c r="D496" s="484" t="s">
        <v>502</v>
      </c>
      <c r="E496" s="505" t="s">
        <v>503</v>
      </c>
    </row>
    <row r="497" spans="1:5" x14ac:dyDescent="0.3">
      <c r="A497" s="481" t="s">
        <v>227</v>
      </c>
      <c r="B497" s="482" t="s">
        <v>228</v>
      </c>
      <c r="C497" s="488" t="s">
        <v>229</v>
      </c>
      <c r="D497" s="487" t="s">
        <v>504</v>
      </c>
      <c r="E497" s="507" t="s">
        <v>505</v>
      </c>
    </row>
    <row r="498" spans="1:5" x14ac:dyDescent="0.3">
      <c r="A498" s="481" t="s">
        <v>227</v>
      </c>
      <c r="B498" s="482" t="s">
        <v>228</v>
      </c>
      <c r="C498" s="483" t="s">
        <v>229</v>
      </c>
      <c r="D498" s="484" t="s">
        <v>230</v>
      </c>
      <c r="E498" s="505" t="s">
        <v>560</v>
      </c>
    </row>
    <row r="499" spans="1:5" ht="14.5" thickBot="1" x14ac:dyDescent="0.35">
      <c r="A499" s="490" t="s">
        <v>227</v>
      </c>
      <c r="B499" s="491" t="s">
        <v>228</v>
      </c>
      <c r="C499" s="495" t="s">
        <v>1009</v>
      </c>
      <c r="D499" s="492" t="s">
        <v>506</v>
      </c>
      <c r="E499" s="508" t="s">
        <v>507</v>
      </c>
    </row>
    <row r="500" spans="1:5" x14ac:dyDescent="0.3">
      <c r="A500" s="478" t="s">
        <v>222</v>
      </c>
      <c r="B500" s="479" t="s">
        <v>1010</v>
      </c>
      <c r="C500" s="479" t="s">
        <v>1011</v>
      </c>
      <c r="D500" s="480" t="s">
        <v>1012</v>
      </c>
      <c r="E500" s="504" t="s">
        <v>1013</v>
      </c>
    </row>
    <row r="501" spans="1:5" x14ac:dyDescent="0.3">
      <c r="A501" s="481" t="s">
        <v>222</v>
      </c>
      <c r="B501" s="482" t="s">
        <v>1010</v>
      </c>
      <c r="C501" s="482" t="s">
        <v>1011</v>
      </c>
      <c r="D501" s="487" t="s">
        <v>225</v>
      </c>
      <c r="E501" s="507" t="s">
        <v>1014</v>
      </c>
    </row>
    <row r="502" spans="1:5" x14ac:dyDescent="0.3">
      <c r="A502" s="481" t="s">
        <v>222</v>
      </c>
      <c r="B502" s="482" t="s">
        <v>1010</v>
      </c>
      <c r="C502" s="482" t="s">
        <v>1011</v>
      </c>
      <c r="D502" s="487" t="s">
        <v>1015</v>
      </c>
      <c r="E502" s="507" t="s">
        <v>1016</v>
      </c>
    </row>
    <row r="503" spans="1:5" x14ac:dyDescent="0.3">
      <c r="A503" s="481" t="s">
        <v>222</v>
      </c>
      <c r="B503" s="482" t="s">
        <v>1010</v>
      </c>
      <c r="C503" s="483" t="s">
        <v>1011</v>
      </c>
      <c r="D503" s="484" t="s">
        <v>1017</v>
      </c>
      <c r="E503" s="505" t="s">
        <v>1018</v>
      </c>
    </row>
    <row r="504" spans="1:5" x14ac:dyDescent="0.3">
      <c r="A504" s="481" t="s">
        <v>222</v>
      </c>
      <c r="B504" s="482" t="s">
        <v>1010</v>
      </c>
      <c r="C504" s="488" t="s">
        <v>1019</v>
      </c>
      <c r="D504" s="487" t="s">
        <v>778</v>
      </c>
      <c r="E504" s="507" t="s">
        <v>779</v>
      </c>
    </row>
    <row r="505" spans="1:5" x14ac:dyDescent="0.3">
      <c r="A505" s="481" t="s">
        <v>222</v>
      </c>
      <c r="B505" s="482" t="s">
        <v>1010</v>
      </c>
      <c r="C505" s="482" t="s">
        <v>1019</v>
      </c>
      <c r="D505" s="487" t="s">
        <v>780</v>
      </c>
      <c r="E505" s="507" t="s">
        <v>781</v>
      </c>
    </row>
    <row r="506" spans="1:5" x14ac:dyDescent="0.3">
      <c r="A506" s="481" t="s">
        <v>222</v>
      </c>
      <c r="B506" s="483" t="s">
        <v>1010</v>
      </c>
      <c r="C506" s="483" t="s">
        <v>1019</v>
      </c>
      <c r="D506" s="484" t="s">
        <v>983</v>
      </c>
      <c r="E506" s="505" t="s">
        <v>1020</v>
      </c>
    </row>
    <row r="507" spans="1:5" x14ac:dyDescent="0.3">
      <c r="A507" s="481" t="s">
        <v>222</v>
      </c>
      <c r="B507" s="488" t="s">
        <v>1021</v>
      </c>
      <c r="C507" s="488" t="s">
        <v>1022</v>
      </c>
      <c r="D507" s="487" t="s">
        <v>782</v>
      </c>
      <c r="E507" s="507" t="s">
        <v>783</v>
      </c>
    </row>
    <row r="508" spans="1:5" x14ac:dyDescent="0.3">
      <c r="A508" s="481" t="s">
        <v>222</v>
      </c>
      <c r="B508" s="483" t="s">
        <v>1021</v>
      </c>
      <c r="C508" s="483" t="s">
        <v>1023</v>
      </c>
      <c r="D508" s="484" t="s">
        <v>984</v>
      </c>
      <c r="E508" s="505" t="s">
        <v>1024</v>
      </c>
    </row>
    <row r="509" spans="1:5" x14ac:dyDescent="0.3">
      <c r="A509" s="481" t="s">
        <v>222</v>
      </c>
      <c r="B509" s="488" t="s">
        <v>223</v>
      </c>
      <c r="C509" s="489" t="s">
        <v>785</v>
      </c>
      <c r="D509" s="484" t="s">
        <v>784</v>
      </c>
      <c r="E509" s="505" t="s">
        <v>785</v>
      </c>
    </row>
    <row r="510" spans="1:5" x14ac:dyDescent="0.3">
      <c r="A510" s="481" t="s">
        <v>222</v>
      </c>
      <c r="B510" s="482" t="s">
        <v>223</v>
      </c>
      <c r="C510" s="488" t="s">
        <v>224</v>
      </c>
      <c r="D510" s="487" t="s">
        <v>1012</v>
      </c>
      <c r="E510" s="507" t="s">
        <v>1013</v>
      </c>
    </row>
    <row r="511" spans="1:5" x14ac:dyDescent="0.3">
      <c r="A511" s="481" t="s">
        <v>222</v>
      </c>
      <c r="B511" s="482" t="s">
        <v>223</v>
      </c>
      <c r="C511" s="482" t="s">
        <v>224</v>
      </c>
      <c r="D511" s="487" t="s">
        <v>225</v>
      </c>
      <c r="E511" s="507" t="s">
        <v>1014</v>
      </c>
    </row>
    <row r="512" spans="1:5" x14ac:dyDescent="0.3">
      <c r="A512" s="481" t="s">
        <v>222</v>
      </c>
      <c r="B512" s="482" t="s">
        <v>223</v>
      </c>
      <c r="C512" s="482" t="s">
        <v>224</v>
      </c>
      <c r="D512" s="487" t="s">
        <v>1015</v>
      </c>
      <c r="E512" s="507" t="s">
        <v>1016</v>
      </c>
    </row>
    <row r="513" spans="1:5" x14ac:dyDescent="0.3">
      <c r="A513" s="481" t="s">
        <v>222</v>
      </c>
      <c r="B513" s="482" t="s">
        <v>223</v>
      </c>
      <c r="C513" s="483" t="s">
        <v>224</v>
      </c>
      <c r="D513" s="484" t="s">
        <v>1017</v>
      </c>
      <c r="E513" s="505" t="s">
        <v>1018</v>
      </c>
    </row>
    <row r="514" spans="1:5" x14ac:dyDescent="0.3">
      <c r="A514" s="481" t="s">
        <v>222</v>
      </c>
      <c r="B514" s="482" t="s">
        <v>223</v>
      </c>
      <c r="C514" s="488" t="s">
        <v>1025</v>
      </c>
      <c r="D514" s="487" t="s">
        <v>1026</v>
      </c>
      <c r="E514" s="507" t="s">
        <v>1027</v>
      </c>
    </row>
    <row r="515" spans="1:5" x14ac:dyDescent="0.3">
      <c r="A515" s="481" t="s">
        <v>222</v>
      </c>
      <c r="B515" s="482" t="s">
        <v>223</v>
      </c>
      <c r="C515" s="483" t="s">
        <v>1025</v>
      </c>
      <c r="D515" s="484" t="s">
        <v>786</v>
      </c>
      <c r="E515" s="505" t="s">
        <v>787</v>
      </c>
    </row>
    <row r="516" spans="1:5" ht="14.5" thickBot="1" x14ac:dyDescent="0.35">
      <c r="A516" s="490" t="s">
        <v>222</v>
      </c>
      <c r="B516" s="491" t="s">
        <v>223</v>
      </c>
      <c r="C516" s="495" t="s">
        <v>1028</v>
      </c>
      <c r="D516" s="492" t="s">
        <v>1028</v>
      </c>
      <c r="E516" s="508" t="s">
        <v>1028</v>
      </c>
    </row>
  </sheetData>
  <autoFilter ref="A6:E516" xr:uid="{F3211DBE-42D4-44C6-8BAC-6F39566DD4FE}"/>
  <dataValidations count="1">
    <dataValidation allowBlank="1" showInputMessage="1" showErrorMessage="1" promptTitle="Description and synonyms" prompt="User Guide, Chapter II, Section 2 (pp. 51-52)" sqref="E6" xr:uid="{49C42AE3-DEFB-4C74-BADE-DB8CED8DE6CB}"/>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8FA0B-9DCF-43B1-B47F-5C31F299B4DB}">
  <sheetPr>
    <tabColor rgb="FFF7C66D"/>
  </sheetPr>
  <dimension ref="A1:U73"/>
  <sheetViews>
    <sheetView zoomScale="103" zoomScaleNormal="80" workbookViewId="0">
      <selection activeCell="D12" sqref="D12"/>
    </sheetView>
  </sheetViews>
  <sheetFormatPr defaultColWidth="10" defaultRowHeight="15.5" outlineLevelCol="1" x14ac:dyDescent="0.35"/>
  <cols>
    <col min="1" max="2" width="3.81640625" style="26" customWidth="1"/>
    <col min="3" max="3" width="40.26953125" style="26" customWidth="1"/>
    <col min="4" max="4" width="22.1796875" style="26" bestFit="1" customWidth="1"/>
    <col min="5" max="5" width="53.26953125" style="26" customWidth="1"/>
    <col min="6" max="6" width="8.7265625" style="26" customWidth="1"/>
    <col min="7" max="7" width="3.81640625" style="26" hidden="1" customWidth="1" outlineLevel="1"/>
    <col min="8" max="8" width="32.1796875" style="130" hidden="1" customWidth="1" outlineLevel="1"/>
    <col min="9" max="9" width="32.54296875" style="130" hidden="1" customWidth="1" outlineLevel="1"/>
    <col min="10" max="10" width="30.1796875" style="130" hidden="1" customWidth="1" outlineLevel="1"/>
    <col min="11" max="11" width="20.453125" style="130" hidden="1" customWidth="1" outlineLevel="1"/>
    <col min="12" max="12" width="60" style="130" hidden="1" customWidth="1" outlineLevel="1"/>
    <col min="13" max="13" width="5" style="130" hidden="1" customWidth="1" outlineLevel="1"/>
    <col min="14" max="14" width="10" style="130" collapsed="1"/>
    <col min="15" max="16384" width="10" style="130"/>
  </cols>
  <sheetData>
    <row r="1" spans="1:15" ht="16" thickBot="1" x14ac:dyDescent="0.4">
      <c r="N1" s="130" t="s">
        <v>1029</v>
      </c>
    </row>
    <row r="2" spans="1:15" ht="16" thickBot="1" x14ac:dyDescent="0.4">
      <c r="B2" s="3"/>
      <c r="C2" s="4"/>
      <c r="D2" s="4"/>
      <c r="E2" s="5"/>
      <c r="G2" s="514"/>
      <c r="H2" s="515" t="s">
        <v>1030</v>
      </c>
      <c r="I2" s="516"/>
      <c r="J2" s="516"/>
      <c r="K2" s="516"/>
      <c r="L2" s="516"/>
      <c r="M2" s="516"/>
    </row>
    <row r="3" spans="1:15" ht="25.5" thickBot="1" x14ac:dyDescent="0.4">
      <c r="B3" s="6"/>
      <c r="C3" s="103" t="s">
        <v>3161</v>
      </c>
      <c r="D3" s="105"/>
      <c r="E3" s="7"/>
      <c r="G3" s="514"/>
      <c r="H3" s="517" t="s">
        <v>1031</v>
      </c>
      <c r="I3" s="518" t="s">
        <v>1032</v>
      </c>
      <c r="J3" s="518" t="s">
        <v>1033</v>
      </c>
      <c r="K3" s="517" t="s">
        <v>1034</v>
      </c>
      <c r="L3" s="519" t="s">
        <v>1035</v>
      </c>
      <c r="M3" s="520"/>
    </row>
    <row r="4" spans="1:15" x14ac:dyDescent="0.35">
      <c r="B4" s="6"/>
      <c r="C4" s="105" t="s">
        <v>2942</v>
      </c>
      <c r="D4" s="105"/>
      <c r="E4" s="7"/>
      <c r="G4" s="514"/>
      <c r="H4" s="521" t="s">
        <v>1036</v>
      </c>
      <c r="I4" s="521" t="s">
        <v>1037</v>
      </c>
      <c r="J4" s="522">
        <v>135</v>
      </c>
      <c r="K4" s="523">
        <v>0.25</v>
      </c>
      <c r="L4" s="524" t="s">
        <v>1038</v>
      </c>
      <c r="M4" s="525"/>
      <c r="O4" s="513"/>
    </row>
    <row r="5" spans="1:15" x14ac:dyDescent="0.35">
      <c r="A5" s="27"/>
      <c r="B5" s="6"/>
      <c r="C5" s="105" t="s">
        <v>2944</v>
      </c>
      <c r="D5" s="105"/>
      <c r="E5" s="7"/>
      <c r="F5" s="27"/>
      <c r="G5" s="526"/>
      <c r="H5" s="521" t="s">
        <v>1036</v>
      </c>
      <c r="I5" s="521" t="s">
        <v>1039</v>
      </c>
      <c r="J5" s="522">
        <v>85</v>
      </c>
      <c r="K5" s="523">
        <v>0.25</v>
      </c>
      <c r="L5" s="524"/>
      <c r="M5" s="525"/>
      <c r="O5" s="513"/>
    </row>
    <row r="6" spans="1:15" x14ac:dyDescent="0.35">
      <c r="A6" s="27"/>
      <c r="B6" s="6"/>
      <c r="C6" s="105" t="s">
        <v>2943</v>
      </c>
      <c r="D6" s="105"/>
      <c r="E6" s="7"/>
      <c r="F6" s="27"/>
      <c r="G6" s="526"/>
      <c r="H6" s="521" t="s">
        <v>1036</v>
      </c>
      <c r="I6" s="521" t="s">
        <v>1040</v>
      </c>
      <c r="J6" s="522">
        <v>300</v>
      </c>
      <c r="K6" s="523">
        <v>0.23599999999999999</v>
      </c>
      <c r="L6" s="524"/>
      <c r="M6" s="525"/>
      <c r="O6" s="513"/>
    </row>
    <row r="7" spans="1:15" x14ac:dyDescent="0.35">
      <c r="A7" s="27"/>
      <c r="B7" s="6"/>
      <c r="C7" s="105" t="s">
        <v>2941</v>
      </c>
      <c r="D7" s="105"/>
      <c r="E7" s="7"/>
      <c r="F7" s="27"/>
      <c r="G7" s="526"/>
      <c r="H7" s="521" t="s">
        <v>1036</v>
      </c>
      <c r="I7" s="521" t="s">
        <v>1041</v>
      </c>
      <c r="J7" s="522">
        <v>255</v>
      </c>
      <c r="K7" s="523">
        <v>0.22600000000000001</v>
      </c>
      <c r="L7" s="524"/>
      <c r="M7" s="525"/>
      <c r="O7" s="513"/>
    </row>
    <row r="8" spans="1:15" x14ac:dyDescent="0.35">
      <c r="B8" s="6"/>
      <c r="C8" s="105"/>
      <c r="D8" s="105"/>
      <c r="E8" s="7"/>
      <c r="G8" s="514"/>
      <c r="H8" s="521" t="s">
        <v>1036</v>
      </c>
      <c r="I8" s="521" t="s">
        <v>1042</v>
      </c>
      <c r="J8" s="522">
        <v>80</v>
      </c>
      <c r="K8" s="523">
        <v>0.17699999999999999</v>
      </c>
      <c r="L8" s="524"/>
      <c r="M8" s="525"/>
      <c r="O8" s="513"/>
    </row>
    <row r="9" spans="1:15" ht="20.5" thickBot="1" x14ac:dyDescent="0.4">
      <c r="B9" s="6"/>
      <c r="C9" s="581" t="s">
        <v>2983</v>
      </c>
      <c r="D9" s="105"/>
      <c r="E9" s="7"/>
      <c r="G9" s="514"/>
      <c r="H9" s="527" t="s">
        <v>1036</v>
      </c>
      <c r="I9" s="527" t="s">
        <v>1043</v>
      </c>
      <c r="J9" s="528">
        <v>150</v>
      </c>
      <c r="K9" s="529">
        <v>0.189</v>
      </c>
      <c r="L9" s="530"/>
      <c r="M9" s="525"/>
      <c r="O9" s="513"/>
    </row>
    <row r="10" spans="1:15" ht="16" thickBot="1" x14ac:dyDescent="0.4">
      <c r="B10" s="6"/>
      <c r="C10" s="105" t="s">
        <v>1044</v>
      </c>
      <c r="D10" s="105"/>
      <c r="E10" s="7"/>
      <c r="G10" s="514"/>
      <c r="H10" s="521" t="s">
        <v>1045</v>
      </c>
      <c r="I10" s="521" t="s">
        <v>1046</v>
      </c>
      <c r="J10" s="522">
        <v>302</v>
      </c>
      <c r="K10" s="523">
        <v>0.54700000000000004</v>
      </c>
      <c r="L10" s="524"/>
      <c r="M10" s="525"/>
      <c r="O10" s="513"/>
    </row>
    <row r="11" spans="1:15" x14ac:dyDescent="0.35">
      <c r="B11" s="6"/>
      <c r="C11" s="588" t="s">
        <v>1047</v>
      </c>
      <c r="D11" s="597" t="s">
        <v>1073</v>
      </c>
      <c r="E11" s="7"/>
      <c r="G11" s="514"/>
      <c r="H11" s="521" t="s">
        <v>1045</v>
      </c>
      <c r="I11" s="521" t="s">
        <v>1048</v>
      </c>
      <c r="J11" s="522">
        <v>400</v>
      </c>
      <c r="K11" s="523">
        <v>0.54700000000000004</v>
      </c>
      <c r="L11" s="524" t="s">
        <v>1038</v>
      </c>
      <c r="M11" s="525"/>
      <c r="O11" s="513"/>
    </row>
    <row r="12" spans="1:15" ht="16" thickBot="1" x14ac:dyDescent="0.4">
      <c r="B12" s="6"/>
      <c r="C12" s="589" t="s">
        <v>1049</v>
      </c>
      <c r="D12" s="598" t="s">
        <v>1076</v>
      </c>
      <c r="E12" s="7"/>
      <c r="G12" s="514"/>
      <c r="H12" s="521" t="s">
        <v>1045</v>
      </c>
      <c r="I12" s="521" t="s">
        <v>1050</v>
      </c>
      <c r="J12" s="522">
        <v>100</v>
      </c>
      <c r="K12" s="523">
        <v>0.54700000000000004</v>
      </c>
      <c r="L12" s="524" t="s">
        <v>1038</v>
      </c>
      <c r="M12" s="525"/>
      <c r="O12" s="513"/>
    </row>
    <row r="13" spans="1:15" ht="16" thickBot="1" x14ac:dyDescent="0.4">
      <c r="B13" s="6"/>
      <c r="C13" s="590" t="s">
        <v>1051</v>
      </c>
      <c r="D13" s="605">
        <f>_xlfn.IFNA(VLOOKUP(D12,I4:K25,2,FALSE),"")</f>
        <v>71</v>
      </c>
      <c r="E13" s="7"/>
      <c r="G13" s="514"/>
      <c r="H13" s="521" t="s">
        <v>1045</v>
      </c>
      <c r="I13" s="521" t="s">
        <v>1052</v>
      </c>
      <c r="J13" s="522">
        <v>350</v>
      </c>
      <c r="K13" s="523">
        <v>0.54700000000000004</v>
      </c>
      <c r="L13" s="524" t="s">
        <v>1038</v>
      </c>
      <c r="M13" s="525"/>
      <c r="O13" s="513"/>
    </row>
    <row r="14" spans="1:15" ht="16" thickBot="1" x14ac:dyDescent="0.4">
      <c r="B14" s="6"/>
      <c r="C14" s="105"/>
      <c r="D14" s="105"/>
      <c r="E14" s="7"/>
      <c r="G14" s="514"/>
      <c r="H14" s="527" t="s">
        <v>1045</v>
      </c>
      <c r="I14" s="527" t="s">
        <v>1053</v>
      </c>
      <c r="J14" s="528">
        <v>123</v>
      </c>
      <c r="K14" s="529">
        <v>0.17799999999999999</v>
      </c>
      <c r="L14" s="530"/>
      <c r="M14" s="525"/>
      <c r="O14" s="513"/>
    </row>
    <row r="15" spans="1:15" ht="20" x14ac:dyDescent="0.35">
      <c r="B15" s="6"/>
      <c r="C15" s="581" t="s">
        <v>1054</v>
      </c>
      <c r="D15" s="12"/>
      <c r="E15" s="7"/>
      <c r="G15" s="514"/>
      <c r="H15" s="521" t="s">
        <v>1055</v>
      </c>
      <c r="I15" s="521" t="s">
        <v>1056</v>
      </c>
      <c r="J15" s="522">
        <v>110</v>
      </c>
      <c r="K15" s="523">
        <v>0.25700000000000001</v>
      </c>
      <c r="L15" s="524"/>
      <c r="M15" s="525"/>
      <c r="O15" s="513"/>
    </row>
    <row r="16" spans="1:15" ht="16" thickBot="1" x14ac:dyDescent="0.4">
      <c r="B16" s="6"/>
      <c r="C16" s="105" t="s">
        <v>1057</v>
      </c>
      <c r="D16" s="39"/>
      <c r="E16" s="7"/>
      <c r="G16" s="514"/>
      <c r="H16" s="527" t="s">
        <v>1055</v>
      </c>
      <c r="I16" s="527" t="s">
        <v>1058</v>
      </c>
      <c r="J16" s="528">
        <v>137</v>
      </c>
      <c r="K16" s="529">
        <v>0.189</v>
      </c>
      <c r="L16" s="530"/>
      <c r="M16" s="525"/>
      <c r="O16" s="513"/>
    </row>
    <row r="17" spans="2:18" x14ac:dyDescent="0.35">
      <c r="B17" s="6"/>
      <c r="C17" s="106" t="s">
        <v>1059</v>
      </c>
      <c r="D17" s="39"/>
      <c r="E17" s="7"/>
      <c r="G17" s="514"/>
      <c r="H17" s="521" t="s">
        <v>1060</v>
      </c>
      <c r="I17" s="521" t="s">
        <v>1061</v>
      </c>
      <c r="J17" s="522">
        <v>103</v>
      </c>
      <c r="K17" s="523">
        <v>0.16900000000000001</v>
      </c>
      <c r="L17" s="524"/>
      <c r="M17" s="525"/>
      <c r="O17" s="513"/>
    </row>
    <row r="18" spans="2:18" x14ac:dyDescent="0.35">
      <c r="B18" s="6"/>
      <c r="C18" s="106" t="s">
        <v>1062</v>
      </c>
      <c r="D18" s="39"/>
      <c r="E18" s="7"/>
      <c r="G18" s="514"/>
      <c r="H18" s="521" t="s">
        <v>1060</v>
      </c>
      <c r="I18" s="521" t="s">
        <v>1063</v>
      </c>
      <c r="J18" s="522">
        <v>115</v>
      </c>
      <c r="K18" s="523">
        <v>0.36299999999999999</v>
      </c>
      <c r="L18" s="524" t="s">
        <v>1038</v>
      </c>
      <c r="M18" s="525"/>
      <c r="O18" s="513"/>
    </row>
    <row r="19" spans="2:18" x14ac:dyDescent="0.35">
      <c r="B19" s="6"/>
      <c r="C19" s="105"/>
      <c r="D19" s="105"/>
      <c r="E19" s="7"/>
      <c r="G19" s="531"/>
      <c r="H19" s="521" t="s">
        <v>1060</v>
      </c>
      <c r="I19" s="521" t="s">
        <v>1064</v>
      </c>
      <c r="J19" s="522">
        <v>100</v>
      </c>
      <c r="K19" s="523">
        <v>0.35399999999999998</v>
      </c>
      <c r="L19" s="524"/>
      <c r="M19" s="532"/>
      <c r="N19" s="26"/>
      <c r="O19" s="26"/>
      <c r="P19" s="26"/>
      <c r="Q19" s="26"/>
      <c r="R19" s="26"/>
    </row>
    <row r="20" spans="2:18" ht="20" x14ac:dyDescent="0.35">
      <c r="B20" s="6"/>
      <c r="C20" s="581" t="s">
        <v>1065</v>
      </c>
      <c r="D20" s="105"/>
      <c r="E20" s="7"/>
      <c r="G20" s="514"/>
      <c r="H20" s="521" t="s">
        <v>1060</v>
      </c>
      <c r="I20" s="521" t="s">
        <v>1066</v>
      </c>
      <c r="J20" s="522">
        <v>115</v>
      </c>
      <c r="K20" s="523">
        <v>0.246</v>
      </c>
      <c r="L20" s="524"/>
      <c r="M20" s="525"/>
      <c r="O20" s="513"/>
    </row>
    <row r="21" spans="2:18" x14ac:dyDescent="0.35">
      <c r="B21" s="6"/>
      <c r="C21" s="105" t="s">
        <v>1067</v>
      </c>
      <c r="D21" s="105"/>
      <c r="E21" s="7"/>
      <c r="G21" s="514"/>
      <c r="H21" s="521" t="s">
        <v>1060</v>
      </c>
      <c r="I21" s="521" t="s">
        <v>1068</v>
      </c>
      <c r="J21" s="522">
        <v>100</v>
      </c>
      <c r="K21" s="523">
        <v>0.28299999999999997</v>
      </c>
      <c r="L21" s="524"/>
      <c r="M21" s="525"/>
      <c r="O21" s="513"/>
    </row>
    <row r="22" spans="2:18" ht="16" thickBot="1" x14ac:dyDescent="0.4">
      <c r="B22" s="6"/>
      <c r="C22" s="607" t="s">
        <v>785</v>
      </c>
      <c r="D22" s="105"/>
      <c r="E22" s="7"/>
      <c r="G22" s="514"/>
      <c r="H22" s="521" t="s">
        <v>1060</v>
      </c>
      <c r="I22" s="521" t="s">
        <v>1069</v>
      </c>
      <c r="J22" s="522">
        <v>150</v>
      </c>
      <c r="K22" s="523">
        <v>0</v>
      </c>
      <c r="L22" s="524"/>
      <c r="M22" s="525"/>
      <c r="O22" s="513"/>
    </row>
    <row r="23" spans="2:18" ht="16" thickBot="1" x14ac:dyDescent="0.4">
      <c r="B23" s="6"/>
      <c r="C23" s="591" t="s">
        <v>1070</v>
      </c>
      <c r="D23" s="599"/>
      <c r="E23" s="7"/>
      <c r="G23" s="514"/>
      <c r="H23" s="527" t="s">
        <v>1060</v>
      </c>
      <c r="I23" s="527" t="s">
        <v>1071</v>
      </c>
      <c r="J23" s="528">
        <v>94</v>
      </c>
      <c r="K23" s="529">
        <v>0.36299999999999999</v>
      </c>
      <c r="L23" s="530"/>
      <c r="M23" s="525"/>
      <c r="O23" s="513"/>
    </row>
    <row r="24" spans="2:18" x14ac:dyDescent="0.35">
      <c r="B24" s="6"/>
      <c r="C24" s="592" t="s">
        <v>1072</v>
      </c>
      <c r="D24" s="601" t="str">
        <f>IF(D23="","",J31)</f>
        <v/>
      </c>
      <c r="E24" s="7"/>
      <c r="G24" s="514"/>
      <c r="H24" s="533" t="s">
        <v>1073</v>
      </c>
      <c r="I24" s="533" t="s">
        <v>1074</v>
      </c>
      <c r="J24" s="534">
        <v>115</v>
      </c>
      <c r="K24" s="535">
        <v>0.18</v>
      </c>
      <c r="L24" s="536"/>
      <c r="M24" s="525"/>
      <c r="O24" s="513"/>
    </row>
    <row r="25" spans="2:18" ht="16" thickBot="1" x14ac:dyDescent="0.4">
      <c r="B25" s="6"/>
      <c r="C25" s="593" t="s">
        <v>1075</v>
      </c>
      <c r="D25" s="602" t="str">
        <f>IFERROR(IF(D23="","",(J32*IF(D23="single",1,IF(D23="double",2,IF(D23="triple",3,"enter glazing information"))))),"")</f>
        <v/>
      </c>
      <c r="E25" s="7"/>
      <c r="G25" s="514"/>
      <c r="H25" s="527" t="s">
        <v>1073</v>
      </c>
      <c r="I25" s="527" t="s">
        <v>1076</v>
      </c>
      <c r="J25" s="528">
        <v>71</v>
      </c>
      <c r="K25" s="529">
        <v>0.32500000000000001</v>
      </c>
      <c r="L25" s="530"/>
      <c r="M25" s="525"/>
      <c r="O25" s="513"/>
    </row>
    <row r="26" spans="2:18" ht="16" thickBot="1" x14ac:dyDescent="0.4">
      <c r="B26" s="6"/>
      <c r="C26" s="105"/>
      <c r="D26" s="105"/>
      <c r="E26" s="7"/>
      <c r="G26" s="514"/>
      <c r="H26" s="527"/>
      <c r="I26" s="527"/>
      <c r="J26" s="528"/>
      <c r="K26" s="529"/>
      <c r="L26" s="530"/>
      <c r="M26" s="525"/>
      <c r="O26" s="513"/>
    </row>
    <row r="27" spans="2:18" ht="16" thickBot="1" x14ac:dyDescent="0.4">
      <c r="B27" s="6"/>
      <c r="C27" s="607" t="s">
        <v>1025</v>
      </c>
      <c r="D27" s="105"/>
      <c r="E27" s="7"/>
      <c r="G27" s="514"/>
      <c r="H27" s="515" t="s">
        <v>1077</v>
      </c>
      <c r="I27" s="516"/>
      <c r="J27" s="516"/>
      <c r="K27" s="516"/>
      <c r="L27" s="516"/>
      <c r="M27" s="516"/>
    </row>
    <row r="28" spans="2:18" ht="16" thickBot="1" x14ac:dyDescent="0.4">
      <c r="B28" s="6"/>
      <c r="C28" s="591" t="s">
        <v>1070</v>
      </c>
      <c r="D28" s="599"/>
      <c r="E28" s="7"/>
      <c r="G28" s="514"/>
      <c r="H28" s="537" t="s">
        <v>1078</v>
      </c>
      <c r="I28" s="537" t="s">
        <v>1079</v>
      </c>
      <c r="J28" s="538" t="s">
        <v>1080</v>
      </c>
      <c r="K28" s="538" t="s">
        <v>1034</v>
      </c>
      <c r="L28" s="539" t="s">
        <v>1081</v>
      </c>
      <c r="M28" s="540"/>
    </row>
    <row r="29" spans="2:18" x14ac:dyDescent="0.35">
      <c r="B29" s="6"/>
      <c r="C29" s="592" t="s">
        <v>1082</v>
      </c>
      <c r="D29" s="601" t="str">
        <f>IF(D28="","",J33)</f>
        <v/>
      </c>
      <c r="E29" s="7"/>
      <c r="G29" s="514"/>
      <c r="H29" s="541" t="s">
        <v>95</v>
      </c>
      <c r="I29" s="542" t="s">
        <v>1083</v>
      </c>
      <c r="J29" s="543">
        <v>9.9</v>
      </c>
      <c r="K29" s="544">
        <v>0.25600000000000001</v>
      </c>
      <c r="L29" s="542" t="s">
        <v>1084</v>
      </c>
      <c r="M29" s="516"/>
    </row>
    <row r="30" spans="2:18" ht="16" thickBot="1" x14ac:dyDescent="0.4">
      <c r="B30" s="6"/>
      <c r="C30" s="592" t="s">
        <v>1085</v>
      </c>
      <c r="D30" s="604" t="str">
        <f>IF(D28="","",J34)</f>
        <v/>
      </c>
      <c r="E30" s="7"/>
      <c r="G30" s="514"/>
      <c r="H30" s="545" t="s">
        <v>1086</v>
      </c>
      <c r="I30" s="546" t="s">
        <v>1087</v>
      </c>
      <c r="J30" s="547">
        <v>8</v>
      </c>
      <c r="K30" s="548">
        <v>6.8000000000000005E-2</v>
      </c>
      <c r="L30" s="546" t="s">
        <v>1084</v>
      </c>
      <c r="M30" s="516"/>
    </row>
    <row r="31" spans="2:18" ht="16" thickBot="1" x14ac:dyDescent="0.4">
      <c r="B31" s="6"/>
      <c r="C31" s="593" t="s">
        <v>1075</v>
      </c>
      <c r="D31" s="602" t="str">
        <f>IFERROR(IF(D28="","",(J35*IF(D28="single",1,IF(D28="double",2,IF(D28="triple",3,"enter glazing information"))))),"")</f>
        <v/>
      </c>
      <c r="E31" s="7"/>
      <c r="G31" s="514"/>
      <c r="H31" s="537" t="s">
        <v>112</v>
      </c>
      <c r="I31" s="533" t="s">
        <v>1088</v>
      </c>
      <c r="J31" s="549">
        <v>14</v>
      </c>
      <c r="K31" s="544">
        <v>5.7000000000000002E-2</v>
      </c>
      <c r="L31" s="542" t="s">
        <v>1084</v>
      </c>
      <c r="M31" s="516"/>
    </row>
    <row r="32" spans="2:18" ht="16" thickBot="1" x14ac:dyDescent="0.4">
      <c r="B32" s="6"/>
      <c r="C32" s="105"/>
      <c r="D32" s="105"/>
      <c r="E32" s="7"/>
      <c r="G32" s="514"/>
      <c r="H32" s="527" t="s">
        <v>1086</v>
      </c>
      <c r="I32" s="527" t="s">
        <v>1087</v>
      </c>
      <c r="J32" s="550">
        <v>8.9</v>
      </c>
      <c r="K32" s="529">
        <v>0.12</v>
      </c>
      <c r="L32" s="530" t="s">
        <v>1084</v>
      </c>
      <c r="M32" s="525"/>
      <c r="O32" s="513"/>
    </row>
    <row r="33" spans="2:21" ht="16" thickBot="1" x14ac:dyDescent="0.4">
      <c r="B33" s="6"/>
      <c r="C33" s="607" t="s">
        <v>1028</v>
      </c>
      <c r="D33" s="105"/>
      <c r="E33" s="7"/>
      <c r="G33" s="514"/>
      <c r="H33" s="537" t="s">
        <v>117</v>
      </c>
      <c r="I33" s="521" t="s">
        <v>117</v>
      </c>
      <c r="J33" s="551">
        <v>9.1</v>
      </c>
      <c r="K33" s="552">
        <v>2.1999999999999999E-2</v>
      </c>
      <c r="L33" s="542" t="s">
        <v>1084</v>
      </c>
      <c r="M33" s="516"/>
    </row>
    <row r="34" spans="2:21" ht="16" thickBot="1" x14ac:dyDescent="0.4">
      <c r="B34" s="6"/>
      <c r="C34" s="591" t="s">
        <v>1070</v>
      </c>
      <c r="D34" s="599"/>
      <c r="E34" s="7"/>
      <c r="G34" s="514"/>
      <c r="H34" s="553"/>
      <c r="I34" s="521" t="s">
        <v>43</v>
      </c>
      <c r="J34" s="551">
        <v>6.1</v>
      </c>
      <c r="K34" s="552">
        <v>7.0999999999999994E-2</v>
      </c>
      <c r="L34" s="546" t="s">
        <v>1084</v>
      </c>
      <c r="M34" s="516"/>
    </row>
    <row r="35" spans="2:21" ht="16" thickBot="1" x14ac:dyDescent="0.4">
      <c r="B35" s="6"/>
      <c r="C35" s="592" t="s">
        <v>1089</v>
      </c>
      <c r="D35" s="601" t="str">
        <f>IF(D34="","",J29)</f>
        <v/>
      </c>
      <c r="E35" s="7"/>
      <c r="G35" s="514"/>
      <c r="H35" s="554" t="s">
        <v>1086</v>
      </c>
      <c r="I35" s="527" t="s">
        <v>1087</v>
      </c>
      <c r="J35" s="555">
        <v>8</v>
      </c>
      <c r="K35" s="556">
        <v>9.5000000000000001E-2</v>
      </c>
      <c r="L35" s="557" t="s">
        <v>1084</v>
      </c>
      <c r="M35" s="516"/>
    </row>
    <row r="36" spans="2:21" ht="16" thickBot="1" x14ac:dyDescent="0.4">
      <c r="B36" s="6"/>
      <c r="C36" s="593" t="s">
        <v>1075</v>
      </c>
      <c r="D36" s="602" t="str">
        <f>IFERROR(IF(D34="","",(J30*IF(D34="single",1,IF(D34="double",2,IF(D34="triple",3,"enter glazing information"))))),"")</f>
        <v/>
      </c>
      <c r="E36" s="7"/>
      <c r="G36" s="514"/>
      <c r="H36" s="516"/>
      <c r="I36" s="516"/>
      <c r="J36" s="516"/>
      <c r="K36" s="516"/>
      <c r="L36" s="516"/>
      <c r="M36" s="516"/>
    </row>
    <row r="37" spans="2:21" x14ac:dyDescent="0.35">
      <c r="B37" s="6"/>
      <c r="C37" s="105"/>
      <c r="D37" s="105"/>
      <c r="E37" s="7"/>
      <c r="G37" s="514"/>
      <c r="H37" s="558" t="s">
        <v>634</v>
      </c>
      <c r="I37" s="559"/>
      <c r="J37" s="559"/>
      <c r="K37" s="559"/>
      <c r="L37" s="559"/>
      <c r="M37" s="525"/>
      <c r="O37" s="513"/>
    </row>
    <row r="38" spans="2:21" ht="16" thickBot="1" x14ac:dyDescent="0.4">
      <c r="B38" s="6"/>
      <c r="C38" s="106" t="s">
        <v>1090</v>
      </c>
      <c r="D38" s="105"/>
      <c r="E38" s="7"/>
      <c r="G38" s="514"/>
      <c r="H38" s="558" t="s">
        <v>1091</v>
      </c>
      <c r="I38" s="559"/>
      <c r="J38" s="559"/>
      <c r="K38" s="516"/>
      <c r="L38" s="516"/>
      <c r="M38" s="516"/>
      <c r="P38" s="26"/>
      <c r="Q38" s="26"/>
      <c r="R38" s="26"/>
      <c r="S38" s="26"/>
      <c r="T38" s="26"/>
      <c r="U38" s="26"/>
    </row>
    <row r="39" spans="2:21" ht="16" thickBot="1" x14ac:dyDescent="0.4">
      <c r="B39" s="6"/>
      <c r="C39" s="105"/>
      <c r="D39" s="105"/>
      <c r="E39" s="7"/>
      <c r="G39" s="514"/>
      <c r="H39" s="560" t="s">
        <v>1092</v>
      </c>
      <c r="I39" s="560" t="s">
        <v>2945</v>
      </c>
      <c r="J39" s="561" t="s">
        <v>2946</v>
      </c>
      <c r="K39" s="559"/>
      <c r="L39" s="559"/>
      <c r="M39" s="525"/>
      <c r="O39" s="513"/>
    </row>
    <row r="40" spans="2:21" ht="20" x14ac:dyDescent="0.35">
      <c r="B40" s="6"/>
      <c r="C40" s="587" t="s">
        <v>1093</v>
      </c>
      <c r="D40" s="105"/>
      <c r="E40" s="7"/>
      <c r="G40" s="514"/>
      <c r="H40" s="562" t="s">
        <v>1094</v>
      </c>
      <c r="I40" s="583">
        <f>0.07</f>
        <v>7.0000000000000007E-2</v>
      </c>
      <c r="J40" s="584">
        <v>0.93</v>
      </c>
      <c r="K40" s="559"/>
      <c r="L40" s="559"/>
      <c r="M40" s="525"/>
      <c r="O40" s="513"/>
    </row>
    <row r="41" spans="2:21" ht="16" thickBot="1" x14ac:dyDescent="0.4">
      <c r="B41" s="6"/>
      <c r="C41" s="105" t="s">
        <v>3079</v>
      </c>
      <c r="D41" s="105"/>
      <c r="E41" s="7"/>
      <c r="G41" s="514"/>
      <c r="H41" s="564" t="s">
        <v>105</v>
      </c>
      <c r="I41" s="585">
        <v>0.17</v>
      </c>
      <c r="J41" s="586">
        <v>0.83</v>
      </c>
      <c r="K41" s="559"/>
      <c r="L41" s="559"/>
      <c r="M41" s="559"/>
      <c r="N41" s="26"/>
      <c r="O41" s="26"/>
      <c r="P41" s="26"/>
      <c r="Q41" s="26"/>
      <c r="R41" s="26"/>
      <c r="S41" s="26"/>
      <c r="T41" s="26"/>
      <c r="U41" s="26"/>
    </row>
    <row r="42" spans="2:21" ht="16" thickBot="1" x14ac:dyDescent="0.4">
      <c r="B42" s="6"/>
      <c r="C42" s="591" t="s">
        <v>1095</v>
      </c>
      <c r="D42" s="599"/>
      <c r="E42" s="7"/>
      <c r="G42" s="514"/>
      <c r="H42" s="516"/>
      <c r="I42" s="516"/>
      <c r="J42" s="516"/>
      <c r="K42" s="559"/>
      <c r="L42" s="559"/>
      <c r="M42" s="559"/>
      <c r="N42" s="26"/>
      <c r="O42" s="26"/>
      <c r="P42" s="26"/>
      <c r="Q42" s="26"/>
      <c r="R42" s="26"/>
      <c r="S42" s="26"/>
      <c r="T42" s="26"/>
      <c r="U42" s="26"/>
    </row>
    <row r="43" spans="2:21" x14ac:dyDescent="0.35">
      <c r="B43" s="6"/>
      <c r="C43" s="592" t="s">
        <v>2947</v>
      </c>
      <c r="D43" s="601" t="str">
        <f>_xlfn.IFNA(VLOOKUP(D42,H40:J41,2,FALSE),"")</f>
        <v/>
      </c>
      <c r="E43" s="7"/>
      <c r="G43" s="514"/>
      <c r="H43" s="565" t="s">
        <v>1096</v>
      </c>
      <c r="I43" s="516"/>
      <c r="J43" s="516"/>
      <c r="K43" s="559"/>
      <c r="L43" s="559"/>
      <c r="M43" s="559"/>
      <c r="N43" s="26"/>
      <c r="O43" s="26"/>
      <c r="P43" s="26"/>
      <c r="Q43" s="26"/>
      <c r="R43" s="26"/>
    </row>
    <row r="44" spans="2:21" ht="16" thickBot="1" x14ac:dyDescent="0.4">
      <c r="B44" s="6"/>
      <c r="C44" s="593" t="s">
        <v>2948</v>
      </c>
      <c r="D44" s="603" t="str">
        <f>_xlfn.IFNA(VLOOKUP(D42,H40:J41,3,FALSE),"")</f>
        <v/>
      </c>
      <c r="E44" s="7"/>
      <c r="G44" s="514"/>
      <c r="H44" s="559" t="s">
        <v>1097</v>
      </c>
      <c r="I44" s="516"/>
      <c r="J44" s="516"/>
      <c r="K44" s="559"/>
      <c r="L44" s="559"/>
      <c r="M44" s="559"/>
      <c r="N44" s="26"/>
    </row>
    <row r="45" spans="2:21" x14ac:dyDescent="0.35">
      <c r="B45" s="6"/>
      <c r="C45" s="105"/>
      <c r="D45" s="105"/>
      <c r="E45" s="7"/>
      <c r="G45" s="514"/>
      <c r="H45" s="516"/>
      <c r="I45" s="516"/>
      <c r="J45" s="559"/>
      <c r="K45" s="559"/>
      <c r="L45" s="559"/>
      <c r="M45" s="559"/>
      <c r="N45" s="26"/>
    </row>
    <row r="46" spans="2:21" ht="20" x14ac:dyDescent="0.35">
      <c r="B46" s="6"/>
      <c r="C46" s="581" t="s">
        <v>1099</v>
      </c>
      <c r="D46" s="105"/>
      <c r="E46" s="7"/>
      <c r="G46" s="514"/>
      <c r="H46" s="565" t="s">
        <v>1098</v>
      </c>
      <c r="I46" s="521"/>
      <c r="J46" s="559"/>
      <c r="K46" s="559"/>
      <c r="L46" s="559"/>
      <c r="M46" s="525"/>
      <c r="O46" s="513"/>
    </row>
    <row r="47" spans="2:21" ht="16" thickBot="1" x14ac:dyDescent="0.4">
      <c r="B47" s="6"/>
      <c r="C47" s="14" t="s">
        <v>1110</v>
      </c>
      <c r="D47" s="12"/>
      <c r="E47" s="7"/>
      <c r="G47" s="514"/>
      <c r="H47" s="574" t="s">
        <v>1109</v>
      </c>
      <c r="I47" s="574">
        <v>1200</v>
      </c>
      <c r="J47" s="563">
        <v>0.52</v>
      </c>
      <c r="K47" s="559"/>
      <c r="L47" s="559"/>
      <c r="M47" s="525"/>
      <c r="O47" s="513"/>
    </row>
    <row r="48" spans="2:21" ht="16" thickBot="1" x14ac:dyDescent="0.4">
      <c r="B48" s="6"/>
      <c r="C48" s="588" t="s">
        <v>1079</v>
      </c>
      <c r="D48" s="597"/>
      <c r="E48" s="7"/>
      <c r="G48" s="531"/>
      <c r="H48" s="568" t="s">
        <v>1111</v>
      </c>
      <c r="I48" s="568">
        <v>176</v>
      </c>
      <c r="J48" s="575">
        <v>0.08</v>
      </c>
      <c r="K48" s="559"/>
      <c r="L48" s="559"/>
      <c r="M48" s="532"/>
    </row>
    <row r="49" spans="2:21" x14ac:dyDescent="0.35">
      <c r="B49" s="6"/>
      <c r="C49" s="596" t="s">
        <v>1112</v>
      </c>
      <c r="D49" s="600"/>
      <c r="E49" s="7"/>
      <c r="G49" s="531"/>
      <c r="H49" s="570"/>
      <c r="I49" s="570"/>
      <c r="J49" s="570"/>
      <c r="K49" s="532"/>
      <c r="L49" s="532"/>
      <c r="M49" s="532"/>
    </row>
    <row r="50" spans="2:21" ht="16" thickBot="1" x14ac:dyDescent="0.4">
      <c r="B50" s="6"/>
      <c r="C50" s="593" t="s">
        <v>1114</v>
      </c>
      <c r="D50" s="602" t="str">
        <f>_xlfn.IFNA(IF(D48="","",IF(D49="","",VLOOKUP(D48&amp;"_"&amp;D49,J60:K65,2,FALSE))),"")</f>
        <v/>
      </c>
      <c r="E50" s="7"/>
      <c r="G50" s="532"/>
      <c r="H50" s="576" t="s">
        <v>1113</v>
      </c>
      <c r="I50" s="532"/>
      <c r="J50" s="532"/>
      <c r="K50" s="532"/>
      <c r="L50" s="532"/>
      <c r="M50" s="532"/>
    </row>
    <row r="51" spans="2:21" ht="14.9" customHeight="1" thickBot="1" x14ac:dyDescent="0.4">
      <c r="B51" s="6"/>
      <c r="C51" s="105"/>
      <c r="D51" s="105"/>
      <c r="E51" s="7"/>
      <c r="G51" s="532"/>
      <c r="H51" s="517" t="s">
        <v>1079</v>
      </c>
      <c r="I51" s="517" t="s">
        <v>1112</v>
      </c>
      <c r="J51" s="517" t="s">
        <v>1115</v>
      </c>
      <c r="K51" s="517" t="s">
        <v>262</v>
      </c>
      <c r="L51" s="517"/>
      <c r="M51" s="532"/>
    </row>
    <row r="52" spans="2:21" x14ac:dyDescent="0.35">
      <c r="B52" s="6"/>
      <c r="C52" s="14" t="s">
        <v>1100</v>
      </c>
      <c r="D52" s="105"/>
      <c r="E52" s="7"/>
      <c r="G52" s="514"/>
      <c r="H52" s="566" t="s">
        <v>342</v>
      </c>
      <c r="I52" s="567">
        <v>0.78</v>
      </c>
      <c r="J52" s="559"/>
      <c r="K52" s="559"/>
      <c r="L52" s="559"/>
      <c r="M52" s="525"/>
      <c r="O52" s="513"/>
    </row>
    <row r="53" spans="2:21" ht="16" thickBot="1" x14ac:dyDescent="0.4">
      <c r="B53" s="6"/>
      <c r="C53" s="107" t="s">
        <v>2949</v>
      </c>
      <c r="D53" s="105"/>
      <c r="E53" s="7"/>
      <c r="G53" s="531"/>
      <c r="H53" s="568" t="s">
        <v>124</v>
      </c>
      <c r="I53" s="569">
        <v>0.22</v>
      </c>
      <c r="J53" s="570"/>
      <c r="K53" s="559"/>
      <c r="L53" s="559"/>
      <c r="M53" s="532"/>
      <c r="N53" s="26"/>
      <c r="O53" s="26"/>
      <c r="P53" s="26"/>
      <c r="Q53" s="26"/>
      <c r="R53" s="26"/>
    </row>
    <row r="54" spans="2:21" ht="16" thickBot="1" x14ac:dyDescent="0.4">
      <c r="B54" s="6"/>
      <c r="C54" s="107" t="s">
        <v>2950</v>
      </c>
      <c r="D54" s="105"/>
      <c r="E54" s="7"/>
      <c r="G54" s="531"/>
      <c r="H54" s="570"/>
      <c r="I54" s="570"/>
      <c r="J54" s="571"/>
      <c r="K54" s="559"/>
      <c r="L54" s="559"/>
      <c r="M54" s="532"/>
      <c r="S54" s="26"/>
      <c r="T54" s="26"/>
      <c r="U54" s="26"/>
    </row>
    <row r="55" spans="2:21" x14ac:dyDescent="0.35">
      <c r="B55" s="6"/>
      <c r="C55" s="594" t="s">
        <v>1101</v>
      </c>
      <c r="D55" s="40"/>
      <c r="E55" s="7"/>
      <c r="G55" s="531"/>
      <c r="H55" s="570"/>
      <c r="I55" s="570"/>
      <c r="J55" s="571"/>
      <c r="K55" s="559"/>
      <c r="L55" s="559"/>
      <c r="M55" s="532"/>
      <c r="S55" s="26"/>
      <c r="T55" s="26"/>
      <c r="U55" s="26"/>
    </row>
    <row r="56" spans="2:21" ht="16" thickBot="1" x14ac:dyDescent="0.4">
      <c r="B56" s="6"/>
      <c r="C56" s="592" t="s">
        <v>1103</v>
      </c>
      <c r="D56" s="42"/>
      <c r="E56" s="7"/>
      <c r="G56" s="531"/>
      <c r="H56" s="565" t="s">
        <v>1102</v>
      </c>
      <c r="I56" s="570"/>
      <c r="J56" s="571"/>
      <c r="K56" s="559"/>
      <c r="L56" s="559"/>
      <c r="M56" s="532"/>
      <c r="N56" s="26"/>
      <c r="O56" s="26"/>
      <c r="P56" s="26"/>
      <c r="Q56" s="26"/>
      <c r="R56" s="26"/>
      <c r="S56" s="26"/>
      <c r="T56" s="26"/>
      <c r="U56" s="26"/>
    </row>
    <row r="57" spans="2:21" ht="16" thickBot="1" x14ac:dyDescent="0.4">
      <c r="B57" s="6"/>
      <c r="C57" s="595" t="s">
        <v>1106</v>
      </c>
      <c r="D57" s="108"/>
      <c r="E57" s="7"/>
      <c r="G57" s="531"/>
      <c r="H57" s="572"/>
      <c r="I57" s="538" t="s">
        <v>1104</v>
      </c>
      <c r="J57" s="538" t="s">
        <v>1105</v>
      </c>
      <c r="K57" s="559"/>
      <c r="L57" s="559"/>
      <c r="M57" s="532"/>
      <c r="N57" s="26"/>
      <c r="O57" s="26"/>
      <c r="P57" s="26"/>
      <c r="Q57" s="26"/>
      <c r="R57" s="26"/>
      <c r="S57" s="26"/>
      <c r="T57" s="26"/>
      <c r="U57" s="26"/>
    </row>
    <row r="58" spans="2:21" ht="16" thickBot="1" x14ac:dyDescent="0.4">
      <c r="B58" s="6"/>
      <c r="C58" s="593" t="s">
        <v>1107</v>
      </c>
      <c r="D58" s="606" t="str">
        <f>IF(OR(D55="",D56="",D57=""),"",((D55/D57)+1)*D56+2*D55)</f>
        <v/>
      </c>
      <c r="E58" s="7"/>
      <c r="G58" s="531"/>
      <c r="H58" s="566" t="s">
        <v>124</v>
      </c>
      <c r="I58" s="566">
        <v>320</v>
      </c>
      <c r="J58" s="573">
        <v>0.14000000000000001</v>
      </c>
      <c r="K58" s="559"/>
      <c r="L58" s="559"/>
      <c r="M58" s="532"/>
      <c r="N58" s="26"/>
      <c r="O58" s="26"/>
      <c r="P58" s="26"/>
      <c r="Q58" s="26"/>
      <c r="R58" s="26"/>
      <c r="S58" s="26"/>
      <c r="T58" s="26"/>
      <c r="U58" s="26"/>
    </row>
    <row r="59" spans="2:21" x14ac:dyDescent="0.35">
      <c r="B59" s="6"/>
      <c r="C59" s="105"/>
      <c r="D59" s="105"/>
      <c r="E59" s="7"/>
      <c r="G59" s="531"/>
      <c r="H59" s="574" t="s">
        <v>1108</v>
      </c>
      <c r="I59" s="574">
        <v>600</v>
      </c>
      <c r="J59" s="563">
        <v>0.26</v>
      </c>
      <c r="K59" s="559"/>
      <c r="L59" s="559"/>
      <c r="M59" s="570"/>
      <c r="N59" s="26"/>
      <c r="O59" s="26"/>
      <c r="P59" s="26"/>
      <c r="Q59" s="26"/>
      <c r="R59" s="26"/>
      <c r="S59" s="26"/>
      <c r="T59" s="26"/>
      <c r="U59" s="26"/>
    </row>
    <row r="60" spans="2:21" ht="20" x14ac:dyDescent="0.35">
      <c r="B60" s="6"/>
      <c r="C60" s="581" t="s">
        <v>1120</v>
      </c>
      <c r="D60" s="105"/>
      <c r="E60" s="7"/>
      <c r="G60" s="514"/>
      <c r="H60" s="521" t="s">
        <v>1116</v>
      </c>
      <c r="I60" s="521" t="s">
        <v>1117</v>
      </c>
      <c r="J60" s="521" t="s">
        <v>1118</v>
      </c>
      <c r="K60" s="577">
        <v>10.25</v>
      </c>
      <c r="L60" s="546" t="s">
        <v>1119</v>
      </c>
      <c r="M60" s="525"/>
      <c r="O60" s="513"/>
    </row>
    <row r="61" spans="2:21" ht="16" thickBot="1" x14ac:dyDescent="0.4">
      <c r="B61" s="6"/>
      <c r="C61" s="109" t="s">
        <v>1123</v>
      </c>
      <c r="D61" s="105"/>
      <c r="E61" s="7"/>
      <c r="G61" s="514"/>
      <c r="H61" s="527" t="s">
        <v>1116</v>
      </c>
      <c r="I61" s="527" t="s">
        <v>1121</v>
      </c>
      <c r="J61" s="527" t="s">
        <v>1122</v>
      </c>
      <c r="K61" s="578">
        <v>6.37</v>
      </c>
      <c r="L61" s="530" t="s">
        <v>1119</v>
      </c>
      <c r="M61" s="525"/>
      <c r="O61" s="513"/>
    </row>
    <row r="62" spans="2:21" x14ac:dyDescent="0.35">
      <c r="B62" s="6"/>
      <c r="C62" s="106" t="s">
        <v>1127</v>
      </c>
      <c r="D62" s="105"/>
      <c r="E62" s="7"/>
      <c r="G62" s="532"/>
      <c r="H62" s="533" t="s">
        <v>1124</v>
      </c>
      <c r="I62" s="533" t="s">
        <v>217</v>
      </c>
      <c r="J62" s="533" t="s">
        <v>1125</v>
      </c>
      <c r="K62" s="579">
        <v>8.39</v>
      </c>
      <c r="L62" s="542" t="s">
        <v>1126</v>
      </c>
      <c r="M62" s="532"/>
    </row>
    <row r="63" spans="2:21" ht="14.65" customHeight="1" x14ac:dyDescent="0.35">
      <c r="B63" s="6"/>
      <c r="C63" s="105"/>
      <c r="D63" s="105"/>
      <c r="E63" s="7"/>
      <c r="G63" s="532"/>
      <c r="H63" s="521" t="s">
        <v>1124</v>
      </c>
      <c r="I63" s="521" t="s">
        <v>1117</v>
      </c>
      <c r="J63" s="521" t="s">
        <v>1128</v>
      </c>
      <c r="K63" s="577">
        <v>8.3000000000000007</v>
      </c>
      <c r="L63" s="546" t="s">
        <v>1126</v>
      </c>
      <c r="M63" s="532"/>
    </row>
    <row r="64" spans="2:21" ht="20" x14ac:dyDescent="0.35">
      <c r="B64" s="6"/>
      <c r="C64" s="581" t="s">
        <v>1130</v>
      </c>
      <c r="D64" s="105"/>
      <c r="E64" s="7"/>
      <c r="G64" s="514"/>
      <c r="H64" s="521" t="s">
        <v>1124</v>
      </c>
      <c r="I64" s="521" t="s">
        <v>1121</v>
      </c>
      <c r="J64" s="521" t="s">
        <v>1129</v>
      </c>
      <c r="K64" s="577">
        <v>1.44</v>
      </c>
      <c r="L64" s="546" t="s">
        <v>1126</v>
      </c>
      <c r="M64" s="525"/>
      <c r="O64" s="513"/>
    </row>
    <row r="65" spans="2:18" ht="16" thickBot="1" x14ac:dyDescent="0.4">
      <c r="B65" s="6"/>
      <c r="C65" s="105" t="s">
        <v>1134</v>
      </c>
      <c r="D65" s="105"/>
      <c r="E65" s="7"/>
      <c r="G65" s="514"/>
      <c r="H65" s="527" t="s">
        <v>1124</v>
      </c>
      <c r="I65" s="527" t="s">
        <v>1131</v>
      </c>
      <c r="J65" s="527" t="s">
        <v>1132</v>
      </c>
      <c r="K65" s="580">
        <v>1.73</v>
      </c>
      <c r="L65" s="557" t="s">
        <v>1133</v>
      </c>
      <c r="M65" s="525"/>
      <c r="O65" s="513"/>
    </row>
    <row r="66" spans="2:18" x14ac:dyDescent="0.35">
      <c r="B66" s="6"/>
      <c r="C66" s="582" t="s">
        <v>2951</v>
      </c>
      <c r="D66" s="105"/>
      <c r="E66" s="7"/>
      <c r="G66" s="531"/>
      <c r="H66" s="532"/>
      <c r="I66" s="532"/>
      <c r="J66" s="532"/>
      <c r="K66" s="532"/>
      <c r="L66" s="532"/>
      <c r="M66" s="532"/>
      <c r="N66" s="26"/>
      <c r="O66" s="26"/>
      <c r="P66" s="26"/>
      <c r="Q66" s="26"/>
      <c r="R66" s="26"/>
    </row>
    <row r="67" spans="2:18" x14ac:dyDescent="0.35">
      <c r="B67" s="6"/>
      <c r="C67" s="106" t="s">
        <v>1135</v>
      </c>
      <c r="D67" s="105"/>
      <c r="E67" s="7"/>
      <c r="G67" s="531"/>
      <c r="H67" s="532"/>
      <c r="I67" s="532"/>
      <c r="J67" s="532"/>
      <c r="K67" s="532"/>
      <c r="L67" s="532"/>
      <c r="M67" s="532"/>
      <c r="N67" s="26"/>
      <c r="O67" s="26"/>
      <c r="P67" s="26"/>
      <c r="Q67" s="26"/>
      <c r="R67" s="26"/>
    </row>
    <row r="68" spans="2:18" ht="14.65" customHeight="1" thickBot="1" x14ac:dyDescent="0.4">
      <c r="B68" s="8"/>
      <c r="C68" s="58"/>
      <c r="D68" s="58"/>
      <c r="E68" s="10"/>
      <c r="H68" s="26"/>
      <c r="I68" s="26"/>
      <c r="J68" s="26"/>
      <c r="K68" s="26"/>
      <c r="L68" s="26"/>
      <c r="M68" s="26"/>
      <c r="N68" s="26"/>
    </row>
    <row r="69" spans="2:18" ht="14.65" customHeight="1" x14ac:dyDescent="0.35">
      <c r="H69" s="26"/>
      <c r="I69" s="26"/>
      <c r="J69" s="26"/>
      <c r="K69" s="26"/>
      <c r="L69" s="26"/>
      <c r="M69" s="26"/>
      <c r="N69" s="26"/>
    </row>
    <row r="70" spans="2:18" x14ac:dyDescent="0.35">
      <c r="H70" s="26"/>
      <c r="I70" s="26"/>
      <c r="J70" s="26"/>
      <c r="K70" s="26"/>
      <c r="L70" s="26"/>
      <c r="M70" s="26"/>
      <c r="N70" s="26"/>
    </row>
    <row r="71" spans="2:18" x14ac:dyDescent="0.35">
      <c r="H71" s="26"/>
      <c r="I71" s="26"/>
      <c r="J71" s="26"/>
      <c r="K71" s="26"/>
      <c r="L71" s="26"/>
      <c r="M71" s="26"/>
      <c r="N71" s="26"/>
    </row>
    <row r="72" spans="2:18" x14ac:dyDescent="0.35">
      <c r="H72" s="26"/>
      <c r="I72" s="26"/>
      <c r="J72" s="26"/>
      <c r="K72" s="26"/>
      <c r="L72" s="26"/>
      <c r="M72" s="26"/>
      <c r="N72" s="26"/>
    </row>
    <row r="73" spans="2:18" x14ac:dyDescent="0.35">
      <c r="H73" s="26"/>
      <c r="I73" s="26"/>
      <c r="J73" s="26"/>
      <c r="K73" s="26"/>
      <c r="L73" s="26"/>
      <c r="M73" s="26"/>
      <c r="N73" s="26"/>
    </row>
  </sheetData>
  <dataValidations count="7">
    <dataValidation type="list" allowBlank="1" showInputMessage="1" showErrorMessage="1" sqref="D11" xr:uid="{CA2A37A5-558B-4B39-8CB1-16E90DE7EFE9}">
      <formula1>$H$4:$H$25</formula1>
    </dataValidation>
    <dataValidation type="list" allowBlank="1" showInputMessage="1" showErrorMessage="1" sqref="D12" xr:uid="{B0063987-FA7E-4259-A85F-2835ADE1A035}">
      <formula1>INDIRECT($D$11)</formula1>
    </dataValidation>
    <dataValidation type="list" allowBlank="1" showInputMessage="1" showErrorMessage="1" sqref="D23 D28 D34" xr:uid="{20AB47FB-DF05-445B-8925-8EB81BBB5A39}">
      <formula1>Glazing_configuration</formula1>
    </dataValidation>
    <dataValidation type="list" allowBlank="1" showInputMessage="1" showErrorMessage="1" sqref="D42" xr:uid="{E00A3339-8C84-4043-8EDD-AF453F952F6A}">
      <formula1>"Block,Brick"</formula1>
    </dataValidation>
    <dataValidation type="list" allowBlank="1" showInputMessage="1" showErrorMessage="1" sqref="D48" xr:uid="{4E1FCD4A-3A7A-4796-B1BD-C63212CBF0D0}">
      <formula1>"Steel studs,Wood studs"</formula1>
    </dataValidation>
    <dataValidation type="list" allowBlank="1" showInputMessage="1" showErrorMessage="1" sqref="D49" xr:uid="{02651FF5-1CEB-4D78-A095-07FE707C7FF3}">
      <formula1>INDIRECT(SUBSTITUTE($D$48," ","_"))</formula1>
    </dataValidation>
    <dataValidation allowBlank="1" showInputMessage="1" showErrorMessage="1" promptTitle="Rules of thumb" prompt="User Guide Chapter I, Section 3.2.4 (pp. 41-42),_x000a_and User Guide, Chapter II, Section 1 (pp. 49-50)" sqref="C3" xr:uid="{C94858B5-78E5-401F-B4D0-B6A8889D6CBF}"/>
  </dataValidations>
  <hyperlinks>
    <hyperlink ref="C17" r:id="rId1" xr:uid="{21CBC856-457C-43FA-B57A-D1E79FBC4BF8}"/>
    <hyperlink ref="C18" r:id="rId2" xr:uid="{A9D8D82D-DB6E-430A-9D9F-F7152B48CD3D}"/>
    <hyperlink ref="C38" r:id="rId3" display="See also Parkglass' glass weight calculator" xr:uid="{E9A52F82-06E8-4A7A-9401-5230F3E90F02}"/>
    <hyperlink ref="C62" r:id="rId4" xr:uid="{43D9927A-78B2-4989-AE89-CC6A699159E8}"/>
    <hyperlink ref="C67" r:id="rId5" xr:uid="{04662B42-F06D-46A2-8678-EF6628188491}"/>
  </hyperlinks>
  <pageMargins left="0.7" right="0.7" top="0.75" bottom="0.75" header="0.3" footer="0.3"/>
  <pageSetup orientation="portrait" horizontalDpi="1200" verticalDpi="1200"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4B1E2-3CA6-4F84-9822-58701B3889C3}">
  <sheetPr>
    <tabColor rgb="FF94E0CF"/>
  </sheetPr>
  <dimension ref="A1:AF49"/>
  <sheetViews>
    <sheetView topLeftCell="A18" zoomScale="85" zoomScaleNormal="85" workbookViewId="0"/>
  </sheetViews>
  <sheetFormatPr defaultColWidth="9.81640625" defaultRowHeight="15.5" x14ac:dyDescent="0.35"/>
  <cols>
    <col min="1" max="1" width="3.54296875" style="26" customWidth="1"/>
    <col min="2" max="2" width="8" style="26" customWidth="1"/>
    <col min="3" max="3" width="34.26953125" style="26" customWidth="1"/>
    <col min="4" max="4" width="19.1796875" style="26" customWidth="1"/>
    <col min="5" max="15" width="14" style="26" customWidth="1"/>
    <col min="16" max="16" width="15.453125" style="26" bestFit="1" customWidth="1"/>
    <col min="17" max="17" width="34.26953125" style="26" customWidth="1"/>
    <col min="18" max="29" width="14" style="26" customWidth="1"/>
    <col min="30" max="30" width="8.54296875" style="26" customWidth="1"/>
    <col min="31" max="31" width="15.7265625" style="608" bestFit="1" customWidth="1"/>
    <col min="32" max="32" width="31.81640625" style="608" bestFit="1" customWidth="1"/>
    <col min="33" max="33" width="17.54296875" style="608" bestFit="1" customWidth="1"/>
    <col min="34" max="34" width="15.7265625" style="608" bestFit="1" customWidth="1"/>
    <col min="35" max="35" width="15" style="608" bestFit="1" customWidth="1"/>
    <col min="36" max="36" width="16.81640625" style="608" bestFit="1" customWidth="1"/>
    <col min="37" max="37" width="15.7265625" style="608" bestFit="1" customWidth="1"/>
    <col min="38" max="38" width="15" style="608" bestFit="1" customWidth="1"/>
    <col min="39" max="39" width="13.453125" style="608" bestFit="1" customWidth="1"/>
    <col min="40" max="40" width="13.81640625" style="608" bestFit="1" customWidth="1"/>
    <col min="41" max="41" width="10" style="608" bestFit="1" customWidth="1"/>
    <col min="42" max="42" width="10.26953125" style="608" customWidth="1"/>
    <col min="43" max="16384" width="9.81640625" style="608"/>
  </cols>
  <sheetData>
    <row r="1" spans="2:32" ht="16" thickBot="1" x14ac:dyDescent="0.4"/>
    <row r="2" spans="2:32" x14ac:dyDescent="0.35">
      <c r="B2" s="3"/>
      <c r="C2" s="4"/>
      <c r="D2" s="4"/>
      <c r="E2" s="4"/>
      <c r="F2" s="4"/>
      <c r="G2" s="4"/>
      <c r="H2" s="4"/>
      <c r="I2" s="4"/>
      <c r="J2" s="4"/>
      <c r="K2" s="4"/>
      <c r="L2" s="4"/>
      <c r="M2" s="4"/>
      <c r="N2" s="4"/>
      <c r="O2" s="4"/>
      <c r="P2" s="4"/>
      <c r="Q2" s="4"/>
      <c r="R2" s="4"/>
      <c r="S2" s="4"/>
      <c r="T2" s="4"/>
      <c r="U2" s="4"/>
      <c r="V2" s="4"/>
      <c r="W2" s="4"/>
      <c r="X2" s="4"/>
      <c r="Y2" s="4"/>
      <c r="Z2" s="4"/>
      <c r="AA2" s="4"/>
      <c r="AB2" s="4"/>
      <c r="AC2" s="4"/>
      <c r="AD2" s="5"/>
    </row>
    <row r="3" spans="2:32" ht="25" x14ac:dyDescent="0.35">
      <c r="B3" s="6"/>
      <c r="C3" s="103" t="s">
        <v>1136</v>
      </c>
      <c r="D3" s="12"/>
      <c r="E3" s="12"/>
      <c r="F3" s="12"/>
      <c r="G3" s="12"/>
      <c r="H3" s="12"/>
      <c r="I3" s="12"/>
      <c r="J3" s="12"/>
      <c r="K3" s="12"/>
      <c r="L3" s="12"/>
      <c r="M3" s="12"/>
      <c r="N3" s="12"/>
      <c r="O3" s="12"/>
      <c r="P3" s="12"/>
      <c r="Q3" s="11"/>
      <c r="R3" s="12"/>
      <c r="S3" s="12"/>
      <c r="T3" s="12"/>
      <c r="U3" s="12"/>
      <c r="V3" s="12"/>
      <c r="W3" s="12"/>
      <c r="X3" s="12"/>
      <c r="Y3" s="12"/>
      <c r="Z3" s="12"/>
      <c r="AA3" s="12"/>
      <c r="AB3" s="12"/>
      <c r="AC3" s="12"/>
      <c r="AD3" s="7"/>
    </row>
    <row r="4" spans="2:32" x14ac:dyDescent="0.35">
      <c r="B4" s="6"/>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7"/>
    </row>
    <row r="5" spans="2:32" ht="18" x14ac:dyDescent="0.35">
      <c r="B5" s="6"/>
      <c r="C5" s="688" t="s">
        <v>1137</v>
      </c>
      <c r="D5" s="12"/>
      <c r="E5" s="12"/>
      <c r="F5" s="12"/>
      <c r="G5" s="12"/>
      <c r="H5" s="12"/>
      <c r="I5" s="12"/>
      <c r="J5" s="12"/>
      <c r="K5" s="12"/>
      <c r="L5" s="12"/>
      <c r="M5" s="12"/>
      <c r="N5" s="12"/>
      <c r="O5" s="12"/>
      <c r="P5" s="12"/>
      <c r="Q5" s="123"/>
      <c r="R5" s="12"/>
      <c r="S5" s="12"/>
      <c r="T5" s="12"/>
      <c r="U5" s="12"/>
      <c r="V5" s="12"/>
      <c r="W5" s="12"/>
      <c r="X5" s="12"/>
      <c r="Y5" s="12"/>
      <c r="Z5" s="12"/>
      <c r="AA5" s="12"/>
      <c r="AB5" s="12"/>
      <c r="AC5" s="12"/>
      <c r="AD5" s="7"/>
    </row>
    <row r="6" spans="2:32" ht="16" thickBot="1" x14ac:dyDescent="0.4">
      <c r="B6" s="6"/>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7"/>
    </row>
    <row r="7" spans="2:32" ht="16" thickBot="1" x14ac:dyDescent="0.4">
      <c r="B7" s="6"/>
      <c r="C7" s="12"/>
      <c r="D7" s="626" t="s">
        <v>1138</v>
      </c>
      <c r="E7" s="627"/>
      <c r="F7" s="609" t="s">
        <v>129</v>
      </c>
      <c r="G7" s="610"/>
      <c r="H7" s="654" t="s">
        <v>131</v>
      </c>
      <c r="I7" s="655"/>
      <c r="J7" s="650" t="s">
        <v>133</v>
      </c>
      <c r="K7" s="651"/>
      <c r="L7" s="12"/>
      <c r="M7" s="12"/>
      <c r="N7" s="12"/>
      <c r="O7" s="12"/>
      <c r="P7" s="12"/>
      <c r="Q7" s="12"/>
      <c r="R7" s="12"/>
      <c r="S7" s="12"/>
      <c r="T7" s="12"/>
      <c r="U7" s="12"/>
      <c r="V7" s="12"/>
      <c r="W7" s="12"/>
      <c r="X7" s="12"/>
      <c r="Y7" s="12"/>
      <c r="Z7" s="12"/>
      <c r="AA7" s="12"/>
      <c r="AB7" s="12"/>
      <c r="AC7" s="12"/>
      <c r="AD7" s="7"/>
    </row>
    <row r="8" spans="2:32" ht="16" thickBot="1" x14ac:dyDescent="0.4">
      <c r="B8" s="6"/>
      <c r="C8" s="12"/>
      <c r="D8" s="628" t="s">
        <v>1139</v>
      </c>
      <c r="E8" s="629" t="s">
        <v>1140</v>
      </c>
      <c r="F8" s="611" t="s">
        <v>1139</v>
      </c>
      <c r="G8" s="612" t="s">
        <v>1140</v>
      </c>
      <c r="H8" s="656" t="s">
        <v>1139</v>
      </c>
      <c r="I8" s="657" t="s">
        <v>1140</v>
      </c>
      <c r="J8" s="652" t="s">
        <v>1139</v>
      </c>
      <c r="K8" s="653" t="s">
        <v>1140</v>
      </c>
      <c r="L8" s="12"/>
      <c r="M8" s="12"/>
      <c r="N8" s="12"/>
      <c r="O8" s="12"/>
      <c r="P8" s="12"/>
      <c r="Q8" s="12"/>
      <c r="R8" s="12"/>
      <c r="S8" s="12"/>
      <c r="T8" s="12"/>
      <c r="U8" s="12"/>
      <c r="V8" s="12"/>
      <c r="W8" s="12"/>
      <c r="X8" s="12"/>
      <c r="Y8" s="12"/>
      <c r="Z8" s="12"/>
      <c r="AA8" s="12"/>
      <c r="AB8" s="12"/>
      <c r="AC8" s="12"/>
      <c r="AD8" s="7"/>
    </row>
    <row r="9" spans="2:32" x14ac:dyDescent="0.35">
      <c r="B9" s="6"/>
      <c r="C9" s="630" t="s">
        <v>1141</v>
      </c>
      <c r="D9" s="867">
        <f>IFERROR(1000*D28/'Building information'!$H$39,"error in BoM or GEFA missing")</f>
        <v>1302.904357757772</v>
      </c>
      <c r="E9" s="868">
        <f>IFERROR(1000*R28/'Building information'!$H$39,"error in BoM or GEFA missing")</f>
        <v>735.29822762853735</v>
      </c>
      <c r="F9" s="869">
        <f>IFERROR(1000*G28/'Building information'!$H$39,"error in BoM or GEFA missing")</f>
        <v>820.65400944300518</v>
      </c>
      <c r="G9" s="870">
        <f>IFERROR(1000*U28/'Building information'!$H$39,"error in BoM or GEFA missing")</f>
        <v>416.67696343164607</v>
      </c>
      <c r="H9" s="871">
        <f>IFERROR(1000*J28/'Building information'!$H$39,"error in BoM or GEFA missing")</f>
        <v>392.84297277072545</v>
      </c>
      <c r="I9" s="872">
        <f>IFERROR(1000*X28/'Building information'!$H$39,"error in BoM or GEFA missing")</f>
        <v>262.15262721502586</v>
      </c>
      <c r="J9" s="873">
        <f>IFERROR(1000*M28/'Building information'!$H$39,"error in BoM or GEFA missing")</f>
        <v>89.407375544041457</v>
      </c>
      <c r="K9" s="874">
        <f>IFERROR(1000*AA28/'Building information'!$H$39,"error in BoM or GEFA missing")</f>
        <v>56.468636981865302</v>
      </c>
      <c r="L9" s="12"/>
      <c r="M9" s="12"/>
      <c r="N9" s="12"/>
      <c r="O9" s="12"/>
      <c r="P9" s="12"/>
      <c r="Q9" s="12"/>
      <c r="R9" s="12"/>
      <c r="S9" s="12"/>
      <c r="T9" s="12"/>
      <c r="U9" s="12"/>
      <c r="V9" s="12"/>
      <c r="W9" s="12"/>
      <c r="X9" s="12"/>
      <c r="Y9" s="12"/>
      <c r="Z9" s="12"/>
      <c r="AA9" s="12"/>
      <c r="AB9" s="12"/>
      <c r="AC9" s="12"/>
      <c r="AD9" s="7"/>
    </row>
    <row r="10" spans="2:32" x14ac:dyDescent="0.35">
      <c r="B10" s="6"/>
      <c r="C10" s="631" t="s">
        <v>1142</v>
      </c>
      <c r="D10" s="875">
        <f>IFERROR(1000*D28/'Building information'!$H$41,"error in BoM or NFA missing")</f>
        <v>1408.7425268753502</v>
      </c>
      <c r="E10" s="876">
        <f>IFERROR(1000*R28/'Building information'!$H$41,"error in BoM or NFA missing")</f>
        <v>795.02833575522527</v>
      </c>
      <c r="F10" s="877">
        <f>IFERROR(1000*G28/'Building information'!$H$41,"error in BoM or NFA missing")</f>
        <v>887.31778051820731</v>
      </c>
      <c r="G10" s="878">
        <f>IFERROR(1000*U28/'Building information'!$H$41,"error in BoM or NFA missing")</f>
        <v>450.52467194570136</v>
      </c>
      <c r="H10" s="879">
        <f>IFERROR(1000*J28/'Building information'!$H$41,"error in BoM or NFA missing")</f>
        <v>424.75458680532216</v>
      </c>
      <c r="I10" s="880">
        <f>IFERROR(1000*X28/'Building information'!$H$41,"error in BoM or NFA missing")</f>
        <v>283.44793866946776</v>
      </c>
      <c r="J10" s="881">
        <f>IFERROR(1000*M28/'Building information'!$H$41,"error in BoM or NFA missing")</f>
        <v>96.670159551820745</v>
      </c>
      <c r="K10" s="882">
        <f>IFERROR(1000*AA28/'Building information'!$H$41,"error in BoM or NFA missing")</f>
        <v>61.05572514005604</v>
      </c>
      <c r="L10" s="12"/>
      <c r="M10" s="12"/>
      <c r="N10" s="12"/>
      <c r="O10" s="12"/>
      <c r="P10" s="12"/>
      <c r="Q10" s="12"/>
      <c r="R10" s="12"/>
      <c r="S10" s="12"/>
      <c r="T10" s="12"/>
      <c r="U10" s="12"/>
      <c r="V10" s="12"/>
      <c r="W10" s="12"/>
      <c r="X10" s="12"/>
      <c r="Y10" s="12"/>
      <c r="Z10" s="12"/>
      <c r="AA10" s="12"/>
      <c r="AB10" s="12"/>
      <c r="AC10" s="12"/>
      <c r="AD10" s="7"/>
    </row>
    <row r="11" spans="2:32" ht="16" thickBot="1" x14ac:dyDescent="0.4">
      <c r="B11" s="6"/>
      <c r="C11" s="632" t="s">
        <v>1143</v>
      </c>
      <c r="D11" s="883">
        <f>IFERROR(1000*D28/'Building information'!$E$47,"error in BoM or GV_aboveground missing")</f>
        <v>299.71459004439811</v>
      </c>
      <c r="E11" s="884">
        <f>IFERROR(1000*R28/'Building information'!$E$47,"error in BoM or GV_aboveground missing")</f>
        <v>169.1448843054919</v>
      </c>
      <c r="F11" s="885">
        <f>IFERROR(1000*G28/'Building information'!$E$47,"error in BoM or GV_aboveground missing")</f>
        <v>188.77976617699642</v>
      </c>
      <c r="G11" s="886">
        <f>IFERROR(1000*U28/'Building information'!$E$47,"error in BoM or GV_aboveground missing")</f>
        <v>95.850600646373891</v>
      </c>
      <c r="H11" s="887">
        <f>IFERROR(1000*J28/'Building information'!$E$47,"error in BoM or GV_aboveground missing")</f>
        <v>90.36793056585222</v>
      </c>
      <c r="I11" s="888">
        <f>IFERROR(1000*X28/'Building information'!$E$47,"error in BoM or GV_aboveground missing")</f>
        <v>60.304478012514892</v>
      </c>
      <c r="J11" s="889">
        <f>IFERROR(1000*M28/'Building information'!$E$47,"error in BoM or GV_aboveground missing")</f>
        <v>20.566893301549467</v>
      </c>
      <c r="K11" s="890">
        <f>IFERROR(1000*AA28/'Building information'!$E$47,"error in BoM or GV_aboveground missing")</f>
        <v>12.989805646603102</v>
      </c>
      <c r="L11" s="12"/>
      <c r="M11" s="12"/>
      <c r="N11" s="12"/>
      <c r="O11" s="12"/>
      <c r="P11" s="12"/>
      <c r="Q11" s="12"/>
      <c r="R11" s="12"/>
      <c r="S11" s="12"/>
      <c r="T11" s="12"/>
      <c r="U11" s="12"/>
      <c r="V11" s="12"/>
      <c r="W11" s="12"/>
      <c r="X11" s="12"/>
      <c r="Y11" s="12"/>
      <c r="Z11" s="12"/>
      <c r="AA11" s="12"/>
      <c r="AB11" s="12"/>
      <c r="AC11" s="12"/>
      <c r="AD11" s="7"/>
    </row>
    <row r="12" spans="2:32" x14ac:dyDescent="0.35">
      <c r="B12" s="6"/>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7"/>
    </row>
    <row r="13" spans="2:32" ht="18" x14ac:dyDescent="0.35">
      <c r="B13" s="6"/>
      <c r="C13" s="688" t="s">
        <v>1144</v>
      </c>
      <c r="D13" s="12"/>
      <c r="E13" s="12"/>
      <c r="F13" s="12"/>
      <c r="G13" s="12"/>
      <c r="H13" s="12"/>
      <c r="I13" s="12"/>
      <c r="J13" s="12"/>
      <c r="K13" s="12"/>
      <c r="L13" s="12"/>
      <c r="M13" s="12"/>
      <c r="N13" s="12"/>
      <c r="O13" s="12"/>
      <c r="P13" s="12"/>
      <c r="Q13" s="123"/>
      <c r="R13" s="12"/>
      <c r="S13" s="12"/>
      <c r="T13" s="12"/>
      <c r="U13" s="12"/>
      <c r="V13" s="12"/>
      <c r="W13" s="12"/>
      <c r="X13" s="12"/>
      <c r="Y13" s="12"/>
      <c r="Z13" s="12"/>
      <c r="AA13" s="12"/>
      <c r="AB13" s="12"/>
      <c r="AC13" s="12"/>
      <c r="AD13" s="7"/>
    </row>
    <row r="14" spans="2:32" ht="16" thickBot="1" x14ac:dyDescent="0.4">
      <c r="B14" s="6"/>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7"/>
      <c r="AF14" s="689"/>
    </row>
    <row r="15" spans="2:32" ht="16" thickBot="1" x14ac:dyDescent="0.4">
      <c r="B15" s="6"/>
      <c r="C15" s="124" t="s">
        <v>160</v>
      </c>
      <c r="D15" s="645" t="s">
        <v>1138</v>
      </c>
      <c r="E15" s="646"/>
      <c r="F15" s="646"/>
      <c r="G15" s="613" t="s">
        <v>129</v>
      </c>
      <c r="H15" s="613"/>
      <c r="I15" s="613"/>
      <c r="J15" s="675" t="s">
        <v>131</v>
      </c>
      <c r="K15" s="675"/>
      <c r="L15" s="675"/>
      <c r="M15" s="658" t="s">
        <v>133</v>
      </c>
      <c r="N15" s="658"/>
      <c r="O15" s="659"/>
      <c r="P15" s="12"/>
      <c r="Q15" s="124" t="s">
        <v>65</v>
      </c>
      <c r="R15" s="645" t="s">
        <v>1138</v>
      </c>
      <c r="S15" s="646"/>
      <c r="T15" s="646"/>
      <c r="U15" s="613" t="s">
        <v>129</v>
      </c>
      <c r="V15" s="613"/>
      <c r="W15" s="613"/>
      <c r="X15" s="675" t="s">
        <v>131</v>
      </c>
      <c r="Y15" s="675"/>
      <c r="Z15" s="675"/>
      <c r="AA15" s="658" t="s">
        <v>133</v>
      </c>
      <c r="AB15" s="658"/>
      <c r="AC15" s="659"/>
      <c r="AD15" s="7"/>
    </row>
    <row r="16" spans="2:32" ht="16" thickBot="1" x14ac:dyDescent="0.4">
      <c r="B16" s="6"/>
      <c r="C16" s="125" t="s">
        <v>1145</v>
      </c>
      <c r="D16" s="647" t="s">
        <v>1146</v>
      </c>
      <c r="E16" s="648" t="s">
        <v>201</v>
      </c>
      <c r="F16" s="649" t="s">
        <v>183</v>
      </c>
      <c r="G16" s="614" t="s">
        <v>1146</v>
      </c>
      <c r="H16" s="615" t="s">
        <v>201</v>
      </c>
      <c r="I16" s="616" t="s">
        <v>183</v>
      </c>
      <c r="J16" s="676" t="s">
        <v>1146</v>
      </c>
      <c r="K16" s="677" t="s">
        <v>201</v>
      </c>
      <c r="L16" s="678" t="s">
        <v>183</v>
      </c>
      <c r="M16" s="660" t="s">
        <v>1146</v>
      </c>
      <c r="N16" s="661" t="s">
        <v>201</v>
      </c>
      <c r="O16" s="662" t="s">
        <v>183</v>
      </c>
      <c r="P16" s="12"/>
      <c r="Q16" s="125" t="s">
        <v>181</v>
      </c>
      <c r="R16" s="647" t="s">
        <v>1146</v>
      </c>
      <c r="S16" s="648" t="s">
        <v>201</v>
      </c>
      <c r="T16" s="649" t="s">
        <v>183</v>
      </c>
      <c r="U16" s="614" t="s">
        <v>1146</v>
      </c>
      <c r="V16" s="615" t="s">
        <v>201</v>
      </c>
      <c r="W16" s="616" t="s">
        <v>183</v>
      </c>
      <c r="X16" s="676" t="s">
        <v>1146</v>
      </c>
      <c r="Y16" s="677" t="s">
        <v>201</v>
      </c>
      <c r="Z16" s="678" t="s">
        <v>183</v>
      </c>
      <c r="AA16" s="660" t="s">
        <v>1146</v>
      </c>
      <c r="AB16" s="661" t="s">
        <v>201</v>
      </c>
      <c r="AC16" s="662" t="s">
        <v>183</v>
      </c>
      <c r="AD16" s="7"/>
    </row>
    <row r="17" spans="2:30" x14ac:dyDescent="0.35">
      <c r="B17" s="6"/>
      <c r="C17" s="633" t="s">
        <v>1147</v>
      </c>
      <c r="D17" s="634">
        <f t="shared" ref="D17:D27" si="0">SUMIF(BoM_material_summary,$C17,BoM_weight)/1000</f>
        <v>99.53916000000001</v>
      </c>
      <c r="E17" s="635">
        <f>SUMIFS(BoM_weight,BoM_material_summary,$C17,BoM_vertical,'Results - summary'!E$16)/1000</f>
        <v>0</v>
      </c>
      <c r="F17" s="635">
        <f>SUMIFS(BoM_weight,BoM_material_summary,$C17,BoM_vertical,'Results - summary'!F$16)/1000</f>
        <v>99.53916000000001</v>
      </c>
      <c r="G17" s="617">
        <f t="shared" ref="G17:G27" si="1">SUMIFS(BoM_weight,BoM_material_summary,$C17,BoM_layer,G$15)/1000</f>
        <v>99.53916000000001</v>
      </c>
      <c r="H17" s="618">
        <f t="shared" ref="H17:H27" si="2">SUMIFS(BoM_weight,BoM_material_summary,$C17,BoM_layer,G$15,BoM_vertical,H$16)/1000</f>
        <v>0</v>
      </c>
      <c r="I17" s="618">
        <f t="shared" ref="I17:I27" si="3">SUMIFS(BoM_weight,BoM_material_summary,$C17,BoM_layer,G$15,BoM_vertical,I$16)/1000</f>
        <v>99.53916000000001</v>
      </c>
      <c r="J17" s="679">
        <f t="shared" ref="J17:J27" si="4">SUMIFS(BoM_weight,BoM_material_summary,$C17,BoM_layer,J$15)/1000</f>
        <v>0</v>
      </c>
      <c r="K17" s="680">
        <f t="shared" ref="K17:K27" si="5">SUMIFS(BoM_weight,BoM_material_summary,$C17,BoM_layer,J$15,BoM_vertical,K$16)/1000</f>
        <v>0</v>
      </c>
      <c r="L17" s="680">
        <f t="shared" ref="L17:L27" si="6">SUMIFS(BoM_weight,BoM_material_summary,$C17,BoM_layer,J$15,BoM_vertical,L$16)/1000</f>
        <v>0</v>
      </c>
      <c r="M17" s="663">
        <f t="shared" ref="M17:M27" si="7">SUMIFS(BoM_weight,BoM_material_summary,$C17,BoM_layer,M$15)/1000</f>
        <v>0</v>
      </c>
      <c r="N17" s="664">
        <f t="shared" ref="N17:N27" si="8">SUMIFS(BoM_weight,BoM_material_summary,$C17,BoM_layer,M$15,BoM_vertical,N$16)/1000</f>
        <v>0</v>
      </c>
      <c r="O17" s="665">
        <f t="shared" ref="O17:O27" si="9">SUMIFS(BoM_weight,BoM_material_summary,$C17,BoM_layer,M$15,BoM_vertical,O$16)/1000</f>
        <v>0</v>
      </c>
      <c r="P17" s="12"/>
      <c r="Q17" s="633" t="s">
        <v>1147</v>
      </c>
      <c r="R17" s="634">
        <f t="shared" ref="R17:R27" si="10">SUMIF(BoM_material_summary,$C17,BoM_volume)</f>
        <v>59.64</v>
      </c>
      <c r="S17" s="635">
        <f>SUMIFS(BoM_volume,BoM_material_summary,$Q17,BoM_vertical,'Results - summary'!S$16)</f>
        <v>0</v>
      </c>
      <c r="T17" s="635">
        <f>SUMIFS(BoM_volume,BoM_material_summary,$Q17,BoM_vertical,'Results - summary'!T$16)</f>
        <v>59.64</v>
      </c>
      <c r="U17" s="617">
        <f t="shared" ref="U17:U27" si="11">SUMIFS(BoM_volume,BoM_material_summary,$C17,BoM_layer,G$15)</f>
        <v>59.64</v>
      </c>
      <c r="V17" s="618">
        <f>SUMIFS(BoM_volume,BoM_material_summary,$Q17,BoM_layer,U$15,BoM_vertical,'Results - summary'!V$16)</f>
        <v>0</v>
      </c>
      <c r="W17" s="618">
        <f>SUMIFS(BoM_volume,BoM_material_summary,$Q17,BoM_layer,U$15,BoM_vertical,'Results - summary'!W$16)</f>
        <v>59.64</v>
      </c>
      <c r="X17" s="679">
        <f t="shared" ref="X17:X27" si="12">SUMIFS(BoM_volume,BoM_material_summary,$C17,BoM_layer,J$15)</f>
        <v>0</v>
      </c>
      <c r="Y17" s="680">
        <f>SUMIFS(BoM_volume,BoM_material_summary,$Q17,BoM_layer,X$15,BoM_vertical,'Results - summary'!Y$16)</f>
        <v>0</v>
      </c>
      <c r="Z17" s="680">
        <f>SUMIFS(BoM_volume,BoM_material_summary,$Q17,BoM_layer,X$15,BoM_vertical,'Results - summary'!Z$16)</f>
        <v>0</v>
      </c>
      <c r="AA17" s="663">
        <f t="shared" ref="AA17:AA27" si="13">SUMIFS(BoM_volume,BoM_material_summary,$C17,BoM_layer,M$15)</f>
        <v>0</v>
      </c>
      <c r="AB17" s="664">
        <f>SUMIFS(BoM_volume,BoM_material_summary,$Q17,BoM_layer,AA$15,BoM_vertical,'Results - summary'!AB$16)</f>
        <v>0</v>
      </c>
      <c r="AC17" s="665">
        <f>SUMIFS(BoM_volume,BoM_material_summary,$Q17,BoM_layer,AA$15,BoM_vertical,'Results - summary'!AC$16)</f>
        <v>0</v>
      </c>
      <c r="AD17" s="7"/>
    </row>
    <row r="18" spans="2:30" x14ac:dyDescent="0.35">
      <c r="B18" s="6"/>
      <c r="C18" s="636" t="s">
        <v>92</v>
      </c>
      <c r="D18" s="637">
        <f t="shared" si="0"/>
        <v>11.128744438100002</v>
      </c>
      <c r="E18" s="638">
        <f>SUMIFS(BoM_weight,BoM_material_summary,$C18,BoM_vertical,'Results - summary'!E$16)/1000</f>
        <v>11.128744438100002</v>
      </c>
      <c r="F18" s="638">
        <f>SUMIFS(BoM_weight,BoM_material_summary,$C18,BoM_vertical,'Results - summary'!F$16)/1000</f>
        <v>0</v>
      </c>
      <c r="G18" s="619">
        <f t="shared" si="1"/>
        <v>10.172441555000001</v>
      </c>
      <c r="H18" s="620">
        <f t="shared" si="2"/>
        <v>10.172441555000001</v>
      </c>
      <c r="I18" s="620">
        <f t="shared" si="3"/>
        <v>0</v>
      </c>
      <c r="J18" s="681">
        <f t="shared" si="4"/>
        <v>0.71894012309999988</v>
      </c>
      <c r="K18" s="682">
        <f t="shared" si="5"/>
        <v>0.71894012309999988</v>
      </c>
      <c r="L18" s="682">
        <f t="shared" si="6"/>
        <v>0</v>
      </c>
      <c r="M18" s="666">
        <f t="shared" si="7"/>
        <v>0.23736276000000001</v>
      </c>
      <c r="N18" s="667">
        <f t="shared" si="8"/>
        <v>0.23736276000000001</v>
      </c>
      <c r="O18" s="668">
        <f t="shared" si="9"/>
        <v>0</v>
      </c>
      <c r="P18" s="12"/>
      <c r="Q18" s="636" t="s">
        <v>92</v>
      </c>
      <c r="R18" s="637">
        <f t="shared" si="10"/>
        <v>21.199195599999996</v>
      </c>
      <c r="S18" s="638">
        <f>SUMIFS(BoM_volume,BoM_material_summary,$Q18,BoM_vertical,'Results - summary'!S$16)</f>
        <v>21.199195599999996</v>
      </c>
      <c r="T18" s="638">
        <f>SUMIFS(BoM_volume,BoM_material_summary,$Q18,BoM_vertical,'Results - summary'!T$16)</f>
        <v>0</v>
      </c>
      <c r="U18" s="619">
        <f t="shared" si="11"/>
        <v>19.339242499999997</v>
      </c>
      <c r="V18" s="620">
        <f>SUMIFS(BoM_volume,BoM_material_summary,$Q18,BoM_layer,U$15,BoM_vertical,'Results - summary'!V$16)</f>
        <v>19.339242499999997</v>
      </c>
      <c r="W18" s="620">
        <f>SUMIFS(BoM_volume,BoM_material_summary,$Q18,BoM_layer,U$15,BoM_vertical,'Results - summary'!W$16)</f>
        <v>0</v>
      </c>
      <c r="X18" s="681">
        <f t="shared" si="12"/>
        <v>1.4086931</v>
      </c>
      <c r="Y18" s="682">
        <f>SUMIFS(BoM_volume,BoM_material_summary,$Q18,BoM_layer,X$15,BoM_vertical,'Results - summary'!Y$16)</f>
        <v>1.4086931</v>
      </c>
      <c r="Z18" s="682">
        <f>SUMIFS(BoM_volume,BoM_material_summary,$Q18,BoM_layer,X$15,BoM_vertical,'Results - summary'!Z$16)</f>
        <v>0</v>
      </c>
      <c r="AA18" s="666">
        <f t="shared" si="13"/>
        <v>0.45125999999999999</v>
      </c>
      <c r="AB18" s="667">
        <f>SUMIFS(BoM_volume,BoM_material_summary,$Q18,BoM_layer,AA$15,BoM_vertical,'Results - summary'!AB$16)</f>
        <v>0.45125999999999999</v>
      </c>
      <c r="AC18" s="668">
        <f>SUMIFS(BoM_volume,BoM_material_summary,$Q18,BoM_layer,AA$15,BoM_vertical,'Results - summary'!AC$16)</f>
        <v>0</v>
      </c>
      <c r="AD18" s="7"/>
    </row>
    <row r="19" spans="2:30" x14ac:dyDescent="0.35">
      <c r="B19" s="6"/>
      <c r="C19" s="636" t="s">
        <v>208</v>
      </c>
      <c r="D19" s="637">
        <f t="shared" si="0"/>
        <v>95.378249999999994</v>
      </c>
      <c r="E19" s="638">
        <f>SUMIFS(BoM_weight,BoM_material_summary,$C19,BoM_vertical,'Results - summary'!E$16)/1000</f>
        <v>95.378249999999994</v>
      </c>
      <c r="F19" s="638">
        <f>SUMIFS(BoM_weight,BoM_material_summary,$C19,BoM_vertical,'Results - summary'!F$16)/1000</f>
        <v>0</v>
      </c>
      <c r="G19" s="619">
        <f t="shared" si="1"/>
        <v>0</v>
      </c>
      <c r="H19" s="620">
        <f t="shared" si="2"/>
        <v>0</v>
      </c>
      <c r="I19" s="620">
        <f t="shared" si="3"/>
        <v>0</v>
      </c>
      <c r="J19" s="681">
        <f t="shared" si="4"/>
        <v>64.457249999999988</v>
      </c>
      <c r="K19" s="682">
        <f t="shared" si="5"/>
        <v>64.457249999999988</v>
      </c>
      <c r="L19" s="682">
        <f t="shared" si="6"/>
        <v>0</v>
      </c>
      <c r="M19" s="666">
        <f t="shared" si="7"/>
        <v>30.920999999999999</v>
      </c>
      <c r="N19" s="667">
        <f t="shared" si="8"/>
        <v>30.920999999999999</v>
      </c>
      <c r="O19" s="668">
        <f t="shared" si="9"/>
        <v>0</v>
      </c>
      <c r="P19" s="12"/>
      <c r="Q19" s="636" t="s">
        <v>208</v>
      </c>
      <c r="R19" s="637">
        <f t="shared" si="10"/>
        <v>57.805</v>
      </c>
      <c r="S19" s="638">
        <f>SUMIFS(BoM_volume,BoM_material_summary,$Q19,BoM_vertical,'Results - summary'!S$16)</f>
        <v>57.805</v>
      </c>
      <c r="T19" s="638">
        <f>SUMIFS(BoM_volume,BoM_material_summary,$Q19,BoM_vertical,'Results - summary'!T$16)</f>
        <v>0</v>
      </c>
      <c r="U19" s="619">
        <f t="shared" si="11"/>
        <v>0</v>
      </c>
      <c r="V19" s="620">
        <f>SUMIFS(BoM_volume,BoM_material_summary,$Q19,BoM_layer,U$15,BoM_vertical,'Results - summary'!V$16)</f>
        <v>0</v>
      </c>
      <c r="W19" s="620">
        <f>SUMIFS(BoM_volume,BoM_material_summary,$Q19,BoM_layer,U$15,BoM_vertical,'Results - summary'!W$16)</f>
        <v>0</v>
      </c>
      <c r="X19" s="681">
        <f t="shared" si="12"/>
        <v>39.064999999999998</v>
      </c>
      <c r="Y19" s="682">
        <f>SUMIFS(BoM_volume,BoM_material_summary,$Q19,BoM_layer,X$15,BoM_vertical,'Results - summary'!Y$16)</f>
        <v>39.064999999999998</v>
      </c>
      <c r="Z19" s="682">
        <f>SUMIFS(BoM_volume,BoM_material_summary,$Q19,BoM_layer,X$15,BoM_vertical,'Results - summary'!Z$16)</f>
        <v>0</v>
      </c>
      <c r="AA19" s="666">
        <f t="shared" si="13"/>
        <v>18.740000000000002</v>
      </c>
      <c r="AB19" s="667">
        <f>SUMIFS(BoM_volume,BoM_material_summary,$Q19,BoM_layer,AA$15,BoM_vertical,'Results - summary'!AB$16)</f>
        <v>18.740000000000002</v>
      </c>
      <c r="AC19" s="668">
        <f>SUMIFS(BoM_volume,BoM_material_summary,$Q19,BoM_layer,AA$15,BoM_vertical,'Results - summary'!AC$16)</f>
        <v>0</v>
      </c>
      <c r="AD19" s="7"/>
    </row>
    <row r="20" spans="2:30" x14ac:dyDescent="0.35">
      <c r="B20" s="6"/>
      <c r="C20" s="636" t="s">
        <v>191</v>
      </c>
      <c r="D20" s="637">
        <f t="shared" si="0"/>
        <v>257.96096199999999</v>
      </c>
      <c r="E20" s="638">
        <f>SUMIFS(BoM_weight,BoM_material_summary,$C20,BoM_vertical,'Results - summary'!E$16)/1000</f>
        <v>80.985771999999997</v>
      </c>
      <c r="F20" s="638">
        <f>SUMIFS(BoM_weight,BoM_material_summary,$C20,BoM_vertical,'Results - summary'!F$16)/1000</f>
        <v>176.97518999999997</v>
      </c>
      <c r="G20" s="619">
        <f t="shared" si="1"/>
        <v>177.03556199999997</v>
      </c>
      <c r="H20" s="620">
        <f t="shared" si="2"/>
        <v>6.0372000000000002E-2</v>
      </c>
      <c r="I20" s="620">
        <f t="shared" si="3"/>
        <v>176.97518999999997</v>
      </c>
      <c r="J20" s="681">
        <f t="shared" si="4"/>
        <v>80.648987500000004</v>
      </c>
      <c r="K20" s="682">
        <f t="shared" si="5"/>
        <v>80.648987500000004</v>
      </c>
      <c r="L20" s="682">
        <f t="shared" si="6"/>
        <v>0</v>
      </c>
      <c r="M20" s="666">
        <f t="shared" si="7"/>
        <v>0.27641250000000001</v>
      </c>
      <c r="N20" s="667">
        <f t="shared" si="8"/>
        <v>0.27641250000000001</v>
      </c>
      <c r="O20" s="668">
        <f t="shared" si="9"/>
        <v>0</v>
      </c>
      <c r="P20" s="12"/>
      <c r="Q20" s="636" t="s">
        <v>191</v>
      </c>
      <c r="R20" s="637">
        <f t="shared" si="10"/>
        <v>114.15731749999999</v>
      </c>
      <c r="S20" s="638">
        <f>SUMIFS(BoM_volume,BoM_material_summary,$Q20,BoM_vertical,'Results - summary'!S$16)</f>
        <v>40.417654999999989</v>
      </c>
      <c r="T20" s="638">
        <f>SUMIFS(BoM_volume,BoM_material_summary,$Q20,BoM_vertical,'Results - summary'!T$16)</f>
        <v>73.739662499999994</v>
      </c>
      <c r="U20" s="619">
        <f t="shared" si="11"/>
        <v>73.764817499999992</v>
      </c>
      <c r="V20" s="620">
        <f>SUMIFS(BoM_volume,BoM_material_summary,$Q20,BoM_layer,U$15,BoM_vertical,'Results - summary'!V$16)</f>
        <v>2.5155E-2</v>
      </c>
      <c r="W20" s="620">
        <f>SUMIFS(BoM_volume,BoM_material_summary,$Q20,BoM_layer,U$15,BoM_vertical,'Results - summary'!W$16)</f>
        <v>73.739662499999994</v>
      </c>
      <c r="X20" s="681">
        <f t="shared" si="12"/>
        <v>40.27732812499999</v>
      </c>
      <c r="Y20" s="682">
        <f>SUMIFS(BoM_volume,BoM_material_summary,$Q20,BoM_layer,X$15,BoM_vertical,'Results - summary'!Y$16)</f>
        <v>40.27732812499999</v>
      </c>
      <c r="Z20" s="682">
        <f>SUMIFS(BoM_volume,BoM_material_summary,$Q20,BoM_layer,X$15,BoM_vertical,'Results - summary'!Z$16)</f>
        <v>0</v>
      </c>
      <c r="AA20" s="666">
        <f t="shared" si="13"/>
        <v>0.11517187500000001</v>
      </c>
      <c r="AB20" s="667">
        <f>SUMIFS(BoM_volume,BoM_material_summary,$Q20,BoM_layer,AA$15,BoM_vertical,'Results - summary'!AB$16)</f>
        <v>0.11517187500000001</v>
      </c>
      <c r="AC20" s="668">
        <f>SUMIFS(BoM_volume,BoM_material_summary,$Q20,BoM_layer,AA$15,BoM_vertical,'Results - summary'!AC$16)</f>
        <v>0</v>
      </c>
      <c r="AD20" s="7"/>
    </row>
    <row r="21" spans="2:30" x14ac:dyDescent="0.35">
      <c r="B21" s="6"/>
      <c r="C21" s="636" t="s">
        <v>220</v>
      </c>
      <c r="D21" s="637">
        <f t="shared" si="0"/>
        <v>1.7603256264</v>
      </c>
      <c r="E21" s="638">
        <f>SUMIFS(BoM_weight,BoM_material_summary,$C21,BoM_vertical,'Results - summary'!E$16)/1000</f>
        <v>1.7603256264</v>
      </c>
      <c r="F21" s="638">
        <f>SUMIFS(BoM_weight,BoM_material_summary,$C21,BoM_vertical,'Results - summary'!F$16)/1000</f>
        <v>0</v>
      </c>
      <c r="G21" s="619">
        <f t="shared" si="1"/>
        <v>0</v>
      </c>
      <c r="H21" s="620">
        <f t="shared" si="2"/>
        <v>0</v>
      </c>
      <c r="I21" s="620">
        <f t="shared" si="3"/>
        <v>0</v>
      </c>
      <c r="J21" s="681">
        <f t="shared" si="4"/>
        <v>1.7603256264</v>
      </c>
      <c r="K21" s="682">
        <f t="shared" si="5"/>
        <v>1.7603256264</v>
      </c>
      <c r="L21" s="682">
        <f t="shared" si="6"/>
        <v>0</v>
      </c>
      <c r="M21" s="666">
        <f t="shared" si="7"/>
        <v>0</v>
      </c>
      <c r="N21" s="667">
        <f t="shared" si="8"/>
        <v>0</v>
      </c>
      <c r="O21" s="668">
        <f t="shared" si="9"/>
        <v>0</v>
      </c>
      <c r="P21" s="12"/>
      <c r="Q21" s="636" t="s">
        <v>220</v>
      </c>
      <c r="R21" s="637">
        <f t="shared" si="10"/>
        <v>0.69578087999999993</v>
      </c>
      <c r="S21" s="638">
        <f>SUMIFS(BoM_volume,BoM_material_summary,$Q21,BoM_vertical,'Results - summary'!S$16)</f>
        <v>0.69578087999999993</v>
      </c>
      <c r="T21" s="638">
        <f>SUMIFS(BoM_volume,BoM_material_summary,$Q21,BoM_vertical,'Results - summary'!T$16)</f>
        <v>0</v>
      </c>
      <c r="U21" s="619">
        <f t="shared" si="11"/>
        <v>0</v>
      </c>
      <c r="V21" s="620">
        <f>SUMIFS(BoM_volume,BoM_material_summary,$Q21,BoM_layer,U$15,BoM_vertical,'Results - summary'!V$16)</f>
        <v>0</v>
      </c>
      <c r="W21" s="620">
        <f>SUMIFS(BoM_volume,BoM_material_summary,$Q21,BoM_layer,U$15,BoM_vertical,'Results - summary'!W$16)</f>
        <v>0</v>
      </c>
      <c r="X21" s="681">
        <f t="shared" si="12"/>
        <v>0.69578087999999993</v>
      </c>
      <c r="Y21" s="682">
        <f>SUMIFS(BoM_volume,BoM_material_summary,$Q21,BoM_layer,X$15,BoM_vertical,'Results - summary'!Y$16)</f>
        <v>0.69578087999999993</v>
      </c>
      <c r="Z21" s="682">
        <f>SUMIFS(BoM_volume,BoM_material_summary,$Q21,BoM_layer,X$15,BoM_vertical,'Results - summary'!Z$16)</f>
        <v>0</v>
      </c>
      <c r="AA21" s="666">
        <f t="shared" si="13"/>
        <v>0</v>
      </c>
      <c r="AB21" s="667">
        <f>SUMIFS(BoM_volume,BoM_material_summary,$Q21,BoM_layer,AA$15,BoM_vertical,'Results - summary'!AB$16)</f>
        <v>0</v>
      </c>
      <c r="AC21" s="668">
        <f>SUMIFS(BoM_volume,BoM_material_summary,$Q21,BoM_layer,AA$15,BoM_vertical,'Results - summary'!AC$16)</f>
        <v>0</v>
      </c>
      <c r="AD21" s="7"/>
    </row>
    <row r="22" spans="2:30" x14ac:dyDescent="0.35">
      <c r="B22" s="6"/>
      <c r="C22" s="636" t="s">
        <v>234</v>
      </c>
      <c r="D22" s="637">
        <f t="shared" si="0"/>
        <v>7.2870903299999998</v>
      </c>
      <c r="E22" s="638">
        <f>SUMIFS(BoM_weight,BoM_material_summary,$C22,BoM_vertical,'Results - summary'!E$16)/1000</f>
        <v>7.2870903299999998</v>
      </c>
      <c r="F22" s="638">
        <f>SUMIFS(BoM_weight,BoM_material_summary,$C22,BoM_vertical,'Results - summary'!F$16)/1000</f>
        <v>0</v>
      </c>
      <c r="G22" s="619">
        <f t="shared" si="1"/>
        <v>4.3979746500000001</v>
      </c>
      <c r="H22" s="620">
        <f t="shared" si="2"/>
        <v>4.3979746500000001</v>
      </c>
      <c r="I22" s="620">
        <f t="shared" si="3"/>
        <v>0</v>
      </c>
      <c r="J22" s="681">
        <f t="shared" si="4"/>
        <v>2.4827056799999996</v>
      </c>
      <c r="K22" s="682">
        <f t="shared" si="5"/>
        <v>2.4827056799999996</v>
      </c>
      <c r="L22" s="682">
        <f t="shared" si="6"/>
        <v>0</v>
      </c>
      <c r="M22" s="666">
        <f t="shared" si="7"/>
        <v>0.40640999999999999</v>
      </c>
      <c r="N22" s="667">
        <f t="shared" si="8"/>
        <v>0.40640999999999999</v>
      </c>
      <c r="O22" s="668">
        <f t="shared" si="9"/>
        <v>0</v>
      </c>
      <c r="P22" s="12"/>
      <c r="Q22" s="636" t="s">
        <v>234</v>
      </c>
      <c r="R22" s="637">
        <f t="shared" si="10"/>
        <v>7.8355810000000004</v>
      </c>
      <c r="S22" s="638">
        <f>SUMIFS(BoM_volume,BoM_material_summary,$Q22,BoM_vertical,'Results - summary'!S$16)</f>
        <v>7.8355810000000004</v>
      </c>
      <c r="T22" s="638">
        <f>SUMIFS(BoM_volume,BoM_material_summary,$Q22,BoM_vertical,'Results - summary'!T$16)</f>
        <v>0</v>
      </c>
      <c r="U22" s="619">
        <f t="shared" si="11"/>
        <v>4.7290049999999999</v>
      </c>
      <c r="V22" s="620">
        <f>SUMIFS(BoM_volume,BoM_material_summary,$Q22,BoM_layer,U$15,BoM_vertical,'Results - summary'!V$16)</f>
        <v>4.7290049999999999</v>
      </c>
      <c r="W22" s="620">
        <f>SUMIFS(BoM_volume,BoM_material_summary,$Q22,BoM_layer,U$15,BoM_vertical,'Results - summary'!W$16)</f>
        <v>0</v>
      </c>
      <c r="X22" s="681">
        <f t="shared" si="12"/>
        <v>2.6695759999999997</v>
      </c>
      <c r="Y22" s="682">
        <f>SUMIFS(BoM_volume,BoM_material_summary,$Q22,BoM_layer,X$15,BoM_vertical,'Results - summary'!Y$16)</f>
        <v>2.6695759999999997</v>
      </c>
      <c r="Z22" s="682">
        <f>SUMIFS(BoM_volume,BoM_material_summary,$Q22,BoM_layer,X$15,BoM_vertical,'Results - summary'!Z$16)</f>
        <v>0</v>
      </c>
      <c r="AA22" s="666">
        <f t="shared" si="13"/>
        <v>0.43699999999999994</v>
      </c>
      <c r="AB22" s="667">
        <f>SUMIFS(BoM_volume,BoM_material_summary,$Q22,BoM_layer,AA$15,BoM_vertical,'Results - summary'!AB$16)</f>
        <v>0.43699999999999994</v>
      </c>
      <c r="AC22" s="668">
        <f>SUMIFS(BoM_volume,BoM_material_summary,$Q22,BoM_layer,AA$15,BoM_vertical,'Results - summary'!AC$16)</f>
        <v>0</v>
      </c>
      <c r="AD22" s="7"/>
    </row>
    <row r="23" spans="2:30" x14ac:dyDescent="0.35">
      <c r="B23" s="6"/>
      <c r="C23" s="636" t="s">
        <v>242</v>
      </c>
      <c r="D23" s="637">
        <f t="shared" si="0"/>
        <v>1.218907</v>
      </c>
      <c r="E23" s="638">
        <f>SUMIFS(BoM_weight,BoM_material_summary,$C23,BoM_vertical,'Results - summary'!E$16)/1000</f>
        <v>1.218907</v>
      </c>
      <c r="F23" s="638">
        <f>SUMIFS(BoM_weight,BoM_material_summary,$C23,BoM_vertical,'Results - summary'!F$16)/1000</f>
        <v>0</v>
      </c>
      <c r="G23" s="619">
        <f t="shared" si="1"/>
        <v>0</v>
      </c>
      <c r="H23" s="620">
        <f t="shared" si="2"/>
        <v>0</v>
      </c>
      <c r="I23" s="620">
        <f t="shared" si="3"/>
        <v>0</v>
      </c>
      <c r="J23" s="681">
        <f t="shared" si="4"/>
        <v>1.1240319999999999</v>
      </c>
      <c r="K23" s="682">
        <f t="shared" si="5"/>
        <v>1.1240319999999999</v>
      </c>
      <c r="L23" s="682">
        <f t="shared" si="6"/>
        <v>0</v>
      </c>
      <c r="M23" s="666">
        <f t="shared" si="7"/>
        <v>9.4874999999999987E-2</v>
      </c>
      <c r="N23" s="667">
        <f t="shared" si="8"/>
        <v>9.4874999999999987E-2</v>
      </c>
      <c r="O23" s="668">
        <f t="shared" si="9"/>
        <v>0</v>
      </c>
      <c r="P23" s="12"/>
      <c r="Q23" s="636" t="s">
        <v>242</v>
      </c>
      <c r="R23" s="637">
        <f t="shared" si="10"/>
        <v>15.775399999999999</v>
      </c>
      <c r="S23" s="638">
        <f>SUMIFS(BoM_volume,BoM_material_summary,$Q23,BoM_vertical,'Results - summary'!S$16)</f>
        <v>15.775399999999999</v>
      </c>
      <c r="T23" s="638">
        <f>SUMIFS(BoM_volume,BoM_material_summary,$Q23,BoM_vertical,'Results - summary'!T$16)</f>
        <v>0</v>
      </c>
      <c r="U23" s="619">
        <f t="shared" si="11"/>
        <v>0</v>
      </c>
      <c r="V23" s="620">
        <f>SUMIFS(BoM_volume,BoM_material_summary,$Q23,BoM_layer,U$15,BoM_vertical,'Results - summary'!V$16)</f>
        <v>0</v>
      </c>
      <c r="W23" s="620">
        <f>SUMIFS(BoM_volume,BoM_material_summary,$Q23,BoM_layer,U$15,BoM_vertical,'Results - summary'!W$16)</f>
        <v>0</v>
      </c>
      <c r="X23" s="681">
        <f t="shared" si="12"/>
        <v>14.0504</v>
      </c>
      <c r="Y23" s="682">
        <f>SUMIFS(BoM_volume,BoM_material_summary,$Q23,BoM_layer,X$15,BoM_vertical,'Results - summary'!Y$16)</f>
        <v>14.0504</v>
      </c>
      <c r="Z23" s="682">
        <f>SUMIFS(BoM_volume,BoM_material_summary,$Q23,BoM_layer,X$15,BoM_vertical,'Results - summary'!Z$16)</f>
        <v>0</v>
      </c>
      <c r="AA23" s="666">
        <f t="shared" si="13"/>
        <v>1.7249999999999996</v>
      </c>
      <c r="AB23" s="667">
        <f>SUMIFS(BoM_volume,BoM_material_summary,$Q23,BoM_layer,AA$15,BoM_vertical,'Results - summary'!AB$16)</f>
        <v>1.7249999999999996</v>
      </c>
      <c r="AC23" s="668">
        <f>SUMIFS(BoM_volume,BoM_material_summary,$Q23,BoM_layer,AA$15,BoM_vertical,'Results - summary'!AC$16)</f>
        <v>0</v>
      </c>
      <c r="AD23" s="7"/>
    </row>
    <row r="24" spans="2:30" x14ac:dyDescent="0.35">
      <c r="B24" s="6"/>
      <c r="C24" s="636" t="s">
        <v>211</v>
      </c>
      <c r="D24" s="637">
        <f t="shared" si="0"/>
        <v>0</v>
      </c>
      <c r="E24" s="638">
        <f>SUMIFS(BoM_weight,BoM_material_summary,$C24,BoM_vertical,'Results - summary'!E$16)/1000</f>
        <v>0</v>
      </c>
      <c r="F24" s="638">
        <f>SUMIFS(BoM_weight,BoM_material_summary,$C24,BoM_vertical,'Results - summary'!F$16)/1000</f>
        <v>0</v>
      </c>
      <c r="G24" s="619">
        <f t="shared" si="1"/>
        <v>0</v>
      </c>
      <c r="H24" s="620">
        <f t="shared" si="2"/>
        <v>0</v>
      </c>
      <c r="I24" s="620">
        <f t="shared" si="3"/>
        <v>0</v>
      </c>
      <c r="J24" s="681">
        <f t="shared" si="4"/>
        <v>0</v>
      </c>
      <c r="K24" s="682">
        <f t="shared" si="5"/>
        <v>0</v>
      </c>
      <c r="L24" s="682">
        <f t="shared" si="6"/>
        <v>0</v>
      </c>
      <c r="M24" s="666">
        <f t="shared" si="7"/>
        <v>0</v>
      </c>
      <c r="N24" s="667">
        <f t="shared" si="8"/>
        <v>0</v>
      </c>
      <c r="O24" s="668">
        <f t="shared" si="9"/>
        <v>0</v>
      </c>
      <c r="P24" s="12"/>
      <c r="Q24" s="636" t="s">
        <v>211</v>
      </c>
      <c r="R24" s="637">
        <f t="shared" si="10"/>
        <v>0</v>
      </c>
      <c r="S24" s="638">
        <f>SUMIFS(BoM_volume,BoM_material_summary,$Q24,BoM_vertical,'Results - summary'!S$16)</f>
        <v>0</v>
      </c>
      <c r="T24" s="638">
        <f>SUMIFS(BoM_volume,BoM_material_summary,$Q24,BoM_vertical,'Results - summary'!T$16)</f>
        <v>0</v>
      </c>
      <c r="U24" s="619">
        <f t="shared" si="11"/>
        <v>0</v>
      </c>
      <c r="V24" s="620">
        <f>SUMIFS(BoM_volume,BoM_material_summary,$Q24,BoM_layer,U$15,BoM_vertical,'Results - summary'!V$16)</f>
        <v>0</v>
      </c>
      <c r="W24" s="620">
        <f>SUMIFS(BoM_volume,BoM_material_summary,$Q24,BoM_layer,U$15,BoM_vertical,'Results - summary'!W$16)</f>
        <v>0</v>
      </c>
      <c r="X24" s="681">
        <f t="shared" si="12"/>
        <v>0</v>
      </c>
      <c r="Y24" s="682">
        <f>SUMIFS(BoM_volume,BoM_material_summary,$Q24,BoM_layer,X$15,BoM_vertical,'Results - summary'!Y$16)</f>
        <v>0</v>
      </c>
      <c r="Z24" s="682">
        <f>SUMIFS(BoM_volume,BoM_material_summary,$Q24,BoM_layer,X$15,BoM_vertical,'Results - summary'!Z$16)</f>
        <v>0</v>
      </c>
      <c r="AA24" s="666">
        <f t="shared" si="13"/>
        <v>0</v>
      </c>
      <c r="AB24" s="667">
        <f>SUMIFS(BoM_volume,BoM_material_summary,$Q24,BoM_layer,AA$15,BoM_vertical,'Results - summary'!AB$16)</f>
        <v>0</v>
      </c>
      <c r="AC24" s="668">
        <f>SUMIFS(BoM_volume,BoM_material_summary,$Q24,BoM_layer,AA$15,BoM_vertical,'Results - summary'!AC$16)</f>
        <v>0</v>
      </c>
      <c r="AD24" s="7"/>
    </row>
    <row r="25" spans="2:30" x14ac:dyDescent="0.35">
      <c r="B25" s="6"/>
      <c r="C25" s="636" t="s">
        <v>199</v>
      </c>
      <c r="D25" s="637">
        <f>SUMIF(BoM_material_summary,$C25,BoM_weight)/1000</f>
        <v>28.3270844</v>
      </c>
      <c r="E25" s="638">
        <f>SUMIFS(BoM_weight,BoM_material_summary,$C25,BoM_vertical,'Results - summary'!E$16)/1000</f>
        <v>27.860524399999999</v>
      </c>
      <c r="F25" s="638">
        <f>SUMIFS(BoM_weight,BoM_material_summary,$C25,BoM_vertical,'Results - summary'!F$16)/1000</f>
        <v>0.46655999999999997</v>
      </c>
      <c r="G25" s="619">
        <f t="shared" si="1"/>
        <v>25.543306500000003</v>
      </c>
      <c r="H25" s="620">
        <f t="shared" si="2"/>
        <v>25.076746500000002</v>
      </c>
      <c r="I25" s="620">
        <f t="shared" si="3"/>
        <v>0.46655999999999997</v>
      </c>
      <c r="J25" s="681">
        <f t="shared" si="4"/>
        <v>0.20859119999999998</v>
      </c>
      <c r="K25" s="682">
        <f t="shared" si="5"/>
        <v>0.20859119999999998</v>
      </c>
      <c r="L25" s="682">
        <f t="shared" si="6"/>
        <v>0</v>
      </c>
      <c r="M25" s="666">
        <f t="shared" si="7"/>
        <v>2.5751867000000002</v>
      </c>
      <c r="N25" s="667">
        <f t="shared" si="8"/>
        <v>2.5751867000000002</v>
      </c>
      <c r="O25" s="668">
        <f t="shared" si="9"/>
        <v>0</v>
      </c>
      <c r="P25" s="12"/>
      <c r="Q25" s="636" t="s">
        <v>199</v>
      </c>
      <c r="R25" s="637">
        <f t="shared" si="10"/>
        <v>3.6805008846153848</v>
      </c>
      <c r="S25" s="638">
        <f>SUMIFS(BoM_volume,BoM_material_summary,$Q25,BoM_vertical,'Results - summary'!S$16)</f>
        <v>3.6206855000000004</v>
      </c>
      <c r="T25" s="638">
        <f>SUMIFS(BoM_volume,BoM_material_summary,$Q25,BoM_vertical,'Results - summary'!T$16)</f>
        <v>5.9815384615384617E-2</v>
      </c>
      <c r="U25" s="619">
        <f t="shared" si="11"/>
        <v>3.2747828846153846</v>
      </c>
      <c r="V25" s="620">
        <f>SUMIFS(BoM_volume,BoM_material_summary,$Q25,BoM_layer,U$15,BoM_vertical,'Results - summary'!V$16)</f>
        <v>3.2149675000000002</v>
      </c>
      <c r="W25" s="620">
        <f>SUMIFS(BoM_volume,BoM_material_summary,$Q25,BoM_layer,U$15,BoM_vertical,'Results - summary'!W$16)</f>
        <v>5.9815384615384617E-2</v>
      </c>
      <c r="X25" s="681">
        <f t="shared" si="12"/>
        <v>7.7255999999999991E-2</v>
      </c>
      <c r="Y25" s="682">
        <f>SUMIFS(BoM_volume,BoM_material_summary,$Q25,BoM_layer,X$15,BoM_vertical,'Results - summary'!Y$16)</f>
        <v>7.7255999999999991E-2</v>
      </c>
      <c r="Z25" s="682">
        <f>SUMIFS(BoM_volume,BoM_material_summary,$Q25,BoM_layer,X$15,BoM_vertical,'Results - summary'!Z$16)</f>
        <v>0</v>
      </c>
      <c r="AA25" s="666">
        <f t="shared" si="13"/>
        <v>0.32846199999999998</v>
      </c>
      <c r="AB25" s="667">
        <f>SUMIFS(BoM_volume,BoM_material_summary,$Q25,BoM_layer,AA$15,BoM_vertical,'Results - summary'!AB$16)</f>
        <v>0.32846199999999998</v>
      </c>
      <c r="AC25" s="668">
        <f>SUMIFS(BoM_volume,BoM_material_summary,$Q25,BoM_layer,AA$15,BoM_vertical,'Results - summary'!AC$16)</f>
        <v>0</v>
      </c>
      <c r="AD25" s="7"/>
    </row>
    <row r="26" spans="2:30" x14ac:dyDescent="0.35">
      <c r="B26" s="6"/>
      <c r="C26" s="636" t="s">
        <v>111</v>
      </c>
      <c r="D26" s="637">
        <f t="shared" si="0"/>
        <v>0.27278694000000003</v>
      </c>
      <c r="E26" s="638">
        <f>SUMIFS(BoM_weight,BoM_material_summary,$C26,BoM_vertical,'Results - summary'!E$16)/1000</f>
        <v>0.18878400000000001</v>
      </c>
      <c r="F26" s="638">
        <f>SUMIFS(BoM_weight,BoM_material_summary,$C26,BoM_vertical,'Results - summary'!F$16)/1000</f>
        <v>8.4002939999999984E-2</v>
      </c>
      <c r="G26" s="619">
        <f t="shared" si="1"/>
        <v>8.4002939999999984E-2</v>
      </c>
      <c r="H26" s="620">
        <f t="shared" si="2"/>
        <v>0</v>
      </c>
      <c r="I26" s="620">
        <f t="shared" si="3"/>
        <v>8.4002939999999984E-2</v>
      </c>
      <c r="J26" s="681">
        <f t="shared" si="4"/>
        <v>0.18878400000000001</v>
      </c>
      <c r="K26" s="682">
        <f t="shared" si="5"/>
        <v>0.18878400000000001</v>
      </c>
      <c r="L26" s="682">
        <f t="shared" si="6"/>
        <v>0</v>
      </c>
      <c r="M26" s="666">
        <f t="shared" si="7"/>
        <v>0</v>
      </c>
      <c r="N26" s="667">
        <f t="shared" si="8"/>
        <v>0</v>
      </c>
      <c r="O26" s="668">
        <f t="shared" si="9"/>
        <v>0</v>
      </c>
      <c r="P26" s="12"/>
      <c r="Q26" s="636" t="s">
        <v>111</v>
      </c>
      <c r="R26" s="637">
        <f t="shared" si="10"/>
        <v>0.22625999999999999</v>
      </c>
      <c r="S26" s="638">
        <f>SUMIFS(BoM_volume,BoM_material_summary,$Q26,BoM_vertical,'Results - summary'!S$16)</f>
        <v>0.1368</v>
      </c>
      <c r="T26" s="638">
        <f>SUMIFS(BoM_volume,BoM_material_summary,$Q26,BoM_vertical,'Results - summary'!T$16)</f>
        <v>8.9459999999999984E-2</v>
      </c>
      <c r="U26" s="619">
        <f t="shared" si="11"/>
        <v>8.9459999999999984E-2</v>
      </c>
      <c r="V26" s="620">
        <f>SUMIFS(BoM_volume,BoM_material_summary,$Q26,BoM_layer,U$15,BoM_vertical,'Results - summary'!V$16)</f>
        <v>0</v>
      </c>
      <c r="W26" s="620">
        <f>SUMIFS(BoM_volume,BoM_material_summary,$Q26,BoM_layer,U$15,BoM_vertical,'Results - summary'!W$16)</f>
        <v>8.9459999999999984E-2</v>
      </c>
      <c r="X26" s="681">
        <f t="shared" si="12"/>
        <v>0.1368</v>
      </c>
      <c r="Y26" s="682">
        <f>SUMIFS(BoM_volume,BoM_material_summary,$Q26,BoM_layer,X$15,BoM_vertical,'Results - summary'!Y$16)</f>
        <v>0.1368</v>
      </c>
      <c r="Z26" s="682">
        <f>SUMIFS(BoM_volume,BoM_material_summary,$Q26,BoM_layer,X$15,BoM_vertical,'Results - summary'!Z$16)</f>
        <v>0</v>
      </c>
      <c r="AA26" s="666">
        <f t="shared" si="13"/>
        <v>0</v>
      </c>
      <c r="AB26" s="667">
        <f>SUMIFS(BoM_volume,BoM_material_summary,$Q26,BoM_layer,AA$15,BoM_vertical,'Results - summary'!AB$16)</f>
        <v>0</v>
      </c>
      <c r="AC26" s="668">
        <f>SUMIFS(BoM_volume,BoM_material_summary,$Q26,BoM_layer,AA$15,BoM_vertical,'Results - summary'!AC$16)</f>
        <v>0</v>
      </c>
      <c r="AD26" s="7"/>
    </row>
    <row r="27" spans="2:30" ht="16" thickBot="1" x14ac:dyDescent="0.4">
      <c r="B27" s="6"/>
      <c r="C27" s="639" t="s">
        <v>1148</v>
      </c>
      <c r="D27" s="640">
        <f t="shared" si="0"/>
        <v>4.7771359999999992E-2</v>
      </c>
      <c r="E27" s="641">
        <f>SUMIFS(BoM_weight,BoM_material_summary,$C27,BoM_vertical,'Results - summary'!E$16)/1000</f>
        <v>4.7771359999999992E-2</v>
      </c>
      <c r="F27" s="641">
        <f>SUMIFS(BoM_weight,BoM_material_summary,$C27,BoM_vertical,'Results - summary'!F$16)/1000</f>
        <v>0</v>
      </c>
      <c r="G27" s="621">
        <f t="shared" si="1"/>
        <v>0</v>
      </c>
      <c r="H27" s="622">
        <f t="shared" si="2"/>
        <v>0</v>
      </c>
      <c r="I27" s="622">
        <f t="shared" si="3"/>
        <v>0</v>
      </c>
      <c r="J27" s="683">
        <f t="shared" si="4"/>
        <v>4.7771359999999992E-2</v>
      </c>
      <c r="K27" s="684">
        <f t="shared" si="5"/>
        <v>4.7771359999999992E-2</v>
      </c>
      <c r="L27" s="684">
        <f t="shared" si="6"/>
        <v>0</v>
      </c>
      <c r="M27" s="669">
        <f t="shared" si="7"/>
        <v>0</v>
      </c>
      <c r="N27" s="670">
        <f t="shared" si="8"/>
        <v>0</v>
      </c>
      <c r="O27" s="671">
        <f t="shared" si="9"/>
        <v>0</v>
      </c>
      <c r="P27" s="12"/>
      <c r="Q27" s="639" t="s">
        <v>1148</v>
      </c>
      <c r="R27" s="640">
        <f t="shared" si="10"/>
        <v>2.8100799999999997</v>
      </c>
      <c r="S27" s="641">
        <f>SUMIFS(BoM_volume,BoM_material_summary,$Q27,BoM_vertical,'Results - summary'!S$16)</f>
        <v>2.8100799999999997</v>
      </c>
      <c r="T27" s="641">
        <f>SUMIFS(BoM_volume,BoM_material_summary,$Q27,BoM_vertical,'Results - summary'!T$16)</f>
        <v>0</v>
      </c>
      <c r="U27" s="621">
        <f t="shared" si="11"/>
        <v>0</v>
      </c>
      <c r="V27" s="622">
        <f>SUMIFS(BoM_volume,BoM_material_summary,$Q27,BoM_layer,U$15,BoM_vertical,'Results - summary'!V$16)</f>
        <v>0</v>
      </c>
      <c r="W27" s="622">
        <f>SUMIFS(BoM_volume,BoM_material_summary,$Q27,BoM_layer,U$15,BoM_vertical,'Results - summary'!W$16)</f>
        <v>0</v>
      </c>
      <c r="X27" s="683">
        <f t="shared" si="12"/>
        <v>2.8100799999999997</v>
      </c>
      <c r="Y27" s="684">
        <f>SUMIFS(BoM_volume,BoM_material_summary,$Q27,BoM_layer,X$15,BoM_vertical,'Results - summary'!Y$16)</f>
        <v>2.8100799999999997</v>
      </c>
      <c r="Z27" s="684">
        <f>SUMIFS(BoM_volume,BoM_material_summary,$Q27,BoM_layer,X$15,BoM_vertical,'Results - summary'!Z$16)</f>
        <v>0</v>
      </c>
      <c r="AA27" s="669">
        <f t="shared" si="13"/>
        <v>0</v>
      </c>
      <c r="AB27" s="670">
        <f>SUMIFS(BoM_volume,BoM_material_summary,$Q27,BoM_layer,AA$15,BoM_vertical,'Results - summary'!AB$16)</f>
        <v>0</v>
      </c>
      <c r="AC27" s="671">
        <f>SUMIFS(BoM_volume,BoM_material_summary,$Q27,BoM_layer,AA$15,BoM_vertical,'Results - summary'!AC$16)</f>
        <v>0</v>
      </c>
      <c r="AD27" s="7"/>
    </row>
    <row r="28" spans="2:30" ht="16" thickBot="1" x14ac:dyDescent="0.4">
      <c r="B28" s="6"/>
      <c r="C28" s="642" t="s">
        <v>1149</v>
      </c>
      <c r="D28" s="643">
        <f>SUM(D17:D27)</f>
        <v>502.92108209450004</v>
      </c>
      <c r="E28" s="644">
        <f t="shared" ref="E28:O28" si="14">SUM(E17:E27)</f>
        <v>225.85616915450001</v>
      </c>
      <c r="F28" s="644">
        <f t="shared" si="14"/>
        <v>277.06491294</v>
      </c>
      <c r="G28" s="623">
        <f t="shared" si="14"/>
        <v>316.772447645</v>
      </c>
      <c r="H28" s="624">
        <f t="shared" si="14"/>
        <v>39.707534705</v>
      </c>
      <c r="I28" s="625">
        <f t="shared" si="14"/>
        <v>277.06491294</v>
      </c>
      <c r="J28" s="685">
        <f t="shared" si="14"/>
        <v>151.63738748950001</v>
      </c>
      <c r="K28" s="686">
        <f t="shared" si="14"/>
        <v>151.63738748950001</v>
      </c>
      <c r="L28" s="687">
        <f t="shared" si="14"/>
        <v>0</v>
      </c>
      <c r="M28" s="672">
        <f t="shared" si="14"/>
        <v>34.511246960000001</v>
      </c>
      <c r="N28" s="673">
        <f t="shared" si="14"/>
        <v>34.511246960000001</v>
      </c>
      <c r="O28" s="674">
        <f t="shared" si="14"/>
        <v>0</v>
      </c>
      <c r="P28" s="12"/>
      <c r="Q28" s="642" t="s">
        <v>1149</v>
      </c>
      <c r="R28" s="643">
        <f t="shared" ref="R28" si="15">SUM(R17:R27)</f>
        <v>283.82511586461544</v>
      </c>
      <c r="S28" s="644">
        <f t="shared" ref="S28" si="16">SUM(S17:S27)</f>
        <v>150.29617798000001</v>
      </c>
      <c r="T28" s="644">
        <f t="shared" ref="T28" si="17">SUM(T17:T27)</f>
        <v>133.52893788461537</v>
      </c>
      <c r="U28" s="623">
        <f t="shared" ref="U28" si="18">SUM(U17:U27)</f>
        <v>160.83730788461537</v>
      </c>
      <c r="V28" s="624">
        <f t="shared" ref="V28" si="19">SUM(V17:V27)</f>
        <v>27.30837</v>
      </c>
      <c r="W28" s="625">
        <f t="shared" ref="W28" si="20">SUM(W17:W27)</f>
        <v>133.52893788461537</v>
      </c>
      <c r="X28" s="685">
        <f t="shared" ref="X28" si="21">SUM(X17:X27)</f>
        <v>101.19091410499999</v>
      </c>
      <c r="Y28" s="686">
        <f t="shared" ref="Y28" si="22">SUM(Y17:Y27)</f>
        <v>101.19091410499999</v>
      </c>
      <c r="Z28" s="687">
        <f t="shared" ref="Z28" si="23">SUM(Z17:Z27)</f>
        <v>0</v>
      </c>
      <c r="AA28" s="672">
        <f t="shared" ref="AA28" si="24">SUM(AA17:AA27)</f>
        <v>21.796893875000006</v>
      </c>
      <c r="AB28" s="673">
        <f t="shared" ref="AB28" si="25">SUM(AB17:AB27)</f>
        <v>21.796893875000006</v>
      </c>
      <c r="AC28" s="674">
        <f t="shared" ref="AC28" si="26">SUM(AC17:AC27)</f>
        <v>0</v>
      </c>
      <c r="AD28" s="7"/>
    </row>
    <row r="29" spans="2:30" x14ac:dyDescent="0.35">
      <c r="B29" s="6"/>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7"/>
    </row>
    <row r="30" spans="2:30" x14ac:dyDescent="0.35">
      <c r="B30" s="6"/>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7"/>
    </row>
    <row r="31" spans="2:30" x14ac:dyDescent="0.35">
      <c r="B31" s="6"/>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7"/>
    </row>
    <row r="32" spans="2:30" x14ac:dyDescent="0.35">
      <c r="B32" s="6"/>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7"/>
    </row>
    <row r="33" spans="2:30" x14ac:dyDescent="0.35">
      <c r="B33" s="6"/>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7"/>
    </row>
    <row r="34" spans="2:30" x14ac:dyDescent="0.35">
      <c r="B34" s="6"/>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7"/>
    </row>
    <row r="35" spans="2:30" x14ac:dyDescent="0.35">
      <c r="B35" s="6"/>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7"/>
    </row>
    <row r="36" spans="2:30" x14ac:dyDescent="0.35">
      <c r="B36" s="6"/>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7"/>
    </row>
    <row r="37" spans="2:30" x14ac:dyDescent="0.35">
      <c r="B37" s="6"/>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7"/>
    </row>
    <row r="38" spans="2:30" x14ac:dyDescent="0.35">
      <c r="B38" s="6"/>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7"/>
    </row>
    <row r="39" spans="2:30" x14ac:dyDescent="0.35">
      <c r="B39" s="6"/>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7"/>
    </row>
    <row r="40" spans="2:30" x14ac:dyDescent="0.35">
      <c r="B40" s="6"/>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7"/>
    </row>
    <row r="41" spans="2:30" x14ac:dyDescent="0.35">
      <c r="B41" s="6"/>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7"/>
    </row>
    <row r="42" spans="2:30" x14ac:dyDescent="0.35">
      <c r="B42" s="6"/>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7"/>
    </row>
    <row r="43" spans="2:30" x14ac:dyDescent="0.35">
      <c r="B43" s="6"/>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7"/>
    </row>
    <row r="44" spans="2:30" x14ac:dyDescent="0.35">
      <c r="B44" s="6"/>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7"/>
    </row>
    <row r="45" spans="2:30" x14ac:dyDescent="0.35">
      <c r="B45" s="6"/>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7"/>
    </row>
    <row r="46" spans="2:30" x14ac:dyDescent="0.35">
      <c r="B46" s="6"/>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7"/>
    </row>
    <row r="47" spans="2:30" x14ac:dyDescent="0.35">
      <c r="B47" s="6"/>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7"/>
    </row>
    <row r="48" spans="2:30" x14ac:dyDescent="0.35">
      <c r="B48" s="6"/>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7"/>
    </row>
    <row r="49" spans="2:30" ht="16" thickBot="1" x14ac:dyDescent="0.4">
      <c r="B49" s="8"/>
      <c r="C49" s="9"/>
      <c r="D49" s="126"/>
      <c r="E49" s="126"/>
      <c r="F49" s="126"/>
      <c r="G49" s="9"/>
      <c r="H49" s="9"/>
      <c r="I49" s="9"/>
      <c r="J49" s="9"/>
      <c r="K49" s="9"/>
      <c r="L49" s="9"/>
      <c r="M49" s="9"/>
      <c r="N49" s="9"/>
      <c r="O49" s="9"/>
      <c r="P49" s="9"/>
      <c r="Q49" s="9"/>
      <c r="R49" s="126"/>
      <c r="S49" s="126"/>
      <c r="T49" s="126"/>
      <c r="U49" s="9"/>
      <c r="V49" s="9"/>
      <c r="W49" s="9"/>
      <c r="X49" s="9"/>
      <c r="Y49" s="9"/>
      <c r="Z49" s="9"/>
      <c r="AA49" s="9"/>
      <c r="AB49" s="9"/>
      <c r="AC49" s="9"/>
      <c r="AD49" s="10"/>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8004B-D706-43A4-BB16-BD51256DC785}">
  <sheetPr>
    <tabColor rgb="FF94E0CF"/>
  </sheetPr>
  <dimension ref="A1:AF45"/>
  <sheetViews>
    <sheetView zoomScale="80" zoomScaleNormal="80" workbookViewId="0">
      <selection activeCell="E29" sqref="E29"/>
    </sheetView>
  </sheetViews>
  <sheetFormatPr defaultColWidth="8.7265625" defaultRowHeight="15.5" outlineLevelCol="1" x14ac:dyDescent="0.35"/>
  <cols>
    <col min="1" max="1" width="3.81640625" style="26" customWidth="1"/>
    <col min="2" max="3" width="3.81640625" style="2" customWidth="1"/>
    <col min="4" max="4" width="39.26953125" style="2" customWidth="1"/>
    <col min="5" max="5" width="58.26953125" style="2" bestFit="1" customWidth="1"/>
    <col min="6" max="7" width="3.81640625" style="2" customWidth="1"/>
    <col min="8" max="8" width="15" style="2" bestFit="1" customWidth="1"/>
    <col min="9" max="9" width="56.54296875" style="2" hidden="1" customWidth="1" outlineLevel="1"/>
    <col min="10" max="10" width="11.453125" style="2" hidden="1" customWidth="1" outlineLevel="1"/>
    <col min="11" max="11" width="16.26953125" style="2" hidden="1" customWidth="1" outlineLevel="1"/>
    <col min="12" max="12" width="54.1796875" style="2" hidden="1" customWidth="1" outlineLevel="1"/>
    <col min="13" max="13" width="7.1796875" style="2" hidden="1" customWidth="1" outlineLevel="1"/>
    <col min="14" max="14" width="60" style="2" hidden="1" customWidth="1" outlineLevel="1"/>
    <col min="15" max="15" width="30.54296875" style="2" hidden="1" customWidth="1" outlineLevel="1"/>
    <col min="16" max="16" width="31.7265625" style="2" bestFit="1" customWidth="1" collapsed="1"/>
    <col min="17" max="17" width="34.81640625" style="2" bestFit="1" customWidth="1"/>
    <col min="18" max="18" width="20.1796875" style="2" bestFit="1" customWidth="1"/>
    <col min="19" max="19" width="45.7265625" style="2" bestFit="1" customWidth="1"/>
    <col min="20" max="20" width="55.7265625" style="2" bestFit="1" customWidth="1"/>
    <col min="21" max="21" width="49.26953125" style="2" bestFit="1" customWidth="1"/>
    <col min="22" max="22" width="34.453125" style="2" bestFit="1" customWidth="1"/>
    <col min="23" max="23" width="42.453125" style="2" bestFit="1" customWidth="1"/>
    <col min="24" max="24" width="18.26953125" style="2" bestFit="1" customWidth="1"/>
    <col min="25" max="25" width="24.453125" style="2" bestFit="1" customWidth="1"/>
    <col min="26" max="26" width="19.7265625" style="2" bestFit="1" customWidth="1"/>
    <col min="27" max="27" width="21.453125" style="2" bestFit="1" customWidth="1"/>
    <col min="28" max="28" width="16.81640625" style="2" bestFit="1" customWidth="1"/>
    <col min="29" max="29" width="29.54296875" style="2" bestFit="1" customWidth="1"/>
    <col min="30" max="16384" width="8.7265625" style="2"/>
  </cols>
  <sheetData>
    <row r="1" spans="2:32" ht="16" thickBot="1" x14ac:dyDescent="0.4">
      <c r="B1" s="26"/>
      <c r="C1" s="26"/>
      <c r="D1" s="26"/>
      <c r="E1" s="26"/>
      <c r="F1" s="26"/>
      <c r="G1" s="26"/>
      <c r="H1" s="26"/>
      <c r="P1" s="129" t="s">
        <v>2387</v>
      </c>
    </row>
    <row r="2" spans="2:32" x14ac:dyDescent="0.35">
      <c r="B2" s="3"/>
      <c r="C2" s="4"/>
      <c r="D2" s="4"/>
      <c r="E2" s="4"/>
      <c r="F2" s="4"/>
      <c r="G2" s="5"/>
      <c r="H2" s="26"/>
      <c r="P2" s="130"/>
    </row>
    <row r="3" spans="2:32" ht="25" x14ac:dyDescent="0.35">
      <c r="B3" s="6"/>
      <c r="C3" s="12"/>
      <c r="D3" s="103" t="s">
        <v>2388</v>
      </c>
      <c r="E3" s="11"/>
      <c r="F3" s="12"/>
      <c r="G3" s="7"/>
      <c r="H3" s="26"/>
      <c r="P3" s="130"/>
    </row>
    <row r="4" spans="2:32" ht="16.5" customHeight="1" x14ac:dyDescent="0.35">
      <c r="B4" s="6"/>
      <c r="C4" s="12"/>
      <c r="D4" s="36" t="s">
        <v>2389</v>
      </c>
      <c r="E4" s="11"/>
      <c r="F4" s="12"/>
      <c r="G4" s="7"/>
      <c r="H4" s="26"/>
      <c r="P4" s="130"/>
    </row>
    <row r="5" spans="2:32" ht="16.5" customHeight="1" x14ac:dyDescent="0.35">
      <c r="B5" s="6"/>
      <c r="C5" s="12"/>
      <c r="D5" s="131" t="s">
        <v>2390</v>
      </c>
      <c r="E5" s="11"/>
      <c r="F5" s="12"/>
      <c r="G5" s="7"/>
      <c r="H5" s="26"/>
      <c r="P5" s="130"/>
    </row>
    <row r="6" spans="2:32" ht="16" thickBot="1" x14ac:dyDescent="0.4">
      <c r="B6" s="6"/>
      <c r="C6" s="12"/>
      <c r="D6" s="12"/>
      <c r="E6" s="12"/>
      <c r="F6" s="12"/>
      <c r="G6" s="7"/>
      <c r="H6" s="26"/>
      <c r="P6" s="130"/>
    </row>
    <row r="7" spans="2:32" ht="16" thickBot="1" x14ac:dyDescent="0.4">
      <c r="B7" s="6"/>
      <c r="C7" s="12"/>
      <c r="D7" s="690" t="s">
        <v>1200</v>
      </c>
      <c r="E7" s="697" t="s">
        <v>1221</v>
      </c>
      <c r="F7" s="12"/>
      <c r="G7" s="7"/>
      <c r="H7" s="26"/>
      <c r="P7" s="130"/>
    </row>
    <row r="8" spans="2:32" ht="16" thickBot="1" x14ac:dyDescent="0.4">
      <c r="B8" s="6"/>
      <c r="C8" s="12"/>
      <c r="D8" s="691" t="s">
        <v>3098</v>
      </c>
      <c r="E8" s="697" t="s">
        <v>3291</v>
      </c>
      <c r="F8" s="12"/>
      <c r="G8" s="7"/>
      <c r="H8" s="26"/>
      <c r="I8" s="132" t="s">
        <v>2383</v>
      </c>
      <c r="N8" s="133" t="s">
        <v>2385</v>
      </c>
      <c r="O8" s="133" t="s">
        <v>2386</v>
      </c>
      <c r="P8" s="130"/>
    </row>
    <row r="9" spans="2:32" ht="16" thickBot="1" x14ac:dyDescent="0.4">
      <c r="B9" s="6"/>
      <c r="C9" s="12"/>
      <c r="D9" s="691" t="s">
        <v>3099</v>
      </c>
      <c r="E9" s="697" t="s">
        <v>194</v>
      </c>
      <c r="F9" s="12"/>
      <c r="G9" s="7"/>
      <c r="H9" s="26"/>
      <c r="I9" s="134" t="s">
        <v>1334</v>
      </c>
      <c r="J9" s="135" t="s">
        <v>1150</v>
      </c>
      <c r="K9" s="135" t="s">
        <v>1335</v>
      </c>
      <c r="L9" s="136" t="s">
        <v>1336</v>
      </c>
      <c r="N9" s="137" t="s">
        <v>2384</v>
      </c>
      <c r="O9" s="700" t="str">
        <f>VLOOKUP(E7,'Settings for bespoke MI format'!$N$14:$O$25,2)</f>
        <v>GMFA_13_match</v>
      </c>
      <c r="P9" s="130"/>
    </row>
    <row r="10" spans="2:32" x14ac:dyDescent="0.35">
      <c r="B10" s="6"/>
      <c r="C10" s="138" t="s">
        <v>2391</v>
      </c>
      <c r="D10" s="691" t="s">
        <v>2979</v>
      </c>
      <c r="E10" s="139" t="s">
        <v>2401</v>
      </c>
      <c r="F10" s="12"/>
      <c r="G10" s="7"/>
      <c r="H10" s="26"/>
      <c r="I10" s="137" t="str">
        <f t="shared" ref="I10:I21" si="0">IF($E$11=1,"Structure",0)</f>
        <v>Structure</v>
      </c>
      <c r="J10" s="140" t="str">
        <f>IF($E$11=0,0,IF($E16=1,D16,0))</f>
        <v>Beams</v>
      </c>
      <c r="K10" s="140" t="s">
        <v>201</v>
      </c>
      <c r="L10" s="141" t="str">
        <f>IF(OR(I10=0,J10=0,K10=0),0,I10&amp;"_"&amp;J10&amp;"_"&amp;K10)</f>
        <v>Structure_Beams_Super</v>
      </c>
      <c r="N10" s="142" t="s">
        <v>3101</v>
      </c>
      <c r="O10" s="143">
        <f>IF(E8="m2.GEFA",'Building information'!H39,IF(E8="m2.NFA",'Building information'!H41,IF(E8="m3.aboveground",'Building information'!E47,0)))</f>
        <v>386</v>
      </c>
      <c r="P10" s="130"/>
    </row>
    <row r="11" spans="2:32" ht="16" thickBot="1" x14ac:dyDescent="0.4">
      <c r="B11" s="6"/>
      <c r="C11" s="12"/>
      <c r="D11" s="694" t="s">
        <v>129</v>
      </c>
      <c r="E11" s="698">
        <v>1</v>
      </c>
      <c r="F11" s="12"/>
      <c r="G11" s="7"/>
      <c r="H11" s="26"/>
      <c r="I11" s="142" t="str">
        <f t="shared" si="0"/>
        <v>Structure</v>
      </c>
      <c r="J11" s="2" t="str">
        <f t="shared" ref="J11:J18" si="1">IF($E17=1,D17,0)</f>
        <v>Columns</v>
      </c>
      <c r="K11" s="2" t="s">
        <v>201</v>
      </c>
      <c r="L11" s="144" t="str">
        <f t="shared" ref="L11:L19" si="2">IF(OR(I11=0,J11=0,K11=0),0,I11&amp;"_"&amp;J11&amp;"_"&amp;K11)</f>
        <v>Structure_Columns_Super</v>
      </c>
      <c r="N11" s="145" t="s">
        <v>3102</v>
      </c>
      <c r="O11" s="146" t="str">
        <f>IF(E9="kg","BOM_weight",IF(E9="m3","BoM_volume",0))</f>
        <v>BOM_weight</v>
      </c>
      <c r="P11" s="130"/>
    </row>
    <row r="12" spans="2:32" ht="16" thickBot="1" x14ac:dyDescent="0.4">
      <c r="B12" s="6"/>
      <c r="C12" s="12"/>
      <c r="D12" s="694" t="s">
        <v>133</v>
      </c>
      <c r="E12" s="698">
        <v>1</v>
      </c>
      <c r="F12" s="12"/>
      <c r="G12" s="7"/>
      <c r="H12" s="26"/>
      <c r="I12" s="142" t="str">
        <f t="shared" si="0"/>
        <v>Structure</v>
      </c>
      <c r="J12" s="2" t="str">
        <f t="shared" si="1"/>
        <v>Ceiling</v>
      </c>
      <c r="K12" s="2" t="s">
        <v>201</v>
      </c>
      <c r="L12" s="144" t="str">
        <f t="shared" si="2"/>
        <v>Structure_Ceiling_Super</v>
      </c>
      <c r="P12" s="130"/>
      <c r="Q12" s="147"/>
      <c r="R12" s="147"/>
      <c r="S12" s="147"/>
      <c r="T12" s="147"/>
      <c r="U12" s="147"/>
      <c r="V12" s="147"/>
      <c r="W12" s="147"/>
      <c r="X12" s="147"/>
      <c r="Y12" s="147"/>
      <c r="Z12" s="78"/>
      <c r="AA12" s="78"/>
      <c r="AB12" s="78"/>
      <c r="AC12" s="78"/>
      <c r="AD12" s="78"/>
      <c r="AE12" s="78"/>
      <c r="AF12" s="78"/>
    </row>
    <row r="13" spans="2:32" ht="16" thickBot="1" x14ac:dyDescent="0.4">
      <c r="B13" s="6"/>
      <c r="C13" s="12"/>
      <c r="D13" s="694" t="s">
        <v>131</v>
      </c>
      <c r="E13" s="698">
        <v>1</v>
      </c>
      <c r="F13" s="12"/>
      <c r="G13" s="7"/>
      <c r="H13" s="26"/>
      <c r="I13" s="142" t="str">
        <f t="shared" si="0"/>
        <v>Structure</v>
      </c>
      <c r="J13" s="2" t="str">
        <f t="shared" si="1"/>
        <v>External walls</v>
      </c>
      <c r="K13" s="2" t="s">
        <v>201</v>
      </c>
      <c r="L13" s="144" t="str">
        <f t="shared" si="2"/>
        <v>Structure_External walls_Super</v>
      </c>
      <c r="N13" s="134" t="s">
        <v>2381</v>
      </c>
      <c r="O13" s="136" t="s">
        <v>2382</v>
      </c>
      <c r="P13" s="130"/>
    </row>
    <row r="14" spans="2:32" x14ac:dyDescent="0.35">
      <c r="B14" s="6"/>
      <c r="C14" s="138" t="s">
        <v>2391</v>
      </c>
      <c r="D14" s="692" t="s">
        <v>2952</v>
      </c>
      <c r="E14" s="139" t="s">
        <v>2400</v>
      </c>
      <c r="F14" s="12"/>
      <c r="G14" s="7"/>
      <c r="H14" s="26"/>
      <c r="I14" s="142" t="str">
        <f t="shared" si="0"/>
        <v>Structure</v>
      </c>
      <c r="J14" s="2" t="str">
        <f t="shared" si="1"/>
        <v>Internal walls</v>
      </c>
      <c r="K14" s="2" t="s">
        <v>201</v>
      </c>
      <c r="L14" s="144" t="str">
        <f t="shared" si="2"/>
        <v>Structure_Internal walls_Super</v>
      </c>
      <c r="N14" s="137" t="s">
        <v>1442</v>
      </c>
      <c r="O14" s="148" t="s">
        <v>2369</v>
      </c>
      <c r="P14" s="130"/>
    </row>
    <row r="15" spans="2:32" x14ac:dyDescent="0.35">
      <c r="B15" s="6"/>
      <c r="C15" s="12"/>
      <c r="D15" s="693" t="s">
        <v>201</v>
      </c>
      <c r="E15" s="149"/>
      <c r="F15" s="12"/>
      <c r="G15" s="7"/>
      <c r="H15" s="26"/>
      <c r="I15" s="142" t="str">
        <f t="shared" si="0"/>
        <v>Structure</v>
      </c>
      <c r="J15" s="2" t="str">
        <f t="shared" si="1"/>
        <v>Roof</v>
      </c>
      <c r="K15" s="2" t="s">
        <v>201</v>
      </c>
      <c r="L15" s="144" t="str">
        <f t="shared" si="2"/>
        <v>Structure_Roof_Super</v>
      </c>
      <c r="N15" s="142" t="s">
        <v>2353</v>
      </c>
      <c r="O15" s="150" t="s">
        <v>2370</v>
      </c>
      <c r="P15" s="130"/>
    </row>
    <row r="16" spans="2:32" x14ac:dyDescent="0.35">
      <c r="B16" s="6"/>
      <c r="C16" s="12"/>
      <c r="D16" s="694" t="s">
        <v>1170</v>
      </c>
      <c r="E16" s="698">
        <v>1</v>
      </c>
      <c r="F16" s="12"/>
      <c r="G16" s="7"/>
      <c r="H16" s="26"/>
      <c r="I16" s="142" t="str">
        <f t="shared" si="0"/>
        <v>Structure</v>
      </c>
      <c r="J16" s="2" t="str">
        <f t="shared" si="1"/>
        <v>Stairs and ramps</v>
      </c>
      <c r="K16" s="2" t="s">
        <v>201</v>
      </c>
      <c r="L16" s="144" t="str">
        <f t="shared" si="2"/>
        <v>Structure_Stairs and ramps_Super</v>
      </c>
      <c r="N16" s="142" t="s">
        <v>2354</v>
      </c>
      <c r="O16" s="150" t="s">
        <v>2371</v>
      </c>
      <c r="P16" s="130"/>
    </row>
    <row r="17" spans="2:16" x14ac:dyDescent="0.35">
      <c r="B17" s="6"/>
      <c r="C17" s="12"/>
      <c r="D17" s="694" t="s">
        <v>251</v>
      </c>
      <c r="E17" s="698">
        <v>1</v>
      </c>
      <c r="F17" s="12"/>
      <c r="G17" s="7"/>
      <c r="H17" s="26"/>
      <c r="I17" s="142" t="str">
        <f t="shared" si="0"/>
        <v>Structure</v>
      </c>
      <c r="J17" s="2" t="str">
        <f t="shared" si="1"/>
        <v>Upper floors</v>
      </c>
      <c r="K17" s="2" t="s">
        <v>201</v>
      </c>
      <c r="L17" s="144" t="str">
        <f t="shared" si="2"/>
        <v>Structure_Upper floors_Super</v>
      </c>
      <c r="N17" s="142" t="s">
        <v>2355</v>
      </c>
      <c r="O17" s="150" t="s">
        <v>2372</v>
      </c>
      <c r="P17" s="130"/>
    </row>
    <row r="18" spans="2:16" x14ac:dyDescent="0.35">
      <c r="B18" s="6"/>
      <c r="C18" s="12"/>
      <c r="D18" s="694" t="s">
        <v>217</v>
      </c>
      <c r="E18" s="698">
        <v>1</v>
      </c>
      <c r="F18" s="12"/>
      <c r="G18" s="7"/>
      <c r="H18" s="26"/>
      <c r="I18" s="142" t="str">
        <f t="shared" si="0"/>
        <v>Structure</v>
      </c>
      <c r="J18" s="2" t="str">
        <f t="shared" si="1"/>
        <v>Windows and external doors</v>
      </c>
      <c r="K18" s="2" t="s">
        <v>201</v>
      </c>
      <c r="L18" s="144" t="str">
        <f t="shared" si="2"/>
        <v>Structure_Windows and external doors_Super</v>
      </c>
      <c r="N18" s="142" t="s">
        <v>2358</v>
      </c>
      <c r="O18" s="150" t="s">
        <v>2374</v>
      </c>
      <c r="P18" s="130"/>
    </row>
    <row r="19" spans="2:16" x14ac:dyDescent="0.35">
      <c r="B19" s="6"/>
      <c r="C19" s="12"/>
      <c r="D19" s="694" t="s">
        <v>202</v>
      </c>
      <c r="E19" s="698">
        <v>1</v>
      </c>
      <c r="F19" s="12"/>
      <c r="G19" s="7"/>
      <c r="H19" s="26"/>
      <c r="I19" s="142" t="str">
        <f t="shared" si="0"/>
        <v>Structure</v>
      </c>
      <c r="J19" s="2" t="str">
        <f>IF($E26=1,D26,0)</f>
        <v>Lowest floor</v>
      </c>
      <c r="K19" s="2" t="s">
        <v>183</v>
      </c>
      <c r="L19" s="144" t="str">
        <f t="shared" si="2"/>
        <v>Structure_Lowest floor_Sub</v>
      </c>
      <c r="N19" s="142" t="s">
        <v>2356</v>
      </c>
      <c r="O19" s="150" t="s">
        <v>2373</v>
      </c>
      <c r="P19" s="130"/>
    </row>
    <row r="20" spans="2:16" x14ac:dyDescent="0.35">
      <c r="B20" s="6"/>
      <c r="C20" s="12"/>
      <c r="D20" s="694" t="s">
        <v>221</v>
      </c>
      <c r="E20" s="698">
        <v>1</v>
      </c>
      <c r="F20" s="12"/>
      <c r="G20" s="7"/>
      <c r="H20" s="26"/>
      <c r="I20" s="142" t="str">
        <f t="shared" si="0"/>
        <v>Structure</v>
      </c>
      <c r="J20" s="2" t="str">
        <f>IF($E27=1,D27,0)</f>
        <v>Basement and retaining walls</v>
      </c>
      <c r="K20" s="2" t="s">
        <v>183</v>
      </c>
      <c r="L20" s="144" t="str">
        <f t="shared" ref="L20:L45" si="3">IF(OR(I20=0,J20=0,K20=0),0,I20&amp;"_"&amp;J20&amp;"_"&amp;K20)</f>
        <v>Structure_Basement and retaining walls_Sub</v>
      </c>
      <c r="N20" s="142" t="s">
        <v>1221</v>
      </c>
      <c r="O20" s="150" t="s">
        <v>2375</v>
      </c>
      <c r="P20" s="130"/>
    </row>
    <row r="21" spans="2:16" x14ac:dyDescent="0.35">
      <c r="B21" s="6"/>
      <c r="C21" s="12"/>
      <c r="D21" s="694" t="s">
        <v>231</v>
      </c>
      <c r="E21" s="698">
        <v>1</v>
      </c>
      <c r="F21" s="12"/>
      <c r="G21" s="7"/>
      <c r="H21" s="26"/>
      <c r="I21" s="151" t="str">
        <f t="shared" si="0"/>
        <v>Structure</v>
      </c>
      <c r="J21" s="152" t="str">
        <f>IF($E28=1,D28,0)</f>
        <v>Foundations</v>
      </c>
      <c r="K21" s="152" t="s">
        <v>183</v>
      </c>
      <c r="L21" s="153" t="str">
        <f t="shared" si="3"/>
        <v>Structure_Foundations_Sub</v>
      </c>
      <c r="N21" s="142" t="s">
        <v>1266</v>
      </c>
      <c r="O21" s="150" t="s">
        <v>2376</v>
      </c>
      <c r="P21" s="130"/>
    </row>
    <row r="22" spans="2:16" x14ac:dyDescent="0.35">
      <c r="B22" s="6"/>
      <c r="C22" s="12"/>
      <c r="D22" s="694" t="s">
        <v>1171</v>
      </c>
      <c r="E22" s="698">
        <v>1</v>
      </c>
      <c r="F22" s="12"/>
      <c r="G22" s="7"/>
      <c r="H22" s="26"/>
      <c r="I22" s="154" t="str">
        <f t="shared" ref="I22:I33" si="4">IF($E$12=1,"Space",0)</f>
        <v>Space</v>
      </c>
      <c r="J22" s="155" t="str">
        <f t="shared" ref="J22:J45" si="5">J10</f>
        <v>Beams</v>
      </c>
      <c r="K22" s="155" t="s">
        <v>201</v>
      </c>
      <c r="L22" s="156" t="str">
        <f t="shared" si="3"/>
        <v>Space_Beams_Super</v>
      </c>
      <c r="N22" s="142" t="s">
        <v>1260</v>
      </c>
      <c r="O22" s="150" t="s">
        <v>2377</v>
      </c>
      <c r="P22" s="130"/>
    </row>
    <row r="23" spans="2:16" x14ac:dyDescent="0.35">
      <c r="B23" s="6"/>
      <c r="C23" s="12"/>
      <c r="D23" s="694" t="s">
        <v>1172</v>
      </c>
      <c r="E23" s="698">
        <v>1</v>
      </c>
      <c r="F23" s="12"/>
      <c r="G23" s="7"/>
      <c r="H23" s="26"/>
      <c r="I23" s="142" t="str">
        <f t="shared" si="4"/>
        <v>Space</v>
      </c>
      <c r="J23" s="2" t="str">
        <f t="shared" si="5"/>
        <v>Columns</v>
      </c>
      <c r="K23" s="2" t="s">
        <v>201</v>
      </c>
      <c r="L23" s="144" t="str">
        <f t="shared" si="3"/>
        <v>Space_Columns_Super</v>
      </c>
      <c r="N23" s="142" t="s">
        <v>2357</v>
      </c>
      <c r="O23" s="150" t="s">
        <v>2378</v>
      </c>
      <c r="P23" s="130"/>
    </row>
    <row r="24" spans="2:16" x14ac:dyDescent="0.35">
      <c r="B24" s="6"/>
      <c r="C24" s="12"/>
      <c r="D24" s="695" t="s">
        <v>1173</v>
      </c>
      <c r="E24" s="701">
        <v>1</v>
      </c>
      <c r="F24" s="12"/>
      <c r="G24" s="7"/>
      <c r="H24" s="26"/>
      <c r="I24" s="142" t="str">
        <f t="shared" si="4"/>
        <v>Space</v>
      </c>
      <c r="J24" s="2" t="str">
        <f t="shared" si="5"/>
        <v>Ceiling</v>
      </c>
      <c r="K24" s="2" t="s">
        <v>201</v>
      </c>
      <c r="L24" s="144" t="str">
        <f t="shared" si="3"/>
        <v>Space_Ceiling_Super</v>
      </c>
      <c r="N24" s="142" t="s">
        <v>1249</v>
      </c>
      <c r="O24" s="150" t="s">
        <v>2379</v>
      </c>
      <c r="P24" s="130"/>
    </row>
    <row r="25" spans="2:16" ht="16" thickBot="1" x14ac:dyDescent="0.4">
      <c r="B25" s="6"/>
      <c r="C25" s="12"/>
      <c r="D25" s="693" t="s">
        <v>183</v>
      </c>
      <c r="E25" s="149"/>
      <c r="F25" s="12"/>
      <c r="G25" s="7"/>
      <c r="H25" s="26"/>
      <c r="I25" s="142" t="str">
        <f t="shared" si="4"/>
        <v>Space</v>
      </c>
      <c r="J25" s="2" t="str">
        <f t="shared" si="5"/>
        <v>External walls</v>
      </c>
      <c r="K25" s="2" t="s">
        <v>201</v>
      </c>
      <c r="L25" s="144" t="str">
        <f t="shared" si="3"/>
        <v>Space_External walls_Super</v>
      </c>
      <c r="N25" s="145" t="s">
        <v>1201</v>
      </c>
      <c r="O25" s="157" t="s">
        <v>2380</v>
      </c>
      <c r="P25" s="130"/>
    </row>
    <row r="26" spans="2:16" x14ac:dyDescent="0.35">
      <c r="B26" s="6"/>
      <c r="C26" s="12"/>
      <c r="D26" s="694" t="s">
        <v>226</v>
      </c>
      <c r="E26" s="698">
        <v>1</v>
      </c>
      <c r="F26" s="12"/>
      <c r="G26" s="7"/>
      <c r="H26" s="26"/>
      <c r="I26" s="142" t="str">
        <f t="shared" si="4"/>
        <v>Space</v>
      </c>
      <c r="J26" s="2" t="str">
        <f t="shared" si="5"/>
        <v>Internal walls</v>
      </c>
      <c r="K26" s="2" t="s">
        <v>201</v>
      </c>
      <c r="L26" s="144" t="str">
        <f t="shared" si="3"/>
        <v>Space_Internal walls_Super</v>
      </c>
      <c r="P26" s="130"/>
    </row>
    <row r="27" spans="2:16" x14ac:dyDescent="0.35">
      <c r="B27" s="6"/>
      <c r="C27" s="12"/>
      <c r="D27" s="694" t="s">
        <v>192</v>
      </c>
      <c r="E27" s="698">
        <v>1</v>
      </c>
      <c r="F27" s="12"/>
      <c r="G27" s="7"/>
      <c r="H27" s="26"/>
      <c r="I27" s="142" t="str">
        <f t="shared" si="4"/>
        <v>Space</v>
      </c>
      <c r="J27" s="2" t="str">
        <f t="shared" si="5"/>
        <v>Roof</v>
      </c>
      <c r="K27" s="2" t="s">
        <v>201</v>
      </c>
      <c r="L27" s="144" t="str">
        <f t="shared" si="3"/>
        <v>Space_Roof_Super</v>
      </c>
      <c r="P27" s="130"/>
    </row>
    <row r="28" spans="2:16" ht="16" thickBot="1" x14ac:dyDescent="0.4">
      <c r="B28" s="6"/>
      <c r="C28" s="12"/>
      <c r="D28" s="696" t="s">
        <v>184</v>
      </c>
      <c r="E28" s="699">
        <v>1</v>
      </c>
      <c r="F28" s="12"/>
      <c r="G28" s="7"/>
      <c r="H28" s="26"/>
      <c r="I28" s="142" t="str">
        <f t="shared" si="4"/>
        <v>Space</v>
      </c>
      <c r="J28" s="2" t="str">
        <f t="shared" si="5"/>
        <v>Stairs and ramps</v>
      </c>
      <c r="K28" s="2" t="s">
        <v>201</v>
      </c>
      <c r="L28" s="144" t="str">
        <f t="shared" si="3"/>
        <v>Space_Stairs and ramps_Super</v>
      </c>
      <c r="P28" s="130"/>
    </row>
    <row r="29" spans="2:16" ht="16" thickBot="1" x14ac:dyDescent="0.4">
      <c r="B29" s="8"/>
      <c r="C29" s="9"/>
      <c r="D29" s="9"/>
      <c r="E29" s="9"/>
      <c r="F29" s="9"/>
      <c r="G29" s="10"/>
      <c r="H29" s="26"/>
      <c r="I29" s="142" t="str">
        <f t="shared" si="4"/>
        <v>Space</v>
      </c>
      <c r="J29" s="2" t="str">
        <f t="shared" si="5"/>
        <v>Upper floors</v>
      </c>
      <c r="K29" s="2" t="s">
        <v>201</v>
      </c>
      <c r="L29" s="144" t="str">
        <f t="shared" si="3"/>
        <v>Space_Upper floors_Super</v>
      </c>
      <c r="P29" s="130"/>
    </row>
    <row r="30" spans="2:16" x14ac:dyDescent="0.35">
      <c r="B30" s="26"/>
      <c r="C30" s="26"/>
      <c r="D30" s="26"/>
      <c r="E30" s="26"/>
      <c r="F30" s="26"/>
      <c r="G30" s="26"/>
      <c r="H30" s="26"/>
      <c r="I30" s="142" t="str">
        <f t="shared" si="4"/>
        <v>Space</v>
      </c>
      <c r="J30" s="2" t="str">
        <f t="shared" si="5"/>
        <v>Windows and external doors</v>
      </c>
      <c r="K30" s="2" t="s">
        <v>201</v>
      </c>
      <c r="L30" s="144" t="str">
        <f t="shared" si="3"/>
        <v>Space_Windows and external doors_Super</v>
      </c>
      <c r="P30" s="130"/>
    </row>
    <row r="31" spans="2:16" x14ac:dyDescent="0.35">
      <c r="B31" s="26"/>
      <c r="C31" s="26"/>
      <c r="D31" s="26"/>
      <c r="E31" s="26"/>
      <c r="F31" s="26"/>
      <c r="G31" s="26"/>
      <c r="H31" s="26"/>
      <c r="I31" s="142" t="str">
        <f t="shared" si="4"/>
        <v>Space</v>
      </c>
      <c r="J31" s="2" t="str">
        <f t="shared" si="5"/>
        <v>Lowest floor</v>
      </c>
      <c r="K31" s="2" t="s">
        <v>183</v>
      </c>
      <c r="L31" s="144" t="str">
        <f t="shared" si="3"/>
        <v>Space_Lowest floor_Sub</v>
      </c>
      <c r="P31" s="130"/>
    </row>
    <row r="32" spans="2:16" x14ac:dyDescent="0.35">
      <c r="B32" s="26"/>
      <c r="C32" s="26"/>
      <c r="D32" s="26"/>
      <c r="E32" s="26"/>
      <c r="F32" s="26"/>
      <c r="G32" s="26"/>
      <c r="H32" s="26"/>
      <c r="I32" s="142" t="str">
        <f t="shared" si="4"/>
        <v>Space</v>
      </c>
      <c r="J32" s="2" t="str">
        <f t="shared" si="5"/>
        <v>Basement and retaining walls</v>
      </c>
      <c r="K32" s="2" t="s">
        <v>183</v>
      </c>
      <c r="L32" s="144" t="str">
        <f t="shared" si="3"/>
        <v>Space_Basement and retaining walls_Sub</v>
      </c>
      <c r="P32" s="130"/>
    </row>
    <row r="33" spans="2:16" x14ac:dyDescent="0.35">
      <c r="B33" s="26"/>
      <c r="C33" s="26"/>
      <c r="D33" s="26"/>
      <c r="E33" s="26"/>
      <c r="F33" s="26"/>
      <c r="G33" s="26"/>
      <c r="H33" s="26"/>
      <c r="I33" s="151" t="str">
        <f t="shared" si="4"/>
        <v>Space</v>
      </c>
      <c r="J33" s="152" t="str">
        <f t="shared" si="5"/>
        <v>Foundations</v>
      </c>
      <c r="K33" s="152" t="s">
        <v>183</v>
      </c>
      <c r="L33" s="153" t="str">
        <f t="shared" si="3"/>
        <v>Space_Foundations_Sub</v>
      </c>
      <c r="P33" s="130"/>
    </row>
    <row r="34" spans="2:16" x14ac:dyDescent="0.35">
      <c r="B34" s="26"/>
      <c r="C34" s="26"/>
      <c r="D34" s="26"/>
      <c r="E34" s="26"/>
      <c r="F34" s="26"/>
      <c r="G34" s="26"/>
      <c r="H34" s="26"/>
      <c r="I34" s="142" t="str">
        <f t="shared" ref="I34:I45" si="6">IF($E$13=1,"Skin",0)</f>
        <v>Skin</v>
      </c>
      <c r="J34" s="2" t="str">
        <f t="shared" si="5"/>
        <v>Beams</v>
      </c>
      <c r="K34" s="2" t="s">
        <v>201</v>
      </c>
      <c r="L34" s="144" t="str">
        <f t="shared" si="3"/>
        <v>Skin_Beams_Super</v>
      </c>
      <c r="P34" s="130"/>
    </row>
    <row r="35" spans="2:16" x14ac:dyDescent="0.35">
      <c r="B35" s="26"/>
      <c r="C35" s="26"/>
      <c r="D35" s="26"/>
      <c r="E35" s="26"/>
      <c r="F35" s="26"/>
      <c r="G35" s="26"/>
      <c r="H35" s="26"/>
      <c r="I35" s="142" t="str">
        <f t="shared" si="6"/>
        <v>Skin</v>
      </c>
      <c r="J35" s="2" t="str">
        <f t="shared" si="5"/>
        <v>Columns</v>
      </c>
      <c r="K35" s="2" t="s">
        <v>201</v>
      </c>
      <c r="L35" s="144" t="str">
        <f t="shared" si="3"/>
        <v>Skin_Columns_Super</v>
      </c>
      <c r="P35" s="130"/>
    </row>
    <row r="36" spans="2:16" x14ac:dyDescent="0.35">
      <c r="B36" s="26"/>
      <c r="C36" s="26"/>
      <c r="D36" s="26"/>
      <c r="E36" s="26"/>
      <c r="F36" s="26"/>
      <c r="G36" s="26"/>
      <c r="H36" s="26"/>
      <c r="I36" s="142" t="str">
        <f t="shared" si="6"/>
        <v>Skin</v>
      </c>
      <c r="J36" s="2" t="str">
        <f t="shared" si="5"/>
        <v>Ceiling</v>
      </c>
      <c r="K36" s="2" t="s">
        <v>201</v>
      </c>
      <c r="L36" s="144" t="str">
        <f t="shared" si="3"/>
        <v>Skin_Ceiling_Super</v>
      </c>
      <c r="P36" s="130"/>
    </row>
    <row r="37" spans="2:16" x14ac:dyDescent="0.35">
      <c r="B37" s="26"/>
      <c r="C37" s="26"/>
      <c r="D37" s="26"/>
      <c r="E37" s="26"/>
      <c r="F37" s="26"/>
      <c r="G37" s="26"/>
      <c r="H37" s="26"/>
      <c r="I37" s="142" t="str">
        <f t="shared" si="6"/>
        <v>Skin</v>
      </c>
      <c r="J37" s="2" t="str">
        <f t="shared" si="5"/>
        <v>External walls</v>
      </c>
      <c r="K37" s="2" t="s">
        <v>201</v>
      </c>
      <c r="L37" s="144" t="str">
        <f t="shared" si="3"/>
        <v>Skin_External walls_Super</v>
      </c>
      <c r="P37" s="130"/>
    </row>
    <row r="38" spans="2:16" x14ac:dyDescent="0.35">
      <c r="B38" s="26"/>
      <c r="C38" s="26"/>
      <c r="D38" s="26"/>
      <c r="E38" s="26"/>
      <c r="F38" s="26"/>
      <c r="G38" s="26"/>
      <c r="H38" s="26"/>
      <c r="I38" s="142" t="str">
        <f t="shared" si="6"/>
        <v>Skin</v>
      </c>
      <c r="J38" s="2" t="str">
        <f t="shared" si="5"/>
        <v>Internal walls</v>
      </c>
      <c r="K38" s="2" t="s">
        <v>201</v>
      </c>
      <c r="L38" s="144" t="str">
        <f t="shared" si="3"/>
        <v>Skin_Internal walls_Super</v>
      </c>
      <c r="P38" s="130"/>
    </row>
    <row r="39" spans="2:16" x14ac:dyDescent="0.35">
      <c r="B39" s="26"/>
      <c r="C39" s="26"/>
      <c r="D39" s="26"/>
      <c r="E39" s="26"/>
      <c r="F39" s="26"/>
      <c r="G39" s="26"/>
      <c r="H39" s="26"/>
      <c r="I39" s="142" t="str">
        <f t="shared" si="6"/>
        <v>Skin</v>
      </c>
      <c r="J39" s="2" t="str">
        <f t="shared" si="5"/>
        <v>Roof</v>
      </c>
      <c r="K39" s="2" t="s">
        <v>201</v>
      </c>
      <c r="L39" s="144" t="str">
        <f t="shared" si="3"/>
        <v>Skin_Roof_Super</v>
      </c>
      <c r="P39" s="130"/>
    </row>
    <row r="40" spans="2:16" x14ac:dyDescent="0.35">
      <c r="I40" s="142" t="str">
        <f t="shared" si="6"/>
        <v>Skin</v>
      </c>
      <c r="J40" s="2" t="str">
        <f t="shared" si="5"/>
        <v>Stairs and ramps</v>
      </c>
      <c r="K40" s="2" t="s">
        <v>201</v>
      </c>
      <c r="L40" s="144" t="str">
        <f t="shared" si="3"/>
        <v>Skin_Stairs and ramps_Super</v>
      </c>
    </row>
    <row r="41" spans="2:16" x14ac:dyDescent="0.35">
      <c r="I41" s="142" t="str">
        <f t="shared" si="6"/>
        <v>Skin</v>
      </c>
      <c r="J41" s="2" t="str">
        <f t="shared" si="5"/>
        <v>Upper floors</v>
      </c>
      <c r="K41" s="2" t="s">
        <v>201</v>
      </c>
      <c r="L41" s="144" t="str">
        <f t="shared" si="3"/>
        <v>Skin_Upper floors_Super</v>
      </c>
    </row>
    <row r="42" spans="2:16" x14ac:dyDescent="0.35">
      <c r="I42" s="142" t="str">
        <f t="shared" si="6"/>
        <v>Skin</v>
      </c>
      <c r="J42" s="2" t="str">
        <f t="shared" si="5"/>
        <v>Windows and external doors</v>
      </c>
      <c r="K42" s="2" t="s">
        <v>201</v>
      </c>
      <c r="L42" s="144" t="str">
        <f t="shared" si="3"/>
        <v>Skin_Windows and external doors_Super</v>
      </c>
    </row>
    <row r="43" spans="2:16" x14ac:dyDescent="0.35">
      <c r="I43" s="142" t="str">
        <f t="shared" si="6"/>
        <v>Skin</v>
      </c>
      <c r="J43" s="2" t="str">
        <f t="shared" si="5"/>
        <v>Lowest floor</v>
      </c>
      <c r="K43" s="2" t="s">
        <v>183</v>
      </c>
      <c r="L43" s="144" t="str">
        <f t="shared" si="3"/>
        <v>Skin_Lowest floor_Sub</v>
      </c>
    </row>
    <row r="44" spans="2:16" x14ac:dyDescent="0.35">
      <c r="I44" s="142" t="str">
        <f t="shared" si="6"/>
        <v>Skin</v>
      </c>
      <c r="J44" s="2" t="str">
        <f t="shared" si="5"/>
        <v>Basement and retaining walls</v>
      </c>
      <c r="K44" s="2" t="s">
        <v>183</v>
      </c>
      <c r="L44" s="144" t="str">
        <f t="shared" si="3"/>
        <v>Skin_Basement and retaining walls_Sub</v>
      </c>
    </row>
    <row r="45" spans="2:16" ht="16" thickBot="1" x14ac:dyDescent="0.4">
      <c r="I45" s="145" t="str">
        <f t="shared" si="6"/>
        <v>Skin</v>
      </c>
      <c r="J45" s="158" t="str">
        <f t="shared" si="5"/>
        <v>Foundations</v>
      </c>
      <c r="K45" s="158" t="s">
        <v>183</v>
      </c>
      <c r="L45" s="159" t="str">
        <f t="shared" si="3"/>
        <v>Skin_Foundations_Sub</v>
      </c>
    </row>
  </sheetData>
  <sortState xmlns:xlrd2="http://schemas.microsoft.com/office/spreadsheetml/2017/richdata2" ref="N14:O25">
    <sortCondition ref="N14:N25"/>
  </sortState>
  <dataValidations count="5">
    <dataValidation type="list" allowBlank="1" showInputMessage="1" showErrorMessage="1" sqref="E8" xr:uid="{9824D4F2-C5F7-46B8-9B52-9612B1C106BF}">
      <formula1>"m2.GEFA,m2.NFA,m3.aboveground"</formula1>
    </dataValidation>
    <dataValidation type="list" allowBlank="1" showInputMessage="1" showErrorMessage="1" sqref="E9" xr:uid="{258DF4FF-8ED4-436C-BFC3-B0C066862D04}">
      <formula1>"kg,m3"</formula1>
    </dataValidation>
    <dataValidation type="list" allowBlank="1" showInputMessage="1" showErrorMessage="1" sqref="E7" xr:uid="{5C4F7454-3E96-4F28-93F9-058D3157FC45}">
      <formula1>Mat_cats</formula1>
    </dataValidation>
    <dataValidation allowBlank="1" showInputMessage="1" showErrorMessage="1" promptTitle="Layer selection" prompt="Enter 1 next to the layer(s) to include in the results" sqref="C10" xr:uid="{ACDA64D1-5722-4535-A5F9-AC69B1D8ED62}"/>
    <dataValidation allowBlank="1" showInputMessage="1" showErrorMessage="1" promptTitle="Element selection" prompt="Enter 1 next to the element(s) to include in the results" sqref="C14" xr:uid="{ABE47EC5-BC7F-4EB0-81D5-53F133B9F2F3}"/>
  </dataValidations>
  <hyperlinks>
    <hyperlink ref="D5" location="Results_bespoke!A1" display="Corresponding results can be found in the tab &quot;Results_bespoke&quot;." xr:uid="{D5C9EB85-A31F-46C3-9305-A6F8C6B8FAA1}"/>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BDD1E-2B12-4465-841A-0A789F863DCC}">
  <sheetPr>
    <tabColor rgb="FF94E0CF"/>
  </sheetPr>
  <dimension ref="A1:N73"/>
  <sheetViews>
    <sheetView zoomScale="80" zoomScaleNormal="80" workbookViewId="0">
      <selection activeCell="Q10" sqref="Q10"/>
    </sheetView>
  </sheetViews>
  <sheetFormatPr defaultColWidth="8.7265625" defaultRowHeight="14" x14ac:dyDescent="0.3"/>
  <cols>
    <col min="1" max="1" width="19.7265625" style="2" customWidth="1"/>
    <col min="2" max="2" width="26.26953125" style="2" bestFit="1" customWidth="1"/>
    <col min="3" max="3" width="17.453125" style="2" customWidth="1"/>
    <col min="4" max="4" width="47.26953125" style="2" bestFit="1" customWidth="1"/>
    <col min="5" max="5" width="18" style="2" bestFit="1" customWidth="1"/>
    <col min="6" max="6" width="18.81640625" style="2" bestFit="1" customWidth="1"/>
    <col min="7" max="16384" width="8.7265625" style="2"/>
  </cols>
  <sheetData>
    <row r="1" spans="1:14" s="160" customFormat="1" x14ac:dyDescent="0.3">
      <c r="A1" s="160" t="s">
        <v>2933</v>
      </c>
      <c r="B1" s="160" t="s">
        <v>2934</v>
      </c>
      <c r="C1" s="161" t="s">
        <v>2935</v>
      </c>
      <c r="D1" s="161" t="s">
        <v>2936</v>
      </c>
      <c r="E1" s="161" t="s">
        <v>2937</v>
      </c>
      <c r="F1" s="160" t="str" cm="1">
        <f t="array" aca="1" ref="F1:N1" ca="1">IFERROR(TRANSPOSE(INDIRECT('Settings for bespoke MI format'!E7)),"Please choose a material classification in former tab")</f>
        <v>Crop Residues</v>
      </c>
      <c r="G1" s="160" t="str">
        <f ca="1"/>
        <v>Ferrous ores</v>
      </c>
      <c r="H1" s="160" t="str">
        <f ca="1"/>
        <v>Non-ferrous ores</v>
      </c>
      <c r="I1" s="160" t="str">
        <f ca="1"/>
        <v>Non-metallic minerals - construction dominant</v>
      </c>
      <c r="J1" s="160" t="str">
        <f ca="1"/>
        <v>Non-wild animal products</v>
      </c>
      <c r="K1" s="160" t="str">
        <f ca="1"/>
        <v>Other products mainly from fossil fuels e.g. plastics</v>
      </c>
      <c r="L1" s="160" t="str">
        <f ca="1"/>
        <v>Products mainly from biomass nec.</v>
      </c>
      <c r="M1" s="160" t="str">
        <f ca="1"/>
        <v>Products mainly from non-metallic minerals</v>
      </c>
      <c r="N1" s="160" t="str">
        <f ca="1"/>
        <v>Wood</v>
      </c>
    </row>
    <row r="2" spans="1:14" s="127" customFormat="1" x14ac:dyDescent="0.3">
      <c r="A2" s="127" t="str" cm="1">
        <f t="array" ref="A2:A37">IFERROR(_xlfn._xlws.FILTER('Settings for bespoke MI format'!I10:I81,('Settings for bespoke MI format'!I10:I81&lt;&gt;0)*('Settings for bespoke MI format'!J10:J81&lt;&gt;0)),"Please set the MI format in former tab")</f>
        <v>Structure</v>
      </c>
      <c r="B2" s="127" t="str" cm="1">
        <f t="array" ref="B2:B37">IFERROR(_xlfn._xlws.FILTER('Settings for bespoke MI format'!J10:J81,('Settings for bespoke MI format'!I10:I81&lt;&gt;0)*('Settings for bespoke MI format'!J10:J81&lt;&gt;0)),"Please set the MI format in former tab")</f>
        <v>Beams</v>
      </c>
      <c r="C2" s="162" t="str" cm="1">
        <f t="array" ref="C2:C37">IFERROR(_xlfn._xlws.FILTER('Settings for bespoke MI format'!K10:K81,('Settings for bespoke MI format'!I10:I81&lt;&gt;0)*('Settings for bespoke MI format'!J10:J81&lt;&gt;0)*('Settings for bespoke MI format'!K10:K81&lt;&gt;0)),"Please set the MI format in former tab")</f>
        <v>Super</v>
      </c>
      <c r="D2" s="162" t="str">
        <f>IF(C2&lt;&gt;0,A2&amp;"_"&amp;B2&amp;"_"&amp;C2,"")</f>
        <v>Structure_Beams_Super</v>
      </c>
      <c r="E2" s="162" t="str">
        <f>IF(C2&lt;&gt;0,IF(ISBLANK('Settings for bespoke MI format'!$E$9),"",'Settings for bespoke MI format'!$E$9)&amp;"/"&amp;IF(ISBLANK('Settings for bespoke MI format'!$E$8),"",'Settings for bespoke MI format'!$E$8),"")</f>
        <v>kg/m2.GEFA</v>
      </c>
      <c r="F2" s="127" cm="1">
        <f t="array" aca="1" ref="F2" ca="1">IF(AND(F$1&lt;&gt;0,$C2&lt;&gt;0),(SUMPRODUCT(INDIRECT('Settings for bespoke MI format'!$O$11),(_xlfn.IFNA(IF(INDEX(INDIRECT('Settings for bespoke MI format'!$O$9),MATCH(BoM_material,BUD_MI_L4_match,0))=F$1,1,0),0)),_xlfn.IFNA(IF(BoM_layer&amp;BoM_element&amp;BoM_vertical=$A2&amp;$B2&amp;$C2,1,0),0))/'Settings for bespoke MI format'!$O$10),"")</f>
        <v>0</v>
      </c>
      <c r="G2" s="127" cm="1">
        <f t="array" aca="1" ref="G2" ca="1">IF(AND(G$1&lt;&gt;0,$C2&lt;&gt;0),(SUMPRODUCT(INDIRECT('Settings for bespoke MI format'!$O$11),(_xlfn.IFNA(IF(INDEX(INDIRECT('Settings for bespoke MI format'!$O$9),MATCH(BoM_material,BUD_MI_L4_match,0))=G$1,1,0),0)),_xlfn.IFNA(IF(BoM_layer&amp;BoM_element&amp;BoM_vertical=$A2&amp;$B2&amp;$C2,1,0),0))/'Settings for bespoke MI format'!$O$10),"")</f>
        <v>32.331606217616581</v>
      </c>
      <c r="H2" s="127" cm="1">
        <f t="array" aca="1" ref="H2" ca="1">IF(AND(H$1&lt;&gt;0,$C2&lt;&gt;0),(SUMPRODUCT(INDIRECT('Settings for bespoke MI format'!$O$11),(_xlfn.IFNA(IF(INDEX(INDIRECT('Settings for bespoke MI format'!$O$9),MATCH(BoM_material,BUD_MI_L4_match,0))=H$1,1,0),0)),_xlfn.IFNA(IF(BoM_layer&amp;BoM_element&amp;BoM_vertical=$A2&amp;$B2&amp;$C2,1,0),0))/'Settings for bespoke MI format'!$O$10),"")</f>
        <v>0</v>
      </c>
      <c r="I2" s="127" cm="1">
        <f t="array" aca="1" ref="I2" ca="1">IF(AND(I$1&lt;&gt;0,$C2&lt;&gt;0),(SUMPRODUCT(INDIRECT('Settings for bespoke MI format'!$O$11),(_xlfn.IFNA(IF(INDEX(INDIRECT('Settings for bespoke MI format'!$O$9),MATCH(BoM_material,BUD_MI_L4_match,0))=I$1,1,0),0)),_xlfn.IFNA(IF(BoM_layer&amp;BoM_element&amp;BoM_vertical=$A2&amp;$B2&amp;$C2,1,0),0))/'Settings for bespoke MI format'!$O$10),"")</f>
        <v>0</v>
      </c>
      <c r="J2" s="127" cm="1">
        <f t="array" aca="1" ref="J2" ca="1">IF(AND(J$1&lt;&gt;0,$C2&lt;&gt;0),(SUMPRODUCT(INDIRECT('Settings for bespoke MI format'!$O$11),(_xlfn.IFNA(IF(INDEX(INDIRECT('Settings for bespoke MI format'!$O$9),MATCH(BoM_material,BUD_MI_L4_match,0))=J$1,1,0),0)),_xlfn.IFNA(IF(BoM_layer&amp;BoM_element&amp;BoM_vertical=$A2&amp;$B2&amp;$C2,1,0),0))/'Settings for bespoke MI format'!$O$10),"")</f>
        <v>0</v>
      </c>
      <c r="K2" s="127" cm="1">
        <f t="array" aca="1" ref="K2" ca="1">IF(AND(K$1&lt;&gt;0,$C2&lt;&gt;0),(SUMPRODUCT(INDIRECT('Settings for bespoke MI format'!$O$11),(_xlfn.IFNA(IF(INDEX(INDIRECT('Settings for bespoke MI format'!$O$9),MATCH(BoM_material,BUD_MI_L4_match,0))=K$1,1,0),0)),_xlfn.IFNA(IF(BoM_layer&amp;BoM_element&amp;BoM_vertical=$A2&amp;$B2&amp;$C2,1,0),0))/'Settings for bespoke MI format'!$O$10),"")</f>
        <v>0</v>
      </c>
      <c r="L2" s="127" cm="1">
        <f t="array" aca="1" ref="L2" ca="1">IF(AND(L$1&lt;&gt;0,$C2&lt;&gt;0),(SUMPRODUCT(INDIRECT('Settings for bespoke MI format'!$O$11),(_xlfn.IFNA(IF(INDEX(INDIRECT('Settings for bespoke MI format'!$O$9),MATCH(BoM_material,BUD_MI_L4_match,0))=L$1,1,0),0)),_xlfn.IFNA(IF(BoM_layer&amp;BoM_element&amp;BoM_vertical=$A2&amp;$B2&amp;$C2,1,0),0))/'Settings for bespoke MI format'!$O$10),"")</f>
        <v>0</v>
      </c>
      <c r="M2" s="127" cm="1">
        <f t="array" aca="1" ref="M2" ca="1">IF(AND(M$1&lt;&gt;0,$C2&lt;&gt;0),(SUMPRODUCT(INDIRECT('Settings for bespoke MI format'!$O$11),(_xlfn.IFNA(IF(INDEX(INDIRECT('Settings for bespoke MI format'!$O$9),MATCH(BoM_material,BUD_MI_L4_match,0))=M$1,1,0),0)),_xlfn.IFNA(IF(BoM_layer&amp;BoM_element&amp;BoM_vertical=$A2&amp;$B2&amp;$C2,1,0),0))/'Settings for bespoke MI format'!$O$10),"")</f>
        <v>0</v>
      </c>
      <c r="N2" s="127" cm="1">
        <f t="array" aca="1" ref="N2" ca="1">IF(AND(N$1&lt;&gt;0,$C2&lt;&gt;0),(SUMPRODUCT(INDIRECT('Settings for bespoke MI format'!$O$11),(_xlfn.IFNA(IF(INDEX(INDIRECT('Settings for bespoke MI format'!$O$9),MATCH(BoM_material,BUD_MI_L4_match,0))=N$1,1,0),0)),_xlfn.IFNA(IF(BoM_layer&amp;BoM_element&amp;BoM_vertical=$A2&amp;$B2&amp;$C2,1,0),0))/'Settings for bespoke MI format'!$O$10),"")</f>
        <v>0</v>
      </c>
    </row>
    <row r="3" spans="1:14" s="127" customFormat="1" x14ac:dyDescent="0.3">
      <c r="A3" s="127" t="str">
        <v>Structure</v>
      </c>
      <c r="B3" s="127" t="str">
        <v>Columns</v>
      </c>
      <c r="C3" s="162" t="str">
        <v>Super</v>
      </c>
      <c r="D3" s="162" t="str">
        <f t="shared" ref="D3:D66" si="0">IF(C3&lt;&gt;0,A3&amp;"_"&amp;B3&amp;"_"&amp;C3,"")</f>
        <v>Structure_Columns_Super</v>
      </c>
      <c r="E3" s="162" t="str">
        <f>IF(C3&lt;&gt;0,IF(ISBLANK('Settings for bespoke MI format'!$E$9),"",'Settings for bespoke MI format'!$E$9)&amp;"/"&amp;IF(ISBLANK('Settings for bespoke MI format'!$E$8),"",'Settings for bespoke MI format'!$E$8),"")</f>
        <v>kg/m2.GEFA</v>
      </c>
      <c r="F3" s="127" cm="1">
        <f t="array" aca="1" ref="F3" ca="1">IF(AND(F$1&lt;&gt;0,$C3&lt;&gt;0),(SUMPRODUCT(INDIRECT('Settings for bespoke MI format'!$O$11),(_xlfn.IFNA(IF(INDEX(INDIRECT('Settings for bespoke MI format'!$O$9),MATCH(BoM_material,BUD_MI_L4_match,0))=F$1,1,0),0)),_xlfn.IFNA(IF(BoM_layer&amp;BoM_element&amp;BoM_vertical=$A3&amp;$B3&amp;$C3,1,0),0))/'Settings for bespoke MI format'!$O$10),"")</f>
        <v>0</v>
      </c>
      <c r="G3" s="127" cm="1">
        <f t="array" aca="1" ref="G3" ca="1">IF(AND(G$1&lt;&gt;0,$C3&lt;&gt;0),(SUMPRODUCT(INDIRECT('Settings for bespoke MI format'!$O$11),(_xlfn.IFNA(IF(INDEX(INDIRECT('Settings for bespoke MI format'!$O$9),MATCH(BoM_material,BUD_MI_L4_match,0))=G$1,1,0),0)),_xlfn.IFNA(IF(BoM_layer&amp;BoM_element&amp;BoM_vertical=$A3&amp;$B3&amp;$C3,1,0),0))/'Settings for bespoke MI format'!$O$10),"")</f>
        <v>32.61450777202073</v>
      </c>
      <c r="H3" s="127" cm="1">
        <f t="array" aca="1" ref="H3" ca="1">IF(AND(H$1&lt;&gt;0,$C3&lt;&gt;0),(SUMPRODUCT(INDIRECT('Settings for bespoke MI format'!$O$11),(_xlfn.IFNA(IF(INDEX(INDIRECT('Settings for bespoke MI format'!$O$9),MATCH(BoM_material,BUD_MI_L4_match,0))=H$1,1,0),0)),_xlfn.IFNA(IF(BoM_layer&amp;BoM_element&amp;BoM_vertical=$A3&amp;$B3&amp;$C3,1,0),0))/'Settings for bespoke MI format'!$O$10),"")</f>
        <v>0</v>
      </c>
      <c r="I3" s="127" cm="1">
        <f t="array" aca="1" ref="I3" ca="1">IF(AND(I$1&lt;&gt;0,$C3&lt;&gt;0),(SUMPRODUCT(INDIRECT('Settings for bespoke MI format'!$O$11),(_xlfn.IFNA(IF(INDEX(INDIRECT('Settings for bespoke MI format'!$O$9),MATCH(BoM_material,BUD_MI_L4_match,0))=I$1,1,0),0)),_xlfn.IFNA(IF(BoM_layer&amp;BoM_element&amp;BoM_vertical=$A3&amp;$B3&amp;$C3,1,0),0))/'Settings for bespoke MI format'!$O$10),"")</f>
        <v>0</v>
      </c>
      <c r="J3" s="127" cm="1">
        <f t="array" aca="1" ref="J3" ca="1">IF(AND(J$1&lt;&gt;0,$C3&lt;&gt;0),(SUMPRODUCT(INDIRECT('Settings for bespoke MI format'!$O$11),(_xlfn.IFNA(IF(INDEX(INDIRECT('Settings for bespoke MI format'!$O$9),MATCH(BoM_material,BUD_MI_L4_match,0))=J$1,1,0),0)),_xlfn.IFNA(IF(BoM_layer&amp;BoM_element&amp;BoM_vertical=$A3&amp;$B3&amp;$C3,1,0),0))/'Settings for bespoke MI format'!$O$10),"")</f>
        <v>0</v>
      </c>
      <c r="K3" s="127" cm="1">
        <f t="array" aca="1" ref="K3" ca="1">IF(AND(K$1&lt;&gt;0,$C3&lt;&gt;0),(SUMPRODUCT(INDIRECT('Settings for bespoke MI format'!$O$11),(_xlfn.IFNA(IF(INDEX(INDIRECT('Settings for bespoke MI format'!$O$9),MATCH(BoM_material,BUD_MI_L4_match,0))=K$1,1,0),0)),_xlfn.IFNA(IF(BoM_layer&amp;BoM_element&amp;BoM_vertical=$A3&amp;$B3&amp;$C3,1,0),0))/'Settings for bespoke MI format'!$O$10),"")</f>
        <v>0</v>
      </c>
      <c r="L3" s="127" cm="1">
        <f t="array" aca="1" ref="L3" ca="1">IF(AND(L$1&lt;&gt;0,$C3&lt;&gt;0),(SUMPRODUCT(INDIRECT('Settings for bespoke MI format'!$O$11),(_xlfn.IFNA(IF(INDEX(INDIRECT('Settings for bespoke MI format'!$O$9),MATCH(BoM_material,BUD_MI_L4_match,0))=L$1,1,0),0)),_xlfn.IFNA(IF(BoM_layer&amp;BoM_element&amp;BoM_vertical=$A3&amp;$B3&amp;$C3,1,0),0))/'Settings for bespoke MI format'!$O$10),"")</f>
        <v>0</v>
      </c>
      <c r="M3" s="127" cm="1">
        <f t="array" aca="1" ref="M3" ca="1">IF(AND(M$1&lt;&gt;0,$C3&lt;&gt;0),(SUMPRODUCT(INDIRECT('Settings for bespoke MI format'!$O$11),(_xlfn.IFNA(IF(INDEX(INDIRECT('Settings for bespoke MI format'!$O$9),MATCH(BoM_material,BUD_MI_L4_match,0))=M$1,1,0),0)),_xlfn.IFNA(IF(BoM_layer&amp;BoM_element&amp;BoM_vertical=$A3&amp;$B3&amp;$C3,1,0),0))/'Settings for bespoke MI format'!$O$10),"")</f>
        <v>0</v>
      </c>
      <c r="N3" s="127" cm="1">
        <f t="array" aca="1" ref="N3" ca="1">IF(AND(N$1&lt;&gt;0,$C3&lt;&gt;0),(SUMPRODUCT(INDIRECT('Settings for bespoke MI format'!$O$11),(_xlfn.IFNA(IF(INDEX(INDIRECT('Settings for bespoke MI format'!$O$9),MATCH(BoM_material,BUD_MI_L4_match,0))=N$1,1,0),0)),_xlfn.IFNA(IF(BoM_layer&amp;BoM_element&amp;BoM_vertical=$A3&amp;$B3&amp;$C3,1,0),0))/'Settings for bespoke MI format'!$O$10),"")</f>
        <v>0</v>
      </c>
    </row>
    <row r="4" spans="1:14" s="127" customFormat="1" x14ac:dyDescent="0.3">
      <c r="A4" s="127" t="str">
        <v>Structure</v>
      </c>
      <c r="B4" s="127" t="str">
        <v>Ceiling</v>
      </c>
      <c r="C4" s="162" t="str">
        <v>Super</v>
      </c>
      <c r="D4" s="162" t="str">
        <f t="shared" si="0"/>
        <v>Structure_Ceiling_Super</v>
      </c>
      <c r="E4" s="162" t="str">
        <f>IF(C4&lt;&gt;0,IF(ISBLANK('Settings for bespoke MI format'!$E$9),"",'Settings for bespoke MI format'!$E$9)&amp;"/"&amp;IF(ISBLANK('Settings for bespoke MI format'!$E$8),"",'Settings for bespoke MI format'!$E$8),"")</f>
        <v>kg/m2.GEFA</v>
      </c>
      <c r="F4" s="127" cm="1">
        <f t="array" aca="1" ref="F4" ca="1">IF(AND(F$1&lt;&gt;0,$C4&lt;&gt;0),(SUMPRODUCT(INDIRECT('Settings for bespoke MI format'!$O$11),(_xlfn.IFNA(IF(INDEX(INDIRECT('Settings for bespoke MI format'!$O$9),MATCH(BoM_material,BUD_MI_L4_match,0))=F$1,1,0),0)),_xlfn.IFNA(IF(BoM_layer&amp;BoM_element&amp;BoM_vertical=$A4&amp;$B4&amp;$C4,1,0),0))/'Settings for bespoke MI format'!$O$10),"")</f>
        <v>0</v>
      </c>
      <c r="G4" s="127" cm="1">
        <f t="array" aca="1" ref="G4" ca="1">IF(AND(G$1&lt;&gt;0,$C4&lt;&gt;0),(SUMPRODUCT(INDIRECT('Settings for bespoke MI format'!$O$11),(_xlfn.IFNA(IF(INDEX(INDIRECT('Settings for bespoke MI format'!$O$9),MATCH(BoM_material,BUD_MI_L4_match,0))=G$1,1,0),0)),_xlfn.IFNA(IF(BoM_layer&amp;BoM_element&amp;BoM_vertical=$A4&amp;$B4&amp;$C4,1,0),0))/'Settings for bespoke MI format'!$O$10),"")</f>
        <v>0</v>
      </c>
      <c r="H4" s="127" cm="1">
        <f t="array" aca="1" ref="H4" ca="1">IF(AND(H$1&lt;&gt;0,$C4&lt;&gt;0),(SUMPRODUCT(INDIRECT('Settings for bespoke MI format'!$O$11),(_xlfn.IFNA(IF(INDEX(INDIRECT('Settings for bespoke MI format'!$O$9),MATCH(BoM_material,BUD_MI_L4_match,0))=H$1,1,0),0)),_xlfn.IFNA(IF(BoM_layer&amp;BoM_element&amp;BoM_vertical=$A4&amp;$B4&amp;$C4,1,0),0))/'Settings for bespoke MI format'!$O$10),"")</f>
        <v>0</v>
      </c>
      <c r="I4" s="127" cm="1">
        <f t="array" aca="1" ref="I4" ca="1">IF(AND(I$1&lt;&gt;0,$C4&lt;&gt;0),(SUMPRODUCT(INDIRECT('Settings for bespoke MI format'!$O$11),(_xlfn.IFNA(IF(INDEX(INDIRECT('Settings for bespoke MI format'!$O$9),MATCH(BoM_material,BUD_MI_L4_match,0))=I$1,1,0),0)),_xlfn.IFNA(IF(BoM_layer&amp;BoM_element&amp;BoM_vertical=$A4&amp;$B4&amp;$C4,1,0),0))/'Settings for bespoke MI format'!$O$10),"")</f>
        <v>0</v>
      </c>
      <c r="J4" s="127" cm="1">
        <f t="array" aca="1" ref="J4" ca="1">IF(AND(J$1&lt;&gt;0,$C4&lt;&gt;0),(SUMPRODUCT(INDIRECT('Settings for bespoke MI format'!$O$11),(_xlfn.IFNA(IF(INDEX(INDIRECT('Settings for bespoke MI format'!$O$9),MATCH(BoM_material,BUD_MI_L4_match,0))=J$1,1,0),0)),_xlfn.IFNA(IF(BoM_layer&amp;BoM_element&amp;BoM_vertical=$A4&amp;$B4&amp;$C4,1,0),0))/'Settings for bespoke MI format'!$O$10),"")</f>
        <v>0</v>
      </c>
      <c r="K4" s="127" cm="1">
        <f t="array" aca="1" ref="K4" ca="1">IF(AND(K$1&lt;&gt;0,$C4&lt;&gt;0),(SUMPRODUCT(INDIRECT('Settings for bespoke MI format'!$O$11),(_xlfn.IFNA(IF(INDEX(INDIRECT('Settings for bespoke MI format'!$O$9),MATCH(BoM_material,BUD_MI_L4_match,0))=K$1,1,0),0)),_xlfn.IFNA(IF(BoM_layer&amp;BoM_element&amp;BoM_vertical=$A4&amp;$B4&amp;$C4,1,0),0))/'Settings for bespoke MI format'!$O$10),"")</f>
        <v>0</v>
      </c>
      <c r="L4" s="127" cm="1">
        <f t="array" aca="1" ref="L4" ca="1">IF(AND(L$1&lt;&gt;0,$C4&lt;&gt;0),(SUMPRODUCT(INDIRECT('Settings for bespoke MI format'!$O$11),(_xlfn.IFNA(IF(INDEX(INDIRECT('Settings for bespoke MI format'!$O$9),MATCH(BoM_material,BUD_MI_L4_match,0))=L$1,1,0),0)),_xlfn.IFNA(IF(BoM_layer&amp;BoM_element&amp;BoM_vertical=$A4&amp;$B4&amp;$C4,1,0),0))/'Settings for bespoke MI format'!$O$10),"")</f>
        <v>0</v>
      </c>
      <c r="M4" s="127" cm="1">
        <f t="array" aca="1" ref="M4" ca="1">IF(AND(M$1&lt;&gt;0,$C4&lt;&gt;0),(SUMPRODUCT(INDIRECT('Settings for bespoke MI format'!$O$11),(_xlfn.IFNA(IF(INDEX(INDIRECT('Settings for bespoke MI format'!$O$9),MATCH(BoM_material,BUD_MI_L4_match,0))=M$1,1,0),0)),_xlfn.IFNA(IF(BoM_layer&amp;BoM_element&amp;BoM_vertical=$A4&amp;$B4&amp;$C4,1,0),0))/'Settings for bespoke MI format'!$O$10),"")</f>
        <v>0</v>
      </c>
      <c r="N4" s="127" cm="1">
        <f t="array" aca="1" ref="N4" ca="1">IF(AND(N$1&lt;&gt;0,$C4&lt;&gt;0),(SUMPRODUCT(INDIRECT('Settings for bespoke MI format'!$O$11),(_xlfn.IFNA(IF(INDEX(INDIRECT('Settings for bespoke MI format'!$O$9),MATCH(BoM_material,BUD_MI_L4_match,0))=N$1,1,0),0)),_xlfn.IFNA(IF(BoM_layer&amp;BoM_element&amp;BoM_vertical=$A4&amp;$B4&amp;$C4,1,0),0))/'Settings for bespoke MI format'!$O$10),"")</f>
        <v>0</v>
      </c>
    </row>
    <row r="5" spans="1:14" s="127" customFormat="1" x14ac:dyDescent="0.3">
      <c r="A5" s="127" t="str">
        <v>Structure</v>
      </c>
      <c r="B5" s="127" t="str">
        <v>External walls</v>
      </c>
      <c r="C5" s="162" t="str">
        <v>Super</v>
      </c>
      <c r="D5" s="162" t="str">
        <f t="shared" si="0"/>
        <v>Structure_External walls_Super</v>
      </c>
      <c r="E5" s="162" t="str">
        <f>IF(C5&lt;&gt;0,IF(ISBLANK('Settings for bespoke MI format'!$E$9),"",'Settings for bespoke MI format'!$E$9)&amp;"/"&amp;IF(ISBLANK('Settings for bespoke MI format'!$E$8),"",'Settings for bespoke MI format'!$E$8),"")</f>
        <v>kg/m2.GEFA</v>
      </c>
      <c r="F5" s="127" cm="1">
        <f t="array" aca="1" ref="F5" ca="1">IF(AND(F$1&lt;&gt;0,$C5&lt;&gt;0),(SUMPRODUCT(INDIRECT('Settings for bespoke MI format'!$O$11),(_xlfn.IFNA(IF(INDEX(INDIRECT('Settings for bespoke MI format'!$O$9),MATCH(BoM_material,BUD_MI_L4_match,0))=F$1,1,0),0)),_xlfn.IFNA(IF(BoM_layer&amp;BoM_element&amp;BoM_vertical=$A5&amp;$B5&amp;$C5,1,0),0))/'Settings for bespoke MI format'!$O$10),"")</f>
        <v>0</v>
      </c>
      <c r="G5" s="127" cm="1">
        <f t="array" aca="1" ref="G5" ca="1">IF(AND(G$1&lt;&gt;0,$C5&lt;&gt;0),(SUMPRODUCT(INDIRECT('Settings for bespoke MI format'!$O$11),(_xlfn.IFNA(IF(INDEX(INDIRECT('Settings for bespoke MI format'!$O$9),MATCH(BoM_material,BUD_MI_L4_match,0))=G$1,1,0),0)),_xlfn.IFNA(IF(BoM_layer&amp;BoM_element&amp;BoM_vertical=$A5&amp;$B5&amp;$C5,1,0),0))/'Settings for bespoke MI format'!$O$10),"")</f>
        <v>1.9550518134715027E-2</v>
      </c>
      <c r="H5" s="127" cm="1">
        <f t="array" aca="1" ref="H5" ca="1">IF(AND(H$1&lt;&gt;0,$C5&lt;&gt;0),(SUMPRODUCT(INDIRECT('Settings for bespoke MI format'!$O$11),(_xlfn.IFNA(IF(INDEX(INDIRECT('Settings for bespoke MI format'!$O$9),MATCH(BoM_material,BUD_MI_L4_match,0))=H$1,1,0),0)),_xlfn.IFNA(IF(BoM_layer&amp;BoM_element&amp;BoM_vertical=$A5&amp;$B5&amp;$C5,1,0),0))/'Settings for bespoke MI format'!$O$10),"")</f>
        <v>0</v>
      </c>
      <c r="I5" s="127" cm="1">
        <f t="array" aca="1" ref="I5" ca="1">IF(AND(I$1&lt;&gt;0,$C5&lt;&gt;0),(SUMPRODUCT(INDIRECT('Settings for bespoke MI format'!$O$11),(_xlfn.IFNA(IF(INDEX(INDIRECT('Settings for bespoke MI format'!$O$9),MATCH(BoM_material,BUD_MI_L4_match,0))=I$1,1,0),0)),_xlfn.IFNA(IF(BoM_layer&amp;BoM_element&amp;BoM_vertical=$A5&amp;$B5&amp;$C5,1,0),0))/'Settings for bespoke MI format'!$O$10),"")</f>
        <v>0</v>
      </c>
      <c r="J5" s="127" cm="1">
        <f t="array" aca="1" ref="J5" ca="1">IF(AND(J$1&lt;&gt;0,$C5&lt;&gt;0),(SUMPRODUCT(INDIRECT('Settings for bespoke MI format'!$O$11),(_xlfn.IFNA(IF(INDEX(INDIRECT('Settings for bespoke MI format'!$O$9),MATCH(BoM_material,BUD_MI_L4_match,0))=J$1,1,0),0)),_xlfn.IFNA(IF(BoM_layer&amp;BoM_element&amp;BoM_vertical=$A5&amp;$B5&amp;$C5,1,0),0))/'Settings for bespoke MI format'!$O$10),"")</f>
        <v>0</v>
      </c>
      <c r="K5" s="127" cm="1">
        <f t="array" aca="1" ref="K5" ca="1">IF(AND(K$1&lt;&gt;0,$C5&lt;&gt;0),(SUMPRODUCT(INDIRECT('Settings for bespoke MI format'!$O$11),(_xlfn.IFNA(IF(INDEX(INDIRECT('Settings for bespoke MI format'!$O$9),MATCH(BoM_material,BUD_MI_L4_match,0))=K$1,1,0),0)),_xlfn.IFNA(IF(BoM_layer&amp;BoM_element&amp;BoM_vertical=$A5&amp;$B5&amp;$C5,1,0),0))/'Settings for bespoke MI format'!$O$10),"")</f>
        <v>0</v>
      </c>
      <c r="L5" s="127" cm="1">
        <f t="array" aca="1" ref="L5" ca="1">IF(AND(L$1&lt;&gt;0,$C5&lt;&gt;0),(SUMPRODUCT(INDIRECT('Settings for bespoke MI format'!$O$11),(_xlfn.IFNA(IF(INDEX(INDIRECT('Settings for bespoke MI format'!$O$9),MATCH(BoM_material,BUD_MI_L4_match,0))=L$1,1,0),0)),_xlfn.IFNA(IF(BoM_layer&amp;BoM_element&amp;BoM_vertical=$A5&amp;$B5&amp;$C5,1,0),0))/'Settings for bespoke MI format'!$O$10),"")</f>
        <v>0</v>
      </c>
      <c r="M5" s="127" cm="1">
        <f t="array" aca="1" ref="M5" ca="1">IF(AND(M$1&lt;&gt;0,$C5&lt;&gt;0),(SUMPRODUCT(INDIRECT('Settings for bespoke MI format'!$O$11),(_xlfn.IFNA(IF(INDEX(INDIRECT('Settings for bespoke MI format'!$O$9),MATCH(BoM_material,BUD_MI_L4_match,0))=M$1,1,0),0)),_xlfn.IFNA(IF(BoM_layer&amp;BoM_element&amp;BoM_vertical=$A5&amp;$B5&amp;$C5,1,0),0))/'Settings for bespoke MI format'!$O$10),"")</f>
        <v>0.15640414507772021</v>
      </c>
      <c r="N5" s="127" cm="1">
        <f t="array" aca="1" ref="N5" ca="1">IF(AND(N$1&lt;&gt;0,$C5&lt;&gt;0),(SUMPRODUCT(INDIRECT('Settings for bespoke MI format'!$O$11),(_xlfn.IFNA(IF(INDEX(INDIRECT('Settings for bespoke MI format'!$O$9),MATCH(BoM_material,BUD_MI_L4_match,0))=N$1,1,0),0)),_xlfn.IFNA(IF(BoM_layer&amp;BoM_element&amp;BoM_vertical=$A5&amp;$B5&amp;$C5,1,0),0))/'Settings for bespoke MI format'!$O$10),"")</f>
        <v>0</v>
      </c>
    </row>
    <row r="6" spans="1:14" s="127" customFormat="1" x14ac:dyDescent="0.3">
      <c r="A6" s="127" t="str">
        <v>Structure</v>
      </c>
      <c r="B6" s="127" t="str">
        <v>Internal walls</v>
      </c>
      <c r="C6" s="162" t="str">
        <v>Super</v>
      </c>
      <c r="D6" s="162" t="str">
        <f t="shared" si="0"/>
        <v>Structure_Internal walls_Super</v>
      </c>
      <c r="E6" s="162" t="str">
        <f>IF(C6&lt;&gt;0,IF(ISBLANK('Settings for bespoke MI format'!$E$9),"",'Settings for bespoke MI format'!$E$9)&amp;"/"&amp;IF(ISBLANK('Settings for bespoke MI format'!$E$8),"",'Settings for bespoke MI format'!$E$8),"")</f>
        <v>kg/m2.GEFA</v>
      </c>
      <c r="F6" s="127" cm="1">
        <f t="array" aca="1" ref="F6" ca="1">IF(AND(F$1&lt;&gt;0,$C6&lt;&gt;0),(SUMPRODUCT(INDIRECT('Settings for bespoke MI format'!$O$11),(_xlfn.IFNA(IF(INDEX(INDIRECT('Settings for bespoke MI format'!$O$9),MATCH(BoM_material,BUD_MI_L4_match,0))=F$1,1,0),0)),_xlfn.IFNA(IF(BoM_layer&amp;BoM_element&amp;BoM_vertical=$A6&amp;$B6&amp;$C6,1,0),0))/'Settings for bespoke MI format'!$O$10),"")</f>
        <v>0</v>
      </c>
      <c r="G6" s="127" cm="1">
        <f t="array" aca="1" ref="G6" ca="1">IF(AND(G$1&lt;&gt;0,$C6&lt;&gt;0),(SUMPRODUCT(INDIRECT('Settings for bespoke MI format'!$O$11),(_xlfn.IFNA(IF(INDEX(INDIRECT('Settings for bespoke MI format'!$O$9),MATCH(BoM_material,BUD_MI_L4_match,0))=G$1,1,0),0)),_xlfn.IFNA(IF(BoM_layer&amp;BoM_element&amp;BoM_vertical=$A6&amp;$B6&amp;$C6,1,0),0))/'Settings for bespoke MI format'!$O$10),"")</f>
        <v>0</v>
      </c>
      <c r="H6" s="127" cm="1">
        <f t="array" aca="1" ref="H6" ca="1">IF(AND(H$1&lt;&gt;0,$C6&lt;&gt;0),(SUMPRODUCT(INDIRECT('Settings for bespoke MI format'!$O$11),(_xlfn.IFNA(IF(INDEX(INDIRECT('Settings for bespoke MI format'!$O$9),MATCH(BoM_material,BUD_MI_L4_match,0))=H$1,1,0),0)),_xlfn.IFNA(IF(BoM_layer&amp;BoM_element&amp;BoM_vertical=$A6&amp;$B6&amp;$C6,1,0),0))/'Settings for bespoke MI format'!$O$10),"")</f>
        <v>0</v>
      </c>
      <c r="I6" s="127" cm="1">
        <f t="array" aca="1" ref="I6" ca="1">IF(AND(I$1&lt;&gt;0,$C6&lt;&gt;0),(SUMPRODUCT(INDIRECT('Settings for bespoke MI format'!$O$11),(_xlfn.IFNA(IF(INDEX(INDIRECT('Settings for bespoke MI format'!$O$9),MATCH(BoM_material,BUD_MI_L4_match,0))=I$1,1,0),0)),_xlfn.IFNA(IF(BoM_layer&amp;BoM_element&amp;BoM_vertical=$A6&amp;$B6&amp;$C6,1,0),0))/'Settings for bespoke MI format'!$O$10),"")</f>
        <v>0</v>
      </c>
      <c r="J6" s="127" cm="1">
        <f t="array" aca="1" ref="J6" ca="1">IF(AND(J$1&lt;&gt;0,$C6&lt;&gt;0),(SUMPRODUCT(INDIRECT('Settings for bespoke MI format'!$O$11),(_xlfn.IFNA(IF(INDEX(INDIRECT('Settings for bespoke MI format'!$O$9),MATCH(BoM_material,BUD_MI_L4_match,0))=J$1,1,0),0)),_xlfn.IFNA(IF(BoM_layer&amp;BoM_element&amp;BoM_vertical=$A6&amp;$B6&amp;$C6,1,0),0))/'Settings for bespoke MI format'!$O$10),"")</f>
        <v>0</v>
      </c>
      <c r="K6" s="127" cm="1">
        <f t="array" aca="1" ref="K6" ca="1">IF(AND(K$1&lt;&gt;0,$C6&lt;&gt;0),(SUMPRODUCT(INDIRECT('Settings for bespoke MI format'!$O$11),(_xlfn.IFNA(IF(INDEX(INDIRECT('Settings for bespoke MI format'!$O$9),MATCH(BoM_material,BUD_MI_L4_match,0))=K$1,1,0),0)),_xlfn.IFNA(IF(BoM_layer&amp;BoM_element&amp;BoM_vertical=$A6&amp;$B6&amp;$C6,1,0),0))/'Settings for bespoke MI format'!$O$10),"")</f>
        <v>0</v>
      </c>
      <c r="L6" s="127" cm="1">
        <f t="array" aca="1" ref="L6" ca="1">IF(AND(L$1&lt;&gt;0,$C6&lt;&gt;0),(SUMPRODUCT(INDIRECT('Settings for bespoke MI format'!$O$11),(_xlfn.IFNA(IF(INDEX(INDIRECT('Settings for bespoke MI format'!$O$9),MATCH(BoM_material,BUD_MI_L4_match,0))=L$1,1,0),0)),_xlfn.IFNA(IF(BoM_layer&amp;BoM_element&amp;BoM_vertical=$A6&amp;$B6&amp;$C6,1,0),0))/'Settings for bespoke MI format'!$O$10),"")</f>
        <v>0</v>
      </c>
      <c r="M6" s="127" cm="1">
        <f t="array" aca="1" ref="M6" ca="1">IF(AND(M$1&lt;&gt;0,$C6&lt;&gt;0),(SUMPRODUCT(INDIRECT('Settings for bespoke MI format'!$O$11),(_xlfn.IFNA(IF(INDEX(INDIRECT('Settings for bespoke MI format'!$O$9),MATCH(BoM_material,BUD_MI_L4_match,0))=M$1,1,0),0)),_xlfn.IFNA(IF(BoM_layer&amp;BoM_element&amp;BoM_vertical=$A6&amp;$B6&amp;$C6,1,0),0))/'Settings for bespoke MI format'!$O$10),"")</f>
        <v>0</v>
      </c>
      <c r="N6" s="127" cm="1">
        <f t="array" aca="1" ref="N6" ca="1">IF(AND(N$1&lt;&gt;0,$C6&lt;&gt;0),(SUMPRODUCT(INDIRECT('Settings for bespoke MI format'!$O$11),(_xlfn.IFNA(IF(INDEX(INDIRECT('Settings for bespoke MI format'!$O$9),MATCH(BoM_material,BUD_MI_L4_match,0))=N$1,1,0),0)),_xlfn.IFNA(IF(BoM_layer&amp;BoM_element&amp;BoM_vertical=$A6&amp;$B6&amp;$C6,1,0),0))/'Settings for bespoke MI format'!$O$10),"")</f>
        <v>0</v>
      </c>
    </row>
    <row r="7" spans="1:14" s="127" customFormat="1" x14ac:dyDescent="0.3">
      <c r="A7" s="127" t="str">
        <v>Structure</v>
      </c>
      <c r="B7" s="127" t="str">
        <v>Roof</v>
      </c>
      <c r="C7" s="162" t="str">
        <v>Super</v>
      </c>
      <c r="D7" s="162" t="str">
        <f t="shared" si="0"/>
        <v>Structure_Roof_Super</v>
      </c>
      <c r="E7" s="162" t="str">
        <f>IF(C7&lt;&gt;0,IF(ISBLANK('Settings for bespoke MI format'!$E$9),"",'Settings for bespoke MI format'!$E$9)&amp;"/"&amp;IF(ISBLANK('Settings for bespoke MI format'!$E$8),"",'Settings for bespoke MI format'!$E$8),"")</f>
        <v>kg/m2.GEFA</v>
      </c>
      <c r="F7" s="127" cm="1">
        <f t="array" aca="1" ref="F7" ca="1">IF(AND(F$1&lt;&gt;0,$C7&lt;&gt;0),(SUMPRODUCT(INDIRECT('Settings for bespoke MI format'!$O$11),(_xlfn.IFNA(IF(INDEX(INDIRECT('Settings for bespoke MI format'!$O$9),MATCH(BoM_material,BUD_MI_L4_match,0))=F$1,1,0),0)),_xlfn.IFNA(IF(BoM_layer&amp;BoM_element&amp;BoM_vertical=$A7&amp;$B7&amp;$C7,1,0),0))/'Settings for bespoke MI format'!$O$10),"")</f>
        <v>0</v>
      </c>
      <c r="G7" s="127" cm="1">
        <f t="array" aca="1" ref="G7" ca="1">IF(AND(G$1&lt;&gt;0,$C7&lt;&gt;0),(SUMPRODUCT(INDIRECT('Settings for bespoke MI format'!$O$11),(_xlfn.IFNA(IF(INDEX(INDIRECT('Settings for bespoke MI format'!$O$9),MATCH(BoM_material,BUD_MI_L4_match,0))=G$1,1,0),0)),_xlfn.IFNA(IF(BoM_layer&amp;BoM_element&amp;BoM_vertical=$A7&amp;$B7&amp;$C7,1,0),0))/'Settings for bespoke MI format'!$O$10),"")</f>
        <v>0</v>
      </c>
      <c r="H7" s="127" cm="1">
        <f t="array" aca="1" ref="H7" ca="1">IF(AND(H$1&lt;&gt;0,$C7&lt;&gt;0),(SUMPRODUCT(INDIRECT('Settings for bespoke MI format'!$O$11),(_xlfn.IFNA(IF(INDEX(INDIRECT('Settings for bespoke MI format'!$O$9),MATCH(BoM_material,BUD_MI_L4_match,0))=H$1,1,0),0)),_xlfn.IFNA(IF(BoM_layer&amp;BoM_element&amp;BoM_vertical=$A7&amp;$B7&amp;$C7,1,0),0))/'Settings for bespoke MI format'!$O$10),"")</f>
        <v>0</v>
      </c>
      <c r="I7" s="127" cm="1">
        <f t="array" aca="1" ref="I7" ca="1">IF(AND(I$1&lt;&gt;0,$C7&lt;&gt;0),(SUMPRODUCT(INDIRECT('Settings for bespoke MI format'!$O$11),(_xlfn.IFNA(IF(INDEX(INDIRECT('Settings for bespoke MI format'!$O$9),MATCH(BoM_material,BUD_MI_L4_match,0))=I$1,1,0),0)),_xlfn.IFNA(IF(BoM_layer&amp;BoM_element&amp;BoM_vertical=$A7&amp;$B7&amp;$C7,1,0),0))/'Settings for bespoke MI format'!$O$10),"")</f>
        <v>0</v>
      </c>
      <c r="J7" s="127" cm="1">
        <f t="array" aca="1" ref="J7" ca="1">IF(AND(J$1&lt;&gt;0,$C7&lt;&gt;0),(SUMPRODUCT(INDIRECT('Settings for bespoke MI format'!$O$11),(_xlfn.IFNA(IF(INDEX(INDIRECT('Settings for bespoke MI format'!$O$9),MATCH(BoM_material,BUD_MI_L4_match,0))=J$1,1,0),0)),_xlfn.IFNA(IF(BoM_layer&amp;BoM_element&amp;BoM_vertical=$A7&amp;$B7&amp;$C7,1,0),0))/'Settings for bespoke MI format'!$O$10),"")</f>
        <v>0</v>
      </c>
      <c r="K7" s="127" cm="1">
        <f t="array" aca="1" ref="K7" ca="1">IF(AND(K$1&lt;&gt;0,$C7&lt;&gt;0),(SUMPRODUCT(INDIRECT('Settings for bespoke MI format'!$O$11),(_xlfn.IFNA(IF(INDEX(INDIRECT('Settings for bespoke MI format'!$O$9),MATCH(BoM_material,BUD_MI_L4_match,0))=K$1,1,0),0)),_xlfn.IFNA(IF(BoM_layer&amp;BoM_element&amp;BoM_vertical=$A7&amp;$B7&amp;$C7,1,0),0))/'Settings for bespoke MI format'!$O$10),"")</f>
        <v>0</v>
      </c>
      <c r="L7" s="127" cm="1">
        <f t="array" aca="1" ref="L7" ca="1">IF(AND(L$1&lt;&gt;0,$C7&lt;&gt;0),(SUMPRODUCT(INDIRECT('Settings for bespoke MI format'!$O$11),(_xlfn.IFNA(IF(INDEX(INDIRECT('Settings for bespoke MI format'!$O$9),MATCH(BoM_material,BUD_MI_L4_match,0))=L$1,1,0),0)),_xlfn.IFNA(IF(BoM_layer&amp;BoM_element&amp;BoM_vertical=$A7&amp;$B7&amp;$C7,1,0),0))/'Settings for bespoke MI format'!$O$10),"")</f>
        <v>0</v>
      </c>
      <c r="M7" s="127" cm="1">
        <f t="array" aca="1" ref="M7" ca="1">IF(AND(M$1&lt;&gt;0,$C7&lt;&gt;0),(SUMPRODUCT(INDIRECT('Settings for bespoke MI format'!$O$11),(_xlfn.IFNA(IF(INDEX(INDIRECT('Settings for bespoke MI format'!$O$9),MATCH(BoM_material,BUD_MI_L4_match,0))=M$1,1,0),0)),_xlfn.IFNA(IF(BoM_layer&amp;BoM_element&amp;BoM_vertical=$A7&amp;$B7&amp;$C7,1,0),0))/'Settings for bespoke MI format'!$O$10),"")</f>
        <v>0</v>
      </c>
      <c r="N7" s="127" cm="1">
        <f t="array" aca="1" ref="N7" ca="1">IF(AND(N$1&lt;&gt;0,$C7&lt;&gt;0),(SUMPRODUCT(INDIRECT('Settings for bespoke MI format'!$O$11),(_xlfn.IFNA(IF(INDEX(INDIRECT('Settings for bespoke MI format'!$O$9),MATCH(BoM_material,BUD_MI_L4_match,0))=N$1,1,0),0)),_xlfn.IFNA(IF(BoM_layer&amp;BoM_element&amp;BoM_vertical=$A7&amp;$B7&amp;$C7,1,0),0))/'Settings for bespoke MI format'!$O$10),"")</f>
        <v>0</v>
      </c>
    </row>
    <row r="8" spans="1:14" s="127" customFormat="1" x14ac:dyDescent="0.3">
      <c r="A8" s="127" t="str">
        <v>Structure</v>
      </c>
      <c r="B8" s="127" t="str">
        <v>Stairs and ramps</v>
      </c>
      <c r="C8" s="162" t="str">
        <v>Super</v>
      </c>
      <c r="D8" s="162" t="str">
        <f t="shared" si="0"/>
        <v>Structure_Stairs and ramps_Super</v>
      </c>
      <c r="E8" s="162" t="str">
        <f>IF(C8&lt;&gt;0,IF(ISBLANK('Settings for bespoke MI format'!$E$9),"",'Settings for bespoke MI format'!$E$9)&amp;"/"&amp;IF(ISBLANK('Settings for bespoke MI format'!$E$8),"",'Settings for bespoke MI format'!$E$8),"")</f>
        <v>kg/m2.GEFA</v>
      </c>
      <c r="F8" s="127" cm="1">
        <f t="array" aca="1" ref="F8" ca="1">IF(AND(F$1&lt;&gt;0,$C8&lt;&gt;0),(SUMPRODUCT(INDIRECT('Settings for bespoke MI format'!$O$11),(_xlfn.IFNA(IF(INDEX(INDIRECT('Settings for bespoke MI format'!$O$9),MATCH(BoM_material,BUD_MI_L4_match,0))=F$1,1,0),0)),_xlfn.IFNA(IF(BoM_layer&amp;BoM_element&amp;BoM_vertical=$A8&amp;$B8&amp;$C8,1,0),0))/'Settings for bespoke MI format'!$O$10),"")</f>
        <v>0</v>
      </c>
      <c r="G8" s="127" cm="1">
        <f t="array" aca="1" ref="G8" ca="1">IF(AND(G$1&lt;&gt;0,$C8&lt;&gt;0),(SUMPRODUCT(INDIRECT('Settings for bespoke MI format'!$O$11),(_xlfn.IFNA(IF(INDEX(INDIRECT('Settings for bespoke MI format'!$O$9),MATCH(BoM_material,BUD_MI_L4_match,0))=G$1,1,0),0)),_xlfn.IFNA(IF(BoM_layer&amp;BoM_element&amp;BoM_vertical=$A8&amp;$B8&amp;$C8,1,0),0))/'Settings for bespoke MI format'!$O$10),"")</f>
        <v>0</v>
      </c>
      <c r="H8" s="127" cm="1">
        <f t="array" aca="1" ref="H8" ca="1">IF(AND(H$1&lt;&gt;0,$C8&lt;&gt;0),(SUMPRODUCT(INDIRECT('Settings for bespoke MI format'!$O$11),(_xlfn.IFNA(IF(INDEX(INDIRECT('Settings for bespoke MI format'!$O$9),MATCH(BoM_material,BUD_MI_L4_match,0))=H$1,1,0),0)),_xlfn.IFNA(IF(BoM_layer&amp;BoM_element&amp;BoM_vertical=$A8&amp;$B8&amp;$C8,1,0),0))/'Settings for bespoke MI format'!$O$10),"")</f>
        <v>0</v>
      </c>
      <c r="I8" s="127" cm="1">
        <f t="array" aca="1" ref="I8" ca="1">IF(AND(I$1&lt;&gt;0,$C8&lt;&gt;0),(SUMPRODUCT(INDIRECT('Settings for bespoke MI format'!$O$11),(_xlfn.IFNA(IF(INDEX(INDIRECT('Settings for bespoke MI format'!$O$9),MATCH(BoM_material,BUD_MI_L4_match,0))=I$1,1,0),0)),_xlfn.IFNA(IF(BoM_layer&amp;BoM_element&amp;BoM_vertical=$A8&amp;$B8&amp;$C8,1,0),0))/'Settings for bespoke MI format'!$O$10),"")</f>
        <v>0</v>
      </c>
      <c r="J8" s="127" cm="1">
        <f t="array" aca="1" ref="J8" ca="1">IF(AND(J$1&lt;&gt;0,$C8&lt;&gt;0),(SUMPRODUCT(INDIRECT('Settings for bespoke MI format'!$O$11),(_xlfn.IFNA(IF(INDEX(INDIRECT('Settings for bespoke MI format'!$O$9),MATCH(BoM_material,BUD_MI_L4_match,0))=J$1,1,0),0)),_xlfn.IFNA(IF(BoM_layer&amp;BoM_element&amp;BoM_vertical=$A8&amp;$B8&amp;$C8,1,0),0))/'Settings for bespoke MI format'!$O$10),"")</f>
        <v>0</v>
      </c>
      <c r="K8" s="127" cm="1">
        <f t="array" aca="1" ref="K8" ca="1">IF(AND(K$1&lt;&gt;0,$C8&lt;&gt;0),(SUMPRODUCT(INDIRECT('Settings for bespoke MI format'!$O$11),(_xlfn.IFNA(IF(INDEX(INDIRECT('Settings for bespoke MI format'!$O$9),MATCH(BoM_material,BUD_MI_L4_match,0))=K$1,1,0),0)),_xlfn.IFNA(IF(BoM_layer&amp;BoM_element&amp;BoM_vertical=$A8&amp;$B8&amp;$C8,1,0),0))/'Settings for bespoke MI format'!$O$10),"")</f>
        <v>0</v>
      </c>
      <c r="L8" s="127" cm="1">
        <f t="array" aca="1" ref="L8" ca="1">IF(AND(L$1&lt;&gt;0,$C8&lt;&gt;0),(SUMPRODUCT(INDIRECT('Settings for bespoke MI format'!$O$11),(_xlfn.IFNA(IF(INDEX(INDIRECT('Settings for bespoke MI format'!$O$9),MATCH(BoM_material,BUD_MI_L4_match,0))=L$1,1,0),0)),_xlfn.IFNA(IF(BoM_layer&amp;BoM_element&amp;BoM_vertical=$A8&amp;$B8&amp;$C8,1,0),0))/'Settings for bespoke MI format'!$O$10),"")</f>
        <v>0</v>
      </c>
      <c r="M8" s="127" cm="1">
        <f t="array" aca="1" ref="M8" ca="1">IF(AND(M$1&lt;&gt;0,$C8&lt;&gt;0),(SUMPRODUCT(INDIRECT('Settings for bespoke MI format'!$O$11),(_xlfn.IFNA(IF(INDEX(INDIRECT('Settings for bespoke MI format'!$O$9),MATCH(BoM_material,BUD_MI_L4_match,0))=M$1,1,0),0)),_xlfn.IFNA(IF(BoM_layer&amp;BoM_element&amp;BoM_vertical=$A8&amp;$B8&amp;$C8,1,0),0))/'Settings for bespoke MI format'!$O$10),"")</f>
        <v>0</v>
      </c>
      <c r="N8" s="127" cm="1">
        <f t="array" aca="1" ref="N8" ca="1">IF(AND(N$1&lt;&gt;0,$C8&lt;&gt;0),(SUMPRODUCT(INDIRECT('Settings for bespoke MI format'!$O$11),(_xlfn.IFNA(IF(INDEX(INDIRECT('Settings for bespoke MI format'!$O$9),MATCH(BoM_material,BUD_MI_L4_match,0))=N$1,1,0),0)),_xlfn.IFNA(IF(BoM_layer&amp;BoM_element&amp;BoM_vertical=$A8&amp;$B8&amp;$C8,1,0),0))/'Settings for bespoke MI format'!$O$10),"")</f>
        <v>0</v>
      </c>
    </row>
    <row r="9" spans="1:14" s="127" customFormat="1" x14ac:dyDescent="0.3">
      <c r="A9" s="127" t="str">
        <v>Structure</v>
      </c>
      <c r="B9" s="127" t="str">
        <v>Upper floors</v>
      </c>
      <c r="C9" s="162" t="str">
        <v>Super</v>
      </c>
      <c r="D9" s="162" t="str">
        <f t="shared" si="0"/>
        <v>Structure_Upper floors_Super</v>
      </c>
      <c r="E9" s="162" t="str">
        <f>IF(C9&lt;&gt;0,IF(ISBLANK('Settings for bespoke MI format'!$E$9),"",'Settings for bespoke MI format'!$E$9)&amp;"/"&amp;IF(ISBLANK('Settings for bespoke MI format'!$E$8),"",'Settings for bespoke MI format'!$E$8),"")</f>
        <v>kg/m2.GEFA</v>
      </c>
      <c r="F9" s="127" cm="1">
        <f t="array" aca="1" ref="F9" ca="1">IF(AND(F$1&lt;&gt;0,$C9&lt;&gt;0),(SUMPRODUCT(INDIRECT('Settings for bespoke MI format'!$O$11),(_xlfn.IFNA(IF(INDEX(INDIRECT('Settings for bespoke MI format'!$O$9),MATCH(BoM_material,BUD_MI_L4_match,0))=F$1,1,0),0)),_xlfn.IFNA(IF(BoM_layer&amp;BoM_element&amp;BoM_vertical=$A9&amp;$B9&amp;$C9,1,0),0))/'Settings for bespoke MI format'!$O$10),"")</f>
        <v>0</v>
      </c>
      <c r="G9" s="127" cm="1">
        <f t="array" aca="1" ref="G9" ca="1">IF(AND(G$1&lt;&gt;0,$C9&lt;&gt;0),(SUMPRODUCT(INDIRECT('Settings for bespoke MI format'!$O$11),(_xlfn.IFNA(IF(INDEX(INDIRECT('Settings for bespoke MI format'!$O$9),MATCH(BoM_material,BUD_MI_L4_match,0))=G$1,1,0),0)),_xlfn.IFNA(IF(BoM_layer&amp;BoM_element&amp;BoM_vertical=$A9&amp;$B9&amp;$C9,1,0),0))/'Settings for bespoke MI format'!$O$10),"")</f>
        <v>0</v>
      </c>
      <c r="H9" s="127" cm="1">
        <f t="array" aca="1" ref="H9" ca="1">IF(AND(H$1&lt;&gt;0,$C9&lt;&gt;0),(SUMPRODUCT(INDIRECT('Settings for bespoke MI format'!$O$11),(_xlfn.IFNA(IF(INDEX(INDIRECT('Settings for bespoke MI format'!$O$9),MATCH(BoM_material,BUD_MI_L4_match,0))=H$1,1,0),0)),_xlfn.IFNA(IF(BoM_layer&amp;BoM_element&amp;BoM_vertical=$A9&amp;$B9&amp;$C9,1,0),0))/'Settings for bespoke MI format'!$O$10),"")</f>
        <v>0</v>
      </c>
      <c r="I9" s="127" cm="1">
        <f t="array" aca="1" ref="I9" ca="1">IF(AND(I$1&lt;&gt;0,$C9&lt;&gt;0),(SUMPRODUCT(INDIRECT('Settings for bespoke MI format'!$O$11),(_xlfn.IFNA(IF(INDEX(INDIRECT('Settings for bespoke MI format'!$O$9),MATCH(BoM_material,BUD_MI_L4_match,0))=I$1,1,0),0)),_xlfn.IFNA(IF(BoM_layer&amp;BoM_element&amp;BoM_vertical=$A9&amp;$B9&amp;$C9,1,0),0))/'Settings for bespoke MI format'!$O$10),"")</f>
        <v>0</v>
      </c>
      <c r="J9" s="127" cm="1">
        <f t="array" aca="1" ref="J9" ca="1">IF(AND(J$1&lt;&gt;0,$C9&lt;&gt;0),(SUMPRODUCT(INDIRECT('Settings for bespoke MI format'!$O$11),(_xlfn.IFNA(IF(INDEX(INDIRECT('Settings for bespoke MI format'!$O$9),MATCH(BoM_material,BUD_MI_L4_match,0))=J$1,1,0),0)),_xlfn.IFNA(IF(BoM_layer&amp;BoM_element&amp;BoM_vertical=$A9&amp;$B9&amp;$C9,1,0),0))/'Settings for bespoke MI format'!$O$10),"")</f>
        <v>0</v>
      </c>
      <c r="K9" s="127" cm="1">
        <f t="array" aca="1" ref="K9" ca="1">IF(AND(K$1&lt;&gt;0,$C9&lt;&gt;0),(SUMPRODUCT(INDIRECT('Settings for bespoke MI format'!$O$11),(_xlfn.IFNA(IF(INDEX(INDIRECT('Settings for bespoke MI format'!$O$9),MATCH(BoM_material,BUD_MI_L4_match,0))=K$1,1,0),0)),_xlfn.IFNA(IF(BoM_layer&amp;BoM_element&amp;BoM_vertical=$A9&amp;$B9&amp;$C9,1,0),0))/'Settings for bespoke MI format'!$O$10),"")</f>
        <v>0</v>
      </c>
      <c r="L9" s="127" cm="1">
        <f t="array" aca="1" ref="L9" ca="1">IF(AND(L$1&lt;&gt;0,$C9&lt;&gt;0),(SUMPRODUCT(INDIRECT('Settings for bespoke MI format'!$O$11),(_xlfn.IFNA(IF(INDEX(INDIRECT('Settings for bespoke MI format'!$O$9),MATCH(BoM_material,BUD_MI_L4_match,0))=L$1,1,0),0)),_xlfn.IFNA(IF(BoM_layer&amp;BoM_element&amp;BoM_vertical=$A9&amp;$B9&amp;$C9,1,0),0))/'Settings for bespoke MI format'!$O$10),"")</f>
        <v>26.353475531088087</v>
      </c>
      <c r="M9" s="127" cm="1">
        <f t="array" aca="1" ref="M9" ca="1">IF(AND(M$1&lt;&gt;0,$C9&lt;&gt;0),(SUMPRODUCT(INDIRECT('Settings for bespoke MI format'!$O$11),(_xlfn.IFNA(IF(INDEX(INDIRECT('Settings for bespoke MI format'!$O$9),MATCH(BoM_material,BUD_MI_L4_match,0))=M$1,1,0),0)),_xlfn.IFNA(IF(BoM_layer&amp;BoM_element&amp;BoM_vertical=$A9&amp;$B9&amp;$C9,1,0),0))/'Settings for bespoke MI format'!$O$10),"")</f>
        <v>11.39371670984456</v>
      </c>
      <c r="N9" s="127" cm="1">
        <f t="array" aca="1" ref="N9" ca="1">IF(AND(N$1&lt;&gt;0,$C9&lt;&gt;0),(SUMPRODUCT(INDIRECT('Settings for bespoke MI format'!$O$11),(_xlfn.IFNA(IF(INDEX(INDIRECT('Settings for bespoke MI format'!$O$9),MATCH(BoM_material,BUD_MI_L4_match,0))=N$1,1,0),0)),_xlfn.IFNA(IF(BoM_layer&amp;BoM_element&amp;BoM_vertical=$A9&amp;$B9&amp;$C9,1,0),0))/'Settings for bespoke MI format'!$O$10),"")</f>
        <v>0</v>
      </c>
    </row>
    <row r="10" spans="1:14" s="127" customFormat="1" x14ac:dyDescent="0.3">
      <c r="A10" s="127" t="str">
        <v>Structure</v>
      </c>
      <c r="B10" s="127" t="str">
        <v>Windows and external doors</v>
      </c>
      <c r="C10" s="162" t="str">
        <v>Super</v>
      </c>
      <c r="D10" s="162" t="str">
        <f t="shared" si="0"/>
        <v>Structure_Windows and external doors_Super</v>
      </c>
      <c r="E10" s="162" t="str">
        <f>IF(C10&lt;&gt;0,IF(ISBLANK('Settings for bespoke MI format'!$E$9),"",'Settings for bespoke MI format'!$E$9)&amp;"/"&amp;IF(ISBLANK('Settings for bespoke MI format'!$E$8),"",'Settings for bespoke MI format'!$E$8),"")</f>
        <v>kg/m2.GEFA</v>
      </c>
      <c r="F10" s="127" cm="1">
        <f t="array" aca="1" ref="F10" ca="1">IF(AND(F$1&lt;&gt;0,$C10&lt;&gt;0),(SUMPRODUCT(INDIRECT('Settings for bespoke MI format'!$O$11),(_xlfn.IFNA(IF(INDEX(INDIRECT('Settings for bespoke MI format'!$O$9),MATCH(BoM_material,BUD_MI_L4_match,0))=F$1,1,0),0)),_xlfn.IFNA(IF(BoM_layer&amp;BoM_element&amp;BoM_vertical=$A10&amp;$B10&amp;$C10,1,0),0))/'Settings for bespoke MI format'!$O$10),"")</f>
        <v>0</v>
      </c>
      <c r="G10" s="127" cm="1">
        <f t="array" aca="1" ref="G10" ca="1">IF(AND(G$1&lt;&gt;0,$C10&lt;&gt;0),(SUMPRODUCT(INDIRECT('Settings for bespoke MI format'!$O$11),(_xlfn.IFNA(IF(INDEX(INDIRECT('Settings for bespoke MI format'!$O$9),MATCH(BoM_material,BUD_MI_L4_match,0))=G$1,1,0),0)),_xlfn.IFNA(IF(BoM_layer&amp;BoM_element&amp;BoM_vertical=$A10&amp;$B10&amp;$C10,1,0),0))/'Settings for bespoke MI format'!$O$10),"")</f>
        <v>0</v>
      </c>
      <c r="H10" s="127" cm="1">
        <f t="array" aca="1" ref="H10" ca="1">IF(AND(H$1&lt;&gt;0,$C10&lt;&gt;0),(SUMPRODUCT(INDIRECT('Settings for bespoke MI format'!$O$11),(_xlfn.IFNA(IF(INDEX(INDIRECT('Settings for bespoke MI format'!$O$9),MATCH(BoM_material,BUD_MI_L4_match,0))=H$1,1,0),0)),_xlfn.IFNA(IF(BoM_layer&amp;BoM_element&amp;BoM_vertical=$A10&amp;$B10&amp;$C10,1,0),0))/'Settings for bespoke MI format'!$O$10),"")</f>
        <v>0</v>
      </c>
      <c r="I10" s="127" cm="1">
        <f t="array" aca="1" ref="I10" ca="1">IF(AND(I$1&lt;&gt;0,$C10&lt;&gt;0),(SUMPRODUCT(INDIRECT('Settings for bespoke MI format'!$O$11),(_xlfn.IFNA(IF(INDEX(INDIRECT('Settings for bespoke MI format'!$O$9),MATCH(BoM_material,BUD_MI_L4_match,0))=I$1,1,0),0)),_xlfn.IFNA(IF(BoM_layer&amp;BoM_element&amp;BoM_vertical=$A10&amp;$B10&amp;$C10,1,0),0))/'Settings for bespoke MI format'!$O$10),"")</f>
        <v>0</v>
      </c>
      <c r="J10" s="127" cm="1">
        <f t="array" aca="1" ref="J10" ca="1">IF(AND(J$1&lt;&gt;0,$C10&lt;&gt;0),(SUMPRODUCT(INDIRECT('Settings for bespoke MI format'!$O$11),(_xlfn.IFNA(IF(INDEX(INDIRECT('Settings for bespoke MI format'!$O$9),MATCH(BoM_material,BUD_MI_L4_match,0))=J$1,1,0),0)),_xlfn.IFNA(IF(BoM_layer&amp;BoM_element&amp;BoM_vertical=$A10&amp;$B10&amp;$C10,1,0),0))/'Settings for bespoke MI format'!$O$10),"")</f>
        <v>0</v>
      </c>
      <c r="K10" s="127" cm="1">
        <f t="array" aca="1" ref="K10" ca="1">IF(AND(K$1&lt;&gt;0,$C10&lt;&gt;0),(SUMPRODUCT(INDIRECT('Settings for bespoke MI format'!$O$11),(_xlfn.IFNA(IF(INDEX(INDIRECT('Settings for bespoke MI format'!$O$9),MATCH(BoM_material,BUD_MI_L4_match,0))=K$1,1,0),0)),_xlfn.IFNA(IF(BoM_layer&amp;BoM_element&amp;BoM_vertical=$A10&amp;$B10&amp;$C10,1,0),0))/'Settings for bespoke MI format'!$O$10),"")</f>
        <v>0</v>
      </c>
      <c r="L10" s="127" cm="1">
        <f t="array" aca="1" ref="L10" ca="1">IF(AND(L$1&lt;&gt;0,$C10&lt;&gt;0),(SUMPRODUCT(INDIRECT('Settings for bespoke MI format'!$O$11),(_xlfn.IFNA(IF(INDEX(INDIRECT('Settings for bespoke MI format'!$O$9),MATCH(BoM_material,BUD_MI_L4_match,0))=L$1,1,0),0)),_xlfn.IFNA(IF(BoM_layer&amp;BoM_element&amp;BoM_vertical=$A10&amp;$B10&amp;$C10,1,0),0))/'Settings for bespoke MI format'!$O$10),"")</f>
        <v>0</v>
      </c>
      <c r="M10" s="127" cm="1">
        <f t="array" aca="1" ref="M10" ca="1">IF(AND(M$1&lt;&gt;0,$C10&lt;&gt;0),(SUMPRODUCT(INDIRECT('Settings for bespoke MI format'!$O$11),(_xlfn.IFNA(IF(INDEX(INDIRECT('Settings for bespoke MI format'!$O$9),MATCH(BoM_material,BUD_MI_L4_match,0))=M$1,1,0),0)),_xlfn.IFNA(IF(BoM_layer&amp;BoM_element&amp;BoM_vertical=$A10&amp;$B10&amp;$C10,1,0),0))/'Settings for bespoke MI format'!$O$10),"")</f>
        <v>0</v>
      </c>
      <c r="N10" s="127" cm="1">
        <f t="array" aca="1" ref="N10" ca="1">IF(AND(N$1&lt;&gt;0,$C10&lt;&gt;0),(SUMPRODUCT(INDIRECT('Settings for bespoke MI format'!$O$11),(_xlfn.IFNA(IF(INDEX(INDIRECT('Settings for bespoke MI format'!$O$9),MATCH(BoM_material,BUD_MI_L4_match,0))=N$1,1,0),0)),_xlfn.IFNA(IF(BoM_layer&amp;BoM_element&amp;BoM_vertical=$A10&amp;$B10&amp;$C10,1,0),0))/'Settings for bespoke MI format'!$O$10),"")</f>
        <v>0</v>
      </c>
    </row>
    <row r="11" spans="1:14" s="127" customFormat="1" x14ac:dyDescent="0.3">
      <c r="A11" s="127" t="str">
        <v>Structure</v>
      </c>
      <c r="B11" s="127" t="str">
        <v>Lowest floor</v>
      </c>
      <c r="C11" s="162" t="str">
        <v>Sub</v>
      </c>
      <c r="D11" s="162" t="str">
        <f t="shared" si="0"/>
        <v>Structure_Lowest floor_Sub</v>
      </c>
      <c r="E11" s="162" t="str">
        <f>IF(C11&lt;&gt;0,IF(ISBLANK('Settings for bespoke MI format'!$E$9),"",'Settings for bespoke MI format'!$E$9)&amp;"/"&amp;IF(ISBLANK('Settings for bespoke MI format'!$E$8),"",'Settings for bespoke MI format'!$E$8),"")</f>
        <v>kg/m2.GEFA</v>
      </c>
      <c r="F11" s="127" cm="1">
        <f t="array" aca="1" ref="F11" ca="1">IF(AND(F$1&lt;&gt;0,$C11&lt;&gt;0),(SUMPRODUCT(INDIRECT('Settings for bespoke MI format'!$O$11),(_xlfn.IFNA(IF(INDEX(INDIRECT('Settings for bespoke MI format'!$O$9),MATCH(BoM_material,BUD_MI_L4_match,0))=F$1,1,0),0)),_xlfn.IFNA(IF(BoM_layer&amp;BoM_element&amp;BoM_vertical=$A11&amp;$B11&amp;$C11,1,0),0))/'Settings for bespoke MI format'!$O$10),"")</f>
        <v>0</v>
      </c>
      <c r="G11" s="127" cm="1">
        <f t="array" aca="1" ref="G11" ca="1">IF(AND(G$1&lt;&gt;0,$C11&lt;&gt;0),(SUMPRODUCT(INDIRECT('Settings for bespoke MI format'!$O$11),(_xlfn.IFNA(IF(INDEX(INDIRECT('Settings for bespoke MI format'!$O$9),MATCH(BoM_material,BUD_MI_L4_match,0))=G$1,1,0),0)),_xlfn.IFNA(IF(BoM_layer&amp;BoM_element&amp;BoM_vertical=$A11&amp;$B11&amp;$C11,1,0),0))/'Settings for bespoke MI format'!$O$10),"")</f>
        <v>0</v>
      </c>
      <c r="H11" s="127" cm="1">
        <f t="array" aca="1" ref="H11" ca="1">IF(AND(H$1&lt;&gt;0,$C11&lt;&gt;0),(SUMPRODUCT(INDIRECT('Settings for bespoke MI format'!$O$11),(_xlfn.IFNA(IF(INDEX(INDIRECT('Settings for bespoke MI format'!$O$9),MATCH(BoM_material,BUD_MI_L4_match,0))=H$1,1,0),0)),_xlfn.IFNA(IF(BoM_layer&amp;BoM_element&amp;BoM_vertical=$A11&amp;$B11&amp;$C11,1,0),0))/'Settings for bespoke MI format'!$O$10),"")</f>
        <v>0</v>
      </c>
      <c r="I11" s="127" cm="1">
        <f t="array" aca="1" ref="I11" ca="1">IF(AND(I$1&lt;&gt;0,$C11&lt;&gt;0),(SUMPRODUCT(INDIRECT('Settings for bespoke MI format'!$O$11),(_xlfn.IFNA(IF(INDEX(INDIRECT('Settings for bespoke MI format'!$O$9),MATCH(BoM_material,BUD_MI_L4_match,0))=I$1,1,0),0)),_xlfn.IFNA(IF(BoM_layer&amp;BoM_element&amp;BoM_vertical=$A11&amp;$B11&amp;$C11,1,0),0))/'Settings for bespoke MI format'!$O$10),"")</f>
        <v>0</v>
      </c>
      <c r="J11" s="127" cm="1">
        <f t="array" aca="1" ref="J11" ca="1">IF(AND(J$1&lt;&gt;0,$C11&lt;&gt;0),(SUMPRODUCT(INDIRECT('Settings for bespoke MI format'!$O$11),(_xlfn.IFNA(IF(INDEX(INDIRECT('Settings for bespoke MI format'!$O$9),MATCH(BoM_material,BUD_MI_L4_match,0))=J$1,1,0),0)),_xlfn.IFNA(IF(BoM_layer&amp;BoM_element&amp;BoM_vertical=$A11&amp;$B11&amp;$C11,1,0),0))/'Settings for bespoke MI format'!$O$10),"")</f>
        <v>0</v>
      </c>
      <c r="K11" s="127" cm="1">
        <f t="array" aca="1" ref="K11" ca="1">IF(AND(K$1&lt;&gt;0,$C11&lt;&gt;0),(SUMPRODUCT(INDIRECT('Settings for bespoke MI format'!$O$11),(_xlfn.IFNA(IF(INDEX(INDIRECT('Settings for bespoke MI format'!$O$9),MATCH(BoM_material,BUD_MI_L4_match,0))=K$1,1,0),0)),_xlfn.IFNA(IF(BoM_layer&amp;BoM_element&amp;BoM_vertical=$A11&amp;$B11&amp;$C11,1,0),0))/'Settings for bespoke MI format'!$O$10),"")</f>
        <v>0.21762419689119167</v>
      </c>
      <c r="L11" s="127" cm="1">
        <f t="array" aca="1" ref="L11" ca="1">IF(AND(L$1&lt;&gt;0,$C11&lt;&gt;0),(SUMPRODUCT(INDIRECT('Settings for bespoke MI format'!$O$11),(_xlfn.IFNA(IF(INDEX(INDIRECT('Settings for bespoke MI format'!$O$9),MATCH(BoM_material,BUD_MI_L4_match,0))=L$1,1,0),0)),_xlfn.IFNA(IF(BoM_layer&amp;BoM_element&amp;BoM_vertical=$A11&amp;$B11&amp;$C11,1,0),0))/'Settings for bespoke MI format'!$O$10),"")</f>
        <v>0</v>
      </c>
      <c r="M11" s="127" cm="1">
        <f t="array" aca="1" ref="M11" ca="1">IF(AND(M$1&lt;&gt;0,$C11&lt;&gt;0),(SUMPRODUCT(INDIRECT('Settings for bespoke MI format'!$O$11),(_xlfn.IFNA(IF(INDEX(INDIRECT('Settings for bespoke MI format'!$O$9),MATCH(BoM_material,BUD_MI_L4_match,0))=M$1,1,0),0)),_xlfn.IFNA(IF(BoM_layer&amp;BoM_element&amp;BoM_vertical=$A11&amp;$B11&amp;$C11,1,0),0))/'Settings for bespoke MI format'!$O$10),"")</f>
        <v>547.57554404145071</v>
      </c>
      <c r="N11" s="127" cm="1">
        <f t="array" aca="1" ref="N11" ca="1">IF(AND(N$1&lt;&gt;0,$C11&lt;&gt;0),(SUMPRODUCT(INDIRECT('Settings for bespoke MI format'!$O$11),(_xlfn.IFNA(IF(INDEX(INDIRECT('Settings for bespoke MI format'!$O$9),MATCH(BoM_material,BUD_MI_L4_match,0))=N$1,1,0),0)),_xlfn.IFNA(IF(BoM_layer&amp;BoM_element&amp;BoM_vertical=$A11&amp;$B11&amp;$C11,1,0),0))/'Settings for bespoke MI format'!$O$10),"")</f>
        <v>0</v>
      </c>
    </row>
    <row r="12" spans="1:14" s="127" customFormat="1" x14ac:dyDescent="0.3">
      <c r="A12" s="127" t="str">
        <v>Structure</v>
      </c>
      <c r="B12" s="127" t="str">
        <v>Basement and retaining walls</v>
      </c>
      <c r="C12" s="162" t="str">
        <v>Sub</v>
      </c>
      <c r="D12" s="162" t="str">
        <f t="shared" si="0"/>
        <v>Structure_Basement and retaining walls_Sub</v>
      </c>
      <c r="E12" s="162" t="str">
        <f>IF(C12&lt;&gt;0,IF(ISBLANK('Settings for bespoke MI format'!$E$9),"",'Settings for bespoke MI format'!$E$9)&amp;"/"&amp;IF(ISBLANK('Settings for bespoke MI format'!$E$8),"",'Settings for bespoke MI format'!$E$8),"")</f>
        <v>kg/m2.GEFA</v>
      </c>
      <c r="F12" s="127" cm="1">
        <f t="array" aca="1" ref="F12" ca="1">IF(AND(F$1&lt;&gt;0,$C12&lt;&gt;0),(SUMPRODUCT(INDIRECT('Settings for bespoke MI format'!$O$11),(_xlfn.IFNA(IF(INDEX(INDIRECT('Settings for bespoke MI format'!$O$9),MATCH(BoM_material,BUD_MI_L4_match,0))=F$1,1,0),0)),_xlfn.IFNA(IF(BoM_layer&amp;BoM_element&amp;BoM_vertical=$A12&amp;$B12&amp;$C12,1,0),0))/'Settings for bespoke MI format'!$O$10),"")</f>
        <v>0</v>
      </c>
      <c r="G12" s="127" cm="1">
        <f t="array" aca="1" ref="G12" ca="1">IF(AND(G$1&lt;&gt;0,$C12&lt;&gt;0),(SUMPRODUCT(INDIRECT('Settings for bespoke MI format'!$O$11),(_xlfn.IFNA(IF(INDEX(INDIRECT('Settings for bespoke MI format'!$O$9),MATCH(BoM_material,BUD_MI_L4_match,0))=G$1,1,0),0)),_xlfn.IFNA(IF(BoM_layer&amp;BoM_element&amp;BoM_vertical=$A12&amp;$B12&amp;$C12,1,0),0))/'Settings for bespoke MI format'!$O$10),"")</f>
        <v>0</v>
      </c>
      <c r="H12" s="127" cm="1">
        <f t="array" aca="1" ref="H12" ca="1">IF(AND(H$1&lt;&gt;0,$C12&lt;&gt;0),(SUMPRODUCT(INDIRECT('Settings for bespoke MI format'!$O$11),(_xlfn.IFNA(IF(INDEX(INDIRECT('Settings for bespoke MI format'!$O$9),MATCH(BoM_material,BUD_MI_L4_match,0))=H$1,1,0),0)),_xlfn.IFNA(IF(BoM_layer&amp;BoM_element&amp;BoM_vertical=$A12&amp;$B12&amp;$C12,1,0),0))/'Settings for bespoke MI format'!$O$10),"")</f>
        <v>0</v>
      </c>
      <c r="I12" s="127" cm="1">
        <f t="array" aca="1" ref="I12" ca="1">IF(AND(I$1&lt;&gt;0,$C12&lt;&gt;0),(SUMPRODUCT(INDIRECT('Settings for bespoke MI format'!$O$11),(_xlfn.IFNA(IF(INDEX(INDIRECT('Settings for bespoke MI format'!$O$9),MATCH(BoM_material,BUD_MI_L4_match,0))=I$1,1,0),0)),_xlfn.IFNA(IF(BoM_layer&amp;BoM_element&amp;BoM_vertical=$A12&amp;$B12&amp;$C12,1,0),0))/'Settings for bespoke MI format'!$O$10),"")</f>
        <v>0</v>
      </c>
      <c r="J12" s="127" cm="1">
        <f t="array" aca="1" ref="J12" ca="1">IF(AND(J$1&lt;&gt;0,$C12&lt;&gt;0),(SUMPRODUCT(INDIRECT('Settings for bespoke MI format'!$O$11),(_xlfn.IFNA(IF(INDEX(INDIRECT('Settings for bespoke MI format'!$O$9),MATCH(BoM_material,BUD_MI_L4_match,0))=J$1,1,0),0)),_xlfn.IFNA(IF(BoM_layer&amp;BoM_element&amp;BoM_vertical=$A12&amp;$B12&amp;$C12,1,0),0))/'Settings for bespoke MI format'!$O$10),"")</f>
        <v>0</v>
      </c>
      <c r="K12" s="127" cm="1">
        <f t="array" aca="1" ref="K12" ca="1">IF(AND(K$1&lt;&gt;0,$C12&lt;&gt;0),(SUMPRODUCT(INDIRECT('Settings for bespoke MI format'!$O$11),(_xlfn.IFNA(IF(INDEX(INDIRECT('Settings for bespoke MI format'!$O$9),MATCH(BoM_material,BUD_MI_L4_match,0))=K$1,1,0),0)),_xlfn.IFNA(IF(BoM_layer&amp;BoM_element&amp;BoM_vertical=$A12&amp;$B12&amp;$C12,1,0),0))/'Settings for bespoke MI format'!$O$10),"")</f>
        <v>0</v>
      </c>
      <c r="L12" s="127" cm="1">
        <f t="array" aca="1" ref="L12" ca="1">IF(AND(L$1&lt;&gt;0,$C12&lt;&gt;0),(SUMPRODUCT(INDIRECT('Settings for bespoke MI format'!$O$11),(_xlfn.IFNA(IF(INDEX(INDIRECT('Settings for bespoke MI format'!$O$9),MATCH(BoM_material,BUD_MI_L4_match,0))=L$1,1,0),0)),_xlfn.IFNA(IF(BoM_layer&amp;BoM_element&amp;BoM_vertical=$A12&amp;$B12&amp;$C12,1,0),0))/'Settings for bespoke MI format'!$O$10),"")</f>
        <v>0</v>
      </c>
      <c r="M12" s="127" cm="1">
        <f t="array" aca="1" ref="M12" ca="1">IF(AND(M$1&lt;&gt;0,$C12&lt;&gt;0),(SUMPRODUCT(INDIRECT('Settings for bespoke MI format'!$O$11),(_xlfn.IFNA(IF(INDEX(INDIRECT('Settings for bespoke MI format'!$O$9),MATCH(BoM_material,BUD_MI_L4_match,0))=M$1,1,0),0)),_xlfn.IFNA(IF(BoM_layer&amp;BoM_element&amp;BoM_vertical=$A12&amp;$B12&amp;$C12,1,0),0))/'Settings for bespoke MI format'!$O$10),"")</f>
        <v>0</v>
      </c>
      <c r="N12" s="127" cm="1">
        <f t="array" aca="1" ref="N12" ca="1">IF(AND(N$1&lt;&gt;0,$C12&lt;&gt;0),(SUMPRODUCT(INDIRECT('Settings for bespoke MI format'!$O$11),(_xlfn.IFNA(IF(INDEX(INDIRECT('Settings for bespoke MI format'!$O$9),MATCH(BoM_material,BUD_MI_L4_match,0))=N$1,1,0),0)),_xlfn.IFNA(IF(BoM_layer&amp;BoM_element&amp;BoM_vertical=$A12&amp;$B12&amp;$C12,1,0),0))/'Settings for bespoke MI format'!$O$10),"")</f>
        <v>0</v>
      </c>
    </row>
    <row r="13" spans="1:14" s="127" customFormat="1" x14ac:dyDescent="0.3">
      <c r="A13" s="127" t="str">
        <v>Structure</v>
      </c>
      <c r="B13" s="127" t="str">
        <v>Foundations</v>
      </c>
      <c r="C13" s="162" t="str">
        <v>Sub</v>
      </c>
      <c r="D13" s="162" t="str">
        <f t="shared" si="0"/>
        <v>Structure_Foundations_Sub</v>
      </c>
      <c r="E13" s="162" t="str">
        <f>IF(C13&lt;&gt;0,IF(ISBLANK('Settings for bespoke MI format'!$E$9),"",'Settings for bespoke MI format'!$E$9)&amp;"/"&amp;IF(ISBLANK('Settings for bespoke MI format'!$E$8),"",'Settings for bespoke MI format'!$E$8),"")</f>
        <v>kg/m2.GEFA</v>
      </c>
      <c r="F13" s="127" cm="1">
        <f t="array" aca="1" ref="F13" ca="1">IF(AND(F$1&lt;&gt;0,$C13&lt;&gt;0),(SUMPRODUCT(INDIRECT('Settings for bespoke MI format'!$O$11),(_xlfn.IFNA(IF(INDEX(INDIRECT('Settings for bespoke MI format'!$O$9),MATCH(BoM_material,BUD_MI_L4_match,0))=F$1,1,0),0)),_xlfn.IFNA(IF(BoM_layer&amp;BoM_element&amp;BoM_vertical=$A13&amp;$B13&amp;$C13,1,0),0))/'Settings for bespoke MI format'!$O$10),"")</f>
        <v>0</v>
      </c>
      <c r="G13" s="127" cm="1">
        <f t="array" aca="1" ref="G13" ca="1">IF(AND(G$1&lt;&gt;0,$C13&lt;&gt;0),(SUMPRODUCT(INDIRECT('Settings for bespoke MI format'!$O$11),(_xlfn.IFNA(IF(INDEX(INDIRECT('Settings for bespoke MI format'!$O$9),MATCH(BoM_material,BUD_MI_L4_match,0))=G$1,1,0),0)),_xlfn.IFNA(IF(BoM_layer&amp;BoM_element&amp;BoM_vertical=$A13&amp;$B13&amp;$C13,1,0),0))/'Settings for bespoke MI format'!$O$10),"")</f>
        <v>1.2087046632124352</v>
      </c>
      <c r="H13" s="127" cm="1">
        <f t="array" aca="1" ref="H13" ca="1">IF(AND(H$1&lt;&gt;0,$C13&lt;&gt;0),(SUMPRODUCT(INDIRECT('Settings for bespoke MI format'!$O$11),(_xlfn.IFNA(IF(INDEX(INDIRECT('Settings for bespoke MI format'!$O$9),MATCH(BoM_material,BUD_MI_L4_match,0))=H$1,1,0),0)),_xlfn.IFNA(IF(BoM_layer&amp;BoM_element&amp;BoM_vertical=$A13&amp;$B13&amp;$C13,1,0),0))/'Settings for bespoke MI format'!$O$10),"")</f>
        <v>0</v>
      </c>
      <c r="I13" s="127" cm="1">
        <f t="array" aca="1" ref="I13" ca="1">IF(AND(I$1&lt;&gt;0,$C13&lt;&gt;0),(SUMPRODUCT(INDIRECT('Settings for bespoke MI format'!$O$11),(_xlfn.IFNA(IF(INDEX(INDIRECT('Settings for bespoke MI format'!$O$9),MATCH(BoM_material,BUD_MI_L4_match,0))=I$1,1,0),0)),_xlfn.IFNA(IF(BoM_layer&amp;BoM_element&amp;BoM_vertical=$A13&amp;$B13&amp;$C13,1,0),0))/'Settings for bespoke MI format'!$O$10),"")</f>
        <v>0</v>
      </c>
      <c r="J13" s="127" cm="1">
        <f t="array" aca="1" ref="J13" ca="1">IF(AND(J$1&lt;&gt;0,$C13&lt;&gt;0),(SUMPRODUCT(INDIRECT('Settings for bespoke MI format'!$O$11),(_xlfn.IFNA(IF(INDEX(INDIRECT('Settings for bespoke MI format'!$O$9),MATCH(BoM_material,BUD_MI_L4_match,0))=J$1,1,0),0)),_xlfn.IFNA(IF(BoM_layer&amp;BoM_element&amp;BoM_vertical=$A13&amp;$B13&amp;$C13,1,0),0))/'Settings for bespoke MI format'!$O$10),"")</f>
        <v>0</v>
      </c>
      <c r="K13" s="127" cm="1">
        <f t="array" aca="1" ref="K13" ca="1">IF(AND(K$1&lt;&gt;0,$C13&lt;&gt;0),(SUMPRODUCT(INDIRECT('Settings for bespoke MI format'!$O$11),(_xlfn.IFNA(IF(INDEX(INDIRECT('Settings for bespoke MI format'!$O$9),MATCH(BoM_material,BUD_MI_L4_match,0))=K$1,1,0),0)),_xlfn.IFNA(IF(BoM_layer&amp;BoM_element&amp;BoM_vertical=$A13&amp;$B13&amp;$C13,1,0),0))/'Settings for bespoke MI format'!$O$10),"")</f>
        <v>0</v>
      </c>
      <c r="L13" s="127" cm="1">
        <f t="array" aca="1" ref="L13" ca="1">IF(AND(L$1&lt;&gt;0,$C13&lt;&gt;0),(SUMPRODUCT(INDIRECT('Settings for bespoke MI format'!$O$11),(_xlfn.IFNA(IF(INDEX(INDIRECT('Settings for bespoke MI format'!$O$9),MATCH(BoM_material,BUD_MI_L4_match,0))=L$1,1,0),0)),_xlfn.IFNA(IF(BoM_layer&amp;BoM_element&amp;BoM_vertical=$A13&amp;$B13&amp;$C13,1,0),0))/'Settings for bespoke MI format'!$O$10),"")</f>
        <v>0</v>
      </c>
      <c r="M13" s="127" cm="1">
        <f t="array" aca="1" ref="M13" ca="1">IF(AND(M$1&lt;&gt;0,$C13&lt;&gt;0),(SUMPRODUCT(INDIRECT('Settings for bespoke MI format'!$O$11),(_xlfn.IFNA(IF(INDEX(INDIRECT('Settings for bespoke MI format'!$O$9),MATCH(BoM_material,BUD_MI_L4_match,0))=M$1,1,0),0)),_xlfn.IFNA(IF(BoM_layer&amp;BoM_element&amp;BoM_vertical=$A13&amp;$B13&amp;$C13,1,0),0))/'Settings for bespoke MI format'!$O$10),"")</f>
        <v>168.78287564766836</v>
      </c>
      <c r="N13" s="127" cm="1">
        <f t="array" aca="1" ref="N13" ca="1">IF(AND(N$1&lt;&gt;0,$C13&lt;&gt;0),(SUMPRODUCT(INDIRECT('Settings for bespoke MI format'!$O$11),(_xlfn.IFNA(IF(INDEX(INDIRECT('Settings for bespoke MI format'!$O$9),MATCH(BoM_material,BUD_MI_L4_match,0))=N$1,1,0),0)),_xlfn.IFNA(IF(BoM_layer&amp;BoM_element&amp;BoM_vertical=$A13&amp;$B13&amp;$C13,1,0),0))/'Settings for bespoke MI format'!$O$10),"")</f>
        <v>0</v>
      </c>
    </row>
    <row r="14" spans="1:14" s="127" customFormat="1" x14ac:dyDescent="0.3">
      <c r="A14" s="127" t="str">
        <v>Space</v>
      </c>
      <c r="B14" s="127" t="str">
        <v>Beams</v>
      </c>
      <c r="C14" s="162" t="str">
        <v>Super</v>
      </c>
      <c r="D14" s="162" t="str">
        <f t="shared" si="0"/>
        <v>Space_Beams_Super</v>
      </c>
      <c r="E14" s="162" t="str">
        <f>IF(C14&lt;&gt;0,IF(ISBLANK('Settings for bespoke MI format'!$E$9),"",'Settings for bespoke MI format'!$E$9)&amp;"/"&amp;IF(ISBLANK('Settings for bespoke MI format'!$E$8),"",'Settings for bespoke MI format'!$E$8),"")</f>
        <v>kg/m2.GEFA</v>
      </c>
      <c r="F14" s="127" cm="1">
        <f t="array" aca="1" ref="F14" ca="1">IF(AND(F$1&lt;&gt;0,$C14&lt;&gt;0),(SUMPRODUCT(INDIRECT('Settings for bespoke MI format'!$O$11),(_xlfn.IFNA(IF(INDEX(INDIRECT('Settings for bespoke MI format'!$O$9),MATCH(BoM_material,BUD_MI_L4_match,0))=F$1,1,0),0)),_xlfn.IFNA(IF(BoM_layer&amp;BoM_element&amp;BoM_vertical=$A14&amp;$B14&amp;$C14,1,0),0))/'Settings for bespoke MI format'!$O$10),"")</f>
        <v>0</v>
      </c>
      <c r="G14" s="127" cm="1">
        <f t="array" aca="1" ref="G14" ca="1">IF(AND(G$1&lt;&gt;0,$C14&lt;&gt;0),(SUMPRODUCT(INDIRECT('Settings for bespoke MI format'!$O$11),(_xlfn.IFNA(IF(INDEX(INDIRECT('Settings for bespoke MI format'!$O$9),MATCH(BoM_material,BUD_MI_L4_match,0))=G$1,1,0),0)),_xlfn.IFNA(IF(BoM_layer&amp;BoM_element&amp;BoM_vertical=$A14&amp;$B14&amp;$C14,1,0),0))/'Settings for bespoke MI format'!$O$10),"")</f>
        <v>0</v>
      </c>
      <c r="H14" s="127" cm="1">
        <f t="array" aca="1" ref="H14" ca="1">IF(AND(H$1&lt;&gt;0,$C14&lt;&gt;0),(SUMPRODUCT(INDIRECT('Settings for bespoke MI format'!$O$11),(_xlfn.IFNA(IF(INDEX(INDIRECT('Settings for bespoke MI format'!$O$9),MATCH(BoM_material,BUD_MI_L4_match,0))=H$1,1,0),0)),_xlfn.IFNA(IF(BoM_layer&amp;BoM_element&amp;BoM_vertical=$A14&amp;$B14&amp;$C14,1,0),0))/'Settings for bespoke MI format'!$O$10),"")</f>
        <v>0</v>
      </c>
      <c r="I14" s="127" cm="1">
        <f t="array" aca="1" ref="I14" ca="1">IF(AND(I$1&lt;&gt;0,$C14&lt;&gt;0),(SUMPRODUCT(INDIRECT('Settings for bespoke MI format'!$O$11),(_xlfn.IFNA(IF(INDEX(INDIRECT('Settings for bespoke MI format'!$O$9),MATCH(BoM_material,BUD_MI_L4_match,0))=I$1,1,0),0)),_xlfn.IFNA(IF(BoM_layer&amp;BoM_element&amp;BoM_vertical=$A14&amp;$B14&amp;$C14,1,0),0))/'Settings for bespoke MI format'!$O$10),"")</f>
        <v>0</v>
      </c>
      <c r="J14" s="127" cm="1">
        <f t="array" aca="1" ref="J14" ca="1">IF(AND(J$1&lt;&gt;0,$C14&lt;&gt;0),(SUMPRODUCT(INDIRECT('Settings for bespoke MI format'!$O$11),(_xlfn.IFNA(IF(INDEX(INDIRECT('Settings for bespoke MI format'!$O$9),MATCH(BoM_material,BUD_MI_L4_match,0))=J$1,1,0),0)),_xlfn.IFNA(IF(BoM_layer&amp;BoM_element&amp;BoM_vertical=$A14&amp;$B14&amp;$C14,1,0),0))/'Settings for bespoke MI format'!$O$10),"")</f>
        <v>0</v>
      </c>
      <c r="K14" s="127" cm="1">
        <f t="array" aca="1" ref="K14" ca="1">IF(AND(K$1&lt;&gt;0,$C14&lt;&gt;0),(SUMPRODUCT(INDIRECT('Settings for bespoke MI format'!$O$11),(_xlfn.IFNA(IF(INDEX(INDIRECT('Settings for bespoke MI format'!$O$9),MATCH(BoM_material,BUD_MI_L4_match,0))=K$1,1,0),0)),_xlfn.IFNA(IF(BoM_layer&amp;BoM_element&amp;BoM_vertical=$A14&amp;$B14&amp;$C14,1,0),0))/'Settings for bespoke MI format'!$O$10),"")</f>
        <v>0</v>
      </c>
      <c r="L14" s="127" cm="1">
        <f t="array" aca="1" ref="L14" ca="1">IF(AND(L$1&lt;&gt;0,$C14&lt;&gt;0),(SUMPRODUCT(INDIRECT('Settings for bespoke MI format'!$O$11),(_xlfn.IFNA(IF(INDEX(INDIRECT('Settings for bespoke MI format'!$O$9),MATCH(BoM_material,BUD_MI_L4_match,0))=L$1,1,0),0)),_xlfn.IFNA(IF(BoM_layer&amp;BoM_element&amp;BoM_vertical=$A14&amp;$B14&amp;$C14,1,0),0))/'Settings for bespoke MI format'!$O$10),"")</f>
        <v>0</v>
      </c>
      <c r="M14" s="127" cm="1">
        <f t="array" aca="1" ref="M14" ca="1">IF(AND(M$1&lt;&gt;0,$C14&lt;&gt;0),(SUMPRODUCT(INDIRECT('Settings for bespoke MI format'!$O$11),(_xlfn.IFNA(IF(INDEX(INDIRECT('Settings for bespoke MI format'!$O$9),MATCH(BoM_material,BUD_MI_L4_match,0))=M$1,1,0),0)),_xlfn.IFNA(IF(BoM_layer&amp;BoM_element&amp;BoM_vertical=$A14&amp;$B14&amp;$C14,1,0),0))/'Settings for bespoke MI format'!$O$10),"")</f>
        <v>0</v>
      </c>
      <c r="N14" s="127" cm="1">
        <f t="array" aca="1" ref="N14" ca="1">IF(AND(N$1&lt;&gt;0,$C14&lt;&gt;0),(SUMPRODUCT(INDIRECT('Settings for bespoke MI format'!$O$11),(_xlfn.IFNA(IF(INDEX(INDIRECT('Settings for bespoke MI format'!$O$9),MATCH(BoM_material,BUD_MI_L4_match,0))=N$1,1,0),0)),_xlfn.IFNA(IF(BoM_layer&amp;BoM_element&amp;BoM_vertical=$A14&amp;$B14&amp;$C14,1,0),0))/'Settings for bespoke MI format'!$O$10),"")</f>
        <v>0</v>
      </c>
    </row>
    <row r="15" spans="1:14" s="127" customFormat="1" x14ac:dyDescent="0.3">
      <c r="A15" s="127" t="str">
        <v>Space</v>
      </c>
      <c r="B15" s="127" t="str">
        <v>Columns</v>
      </c>
      <c r="C15" s="162" t="str">
        <v>Super</v>
      </c>
      <c r="D15" s="162" t="str">
        <f t="shared" si="0"/>
        <v>Space_Columns_Super</v>
      </c>
      <c r="E15" s="162" t="str">
        <f>IF(C15&lt;&gt;0,IF(ISBLANK('Settings for bespoke MI format'!$E$9),"",'Settings for bespoke MI format'!$E$9)&amp;"/"&amp;IF(ISBLANK('Settings for bespoke MI format'!$E$8),"",'Settings for bespoke MI format'!$E$8),"")</f>
        <v>kg/m2.GEFA</v>
      </c>
      <c r="F15" s="127" cm="1">
        <f t="array" aca="1" ref="F15" ca="1">IF(AND(F$1&lt;&gt;0,$C15&lt;&gt;0),(SUMPRODUCT(INDIRECT('Settings for bespoke MI format'!$O$11),(_xlfn.IFNA(IF(INDEX(INDIRECT('Settings for bespoke MI format'!$O$9),MATCH(BoM_material,BUD_MI_L4_match,0))=F$1,1,0),0)),_xlfn.IFNA(IF(BoM_layer&amp;BoM_element&amp;BoM_vertical=$A15&amp;$B15&amp;$C15,1,0),0))/'Settings for bespoke MI format'!$O$10),"")</f>
        <v>0</v>
      </c>
      <c r="G15" s="127" cm="1">
        <f t="array" aca="1" ref="G15" ca="1">IF(AND(G$1&lt;&gt;0,$C15&lt;&gt;0),(SUMPRODUCT(INDIRECT('Settings for bespoke MI format'!$O$11),(_xlfn.IFNA(IF(INDEX(INDIRECT('Settings for bespoke MI format'!$O$9),MATCH(BoM_material,BUD_MI_L4_match,0))=G$1,1,0),0)),_xlfn.IFNA(IF(BoM_layer&amp;BoM_element&amp;BoM_vertical=$A15&amp;$B15&amp;$C15,1,0),0))/'Settings for bespoke MI format'!$O$10),"")</f>
        <v>0</v>
      </c>
      <c r="H15" s="127" cm="1">
        <f t="array" aca="1" ref="H15" ca="1">IF(AND(H$1&lt;&gt;0,$C15&lt;&gt;0),(SUMPRODUCT(INDIRECT('Settings for bespoke MI format'!$O$11),(_xlfn.IFNA(IF(INDEX(INDIRECT('Settings for bespoke MI format'!$O$9),MATCH(BoM_material,BUD_MI_L4_match,0))=H$1,1,0),0)),_xlfn.IFNA(IF(BoM_layer&amp;BoM_element&amp;BoM_vertical=$A15&amp;$B15&amp;$C15,1,0),0))/'Settings for bespoke MI format'!$O$10),"")</f>
        <v>0</v>
      </c>
      <c r="I15" s="127" cm="1">
        <f t="array" aca="1" ref="I15" ca="1">IF(AND(I$1&lt;&gt;0,$C15&lt;&gt;0),(SUMPRODUCT(INDIRECT('Settings for bespoke MI format'!$O$11),(_xlfn.IFNA(IF(INDEX(INDIRECT('Settings for bespoke MI format'!$O$9),MATCH(BoM_material,BUD_MI_L4_match,0))=I$1,1,0),0)),_xlfn.IFNA(IF(BoM_layer&amp;BoM_element&amp;BoM_vertical=$A15&amp;$B15&amp;$C15,1,0),0))/'Settings for bespoke MI format'!$O$10),"")</f>
        <v>0</v>
      </c>
      <c r="J15" s="127" cm="1">
        <f t="array" aca="1" ref="J15" ca="1">IF(AND(J$1&lt;&gt;0,$C15&lt;&gt;0),(SUMPRODUCT(INDIRECT('Settings for bespoke MI format'!$O$11),(_xlfn.IFNA(IF(INDEX(INDIRECT('Settings for bespoke MI format'!$O$9),MATCH(BoM_material,BUD_MI_L4_match,0))=J$1,1,0),0)),_xlfn.IFNA(IF(BoM_layer&amp;BoM_element&amp;BoM_vertical=$A15&amp;$B15&amp;$C15,1,0),0))/'Settings for bespoke MI format'!$O$10),"")</f>
        <v>0</v>
      </c>
      <c r="K15" s="127" cm="1">
        <f t="array" aca="1" ref="K15" ca="1">IF(AND(K$1&lt;&gt;0,$C15&lt;&gt;0),(SUMPRODUCT(INDIRECT('Settings for bespoke MI format'!$O$11),(_xlfn.IFNA(IF(INDEX(INDIRECT('Settings for bespoke MI format'!$O$9),MATCH(BoM_material,BUD_MI_L4_match,0))=K$1,1,0),0)),_xlfn.IFNA(IF(BoM_layer&amp;BoM_element&amp;BoM_vertical=$A15&amp;$B15&amp;$C15,1,0),0))/'Settings for bespoke MI format'!$O$10),"")</f>
        <v>0</v>
      </c>
      <c r="L15" s="127" cm="1">
        <f t="array" aca="1" ref="L15" ca="1">IF(AND(L$1&lt;&gt;0,$C15&lt;&gt;0),(SUMPRODUCT(INDIRECT('Settings for bespoke MI format'!$O$11),(_xlfn.IFNA(IF(INDEX(INDIRECT('Settings for bespoke MI format'!$O$9),MATCH(BoM_material,BUD_MI_L4_match,0))=L$1,1,0),0)),_xlfn.IFNA(IF(BoM_layer&amp;BoM_element&amp;BoM_vertical=$A15&amp;$B15&amp;$C15,1,0),0))/'Settings for bespoke MI format'!$O$10),"")</f>
        <v>0</v>
      </c>
      <c r="M15" s="127" cm="1">
        <f t="array" aca="1" ref="M15" ca="1">IF(AND(M$1&lt;&gt;0,$C15&lt;&gt;0),(SUMPRODUCT(INDIRECT('Settings for bespoke MI format'!$O$11),(_xlfn.IFNA(IF(INDEX(INDIRECT('Settings for bespoke MI format'!$O$9),MATCH(BoM_material,BUD_MI_L4_match,0))=M$1,1,0),0)),_xlfn.IFNA(IF(BoM_layer&amp;BoM_element&amp;BoM_vertical=$A15&amp;$B15&amp;$C15,1,0),0))/'Settings for bespoke MI format'!$O$10),"")</f>
        <v>0</v>
      </c>
      <c r="N15" s="127" cm="1">
        <f t="array" aca="1" ref="N15" ca="1">IF(AND(N$1&lt;&gt;0,$C15&lt;&gt;0),(SUMPRODUCT(INDIRECT('Settings for bespoke MI format'!$O$11),(_xlfn.IFNA(IF(INDEX(INDIRECT('Settings for bespoke MI format'!$O$9),MATCH(BoM_material,BUD_MI_L4_match,0))=N$1,1,0),0)),_xlfn.IFNA(IF(BoM_layer&amp;BoM_element&amp;BoM_vertical=$A15&amp;$B15&amp;$C15,1,0),0))/'Settings for bespoke MI format'!$O$10),"")</f>
        <v>0</v>
      </c>
    </row>
    <row r="16" spans="1:14" s="127" customFormat="1" x14ac:dyDescent="0.3">
      <c r="A16" s="127" t="str">
        <v>Space</v>
      </c>
      <c r="B16" s="127" t="str">
        <v>Ceiling</v>
      </c>
      <c r="C16" s="162" t="str">
        <v>Super</v>
      </c>
      <c r="D16" s="162" t="str">
        <f t="shared" si="0"/>
        <v>Space_Ceiling_Super</v>
      </c>
      <c r="E16" s="162" t="str">
        <f>IF(C16&lt;&gt;0,IF(ISBLANK('Settings for bespoke MI format'!$E$9),"",'Settings for bespoke MI format'!$E$9)&amp;"/"&amp;IF(ISBLANK('Settings for bespoke MI format'!$E$8),"",'Settings for bespoke MI format'!$E$8),"")</f>
        <v>kg/m2.GEFA</v>
      </c>
      <c r="F16" s="127" cm="1">
        <f t="array" aca="1" ref="F16" ca="1">IF(AND(F$1&lt;&gt;0,$C16&lt;&gt;0),(SUMPRODUCT(INDIRECT('Settings for bespoke MI format'!$O$11),(_xlfn.IFNA(IF(INDEX(INDIRECT('Settings for bespoke MI format'!$O$9),MATCH(BoM_material,BUD_MI_L4_match,0))=F$1,1,0),0)),_xlfn.IFNA(IF(BoM_layer&amp;BoM_element&amp;BoM_vertical=$A16&amp;$B16&amp;$C16,1,0),0))/'Settings for bespoke MI format'!$O$10),"")</f>
        <v>0</v>
      </c>
      <c r="G16" s="127" cm="1">
        <f t="array" aca="1" ref="G16" ca="1">IF(AND(G$1&lt;&gt;0,$C16&lt;&gt;0),(SUMPRODUCT(INDIRECT('Settings for bespoke MI format'!$O$11),(_xlfn.IFNA(IF(INDEX(INDIRECT('Settings for bespoke MI format'!$O$9),MATCH(BoM_material,BUD_MI_L4_match,0))=G$1,1,0),0)),_xlfn.IFNA(IF(BoM_layer&amp;BoM_element&amp;BoM_vertical=$A16&amp;$B16&amp;$C16,1,0),0))/'Settings for bespoke MI format'!$O$10),"")</f>
        <v>0</v>
      </c>
      <c r="H16" s="127" cm="1">
        <f t="array" aca="1" ref="H16" ca="1">IF(AND(H$1&lt;&gt;0,$C16&lt;&gt;0),(SUMPRODUCT(INDIRECT('Settings for bespoke MI format'!$O$11),(_xlfn.IFNA(IF(INDEX(INDIRECT('Settings for bespoke MI format'!$O$9),MATCH(BoM_material,BUD_MI_L4_match,0))=H$1,1,0),0)),_xlfn.IFNA(IF(BoM_layer&amp;BoM_element&amp;BoM_vertical=$A16&amp;$B16&amp;$C16,1,0),0))/'Settings for bespoke MI format'!$O$10),"")</f>
        <v>0</v>
      </c>
      <c r="I16" s="127" cm="1">
        <f t="array" aca="1" ref="I16" ca="1">IF(AND(I$1&lt;&gt;0,$C16&lt;&gt;0),(SUMPRODUCT(INDIRECT('Settings for bespoke MI format'!$O$11),(_xlfn.IFNA(IF(INDEX(INDIRECT('Settings for bespoke MI format'!$O$9),MATCH(BoM_material,BUD_MI_L4_match,0))=I$1,1,0),0)),_xlfn.IFNA(IF(BoM_layer&amp;BoM_element&amp;BoM_vertical=$A16&amp;$B16&amp;$C16,1,0),0))/'Settings for bespoke MI format'!$O$10),"")</f>
        <v>0</v>
      </c>
      <c r="J16" s="127" cm="1">
        <f t="array" aca="1" ref="J16" ca="1">IF(AND(J$1&lt;&gt;0,$C16&lt;&gt;0),(SUMPRODUCT(INDIRECT('Settings for bespoke MI format'!$O$11),(_xlfn.IFNA(IF(INDEX(INDIRECT('Settings for bespoke MI format'!$O$9),MATCH(BoM_material,BUD_MI_L4_match,0))=J$1,1,0),0)),_xlfn.IFNA(IF(BoM_layer&amp;BoM_element&amp;BoM_vertical=$A16&amp;$B16&amp;$C16,1,0),0))/'Settings for bespoke MI format'!$O$10),"")</f>
        <v>0</v>
      </c>
      <c r="K16" s="127" cm="1">
        <f t="array" aca="1" ref="K16" ca="1">IF(AND(K$1&lt;&gt;0,$C16&lt;&gt;0),(SUMPRODUCT(INDIRECT('Settings for bespoke MI format'!$O$11),(_xlfn.IFNA(IF(INDEX(INDIRECT('Settings for bespoke MI format'!$O$9),MATCH(BoM_material,BUD_MI_L4_match,0))=K$1,1,0),0)),_xlfn.IFNA(IF(BoM_layer&amp;BoM_element&amp;BoM_vertical=$A16&amp;$B16&amp;$C16,1,0),0))/'Settings for bespoke MI format'!$O$10),"")</f>
        <v>0</v>
      </c>
      <c r="L16" s="127" cm="1">
        <f t="array" aca="1" ref="L16" ca="1">IF(AND(L$1&lt;&gt;0,$C16&lt;&gt;0),(SUMPRODUCT(INDIRECT('Settings for bespoke MI format'!$O$11),(_xlfn.IFNA(IF(INDEX(INDIRECT('Settings for bespoke MI format'!$O$9),MATCH(BoM_material,BUD_MI_L4_match,0))=L$1,1,0),0)),_xlfn.IFNA(IF(BoM_layer&amp;BoM_element&amp;BoM_vertical=$A16&amp;$B16&amp;$C16,1,0),0))/'Settings for bespoke MI format'!$O$10),"")</f>
        <v>0</v>
      </c>
      <c r="M16" s="127" cm="1">
        <f t="array" aca="1" ref="M16" ca="1">IF(AND(M$1&lt;&gt;0,$C16&lt;&gt;0),(SUMPRODUCT(INDIRECT('Settings for bespoke MI format'!$O$11),(_xlfn.IFNA(IF(INDEX(INDIRECT('Settings for bespoke MI format'!$O$9),MATCH(BoM_material,BUD_MI_L4_match,0))=M$1,1,0),0)),_xlfn.IFNA(IF(BoM_layer&amp;BoM_element&amp;BoM_vertical=$A16&amp;$B16&amp;$C16,1,0),0))/'Settings for bespoke MI format'!$O$10),"")</f>
        <v>0</v>
      </c>
      <c r="N16" s="127" cm="1">
        <f t="array" aca="1" ref="N16" ca="1">IF(AND(N$1&lt;&gt;0,$C16&lt;&gt;0),(SUMPRODUCT(INDIRECT('Settings for bespoke MI format'!$O$11),(_xlfn.IFNA(IF(INDEX(INDIRECT('Settings for bespoke MI format'!$O$9),MATCH(BoM_material,BUD_MI_L4_match,0))=N$1,1,0),0)),_xlfn.IFNA(IF(BoM_layer&amp;BoM_element&amp;BoM_vertical=$A16&amp;$B16&amp;$C16,1,0),0))/'Settings for bespoke MI format'!$O$10),"")</f>
        <v>0</v>
      </c>
    </row>
    <row r="17" spans="1:14" s="127" customFormat="1" x14ac:dyDescent="0.3">
      <c r="A17" s="127" t="str">
        <v>Space</v>
      </c>
      <c r="B17" s="127" t="str">
        <v>External walls</v>
      </c>
      <c r="C17" s="162" t="str">
        <v>Super</v>
      </c>
      <c r="D17" s="162" t="str">
        <f t="shared" si="0"/>
        <v>Space_External walls_Super</v>
      </c>
      <c r="E17" s="162" t="str">
        <f>IF(C17&lt;&gt;0,IF(ISBLANK('Settings for bespoke MI format'!$E$9),"",'Settings for bespoke MI format'!$E$9)&amp;"/"&amp;IF(ISBLANK('Settings for bespoke MI format'!$E$8),"",'Settings for bespoke MI format'!$E$8),"")</f>
        <v>kg/m2.GEFA</v>
      </c>
      <c r="F17" s="127" cm="1">
        <f t="array" aca="1" ref="F17" ca="1">IF(AND(F$1&lt;&gt;0,$C17&lt;&gt;0),(SUMPRODUCT(INDIRECT('Settings for bespoke MI format'!$O$11),(_xlfn.IFNA(IF(INDEX(INDIRECT('Settings for bespoke MI format'!$O$9),MATCH(BoM_material,BUD_MI_L4_match,0))=F$1,1,0),0)),_xlfn.IFNA(IF(BoM_layer&amp;BoM_element&amp;BoM_vertical=$A17&amp;$B17&amp;$C17,1,0),0))/'Settings for bespoke MI format'!$O$10),"")</f>
        <v>0</v>
      </c>
      <c r="G17" s="127" cm="1">
        <f t="array" aca="1" ref="G17" ca="1">IF(AND(G$1&lt;&gt;0,$C17&lt;&gt;0),(SUMPRODUCT(INDIRECT('Settings for bespoke MI format'!$O$11),(_xlfn.IFNA(IF(INDEX(INDIRECT('Settings for bespoke MI format'!$O$9),MATCH(BoM_material,BUD_MI_L4_match,0))=G$1,1,0),0)),_xlfn.IFNA(IF(BoM_layer&amp;BoM_element&amp;BoM_vertical=$A17&amp;$B17&amp;$C17,1,0),0))/'Settings for bespoke MI format'!$O$10),"")</f>
        <v>0</v>
      </c>
      <c r="H17" s="127" cm="1">
        <f t="array" aca="1" ref="H17" ca="1">IF(AND(H$1&lt;&gt;0,$C17&lt;&gt;0),(SUMPRODUCT(INDIRECT('Settings for bespoke MI format'!$O$11),(_xlfn.IFNA(IF(INDEX(INDIRECT('Settings for bespoke MI format'!$O$9),MATCH(BoM_material,BUD_MI_L4_match,0))=H$1,1,0),0)),_xlfn.IFNA(IF(BoM_layer&amp;BoM_element&amp;BoM_vertical=$A17&amp;$B17&amp;$C17,1,0),0))/'Settings for bespoke MI format'!$O$10),"")</f>
        <v>0</v>
      </c>
      <c r="I17" s="127" cm="1">
        <f t="array" aca="1" ref="I17" ca="1">IF(AND(I$1&lt;&gt;0,$C17&lt;&gt;0),(SUMPRODUCT(INDIRECT('Settings for bespoke MI format'!$O$11),(_xlfn.IFNA(IF(INDEX(INDIRECT('Settings for bespoke MI format'!$O$9),MATCH(BoM_material,BUD_MI_L4_match,0))=I$1,1,0),0)),_xlfn.IFNA(IF(BoM_layer&amp;BoM_element&amp;BoM_vertical=$A17&amp;$B17&amp;$C17,1,0),0))/'Settings for bespoke MI format'!$O$10),"")</f>
        <v>0</v>
      </c>
      <c r="J17" s="127" cm="1">
        <f t="array" aca="1" ref="J17" ca="1">IF(AND(J$1&lt;&gt;0,$C17&lt;&gt;0),(SUMPRODUCT(INDIRECT('Settings for bespoke MI format'!$O$11),(_xlfn.IFNA(IF(INDEX(INDIRECT('Settings for bespoke MI format'!$O$9),MATCH(BoM_material,BUD_MI_L4_match,0))=J$1,1,0),0)),_xlfn.IFNA(IF(BoM_layer&amp;BoM_element&amp;BoM_vertical=$A17&amp;$B17&amp;$C17,1,0),0))/'Settings for bespoke MI format'!$O$10),"")</f>
        <v>0</v>
      </c>
      <c r="K17" s="127" cm="1">
        <f t="array" aca="1" ref="K17" ca="1">IF(AND(K$1&lt;&gt;0,$C17&lt;&gt;0),(SUMPRODUCT(INDIRECT('Settings for bespoke MI format'!$O$11),(_xlfn.IFNA(IF(INDEX(INDIRECT('Settings for bespoke MI format'!$O$9),MATCH(BoM_material,BUD_MI_L4_match,0))=K$1,1,0),0)),_xlfn.IFNA(IF(BoM_layer&amp;BoM_element&amp;BoM_vertical=$A17&amp;$B17&amp;$C17,1,0),0))/'Settings for bespoke MI format'!$O$10),"")</f>
        <v>0</v>
      </c>
      <c r="L17" s="127" cm="1">
        <f t="array" aca="1" ref="L17" ca="1">IF(AND(L$1&lt;&gt;0,$C17&lt;&gt;0),(SUMPRODUCT(INDIRECT('Settings for bespoke MI format'!$O$11),(_xlfn.IFNA(IF(INDEX(INDIRECT('Settings for bespoke MI format'!$O$9),MATCH(BoM_material,BUD_MI_L4_match,0))=L$1,1,0),0)),_xlfn.IFNA(IF(BoM_layer&amp;BoM_element&amp;BoM_vertical=$A17&amp;$B17&amp;$C17,1,0),0))/'Settings for bespoke MI format'!$O$10),"")</f>
        <v>0</v>
      </c>
      <c r="M17" s="127" cm="1">
        <f t="array" aca="1" ref="M17" ca="1">IF(AND(M$1&lt;&gt;0,$C17&lt;&gt;0),(SUMPRODUCT(INDIRECT('Settings for bespoke MI format'!$O$11),(_xlfn.IFNA(IF(INDEX(INDIRECT('Settings for bespoke MI format'!$O$9),MATCH(BoM_material,BUD_MI_L4_match,0))=M$1,1,0),0)),_xlfn.IFNA(IF(BoM_layer&amp;BoM_element&amp;BoM_vertical=$A17&amp;$B17&amp;$C17,1,0),0))/'Settings for bespoke MI format'!$O$10),"")</f>
        <v>0</v>
      </c>
      <c r="N17" s="127" cm="1">
        <f t="array" aca="1" ref="N17" ca="1">IF(AND(N$1&lt;&gt;0,$C17&lt;&gt;0),(SUMPRODUCT(INDIRECT('Settings for bespoke MI format'!$O$11),(_xlfn.IFNA(IF(INDEX(INDIRECT('Settings for bespoke MI format'!$O$9),MATCH(BoM_material,BUD_MI_L4_match,0))=N$1,1,0),0)),_xlfn.IFNA(IF(BoM_layer&amp;BoM_element&amp;BoM_vertical=$A17&amp;$B17&amp;$C17,1,0),0))/'Settings for bespoke MI format'!$O$10),"")</f>
        <v>0</v>
      </c>
    </row>
    <row r="18" spans="1:14" s="127" customFormat="1" x14ac:dyDescent="0.3">
      <c r="A18" s="127" t="str">
        <v>Space</v>
      </c>
      <c r="B18" s="127" t="str">
        <v>Internal walls</v>
      </c>
      <c r="C18" s="162" t="str">
        <v>Super</v>
      </c>
      <c r="D18" s="162" t="str">
        <f t="shared" si="0"/>
        <v>Space_Internal walls_Super</v>
      </c>
      <c r="E18" s="162" t="str">
        <f>IF(C18&lt;&gt;0,IF(ISBLANK('Settings for bespoke MI format'!$E$9),"",'Settings for bespoke MI format'!$E$9)&amp;"/"&amp;IF(ISBLANK('Settings for bespoke MI format'!$E$8),"",'Settings for bespoke MI format'!$E$8),"")</f>
        <v>kg/m2.GEFA</v>
      </c>
      <c r="F18" s="127" cm="1">
        <f t="array" aca="1" ref="F18" ca="1">IF(AND(F$1&lt;&gt;0,$C18&lt;&gt;0),(SUMPRODUCT(INDIRECT('Settings for bespoke MI format'!$O$11),(_xlfn.IFNA(IF(INDEX(INDIRECT('Settings for bespoke MI format'!$O$9),MATCH(BoM_material,BUD_MI_L4_match,0))=F$1,1,0),0)),_xlfn.IFNA(IF(BoM_layer&amp;BoM_element&amp;BoM_vertical=$A18&amp;$B18&amp;$C18,1,0),0))/'Settings for bespoke MI format'!$O$10),"")</f>
        <v>0</v>
      </c>
      <c r="G18" s="127" cm="1">
        <f t="array" aca="1" ref="G18" ca="1">IF(AND(G$1&lt;&gt;0,$C18&lt;&gt;0),(SUMPRODUCT(INDIRECT('Settings for bespoke MI format'!$O$11),(_xlfn.IFNA(IF(INDEX(INDIRECT('Settings for bespoke MI format'!$O$9),MATCH(BoM_material,BUD_MI_L4_match,0))=G$1,1,0),0)),_xlfn.IFNA(IF(BoM_layer&amp;BoM_element&amp;BoM_vertical=$A18&amp;$B18&amp;$C18,1,0),0))/'Settings for bespoke MI format'!$O$10),"")</f>
        <v>0</v>
      </c>
      <c r="H18" s="127" cm="1">
        <f t="array" aca="1" ref="H18" ca="1">IF(AND(H$1&lt;&gt;0,$C18&lt;&gt;0),(SUMPRODUCT(INDIRECT('Settings for bespoke MI format'!$O$11),(_xlfn.IFNA(IF(INDEX(INDIRECT('Settings for bespoke MI format'!$O$9),MATCH(BoM_material,BUD_MI_L4_match,0))=H$1,1,0),0)),_xlfn.IFNA(IF(BoM_layer&amp;BoM_element&amp;BoM_vertical=$A18&amp;$B18&amp;$C18,1,0),0))/'Settings for bespoke MI format'!$O$10),"")</f>
        <v>0</v>
      </c>
      <c r="I18" s="127" cm="1">
        <f t="array" aca="1" ref="I18" ca="1">IF(AND(I$1&lt;&gt;0,$C18&lt;&gt;0),(SUMPRODUCT(INDIRECT('Settings for bespoke MI format'!$O$11),(_xlfn.IFNA(IF(INDEX(INDIRECT('Settings for bespoke MI format'!$O$9),MATCH(BoM_material,BUD_MI_L4_match,0))=I$1,1,0),0)),_xlfn.IFNA(IF(BoM_layer&amp;BoM_element&amp;BoM_vertical=$A18&amp;$B18&amp;$C18,1,0),0))/'Settings for bespoke MI format'!$O$10),"")</f>
        <v>0</v>
      </c>
      <c r="J18" s="127" cm="1">
        <f t="array" aca="1" ref="J18" ca="1">IF(AND(J$1&lt;&gt;0,$C18&lt;&gt;0),(SUMPRODUCT(INDIRECT('Settings for bespoke MI format'!$O$11),(_xlfn.IFNA(IF(INDEX(INDIRECT('Settings for bespoke MI format'!$O$9),MATCH(BoM_material,BUD_MI_L4_match,0))=J$1,1,0),0)),_xlfn.IFNA(IF(BoM_layer&amp;BoM_element&amp;BoM_vertical=$A18&amp;$B18&amp;$C18,1,0),0))/'Settings for bespoke MI format'!$O$10),"")</f>
        <v>0</v>
      </c>
      <c r="K18" s="127" cm="1">
        <f t="array" aca="1" ref="K18" ca="1">IF(AND(K$1&lt;&gt;0,$C18&lt;&gt;0),(SUMPRODUCT(INDIRECT('Settings for bespoke MI format'!$O$11),(_xlfn.IFNA(IF(INDEX(INDIRECT('Settings for bespoke MI format'!$O$9),MATCH(BoM_material,BUD_MI_L4_match,0))=K$1,1,0),0)),_xlfn.IFNA(IF(BoM_layer&amp;BoM_element&amp;BoM_vertical=$A18&amp;$B18&amp;$C18,1,0),0))/'Settings for bespoke MI format'!$O$10),"")</f>
        <v>0</v>
      </c>
      <c r="L18" s="127" cm="1">
        <f t="array" aca="1" ref="L18" ca="1">IF(AND(L$1&lt;&gt;0,$C18&lt;&gt;0),(SUMPRODUCT(INDIRECT('Settings for bespoke MI format'!$O$11),(_xlfn.IFNA(IF(INDEX(INDIRECT('Settings for bespoke MI format'!$O$9),MATCH(BoM_material,BUD_MI_L4_match,0))=L$1,1,0),0)),_xlfn.IFNA(IF(BoM_layer&amp;BoM_element&amp;BoM_vertical=$A18&amp;$B18&amp;$C18,1,0),0))/'Settings for bespoke MI format'!$O$10),"")</f>
        <v>0.61492943005181344</v>
      </c>
      <c r="M18" s="127" cm="1">
        <f t="array" aca="1" ref="M18" ca="1">IF(AND(M$1&lt;&gt;0,$C18&lt;&gt;0),(SUMPRODUCT(INDIRECT('Settings for bespoke MI format'!$O$11),(_xlfn.IFNA(IF(INDEX(INDIRECT('Settings for bespoke MI format'!$O$9),MATCH(BoM_material,BUD_MI_L4_match,0))=M$1,1,0),0)),_xlfn.IFNA(IF(BoM_layer&amp;BoM_element&amp;BoM_vertical=$A18&amp;$B18&amp;$C18,1,0),0))/'Settings for bespoke MI format'!$O$10),"")</f>
        <v>82.120977979274613</v>
      </c>
      <c r="N18" s="127" cm="1">
        <f t="array" aca="1" ref="N18" ca="1">IF(AND(N$1&lt;&gt;0,$C18&lt;&gt;0),(SUMPRODUCT(INDIRECT('Settings for bespoke MI format'!$O$11),(_xlfn.IFNA(IF(INDEX(INDIRECT('Settings for bespoke MI format'!$O$9),MATCH(BoM_material,BUD_MI_L4_match,0))=N$1,1,0),0)),_xlfn.IFNA(IF(BoM_layer&amp;BoM_element&amp;BoM_vertical=$A18&amp;$B18&amp;$C18,1,0),0))/'Settings for bespoke MI format'!$O$10),"")</f>
        <v>0</v>
      </c>
    </row>
    <row r="19" spans="1:14" s="127" customFormat="1" x14ac:dyDescent="0.3">
      <c r="A19" s="127" t="str">
        <v>Space</v>
      </c>
      <c r="B19" s="127" t="str">
        <v>Roof</v>
      </c>
      <c r="C19" s="162" t="str">
        <v>Super</v>
      </c>
      <c r="D19" s="162" t="str">
        <f t="shared" si="0"/>
        <v>Space_Roof_Super</v>
      </c>
      <c r="E19" s="162" t="str">
        <f>IF(C19&lt;&gt;0,IF(ISBLANK('Settings for bespoke MI format'!$E$9),"",'Settings for bespoke MI format'!$E$9)&amp;"/"&amp;IF(ISBLANK('Settings for bespoke MI format'!$E$8),"",'Settings for bespoke MI format'!$E$8),"")</f>
        <v>kg/m2.GEFA</v>
      </c>
      <c r="F19" s="127" cm="1">
        <f t="array" aca="1" ref="F19" ca="1">IF(AND(F$1&lt;&gt;0,$C19&lt;&gt;0),(SUMPRODUCT(INDIRECT('Settings for bespoke MI format'!$O$11),(_xlfn.IFNA(IF(INDEX(INDIRECT('Settings for bespoke MI format'!$O$9),MATCH(BoM_material,BUD_MI_L4_match,0))=F$1,1,0),0)),_xlfn.IFNA(IF(BoM_layer&amp;BoM_element&amp;BoM_vertical=$A19&amp;$B19&amp;$C19,1,0),0))/'Settings for bespoke MI format'!$O$10),"")</f>
        <v>0</v>
      </c>
      <c r="G19" s="127" cm="1">
        <f t="array" aca="1" ref="G19" ca="1">IF(AND(G$1&lt;&gt;0,$C19&lt;&gt;0),(SUMPRODUCT(INDIRECT('Settings for bespoke MI format'!$O$11),(_xlfn.IFNA(IF(INDEX(INDIRECT('Settings for bespoke MI format'!$O$9),MATCH(BoM_material,BUD_MI_L4_match,0))=G$1,1,0),0)),_xlfn.IFNA(IF(BoM_layer&amp;BoM_element&amp;BoM_vertical=$A19&amp;$B19&amp;$C19,1,0),0))/'Settings for bespoke MI format'!$O$10),"")</f>
        <v>0</v>
      </c>
      <c r="H19" s="127" cm="1">
        <f t="array" aca="1" ref="H19" ca="1">IF(AND(H$1&lt;&gt;0,$C19&lt;&gt;0),(SUMPRODUCT(INDIRECT('Settings for bespoke MI format'!$O$11),(_xlfn.IFNA(IF(INDEX(INDIRECT('Settings for bespoke MI format'!$O$9),MATCH(BoM_material,BUD_MI_L4_match,0))=H$1,1,0),0)),_xlfn.IFNA(IF(BoM_layer&amp;BoM_element&amp;BoM_vertical=$A19&amp;$B19&amp;$C19,1,0),0))/'Settings for bespoke MI format'!$O$10),"")</f>
        <v>0</v>
      </c>
      <c r="I19" s="127" cm="1">
        <f t="array" aca="1" ref="I19" ca="1">IF(AND(I$1&lt;&gt;0,$C19&lt;&gt;0),(SUMPRODUCT(INDIRECT('Settings for bespoke MI format'!$O$11),(_xlfn.IFNA(IF(INDEX(INDIRECT('Settings for bespoke MI format'!$O$9),MATCH(BoM_material,BUD_MI_L4_match,0))=I$1,1,0),0)),_xlfn.IFNA(IF(BoM_layer&amp;BoM_element&amp;BoM_vertical=$A19&amp;$B19&amp;$C19,1,0),0))/'Settings for bespoke MI format'!$O$10),"")</f>
        <v>0</v>
      </c>
      <c r="J19" s="127" cm="1">
        <f t="array" aca="1" ref="J19" ca="1">IF(AND(J$1&lt;&gt;0,$C19&lt;&gt;0),(SUMPRODUCT(INDIRECT('Settings for bespoke MI format'!$O$11),(_xlfn.IFNA(IF(INDEX(INDIRECT('Settings for bespoke MI format'!$O$9),MATCH(BoM_material,BUD_MI_L4_match,0))=J$1,1,0),0)),_xlfn.IFNA(IF(BoM_layer&amp;BoM_element&amp;BoM_vertical=$A19&amp;$B19&amp;$C19,1,0),0))/'Settings for bespoke MI format'!$O$10),"")</f>
        <v>0</v>
      </c>
      <c r="K19" s="127" cm="1">
        <f t="array" aca="1" ref="K19" ca="1">IF(AND(K$1&lt;&gt;0,$C19&lt;&gt;0),(SUMPRODUCT(INDIRECT('Settings for bespoke MI format'!$O$11),(_xlfn.IFNA(IF(INDEX(INDIRECT('Settings for bespoke MI format'!$O$9),MATCH(BoM_material,BUD_MI_L4_match,0))=K$1,1,0),0)),_xlfn.IFNA(IF(BoM_layer&amp;BoM_element&amp;BoM_vertical=$A19&amp;$B19&amp;$C19,1,0),0))/'Settings for bespoke MI format'!$O$10),"")</f>
        <v>0</v>
      </c>
      <c r="L19" s="127" cm="1">
        <f t="array" aca="1" ref="L19" ca="1">IF(AND(L$1&lt;&gt;0,$C19&lt;&gt;0),(SUMPRODUCT(INDIRECT('Settings for bespoke MI format'!$O$11),(_xlfn.IFNA(IF(INDEX(INDIRECT('Settings for bespoke MI format'!$O$9),MATCH(BoM_material,BUD_MI_L4_match,0))=L$1,1,0),0)),_xlfn.IFNA(IF(BoM_layer&amp;BoM_element&amp;BoM_vertical=$A19&amp;$B19&amp;$C19,1,0),0))/'Settings for bespoke MI format'!$O$10),"")</f>
        <v>0</v>
      </c>
      <c r="M19" s="127" cm="1">
        <f t="array" aca="1" ref="M19" ca="1">IF(AND(M$1&lt;&gt;0,$C19&lt;&gt;0),(SUMPRODUCT(INDIRECT('Settings for bespoke MI format'!$O$11),(_xlfn.IFNA(IF(INDEX(INDIRECT('Settings for bespoke MI format'!$O$9),MATCH(BoM_material,BUD_MI_L4_match,0))=M$1,1,0),0)),_xlfn.IFNA(IF(BoM_layer&amp;BoM_element&amp;BoM_vertical=$A19&amp;$B19&amp;$C19,1,0),0))/'Settings for bespoke MI format'!$O$10),"")</f>
        <v>0</v>
      </c>
      <c r="N19" s="127" cm="1">
        <f t="array" aca="1" ref="N19" ca="1">IF(AND(N$1&lt;&gt;0,$C19&lt;&gt;0),(SUMPRODUCT(INDIRECT('Settings for bespoke MI format'!$O$11),(_xlfn.IFNA(IF(INDEX(INDIRECT('Settings for bespoke MI format'!$O$9),MATCH(BoM_material,BUD_MI_L4_match,0))=N$1,1,0),0)),_xlfn.IFNA(IF(BoM_layer&amp;BoM_element&amp;BoM_vertical=$A19&amp;$B19&amp;$C19,1,0),0))/'Settings for bespoke MI format'!$O$10),"")</f>
        <v>0</v>
      </c>
    </row>
    <row r="20" spans="1:14" s="127" customFormat="1" x14ac:dyDescent="0.3">
      <c r="A20" s="127" t="str">
        <v>Space</v>
      </c>
      <c r="B20" s="127" t="str">
        <v>Stairs and ramps</v>
      </c>
      <c r="C20" s="162" t="str">
        <v>Super</v>
      </c>
      <c r="D20" s="162" t="str">
        <f t="shared" si="0"/>
        <v>Space_Stairs and ramps_Super</v>
      </c>
      <c r="E20" s="162" t="str">
        <f>IF(C20&lt;&gt;0,IF(ISBLANK('Settings for bespoke MI format'!$E$9),"",'Settings for bespoke MI format'!$E$9)&amp;"/"&amp;IF(ISBLANK('Settings for bespoke MI format'!$E$8),"",'Settings for bespoke MI format'!$E$8),"")</f>
        <v>kg/m2.GEFA</v>
      </c>
      <c r="F20" s="127" cm="1">
        <f t="array" aca="1" ref="F20" ca="1">IF(AND(F$1&lt;&gt;0,$C20&lt;&gt;0),(SUMPRODUCT(INDIRECT('Settings for bespoke MI format'!$O$11),(_xlfn.IFNA(IF(INDEX(INDIRECT('Settings for bespoke MI format'!$O$9),MATCH(BoM_material,BUD_MI_L4_match,0))=F$1,1,0),0)),_xlfn.IFNA(IF(BoM_layer&amp;BoM_element&amp;BoM_vertical=$A20&amp;$B20&amp;$C20,1,0),0))/'Settings for bespoke MI format'!$O$10),"")</f>
        <v>0</v>
      </c>
      <c r="G20" s="127" cm="1">
        <f t="array" aca="1" ref="G20" ca="1">IF(AND(G$1&lt;&gt;0,$C20&lt;&gt;0),(SUMPRODUCT(INDIRECT('Settings for bespoke MI format'!$O$11),(_xlfn.IFNA(IF(INDEX(INDIRECT('Settings for bespoke MI format'!$O$9),MATCH(BoM_material,BUD_MI_L4_match,0))=G$1,1,0),0)),_xlfn.IFNA(IF(BoM_layer&amp;BoM_element&amp;BoM_vertical=$A20&amp;$B20&amp;$C20,1,0),0))/'Settings for bespoke MI format'!$O$10),"")</f>
        <v>6.6714681347150266</v>
      </c>
      <c r="H20" s="127" cm="1">
        <f t="array" aca="1" ref="H20" ca="1">IF(AND(H$1&lt;&gt;0,$C20&lt;&gt;0),(SUMPRODUCT(INDIRECT('Settings for bespoke MI format'!$O$11),(_xlfn.IFNA(IF(INDEX(INDIRECT('Settings for bespoke MI format'!$O$9),MATCH(BoM_material,BUD_MI_L4_match,0))=H$1,1,0),0)),_xlfn.IFNA(IF(BoM_layer&amp;BoM_element&amp;BoM_vertical=$A20&amp;$B20&amp;$C20,1,0),0))/'Settings for bespoke MI format'!$O$10),"")</f>
        <v>0</v>
      </c>
      <c r="I20" s="127" cm="1">
        <f t="array" aca="1" ref="I20" ca="1">IF(AND(I$1&lt;&gt;0,$C20&lt;&gt;0),(SUMPRODUCT(INDIRECT('Settings for bespoke MI format'!$O$11),(_xlfn.IFNA(IF(INDEX(INDIRECT('Settings for bespoke MI format'!$O$9),MATCH(BoM_material,BUD_MI_L4_match,0))=I$1,1,0),0)),_xlfn.IFNA(IF(BoM_layer&amp;BoM_element&amp;BoM_vertical=$A20&amp;$B20&amp;$C20,1,0),0))/'Settings for bespoke MI format'!$O$10),"")</f>
        <v>0</v>
      </c>
      <c r="J20" s="127" cm="1">
        <f t="array" aca="1" ref="J20" ca="1">IF(AND(J$1&lt;&gt;0,$C20&lt;&gt;0),(SUMPRODUCT(INDIRECT('Settings for bespoke MI format'!$O$11),(_xlfn.IFNA(IF(INDEX(INDIRECT('Settings for bespoke MI format'!$O$9),MATCH(BoM_material,BUD_MI_L4_match,0))=J$1,1,0),0)),_xlfn.IFNA(IF(BoM_layer&amp;BoM_element&amp;BoM_vertical=$A20&amp;$B20&amp;$C20,1,0),0))/'Settings for bespoke MI format'!$O$10),"")</f>
        <v>0</v>
      </c>
      <c r="K20" s="127" cm="1">
        <f t="array" aca="1" ref="K20" ca="1">IF(AND(K$1&lt;&gt;0,$C20&lt;&gt;0),(SUMPRODUCT(INDIRECT('Settings for bespoke MI format'!$O$11),(_xlfn.IFNA(IF(INDEX(INDIRECT('Settings for bespoke MI format'!$O$9),MATCH(BoM_material,BUD_MI_L4_match,0))=K$1,1,0),0)),_xlfn.IFNA(IF(BoM_layer&amp;BoM_element&amp;BoM_vertical=$A20&amp;$B20&amp;$C20,1,0),0))/'Settings for bespoke MI format'!$O$10),"")</f>
        <v>0</v>
      </c>
      <c r="L20" s="127" cm="1">
        <f t="array" aca="1" ref="L20" ca="1">IF(AND(L$1&lt;&gt;0,$C20&lt;&gt;0),(SUMPRODUCT(INDIRECT('Settings for bespoke MI format'!$O$11),(_xlfn.IFNA(IF(INDEX(INDIRECT('Settings for bespoke MI format'!$O$9),MATCH(BoM_material,BUD_MI_L4_match,0))=L$1,1,0),0)),_xlfn.IFNA(IF(BoM_layer&amp;BoM_element&amp;BoM_vertical=$A20&amp;$B20&amp;$C20,1,0),0))/'Settings for bespoke MI format'!$O$10),"")</f>
        <v>0</v>
      </c>
      <c r="M20" s="127" cm="1">
        <f t="array" aca="1" ref="M20" ca="1">IF(AND(M$1&lt;&gt;0,$C20&lt;&gt;0),(SUMPRODUCT(INDIRECT('Settings for bespoke MI format'!$O$11),(_xlfn.IFNA(IF(INDEX(INDIRECT('Settings for bespoke MI format'!$O$9),MATCH(BoM_material,BUD_MI_L4_match,0))=M$1,1,0),0)),_xlfn.IFNA(IF(BoM_layer&amp;BoM_element&amp;BoM_vertical=$A20&amp;$B20&amp;$C20,1,0),0))/'Settings for bespoke MI format'!$O$10),"")</f>
        <v>0</v>
      </c>
      <c r="N20" s="127" cm="1">
        <f t="array" aca="1" ref="N20" ca="1">IF(AND(N$1&lt;&gt;0,$C20&lt;&gt;0),(SUMPRODUCT(INDIRECT('Settings for bespoke MI format'!$O$11),(_xlfn.IFNA(IF(INDEX(INDIRECT('Settings for bespoke MI format'!$O$9),MATCH(BoM_material,BUD_MI_L4_match,0))=N$1,1,0),0)),_xlfn.IFNA(IF(BoM_layer&amp;BoM_element&amp;BoM_vertical=$A20&amp;$B20&amp;$C20,1,0),0))/'Settings for bespoke MI format'!$O$10),"")</f>
        <v>0</v>
      </c>
    </row>
    <row r="21" spans="1:14" s="127" customFormat="1" x14ac:dyDescent="0.3">
      <c r="A21" s="127" t="str">
        <v>Space</v>
      </c>
      <c r="B21" s="127" t="str">
        <v>Upper floors</v>
      </c>
      <c r="C21" s="162" t="str">
        <v>Super</v>
      </c>
      <c r="D21" s="162" t="str">
        <f t="shared" si="0"/>
        <v>Space_Upper floors_Super</v>
      </c>
      <c r="E21" s="162" t="str">
        <f>IF(C21&lt;&gt;0,IF(ISBLANK('Settings for bespoke MI format'!$E$9),"",'Settings for bespoke MI format'!$E$9)&amp;"/"&amp;IF(ISBLANK('Settings for bespoke MI format'!$E$8),"",'Settings for bespoke MI format'!$E$8),"")</f>
        <v>kg/m2.GEFA</v>
      </c>
      <c r="F21" s="127" cm="1">
        <f t="array" aca="1" ref="F21" ca="1">IF(AND(F$1&lt;&gt;0,$C21&lt;&gt;0),(SUMPRODUCT(INDIRECT('Settings for bespoke MI format'!$O$11),(_xlfn.IFNA(IF(INDEX(INDIRECT('Settings for bespoke MI format'!$O$9),MATCH(BoM_material,BUD_MI_L4_match,0))=F$1,1,0),0)),_xlfn.IFNA(IF(BoM_layer&amp;BoM_element&amp;BoM_vertical=$A21&amp;$B21&amp;$C21,1,0),0))/'Settings for bespoke MI format'!$O$10),"")</f>
        <v>0</v>
      </c>
      <c r="G21" s="127" cm="1">
        <f t="array" aca="1" ref="G21" ca="1">IF(AND(G$1&lt;&gt;0,$C21&lt;&gt;0),(SUMPRODUCT(INDIRECT('Settings for bespoke MI format'!$O$11),(_xlfn.IFNA(IF(INDEX(INDIRECT('Settings for bespoke MI format'!$O$9),MATCH(BoM_material,BUD_MI_L4_match,0))=G$1,1,0),0)),_xlfn.IFNA(IF(BoM_layer&amp;BoM_element&amp;BoM_vertical=$A21&amp;$B21&amp;$C21,1,0),0))/'Settings for bespoke MI format'!$O$10),"")</f>
        <v>0</v>
      </c>
      <c r="H21" s="127" cm="1">
        <f t="array" aca="1" ref="H21" ca="1">IF(AND(H$1&lt;&gt;0,$C21&lt;&gt;0),(SUMPRODUCT(INDIRECT('Settings for bespoke MI format'!$O$11),(_xlfn.IFNA(IF(INDEX(INDIRECT('Settings for bespoke MI format'!$O$9),MATCH(BoM_material,BUD_MI_L4_match,0))=H$1,1,0),0)),_xlfn.IFNA(IF(BoM_layer&amp;BoM_element&amp;BoM_vertical=$A21&amp;$B21&amp;$C21,1,0),0))/'Settings for bespoke MI format'!$O$10),"")</f>
        <v>0</v>
      </c>
      <c r="I21" s="127" cm="1">
        <f t="array" aca="1" ref="I21" ca="1">IF(AND(I$1&lt;&gt;0,$C21&lt;&gt;0),(SUMPRODUCT(INDIRECT('Settings for bespoke MI format'!$O$11),(_xlfn.IFNA(IF(INDEX(INDIRECT('Settings for bespoke MI format'!$O$9),MATCH(BoM_material,BUD_MI_L4_match,0))=I$1,1,0),0)),_xlfn.IFNA(IF(BoM_layer&amp;BoM_element&amp;BoM_vertical=$A21&amp;$B21&amp;$C21,1,0),0))/'Settings for bespoke MI format'!$O$10),"")</f>
        <v>0</v>
      </c>
      <c r="J21" s="127" cm="1">
        <f t="array" aca="1" ref="J21" ca="1">IF(AND(J$1&lt;&gt;0,$C21&lt;&gt;0),(SUMPRODUCT(INDIRECT('Settings for bespoke MI format'!$O$11),(_xlfn.IFNA(IF(INDEX(INDIRECT('Settings for bespoke MI format'!$O$9),MATCH(BoM_material,BUD_MI_L4_match,0))=J$1,1,0),0)),_xlfn.IFNA(IF(BoM_layer&amp;BoM_element&amp;BoM_vertical=$A21&amp;$B21&amp;$C21,1,0),0))/'Settings for bespoke MI format'!$O$10),"")</f>
        <v>0</v>
      </c>
      <c r="K21" s="127" cm="1">
        <f t="array" aca="1" ref="K21" ca="1">IF(AND(K$1&lt;&gt;0,$C21&lt;&gt;0),(SUMPRODUCT(INDIRECT('Settings for bespoke MI format'!$O$11),(_xlfn.IFNA(IF(INDEX(INDIRECT('Settings for bespoke MI format'!$O$9),MATCH(BoM_material,BUD_MI_L4_match,0))=K$1,1,0),0)),_xlfn.IFNA(IF(BoM_layer&amp;BoM_element&amp;BoM_vertical=$A21&amp;$B21&amp;$C21,1,0),0))/'Settings for bespoke MI format'!$O$10),"")</f>
        <v>0</v>
      </c>
      <c r="L21" s="127" cm="1">
        <f t="array" aca="1" ref="L21" ca="1">IF(AND(L$1&lt;&gt;0,$C21&lt;&gt;0),(SUMPRODUCT(INDIRECT('Settings for bespoke MI format'!$O$11),(_xlfn.IFNA(IF(INDEX(INDIRECT('Settings for bespoke MI format'!$O$9),MATCH(BoM_material,BUD_MI_L4_match,0))=L$1,1,0),0)),_xlfn.IFNA(IF(BoM_layer&amp;BoM_element&amp;BoM_vertical=$A21&amp;$B21&amp;$C21,1,0),0))/'Settings for bespoke MI format'!$O$10),"")</f>
        <v>0</v>
      </c>
      <c r="M21" s="127" cm="1">
        <f t="array" aca="1" ref="M21" ca="1">IF(AND(M$1&lt;&gt;0,$C21&lt;&gt;0),(SUMPRODUCT(INDIRECT('Settings for bespoke MI format'!$O$11),(_xlfn.IFNA(IF(INDEX(INDIRECT('Settings for bespoke MI format'!$O$9),MATCH(BoM_material,BUD_MI_L4_match,0))=M$1,1,0),0)),_xlfn.IFNA(IF(BoM_layer&amp;BoM_element&amp;BoM_vertical=$A21&amp;$B21&amp;$C21,1,0),0))/'Settings for bespoke MI format'!$O$10),"")</f>
        <v>0</v>
      </c>
      <c r="N21" s="127" cm="1">
        <f t="array" aca="1" ref="N21" ca="1">IF(AND(N$1&lt;&gt;0,$C21&lt;&gt;0),(SUMPRODUCT(INDIRECT('Settings for bespoke MI format'!$O$11),(_xlfn.IFNA(IF(INDEX(INDIRECT('Settings for bespoke MI format'!$O$9),MATCH(BoM_material,BUD_MI_L4_match,0))=N$1,1,0),0)),_xlfn.IFNA(IF(BoM_layer&amp;BoM_element&amp;BoM_vertical=$A21&amp;$B21&amp;$C21,1,0),0))/'Settings for bespoke MI format'!$O$10),"")</f>
        <v>0</v>
      </c>
    </row>
    <row r="22" spans="1:14" s="127" customFormat="1" x14ac:dyDescent="0.3">
      <c r="A22" s="127" t="str">
        <v>Space</v>
      </c>
      <c r="B22" s="127" t="str">
        <v>Windows and external doors</v>
      </c>
      <c r="C22" s="162" t="str">
        <v>Super</v>
      </c>
      <c r="D22" s="162" t="str">
        <f t="shared" si="0"/>
        <v>Space_Windows and external doors_Super</v>
      </c>
      <c r="E22" s="162" t="str">
        <f>IF(C22&lt;&gt;0,IF(ISBLANK('Settings for bespoke MI format'!$E$9),"",'Settings for bespoke MI format'!$E$9)&amp;"/"&amp;IF(ISBLANK('Settings for bespoke MI format'!$E$8),"",'Settings for bespoke MI format'!$E$8),"")</f>
        <v>kg/m2.GEFA</v>
      </c>
      <c r="F22" s="127" cm="1">
        <f t="array" aca="1" ref="F22" ca="1">IF(AND(F$1&lt;&gt;0,$C22&lt;&gt;0),(SUMPRODUCT(INDIRECT('Settings for bespoke MI format'!$O$11),(_xlfn.IFNA(IF(INDEX(INDIRECT('Settings for bespoke MI format'!$O$9),MATCH(BoM_material,BUD_MI_L4_match,0))=F$1,1,0),0)),_xlfn.IFNA(IF(BoM_layer&amp;BoM_element&amp;BoM_vertical=$A22&amp;$B22&amp;$C22,1,0),0))/'Settings for bespoke MI format'!$O$10),"")</f>
        <v>0</v>
      </c>
      <c r="G22" s="127" cm="1">
        <f t="array" aca="1" ref="G22" ca="1">IF(AND(G$1&lt;&gt;0,$C22&lt;&gt;0),(SUMPRODUCT(INDIRECT('Settings for bespoke MI format'!$O$11),(_xlfn.IFNA(IF(INDEX(INDIRECT('Settings for bespoke MI format'!$O$9),MATCH(BoM_material,BUD_MI_L4_match,0))=G$1,1,0),0)),_xlfn.IFNA(IF(BoM_layer&amp;BoM_element&amp;BoM_vertical=$A22&amp;$B22&amp;$C22,1,0),0))/'Settings for bespoke MI format'!$O$10),"")</f>
        <v>0</v>
      </c>
      <c r="H22" s="127" cm="1">
        <f t="array" aca="1" ref="H22" ca="1">IF(AND(H$1&lt;&gt;0,$C22&lt;&gt;0),(SUMPRODUCT(INDIRECT('Settings for bespoke MI format'!$O$11),(_xlfn.IFNA(IF(INDEX(INDIRECT('Settings for bespoke MI format'!$O$9),MATCH(BoM_material,BUD_MI_L4_match,0))=H$1,1,0),0)),_xlfn.IFNA(IF(BoM_layer&amp;BoM_element&amp;BoM_vertical=$A22&amp;$B22&amp;$C22,1,0),0))/'Settings for bespoke MI format'!$O$10),"")</f>
        <v>0</v>
      </c>
      <c r="I22" s="127" cm="1">
        <f t="array" aca="1" ref="I22" ca="1">IF(AND(I$1&lt;&gt;0,$C22&lt;&gt;0),(SUMPRODUCT(INDIRECT('Settings for bespoke MI format'!$O$11),(_xlfn.IFNA(IF(INDEX(INDIRECT('Settings for bespoke MI format'!$O$9),MATCH(BoM_material,BUD_MI_L4_match,0))=I$1,1,0),0)),_xlfn.IFNA(IF(BoM_layer&amp;BoM_element&amp;BoM_vertical=$A22&amp;$B22&amp;$C22,1,0),0))/'Settings for bespoke MI format'!$O$10),"")</f>
        <v>0</v>
      </c>
      <c r="J22" s="127" cm="1">
        <f t="array" aca="1" ref="J22" ca="1">IF(AND(J$1&lt;&gt;0,$C22&lt;&gt;0),(SUMPRODUCT(INDIRECT('Settings for bespoke MI format'!$O$11),(_xlfn.IFNA(IF(INDEX(INDIRECT('Settings for bespoke MI format'!$O$9),MATCH(BoM_material,BUD_MI_L4_match,0))=J$1,1,0),0)),_xlfn.IFNA(IF(BoM_layer&amp;BoM_element&amp;BoM_vertical=$A22&amp;$B22&amp;$C22,1,0),0))/'Settings for bespoke MI format'!$O$10),"")</f>
        <v>0</v>
      </c>
      <c r="K22" s="127" cm="1">
        <f t="array" aca="1" ref="K22" ca="1">IF(AND(K$1&lt;&gt;0,$C22&lt;&gt;0),(SUMPRODUCT(INDIRECT('Settings for bespoke MI format'!$O$11),(_xlfn.IFNA(IF(INDEX(INDIRECT('Settings for bespoke MI format'!$O$9),MATCH(BoM_material,BUD_MI_L4_match,0))=K$1,1,0),0)),_xlfn.IFNA(IF(BoM_layer&amp;BoM_element&amp;BoM_vertical=$A22&amp;$B22&amp;$C22,1,0),0))/'Settings for bespoke MI format'!$O$10),"")</f>
        <v>0</v>
      </c>
      <c r="L22" s="127" cm="1">
        <f t="array" aca="1" ref="L22" ca="1">IF(AND(L$1&lt;&gt;0,$C22&lt;&gt;0),(SUMPRODUCT(INDIRECT('Settings for bespoke MI format'!$O$11),(_xlfn.IFNA(IF(INDEX(INDIRECT('Settings for bespoke MI format'!$O$9),MATCH(BoM_material,BUD_MI_L4_match,0))=L$1,1,0),0)),_xlfn.IFNA(IF(BoM_layer&amp;BoM_element&amp;BoM_vertical=$A22&amp;$B22&amp;$C22,1,0),0))/'Settings for bespoke MI format'!$O$10),"")</f>
        <v>0</v>
      </c>
      <c r="M22" s="127" cm="1">
        <f t="array" aca="1" ref="M22" ca="1">IF(AND(M$1&lt;&gt;0,$C22&lt;&gt;0),(SUMPRODUCT(INDIRECT('Settings for bespoke MI format'!$O$11),(_xlfn.IFNA(IF(INDEX(INDIRECT('Settings for bespoke MI format'!$O$9),MATCH(BoM_material,BUD_MI_L4_match,0))=M$1,1,0),0)),_xlfn.IFNA(IF(BoM_layer&amp;BoM_element&amp;BoM_vertical=$A22&amp;$B22&amp;$C22,1,0),0))/'Settings for bespoke MI format'!$O$10),"")</f>
        <v>0</v>
      </c>
      <c r="N22" s="127" cm="1">
        <f t="array" aca="1" ref="N22" ca="1">IF(AND(N$1&lt;&gt;0,$C22&lt;&gt;0),(SUMPRODUCT(INDIRECT('Settings for bespoke MI format'!$O$11),(_xlfn.IFNA(IF(INDEX(INDIRECT('Settings for bespoke MI format'!$O$9),MATCH(BoM_material,BUD_MI_L4_match,0))=N$1,1,0),0)),_xlfn.IFNA(IF(BoM_layer&amp;BoM_element&amp;BoM_vertical=$A22&amp;$B22&amp;$C22,1,0),0))/'Settings for bespoke MI format'!$O$10),"")</f>
        <v>0</v>
      </c>
    </row>
    <row r="23" spans="1:14" s="127" customFormat="1" x14ac:dyDescent="0.3">
      <c r="A23" s="127" t="str">
        <v>Space</v>
      </c>
      <c r="B23" s="127" t="str">
        <v>Lowest floor</v>
      </c>
      <c r="C23" s="162" t="str">
        <v>Sub</v>
      </c>
      <c r="D23" s="162" t="str">
        <f t="shared" si="0"/>
        <v>Space_Lowest floor_Sub</v>
      </c>
      <c r="E23" s="162" t="str">
        <f>IF(C23&lt;&gt;0,IF(ISBLANK('Settings for bespoke MI format'!$E$9),"",'Settings for bespoke MI format'!$E$9)&amp;"/"&amp;IF(ISBLANK('Settings for bespoke MI format'!$E$8),"",'Settings for bespoke MI format'!$E$8),"")</f>
        <v>kg/m2.GEFA</v>
      </c>
      <c r="F23" s="127" cm="1">
        <f t="array" aca="1" ref="F23" ca="1">IF(AND(F$1&lt;&gt;0,$C23&lt;&gt;0),(SUMPRODUCT(INDIRECT('Settings for bespoke MI format'!$O$11),(_xlfn.IFNA(IF(INDEX(INDIRECT('Settings for bespoke MI format'!$O$9),MATCH(BoM_material,BUD_MI_L4_match,0))=F$1,1,0),0)),_xlfn.IFNA(IF(BoM_layer&amp;BoM_element&amp;BoM_vertical=$A23&amp;$B23&amp;$C23,1,0),0))/'Settings for bespoke MI format'!$O$10),"")</f>
        <v>0</v>
      </c>
      <c r="G23" s="127" cm="1">
        <f t="array" aca="1" ref="G23" ca="1">IF(AND(G$1&lt;&gt;0,$C23&lt;&gt;0),(SUMPRODUCT(INDIRECT('Settings for bespoke MI format'!$O$11),(_xlfn.IFNA(IF(INDEX(INDIRECT('Settings for bespoke MI format'!$O$9),MATCH(BoM_material,BUD_MI_L4_match,0))=G$1,1,0),0)),_xlfn.IFNA(IF(BoM_layer&amp;BoM_element&amp;BoM_vertical=$A23&amp;$B23&amp;$C23,1,0),0))/'Settings for bespoke MI format'!$O$10),"")</f>
        <v>0</v>
      </c>
      <c r="H23" s="127" cm="1">
        <f t="array" aca="1" ref="H23" ca="1">IF(AND(H$1&lt;&gt;0,$C23&lt;&gt;0),(SUMPRODUCT(INDIRECT('Settings for bespoke MI format'!$O$11),(_xlfn.IFNA(IF(INDEX(INDIRECT('Settings for bespoke MI format'!$O$9),MATCH(BoM_material,BUD_MI_L4_match,0))=H$1,1,0),0)),_xlfn.IFNA(IF(BoM_layer&amp;BoM_element&amp;BoM_vertical=$A23&amp;$B23&amp;$C23,1,0),0))/'Settings for bespoke MI format'!$O$10),"")</f>
        <v>0</v>
      </c>
      <c r="I23" s="127" cm="1">
        <f t="array" aca="1" ref="I23" ca="1">IF(AND(I$1&lt;&gt;0,$C23&lt;&gt;0),(SUMPRODUCT(INDIRECT('Settings for bespoke MI format'!$O$11),(_xlfn.IFNA(IF(INDEX(INDIRECT('Settings for bespoke MI format'!$O$9),MATCH(BoM_material,BUD_MI_L4_match,0))=I$1,1,0),0)),_xlfn.IFNA(IF(BoM_layer&amp;BoM_element&amp;BoM_vertical=$A23&amp;$B23&amp;$C23,1,0),0))/'Settings for bespoke MI format'!$O$10),"")</f>
        <v>0</v>
      </c>
      <c r="J23" s="127" cm="1">
        <f t="array" aca="1" ref="J23" ca="1">IF(AND(J$1&lt;&gt;0,$C23&lt;&gt;0),(SUMPRODUCT(INDIRECT('Settings for bespoke MI format'!$O$11),(_xlfn.IFNA(IF(INDEX(INDIRECT('Settings for bespoke MI format'!$O$9),MATCH(BoM_material,BUD_MI_L4_match,0))=J$1,1,0),0)),_xlfn.IFNA(IF(BoM_layer&amp;BoM_element&amp;BoM_vertical=$A23&amp;$B23&amp;$C23,1,0),0))/'Settings for bespoke MI format'!$O$10),"")</f>
        <v>0</v>
      </c>
      <c r="K23" s="127" cm="1">
        <f t="array" aca="1" ref="K23" ca="1">IF(AND(K$1&lt;&gt;0,$C23&lt;&gt;0),(SUMPRODUCT(INDIRECT('Settings for bespoke MI format'!$O$11),(_xlfn.IFNA(IF(INDEX(INDIRECT('Settings for bespoke MI format'!$O$9),MATCH(BoM_material,BUD_MI_L4_match,0))=K$1,1,0),0)),_xlfn.IFNA(IF(BoM_layer&amp;BoM_element&amp;BoM_vertical=$A23&amp;$B23&amp;$C23,1,0),0))/'Settings for bespoke MI format'!$O$10),"")</f>
        <v>0</v>
      </c>
      <c r="L23" s="127" cm="1">
        <f t="array" aca="1" ref="L23" ca="1">IF(AND(L$1&lt;&gt;0,$C23&lt;&gt;0),(SUMPRODUCT(INDIRECT('Settings for bespoke MI format'!$O$11),(_xlfn.IFNA(IF(INDEX(INDIRECT('Settings for bespoke MI format'!$O$9),MATCH(BoM_material,BUD_MI_L4_match,0))=L$1,1,0),0)),_xlfn.IFNA(IF(BoM_layer&amp;BoM_element&amp;BoM_vertical=$A23&amp;$B23&amp;$C23,1,0),0))/'Settings for bespoke MI format'!$O$10),"")</f>
        <v>0</v>
      </c>
      <c r="M23" s="127" cm="1">
        <f t="array" aca="1" ref="M23" ca="1">IF(AND(M$1&lt;&gt;0,$C23&lt;&gt;0),(SUMPRODUCT(INDIRECT('Settings for bespoke MI format'!$O$11),(_xlfn.IFNA(IF(INDEX(INDIRECT('Settings for bespoke MI format'!$O$9),MATCH(BoM_material,BUD_MI_L4_match,0))=M$1,1,0),0)),_xlfn.IFNA(IF(BoM_layer&amp;BoM_element&amp;BoM_vertical=$A23&amp;$B23&amp;$C23,1,0),0))/'Settings for bespoke MI format'!$O$10),"")</f>
        <v>0</v>
      </c>
      <c r="N23" s="127" cm="1">
        <f t="array" aca="1" ref="N23" ca="1">IF(AND(N$1&lt;&gt;0,$C23&lt;&gt;0),(SUMPRODUCT(INDIRECT('Settings for bespoke MI format'!$O$11),(_xlfn.IFNA(IF(INDEX(INDIRECT('Settings for bespoke MI format'!$O$9),MATCH(BoM_material,BUD_MI_L4_match,0))=N$1,1,0),0)),_xlfn.IFNA(IF(BoM_layer&amp;BoM_element&amp;BoM_vertical=$A23&amp;$B23&amp;$C23,1,0),0))/'Settings for bespoke MI format'!$O$10),"")</f>
        <v>0</v>
      </c>
    </row>
    <row r="24" spans="1:14" s="127" customFormat="1" x14ac:dyDescent="0.3">
      <c r="A24" s="127" t="str">
        <v>Space</v>
      </c>
      <c r="B24" s="127" t="str">
        <v>Basement and retaining walls</v>
      </c>
      <c r="C24" s="162" t="str">
        <v>Sub</v>
      </c>
      <c r="D24" s="162" t="str">
        <f t="shared" si="0"/>
        <v>Space_Basement and retaining walls_Sub</v>
      </c>
      <c r="E24" s="162" t="str">
        <f>IF(C24&lt;&gt;0,IF(ISBLANK('Settings for bespoke MI format'!$E$9),"",'Settings for bespoke MI format'!$E$9)&amp;"/"&amp;IF(ISBLANK('Settings for bespoke MI format'!$E$8),"",'Settings for bespoke MI format'!$E$8),"")</f>
        <v>kg/m2.GEFA</v>
      </c>
      <c r="F24" s="127" cm="1">
        <f t="array" aca="1" ref="F24" ca="1">IF(AND(F$1&lt;&gt;0,$C24&lt;&gt;0),(SUMPRODUCT(INDIRECT('Settings for bespoke MI format'!$O$11),(_xlfn.IFNA(IF(INDEX(INDIRECT('Settings for bespoke MI format'!$O$9),MATCH(BoM_material,BUD_MI_L4_match,0))=F$1,1,0),0)),_xlfn.IFNA(IF(BoM_layer&amp;BoM_element&amp;BoM_vertical=$A24&amp;$B24&amp;$C24,1,0),0))/'Settings for bespoke MI format'!$O$10),"")</f>
        <v>0</v>
      </c>
      <c r="G24" s="127" cm="1">
        <f t="array" aca="1" ref="G24" ca="1">IF(AND(G$1&lt;&gt;0,$C24&lt;&gt;0),(SUMPRODUCT(INDIRECT('Settings for bespoke MI format'!$O$11),(_xlfn.IFNA(IF(INDEX(INDIRECT('Settings for bespoke MI format'!$O$9),MATCH(BoM_material,BUD_MI_L4_match,0))=G$1,1,0),0)),_xlfn.IFNA(IF(BoM_layer&amp;BoM_element&amp;BoM_vertical=$A24&amp;$B24&amp;$C24,1,0),0))/'Settings for bespoke MI format'!$O$10),"")</f>
        <v>0</v>
      </c>
      <c r="H24" s="127" cm="1">
        <f t="array" aca="1" ref="H24" ca="1">IF(AND(H$1&lt;&gt;0,$C24&lt;&gt;0),(SUMPRODUCT(INDIRECT('Settings for bespoke MI format'!$O$11),(_xlfn.IFNA(IF(INDEX(INDIRECT('Settings for bespoke MI format'!$O$9),MATCH(BoM_material,BUD_MI_L4_match,0))=H$1,1,0),0)),_xlfn.IFNA(IF(BoM_layer&amp;BoM_element&amp;BoM_vertical=$A24&amp;$B24&amp;$C24,1,0),0))/'Settings for bespoke MI format'!$O$10),"")</f>
        <v>0</v>
      </c>
      <c r="I24" s="127" cm="1">
        <f t="array" aca="1" ref="I24" ca="1">IF(AND(I$1&lt;&gt;0,$C24&lt;&gt;0),(SUMPRODUCT(INDIRECT('Settings for bespoke MI format'!$O$11),(_xlfn.IFNA(IF(INDEX(INDIRECT('Settings for bespoke MI format'!$O$9),MATCH(BoM_material,BUD_MI_L4_match,0))=I$1,1,0),0)),_xlfn.IFNA(IF(BoM_layer&amp;BoM_element&amp;BoM_vertical=$A24&amp;$B24&amp;$C24,1,0),0))/'Settings for bespoke MI format'!$O$10),"")</f>
        <v>0</v>
      </c>
      <c r="J24" s="127" cm="1">
        <f t="array" aca="1" ref="J24" ca="1">IF(AND(J$1&lt;&gt;0,$C24&lt;&gt;0),(SUMPRODUCT(INDIRECT('Settings for bespoke MI format'!$O$11),(_xlfn.IFNA(IF(INDEX(INDIRECT('Settings for bespoke MI format'!$O$9),MATCH(BoM_material,BUD_MI_L4_match,0))=J$1,1,0),0)),_xlfn.IFNA(IF(BoM_layer&amp;BoM_element&amp;BoM_vertical=$A24&amp;$B24&amp;$C24,1,0),0))/'Settings for bespoke MI format'!$O$10),"")</f>
        <v>0</v>
      </c>
      <c r="K24" s="127" cm="1">
        <f t="array" aca="1" ref="K24" ca="1">IF(AND(K$1&lt;&gt;0,$C24&lt;&gt;0),(SUMPRODUCT(INDIRECT('Settings for bespoke MI format'!$O$11),(_xlfn.IFNA(IF(INDEX(INDIRECT('Settings for bespoke MI format'!$O$9),MATCH(BoM_material,BUD_MI_L4_match,0))=K$1,1,0),0)),_xlfn.IFNA(IF(BoM_layer&amp;BoM_element&amp;BoM_vertical=$A24&amp;$B24&amp;$C24,1,0),0))/'Settings for bespoke MI format'!$O$10),"")</f>
        <v>0</v>
      </c>
      <c r="L24" s="127" cm="1">
        <f t="array" aca="1" ref="L24" ca="1">IF(AND(L$1&lt;&gt;0,$C24&lt;&gt;0),(SUMPRODUCT(INDIRECT('Settings for bespoke MI format'!$O$11),(_xlfn.IFNA(IF(INDEX(INDIRECT('Settings for bespoke MI format'!$O$9),MATCH(BoM_material,BUD_MI_L4_match,0))=L$1,1,0),0)),_xlfn.IFNA(IF(BoM_layer&amp;BoM_element&amp;BoM_vertical=$A24&amp;$B24&amp;$C24,1,0),0))/'Settings for bespoke MI format'!$O$10),"")</f>
        <v>0</v>
      </c>
      <c r="M24" s="127" cm="1">
        <f t="array" aca="1" ref="M24" ca="1">IF(AND(M$1&lt;&gt;0,$C24&lt;&gt;0),(SUMPRODUCT(INDIRECT('Settings for bespoke MI format'!$O$11),(_xlfn.IFNA(IF(INDEX(INDIRECT('Settings for bespoke MI format'!$O$9),MATCH(BoM_material,BUD_MI_L4_match,0))=M$1,1,0),0)),_xlfn.IFNA(IF(BoM_layer&amp;BoM_element&amp;BoM_vertical=$A24&amp;$B24&amp;$C24,1,0),0))/'Settings for bespoke MI format'!$O$10),"")</f>
        <v>0</v>
      </c>
      <c r="N24" s="127" cm="1">
        <f t="array" aca="1" ref="N24" ca="1">IF(AND(N$1&lt;&gt;0,$C24&lt;&gt;0),(SUMPRODUCT(INDIRECT('Settings for bespoke MI format'!$O$11),(_xlfn.IFNA(IF(INDEX(INDIRECT('Settings for bespoke MI format'!$O$9),MATCH(BoM_material,BUD_MI_L4_match,0))=N$1,1,0),0)),_xlfn.IFNA(IF(BoM_layer&amp;BoM_element&amp;BoM_vertical=$A24&amp;$B24&amp;$C24,1,0),0))/'Settings for bespoke MI format'!$O$10),"")</f>
        <v>0</v>
      </c>
    </row>
    <row r="25" spans="1:14" s="127" customFormat="1" x14ac:dyDescent="0.3">
      <c r="A25" s="127" t="str">
        <v>Space</v>
      </c>
      <c r="B25" s="127" t="str">
        <v>Foundations</v>
      </c>
      <c r="C25" s="162" t="str">
        <v>Sub</v>
      </c>
      <c r="D25" s="162" t="str">
        <f t="shared" si="0"/>
        <v>Space_Foundations_Sub</v>
      </c>
      <c r="E25" s="162" t="str">
        <f>IF(C25&lt;&gt;0,IF(ISBLANK('Settings for bespoke MI format'!$E$9),"",'Settings for bespoke MI format'!$E$9)&amp;"/"&amp;IF(ISBLANK('Settings for bespoke MI format'!$E$8),"",'Settings for bespoke MI format'!$E$8),"")</f>
        <v>kg/m2.GEFA</v>
      </c>
      <c r="F25" s="127" cm="1">
        <f t="array" aca="1" ref="F25" ca="1">IF(AND(F$1&lt;&gt;0,$C25&lt;&gt;0),(SUMPRODUCT(INDIRECT('Settings for bespoke MI format'!$O$11),(_xlfn.IFNA(IF(INDEX(INDIRECT('Settings for bespoke MI format'!$O$9),MATCH(BoM_material,BUD_MI_L4_match,0))=F$1,1,0),0)),_xlfn.IFNA(IF(BoM_layer&amp;BoM_element&amp;BoM_vertical=$A25&amp;$B25&amp;$C25,1,0),0))/'Settings for bespoke MI format'!$O$10),"")</f>
        <v>0</v>
      </c>
      <c r="G25" s="127" cm="1">
        <f t="array" aca="1" ref="G25" ca="1">IF(AND(G$1&lt;&gt;0,$C25&lt;&gt;0),(SUMPRODUCT(INDIRECT('Settings for bespoke MI format'!$O$11),(_xlfn.IFNA(IF(INDEX(INDIRECT('Settings for bespoke MI format'!$O$9),MATCH(BoM_material,BUD_MI_L4_match,0))=G$1,1,0),0)),_xlfn.IFNA(IF(BoM_layer&amp;BoM_element&amp;BoM_vertical=$A25&amp;$B25&amp;$C25,1,0),0))/'Settings for bespoke MI format'!$O$10),"")</f>
        <v>0</v>
      </c>
      <c r="H25" s="127" cm="1">
        <f t="array" aca="1" ref="H25" ca="1">IF(AND(H$1&lt;&gt;0,$C25&lt;&gt;0),(SUMPRODUCT(INDIRECT('Settings for bespoke MI format'!$O$11),(_xlfn.IFNA(IF(INDEX(INDIRECT('Settings for bespoke MI format'!$O$9),MATCH(BoM_material,BUD_MI_L4_match,0))=H$1,1,0),0)),_xlfn.IFNA(IF(BoM_layer&amp;BoM_element&amp;BoM_vertical=$A25&amp;$B25&amp;$C25,1,0),0))/'Settings for bespoke MI format'!$O$10),"")</f>
        <v>0</v>
      </c>
      <c r="I25" s="127" cm="1">
        <f t="array" aca="1" ref="I25" ca="1">IF(AND(I$1&lt;&gt;0,$C25&lt;&gt;0),(SUMPRODUCT(INDIRECT('Settings for bespoke MI format'!$O$11),(_xlfn.IFNA(IF(INDEX(INDIRECT('Settings for bespoke MI format'!$O$9),MATCH(BoM_material,BUD_MI_L4_match,0))=I$1,1,0),0)),_xlfn.IFNA(IF(BoM_layer&amp;BoM_element&amp;BoM_vertical=$A25&amp;$B25&amp;$C25,1,0),0))/'Settings for bespoke MI format'!$O$10),"")</f>
        <v>0</v>
      </c>
      <c r="J25" s="127" cm="1">
        <f t="array" aca="1" ref="J25" ca="1">IF(AND(J$1&lt;&gt;0,$C25&lt;&gt;0),(SUMPRODUCT(INDIRECT('Settings for bespoke MI format'!$O$11),(_xlfn.IFNA(IF(INDEX(INDIRECT('Settings for bespoke MI format'!$O$9),MATCH(BoM_material,BUD_MI_L4_match,0))=J$1,1,0),0)),_xlfn.IFNA(IF(BoM_layer&amp;BoM_element&amp;BoM_vertical=$A25&amp;$B25&amp;$C25,1,0),0))/'Settings for bespoke MI format'!$O$10),"")</f>
        <v>0</v>
      </c>
      <c r="K25" s="127" cm="1">
        <f t="array" aca="1" ref="K25" ca="1">IF(AND(K$1&lt;&gt;0,$C25&lt;&gt;0),(SUMPRODUCT(INDIRECT('Settings for bespoke MI format'!$O$11),(_xlfn.IFNA(IF(INDEX(INDIRECT('Settings for bespoke MI format'!$O$9),MATCH(BoM_material,BUD_MI_L4_match,0))=K$1,1,0),0)),_xlfn.IFNA(IF(BoM_layer&amp;BoM_element&amp;BoM_vertical=$A25&amp;$B25&amp;$C25,1,0),0))/'Settings for bespoke MI format'!$O$10),"")</f>
        <v>0</v>
      </c>
      <c r="L25" s="127" cm="1">
        <f t="array" aca="1" ref="L25" ca="1">IF(AND(L$1&lt;&gt;0,$C25&lt;&gt;0),(SUMPRODUCT(INDIRECT('Settings for bespoke MI format'!$O$11),(_xlfn.IFNA(IF(INDEX(INDIRECT('Settings for bespoke MI format'!$O$9),MATCH(BoM_material,BUD_MI_L4_match,0))=L$1,1,0),0)),_xlfn.IFNA(IF(BoM_layer&amp;BoM_element&amp;BoM_vertical=$A25&amp;$B25&amp;$C25,1,0),0))/'Settings for bespoke MI format'!$O$10),"")</f>
        <v>0</v>
      </c>
      <c r="M25" s="127" cm="1">
        <f t="array" aca="1" ref="M25" ca="1">IF(AND(M$1&lt;&gt;0,$C25&lt;&gt;0),(SUMPRODUCT(INDIRECT('Settings for bespoke MI format'!$O$11),(_xlfn.IFNA(IF(INDEX(INDIRECT('Settings for bespoke MI format'!$O$9),MATCH(BoM_material,BUD_MI_L4_match,0))=M$1,1,0),0)),_xlfn.IFNA(IF(BoM_layer&amp;BoM_element&amp;BoM_vertical=$A25&amp;$B25&amp;$C25,1,0),0))/'Settings for bespoke MI format'!$O$10),"")</f>
        <v>0</v>
      </c>
      <c r="N25" s="127" cm="1">
        <f t="array" aca="1" ref="N25" ca="1">IF(AND(N$1&lt;&gt;0,$C25&lt;&gt;0),(SUMPRODUCT(INDIRECT('Settings for bespoke MI format'!$O$11),(_xlfn.IFNA(IF(INDEX(INDIRECT('Settings for bespoke MI format'!$O$9),MATCH(BoM_material,BUD_MI_L4_match,0))=N$1,1,0),0)),_xlfn.IFNA(IF(BoM_layer&amp;BoM_element&amp;BoM_vertical=$A25&amp;$B25&amp;$C25,1,0),0))/'Settings for bespoke MI format'!$O$10),"")</f>
        <v>0</v>
      </c>
    </row>
    <row r="26" spans="1:14" s="127" customFormat="1" x14ac:dyDescent="0.3">
      <c r="A26" s="127" t="str">
        <v>Skin</v>
      </c>
      <c r="B26" s="127" t="str">
        <v>Beams</v>
      </c>
      <c r="C26" s="162" t="str">
        <v>Super</v>
      </c>
      <c r="D26" s="162" t="str">
        <f t="shared" si="0"/>
        <v>Skin_Beams_Super</v>
      </c>
      <c r="E26" s="162" t="str">
        <f>IF(C26&lt;&gt;0,IF(ISBLANK('Settings for bespoke MI format'!$E$9),"",'Settings for bespoke MI format'!$E$9)&amp;"/"&amp;IF(ISBLANK('Settings for bespoke MI format'!$E$8),"",'Settings for bespoke MI format'!$E$8),"")</f>
        <v>kg/m2.GEFA</v>
      </c>
      <c r="F26" s="127" cm="1">
        <f t="array" aca="1" ref="F26" ca="1">IF(AND(F$1&lt;&gt;0,$C26&lt;&gt;0),(SUMPRODUCT(INDIRECT('Settings for bespoke MI format'!$O$11),(_xlfn.IFNA(IF(INDEX(INDIRECT('Settings for bespoke MI format'!$O$9),MATCH(BoM_material,BUD_MI_L4_match,0))=F$1,1,0),0)),_xlfn.IFNA(IF(BoM_layer&amp;BoM_element&amp;BoM_vertical=$A26&amp;$B26&amp;$C26,1,0),0))/'Settings for bespoke MI format'!$O$10),"")</f>
        <v>0</v>
      </c>
      <c r="G26" s="127" cm="1">
        <f t="array" aca="1" ref="G26" ca="1">IF(AND(G$1&lt;&gt;0,$C26&lt;&gt;0),(SUMPRODUCT(INDIRECT('Settings for bespoke MI format'!$O$11),(_xlfn.IFNA(IF(INDEX(INDIRECT('Settings for bespoke MI format'!$O$9),MATCH(BoM_material,BUD_MI_L4_match,0))=G$1,1,0),0)),_xlfn.IFNA(IF(BoM_layer&amp;BoM_element&amp;BoM_vertical=$A26&amp;$B26&amp;$C26,1,0),0))/'Settings for bespoke MI format'!$O$10),"")</f>
        <v>0</v>
      </c>
      <c r="H26" s="127" cm="1">
        <f t="array" aca="1" ref="H26" ca="1">IF(AND(H$1&lt;&gt;0,$C26&lt;&gt;0),(SUMPRODUCT(INDIRECT('Settings for bespoke MI format'!$O$11),(_xlfn.IFNA(IF(INDEX(INDIRECT('Settings for bespoke MI format'!$O$9),MATCH(BoM_material,BUD_MI_L4_match,0))=H$1,1,0),0)),_xlfn.IFNA(IF(BoM_layer&amp;BoM_element&amp;BoM_vertical=$A26&amp;$B26&amp;$C26,1,0),0))/'Settings for bespoke MI format'!$O$10),"")</f>
        <v>0</v>
      </c>
      <c r="I26" s="127" cm="1">
        <f t="array" aca="1" ref="I26" ca="1">IF(AND(I$1&lt;&gt;0,$C26&lt;&gt;0),(SUMPRODUCT(INDIRECT('Settings for bespoke MI format'!$O$11),(_xlfn.IFNA(IF(INDEX(INDIRECT('Settings for bespoke MI format'!$O$9),MATCH(BoM_material,BUD_MI_L4_match,0))=I$1,1,0),0)),_xlfn.IFNA(IF(BoM_layer&amp;BoM_element&amp;BoM_vertical=$A26&amp;$B26&amp;$C26,1,0),0))/'Settings for bespoke MI format'!$O$10),"")</f>
        <v>0</v>
      </c>
      <c r="J26" s="127" cm="1">
        <f t="array" aca="1" ref="J26" ca="1">IF(AND(J$1&lt;&gt;0,$C26&lt;&gt;0),(SUMPRODUCT(INDIRECT('Settings for bespoke MI format'!$O$11),(_xlfn.IFNA(IF(INDEX(INDIRECT('Settings for bespoke MI format'!$O$9),MATCH(BoM_material,BUD_MI_L4_match,0))=J$1,1,0),0)),_xlfn.IFNA(IF(BoM_layer&amp;BoM_element&amp;BoM_vertical=$A26&amp;$B26&amp;$C26,1,0),0))/'Settings for bespoke MI format'!$O$10),"")</f>
        <v>0</v>
      </c>
      <c r="K26" s="127" cm="1">
        <f t="array" aca="1" ref="K26" ca="1">IF(AND(K$1&lt;&gt;0,$C26&lt;&gt;0),(SUMPRODUCT(INDIRECT('Settings for bespoke MI format'!$O$11),(_xlfn.IFNA(IF(INDEX(INDIRECT('Settings for bespoke MI format'!$O$9),MATCH(BoM_material,BUD_MI_L4_match,0))=K$1,1,0),0)),_xlfn.IFNA(IF(BoM_layer&amp;BoM_element&amp;BoM_vertical=$A26&amp;$B26&amp;$C26,1,0),0))/'Settings for bespoke MI format'!$O$10),"")</f>
        <v>0</v>
      </c>
      <c r="L26" s="127" cm="1">
        <f t="array" aca="1" ref="L26" ca="1">IF(AND(L$1&lt;&gt;0,$C26&lt;&gt;0),(SUMPRODUCT(INDIRECT('Settings for bespoke MI format'!$O$11),(_xlfn.IFNA(IF(INDEX(INDIRECT('Settings for bespoke MI format'!$O$9),MATCH(BoM_material,BUD_MI_L4_match,0))=L$1,1,0),0)),_xlfn.IFNA(IF(BoM_layer&amp;BoM_element&amp;BoM_vertical=$A26&amp;$B26&amp;$C26,1,0),0))/'Settings for bespoke MI format'!$O$10),"")</f>
        <v>0</v>
      </c>
      <c r="M26" s="127" cm="1">
        <f t="array" aca="1" ref="M26" ca="1">IF(AND(M$1&lt;&gt;0,$C26&lt;&gt;0),(SUMPRODUCT(INDIRECT('Settings for bespoke MI format'!$O$11),(_xlfn.IFNA(IF(INDEX(INDIRECT('Settings for bespoke MI format'!$O$9),MATCH(BoM_material,BUD_MI_L4_match,0))=M$1,1,0),0)),_xlfn.IFNA(IF(BoM_layer&amp;BoM_element&amp;BoM_vertical=$A26&amp;$B26&amp;$C26,1,0),0))/'Settings for bespoke MI format'!$O$10),"")</f>
        <v>0</v>
      </c>
      <c r="N26" s="127" cm="1">
        <f t="array" aca="1" ref="N26" ca="1">IF(AND(N$1&lt;&gt;0,$C26&lt;&gt;0),(SUMPRODUCT(INDIRECT('Settings for bespoke MI format'!$O$11),(_xlfn.IFNA(IF(INDEX(INDIRECT('Settings for bespoke MI format'!$O$9),MATCH(BoM_material,BUD_MI_L4_match,0))=N$1,1,0),0)),_xlfn.IFNA(IF(BoM_layer&amp;BoM_element&amp;BoM_vertical=$A26&amp;$B26&amp;$C26,1,0),0))/'Settings for bespoke MI format'!$O$10),"")</f>
        <v>0</v>
      </c>
    </row>
    <row r="27" spans="1:14" s="127" customFormat="1" x14ac:dyDescent="0.3">
      <c r="A27" s="127" t="str">
        <v>Skin</v>
      </c>
      <c r="B27" s="127" t="str">
        <v>Columns</v>
      </c>
      <c r="C27" s="162" t="str">
        <v>Super</v>
      </c>
      <c r="D27" s="162" t="str">
        <f t="shared" si="0"/>
        <v>Skin_Columns_Super</v>
      </c>
      <c r="E27" s="162" t="str">
        <f>IF(C27&lt;&gt;0,IF(ISBLANK('Settings for bespoke MI format'!$E$9),"",'Settings for bespoke MI format'!$E$9)&amp;"/"&amp;IF(ISBLANK('Settings for bespoke MI format'!$E$8),"",'Settings for bespoke MI format'!$E$8),"")</f>
        <v>kg/m2.GEFA</v>
      </c>
      <c r="F27" s="127" cm="1">
        <f t="array" aca="1" ref="F27" ca="1">IF(AND(F$1&lt;&gt;0,$C27&lt;&gt;0),(SUMPRODUCT(INDIRECT('Settings for bespoke MI format'!$O$11),(_xlfn.IFNA(IF(INDEX(INDIRECT('Settings for bespoke MI format'!$O$9),MATCH(BoM_material,BUD_MI_L4_match,0))=F$1,1,0),0)),_xlfn.IFNA(IF(BoM_layer&amp;BoM_element&amp;BoM_vertical=$A27&amp;$B27&amp;$C27,1,0),0))/'Settings for bespoke MI format'!$O$10),"")</f>
        <v>0</v>
      </c>
      <c r="G27" s="127" cm="1">
        <f t="array" aca="1" ref="G27" ca="1">IF(AND(G$1&lt;&gt;0,$C27&lt;&gt;0),(SUMPRODUCT(INDIRECT('Settings for bespoke MI format'!$O$11),(_xlfn.IFNA(IF(INDEX(INDIRECT('Settings for bespoke MI format'!$O$9),MATCH(BoM_material,BUD_MI_L4_match,0))=G$1,1,0),0)),_xlfn.IFNA(IF(BoM_layer&amp;BoM_element&amp;BoM_vertical=$A27&amp;$B27&amp;$C27,1,0),0))/'Settings for bespoke MI format'!$O$10),"")</f>
        <v>0</v>
      </c>
      <c r="H27" s="127" cm="1">
        <f t="array" aca="1" ref="H27" ca="1">IF(AND(H$1&lt;&gt;0,$C27&lt;&gt;0),(SUMPRODUCT(INDIRECT('Settings for bespoke MI format'!$O$11),(_xlfn.IFNA(IF(INDEX(INDIRECT('Settings for bespoke MI format'!$O$9),MATCH(BoM_material,BUD_MI_L4_match,0))=H$1,1,0),0)),_xlfn.IFNA(IF(BoM_layer&amp;BoM_element&amp;BoM_vertical=$A27&amp;$B27&amp;$C27,1,0),0))/'Settings for bespoke MI format'!$O$10),"")</f>
        <v>0</v>
      </c>
      <c r="I27" s="127" cm="1">
        <f t="array" aca="1" ref="I27" ca="1">IF(AND(I$1&lt;&gt;0,$C27&lt;&gt;0),(SUMPRODUCT(INDIRECT('Settings for bespoke MI format'!$O$11),(_xlfn.IFNA(IF(INDEX(INDIRECT('Settings for bespoke MI format'!$O$9),MATCH(BoM_material,BUD_MI_L4_match,0))=I$1,1,0),0)),_xlfn.IFNA(IF(BoM_layer&amp;BoM_element&amp;BoM_vertical=$A27&amp;$B27&amp;$C27,1,0),0))/'Settings for bespoke MI format'!$O$10),"")</f>
        <v>0</v>
      </c>
      <c r="J27" s="127" cm="1">
        <f t="array" aca="1" ref="J27" ca="1">IF(AND(J$1&lt;&gt;0,$C27&lt;&gt;0),(SUMPRODUCT(INDIRECT('Settings for bespoke MI format'!$O$11),(_xlfn.IFNA(IF(INDEX(INDIRECT('Settings for bespoke MI format'!$O$9),MATCH(BoM_material,BUD_MI_L4_match,0))=J$1,1,0),0)),_xlfn.IFNA(IF(BoM_layer&amp;BoM_element&amp;BoM_vertical=$A27&amp;$B27&amp;$C27,1,0),0))/'Settings for bespoke MI format'!$O$10),"")</f>
        <v>0</v>
      </c>
      <c r="K27" s="127" cm="1">
        <f t="array" aca="1" ref="K27" ca="1">IF(AND(K$1&lt;&gt;0,$C27&lt;&gt;0),(SUMPRODUCT(INDIRECT('Settings for bespoke MI format'!$O$11),(_xlfn.IFNA(IF(INDEX(INDIRECT('Settings for bespoke MI format'!$O$9),MATCH(BoM_material,BUD_MI_L4_match,0))=K$1,1,0),0)),_xlfn.IFNA(IF(BoM_layer&amp;BoM_element&amp;BoM_vertical=$A27&amp;$B27&amp;$C27,1,0),0))/'Settings for bespoke MI format'!$O$10),"")</f>
        <v>0</v>
      </c>
      <c r="L27" s="127" cm="1">
        <f t="array" aca="1" ref="L27" ca="1">IF(AND(L$1&lt;&gt;0,$C27&lt;&gt;0),(SUMPRODUCT(INDIRECT('Settings for bespoke MI format'!$O$11),(_xlfn.IFNA(IF(INDEX(INDIRECT('Settings for bespoke MI format'!$O$9),MATCH(BoM_material,BUD_MI_L4_match,0))=L$1,1,0),0)),_xlfn.IFNA(IF(BoM_layer&amp;BoM_element&amp;BoM_vertical=$A27&amp;$B27&amp;$C27,1,0),0))/'Settings for bespoke MI format'!$O$10),"")</f>
        <v>0</v>
      </c>
      <c r="M27" s="127" cm="1">
        <f t="array" aca="1" ref="M27" ca="1">IF(AND(M$1&lt;&gt;0,$C27&lt;&gt;0),(SUMPRODUCT(INDIRECT('Settings for bespoke MI format'!$O$11),(_xlfn.IFNA(IF(INDEX(INDIRECT('Settings for bespoke MI format'!$O$9),MATCH(BoM_material,BUD_MI_L4_match,0))=M$1,1,0),0)),_xlfn.IFNA(IF(BoM_layer&amp;BoM_element&amp;BoM_vertical=$A27&amp;$B27&amp;$C27,1,0),0))/'Settings for bespoke MI format'!$O$10),"")</f>
        <v>0</v>
      </c>
      <c r="N27" s="127" cm="1">
        <f t="array" aca="1" ref="N27" ca="1">IF(AND(N$1&lt;&gt;0,$C27&lt;&gt;0),(SUMPRODUCT(INDIRECT('Settings for bespoke MI format'!$O$11),(_xlfn.IFNA(IF(INDEX(INDIRECT('Settings for bespoke MI format'!$O$9),MATCH(BoM_material,BUD_MI_L4_match,0))=N$1,1,0),0)),_xlfn.IFNA(IF(BoM_layer&amp;BoM_element&amp;BoM_vertical=$A27&amp;$B27&amp;$C27,1,0),0))/'Settings for bespoke MI format'!$O$10),"")</f>
        <v>0</v>
      </c>
    </row>
    <row r="28" spans="1:14" s="127" customFormat="1" x14ac:dyDescent="0.3">
      <c r="A28" s="127" t="str">
        <v>Skin</v>
      </c>
      <c r="B28" s="127" t="str">
        <v>Ceiling</v>
      </c>
      <c r="C28" s="162" t="str">
        <v>Super</v>
      </c>
      <c r="D28" s="162" t="str">
        <f t="shared" si="0"/>
        <v>Skin_Ceiling_Super</v>
      </c>
      <c r="E28" s="162" t="str">
        <f>IF(C28&lt;&gt;0,IF(ISBLANK('Settings for bespoke MI format'!$E$9),"",'Settings for bespoke MI format'!$E$9)&amp;"/"&amp;IF(ISBLANK('Settings for bespoke MI format'!$E$8),"",'Settings for bespoke MI format'!$E$8),"")</f>
        <v>kg/m2.GEFA</v>
      </c>
      <c r="F28" s="127" cm="1">
        <f t="array" aca="1" ref="F28" ca="1">IF(AND(F$1&lt;&gt;0,$C28&lt;&gt;0),(SUMPRODUCT(INDIRECT('Settings for bespoke MI format'!$O$11),(_xlfn.IFNA(IF(INDEX(INDIRECT('Settings for bespoke MI format'!$O$9),MATCH(BoM_material,BUD_MI_L4_match,0))=F$1,1,0),0)),_xlfn.IFNA(IF(BoM_layer&amp;BoM_element&amp;BoM_vertical=$A28&amp;$B28&amp;$C28,1,0),0))/'Settings for bespoke MI format'!$O$10),"")</f>
        <v>0</v>
      </c>
      <c r="G28" s="127" cm="1">
        <f t="array" aca="1" ref="G28" ca="1">IF(AND(G$1&lt;&gt;0,$C28&lt;&gt;0),(SUMPRODUCT(INDIRECT('Settings for bespoke MI format'!$O$11),(_xlfn.IFNA(IF(INDEX(INDIRECT('Settings for bespoke MI format'!$O$9),MATCH(BoM_material,BUD_MI_L4_match,0))=G$1,1,0),0)),_xlfn.IFNA(IF(BoM_layer&amp;BoM_element&amp;BoM_vertical=$A28&amp;$B28&amp;$C28,1,0),0))/'Settings for bespoke MI format'!$O$10),"")</f>
        <v>0</v>
      </c>
      <c r="H28" s="127" cm="1">
        <f t="array" aca="1" ref="H28" ca="1">IF(AND(H$1&lt;&gt;0,$C28&lt;&gt;0),(SUMPRODUCT(INDIRECT('Settings for bespoke MI format'!$O$11),(_xlfn.IFNA(IF(INDEX(INDIRECT('Settings for bespoke MI format'!$O$9),MATCH(BoM_material,BUD_MI_L4_match,0))=H$1,1,0),0)),_xlfn.IFNA(IF(BoM_layer&amp;BoM_element&amp;BoM_vertical=$A28&amp;$B28&amp;$C28,1,0),0))/'Settings for bespoke MI format'!$O$10),"")</f>
        <v>0</v>
      </c>
      <c r="I28" s="127" cm="1">
        <f t="array" aca="1" ref="I28" ca="1">IF(AND(I$1&lt;&gt;0,$C28&lt;&gt;0),(SUMPRODUCT(INDIRECT('Settings for bespoke MI format'!$O$11),(_xlfn.IFNA(IF(INDEX(INDIRECT('Settings for bespoke MI format'!$O$9),MATCH(BoM_material,BUD_MI_L4_match,0))=I$1,1,0),0)),_xlfn.IFNA(IF(BoM_layer&amp;BoM_element&amp;BoM_vertical=$A28&amp;$B28&amp;$C28,1,0),0))/'Settings for bespoke MI format'!$O$10),"")</f>
        <v>0</v>
      </c>
      <c r="J28" s="127" cm="1">
        <f t="array" aca="1" ref="J28" ca="1">IF(AND(J$1&lt;&gt;0,$C28&lt;&gt;0),(SUMPRODUCT(INDIRECT('Settings for bespoke MI format'!$O$11),(_xlfn.IFNA(IF(INDEX(INDIRECT('Settings for bespoke MI format'!$O$9),MATCH(BoM_material,BUD_MI_L4_match,0))=J$1,1,0),0)),_xlfn.IFNA(IF(BoM_layer&amp;BoM_element&amp;BoM_vertical=$A28&amp;$B28&amp;$C28,1,0),0))/'Settings for bespoke MI format'!$O$10),"")</f>
        <v>0</v>
      </c>
      <c r="K28" s="127" cm="1">
        <f t="array" aca="1" ref="K28" ca="1">IF(AND(K$1&lt;&gt;0,$C28&lt;&gt;0),(SUMPRODUCT(INDIRECT('Settings for bespoke MI format'!$O$11),(_xlfn.IFNA(IF(INDEX(INDIRECT('Settings for bespoke MI format'!$O$9),MATCH(BoM_material,BUD_MI_L4_match,0))=K$1,1,0),0)),_xlfn.IFNA(IF(BoM_layer&amp;BoM_element&amp;BoM_vertical=$A28&amp;$B28&amp;$C28,1,0),0))/'Settings for bespoke MI format'!$O$10),"")</f>
        <v>0</v>
      </c>
      <c r="L28" s="127" cm="1">
        <f t="array" aca="1" ref="L28" ca="1">IF(AND(L$1&lt;&gt;0,$C28&lt;&gt;0),(SUMPRODUCT(INDIRECT('Settings for bespoke MI format'!$O$11),(_xlfn.IFNA(IF(INDEX(INDIRECT('Settings for bespoke MI format'!$O$9),MATCH(BoM_material,BUD_MI_L4_match,0))=L$1,1,0),0)),_xlfn.IFNA(IF(BoM_layer&amp;BoM_element&amp;BoM_vertical=$A28&amp;$B28&amp;$C28,1,0),0))/'Settings for bespoke MI format'!$O$10),"")</f>
        <v>0</v>
      </c>
      <c r="M28" s="127" cm="1">
        <f t="array" aca="1" ref="M28" ca="1">IF(AND(M$1&lt;&gt;0,$C28&lt;&gt;0),(SUMPRODUCT(INDIRECT('Settings for bespoke MI format'!$O$11),(_xlfn.IFNA(IF(INDEX(INDIRECT('Settings for bespoke MI format'!$O$9),MATCH(BoM_material,BUD_MI_L4_match,0))=M$1,1,0),0)),_xlfn.IFNA(IF(BoM_layer&amp;BoM_element&amp;BoM_vertical=$A28&amp;$B28&amp;$C28,1,0),0))/'Settings for bespoke MI format'!$O$10),"")</f>
        <v>0</v>
      </c>
      <c r="N28" s="127" cm="1">
        <f t="array" aca="1" ref="N28" ca="1">IF(AND(N$1&lt;&gt;0,$C28&lt;&gt;0),(SUMPRODUCT(INDIRECT('Settings for bespoke MI format'!$O$11),(_xlfn.IFNA(IF(INDEX(INDIRECT('Settings for bespoke MI format'!$O$9),MATCH(BoM_material,BUD_MI_L4_match,0))=N$1,1,0),0)),_xlfn.IFNA(IF(BoM_layer&amp;BoM_element&amp;BoM_vertical=$A28&amp;$B28&amp;$C28,1,0),0))/'Settings for bespoke MI format'!$O$10),"")</f>
        <v>0</v>
      </c>
    </row>
    <row r="29" spans="1:14" s="127" customFormat="1" x14ac:dyDescent="0.3">
      <c r="A29" s="127" t="str">
        <v>Skin</v>
      </c>
      <c r="B29" s="127" t="str">
        <v>External walls</v>
      </c>
      <c r="C29" s="162" t="str">
        <v>Super</v>
      </c>
      <c r="D29" s="162" t="str">
        <f t="shared" si="0"/>
        <v>Skin_External walls_Super</v>
      </c>
      <c r="E29" s="162" t="str">
        <f>IF(C29&lt;&gt;0,IF(ISBLANK('Settings for bespoke MI format'!$E$9),"",'Settings for bespoke MI format'!$E$9)&amp;"/"&amp;IF(ISBLANK('Settings for bespoke MI format'!$E$8),"",'Settings for bespoke MI format'!$E$8),"")</f>
        <v>kg/m2.GEFA</v>
      </c>
      <c r="F29" s="127" cm="1">
        <f t="array" aca="1" ref="F29" ca="1">IF(AND(F$1&lt;&gt;0,$C29&lt;&gt;0),(SUMPRODUCT(INDIRECT('Settings for bespoke MI format'!$O$11),(_xlfn.IFNA(IF(INDEX(INDIRECT('Settings for bespoke MI format'!$O$9),MATCH(BoM_material,BUD_MI_L4_match,0))=F$1,1,0),0)),_xlfn.IFNA(IF(BoM_layer&amp;BoM_element&amp;BoM_vertical=$A29&amp;$B29&amp;$C29,1,0),0))/'Settings for bespoke MI format'!$O$10),"")</f>
        <v>0</v>
      </c>
      <c r="G29" s="127" cm="1">
        <f t="array" aca="1" ref="G29" ca="1">IF(AND(G$1&lt;&gt;0,$C29&lt;&gt;0),(SUMPRODUCT(INDIRECT('Settings for bespoke MI format'!$O$11),(_xlfn.IFNA(IF(INDEX(INDIRECT('Settings for bespoke MI format'!$O$9),MATCH(BoM_material,BUD_MI_L4_match,0))=G$1,1,0),0)),_xlfn.IFNA(IF(BoM_layer&amp;BoM_element&amp;BoM_vertical=$A29&amp;$B29&amp;$C29,1,0),0))/'Settings for bespoke MI format'!$O$10),"")</f>
        <v>0</v>
      </c>
      <c r="H29" s="127" cm="1">
        <f t="array" aca="1" ref="H29" ca="1">IF(AND(H$1&lt;&gt;0,$C29&lt;&gt;0),(SUMPRODUCT(INDIRECT('Settings for bespoke MI format'!$O$11),(_xlfn.IFNA(IF(INDEX(INDIRECT('Settings for bespoke MI format'!$O$9),MATCH(BoM_material,BUD_MI_L4_match,0))=H$1,1,0),0)),_xlfn.IFNA(IF(BoM_layer&amp;BoM_element&amp;BoM_vertical=$A29&amp;$B29&amp;$C29,1,0),0))/'Settings for bespoke MI format'!$O$10),"")</f>
        <v>0</v>
      </c>
      <c r="I29" s="127" cm="1">
        <f t="array" aca="1" ref="I29" ca="1">IF(AND(I$1&lt;&gt;0,$C29&lt;&gt;0),(SUMPRODUCT(INDIRECT('Settings for bespoke MI format'!$O$11),(_xlfn.IFNA(IF(INDEX(INDIRECT('Settings for bespoke MI format'!$O$9),MATCH(BoM_material,BUD_MI_L4_match,0))=I$1,1,0),0)),_xlfn.IFNA(IF(BoM_layer&amp;BoM_element&amp;BoM_vertical=$A29&amp;$B29&amp;$C29,1,0),0))/'Settings for bespoke MI format'!$O$10),"")</f>
        <v>0</v>
      </c>
      <c r="J29" s="127" cm="1">
        <f t="array" aca="1" ref="J29" ca="1">IF(AND(J$1&lt;&gt;0,$C29&lt;&gt;0),(SUMPRODUCT(INDIRECT('Settings for bespoke MI format'!$O$11),(_xlfn.IFNA(IF(INDEX(INDIRECT('Settings for bespoke MI format'!$O$9),MATCH(BoM_material,BUD_MI_L4_match,0))=J$1,1,0),0)),_xlfn.IFNA(IF(BoM_layer&amp;BoM_element&amp;BoM_vertical=$A29&amp;$B29&amp;$C29,1,0),0))/'Settings for bespoke MI format'!$O$10),"")</f>
        <v>0</v>
      </c>
      <c r="K29" s="127" cm="1">
        <f t="array" aca="1" ref="K29" ca="1">IF(AND(K$1&lt;&gt;0,$C29&lt;&gt;0),(SUMPRODUCT(INDIRECT('Settings for bespoke MI format'!$O$11),(_xlfn.IFNA(IF(INDEX(INDIRECT('Settings for bespoke MI format'!$O$9),MATCH(BoM_material,BUD_MI_L4_match,0))=K$1,1,0),0)),_xlfn.IFNA(IF(BoM_layer&amp;BoM_element&amp;BoM_vertical=$A29&amp;$B29&amp;$C29,1,0),0))/'Settings for bespoke MI format'!$O$10),"")</f>
        <v>0.48907772020725393</v>
      </c>
      <c r="L29" s="127" cm="1">
        <f t="array" aca="1" ref="L29" ca="1">IF(AND(L$1&lt;&gt;0,$C29&lt;&gt;0),(SUMPRODUCT(INDIRECT('Settings for bespoke MI format'!$O$11),(_xlfn.IFNA(IF(INDEX(INDIRECT('Settings for bespoke MI format'!$O$9),MATCH(BoM_material,BUD_MI_L4_match,0))=L$1,1,0),0)),_xlfn.IFNA(IF(BoM_layer&amp;BoM_element&amp;BoM_vertical=$A29&amp;$B29&amp;$C29,1,0),0))/'Settings for bespoke MI format'!$O$10),"")</f>
        <v>4.2666936528497401E-2</v>
      </c>
      <c r="M29" s="127" cm="1">
        <f t="array" aca="1" ref="M29" ca="1">IF(AND(M$1&lt;&gt;0,$C29&lt;&gt;0),(SUMPRODUCT(INDIRECT('Settings for bespoke MI format'!$O$11),(_xlfn.IFNA(IF(INDEX(INDIRECT('Settings for bespoke MI format'!$O$9),MATCH(BoM_material,BUD_MI_L4_match,0))=M$1,1,0),0)),_xlfn.IFNA(IF(BoM_layer&amp;BoM_element&amp;BoM_vertical=$A29&amp;$B29&amp;$C29,1,0),0))/'Settings for bespoke MI format'!$O$10),"")</f>
        <v>374.45660621761658</v>
      </c>
      <c r="N29" s="127" cm="1">
        <f t="array" aca="1" ref="N29" ca="1">IF(AND(N$1&lt;&gt;0,$C29&lt;&gt;0),(SUMPRODUCT(INDIRECT('Settings for bespoke MI format'!$O$11),(_xlfn.IFNA(IF(INDEX(INDIRECT('Settings for bespoke MI format'!$O$9),MATCH(BoM_material,BUD_MI_L4_match,0))=N$1,1,0),0)),_xlfn.IFNA(IF(BoM_layer&amp;BoM_element&amp;BoM_vertical=$A29&amp;$B29&amp;$C29,1,0),0))/'Settings for bespoke MI format'!$O$10),"")</f>
        <v>0</v>
      </c>
    </row>
    <row r="30" spans="1:14" s="127" customFormat="1" x14ac:dyDescent="0.3">
      <c r="A30" s="127" t="str">
        <v>Skin</v>
      </c>
      <c r="B30" s="127" t="str">
        <v>Internal walls</v>
      </c>
      <c r="C30" s="162" t="str">
        <v>Super</v>
      </c>
      <c r="D30" s="162" t="str">
        <f t="shared" si="0"/>
        <v>Skin_Internal walls_Super</v>
      </c>
      <c r="E30" s="162" t="str">
        <f>IF(C30&lt;&gt;0,IF(ISBLANK('Settings for bespoke MI format'!$E$9),"",'Settings for bespoke MI format'!$E$9)&amp;"/"&amp;IF(ISBLANK('Settings for bespoke MI format'!$E$8),"",'Settings for bespoke MI format'!$E$8),"")</f>
        <v>kg/m2.GEFA</v>
      </c>
      <c r="F30" s="127" cm="1">
        <f t="array" aca="1" ref="F30" ca="1">IF(AND(F$1&lt;&gt;0,$C30&lt;&gt;0),(SUMPRODUCT(INDIRECT('Settings for bespoke MI format'!$O$11),(_xlfn.IFNA(IF(INDEX(INDIRECT('Settings for bespoke MI format'!$O$9),MATCH(BoM_material,BUD_MI_L4_match,0))=F$1,1,0),0)),_xlfn.IFNA(IF(BoM_layer&amp;BoM_element&amp;BoM_vertical=$A30&amp;$B30&amp;$C30,1,0),0))/'Settings for bespoke MI format'!$O$10),"")</f>
        <v>0</v>
      </c>
      <c r="G30" s="127" cm="1">
        <f t="array" aca="1" ref="G30" ca="1">IF(AND(G$1&lt;&gt;0,$C30&lt;&gt;0),(SUMPRODUCT(INDIRECT('Settings for bespoke MI format'!$O$11),(_xlfn.IFNA(IF(INDEX(INDIRECT('Settings for bespoke MI format'!$O$9),MATCH(BoM_material,BUD_MI_L4_match,0))=G$1,1,0),0)),_xlfn.IFNA(IF(BoM_layer&amp;BoM_element&amp;BoM_vertical=$A30&amp;$B30&amp;$C30,1,0),0))/'Settings for bespoke MI format'!$O$10),"")</f>
        <v>0</v>
      </c>
      <c r="H30" s="127" cm="1">
        <f t="array" aca="1" ref="H30" ca="1">IF(AND(H$1&lt;&gt;0,$C30&lt;&gt;0),(SUMPRODUCT(INDIRECT('Settings for bespoke MI format'!$O$11),(_xlfn.IFNA(IF(INDEX(INDIRECT('Settings for bespoke MI format'!$O$9),MATCH(BoM_material,BUD_MI_L4_match,0))=H$1,1,0),0)),_xlfn.IFNA(IF(BoM_layer&amp;BoM_element&amp;BoM_vertical=$A30&amp;$B30&amp;$C30,1,0),0))/'Settings for bespoke MI format'!$O$10),"")</f>
        <v>0</v>
      </c>
      <c r="I30" s="127" cm="1">
        <f t="array" aca="1" ref="I30" ca="1">IF(AND(I$1&lt;&gt;0,$C30&lt;&gt;0),(SUMPRODUCT(INDIRECT('Settings for bespoke MI format'!$O$11),(_xlfn.IFNA(IF(INDEX(INDIRECT('Settings for bespoke MI format'!$O$9),MATCH(BoM_material,BUD_MI_L4_match,0))=I$1,1,0),0)),_xlfn.IFNA(IF(BoM_layer&amp;BoM_element&amp;BoM_vertical=$A30&amp;$B30&amp;$C30,1,0),0))/'Settings for bespoke MI format'!$O$10),"")</f>
        <v>0</v>
      </c>
      <c r="J30" s="127" cm="1">
        <f t="array" aca="1" ref="J30" ca="1">IF(AND(J$1&lt;&gt;0,$C30&lt;&gt;0),(SUMPRODUCT(INDIRECT('Settings for bespoke MI format'!$O$11),(_xlfn.IFNA(IF(INDEX(INDIRECT('Settings for bespoke MI format'!$O$9),MATCH(BoM_material,BUD_MI_L4_match,0))=J$1,1,0),0)),_xlfn.IFNA(IF(BoM_layer&amp;BoM_element&amp;BoM_vertical=$A30&amp;$B30&amp;$C30,1,0),0))/'Settings for bespoke MI format'!$O$10),"")</f>
        <v>0</v>
      </c>
      <c r="K30" s="127" cm="1">
        <f t="array" aca="1" ref="K30" ca="1">IF(AND(K$1&lt;&gt;0,$C30&lt;&gt;0),(SUMPRODUCT(INDIRECT('Settings for bespoke MI format'!$O$11),(_xlfn.IFNA(IF(INDEX(INDIRECT('Settings for bespoke MI format'!$O$9),MATCH(BoM_material,BUD_MI_L4_match,0))=K$1,1,0),0)),_xlfn.IFNA(IF(BoM_layer&amp;BoM_element&amp;BoM_vertical=$A30&amp;$B30&amp;$C30,1,0),0))/'Settings for bespoke MI format'!$O$10),"")</f>
        <v>0</v>
      </c>
      <c r="L30" s="127" cm="1">
        <f t="array" aca="1" ref="L30" ca="1">IF(AND(L$1&lt;&gt;0,$C30&lt;&gt;0),(SUMPRODUCT(INDIRECT('Settings for bespoke MI format'!$O$11),(_xlfn.IFNA(IF(INDEX(INDIRECT('Settings for bespoke MI format'!$O$9),MATCH(BoM_material,BUD_MI_L4_match,0))=L$1,1,0),0)),_xlfn.IFNA(IF(BoM_layer&amp;BoM_element&amp;BoM_vertical=$A30&amp;$B30&amp;$C30,1,0),0))/'Settings for bespoke MI format'!$O$10),"")</f>
        <v>0</v>
      </c>
      <c r="M30" s="127" cm="1">
        <f t="array" aca="1" ref="M30" ca="1">IF(AND(M$1&lt;&gt;0,$C30&lt;&gt;0),(SUMPRODUCT(INDIRECT('Settings for bespoke MI format'!$O$11),(_xlfn.IFNA(IF(INDEX(INDIRECT('Settings for bespoke MI format'!$O$9),MATCH(BoM_material,BUD_MI_L4_match,0))=M$1,1,0),0)),_xlfn.IFNA(IF(BoM_layer&amp;BoM_element&amp;BoM_vertical=$A30&amp;$B30&amp;$C30,1,0),0))/'Settings for bespoke MI format'!$O$10),"")</f>
        <v>0</v>
      </c>
      <c r="N30" s="127" cm="1">
        <f t="array" aca="1" ref="N30" ca="1">IF(AND(N$1&lt;&gt;0,$C30&lt;&gt;0),(SUMPRODUCT(INDIRECT('Settings for bespoke MI format'!$O$11),(_xlfn.IFNA(IF(INDEX(INDIRECT('Settings for bespoke MI format'!$O$9),MATCH(BoM_material,BUD_MI_L4_match,0))=N$1,1,0),0)),_xlfn.IFNA(IF(BoM_layer&amp;BoM_element&amp;BoM_vertical=$A30&amp;$B30&amp;$C30,1,0),0))/'Settings for bespoke MI format'!$O$10),"")</f>
        <v>0</v>
      </c>
    </row>
    <row r="31" spans="1:14" s="127" customFormat="1" x14ac:dyDescent="0.3">
      <c r="A31" s="127" t="str">
        <v>Skin</v>
      </c>
      <c r="B31" s="127" t="str">
        <v>Roof</v>
      </c>
      <c r="C31" s="162" t="str">
        <v>Super</v>
      </c>
      <c r="D31" s="162" t="str">
        <f t="shared" si="0"/>
        <v>Skin_Roof_Super</v>
      </c>
      <c r="E31" s="162" t="str">
        <f>IF(C31&lt;&gt;0,IF(ISBLANK('Settings for bespoke MI format'!$E$9),"",'Settings for bespoke MI format'!$E$9)&amp;"/"&amp;IF(ISBLANK('Settings for bespoke MI format'!$E$8),"",'Settings for bespoke MI format'!$E$8),"")</f>
        <v>kg/m2.GEFA</v>
      </c>
      <c r="F31" s="127" cm="1">
        <f t="array" aca="1" ref="F31" ca="1">IF(AND(F$1&lt;&gt;0,$C31&lt;&gt;0),(SUMPRODUCT(INDIRECT('Settings for bespoke MI format'!$O$11),(_xlfn.IFNA(IF(INDEX(INDIRECT('Settings for bespoke MI format'!$O$9),MATCH(BoM_material,BUD_MI_L4_match,0))=F$1,1,0),0)),_xlfn.IFNA(IF(BoM_layer&amp;BoM_element&amp;BoM_vertical=$A31&amp;$B31&amp;$C31,1,0),0))/'Settings for bespoke MI format'!$O$10),"")</f>
        <v>0</v>
      </c>
      <c r="G31" s="127" cm="1">
        <f t="array" aca="1" ref="G31" ca="1">IF(AND(G$1&lt;&gt;0,$C31&lt;&gt;0),(SUMPRODUCT(INDIRECT('Settings for bespoke MI format'!$O$11),(_xlfn.IFNA(IF(INDEX(INDIRECT('Settings for bespoke MI format'!$O$9),MATCH(BoM_material,BUD_MI_L4_match,0))=G$1,1,0),0)),_xlfn.IFNA(IF(BoM_layer&amp;BoM_element&amp;BoM_vertical=$A31&amp;$B31&amp;$C31,1,0),0))/'Settings for bespoke MI format'!$O$10),"")</f>
        <v>0</v>
      </c>
      <c r="H31" s="127" cm="1">
        <f t="array" aca="1" ref="H31" ca="1">IF(AND(H$1&lt;&gt;0,$C31&lt;&gt;0),(SUMPRODUCT(INDIRECT('Settings for bespoke MI format'!$O$11),(_xlfn.IFNA(IF(INDEX(INDIRECT('Settings for bespoke MI format'!$O$9),MATCH(BoM_material,BUD_MI_L4_match,0))=H$1,1,0),0)),_xlfn.IFNA(IF(BoM_layer&amp;BoM_element&amp;BoM_vertical=$A31&amp;$B31&amp;$C31,1,0),0))/'Settings for bespoke MI format'!$O$10),"")</f>
        <v>0</v>
      </c>
      <c r="I31" s="127" cm="1">
        <f t="array" aca="1" ref="I31" ca="1">IF(AND(I$1&lt;&gt;0,$C31&lt;&gt;0),(SUMPRODUCT(INDIRECT('Settings for bespoke MI format'!$O$11),(_xlfn.IFNA(IF(INDEX(INDIRECT('Settings for bespoke MI format'!$O$9),MATCH(BoM_material,BUD_MI_L4_match,0))=I$1,1,0),0)),_xlfn.IFNA(IF(BoM_layer&amp;BoM_element&amp;BoM_vertical=$A31&amp;$B31&amp;$C31,1,0),0))/'Settings for bespoke MI format'!$O$10),"")</f>
        <v>0</v>
      </c>
      <c r="J31" s="127" cm="1">
        <f t="array" aca="1" ref="J31" ca="1">IF(AND(J$1&lt;&gt;0,$C31&lt;&gt;0),(SUMPRODUCT(INDIRECT('Settings for bespoke MI format'!$O$11),(_xlfn.IFNA(IF(INDEX(INDIRECT('Settings for bespoke MI format'!$O$9),MATCH(BoM_material,BUD_MI_L4_match,0))=J$1,1,0),0)),_xlfn.IFNA(IF(BoM_layer&amp;BoM_element&amp;BoM_vertical=$A31&amp;$B31&amp;$C31,1,0),0))/'Settings for bespoke MI format'!$O$10),"")</f>
        <v>0</v>
      </c>
      <c r="K31" s="127" cm="1">
        <f t="array" aca="1" ref="K31" ca="1">IF(AND(K$1&lt;&gt;0,$C31&lt;&gt;0),(SUMPRODUCT(INDIRECT('Settings for bespoke MI format'!$O$11),(_xlfn.IFNA(IF(INDEX(INDIRECT('Settings for bespoke MI format'!$O$9),MATCH(BoM_material,BUD_MI_L4_match,0))=K$1,1,0),0)),_xlfn.IFNA(IF(BoM_layer&amp;BoM_element&amp;BoM_vertical=$A31&amp;$B31&amp;$C31,1,0),0))/'Settings for bespoke MI format'!$O$10),"")</f>
        <v>0</v>
      </c>
      <c r="L31" s="127" cm="1">
        <f t="array" aca="1" ref="L31" ca="1">IF(AND(L$1&lt;&gt;0,$C31&lt;&gt;0),(SUMPRODUCT(INDIRECT('Settings for bespoke MI format'!$O$11),(_xlfn.IFNA(IF(INDEX(INDIRECT('Settings for bespoke MI format'!$O$9),MATCH(BoM_material,BUD_MI_L4_match,0))=L$1,1,0),0)),_xlfn.IFNA(IF(BoM_layer&amp;BoM_element&amp;BoM_vertical=$A31&amp;$B31&amp;$C31,1,0),0))/'Settings for bespoke MI format'!$O$10),"")</f>
        <v>0</v>
      </c>
      <c r="M31" s="127" cm="1">
        <f t="array" aca="1" ref="M31" ca="1">IF(AND(M$1&lt;&gt;0,$C31&lt;&gt;0),(SUMPRODUCT(INDIRECT('Settings for bespoke MI format'!$O$11),(_xlfn.IFNA(IF(INDEX(INDIRECT('Settings for bespoke MI format'!$O$9),MATCH(BoM_material,BUD_MI_L4_match,0))=M$1,1,0),0)),_xlfn.IFNA(IF(BoM_layer&amp;BoM_element&amp;BoM_vertical=$A31&amp;$B31&amp;$C31,1,0),0))/'Settings for bespoke MI format'!$O$10),"")</f>
        <v>11.827225492227978</v>
      </c>
      <c r="N31" s="127" cm="1">
        <f t="array" aca="1" ref="N31" ca="1">IF(AND(N$1&lt;&gt;0,$C31&lt;&gt;0),(SUMPRODUCT(INDIRECT('Settings for bespoke MI format'!$O$11),(_xlfn.IFNA(IF(INDEX(INDIRECT('Settings for bespoke MI format'!$O$9),MATCH(BoM_material,BUD_MI_L4_match,0))=N$1,1,0),0)),_xlfn.IFNA(IF(BoM_layer&amp;BoM_element&amp;BoM_vertical=$A31&amp;$B31&amp;$C31,1,0),0))/'Settings for bespoke MI format'!$O$10),"")</f>
        <v>0</v>
      </c>
    </row>
    <row r="32" spans="1:14" s="127" customFormat="1" x14ac:dyDescent="0.3">
      <c r="A32" s="127" t="str">
        <v>Skin</v>
      </c>
      <c r="B32" s="127" t="str">
        <v>Stairs and ramps</v>
      </c>
      <c r="C32" s="162" t="str">
        <v>Super</v>
      </c>
      <c r="D32" s="162" t="str">
        <f t="shared" si="0"/>
        <v>Skin_Stairs and ramps_Super</v>
      </c>
      <c r="E32" s="162" t="str">
        <f>IF(C32&lt;&gt;0,IF(ISBLANK('Settings for bespoke MI format'!$E$9),"",'Settings for bespoke MI format'!$E$9)&amp;"/"&amp;IF(ISBLANK('Settings for bespoke MI format'!$E$8),"",'Settings for bespoke MI format'!$E$8),"")</f>
        <v>kg/m2.GEFA</v>
      </c>
      <c r="F32" s="127" cm="1">
        <f t="array" aca="1" ref="F32" ca="1">IF(AND(F$1&lt;&gt;0,$C32&lt;&gt;0),(SUMPRODUCT(INDIRECT('Settings for bespoke MI format'!$O$11),(_xlfn.IFNA(IF(INDEX(INDIRECT('Settings for bespoke MI format'!$O$9),MATCH(BoM_material,BUD_MI_L4_match,0))=F$1,1,0),0)),_xlfn.IFNA(IF(BoM_layer&amp;BoM_element&amp;BoM_vertical=$A32&amp;$B32&amp;$C32,1,0),0))/'Settings for bespoke MI format'!$O$10),"")</f>
        <v>0</v>
      </c>
      <c r="G32" s="127" cm="1">
        <f t="array" aca="1" ref="G32" ca="1">IF(AND(G$1&lt;&gt;0,$C32&lt;&gt;0),(SUMPRODUCT(INDIRECT('Settings for bespoke MI format'!$O$11),(_xlfn.IFNA(IF(INDEX(INDIRECT('Settings for bespoke MI format'!$O$9),MATCH(BoM_material,BUD_MI_L4_match,0))=G$1,1,0),0)),_xlfn.IFNA(IF(BoM_layer&amp;BoM_element&amp;BoM_vertical=$A32&amp;$B32&amp;$C32,1,0),0))/'Settings for bespoke MI format'!$O$10),"")</f>
        <v>0</v>
      </c>
      <c r="H32" s="127" cm="1">
        <f t="array" aca="1" ref="H32" ca="1">IF(AND(H$1&lt;&gt;0,$C32&lt;&gt;0),(SUMPRODUCT(INDIRECT('Settings for bespoke MI format'!$O$11),(_xlfn.IFNA(IF(INDEX(INDIRECT('Settings for bespoke MI format'!$O$9),MATCH(BoM_material,BUD_MI_L4_match,0))=H$1,1,0),0)),_xlfn.IFNA(IF(BoM_layer&amp;BoM_element&amp;BoM_vertical=$A32&amp;$B32&amp;$C32,1,0),0))/'Settings for bespoke MI format'!$O$10),"")</f>
        <v>0</v>
      </c>
      <c r="I32" s="127" cm="1">
        <f t="array" aca="1" ref="I32" ca="1">IF(AND(I$1&lt;&gt;0,$C32&lt;&gt;0),(SUMPRODUCT(INDIRECT('Settings for bespoke MI format'!$O$11),(_xlfn.IFNA(IF(INDEX(INDIRECT('Settings for bespoke MI format'!$O$9),MATCH(BoM_material,BUD_MI_L4_match,0))=I$1,1,0),0)),_xlfn.IFNA(IF(BoM_layer&amp;BoM_element&amp;BoM_vertical=$A32&amp;$B32&amp;$C32,1,0),0))/'Settings for bespoke MI format'!$O$10),"")</f>
        <v>0</v>
      </c>
      <c r="J32" s="127" cm="1">
        <f t="array" aca="1" ref="J32" ca="1">IF(AND(J$1&lt;&gt;0,$C32&lt;&gt;0),(SUMPRODUCT(INDIRECT('Settings for bespoke MI format'!$O$11),(_xlfn.IFNA(IF(INDEX(INDIRECT('Settings for bespoke MI format'!$O$9),MATCH(BoM_material,BUD_MI_L4_match,0))=J$1,1,0),0)),_xlfn.IFNA(IF(BoM_layer&amp;BoM_element&amp;BoM_vertical=$A32&amp;$B32&amp;$C32,1,0),0))/'Settings for bespoke MI format'!$O$10),"")</f>
        <v>0</v>
      </c>
      <c r="K32" s="127" cm="1">
        <f t="array" aca="1" ref="K32" ca="1">IF(AND(K$1&lt;&gt;0,$C32&lt;&gt;0),(SUMPRODUCT(INDIRECT('Settings for bespoke MI format'!$O$11),(_xlfn.IFNA(IF(INDEX(INDIRECT('Settings for bespoke MI format'!$O$9),MATCH(BoM_material,BUD_MI_L4_match,0))=K$1,1,0),0)),_xlfn.IFNA(IF(BoM_layer&amp;BoM_element&amp;BoM_vertical=$A32&amp;$B32&amp;$C32,1,0),0))/'Settings for bespoke MI format'!$O$10),"")</f>
        <v>0</v>
      </c>
      <c r="L32" s="127" cm="1">
        <f t="array" aca="1" ref="L32" ca="1">IF(AND(L$1&lt;&gt;0,$C32&lt;&gt;0),(SUMPRODUCT(INDIRECT('Settings for bespoke MI format'!$O$11),(_xlfn.IFNA(IF(INDEX(INDIRECT('Settings for bespoke MI format'!$O$9),MATCH(BoM_material,BUD_MI_L4_match,0))=L$1,1,0),0)),_xlfn.IFNA(IF(BoM_layer&amp;BoM_element&amp;BoM_vertical=$A32&amp;$B32&amp;$C32,1,0),0))/'Settings for bespoke MI format'!$O$10),"")</f>
        <v>0</v>
      </c>
      <c r="M32" s="127" cm="1">
        <f t="array" aca="1" ref="M32" ca="1">IF(AND(M$1&lt;&gt;0,$C32&lt;&gt;0),(SUMPRODUCT(INDIRECT('Settings for bespoke MI format'!$O$11),(_xlfn.IFNA(IF(INDEX(INDIRECT('Settings for bespoke MI format'!$O$9),MATCH(BoM_material,BUD_MI_L4_match,0))=M$1,1,0),0)),_xlfn.IFNA(IF(BoM_layer&amp;BoM_element&amp;BoM_vertical=$A32&amp;$B32&amp;$C32,1,0),0))/'Settings for bespoke MI format'!$O$10),"")</f>
        <v>0</v>
      </c>
      <c r="N32" s="127" cm="1">
        <f t="array" aca="1" ref="N32" ca="1">IF(AND(N$1&lt;&gt;0,$C32&lt;&gt;0),(SUMPRODUCT(INDIRECT('Settings for bespoke MI format'!$O$11),(_xlfn.IFNA(IF(INDEX(INDIRECT('Settings for bespoke MI format'!$O$9),MATCH(BoM_material,BUD_MI_L4_match,0))=N$1,1,0),0)),_xlfn.IFNA(IF(BoM_layer&amp;BoM_element&amp;BoM_vertical=$A32&amp;$B32&amp;$C32,1,0),0))/'Settings for bespoke MI format'!$O$10),"")</f>
        <v>0</v>
      </c>
    </row>
    <row r="33" spans="1:14" s="127" customFormat="1" x14ac:dyDescent="0.3">
      <c r="A33" s="127" t="str">
        <v>Skin</v>
      </c>
      <c r="B33" s="127" t="str">
        <v>Upper floors</v>
      </c>
      <c r="C33" s="162" t="str">
        <v>Super</v>
      </c>
      <c r="D33" s="162" t="str">
        <f t="shared" si="0"/>
        <v>Skin_Upper floors_Super</v>
      </c>
      <c r="E33" s="162" t="str">
        <f>IF(C33&lt;&gt;0,IF(ISBLANK('Settings for bespoke MI format'!$E$9),"",'Settings for bespoke MI format'!$E$9)&amp;"/"&amp;IF(ISBLANK('Settings for bespoke MI format'!$E$8),"",'Settings for bespoke MI format'!$E$8),"")</f>
        <v>kg/m2.GEFA</v>
      </c>
      <c r="F33" s="127" cm="1">
        <f t="array" aca="1" ref="F33" ca="1">IF(AND(F$1&lt;&gt;0,$C33&lt;&gt;0),(SUMPRODUCT(INDIRECT('Settings for bespoke MI format'!$O$11),(_xlfn.IFNA(IF(INDEX(INDIRECT('Settings for bespoke MI format'!$O$9),MATCH(BoM_material,BUD_MI_L4_match,0))=F$1,1,0),0)),_xlfn.IFNA(IF(BoM_layer&amp;BoM_element&amp;BoM_vertical=$A33&amp;$B33&amp;$C33,1,0),0))/'Settings for bespoke MI format'!$O$10),"")</f>
        <v>0</v>
      </c>
      <c r="G33" s="127" cm="1">
        <f t="array" aca="1" ref="G33" ca="1">IF(AND(G$1&lt;&gt;0,$C33&lt;&gt;0),(SUMPRODUCT(INDIRECT('Settings for bespoke MI format'!$O$11),(_xlfn.IFNA(IF(INDEX(INDIRECT('Settings for bespoke MI format'!$O$9),MATCH(BoM_material,BUD_MI_L4_match,0))=G$1,1,0),0)),_xlfn.IFNA(IF(BoM_layer&amp;BoM_element&amp;BoM_vertical=$A33&amp;$B33&amp;$C33,1,0),0))/'Settings for bespoke MI format'!$O$10),"")</f>
        <v>0</v>
      </c>
      <c r="H33" s="127" cm="1">
        <f t="array" aca="1" ref="H33" ca="1">IF(AND(H$1&lt;&gt;0,$C33&lt;&gt;0),(SUMPRODUCT(INDIRECT('Settings for bespoke MI format'!$O$11),(_xlfn.IFNA(IF(INDEX(INDIRECT('Settings for bespoke MI format'!$O$9),MATCH(BoM_material,BUD_MI_L4_match,0))=H$1,1,0),0)),_xlfn.IFNA(IF(BoM_layer&amp;BoM_element&amp;BoM_vertical=$A33&amp;$B33&amp;$C33,1,0),0))/'Settings for bespoke MI format'!$O$10),"")</f>
        <v>0</v>
      </c>
      <c r="I33" s="127" cm="1">
        <f t="array" aca="1" ref="I33" ca="1">IF(AND(I$1&lt;&gt;0,$C33&lt;&gt;0),(SUMPRODUCT(INDIRECT('Settings for bespoke MI format'!$O$11),(_xlfn.IFNA(IF(INDEX(INDIRECT('Settings for bespoke MI format'!$O$9),MATCH(BoM_material,BUD_MI_L4_match,0))=I$1,1,0),0)),_xlfn.IFNA(IF(BoM_layer&amp;BoM_element&amp;BoM_vertical=$A33&amp;$B33&amp;$C33,1,0),0))/'Settings for bespoke MI format'!$O$10),"")</f>
        <v>0</v>
      </c>
      <c r="J33" s="127" cm="1">
        <f t="array" aca="1" ref="J33" ca="1">IF(AND(J$1&lt;&gt;0,$C33&lt;&gt;0),(SUMPRODUCT(INDIRECT('Settings for bespoke MI format'!$O$11),(_xlfn.IFNA(IF(INDEX(INDIRECT('Settings for bespoke MI format'!$O$9),MATCH(BoM_material,BUD_MI_L4_match,0))=J$1,1,0),0)),_xlfn.IFNA(IF(BoM_layer&amp;BoM_element&amp;BoM_vertical=$A33&amp;$B33&amp;$C33,1,0),0))/'Settings for bespoke MI format'!$O$10),"")</f>
        <v>0</v>
      </c>
      <c r="K33" s="127" cm="1">
        <f t="array" aca="1" ref="K33" ca="1">IF(AND(K$1&lt;&gt;0,$C33&lt;&gt;0),(SUMPRODUCT(INDIRECT('Settings for bespoke MI format'!$O$11),(_xlfn.IFNA(IF(INDEX(INDIRECT('Settings for bespoke MI format'!$O$9),MATCH(BoM_material,BUD_MI_L4_match,0))=K$1,1,0),0)),_xlfn.IFNA(IF(BoM_layer&amp;BoM_element&amp;BoM_vertical=$A33&amp;$B33&amp;$C33,1,0),0))/'Settings for bespoke MI format'!$O$10),"")</f>
        <v>0</v>
      </c>
      <c r="L33" s="127" cm="1">
        <f t="array" aca="1" ref="L33" ca="1">IF(AND(L$1&lt;&gt;0,$C33&lt;&gt;0),(SUMPRODUCT(INDIRECT('Settings for bespoke MI format'!$O$11),(_xlfn.IFNA(IF(INDEX(INDIRECT('Settings for bespoke MI format'!$O$9),MATCH(BoM_material,BUD_MI_L4_match,0))=L$1,1,0),0)),_xlfn.IFNA(IF(BoM_layer&amp;BoM_element&amp;BoM_vertical=$A33&amp;$B33&amp;$C33,1,0),0))/'Settings for bespoke MI format'!$O$10),"")</f>
        <v>0</v>
      </c>
      <c r="M33" s="127" cm="1">
        <f t="array" aca="1" ref="M33" ca="1">IF(AND(M$1&lt;&gt;0,$C33&lt;&gt;0),(SUMPRODUCT(INDIRECT('Settings for bespoke MI format'!$O$11),(_xlfn.IFNA(IF(INDEX(INDIRECT('Settings for bespoke MI format'!$O$9),MATCH(BoM_material,BUD_MI_L4_match,0))=M$1,1,0),0)),_xlfn.IFNA(IF(BoM_layer&amp;BoM_element&amp;BoM_vertical=$A33&amp;$B33&amp;$C33,1,0),0))/'Settings for bespoke MI format'!$O$10),"")</f>
        <v>0</v>
      </c>
      <c r="N33" s="127" cm="1">
        <f t="array" aca="1" ref="N33" ca="1">IF(AND(N$1&lt;&gt;0,$C33&lt;&gt;0),(SUMPRODUCT(INDIRECT('Settings for bespoke MI format'!$O$11),(_xlfn.IFNA(IF(INDEX(INDIRECT('Settings for bespoke MI format'!$O$9),MATCH(BoM_material,BUD_MI_L4_match,0))=N$1,1,0),0)),_xlfn.IFNA(IF(BoM_layer&amp;BoM_element&amp;BoM_vertical=$A33&amp;$B33&amp;$C33,1,0),0))/'Settings for bespoke MI format'!$O$10),"")</f>
        <v>0</v>
      </c>
    </row>
    <row r="34" spans="1:14" s="127" customFormat="1" x14ac:dyDescent="0.3">
      <c r="A34" s="127" t="str">
        <v>Skin</v>
      </c>
      <c r="B34" s="127" t="str">
        <v>Windows and external doors</v>
      </c>
      <c r="C34" s="162" t="str">
        <v>Super</v>
      </c>
      <c r="D34" s="162" t="str">
        <f t="shared" si="0"/>
        <v>Skin_Windows and external doors_Super</v>
      </c>
      <c r="E34" s="162" t="str">
        <f>IF(C34&lt;&gt;0,IF(ISBLANK('Settings for bespoke MI format'!$E$9),"",'Settings for bespoke MI format'!$E$9)&amp;"/"&amp;IF(ISBLANK('Settings for bespoke MI format'!$E$8),"",'Settings for bespoke MI format'!$E$8),"")</f>
        <v>kg/m2.GEFA</v>
      </c>
      <c r="F34" s="127" cm="1">
        <f t="array" aca="1" ref="F34" ca="1">IF(AND(F$1&lt;&gt;0,$C34&lt;&gt;0),(SUMPRODUCT(INDIRECT('Settings for bespoke MI format'!$O$11),(_xlfn.IFNA(IF(INDEX(INDIRECT('Settings for bespoke MI format'!$O$9),MATCH(BoM_material,BUD_MI_L4_match,0))=F$1,1,0),0)),_xlfn.IFNA(IF(BoM_layer&amp;BoM_element&amp;BoM_vertical=$A34&amp;$B34&amp;$C34,1,0),0))/'Settings for bespoke MI format'!$O$10),"")</f>
        <v>0</v>
      </c>
      <c r="G34" s="127" cm="1">
        <f t="array" aca="1" ref="G34" ca="1">IF(AND(G$1&lt;&gt;0,$C34&lt;&gt;0),(SUMPRODUCT(INDIRECT('Settings for bespoke MI format'!$O$11),(_xlfn.IFNA(IF(INDEX(INDIRECT('Settings for bespoke MI format'!$O$9),MATCH(BoM_material,BUD_MI_L4_match,0))=G$1,1,0),0)),_xlfn.IFNA(IF(BoM_layer&amp;BoM_element&amp;BoM_vertical=$A34&amp;$B34&amp;$C34,1,0),0))/'Settings for bespoke MI format'!$O$10),"")</f>
        <v>0</v>
      </c>
      <c r="H34" s="127" cm="1">
        <f t="array" aca="1" ref="H34" ca="1">IF(AND(H$1&lt;&gt;0,$C34&lt;&gt;0),(SUMPRODUCT(INDIRECT('Settings for bespoke MI format'!$O$11),(_xlfn.IFNA(IF(INDEX(INDIRECT('Settings for bespoke MI format'!$O$9),MATCH(BoM_material,BUD_MI_L4_match,0))=H$1,1,0),0)),_xlfn.IFNA(IF(BoM_layer&amp;BoM_element&amp;BoM_vertical=$A34&amp;$B34&amp;$C34,1,0),0))/'Settings for bespoke MI format'!$O$10),"")</f>
        <v>0</v>
      </c>
      <c r="I34" s="127" cm="1">
        <f t="array" aca="1" ref="I34" ca="1">IF(AND(I$1&lt;&gt;0,$C34&lt;&gt;0),(SUMPRODUCT(INDIRECT('Settings for bespoke MI format'!$O$11),(_xlfn.IFNA(IF(INDEX(INDIRECT('Settings for bespoke MI format'!$O$9),MATCH(BoM_material,BUD_MI_L4_match,0))=I$1,1,0),0)),_xlfn.IFNA(IF(BoM_layer&amp;BoM_element&amp;BoM_vertical=$A34&amp;$B34&amp;$C34,1,0),0))/'Settings for bespoke MI format'!$O$10),"")</f>
        <v>0</v>
      </c>
      <c r="J34" s="127" cm="1">
        <f t="array" aca="1" ref="J34" ca="1">IF(AND(J$1&lt;&gt;0,$C34&lt;&gt;0),(SUMPRODUCT(INDIRECT('Settings for bespoke MI format'!$O$11),(_xlfn.IFNA(IF(INDEX(INDIRECT('Settings for bespoke MI format'!$O$9),MATCH(BoM_material,BUD_MI_L4_match,0))=J$1,1,0),0)),_xlfn.IFNA(IF(BoM_layer&amp;BoM_element&amp;BoM_vertical=$A34&amp;$B34&amp;$C34,1,0),0))/'Settings for bespoke MI format'!$O$10),"")</f>
        <v>0</v>
      </c>
      <c r="K34" s="127" cm="1">
        <f t="array" aca="1" ref="K34" ca="1">IF(AND(K$1&lt;&gt;0,$C34&lt;&gt;0),(SUMPRODUCT(INDIRECT('Settings for bespoke MI format'!$O$11),(_xlfn.IFNA(IF(INDEX(INDIRECT('Settings for bespoke MI format'!$O$9),MATCH(BoM_material,BUD_MI_L4_match,0))=K$1,1,0),0)),_xlfn.IFNA(IF(BoM_layer&amp;BoM_element&amp;BoM_vertical=$A34&amp;$B34&amp;$C34,1,0),0))/'Settings for bespoke MI format'!$O$10),"")</f>
        <v>0</v>
      </c>
      <c r="L34" s="127" cm="1">
        <f t="array" aca="1" ref="L34" ca="1">IF(AND(L$1&lt;&gt;0,$C34&lt;&gt;0),(SUMPRODUCT(INDIRECT('Settings for bespoke MI format'!$O$11),(_xlfn.IFNA(IF(INDEX(INDIRECT('Settings for bespoke MI format'!$O$9),MATCH(BoM_material,BUD_MI_L4_match,0))=L$1,1,0),0)),_xlfn.IFNA(IF(BoM_layer&amp;BoM_element&amp;BoM_vertical=$A34&amp;$B34&amp;$C34,1,0),0))/'Settings for bespoke MI format'!$O$10),"")</f>
        <v>1.8198722424870466</v>
      </c>
      <c r="M34" s="127" cm="1">
        <f t="array" aca="1" ref="M34" ca="1">IF(AND(M$1&lt;&gt;0,$C34&lt;&gt;0),(SUMPRODUCT(INDIRECT('Settings for bespoke MI format'!$O$11),(_xlfn.IFNA(IF(INDEX(INDIRECT('Settings for bespoke MI format'!$O$9),MATCH(BoM_material,BUD_MI_L4_match,0))=M$1,1,0),0)),_xlfn.IFNA(IF(BoM_layer&amp;BoM_element&amp;BoM_vertical=$A34&amp;$B34&amp;$C34,1,0),0))/'Settings for bespoke MI format'!$O$10),"")</f>
        <v>3.667132451813472</v>
      </c>
      <c r="N34" s="127" cm="1">
        <f t="array" aca="1" ref="N34" ca="1">IF(AND(N$1&lt;&gt;0,$C34&lt;&gt;0),(SUMPRODUCT(INDIRECT('Settings for bespoke MI format'!$O$11),(_xlfn.IFNA(IF(INDEX(INDIRECT('Settings for bespoke MI format'!$O$9),MATCH(BoM_material,BUD_MI_L4_match,0))=N$1,1,0),0)),_xlfn.IFNA(IF(BoM_layer&amp;BoM_element&amp;BoM_vertical=$A34&amp;$B34&amp;$C34,1,0),0))/'Settings for bespoke MI format'!$O$10),"")</f>
        <v>0</v>
      </c>
    </row>
    <row r="35" spans="1:14" s="127" customFormat="1" x14ac:dyDescent="0.3">
      <c r="A35" s="127" t="str">
        <v>Skin</v>
      </c>
      <c r="B35" s="127" t="str">
        <v>Lowest floor</v>
      </c>
      <c r="C35" s="162" t="str">
        <v>Sub</v>
      </c>
      <c r="D35" s="162" t="str">
        <f t="shared" si="0"/>
        <v>Skin_Lowest floor_Sub</v>
      </c>
      <c r="E35" s="162" t="str">
        <f>IF(C35&lt;&gt;0,IF(ISBLANK('Settings for bespoke MI format'!$E$9),"",'Settings for bespoke MI format'!$E$9)&amp;"/"&amp;IF(ISBLANK('Settings for bespoke MI format'!$E$8),"",'Settings for bespoke MI format'!$E$8),"")</f>
        <v>kg/m2.GEFA</v>
      </c>
      <c r="F35" s="127" cm="1">
        <f t="array" aca="1" ref="F35" ca="1">IF(AND(F$1&lt;&gt;0,$C35&lt;&gt;0),(SUMPRODUCT(INDIRECT('Settings for bespoke MI format'!$O$11),(_xlfn.IFNA(IF(INDEX(INDIRECT('Settings for bespoke MI format'!$O$9),MATCH(BoM_material,BUD_MI_L4_match,0))=F$1,1,0),0)),_xlfn.IFNA(IF(BoM_layer&amp;BoM_element&amp;BoM_vertical=$A35&amp;$B35&amp;$C35,1,0),0))/'Settings for bespoke MI format'!$O$10),"")</f>
        <v>0</v>
      </c>
      <c r="G35" s="127" cm="1">
        <f t="array" aca="1" ref="G35" ca="1">IF(AND(G$1&lt;&gt;0,$C35&lt;&gt;0),(SUMPRODUCT(INDIRECT('Settings for bespoke MI format'!$O$11),(_xlfn.IFNA(IF(INDEX(INDIRECT('Settings for bespoke MI format'!$O$9),MATCH(BoM_material,BUD_MI_L4_match,0))=G$1,1,0),0)),_xlfn.IFNA(IF(BoM_layer&amp;BoM_element&amp;BoM_vertical=$A35&amp;$B35&amp;$C35,1,0),0))/'Settings for bespoke MI format'!$O$10),"")</f>
        <v>0</v>
      </c>
      <c r="H35" s="127" cm="1">
        <f t="array" aca="1" ref="H35" ca="1">IF(AND(H$1&lt;&gt;0,$C35&lt;&gt;0),(SUMPRODUCT(INDIRECT('Settings for bespoke MI format'!$O$11),(_xlfn.IFNA(IF(INDEX(INDIRECT('Settings for bespoke MI format'!$O$9),MATCH(BoM_material,BUD_MI_L4_match,0))=H$1,1,0),0)),_xlfn.IFNA(IF(BoM_layer&amp;BoM_element&amp;BoM_vertical=$A35&amp;$B35&amp;$C35,1,0),0))/'Settings for bespoke MI format'!$O$10),"")</f>
        <v>0</v>
      </c>
      <c r="I35" s="127" cm="1">
        <f t="array" aca="1" ref="I35" ca="1">IF(AND(I$1&lt;&gt;0,$C35&lt;&gt;0),(SUMPRODUCT(INDIRECT('Settings for bespoke MI format'!$O$11),(_xlfn.IFNA(IF(INDEX(INDIRECT('Settings for bespoke MI format'!$O$9),MATCH(BoM_material,BUD_MI_L4_match,0))=I$1,1,0),0)),_xlfn.IFNA(IF(BoM_layer&amp;BoM_element&amp;BoM_vertical=$A35&amp;$B35&amp;$C35,1,0),0))/'Settings for bespoke MI format'!$O$10),"")</f>
        <v>0</v>
      </c>
      <c r="J35" s="127" cm="1">
        <f t="array" aca="1" ref="J35" ca="1">IF(AND(J$1&lt;&gt;0,$C35&lt;&gt;0),(SUMPRODUCT(INDIRECT('Settings for bespoke MI format'!$O$11),(_xlfn.IFNA(IF(INDEX(INDIRECT('Settings for bespoke MI format'!$O$9),MATCH(BoM_material,BUD_MI_L4_match,0))=J$1,1,0),0)),_xlfn.IFNA(IF(BoM_layer&amp;BoM_element&amp;BoM_vertical=$A35&amp;$B35&amp;$C35,1,0),0))/'Settings for bespoke MI format'!$O$10),"")</f>
        <v>0</v>
      </c>
      <c r="K35" s="127" cm="1">
        <f t="array" aca="1" ref="K35" ca="1">IF(AND(K$1&lt;&gt;0,$C35&lt;&gt;0),(SUMPRODUCT(INDIRECT('Settings for bespoke MI format'!$O$11),(_xlfn.IFNA(IF(INDEX(INDIRECT('Settings for bespoke MI format'!$O$9),MATCH(BoM_material,BUD_MI_L4_match,0))=K$1,1,0),0)),_xlfn.IFNA(IF(BoM_layer&amp;BoM_element&amp;BoM_vertical=$A35&amp;$B35&amp;$C35,1,0),0))/'Settings for bespoke MI format'!$O$10),"")</f>
        <v>0</v>
      </c>
      <c r="L35" s="127" cm="1">
        <f t="array" aca="1" ref="L35" ca="1">IF(AND(L$1&lt;&gt;0,$C35&lt;&gt;0),(SUMPRODUCT(INDIRECT('Settings for bespoke MI format'!$O$11),(_xlfn.IFNA(IF(INDEX(INDIRECT('Settings for bespoke MI format'!$O$9),MATCH(BoM_material,BUD_MI_L4_match,0))=L$1,1,0),0)),_xlfn.IFNA(IF(BoM_layer&amp;BoM_element&amp;BoM_vertical=$A35&amp;$B35&amp;$C35,1,0),0))/'Settings for bespoke MI format'!$O$10),"")</f>
        <v>0</v>
      </c>
      <c r="M35" s="127" cm="1">
        <f t="array" aca="1" ref="M35" ca="1">IF(AND(M$1&lt;&gt;0,$C35&lt;&gt;0),(SUMPRODUCT(INDIRECT('Settings for bespoke MI format'!$O$11),(_xlfn.IFNA(IF(INDEX(INDIRECT('Settings for bespoke MI format'!$O$9),MATCH(BoM_material,BUD_MI_L4_match,0))=M$1,1,0),0)),_xlfn.IFNA(IF(BoM_layer&amp;BoM_element&amp;BoM_vertical=$A35&amp;$B35&amp;$C35,1,0),0))/'Settings for bespoke MI format'!$O$10),"")</f>
        <v>0</v>
      </c>
      <c r="N35" s="127" cm="1">
        <f t="array" aca="1" ref="N35" ca="1">IF(AND(N$1&lt;&gt;0,$C35&lt;&gt;0),(SUMPRODUCT(INDIRECT('Settings for bespoke MI format'!$O$11),(_xlfn.IFNA(IF(INDEX(INDIRECT('Settings for bespoke MI format'!$O$9),MATCH(BoM_material,BUD_MI_L4_match,0))=N$1,1,0),0)),_xlfn.IFNA(IF(BoM_layer&amp;BoM_element&amp;BoM_vertical=$A35&amp;$B35&amp;$C35,1,0),0))/'Settings for bespoke MI format'!$O$10),"")</f>
        <v>0</v>
      </c>
    </row>
    <row r="36" spans="1:14" s="127" customFormat="1" x14ac:dyDescent="0.3">
      <c r="A36" s="127" t="str">
        <v>Skin</v>
      </c>
      <c r="B36" s="127" t="str">
        <v>Basement and retaining walls</v>
      </c>
      <c r="C36" s="162" t="str">
        <v>Sub</v>
      </c>
      <c r="D36" s="162" t="str">
        <f t="shared" si="0"/>
        <v>Skin_Basement and retaining walls_Sub</v>
      </c>
      <c r="E36" s="162" t="str">
        <f>IF(C36&lt;&gt;0,IF(ISBLANK('Settings for bespoke MI format'!$E$9),"",'Settings for bespoke MI format'!$E$9)&amp;"/"&amp;IF(ISBLANK('Settings for bespoke MI format'!$E$8),"",'Settings for bespoke MI format'!$E$8),"")</f>
        <v>kg/m2.GEFA</v>
      </c>
      <c r="F36" s="127" cm="1">
        <f t="array" aca="1" ref="F36" ca="1">IF(AND(F$1&lt;&gt;0,$C36&lt;&gt;0),(SUMPRODUCT(INDIRECT('Settings for bespoke MI format'!$O$11),(_xlfn.IFNA(IF(INDEX(INDIRECT('Settings for bespoke MI format'!$O$9),MATCH(BoM_material,BUD_MI_L4_match,0))=F$1,1,0),0)),_xlfn.IFNA(IF(BoM_layer&amp;BoM_element&amp;BoM_vertical=$A36&amp;$B36&amp;$C36,1,0),0))/'Settings for bespoke MI format'!$O$10),"")</f>
        <v>0</v>
      </c>
      <c r="G36" s="127" cm="1">
        <f t="array" aca="1" ref="G36" ca="1">IF(AND(G$1&lt;&gt;0,$C36&lt;&gt;0),(SUMPRODUCT(INDIRECT('Settings for bespoke MI format'!$O$11),(_xlfn.IFNA(IF(INDEX(INDIRECT('Settings for bespoke MI format'!$O$9),MATCH(BoM_material,BUD_MI_L4_match,0))=G$1,1,0),0)),_xlfn.IFNA(IF(BoM_layer&amp;BoM_element&amp;BoM_vertical=$A36&amp;$B36&amp;$C36,1,0),0))/'Settings for bespoke MI format'!$O$10),"")</f>
        <v>0</v>
      </c>
      <c r="H36" s="127" cm="1">
        <f t="array" aca="1" ref="H36" ca="1">IF(AND(H$1&lt;&gt;0,$C36&lt;&gt;0),(SUMPRODUCT(INDIRECT('Settings for bespoke MI format'!$O$11),(_xlfn.IFNA(IF(INDEX(INDIRECT('Settings for bespoke MI format'!$O$9),MATCH(BoM_material,BUD_MI_L4_match,0))=H$1,1,0),0)),_xlfn.IFNA(IF(BoM_layer&amp;BoM_element&amp;BoM_vertical=$A36&amp;$B36&amp;$C36,1,0),0))/'Settings for bespoke MI format'!$O$10),"")</f>
        <v>0</v>
      </c>
      <c r="I36" s="127" cm="1">
        <f t="array" aca="1" ref="I36" ca="1">IF(AND(I$1&lt;&gt;0,$C36&lt;&gt;0),(SUMPRODUCT(INDIRECT('Settings for bespoke MI format'!$O$11),(_xlfn.IFNA(IF(INDEX(INDIRECT('Settings for bespoke MI format'!$O$9),MATCH(BoM_material,BUD_MI_L4_match,0))=I$1,1,0),0)),_xlfn.IFNA(IF(BoM_layer&amp;BoM_element&amp;BoM_vertical=$A36&amp;$B36&amp;$C36,1,0),0))/'Settings for bespoke MI format'!$O$10),"")</f>
        <v>0</v>
      </c>
      <c r="J36" s="127" cm="1">
        <f t="array" aca="1" ref="J36" ca="1">IF(AND(J$1&lt;&gt;0,$C36&lt;&gt;0),(SUMPRODUCT(INDIRECT('Settings for bespoke MI format'!$O$11),(_xlfn.IFNA(IF(INDEX(INDIRECT('Settings for bespoke MI format'!$O$9),MATCH(BoM_material,BUD_MI_L4_match,0))=J$1,1,0),0)),_xlfn.IFNA(IF(BoM_layer&amp;BoM_element&amp;BoM_vertical=$A36&amp;$B36&amp;$C36,1,0),0))/'Settings for bespoke MI format'!$O$10),"")</f>
        <v>0</v>
      </c>
      <c r="K36" s="127" cm="1">
        <f t="array" aca="1" ref="K36" ca="1">IF(AND(K$1&lt;&gt;0,$C36&lt;&gt;0),(SUMPRODUCT(INDIRECT('Settings for bespoke MI format'!$O$11),(_xlfn.IFNA(IF(INDEX(INDIRECT('Settings for bespoke MI format'!$O$9),MATCH(BoM_material,BUD_MI_L4_match,0))=K$1,1,0),0)),_xlfn.IFNA(IF(BoM_layer&amp;BoM_element&amp;BoM_vertical=$A36&amp;$B36&amp;$C36,1,0),0))/'Settings for bespoke MI format'!$O$10),"")</f>
        <v>0</v>
      </c>
      <c r="L36" s="127" cm="1">
        <f t="array" aca="1" ref="L36" ca="1">IF(AND(L$1&lt;&gt;0,$C36&lt;&gt;0),(SUMPRODUCT(INDIRECT('Settings for bespoke MI format'!$O$11),(_xlfn.IFNA(IF(INDEX(INDIRECT('Settings for bespoke MI format'!$O$9),MATCH(BoM_material,BUD_MI_L4_match,0))=L$1,1,0),0)),_xlfn.IFNA(IF(BoM_layer&amp;BoM_element&amp;BoM_vertical=$A36&amp;$B36&amp;$C36,1,0),0))/'Settings for bespoke MI format'!$O$10),"")</f>
        <v>0</v>
      </c>
      <c r="M36" s="127" cm="1">
        <f t="array" aca="1" ref="M36" ca="1">IF(AND(M$1&lt;&gt;0,$C36&lt;&gt;0),(SUMPRODUCT(INDIRECT('Settings for bespoke MI format'!$O$11),(_xlfn.IFNA(IF(INDEX(INDIRECT('Settings for bespoke MI format'!$O$9),MATCH(BoM_material,BUD_MI_L4_match,0))=M$1,1,0),0)),_xlfn.IFNA(IF(BoM_layer&amp;BoM_element&amp;BoM_vertical=$A36&amp;$B36&amp;$C36,1,0),0))/'Settings for bespoke MI format'!$O$10),"")</f>
        <v>0</v>
      </c>
      <c r="N36" s="127" cm="1">
        <f t="array" aca="1" ref="N36" ca="1">IF(AND(N$1&lt;&gt;0,$C36&lt;&gt;0),(SUMPRODUCT(INDIRECT('Settings for bespoke MI format'!$O$11),(_xlfn.IFNA(IF(INDEX(INDIRECT('Settings for bespoke MI format'!$O$9),MATCH(BoM_material,BUD_MI_L4_match,0))=N$1,1,0),0)),_xlfn.IFNA(IF(BoM_layer&amp;BoM_element&amp;BoM_vertical=$A36&amp;$B36&amp;$C36,1,0),0))/'Settings for bespoke MI format'!$O$10),"")</f>
        <v>0</v>
      </c>
    </row>
    <row r="37" spans="1:14" s="163" customFormat="1" x14ac:dyDescent="0.3">
      <c r="A37" s="163" t="str">
        <v>Skin</v>
      </c>
      <c r="B37" s="163" t="str">
        <v>Foundations</v>
      </c>
      <c r="C37" s="164" t="str">
        <v>Sub</v>
      </c>
      <c r="D37" s="164" t="str">
        <f t="shared" si="0"/>
        <v>Skin_Foundations_Sub</v>
      </c>
      <c r="E37" s="164" t="str">
        <f>IF(C37&lt;&gt;0,IF(ISBLANK('Settings for bespoke MI format'!$E$9),"",'Settings for bespoke MI format'!$E$9)&amp;"/"&amp;IF(ISBLANK('Settings for bespoke MI format'!$E$8),"",'Settings for bespoke MI format'!$E$8),"")</f>
        <v>kg/m2.GEFA</v>
      </c>
      <c r="F37" s="127" cm="1">
        <f t="array" aca="1" ref="F37" ca="1">IF(AND(F$1&lt;&gt;0,$C37&lt;&gt;0),(SUMPRODUCT(INDIRECT('Settings for bespoke MI format'!$O$11),(_xlfn.IFNA(IF(INDEX(INDIRECT('Settings for bespoke MI format'!$O$9),MATCH(BoM_material,BUD_MI_L4_match,0))=F$1,1,0),0)),_xlfn.IFNA(IF(BoM_layer&amp;BoM_element&amp;BoM_vertical=$A37&amp;$B37&amp;$C37,1,0),0))/'Settings for bespoke MI format'!$O$10),"")</f>
        <v>0</v>
      </c>
      <c r="G37" s="127" cm="1">
        <f t="array" aca="1" ref="G37" ca="1">IF(AND(G$1&lt;&gt;0,$C37&lt;&gt;0),(SUMPRODUCT(INDIRECT('Settings for bespoke MI format'!$O$11),(_xlfn.IFNA(IF(INDEX(INDIRECT('Settings for bespoke MI format'!$O$9),MATCH(BoM_material,BUD_MI_L4_match,0))=G$1,1,0),0)),_xlfn.IFNA(IF(BoM_layer&amp;BoM_element&amp;BoM_vertical=$A37&amp;$B37&amp;$C37,1,0),0))/'Settings for bespoke MI format'!$O$10),"")</f>
        <v>0</v>
      </c>
      <c r="H37" s="127" cm="1">
        <f t="array" aca="1" ref="H37" ca="1">IF(AND(H$1&lt;&gt;0,$C37&lt;&gt;0),(SUMPRODUCT(INDIRECT('Settings for bespoke MI format'!$O$11),(_xlfn.IFNA(IF(INDEX(INDIRECT('Settings for bespoke MI format'!$O$9),MATCH(BoM_material,BUD_MI_L4_match,0))=H$1,1,0),0)),_xlfn.IFNA(IF(BoM_layer&amp;BoM_element&amp;BoM_vertical=$A37&amp;$B37&amp;$C37,1,0),0))/'Settings for bespoke MI format'!$O$10),"")</f>
        <v>0</v>
      </c>
      <c r="I37" s="127" cm="1">
        <f t="array" aca="1" ref="I37" ca="1">IF(AND(I$1&lt;&gt;0,$C37&lt;&gt;0),(SUMPRODUCT(INDIRECT('Settings for bespoke MI format'!$O$11),(_xlfn.IFNA(IF(INDEX(INDIRECT('Settings for bespoke MI format'!$O$9),MATCH(BoM_material,BUD_MI_L4_match,0))=I$1,1,0),0)),_xlfn.IFNA(IF(BoM_layer&amp;BoM_element&amp;BoM_vertical=$A37&amp;$B37&amp;$C37,1,0),0))/'Settings for bespoke MI format'!$O$10),"")</f>
        <v>0</v>
      </c>
      <c r="J37" s="127" cm="1">
        <f t="array" aca="1" ref="J37" ca="1">IF(AND(J$1&lt;&gt;0,$C37&lt;&gt;0),(SUMPRODUCT(INDIRECT('Settings for bespoke MI format'!$O$11),(_xlfn.IFNA(IF(INDEX(INDIRECT('Settings for bespoke MI format'!$O$9),MATCH(BoM_material,BUD_MI_L4_match,0))=J$1,1,0),0)),_xlfn.IFNA(IF(BoM_layer&amp;BoM_element&amp;BoM_vertical=$A37&amp;$B37&amp;$C37,1,0),0))/'Settings for bespoke MI format'!$O$10),"")</f>
        <v>0</v>
      </c>
      <c r="K37" s="127" cm="1">
        <f t="array" aca="1" ref="K37" ca="1">IF(AND(K$1&lt;&gt;0,$C37&lt;&gt;0),(SUMPRODUCT(INDIRECT('Settings for bespoke MI format'!$O$11),(_xlfn.IFNA(IF(INDEX(INDIRECT('Settings for bespoke MI format'!$O$9),MATCH(BoM_material,BUD_MI_L4_match,0))=K$1,1,0),0)),_xlfn.IFNA(IF(BoM_layer&amp;BoM_element&amp;BoM_vertical=$A37&amp;$B37&amp;$C37,1,0),0))/'Settings for bespoke MI format'!$O$10),"")</f>
        <v>0</v>
      </c>
      <c r="L37" s="127" cm="1">
        <f t="array" aca="1" ref="L37" ca="1">IF(AND(L$1&lt;&gt;0,$C37&lt;&gt;0),(SUMPRODUCT(INDIRECT('Settings for bespoke MI format'!$O$11),(_xlfn.IFNA(IF(INDEX(INDIRECT('Settings for bespoke MI format'!$O$9),MATCH(BoM_material,BUD_MI_L4_match,0))=L$1,1,0),0)),_xlfn.IFNA(IF(BoM_layer&amp;BoM_element&amp;BoM_vertical=$A37&amp;$B37&amp;$C37,1,0),0))/'Settings for bespoke MI format'!$O$10),"")</f>
        <v>0</v>
      </c>
      <c r="M37" s="127" cm="1">
        <f t="array" aca="1" ref="M37" ca="1">IF(AND(M$1&lt;&gt;0,$C37&lt;&gt;0),(SUMPRODUCT(INDIRECT('Settings for bespoke MI format'!$O$11),(_xlfn.IFNA(IF(INDEX(INDIRECT('Settings for bespoke MI format'!$O$9),MATCH(BoM_material,BUD_MI_L4_match,0))=M$1,1,0),0)),_xlfn.IFNA(IF(BoM_layer&amp;BoM_element&amp;BoM_vertical=$A37&amp;$B37&amp;$C37,1,0),0))/'Settings for bespoke MI format'!$O$10),"")</f>
        <v>0</v>
      </c>
      <c r="N37" s="127" cm="1">
        <f t="array" aca="1" ref="N37" ca="1">IF(AND(N$1&lt;&gt;0,$C37&lt;&gt;0),(SUMPRODUCT(INDIRECT('Settings for bespoke MI format'!$O$11),(_xlfn.IFNA(IF(INDEX(INDIRECT('Settings for bespoke MI format'!$O$9),MATCH(BoM_material,BUD_MI_L4_match,0))=N$1,1,0),0)),_xlfn.IFNA(IF(BoM_layer&amp;BoM_element&amp;BoM_vertical=$A37&amp;$B37&amp;$C37,1,0),0))/'Settings for bespoke MI format'!$O$10),"")</f>
        <v>0</v>
      </c>
    </row>
    <row r="38" spans="1:14" x14ac:dyDescent="0.3">
      <c r="D38" s="2" t="str">
        <f t="shared" si="0"/>
        <v/>
      </c>
      <c r="E38" s="2" t="str">
        <f>IF(C38&lt;&gt;0,IF(ISBLANK('Settings for bespoke MI format'!$E$9),"",'Settings for bespoke MI format'!$E$9)&amp;"/"&amp;IF(ISBLANK('Settings for bespoke MI format'!$E$8),"",'Settings for bespoke MI format'!$E$8),"")</f>
        <v/>
      </c>
    </row>
    <row r="39" spans="1:14" x14ac:dyDescent="0.3">
      <c r="D39" s="2" t="str">
        <f t="shared" si="0"/>
        <v/>
      </c>
      <c r="E39" s="2" t="str">
        <f>IF(C39&lt;&gt;0,IF(ISBLANK('Settings for bespoke MI format'!$E$9),"",'Settings for bespoke MI format'!$E$9)&amp;"/"&amp;IF(ISBLANK('Settings for bespoke MI format'!$E$8),"",'Settings for bespoke MI format'!$E$8),"")</f>
        <v/>
      </c>
    </row>
    <row r="40" spans="1:14" x14ac:dyDescent="0.3">
      <c r="D40" s="2" t="str">
        <f t="shared" si="0"/>
        <v/>
      </c>
      <c r="E40" s="2" t="str">
        <f>IF(C40&lt;&gt;0,IF(ISBLANK('Settings for bespoke MI format'!$E$9),"",'Settings for bespoke MI format'!$E$9)&amp;"/"&amp;IF(ISBLANK('Settings for bespoke MI format'!$E$8),"",'Settings for bespoke MI format'!$E$8),"")</f>
        <v/>
      </c>
    </row>
    <row r="41" spans="1:14" x14ac:dyDescent="0.3">
      <c r="D41" s="2" t="str">
        <f t="shared" si="0"/>
        <v/>
      </c>
      <c r="E41" s="2" t="str">
        <f>IF(C41&lt;&gt;0,IF(ISBLANK('Settings for bespoke MI format'!$E$9),"",'Settings for bespoke MI format'!$E$9)&amp;"/"&amp;IF(ISBLANK('Settings for bespoke MI format'!$E$8),"",'Settings for bespoke MI format'!$E$8),"")</f>
        <v/>
      </c>
    </row>
    <row r="42" spans="1:14" x14ac:dyDescent="0.3">
      <c r="D42" s="2" t="str">
        <f t="shared" si="0"/>
        <v/>
      </c>
      <c r="E42" s="2" t="str">
        <f>IF(C42&lt;&gt;0,IF(ISBLANK('Settings for bespoke MI format'!$E$9),"",'Settings for bespoke MI format'!$E$9)&amp;"/"&amp;IF(ISBLANK('Settings for bespoke MI format'!$E$8),"",'Settings for bespoke MI format'!$E$8),"")</f>
        <v/>
      </c>
    </row>
    <row r="43" spans="1:14" x14ac:dyDescent="0.3">
      <c r="D43" s="2" t="str">
        <f t="shared" si="0"/>
        <v/>
      </c>
      <c r="E43" s="2" t="str">
        <f>IF(C43&lt;&gt;0,IF(ISBLANK('Settings for bespoke MI format'!$E$9),"",'Settings for bespoke MI format'!$E$9)&amp;"/"&amp;IF(ISBLANK('Settings for bespoke MI format'!$E$8),"",'Settings for bespoke MI format'!$E$8),"")</f>
        <v/>
      </c>
    </row>
    <row r="44" spans="1:14" x14ac:dyDescent="0.3">
      <c r="D44" s="2" t="str">
        <f t="shared" si="0"/>
        <v/>
      </c>
      <c r="E44" s="2" t="str">
        <f>IF(C44&lt;&gt;0,IF(ISBLANK('Settings for bespoke MI format'!$E$9),"",'Settings for bespoke MI format'!$E$9)&amp;"/"&amp;IF(ISBLANK('Settings for bespoke MI format'!$E$8),"",'Settings for bespoke MI format'!$E$8),"")</f>
        <v/>
      </c>
    </row>
    <row r="45" spans="1:14" x14ac:dyDescent="0.3">
      <c r="D45" s="2" t="str">
        <f t="shared" si="0"/>
        <v/>
      </c>
      <c r="E45" s="2" t="str">
        <f>IF(C45&lt;&gt;0,IF(ISBLANK('Settings for bespoke MI format'!$E$9),"",'Settings for bespoke MI format'!$E$9)&amp;"/"&amp;IF(ISBLANK('Settings for bespoke MI format'!$E$8),"",'Settings for bespoke MI format'!$E$8),"")</f>
        <v/>
      </c>
    </row>
    <row r="46" spans="1:14" x14ac:dyDescent="0.3">
      <c r="D46" s="2" t="str">
        <f t="shared" si="0"/>
        <v/>
      </c>
      <c r="E46" s="2" t="str">
        <f>IF(C46&lt;&gt;0,IF(ISBLANK('Settings for bespoke MI format'!$E$9),"",'Settings for bespoke MI format'!$E$9)&amp;"/"&amp;IF(ISBLANK('Settings for bespoke MI format'!$E$8),"",'Settings for bespoke MI format'!$E$8),"")</f>
        <v/>
      </c>
    </row>
    <row r="47" spans="1:14" x14ac:dyDescent="0.3">
      <c r="D47" s="2" t="str">
        <f t="shared" si="0"/>
        <v/>
      </c>
      <c r="E47" s="2" t="str">
        <f>IF(C47&lt;&gt;0,IF(ISBLANK('Settings for bespoke MI format'!$E$9),"",'Settings for bespoke MI format'!$E$9)&amp;"/"&amp;IF(ISBLANK('Settings for bespoke MI format'!$E$8),"",'Settings for bespoke MI format'!$E$8),"")</f>
        <v/>
      </c>
    </row>
    <row r="48" spans="1:14" x14ac:dyDescent="0.3">
      <c r="D48" s="2" t="str">
        <f t="shared" si="0"/>
        <v/>
      </c>
      <c r="E48" s="2" t="str">
        <f>IF(C48&lt;&gt;0,IF(ISBLANK('Settings for bespoke MI format'!$E$9),"",'Settings for bespoke MI format'!$E$9)&amp;"/"&amp;IF(ISBLANK('Settings for bespoke MI format'!$E$8),"",'Settings for bespoke MI format'!$E$8),"")</f>
        <v/>
      </c>
    </row>
    <row r="49" spans="4:5" x14ac:dyDescent="0.3">
      <c r="D49" s="2" t="str">
        <f t="shared" si="0"/>
        <v/>
      </c>
      <c r="E49" s="2" t="str">
        <f>IF(C49&lt;&gt;0,IF(ISBLANK('Settings for bespoke MI format'!$E$9),"",'Settings for bespoke MI format'!$E$9)&amp;"/"&amp;IF(ISBLANK('Settings for bespoke MI format'!$E$8),"",'Settings for bespoke MI format'!$E$8),"")</f>
        <v/>
      </c>
    </row>
    <row r="50" spans="4:5" x14ac:dyDescent="0.3">
      <c r="D50" s="2" t="str">
        <f t="shared" si="0"/>
        <v/>
      </c>
      <c r="E50" s="2" t="str">
        <f>IF(C50&lt;&gt;0,IF(ISBLANK('Settings for bespoke MI format'!$E$9),"",'Settings for bespoke MI format'!$E$9)&amp;"/"&amp;IF(ISBLANK('Settings for bespoke MI format'!$E$8),"",'Settings for bespoke MI format'!$E$8),"")</f>
        <v/>
      </c>
    </row>
    <row r="51" spans="4:5" x14ac:dyDescent="0.3">
      <c r="D51" s="2" t="str">
        <f t="shared" si="0"/>
        <v/>
      </c>
      <c r="E51" s="2" t="str">
        <f>IF(C51&lt;&gt;0,IF(ISBLANK('Settings for bespoke MI format'!$E$9),"",'Settings for bespoke MI format'!$E$9)&amp;"/"&amp;IF(ISBLANK('Settings for bespoke MI format'!$E$8),"",'Settings for bespoke MI format'!$E$8),"")</f>
        <v/>
      </c>
    </row>
    <row r="52" spans="4:5" x14ac:dyDescent="0.3">
      <c r="D52" s="2" t="str">
        <f t="shared" si="0"/>
        <v/>
      </c>
      <c r="E52" s="2" t="str">
        <f>IF(C52&lt;&gt;0,IF(ISBLANK('Settings for bespoke MI format'!$E$9),"",'Settings for bespoke MI format'!$E$9)&amp;"/"&amp;IF(ISBLANK('Settings for bespoke MI format'!$E$8),"",'Settings for bespoke MI format'!$E$8),"")</f>
        <v/>
      </c>
    </row>
    <row r="53" spans="4:5" x14ac:dyDescent="0.3">
      <c r="D53" s="2" t="str">
        <f t="shared" si="0"/>
        <v/>
      </c>
      <c r="E53" s="2" t="str">
        <f>IF(C53&lt;&gt;0,IF(ISBLANK('Settings for bespoke MI format'!$E$9),"",'Settings for bespoke MI format'!$E$9)&amp;"/"&amp;IF(ISBLANK('Settings for bespoke MI format'!$E$8),"",'Settings for bespoke MI format'!$E$8),"")</f>
        <v/>
      </c>
    </row>
    <row r="54" spans="4:5" x14ac:dyDescent="0.3">
      <c r="D54" s="2" t="str">
        <f t="shared" si="0"/>
        <v/>
      </c>
      <c r="E54" s="2" t="str">
        <f>IF(C54&lt;&gt;0,IF(ISBLANK('Settings for bespoke MI format'!$E$9),"",'Settings for bespoke MI format'!$E$9)&amp;"/"&amp;IF(ISBLANK('Settings for bespoke MI format'!$E$8),"",'Settings for bespoke MI format'!$E$8),"")</f>
        <v/>
      </c>
    </row>
    <row r="55" spans="4:5" x14ac:dyDescent="0.3">
      <c r="D55" s="2" t="str">
        <f t="shared" si="0"/>
        <v/>
      </c>
      <c r="E55" s="2" t="str">
        <f>IF(C55&lt;&gt;0,IF(ISBLANK('Settings for bespoke MI format'!$E$9),"",'Settings for bespoke MI format'!$E$9)&amp;"/"&amp;IF(ISBLANK('Settings for bespoke MI format'!$E$8),"",'Settings for bespoke MI format'!$E$8),"")</f>
        <v/>
      </c>
    </row>
    <row r="56" spans="4:5" x14ac:dyDescent="0.3">
      <c r="D56" s="2" t="str">
        <f t="shared" si="0"/>
        <v/>
      </c>
      <c r="E56" s="2" t="str">
        <f>IF(C56&lt;&gt;0,IF(ISBLANK('Settings for bespoke MI format'!$E$9),"",'Settings for bespoke MI format'!$E$9)&amp;"/"&amp;IF(ISBLANK('Settings for bespoke MI format'!$E$8),"",'Settings for bespoke MI format'!$E$8),"")</f>
        <v/>
      </c>
    </row>
    <row r="57" spans="4:5" x14ac:dyDescent="0.3">
      <c r="D57" s="2" t="str">
        <f t="shared" si="0"/>
        <v/>
      </c>
      <c r="E57" s="2" t="str">
        <f>IF(C57&lt;&gt;0,IF(ISBLANK('Settings for bespoke MI format'!$E$9),"",'Settings for bespoke MI format'!$E$9)&amp;"/"&amp;IF(ISBLANK('Settings for bespoke MI format'!$E$8),"",'Settings for bespoke MI format'!$E$8),"")</f>
        <v/>
      </c>
    </row>
    <row r="58" spans="4:5" x14ac:dyDescent="0.3">
      <c r="D58" s="2" t="str">
        <f t="shared" si="0"/>
        <v/>
      </c>
      <c r="E58" s="2" t="str">
        <f>IF(C58&lt;&gt;0,IF(ISBLANK('Settings for bespoke MI format'!$E$9),"",'Settings for bespoke MI format'!$E$9)&amp;"/"&amp;IF(ISBLANK('Settings for bespoke MI format'!$E$8),"",'Settings for bespoke MI format'!$E$8),"")</f>
        <v/>
      </c>
    </row>
    <row r="59" spans="4:5" x14ac:dyDescent="0.3">
      <c r="D59" s="2" t="str">
        <f t="shared" si="0"/>
        <v/>
      </c>
      <c r="E59" s="2" t="str">
        <f>IF(C59&lt;&gt;0,IF(ISBLANK('Settings for bespoke MI format'!$E$9),"",'Settings for bespoke MI format'!$E$9)&amp;"/"&amp;IF(ISBLANK('Settings for bespoke MI format'!$E$8),"",'Settings for bespoke MI format'!$E$8),"")</f>
        <v/>
      </c>
    </row>
    <row r="60" spans="4:5" x14ac:dyDescent="0.3">
      <c r="D60" s="2" t="str">
        <f t="shared" si="0"/>
        <v/>
      </c>
      <c r="E60" s="2" t="str">
        <f>IF(C60&lt;&gt;0,IF(ISBLANK('Settings for bespoke MI format'!$E$9),"",'Settings for bespoke MI format'!$E$9)&amp;"/"&amp;IF(ISBLANK('Settings for bespoke MI format'!$E$8),"",'Settings for bespoke MI format'!$E$8),"")</f>
        <v/>
      </c>
    </row>
    <row r="61" spans="4:5" x14ac:dyDescent="0.3">
      <c r="D61" s="2" t="str">
        <f t="shared" si="0"/>
        <v/>
      </c>
      <c r="E61" s="2" t="str">
        <f>IF(C61&lt;&gt;0,IF(ISBLANK('Settings for bespoke MI format'!$E$9),"",'Settings for bespoke MI format'!$E$9)&amp;"/"&amp;IF(ISBLANK('Settings for bespoke MI format'!$E$8),"",'Settings for bespoke MI format'!$E$8),"")</f>
        <v/>
      </c>
    </row>
    <row r="62" spans="4:5" x14ac:dyDescent="0.3">
      <c r="D62" s="2" t="str">
        <f t="shared" si="0"/>
        <v/>
      </c>
      <c r="E62" s="2" t="str">
        <f>IF(C62&lt;&gt;0,IF(ISBLANK('Settings for bespoke MI format'!$E$9),"",'Settings for bespoke MI format'!$E$9)&amp;"/"&amp;IF(ISBLANK('Settings for bespoke MI format'!$E$8),"",'Settings for bespoke MI format'!$E$8),"")</f>
        <v/>
      </c>
    </row>
    <row r="63" spans="4:5" x14ac:dyDescent="0.3">
      <c r="D63" s="2" t="str">
        <f t="shared" si="0"/>
        <v/>
      </c>
      <c r="E63" s="2" t="str">
        <f>IF(C63&lt;&gt;0,IF(ISBLANK('Settings for bespoke MI format'!$E$9),"",'Settings for bespoke MI format'!$E$9)&amp;"/"&amp;IF(ISBLANK('Settings for bespoke MI format'!$E$8),"",'Settings for bespoke MI format'!$E$8),"")</f>
        <v/>
      </c>
    </row>
    <row r="64" spans="4:5" x14ac:dyDescent="0.3">
      <c r="D64" s="2" t="str">
        <f t="shared" si="0"/>
        <v/>
      </c>
      <c r="E64" s="2" t="str">
        <f>IF(C64&lt;&gt;0,IF(ISBLANK('Settings for bespoke MI format'!$E$9),"",'Settings for bespoke MI format'!$E$9)&amp;"/"&amp;IF(ISBLANK('Settings for bespoke MI format'!$E$8),"",'Settings for bespoke MI format'!$E$8),"")</f>
        <v/>
      </c>
    </row>
    <row r="65" spans="4:5" x14ac:dyDescent="0.3">
      <c r="D65" s="2" t="str">
        <f t="shared" si="0"/>
        <v/>
      </c>
      <c r="E65" s="2" t="str">
        <f>IF(C65&lt;&gt;0,IF(ISBLANK('Settings for bespoke MI format'!$E$9),"",'Settings for bespoke MI format'!$E$9)&amp;"/"&amp;IF(ISBLANK('Settings for bespoke MI format'!$E$8),"",'Settings for bespoke MI format'!$E$8),"")</f>
        <v/>
      </c>
    </row>
    <row r="66" spans="4:5" x14ac:dyDescent="0.3">
      <c r="D66" s="2" t="str">
        <f t="shared" si="0"/>
        <v/>
      </c>
      <c r="E66" s="2" t="str">
        <f>IF(C66&lt;&gt;0,IF(ISBLANK('Settings for bespoke MI format'!$E$9),"",'Settings for bespoke MI format'!$E$9)&amp;"/"&amp;IF(ISBLANK('Settings for bespoke MI format'!$E$8),"",'Settings for bespoke MI format'!$E$8),"")</f>
        <v/>
      </c>
    </row>
    <row r="67" spans="4:5" x14ac:dyDescent="0.3">
      <c r="D67" s="2" t="str">
        <f t="shared" ref="D67:D73" si="1">IF(C67&lt;&gt;0,A67&amp;"_"&amp;B67&amp;"_"&amp;C67,"")</f>
        <v/>
      </c>
      <c r="E67" s="2" t="str">
        <f>IF(C67&lt;&gt;0,IF(ISBLANK('Settings for bespoke MI format'!$E$9),"",'Settings for bespoke MI format'!$E$9)&amp;"/"&amp;IF(ISBLANK('Settings for bespoke MI format'!$E$8),"",'Settings for bespoke MI format'!$E$8),"")</f>
        <v/>
      </c>
    </row>
    <row r="68" spans="4:5" x14ac:dyDescent="0.3">
      <c r="D68" s="2" t="str">
        <f t="shared" si="1"/>
        <v/>
      </c>
      <c r="E68" s="2" t="str">
        <f>IF(C68&lt;&gt;0,IF(ISBLANK('Settings for bespoke MI format'!$E$9),"",'Settings for bespoke MI format'!$E$9)&amp;"/"&amp;IF(ISBLANK('Settings for bespoke MI format'!$E$8),"",'Settings for bespoke MI format'!$E$8),"")</f>
        <v/>
      </c>
    </row>
    <row r="69" spans="4:5" x14ac:dyDescent="0.3">
      <c r="D69" s="2" t="str">
        <f t="shared" si="1"/>
        <v/>
      </c>
      <c r="E69" s="2" t="str">
        <f>IF(C69&lt;&gt;0,IF(ISBLANK('Settings for bespoke MI format'!$E$9),"",'Settings for bespoke MI format'!$E$9)&amp;"/"&amp;IF(ISBLANK('Settings for bespoke MI format'!$E$8),"",'Settings for bespoke MI format'!$E$8),"")</f>
        <v/>
      </c>
    </row>
    <row r="70" spans="4:5" x14ac:dyDescent="0.3">
      <c r="D70" s="2" t="str">
        <f t="shared" si="1"/>
        <v/>
      </c>
      <c r="E70" s="2" t="str">
        <f>IF(C70&lt;&gt;0,IF(ISBLANK('Settings for bespoke MI format'!$E$9),"",'Settings for bespoke MI format'!$E$9)&amp;"/"&amp;IF(ISBLANK('Settings for bespoke MI format'!$E$8),"",'Settings for bespoke MI format'!$E$8),"")</f>
        <v/>
      </c>
    </row>
    <row r="71" spans="4:5" x14ac:dyDescent="0.3">
      <c r="D71" s="2" t="str">
        <f t="shared" si="1"/>
        <v/>
      </c>
      <c r="E71" s="2" t="str">
        <f>IF(C71&lt;&gt;0,IF(ISBLANK('Settings for bespoke MI format'!$E$9),"",'Settings for bespoke MI format'!$E$9)&amp;"/"&amp;IF(ISBLANK('Settings for bespoke MI format'!$E$8),"",'Settings for bespoke MI format'!$E$8),"")</f>
        <v/>
      </c>
    </row>
    <row r="72" spans="4:5" x14ac:dyDescent="0.3">
      <c r="D72" s="2" t="str">
        <f t="shared" si="1"/>
        <v/>
      </c>
      <c r="E72" s="2" t="str">
        <f>IF(C72&lt;&gt;0,IF(ISBLANK('Settings for bespoke MI format'!$E$9),"",'Settings for bespoke MI format'!$E$9)&amp;"/"&amp;IF(ISBLANK('Settings for bespoke MI format'!$E$8),"",'Settings for bespoke MI format'!$E$8),"")</f>
        <v/>
      </c>
    </row>
    <row r="73" spans="4:5" x14ac:dyDescent="0.3">
      <c r="D73" s="2" t="str">
        <f t="shared" si="1"/>
        <v/>
      </c>
      <c r="E73" s="2" t="str">
        <f>IF(C73&lt;&gt;0,IF(ISBLANK('Settings for bespoke MI format'!$E$9),"",'Settings for bespoke MI format'!$E$9)&amp;"/"&amp;IF(ISBLANK('Settings for bespoke MI format'!$E$8),"",'Settings for bespoke MI format'!$E$8),"")</f>
        <v/>
      </c>
    </row>
  </sheetData>
  <dataValidations count="5">
    <dataValidation allowBlank="1" showInputMessage="1" showErrorMessage="1" promptTitle="Drag formula" prompt="Drag formula across the table" sqref="F2:N37" xr:uid="{66B6D921-A302-44B2-8728-4B3171272FAC}"/>
    <dataValidation allowBlank="1" showInputMessage="1" showErrorMessage="1" promptTitle="Vertical scope" prompt="Select the vertical scope in tab &quot;Format bespoke MI&quot;" sqref="C1" xr:uid="{7DAB345B-0D0E-4C72-BB5F-7B8B46F864C4}"/>
    <dataValidation allowBlank="1" showInputMessage="1" showErrorMessage="1" promptTitle="Building layer" prompt="Select building layer(s) to include in tab &quot;Format bespoke MI&quot;" sqref="A1" xr:uid="{C4C97413-22C7-4893-8E59-AE87DC4BF00A}"/>
    <dataValidation allowBlank="1" showInputMessage="1" showErrorMessage="1" promptTitle="Element" prompt="Select element(s) to include in tab &quot;Format bespoke MI&quot;" sqref="B1" xr:uid="{1C3CDB56-10CF-4CF3-9976-B8BE96FDB3FD}"/>
    <dataValidation allowBlank="1" showInputMessage="1" showErrorMessage="1" promptTitle="Unit" prompt="Select the MI's unit (quantification unit and unit of measurement) in tab &quot;Format bespoke MI&quot;" sqref="E1" xr:uid="{3D52685A-11F3-4845-B5D5-A910284BEC64}"/>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C0F36-9635-485D-AAB0-919E95C6295D}">
  <sheetPr>
    <tabColor rgb="FF94E0CF"/>
  </sheetPr>
  <dimension ref="A1:B73"/>
  <sheetViews>
    <sheetView topLeftCell="A40" zoomScale="70" zoomScaleNormal="70" workbookViewId="0">
      <selection activeCell="O68" sqref="O68"/>
    </sheetView>
  </sheetViews>
  <sheetFormatPr defaultColWidth="8.7265625" defaultRowHeight="14" x14ac:dyDescent="0.3"/>
  <cols>
    <col min="1" max="1" width="26.26953125" style="127" customWidth="1"/>
    <col min="2" max="2" width="22.7265625" style="127" customWidth="1"/>
    <col min="3" max="16384" width="8.7265625" style="127"/>
  </cols>
  <sheetData>
    <row r="1" spans="1:2" x14ac:dyDescent="0.3">
      <c r="A1" s="702" t="s">
        <v>1337</v>
      </c>
      <c r="B1" s="704"/>
    </row>
    <row r="2" spans="1:2" x14ac:dyDescent="0.3">
      <c r="A2" s="128" t="s">
        <v>1338</v>
      </c>
      <c r="B2" s="705" t="str">
        <f>IF('Building information'!E11="","NA",'Building information'!E11)</f>
        <v>United Kingdom of Great Britain and Northern Ireland (the)</v>
      </c>
    </row>
    <row r="3" spans="1:2" x14ac:dyDescent="0.3">
      <c r="A3" s="128" t="s">
        <v>1339</v>
      </c>
      <c r="B3" s="705" t="str">
        <f>IF(AND('Building information'!E9="",'Building information'!E10=""),"NA",IF('Building information'!E9&lt;&gt;"",'Building information'!E9,'Building information'!E10))</f>
        <v>Sheffield</v>
      </c>
    </row>
    <row r="4" spans="1:2" x14ac:dyDescent="0.3">
      <c r="A4" s="128" t="s">
        <v>1340</v>
      </c>
      <c r="B4" s="705" t="s">
        <v>50</v>
      </c>
    </row>
    <row r="5" spans="1:2" x14ac:dyDescent="0.3">
      <c r="A5" s="128" t="s">
        <v>1341</v>
      </c>
      <c r="B5" s="705">
        <f>IF('Building information'!E28="","NA",'Building information'!E28)</f>
        <v>1973</v>
      </c>
    </row>
    <row r="6" spans="1:2" x14ac:dyDescent="0.3">
      <c r="A6" s="128" t="s">
        <v>1342</v>
      </c>
      <c r="B6" s="705" cm="1">
        <f t="array" ref="B6">IF(OR('Scope &amp; Data'!$E$5=1,'Scope &amp; Data'!$E$13=1),ROUND(SUMPRODUCT(BoM_weight,(_xlfn.IFNA(IF(INDEX(Database_seed_L4_match,MATCH(BoM_material,BUD_MI_L4_match,0))=SUBSTITUTE($A6,"_"," "),1,0),0)))/'Building information'!$H$39,2),"NA")</f>
        <v>72.849999999999994</v>
      </c>
    </row>
    <row r="7" spans="1:2" x14ac:dyDescent="0.3">
      <c r="A7" s="128" t="s">
        <v>1343</v>
      </c>
      <c r="B7" s="705" cm="1">
        <f t="array" ref="B7">IF(OR('Scope &amp; Data'!$E$5=1,'Scope &amp; Data'!$E$13=1),ROUND(SUMPRODUCT(BoM_weight,(_xlfn.IFNA(IF(INDEX(Database_seed_L4_match,MATCH(BoM_material,BUD_MI_L4_match,0))=SUBSTITUTE($A7,"_"," "),1,0),0)))/'Building information'!$H$39,2),"NA")</f>
        <v>0</v>
      </c>
    </row>
    <row r="8" spans="1:2" x14ac:dyDescent="0.3">
      <c r="A8" s="128" t="s">
        <v>1088</v>
      </c>
      <c r="B8" s="705" cm="1">
        <f t="array" ref="B8">IF(OR('Scope &amp; Data'!$E$5=1,'Scope &amp; Data'!$E$13=1),ROUND(SUMPRODUCT(BoM_weight,(_xlfn.IFNA(IF(INDEX(Database_seed_L4_match,MATCH(BoM_material,BUD_MI_L4_match,0))=SUBSTITUTE($A8,"_"," "),1,0),0)))/'Building information'!$H$39,2),"NA")</f>
        <v>0.54</v>
      </c>
    </row>
    <row r="9" spans="1:2" x14ac:dyDescent="0.3">
      <c r="A9" s="128" t="s">
        <v>1344</v>
      </c>
      <c r="B9" s="705" cm="1">
        <f t="array" ref="B9">IF(OR('Scope &amp; Data'!$E$5=1,'Scope &amp; Data'!$E$13=1),ROUND(SUMPRODUCT(BoM_weight,(_xlfn.IFNA(IF(INDEX(Database_seed_L4_match,MATCH(BoM_material,BUD_MI_L4_match,0))=SUBSTITUTE($A9,"_"," "),1,0),0)))/'Building information'!$H$39,2),"NA")</f>
        <v>0</v>
      </c>
    </row>
    <row r="10" spans="1:2" x14ac:dyDescent="0.3">
      <c r="A10" s="128" t="s">
        <v>1083</v>
      </c>
      <c r="B10" s="705" cm="1">
        <f t="array" ref="B10">IF(OR('Scope &amp; Data'!$E$5=1,'Scope &amp; Data'!$E$13=1),ROUND(SUMPRODUCT(BoM_weight,(_xlfn.IFNA(IF(INDEX(Database_seed_L4_match,MATCH(BoM_material,BUD_MI_L4_match,0))=SUBSTITUTE($A10,"_"," "),1,0),0)))/'Building information'!$H$39,2),"NA")</f>
        <v>28.83</v>
      </c>
    </row>
    <row r="11" spans="1:2" x14ac:dyDescent="0.3">
      <c r="A11" s="128" t="s">
        <v>1345</v>
      </c>
      <c r="B11" s="705" cm="1">
        <f t="array" ref="B11">IF(OR('Scope &amp; Data'!$E$5=1,'Scope &amp; Data'!$E$13=1),ROUND(SUMPRODUCT(BoM_weight,(_xlfn.IFNA(IF(INDEX(Database_seed_L4_match,MATCH(BoM_material,BUD_MI_L4_match,0))=SUBSTITUTE($A11,"_"," "),1,0),0)))/'Building information'!$H$39,2),"NA")</f>
        <v>0</v>
      </c>
    </row>
    <row r="12" spans="1:2" x14ac:dyDescent="0.3">
      <c r="A12" s="128" t="s">
        <v>1346</v>
      </c>
      <c r="B12" s="705" cm="1">
        <f t="array" ref="B12">IF(OR('Scope &amp; Data'!$E$5=1,'Scope &amp; Data'!$E$13=1),ROUND(SUMPRODUCT(BoM_weight,(_xlfn.IFNA(IF(INDEX(Database_seed_L4_match,MATCH(BoM_material,BUD_MI_L4_match,0))=SUBSTITUTE($A12,"_"," "),1,0),0)))/'Building information'!$H$39,2),"NA")</f>
        <v>0</v>
      </c>
    </row>
    <row r="13" spans="1:2" x14ac:dyDescent="0.3">
      <c r="A13" s="128" t="s">
        <v>1347</v>
      </c>
      <c r="B13" s="705" cm="1">
        <f t="array" ref="B13">IF(OR('Scope &amp; Data'!$E$5=1,'Scope &amp; Data'!$E$13=1),ROUND(SUMPRODUCT(BoM_weight,(_xlfn.IFNA(IF(INDEX(Database_seed_L4_match,MATCH(BoM_material,BUD_MI_L4_match,0))=SUBSTITUTE($A13,"_"," "),1,0),0)))/'Building information'!$H$39,2),"NA")</f>
        <v>668.29</v>
      </c>
    </row>
    <row r="14" spans="1:2" x14ac:dyDescent="0.3">
      <c r="A14" s="128" t="s">
        <v>1348</v>
      </c>
      <c r="B14" s="705" cm="1">
        <f t="array" ref="B14">IF(OR('Scope &amp; Data'!$E$5=1,'Scope &amp; Data'!$E$13=1),ROUND(SUMPRODUCT(BoM_weight,(_xlfn.IFNA(IF(INDEX(Database_seed_L4_match,MATCH(BoM_material,BUD_MI_L4_match,0))=SUBSTITUTE($A14,"_"," "),1,0),0)))/'Building information'!$H$39,2),"NA")</f>
        <v>0</v>
      </c>
    </row>
    <row r="15" spans="1:2" x14ac:dyDescent="0.3">
      <c r="A15" s="128" t="s">
        <v>1349</v>
      </c>
      <c r="B15" s="705" cm="1">
        <f t="array" ref="B15">IF(OR('Scope &amp; Data'!$E$5=1,'Scope &amp; Data'!$E$13=1),ROUND(SUMPRODUCT(BoM_weight,(_xlfn.IFNA(IF(INDEX(Database_seed_L4_match,MATCH(BoM_material,BUD_MI_L4_match,0))=SUBSTITUTE($A15,"_"," "),1,0),0)))/'Building information'!$H$39,2),"NA")</f>
        <v>257.87</v>
      </c>
    </row>
    <row r="16" spans="1:2" x14ac:dyDescent="0.3">
      <c r="A16" s="128" t="s">
        <v>1350</v>
      </c>
      <c r="B16" s="705" cm="1">
        <f t="array" ref="B16">IF(OR('Scope &amp; Data'!$E$5=1,'Scope &amp; Data'!$E$13=1),ROUND(SUMPRODUCT(BoM_weight,(_xlfn.IFNA(IF(INDEX(Database_seed_L4_match,MATCH(BoM_material,BUD_MI_L4_match,0))=SUBSTITUTE($A16,"_"," "),1,0),0)))/'Building information'!$H$39,2),"NA")</f>
        <v>247.09</v>
      </c>
    </row>
    <row r="17" spans="1:2" x14ac:dyDescent="0.3">
      <c r="A17" s="128" t="s">
        <v>1351</v>
      </c>
      <c r="B17" s="705" cm="1">
        <f t="array" ref="B17">IF(OR('Scope &amp; Data'!$E$5=1,'Scope &amp; Data'!$E$13=1),ROUND(SUMPRODUCT(BoM_weight,(_xlfn.IFNA(IF(INDEX(Database_seed_L4_match,MATCH(BoM_material,BUD_MI_L4_match,0))=SUBSTITUTE($A17,"_"," "),1,0),0)))/'Building information'!$H$39,2),"NA")</f>
        <v>0</v>
      </c>
    </row>
    <row r="18" spans="1:2" x14ac:dyDescent="0.3">
      <c r="A18" s="128" t="s">
        <v>1352</v>
      </c>
      <c r="B18" s="705" cm="1">
        <f t="array" ref="B18">IF(OR('Scope &amp; Data'!$E$5=1,'Scope &amp; Data'!$E$13=1),ROUND(SUMPRODUCT(BoM_weight,(_xlfn.IFNA(IF(INDEX(Database_seed_L4_match,MATCH(BoM_material,BUD_MI_L4_match,0))=SUBSTITUTE($A18,"_"," "),1,0),0)))/'Building information'!$H$39,2),"NA")</f>
        <v>0</v>
      </c>
    </row>
    <row r="19" spans="1:2" x14ac:dyDescent="0.3">
      <c r="A19" s="128" t="s">
        <v>1353</v>
      </c>
      <c r="B19" s="705" cm="1">
        <f t="array" ref="B19">IF(OR('Scope &amp; Data'!$E$5=1,'Scope &amp; Data'!$E$13=1),ROUND(SUMPRODUCT(BoM_weight,(_xlfn.IFNA(IF(INDEX(Database_seed_L4_match,MATCH(BoM_material,BUD_MI_L4_match,0))=SUBSTITUTE($A19,"_"," "),1,0),0)))/'Building information'!$H$39,2),"NA")</f>
        <v>18.88</v>
      </c>
    </row>
    <row r="20" spans="1:2" x14ac:dyDescent="0.3">
      <c r="A20" s="128" t="s">
        <v>96</v>
      </c>
      <c r="B20" s="705" cm="1">
        <f t="array" ref="B20">IF(OR('Scope &amp; Data'!$E$5=1,'Scope &amp; Data'!$E$13=1),ROUND(SUMPRODUCT(BoM_weight,(_xlfn.IFNA(IF(INDEX(Database_seed_L4_match,MATCH(BoM_material,BUD_MI_L4_match,0))=SUBSTITUTE($A20,"_"," "),1,0),0)))/'Building information'!$H$39,2),"NA")</f>
        <v>0</v>
      </c>
    </row>
    <row r="21" spans="1:2" x14ac:dyDescent="0.3">
      <c r="A21" s="128" t="s">
        <v>99</v>
      </c>
      <c r="B21" s="705" cm="1">
        <f t="array" ref="B21">IF(OR('Scope &amp; Data'!$E$5=1,'Scope &amp; Data'!$E$13=1),ROUND(SUMPRODUCT(BoM_weight,(_xlfn.IFNA(IF(INDEX(Database_seed_L4_match,MATCH(BoM_material,BUD_MI_L4_match,0))=SUBSTITUTE($A21,"_"," "),1,0),0)))/'Building information'!$H$39,2),"NA")</f>
        <v>0</v>
      </c>
    </row>
    <row r="22" spans="1:2" x14ac:dyDescent="0.3">
      <c r="A22" s="128" t="s">
        <v>102</v>
      </c>
      <c r="B22" s="705" cm="1">
        <f t="array" ref="B22">IF(OR('Scope &amp; Data'!$E$5=1,'Scope &amp; Data'!$E$13=1),ROUND(SUMPRODUCT(BoM_weight,(_xlfn.IFNA(IF(INDEX(Database_seed_L4_match,MATCH(BoM_material,BUD_MI_L4_match,0))=SUBSTITUTE($A22,"_"," "),1,0),0)))/'Building information'!$H$39,2),"NA")</f>
        <v>0</v>
      </c>
    </row>
    <row r="23" spans="1:2" x14ac:dyDescent="0.3">
      <c r="A23" s="128" t="s">
        <v>1354</v>
      </c>
      <c r="B23" s="705" cm="1">
        <f t="array" ref="B23">IF(OR('Scope &amp; Data'!$E$5=1,'Scope &amp; Data'!$E$13=1),ROUND(SUMPRODUCT(BoM_weight,(_xlfn.IFNA(IF(INDEX(Database_seed_L4_match,MATCH(BoM_material,BUD_MI_L4_match,0))=SUBSTITUTE($A23,"_"," "),1,0),0)))/'Building information'!$H$39,2),"NA")</f>
        <v>0</v>
      </c>
    </row>
    <row r="24" spans="1:2" x14ac:dyDescent="0.3">
      <c r="A24" s="128" t="s">
        <v>1355</v>
      </c>
      <c r="B24" s="705" cm="1">
        <f t="array" ref="B24">IF(OR('Scope &amp; Data'!$E$5=1,'Scope &amp; Data'!$E$13=1),ROUND(SUMPRODUCT(BoM_weight,(_xlfn.IFNA(IF(INDEX(Database_seed_L4_match,MATCH(BoM_material,BUD_MI_L4_match,0))=SUBSTITUTE($A24,"_"," "),1,0),0)))/'Building information'!$H$39,2),"NA")</f>
        <v>0.12</v>
      </c>
    </row>
    <row r="25" spans="1:2" x14ac:dyDescent="0.3">
      <c r="A25" s="128" t="s">
        <v>110</v>
      </c>
      <c r="B25" s="705" cm="1">
        <f t="array" ref="B25">IF(OR('Scope &amp; Data'!$E$5=1,'Scope &amp; Data'!$E$13=1),ROUND(SUMPRODUCT(BoM_weight,(_xlfn.IFNA(IF(INDEX(Database_seed_L4_match,MATCH(BoM_material,BUD_MI_L4_match,0))=SUBSTITUTE($A25,"_"," "),1,0),0)))/'Building information'!$H$39,2),"NA")</f>
        <v>0</v>
      </c>
    </row>
    <row r="26" spans="1:2" x14ac:dyDescent="0.3">
      <c r="A26" s="128" t="s">
        <v>1356</v>
      </c>
      <c r="B26" s="705" cm="1">
        <f t="array" ref="B26">IF(OR('Scope &amp; Data'!$E$5=1,'Scope &amp; Data'!$E$13=1),ROUND(SUMPRODUCT(BoM_weight,(_xlfn.IFNA(IF(INDEX(Database_seed_L4_match,MATCH(BoM_material,BUD_MI_L4_match,0))=SUBSTITUTE($A26,"_"," "),1,0),0)))/'Building information'!$H$39,2),"NA")</f>
        <v>0</v>
      </c>
    </row>
    <row r="27" spans="1:2" x14ac:dyDescent="0.3">
      <c r="A27" s="128" t="s">
        <v>100</v>
      </c>
      <c r="B27" s="705" cm="1">
        <f t="array" ref="B27">IF(OR('Scope &amp; Data'!$E$5=1,'Scope &amp; Data'!$E$13=1),ROUND(SUMPRODUCT(BoM_weight,(_xlfn.IFNA(IF(INDEX(Database_seed_L4_match,MATCH(BoM_material,BUD_MI_L4_match,0))=SUBSTITUTE($A27,"_"," "),1,0),0)))/'Building information'!$H$39,2),"NA")</f>
        <v>0</v>
      </c>
    </row>
    <row r="28" spans="1:2" x14ac:dyDescent="0.3">
      <c r="A28" s="128" t="s">
        <v>103</v>
      </c>
      <c r="B28" s="705" cm="1">
        <f t="array" ref="B28">IF(OR('Scope &amp; Data'!$E$5=1,'Scope &amp; Data'!$E$13=1),ROUND(SUMPRODUCT(BoM_weight,(_xlfn.IFNA(IF(INDEX(Database_seed_L4_match,MATCH(BoM_material,BUD_MI_L4_match,0))=SUBSTITUTE($A28,"_"," "),1,0),0)))/'Building information'!$H$39,2),"NA")</f>
        <v>4.5599999999999996</v>
      </c>
    </row>
    <row r="29" spans="1:2" x14ac:dyDescent="0.3">
      <c r="A29" s="128" t="s">
        <v>111</v>
      </c>
      <c r="B29" s="705" cm="1">
        <f t="array" ref="B29">IF(OR('Scope &amp; Data'!$E$5=1,'Scope &amp; Data'!$E$13=1),ROUND(SUMPRODUCT(BoM_weight,(_xlfn.IFNA(IF(INDEX(Database_seed_L4_match,MATCH(BoM_material,BUD_MI_L4_match,0))=SUBSTITUTE($A29,"_"," "),1,0),0)))/'Building information'!$H$39,2),"NA")</f>
        <v>0.71</v>
      </c>
    </row>
    <row r="30" spans="1:2" x14ac:dyDescent="0.3">
      <c r="A30" s="128" t="s">
        <v>114</v>
      </c>
      <c r="B30" s="705" cm="1">
        <f t="array" ref="B30">IF(OR('Scope &amp; Data'!$E$5=1,'Scope &amp; Data'!$E$13=1),ROUND(SUMPRODUCT(BoM_weight,(_xlfn.IFNA(IF(INDEX(Database_seed_L4_match,MATCH(BoM_material,BUD_MI_L4_match,0))=SUBSTITUTE($A30,"_"," "),1,0),0)))/'Building information'!$H$39,2),"NA")</f>
        <v>0</v>
      </c>
    </row>
    <row r="31" spans="1:2" x14ac:dyDescent="0.3">
      <c r="A31" s="128" t="s">
        <v>117</v>
      </c>
      <c r="B31" s="705" cm="1">
        <f t="array" ref="B31">IF(OR('Scope &amp; Data'!$E$5=1,'Scope &amp; Data'!$E$13=1),ROUND(SUMPRODUCT(BoM_weight,(_xlfn.IFNA(IF(INDEX(Database_seed_L4_match,MATCH(BoM_material,BUD_MI_L4_match,0))=SUBSTITUTE($A31,"_"," "),1,0),0)))/'Building information'!$H$39,2),"NA")</f>
        <v>0</v>
      </c>
    </row>
    <row r="32" spans="1:2" x14ac:dyDescent="0.3">
      <c r="A32" s="128" t="s">
        <v>1208</v>
      </c>
      <c r="B32" s="705" cm="1">
        <f t="array" ref="B32">IF(OR('Scope &amp; Data'!$E$5=1,'Scope &amp; Data'!$E$13=1),ROUND(SUMPRODUCT(BoM_weight,(_xlfn.IFNA(IF(INDEX(Database_seed_L4_match,MATCH(BoM_material,BUD_MI_L4_match,0))=SUBSTITUTE($A32,"_"," "),1,0),0)))/'Building information'!$H$39,2),"NA")</f>
        <v>0</v>
      </c>
    </row>
    <row r="33" spans="1:2" x14ac:dyDescent="0.3">
      <c r="A33" s="128" t="s">
        <v>97</v>
      </c>
      <c r="B33" s="705" cm="1">
        <f t="array" ref="B33">IF(OR('Scope &amp; Data'!$E$5=1,'Scope &amp; Data'!$E$13=1),ROUND(SUMPRODUCT(BoM_weight,(_xlfn.IFNA(IF(INDEX(Database_seed_L4_match,MATCH(BoM_material,BUD_MI_L4_match,0))=SUBSTITUTE($A33,"_"," "),1,0),0)))/'Building information'!$H$39,2),"NA")</f>
        <v>0</v>
      </c>
    </row>
    <row r="34" spans="1:2" x14ac:dyDescent="0.3">
      <c r="A34" s="128" t="s">
        <v>1206</v>
      </c>
      <c r="B34" s="705" cm="1">
        <f t="array" ref="B34">IF(OR('Scope &amp; Data'!$E$5=1,'Scope &amp; Data'!$E$13=1),ROUND(SUMPRODUCT(BoM_weight,(_xlfn.IFNA(IF(INDEX(Database_seed_L4_match,MATCH(BoM_material,BUD_MI_L4_match,0))=SUBSTITUTE($A34,"_"," "),1,0),0)))/'Building information'!$H$39,2),"NA")</f>
        <v>0</v>
      </c>
    </row>
    <row r="35" spans="1:2" x14ac:dyDescent="0.3">
      <c r="A35" s="128" t="s">
        <v>1357</v>
      </c>
      <c r="B35" s="705" cm="1">
        <f t="array" ref="B35">IF(OR('Scope &amp; Data'!$E$5=1,'Scope &amp; Data'!$E$13=1),ROUND(SUMPRODUCT(BoM_weight,(_xlfn.IFNA(IF(INDEX(Database_seed_L4_match,MATCH(BoM_material,BUD_MI_L4_match,0))=SUBSTITUTE($A35,"_"," "),1,0),0)))/'Building information'!$H$39,2),"NA")</f>
        <v>3.16</v>
      </c>
    </row>
    <row r="36" spans="1:2" x14ac:dyDescent="0.3">
      <c r="A36" s="128" t="s">
        <v>1358</v>
      </c>
      <c r="B36" s="705" cm="1">
        <f t="array" ref="B36">IF(OR('Scope &amp; Data'!$E$5=1,'Scope &amp; Data'!$E$13=1),ROUND(SUMPRODUCT(BoM_weight,(_xlfn.IFNA(IF(INDEX(Database_seed_L4_match,MATCH(BoM_material,BUD_MI_L4_match,0))=SUBSTITUTE($A36,"_"," "),1,0),0)))/'Building information'!$H$39,2),"NA")</f>
        <v>0</v>
      </c>
    </row>
    <row r="37" spans="1:2" x14ac:dyDescent="0.3">
      <c r="A37" s="128" t="s">
        <v>1359</v>
      </c>
      <c r="B37" s="705" cm="1">
        <f t="array" ref="B37">IF(OR('Scope &amp; Data'!$E$5=1,'Scope &amp; Data'!$E$13=1),ROUND(SUMPRODUCT(BoM_weight,(_xlfn.IFNA(IF(INDEX(Database_seed_L4_match,MATCH(BoM_material,BUD_MI_L4_match,0))=SUBSTITUTE($A37,"_"," "),1,0),0)))/'Building information'!$H$39,2),"NA")</f>
        <v>0</v>
      </c>
    </row>
    <row r="38" spans="1:2" x14ac:dyDescent="0.3">
      <c r="A38" s="128" t="s">
        <v>1360</v>
      </c>
      <c r="B38" s="705" t="str">
        <f>"Building structure: "&amp;'Building information'!E18&amp;"; Number of storeys: "&amp;'Building information'!E19&amp;"; Shape complexity on-plan: "&amp;'Building information'!E31&amp;"; Shape complexity vertical section: "&amp;'Building information'!E32&amp;"."</f>
        <v>Building structure: Steel frame (in-situ floor); Number of storeys: 0-3; Shape complexity on-plan: Square, rectangular or similar; Shape complexity vertical section: Square, rectangular or similar.</v>
      </c>
    </row>
    <row r="39" spans="1:2" x14ac:dyDescent="0.3">
      <c r="A39" s="128" t="s">
        <v>1361</v>
      </c>
      <c r="B39" s="705">
        <f>'Building information'!E36</f>
        <v>2</v>
      </c>
    </row>
    <row r="40" spans="1:2" x14ac:dyDescent="0.3">
      <c r="A40" s="128" t="s">
        <v>1362</v>
      </c>
      <c r="B40" s="705" t="str">
        <f>_xlfn.IFNA(VLOOKUP('Building information'!E17,occupancy_seed,2,FALSE),"fill in information in 'Building information'!C15")</f>
        <v>Industrial</v>
      </c>
    </row>
    <row r="41" spans="1:2" x14ac:dyDescent="0.3">
      <c r="A41" s="128" t="s">
        <v>1364</v>
      </c>
      <c r="B41" s="705" t="str">
        <f>_xlfn.IFNA(VLOOKUP('Building information'!E17,occupancy_seed,3,FALSE),"fill in information in 'Building information'!C15")</f>
        <v>Warehouse</v>
      </c>
    </row>
    <row r="42" spans="1:2" x14ac:dyDescent="0.3">
      <c r="A42" s="128" t="s">
        <v>1365</v>
      </c>
      <c r="B42" s="705" t="str">
        <f>"Case study"</f>
        <v>Case study</v>
      </c>
    </row>
    <row r="43" spans="1:2" x14ac:dyDescent="0.3">
      <c r="A43" s="128" t="s">
        <v>1366</v>
      </c>
      <c r="B43" s="705" t="str">
        <f>IF('Building information'!E8="","enter information in 'Building information'!C7",'Building information'!E8)</f>
        <v>Urban</v>
      </c>
    </row>
    <row r="44" spans="1:2" x14ac:dyDescent="0.3">
      <c r="A44" s="128" t="s">
        <v>1367</v>
      </c>
      <c r="B44" s="705" t="s">
        <v>1368</v>
      </c>
    </row>
    <row r="45" spans="1:2" x14ac:dyDescent="0.3">
      <c r="A45" s="128" t="s">
        <v>1369</v>
      </c>
      <c r="B45" s="705" t="str">
        <f>IF('Scope &amp; Data'!E46="","NA",'Scope &amp; Data'!E46)</f>
        <v>PYL</v>
      </c>
    </row>
    <row r="46" spans="1:2" x14ac:dyDescent="0.3">
      <c r="A46" s="128" t="s">
        <v>1370</v>
      </c>
      <c r="B46" s="705">
        <f>IF('Scope &amp; Data'!E47="","",YEAR('Scope &amp; Data'!E47))</f>
        <v>2022</v>
      </c>
    </row>
    <row r="47" spans="1:2" x14ac:dyDescent="0.3">
      <c r="A47" s="128" t="s">
        <v>1371</v>
      </c>
      <c r="B47" s="705" t="s">
        <v>50</v>
      </c>
    </row>
    <row r="48" spans="1:2" x14ac:dyDescent="0.3">
      <c r="A48" s="128" t="s">
        <v>1372</v>
      </c>
      <c r="B48" s="705" t="s">
        <v>50</v>
      </c>
    </row>
    <row r="49" spans="1:2" x14ac:dyDescent="0.3">
      <c r="A49" s="128" t="s">
        <v>1373</v>
      </c>
      <c r="B49" s="705" t="s">
        <v>50</v>
      </c>
    </row>
    <row r="50" spans="1:2" x14ac:dyDescent="0.3">
      <c r="A50" s="128" t="s">
        <v>1374</v>
      </c>
      <c r="B50" s="705" t="s">
        <v>50</v>
      </c>
    </row>
    <row r="51" spans="1:2" x14ac:dyDescent="0.3">
      <c r="A51" s="128" t="s">
        <v>1375</v>
      </c>
      <c r="B51" s="705" t="s">
        <v>50</v>
      </c>
    </row>
    <row r="52" spans="1:2" x14ac:dyDescent="0.3">
      <c r="A52" s="128" t="s">
        <v>1376</v>
      </c>
      <c r="B52" s="705" t="str" cm="1">
        <f t="array" ref="B52">IF(AND('Scope &amp; Data'!E25:E27=""),"","Building shearing layers included: "&amp;_xlfn.TEXTJOIN("; ",TRUE,IF('Scope &amp; Data'!E25:E27=1,'Scope &amp; Data'!D25:D27,"")))&amp;IF(AND('Scope &amp; Data'!E25:E27=0),"",IF(AND('Scope &amp; Data'!I25:I27=0),"",". "))&amp;IF(AND('Scope &amp; Data'!I25:I26=""),"","Vertical scope included: "&amp;_xlfn.TEXTJOIN("; ",TRUE,IF('Scope &amp; Data'!I25:I26=1,'Scope &amp; Data'!H25:H26,"")))&amp;IF('Scope &amp; Data'!I26=1,IF('Scope &amp; Data'!I27=1," (including "," (excluding ")&amp;"foundations' compact layer)","")</f>
        <v>Building shearing layers included: Structure; Skin; Space. Vertical scope included: Superstructure; Substructure (excluding foundations' compact layer)</v>
      </c>
    </row>
    <row r="53" spans="1:2" x14ac:dyDescent="0.3">
      <c r="A53" s="128" t="s">
        <v>1377</v>
      </c>
      <c r="B53" s="705" t="s">
        <v>50</v>
      </c>
    </row>
    <row r="54" spans="1:2" x14ac:dyDescent="0.3">
      <c r="A54" s="128" t="s">
        <v>1378</v>
      </c>
      <c r="B54" s="705" t="s">
        <v>50</v>
      </c>
    </row>
    <row r="55" spans="1:2" x14ac:dyDescent="0.3">
      <c r="A55" s="128" t="s">
        <v>1379</v>
      </c>
      <c r="B55" s="705" t="str" cm="1">
        <f t="array" ref="B55">IF(AND('Scope &amp; Data'!E31:E43=""),"NA","Data extracted from "&amp;_xlfn.TEXTJOIN(", ",TRUE,IF('Scope &amp; Data'!E32:E41=1,'Scope &amp; Data'!D32:D41,""),IF('Scope &amp; Data'!E42=1,'Scope &amp; Data'!D43,"")))</f>
        <v>Data extracted from Construction documents (e.g., plans, specs), Digital off-site survey</v>
      </c>
    </row>
    <row r="56" spans="1:2" x14ac:dyDescent="0.3">
      <c r="A56" s="128" t="s">
        <v>1380</v>
      </c>
      <c r="B56" s="705" t="s">
        <v>1381</v>
      </c>
    </row>
    <row r="57" spans="1:2" x14ac:dyDescent="0.3">
      <c r="A57" s="128" t="s">
        <v>1382</v>
      </c>
      <c r="B57" s="705" t="str">
        <f>IF('Scope &amp; Data'!E46="","NULL",'Scope &amp; Data'!E46)</f>
        <v>PYL</v>
      </c>
    </row>
    <row r="58" spans="1:2" x14ac:dyDescent="0.3">
      <c r="A58" s="128" t="s">
        <v>1383</v>
      </c>
      <c r="B58" s="705" t="str">
        <f>IF('Building information'!E13="","enter information in 'Building information'!C11",'Building information'!E13)</f>
        <v>Europe</v>
      </c>
    </row>
    <row r="59" spans="1:2" x14ac:dyDescent="0.3">
      <c r="A59" s="128" t="s">
        <v>1384</v>
      </c>
      <c r="B59" s="705" t="str">
        <f>IFERROR(IF('Building information'!E75="","NA",'Building information'!E75),"NULL")</f>
        <v>Cfb</v>
      </c>
    </row>
    <row r="60" spans="1:2" x14ac:dyDescent="0.3">
      <c r="A60" s="128" t="s">
        <v>1385</v>
      </c>
      <c r="B60" s="705">
        <f>IFERROR(IF('Building information'!E73="","NA",ROUND('Building information'!E73,0)),"NULL")</f>
        <v>5933</v>
      </c>
    </row>
    <row r="61" spans="1:2" x14ac:dyDescent="0.3">
      <c r="A61" s="128" t="s">
        <v>1386</v>
      </c>
      <c r="B61" s="705" t="str">
        <f>IFERROR(IF('Building information'!E77="","NA",ROUND('Building information'!E77,0)),"NULL")</f>
        <v>NA</v>
      </c>
    </row>
    <row r="62" spans="1:2" x14ac:dyDescent="0.3">
      <c r="A62" s="128" t="s">
        <v>1387</v>
      </c>
      <c r="B62" s="705" t="str">
        <f>IFERROR(IF('Building information'!E78="","NA",ROUND('Building information'!E78,0)),"NULL")</f>
        <v>NA</v>
      </c>
    </row>
    <row r="63" spans="1:2" x14ac:dyDescent="0.3">
      <c r="A63" s="128" t="s">
        <v>1388</v>
      </c>
      <c r="B63" s="705" t="str">
        <f>IFERROR(IF('Building information'!E80="","NA",ROUND('Building information'!E80,0)),"NULL")</f>
        <v>NA</v>
      </c>
    </row>
    <row r="64" spans="1:2" x14ac:dyDescent="0.3">
      <c r="A64" s="128" t="s">
        <v>1389</v>
      </c>
      <c r="B64" s="705" t="str">
        <f>IFERROR(IF('Building information'!E81="","NA",ROUND('Building information'!E81,0)),"NULL")</f>
        <v>NA</v>
      </c>
    </row>
    <row r="65" spans="1:2" x14ac:dyDescent="0.3">
      <c r="A65" s="128" t="s">
        <v>1390</v>
      </c>
      <c r="B65" s="705">
        <f>IFERROR(IF('Building information'!E74="","NA",ROUND('Building information'!E74,0)),"NULL")</f>
        <v>243610</v>
      </c>
    </row>
    <row r="66" spans="1:2" x14ac:dyDescent="0.3">
      <c r="A66" s="128" t="s">
        <v>1391</v>
      </c>
      <c r="B66" s="705">
        <f>IFERROR(IF('Building information'!E83="","NA",ROUND('Building information'!E83,0)),"NULL")</f>
        <v>56210000</v>
      </c>
    </row>
    <row r="67" spans="1:2" x14ac:dyDescent="0.3">
      <c r="A67" s="128" t="s">
        <v>1392</v>
      </c>
      <c r="B67" s="705">
        <f>IFERROR(IF('Building information'!E84="","NA",ROUND('Building information'!E84,0)),"NULL")</f>
        <v>56210000</v>
      </c>
    </row>
    <row r="68" spans="1:2" x14ac:dyDescent="0.3">
      <c r="A68" s="128" t="s">
        <v>1393</v>
      </c>
      <c r="B68" s="705" t="str">
        <f>IFERROR(IF('Building information'!E86="","NA",'Building information'!E86),"NULL")</f>
        <v>NA</v>
      </c>
    </row>
    <row r="69" spans="1:2" x14ac:dyDescent="0.3">
      <c r="A69" s="128" t="s">
        <v>1394</v>
      </c>
      <c r="B69" s="705" t="str">
        <f>IFERROR(IF('Building information'!E87="","NA",'Building information'!E87),"NULL")</f>
        <v>NA</v>
      </c>
    </row>
    <row r="70" spans="1:2" x14ac:dyDescent="0.3">
      <c r="A70" s="128" t="s">
        <v>1395</v>
      </c>
      <c r="B70" s="705">
        <f>IFERROR(IF('Building information'!E89="","NA",ROUND('Building information'!E89,0)),"NULL")</f>
        <v>18795</v>
      </c>
    </row>
    <row r="71" spans="1:2" x14ac:dyDescent="0.3">
      <c r="A71" s="128" t="s">
        <v>1396</v>
      </c>
      <c r="B71" s="705">
        <f>IFERROR(IF('Building information'!E90="","NA",ROUND('Building information'!E90,0)),"NULL")</f>
        <v>18795</v>
      </c>
    </row>
    <row r="72" spans="1:2" x14ac:dyDescent="0.3">
      <c r="A72" s="128" t="s">
        <v>1397</v>
      </c>
      <c r="B72" s="705" t="str">
        <f>IFERROR(IF('Building information'!E92="","NA",ROUND('Building information'!E92,0)),"NULL")</f>
        <v>NA</v>
      </c>
    </row>
    <row r="73" spans="1:2" ht="14.5" thickBot="1" x14ac:dyDescent="0.35">
      <c r="A73" s="703" t="s">
        <v>1398</v>
      </c>
      <c r="B73" s="706" t="str">
        <f>IFERROR(IF('Building information'!E93="","NA",ROUND('Building information'!E93,0)),"NULL")</f>
        <v>NA</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83EF2-147E-47C9-9623-E30DCDEED749}">
  <sheetPr>
    <tabColor rgb="FF737373"/>
  </sheetPr>
  <dimension ref="A1:AQ343"/>
  <sheetViews>
    <sheetView topLeftCell="A25" zoomScale="65" zoomScaleNormal="100" workbookViewId="0">
      <selection activeCell="E52" sqref="E52:E66"/>
    </sheetView>
  </sheetViews>
  <sheetFormatPr defaultColWidth="8.7265625" defaultRowHeight="14" x14ac:dyDescent="0.3"/>
  <cols>
    <col min="1" max="1" width="83.1796875" style="2" bestFit="1" customWidth="1"/>
    <col min="2" max="2" width="33.54296875" style="2" bestFit="1" customWidth="1"/>
    <col min="3" max="3" width="36.1796875" style="2" bestFit="1" customWidth="1"/>
    <col min="4" max="4" width="32" style="2" bestFit="1" customWidth="1"/>
    <col min="5" max="15" width="29.1796875" style="2" customWidth="1"/>
    <col min="16" max="16" width="36.81640625" style="2" bestFit="1" customWidth="1"/>
    <col min="17" max="17" width="30.1796875" style="2" bestFit="1" customWidth="1"/>
    <col min="18" max="18" width="23.26953125" style="2" bestFit="1" customWidth="1"/>
    <col min="19" max="19" width="34" style="2" bestFit="1" customWidth="1"/>
    <col min="20" max="20" width="23.81640625" style="2" bestFit="1" customWidth="1"/>
    <col min="21" max="21" width="27.7265625" style="2" bestFit="1" customWidth="1"/>
    <col min="22" max="22" width="24.54296875" style="2" bestFit="1" customWidth="1"/>
    <col min="23" max="23" width="31.453125" style="2" bestFit="1" customWidth="1"/>
    <col min="24" max="24" width="32.453125" style="2" bestFit="1" customWidth="1"/>
    <col min="25" max="25" width="25.1796875" style="2" bestFit="1" customWidth="1"/>
    <col min="26" max="26" width="25.54296875" style="2" bestFit="1" customWidth="1"/>
    <col min="27" max="27" width="34.54296875" style="2" bestFit="1" customWidth="1"/>
    <col min="28" max="28" width="28.453125" style="2" bestFit="1" customWidth="1"/>
    <col min="29" max="29" width="28.81640625" style="2" bestFit="1" customWidth="1"/>
    <col min="30" max="30" width="19.7265625" style="2" bestFit="1" customWidth="1"/>
    <col min="31" max="31" width="35.81640625" style="2" bestFit="1" customWidth="1"/>
    <col min="32" max="32" width="18.81640625" style="2" bestFit="1" customWidth="1"/>
    <col min="33" max="33" width="32.81640625" style="2" bestFit="1" customWidth="1"/>
    <col min="34" max="34" width="26.54296875" style="2" bestFit="1" customWidth="1"/>
    <col min="35" max="35" width="28.81640625" style="2" bestFit="1" customWidth="1"/>
    <col min="36" max="36" width="20.81640625" style="2" bestFit="1" customWidth="1"/>
    <col min="37" max="37" width="24.81640625" style="2" bestFit="1" customWidth="1"/>
    <col min="38" max="38" width="30.26953125" style="2" bestFit="1" customWidth="1"/>
    <col min="39" max="39" width="23.26953125" style="2" bestFit="1" customWidth="1"/>
    <col min="40" max="40" width="16.26953125" style="2" bestFit="1" customWidth="1"/>
    <col min="41" max="41" width="27.7265625" style="2" bestFit="1" customWidth="1"/>
    <col min="42" max="42" width="12.54296875" style="2" bestFit="1" customWidth="1"/>
    <col min="43" max="44" width="19.26953125" style="2" bestFit="1" customWidth="1"/>
    <col min="45" max="45" width="23.7265625" style="2" bestFit="1" customWidth="1"/>
    <col min="46" max="46" width="24.7265625" style="2" bestFit="1" customWidth="1"/>
    <col min="47" max="47" width="13.7265625" style="2" bestFit="1" customWidth="1"/>
    <col min="48" max="48" width="18.54296875" style="2" bestFit="1" customWidth="1"/>
    <col min="49" max="49" width="18" style="2" bestFit="1" customWidth="1"/>
    <col min="50" max="50" width="29" style="2" bestFit="1" customWidth="1"/>
    <col min="51" max="51" width="16.453125" style="2" bestFit="1" customWidth="1"/>
    <col min="52" max="52" width="11.81640625" style="2" bestFit="1" customWidth="1"/>
    <col min="53" max="53" width="12.81640625" style="2" bestFit="1" customWidth="1"/>
    <col min="54" max="54" width="22" style="2" bestFit="1" customWidth="1"/>
    <col min="55" max="55" width="16.453125" style="2" bestFit="1" customWidth="1"/>
    <col min="56" max="56" width="31.453125" style="2" bestFit="1" customWidth="1"/>
    <col min="57" max="57" width="32.453125" style="2" bestFit="1" customWidth="1"/>
    <col min="58" max="58" width="31.453125" style="2" bestFit="1" customWidth="1"/>
    <col min="59" max="59" width="21.1796875" style="2" bestFit="1" customWidth="1"/>
    <col min="60" max="60" width="26.26953125" style="2" bestFit="1" customWidth="1"/>
    <col min="61" max="61" width="34.26953125" style="2" bestFit="1" customWidth="1"/>
    <col min="62" max="62" width="26.7265625" style="2" bestFit="1" customWidth="1"/>
    <col min="63" max="63" width="25.26953125" style="2" bestFit="1" customWidth="1"/>
    <col min="64" max="64" width="21.453125" style="2" bestFit="1" customWidth="1"/>
    <col min="65" max="65" width="19.81640625" style="2" bestFit="1" customWidth="1"/>
    <col min="66" max="66" width="14.26953125" style="2" bestFit="1" customWidth="1"/>
    <col min="67" max="67" width="32.453125" style="2" bestFit="1" customWidth="1"/>
    <col min="68" max="68" width="18.26953125" style="2" bestFit="1" customWidth="1"/>
    <col min="69" max="70" width="13.453125" style="2" bestFit="1" customWidth="1"/>
    <col min="71" max="71" width="15.81640625" style="2" bestFit="1" customWidth="1"/>
    <col min="72" max="72" width="16.26953125" style="2" bestFit="1" customWidth="1"/>
    <col min="73" max="73" width="22.7265625" style="2" bestFit="1" customWidth="1"/>
    <col min="74" max="74" width="22.54296875" style="2" bestFit="1" customWidth="1"/>
    <col min="75" max="75" width="27.26953125" style="2" bestFit="1" customWidth="1"/>
    <col min="76" max="76" width="27.1796875" style="2" bestFit="1" customWidth="1"/>
    <col min="77" max="77" width="18.1796875" style="2" bestFit="1" customWidth="1"/>
    <col min="78" max="78" width="22.54296875" style="2" bestFit="1" customWidth="1"/>
    <col min="79" max="79" width="24.453125" style="2" bestFit="1" customWidth="1"/>
    <col min="80" max="80" width="27.26953125" style="2" bestFit="1" customWidth="1"/>
    <col min="81" max="81" width="18.1796875" style="2" bestFit="1" customWidth="1"/>
    <col min="82" max="82" width="20.54296875" style="2" bestFit="1" customWidth="1"/>
    <col min="83" max="83" width="21.7265625" style="2" bestFit="1" customWidth="1"/>
    <col min="84" max="84" width="28.1796875" style="2" bestFit="1" customWidth="1"/>
    <col min="85" max="85" width="20.453125" style="2" bestFit="1" customWidth="1"/>
    <col min="86" max="86" width="27.26953125" style="2" bestFit="1" customWidth="1"/>
    <col min="87" max="87" width="24" style="2" bestFit="1" customWidth="1"/>
    <col min="88" max="88" width="28.26953125" style="2" bestFit="1" customWidth="1"/>
    <col min="89" max="89" width="31.1796875" style="2" bestFit="1" customWidth="1"/>
    <col min="90" max="90" width="35.1796875" style="2" bestFit="1" customWidth="1"/>
    <col min="91" max="91" width="35.54296875" style="2" bestFit="1" customWidth="1"/>
    <col min="92" max="92" width="19" style="2" bestFit="1" customWidth="1"/>
    <col min="93" max="93" width="31" style="2" bestFit="1" customWidth="1"/>
    <col min="94" max="94" width="16" style="2" bestFit="1" customWidth="1"/>
    <col min="95" max="95" width="16.1796875" style="2" bestFit="1" customWidth="1"/>
    <col min="96" max="96" width="22.81640625" style="2" bestFit="1" customWidth="1"/>
    <col min="97" max="97" width="14.1796875" style="2" bestFit="1" customWidth="1"/>
    <col min="98" max="99" width="17.81640625" style="2" bestFit="1" customWidth="1"/>
    <col min="100" max="100" width="13.26953125" style="2" bestFit="1" customWidth="1"/>
    <col min="101" max="101" width="20.7265625" style="2" bestFit="1" customWidth="1"/>
    <col min="102" max="102" width="26.81640625" style="2" bestFit="1" customWidth="1"/>
    <col min="103" max="103" width="15.81640625" style="2" bestFit="1" customWidth="1"/>
    <col min="104" max="104" width="22.453125" style="2" bestFit="1" customWidth="1"/>
    <col min="105" max="105" width="15.54296875" style="2" bestFit="1" customWidth="1"/>
    <col min="106" max="106" width="15.7265625" style="2" bestFit="1" customWidth="1"/>
    <col min="107" max="107" width="12.81640625" style="2" bestFit="1" customWidth="1"/>
    <col min="108" max="108" width="28" style="2" bestFit="1" customWidth="1"/>
    <col min="109" max="109" width="35.81640625" style="2" bestFit="1" customWidth="1"/>
    <col min="110" max="110" width="35.54296875" style="2" bestFit="1" customWidth="1"/>
    <col min="111" max="111" width="31.1796875" style="2" bestFit="1" customWidth="1"/>
    <col min="112" max="112" width="22.7265625" style="2" bestFit="1" customWidth="1"/>
    <col min="113" max="113" width="8" style="2" bestFit="1" customWidth="1"/>
    <col min="114" max="114" width="31" style="2" bestFit="1" customWidth="1"/>
    <col min="115" max="115" width="22.453125" style="2" bestFit="1" customWidth="1"/>
    <col min="116" max="116" width="29.453125" style="2" bestFit="1" customWidth="1"/>
    <col min="117" max="117" width="22.1796875" style="2" bestFit="1" customWidth="1"/>
    <col min="118" max="118" width="29.453125" style="2" bestFit="1" customWidth="1"/>
    <col min="119" max="119" width="14.1796875" style="2" bestFit="1" customWidth="1"/>
    <col min="120" max="120" width="11" style="2" bestFit="1" customWidth="1"/>
    <col min="121" max="121" width="5.7265625" style="2" bestFit="1" customWidth="1"/>
    <col min="122" max="122" width="23.7265625" style="2" bestFit="1" customWidth="1"/>
    <col min="123" max="123" width="32.54296875" style="2" bestFit="1" customWidth="1"/>
    <col min="124" max="124" width="13.81640625" style="2" bestFit="1" customWidth="1"/>
    <col min="125" max="125" width="32.54296875" style="2" bestFit="1" customWidth="1"/>
    <col min="126" max="126" width="36.453125" style="2" bestFit="1" customWidth="1"/>
    <col min="127" max="127" width="13.81640625" style="2" bestFit="1" customWidth="1"/>
    <col min="128" max="128" width="18.54296875" style="2" bestFit="1" customWidth="1"/>
    <col min="129" max="129" width="12.1796875" style="2" bestFit="1" customWidth="1"/>
    <col min="130" max="16384" width="8.7265625" style="2"/>
  </cols>
  <sheetData>
    <row r="1" spans="1:36" ht="15.5" x14ac:dyDescent="0.35">
      <c r="A1" s="707"/>
      <c r="B1" s="608"/>
      <c r="C1" s="608"/>
      <c r="D1" s="608"/>
      <c r="E1" s="608"/>
      <c r="F1" s="608"/>
      <c r="G1" s="608"/>
      <c r="H1" s="608"/>
      <c r="I1" s="608"/>
      <c r="J1" s="608"/>
      <c r="K1" s="608"/>
      <c r="L1" s="608"/>
      <c r="M1" s="608"/>
      <c r="N1" s="608"/>
      <c r="O1" s="608"/>
      <c r="P1" s="608"/>
      <c r="Q1" s="608"/>
      <c r="R1" s="608"/>
      <c r="S1" s="608"/>
      <c r="T1" s="608"/>
      <c r="U1" s="608"/>
      <c r="V1" s="608"/>
      <c r="W1" s="608"/>
      <c r="X1" s="608"/>
      <c r="Y1" s="608"/>
      <c r="Z1" s="608"/>
      <c r="AA1" s="608"/>
      <c r="AB1" s="608"/>
      <c r="AC1" s="608"/>
      <c r="AD1" s="608"/>
      <c r="AE1" s="608"/>
      <c r="AF1" s="608"/>
      <c r="AG1" s="608"/>
      <c r="AH1" s="608"/>
      <c r="AI1" s="608"/>
      <c r="AJ1" s="608"/>
    </row>
    <row r="2" spans="1:36" ht="25" x14ac:dyDescent="0.35">
      <c r="A2" s="708" t="s">
        <v>1399</v>
      </c>
      <c r="B2" s="608"/>
      <c r="C2" s="608"/>
      <c r="D2" s="608" t="s">
        <v>1400</v>
      </c>
      <c r="E2" s="608"/>
      <c r="F2" s="608"/>
      <c r="G2" s="608"/>
      <c r="H2" s="608"/>
      <c r="I2" s="608"/>
      <c r="J2" s="608"/>
      <c r="K2" s="608" t="s">
        <v>1401</v>
      </c>
      <c r="L2" s="608" t="s">
        <v>1401</v>
      </c>
      <c r="M2" s="608" t="s">
        <v>1401</v>
      </c>
      <c r="N2" s="608" t="s">
        <v>1402</v>
      </c>
      <c r="O2" s="608"/>
      <c r="P2" s="608"/>
      <c r="Q2" s="608"/>
      <c r="R2" s="608" t="s">
        <v>1401</v>
      </c>
      <c r="S2" s="608" t="s">
        <v>1401</v>
      </c>
      <c r="T2" s="608"/>
      <c r="U2" s="608"/>
      <c r="V2" s="608"/>
      <c r="W2" s="608"/>
      <c r="X2" s="608"/>
      <c r="Y2" s="608"/>
      <c r="Z2" s="608"/>
      <c r="AA2" s="608"/>
      <c r="AB2" s="608"/>
      <c r="AC2" s="608"/>
      <c r="AD2" s="608"/>
      <c r="AE2" s="608"/>
      <c r="AF2" s="608"/>
      <c r="AG2" s="608"/>
      <c r="AH2" s="608"/>
      <c r="AI2" s="608"/>
      <c r="AJ2" s="608"/>
    </row>
    <row r="3" spans="1:36" ht="16" thickBot="1" x14ac:dyDescent="0.4">
      <c r="A3" s="608"/>
      <c r="B3" s="608"/>
      <c r="C3" s="608" t="s">
        <v>1403</v>
      </c>
      <c r="D3" s="608" t="s">
        <v>1403</v>
      </c>
      <c r="E3" s="608" t="s">
        <v>1403</v>
      </c>
      <c r="F3" s="608" t="s">
        <v>1404</v>
      </c>
      <c r="G3" s="608" t="s">
        <v>1404</v>
      </c>
      <c r="H3" s="608" t="s">
        <v>1404</v>
      </c>
      <c r="I3" s="608" t="s">
        <v>1404</v>
      </c>
      <c r="J3" s="608" t="s">
        <v>1404</v>
      </c>
      <c r="K3" s="608" t="s">
        <v>1404</v>
      </c>
      <c r="L3" s="608" t="s">
        <v>1404</v>
      </c>
      <c r="M3" s="608" t="s">
        <v>1404</v>
      </c>
      <c r="N3" s="608" t="s">
        <v>1404</v>
      </c>
      <c r="O3" s="608" t="s">
        <v>1404</v>
      </c>
      <c r="P3" s="608" t="s">
        <v>1404</v>
      </c>
      <c r="Q3" s="608" t="s">
        <v>1404</v>
      </c>
      <c r="R3" s="608" t="s">
        <v>1404</v>
      </c>
      <c r="S3" s="608" t="s">
        <v>1404</v>
      </c>
      <c r="T3" s="608" t="s">
        <v>1405</v>
      </c>
      <c r="U3" s="608" t="s">
        <v>1405</v>
      </c>
      <c r="V3" s="608" t="s">
        <v>1405</v>
      </c>
      <c r="W3" s="608" t="s">
        <v>1405</v>
      </c>
      <c r="X3" s="608" t="s">
        <v>1405</v>
      </c>
      <c r="Y3" s="608" t="s">
        <v>1405</v>
      </c>
      <c r="Z3" s="608" t="s">
        <v>1405</v>
      </c>
      <c r="AA3" s="608" t="s">
        <v>1405</v>
      </c>
      <c r="AB3" s="608" t="s">
        <v>1405</v>
      </c>
      <c r="AC3" s="608" t="s">
        <v>1406</v>
      </c>
      <c r="AD3" s="608" t="s">
        <v>1406</v>
      </c>
      <c r="AE3" s="608" t="s">
        <v>1406</v>
      </c>
      <c r="AF3" s="608"/>
      <c r="AG3" s="608"/>
      <c r="AH3" s="608"/>
      <c r="AI3" s="608"/>
      <c r="AJ3" s="608"/>
    </row>
    <row r="4" spans="1:36" ht="16" thickBot="1" x14ac:dyDescent="0.4">
      <c r="A4" s="822" t="s">
        <v>1407</v>
      </c>
      <c r="B4" s="822" t="s">
        <v>1408</v>
      </c>
      <c r="C4" s="822" t="s">
        <v>149</v>
      </c>
      <c r="D4" s="822" t="s">
        <v>2980</v>
      </c>
      <c r="E4" s="823" t="s">
        <v>1409</v>
      </c>
      <c r="F4" s="822" t="s">
        <v>1410</v>
      </c>
      <c r="G4" s="822" t="s">
        <v>1411</v>
      </c>
      <c r="H4" s="823" t="s">
        <v>73</v>
      </c>
      <c r="I4" s="824" t="s">
        <v>1412</v>
      </c>
      <c r="J4" s="822" t="s">
        <v>1413</v>
      </c>
      <c r="K4" s="822" t="s">
        <v>1414</v>
      </c>
      <c r="L4" s="822" t="s">
        <v>1415</v>
      </c>
      <c r="M4" s="822" t="s">
        <v>1416</v>
      </c>
      <c r="N4" s="822" t="s">
        <v>1417</v>
      </c>
      <c r="O4" s="822" t="s">
        <v>1418</v>
      </c>
      <c r="P4" s="822" t="s">
        <v>1419</v>
      </c>
      <c r="Q4" s="822" t="s">
        <v>1420</v>
      </c>
      <c r="R4" s="822" t="s">
        <v>1421</v>
      </c>
      <c r="S4" s="822" t="s">
        <v>2351</v>
      </c>
      <c r="T4" s="825" t="s">
        <v>1422</v>
      </c>
      <c r="U4" s="822" t="s">
        <v>154</v>
      </c>
      <c r="V4" s="822" t="s">
        <v>157</v>
      </c>
      <c r="W4" s="822" t="s">
        <v>65</v>
      </c>
      <c r="X4" s="822" t="s">
        <v>159</v>
      </c>
      <c r="Y4" s="822" t="s">
        <v>1423</v>
      </c>
      <c r="Z4" s="824" t="s">
        <v>1424</v>
      </c>
      <c r="AA4" s="822" t="s">
        <v>201</v>
      </c>
      <c r="AB4" s="824" t="s">
        <v>183</v>
      </c>
      <c r="AC4" s="822" t="s">
        <v>1070</v>
      </c>
      <c r="AD4" s="822" t="s">
        <v>1116</v>
      </c>
      <c r="AE4" s="822" t="s">
        <v>1124</v>
      </c>
      <c r="AF4" s="608"/>
      <c r="AG4" s="608"/>
      <c r="AH4" s="608"/>
      <c r="AI4" s="608"/>
      <c r="AJ4" s="608"/>
    </row>
    <row r="5" spans="1:36" ht="15.5" x14ac:dyDescent="0.35">
      <c r="A5" s="826" t="s">
        <v>1425</v>
      </c>
      <c r="B5" s="826" t="s">
        <v>1426</v>
      </c>
      <c r="C5" s="826" t="s">
        <v>1427</v>
      </c>
      <c r="D5" s="826" t="s">
        <v>129</v>
      </c>
      <c r="E5" s="827" t="s">
        <v>137</v>
      </c>
      <c r="F5" s="826" t="s">
        <v>31</v>
      </c>
      <c r="G5" s="826" t="s">
        <v>73</v>
      </c>
      <c r="H5" s="827" t="s">
        <v>1428</v>
      </c>
      <c r="I5" s="828" t="s">
        <v>1429</v>
      </c>
      <c r="J5" s="826" t="s">
        <v>1430</v>
      </c>
      <c r="K5" s="826" t="s">
        <v>1431</v>
      </c>
      <c r="L5" s="826" t="s">
        <v>55</v>
      </c>
      <c r="M5" s="829" t="s">
        <v>45</v>
      </c>
      <c r="N5" s="826" t="s">
        <v>591</v>
      </c>
      <c r="O5" s="826" t="s">
        <v>1432</v>
      </c>
      <c r="P5" s="826" t="s">
        <v>2963</v>
      </c>
      <c r="Q5" s="826" t="s">
        <v>67</v>
      </c>
      <c r="R5" s="827" t="s">
        <v>47</v>
      </c>
      <c r="S5" s="827" t="s">
        <v>1433</v>
      </c>
      <c r="T5" s="830" t="s">
        <v>154</v>
      </c>
      <c r="U5" s="831" t="s">
        <v>246</v>
      </c>
      <c r="V5" s="826" t="s">
        <v>1434</v>
      </c>
      <c r="W5" s="826" t="s">
        <v>185</v>
      </c>
      <c r="X5" s="826" t="s">
        <v>1435</v>
      </c>
      <c r="Y5" s="827" t="s">
        <v>1426</v>
      </c>
      <c r="Z5" s="832" t="s">
        <v>250</v>
      </c>
      <c r="AA5" s="827" t="s">
        <v>1170</v>
      </c>
      <c r="AB5" s="828" t="s">
        <v>184</v>
      </c>
      <c r="AC5" s="827" t="s">
        <v>1436</v>
      </c>
      <c r="AD5" s="827" t="s">
        <v>1117</v>
      </c>
      <c r="AE5" s="827" t="s">
        <v>217</v>
      </c>
      <c r="AF5" s="608"/>
      <c r="AG5" s="608"/>
      <c r="AH5" s="608"/>
      <c r="AI5" s="608"/>
      <c r="AJ5" s="608"/>
    </row>
    <row r="6" spans="1:36" ht="16" thickBot="1" x14ac:dyDescent="0.4">
      <c r="A6" s="826" t="s">
        <v>68</v>
      </c>
      <c r="B6" s="826" t="s">
        <v>194</v>
      </c>
      <c r="C6" s="826" t="s">
        <v>1437</v>
      </c>
      <c r="D6" s="826" t="s">
        <v>131</v>
      </c>
      <c r="E6" s="826" t="s">
        <v>141</v>
      </c>
      <c r="F6" s="826" t="s">
        <v>1438</v>
      </c>
      <c r="G6" s="826" t="s">
        <v>1412</v>
      </c>
      <c r="H6" s="826" t="s">
        <v>1439</v>
      </c>
      <c r="I6" s="833" t="s">
        <v>1440</v>
      </c>
      <c r="J6" s="826" t="s">
        <v>1441</v>
      </c>
      <c r="K6" s="826" t="s">
        <v>53</v>
      </c>
      <c r="L6" s="826" t="s">
        <v>1442</v>
      </c>
      <c r="M6" s="829" t="s">
        <v>1443</v>
      </c>
      <c r="N6" s="826" t="s">
        <v>1444</v>
      </c>
      <c r="O6" s="826" t="s">
        <v>1445</v>
      </c>
      <c r="P6" s="826" t="s">
        <v>1446</v>
      </c>
      <c r="Q6" s="834" t="s">
        <v>1447</v>
      </c>
      <c r="R6" s="826" t="s">
        <v>1448</v>
      </c>
      <c r="S6" s="826" t="s">
        <v>1449</v>
      </c>
      <c r="T6" s="835" t="s">
        <v>157</v>
      </c>
      <c r="U6" s="836" t="s">
        <v>1450</v>
      </c>
      <c r="V6" s="826" t="s">
        <v>1451</v>
      </c>
      <c r="W6" s="826" t="s">
        <v>254</v>
      </c>
      <c r="X6" s="837" t="s">
        <v>193</v>
      </c>
      <c r="Y6" s="826" t="s">
        <v>247</v>
      </c>
      <c r="Z6" s="838" t="s">
        <v>262</v>
      </c>
      <c r="AA6" s="826" t="s">
        <v>251</v>
      </c>
      <c r="AB6" s="833" t="s">
        <v>192</v>
      </c>
      <c r="AC6" s="826" t="s">
        <v>1452</v>
      </c>
      <c r="AD6" s="837" t="s">
        <v>1121</v>
      </c>
      <c r="AE6" s="826" t="s">
        <v>1117</v>
      </c>
      <c r="AF6" s="608"/>
      <c r="AG6" s="608"/>
      <c r="AH6" s="608"/>
      <c r="AI6" s="608"/>
      <c r="AJ6" s="608"/>
    </row>
    <row r="7" spans="1:36" ht="16" thickBot="1" x14ac:dyDescent="0.4">
      <c r="A7" s="837" t="s">
        <v>1453</v>
      </c>
      <c r="B7" s="826" t="s">
        <v>247</v>
      </c>
      <c r="C7" s="837" t="s">
        <v>150</v>
      </c>
      <c r="D7" s="837" t="s">
        <v>133</v>
      </c>
      <c r="E7" s="826" t="s">
        <v>142</v>
      </c>
      <c r="F7" s="826" t="s">
        <v>1454</v>
      </c>
      <c r="G7" s="837" t="s">
        <v>1453</v>
      </c>
      <c r="H7" s="826" t="s">
        <v>75</v>
      </c>
      <c r="I7" s="839" t="s">
        <v>1453</v>
      </c>
      <c r="J7" s="826" t="s">
        <v>1455</v>
      </c>
      <c r="K7" s="837" t="s">
        <v>1456</v>
      </c>
      <c r="L7" s="837" t="s">
        <v>1456</v>
      </c>
      <c r="M7" s="829" t="s">
        <v>1457</v>
      </c>
      <c r="N7" s="826" t="s">
        <v>1458</v>
      </c>
      <c r="O7" s="826" t="s">
        <v>70</v>
      </c>
      <c r="P7" s="826" t="s">
        <v>1459</v>
      </c>
      <c r="Q7" s="834" t="s">
        <v>121</v>
      </c>
      <c r="R7" s="826" t="s">
        <v>1460</v>
      </c>
      <c r="S7" s="826" t="s">
        <v>1461</v>
      </c>
      <c r="T7" s="835" t="s">
        <v>65</v>
      </c>
      <c r="U7" s="26"/>
      <c r="V7" s="834" t="s">
        <v>1462</v>
      </c>
      <c r="W7" s="826" t="s">
        <v>200</v>
      </c>
      <c r="X7" s="26"/>
      <c r="Y7" s="826" t="s">
        <v>258</v>
      </c>
      <c r="Z7" s="838" t="s">
        <v>190</v>
      </c>
      <c r="AA7" s="826" t="s">
        <v>217</v>
      </c>
      <c r="AB7" s="839" t="s">
        <v>226</v>
      </c>
      <c r="AC7" s="837" t="s">
        <v>1463</v>
      </c>
      <c r="AD7" s="26"/>
      <c r="AE7" s="826" t="s">
        <v>1121</v>
      </c>
      <c r="AF7" s="608"/>
      <c r="AG7" s="608"/>
      <c r="AH7" s="608"/>
      <c r="AI7" s="608"/>
      <c r="AJ7" s="608"/>
    </row>
    <row r="8" spans="1:36" ht="16" thickBot="1" x14ac:dyDescent="0.4">
      <c r="A8" s="26"/>
      <c r="B8" s="826" t="s">
        <v>258</v>
      </c>
      <c r="C8" s="26"/>
      <c r="D8" s="26"/>
      <c r="E8" s="826" t="s">
        <v>1464</v>
      </c>
      <c r="F8" s="837" t="s">
        <v>1453</v>
      </c>
      <c r="G8" s="26"/>
      <c r="H8" s="826" t="s">
        <v>1465</v>
      </c>
      <c r="I8" s="26"/>
      <c r="J8" s="826" t="s">
        <v>1466</v>
      </c>
      <c r="K8" s="26"/>
      <c r="L8" s="26"/>
      <c r="M8" s="829" t="s">
        <v>1467</v>
      </c>
      <c r="N8" s="826" t="s">
        <v>1468</v>
      </c>
      <c r="O8" s="826" t="s">
        <v>1469</v>
      </c>
      <c r="P8" s="826" t="s">
        <v>1470</v>
      </c>
      <c r="Q8" s="826" t="s">
        <v>2961</v>
      </c>
      <c r="R8" s="826" t="s">
        <v>1472</v>
      </c>
      <c r="S8" s="826" t="s">
        <v>1473</v>
      </c>
      <c r="T8" s="840" t="s">
        <v>159</v>
      </c>
      <c r="U8" s="26"/>
      <c r="V8" s="836" t="s">
        <v>1474</v>
      </c>
      <c r="W8" s="834" t="s">
        <v>203</v>
      </c>
      <c r="X8" s="26"/>
      <c r="Y8" s="837" t="s">
        <v>186</v>
      </c>
      <c r="Z8" s="841" t="s">
        <v>1475</v>
      </c>
      <c r="AA8" s="826" t="s">
        <v>202</v>
      </c>
      <c r="AB8" s="26"/>
      <c r="AC8" s="26"/>
      <c r="AD8" s="26"/>
      <c r="AE8" s="837" t="s">
        <v>1131</v>
      </c>
      <c r="AF8" s="608"/>
      <c r="AG8" s="608"/>
      <c r="AH8" s="608"/>
      <c r="AI8" s="608"/>
      <c r="AJ8" s="608"/>
    </row>
    <row r="9" spans="1:36" ht="16" thickBot="1" x14ac:dyDescent="0.4">
      <c r="A9" s="26"/>
      <c r="B9" s="837" t="s">
        <v>186</v>
      </c>
      <c r="C9" s="26"/>
      <c r="D9" s="26"/>
      <c r="E9" s="826" t="s">
        <v>143</v>
      </c>
      <c r="F9" s="26"/>
      <c r="G9" s="26"/>
      <c r="H9" s="837" t="s">
        <v>1453</v>
      </c>
      <c r="I9" s="26"/>
      <c r="J9" s="826" t="s">
        <v>1476</v>
      </c>
      <c r="K9" s="26"/>
      <c r="L9" s="26"/>
      <c r="M9" s="829" t="s">
        <v>1477</v>
      </c>
      <c r="N9" s="826" t="s">
        <v>1478</v>
      </c>
      <c r="O9" s="826" t="s">
        <v>1479</v>
      </c>
      <c r="P9" s="826" t="s">
        <v>2962</v>
      </c>
      <c r="Q9" s="826" t="s">
        <v>1471</v>
      </c>
      <c r="R9" s="837" t="s">
        <v>1482</v>
      </c>
      <c r="S9" s="826" t="s">
        <v>1483</v>
      </c>
      <c r="T9" s="26"/>
      <c r="U9" s="26"/>
      <c r="V9" s="26"/>
      <c r="W9" s="836" t="s">
        <v>1484</v>
      </c>
      <c r="X9" s="26"/>
      <c r="Y9" s="26"/>
      <c r="Z9" s="26"/>
      <c r="AA9" s="826" t="s">
        <v>221</v>
      </c>
      <c r="AB9" s="26"/>
      <c r="AC9" s="26"/>
      <c r="AD9" s="26"/>
      <c r="AE9" s="26"/>
      <c r="AF9" s="608"/>
      <c r="AG9" s="608"/>
      <c r="AH9" s="608"/>
      <c r="AI9" s="608"/>
      <c r="AJ9" s="608"/>
    </row>
    <row r="10" spans="1:36" ht="16" thickBot="1" x14ac:dyDescent="0.4">
      <c r="A10" s="26"/>
      <c r="B10" s="26"/>
      <c r="C10" s="26"/>
      <c r="D10" s="26"/>
      <c r="E10" s="837" t="s">
        <v>144</v>
      </c>
      <c r="F10" s="26"/>
      <c r="G10" s="26"/>
      <c r="H10" s="26"/>
      <c r="I10" s="26"/>
      <c r="J10" s="826" t="s">
        <v>1485</v>
      </c>
      <c r="K10" s="26"/>
      <c r="L10" s="26"/>
      <c r="M10" s="842" t="s">
        <v>1486</v>
      </c>
      <c r="N10" s="826" t="s">
        <v>1487</v>
      </c>
      <c r="O10" s="826" t="s">
        <v>1488</v>
      </c>
      <c r="P10" s="826" t="s">
        <v>1480</v>
      </c>
      <c r="Q10" s="826" t="s">
        <v>1481</v>
      </c>
      <c r="R10" s="26"/>
      <c r="S10" s="826" t="s">
        <v>1489</v>
      </c>
      <c r="T10" s="26"/>
      <c r="U10" s="26"/>
      <c r="V10" s="26"/>
      <c r="W10" s="26"/>
      <c r="X10" s="26"/>
      <c r="Y10" s="26"/>
      <c r="Z10" s="26"/>
      <c r="AA10" s="826" t="s">
        <v>231</v>
      </c>
      <c r="AB10" s="26"/>
      <c r="AC10" s="26"/>
      <c r="AD10" s="26"/>
      <c r="AE10" s="26"/>
      <c r="AF10" s="608"/>
      <c r="AG10" s="608"/>
      <c r="AH10" s="608"/>
      <c r="AI10" s="608"/>
      <c r="AJ10" s="608"/>
    </row>
    <row r="11" spans="1:36" ht="16" thickBot="1" x14ac:dyDescent="0.4">
      <c r="A11" s="26"/>
      <c r="B11" s="26"/>
      <c r="C11" s="26"/>
      <c r="D11" s="26"/>
      <c r="E11" s="26"/>
      <c r="F11" s="26"/>
      <c r="G11" s="26"/>
      <c r="H11" s="26"/>
      <c r="I11" s="26"/>
      <c r="J11" s="826" t="s">
        <v>1490</v>
      </c>
      <c r="K11" s="26"/>
      <c r="L11" s="26"/>
      <c r="M11" s="26"/>
      <c r="N11" s="837" t="s">
        <v>1491</v>
      </c>
      <c r="O11" s="826" t="s">
        <v>1492</v>
      </c>
      <c r="P11" s="826" t="s">
        <v>1481</v>
      </c>
      <c r="Q11" s="826" t="s">
        <v>589</v>
      </c>
      <c r="R11" s="26"/>
      <c r="S11" s="826" t="s">
        <v>1495</v>
      </c>
      <c r="T11" s="26"/>
      <c r="U11" s="26"/>
      <c r="V11" s="26"/>
      <c r="W11" s="26"/>
      <c r="X11" s="26"/>
      <c r="Y11" s="26"/>
      <c r="Z11" s="26"/>
      <c r="AA11" s="826" t="s">
        <v>1171</v>
      </c>
      <c r="AB11" s="26"/>
      <c r="AC11" s="26"/>
      <c r="AD11" s="26"/>
      <c r="AE11" s="26"/>
      <c r="AF11" s="608"/>
      <c r="AG11" s="608"/>
      <c r="AH11" s="608"/>
      <c r="AI11" s="608"/>
      <c r="AJ11" s="608"/>
    </row>
    <row r="12" spans="1:36" ht="15.5" x14ac:dyDescent="0.35">
      <c r="A12" s="26"/>
      <c r="B12" s="26"/>
      <c r="C12" s="26"/>
      <c r="D12" s="26"/>
      <c r="E12" s="26"/>
      <c r="F12" s="26"/>
      <c r="G12" s="26"/>
      <c r="H12" s="26"/>
      <c r="I12" s="26"/>
      <c r="J12" s="826" t="s">
        <v>1496</v>
      </c>
      <c r="K12" s="26"/>
      <c r="L12" s="26"/>
      <c r="M12" s="26"/>
      <c r="N12" s="26"/>
      <c r="O12" s="826" t="s">
        <v>1497</v>
      </c>
      <c r="P12" s="826" t="s">
        <v>1493</v>
      </c>
      <c r="Q12" s="826" t="s">
        <v>1494</v>
      </c>
      <c r="R12" s="26"/>
      <c r="S12" s="826" t="s">
        <v>1363</v>
      </c>
      <c r="T12" s="26"/>
      <c r="U12" s="26"/>
      <c r="V12" s="26"/>
      <c r="W12" s="26"/>
      <c r="X12" s="26"/>
      <c r="Y12" s="26"/>
      <c r="Z12" s="26"/>
      <c r="AA12" s="826" t="s">
        <v>1172</v>
      </c>
      <c r="AB12" s="26"/>
      <c r="AC12" s="26"/>
      <c r="AD12" s="26"/>
      <c r="AE12" s="26"/>
      <c r="AF12" s="608"/>
      <c r="AG12" s="608"/>
      <c r="AH12" s="608"/>
      <c r="AI12" s="608"/>
      <c r="AJ12" s="608"/>
    </row>
    <row r="13" spans="1:36" ht="16" thickBot="1" x14ac:dyDescent="0.4">
      <c r="A13" s="26"/>
      <c r="B13" s="26"/>
      <c r="C13" s="26"/>
      <c r="D13" s="26"/>
      <c r="E13" s="26"/>
      <c r="F13" s="26"/>
      <c r="G13" s="26"/>
      <c r="H13" s="26"/>
      <c r="I13" s="26"/>
      <c r="J13" s="826" t="s">
        <v>1500</v>
      </c>
      <c r="K13" s="26"/>
      <c r="L13" s="26"/>
      <c r="M13" s="26"/>
      <c r="N13" s="26"/>
      <c r="O13" s="826" t="s">
        <v>1501</v>
      </c>
      <c r="P13" s="838" t="s">
        <v>1498</v>
      </c>
      <c r="Q13" s="826" t="s">
        <v>1499</v>
      </c>
      <c r="R13" s="26"/>
      <c r="S13" s="826" t="s">
        <v>1503</v>
      </c>
      <c r="T13" s="26"/>
      <c r="U13" s="26"/>
      <c r="V13" s="26"/>
      <c r="W13" s="26"/>
      <c r="X13" s="26"/>
      <c r="Y13" s="26"/>
      <c r="Z13" s="26"/>
      <c r="AA13" s="837" t="s">
        <v>1173</v>
      </c>
      <c r="AB13" s="26"/>
      <c r="AC13" s="26"/>
      <c r="AD13" s="26"/>
      <c r="AE13" s="26"/>
      <c r="AF13" s="608"/>
      <c r="AG13" s="608"/>
      <c r="AH13" s="608"/>
      <c r="AI13" s="608"/>
      <c r="AJ13" s="608"/>
    </row>
    <row r="14" spans="1:36" ht="15.5" x14ac:dyDescent="0.35">
      <c r="A14" s="26"/>
      <c r="B14" s="26"/>
      <c r="C14" s="26"/>
      <c r="D14" s="26"/>
      <c r="E14" s="26"/>
      <c r="F14" s="26"/>
      <c r="G14" s="26"/>
      <c r="H14" s="26"/>
      <c r="I14" s="26"/>
      <c r="J14" s="826" t="s">
        <v>1504</v>
      </c>
      <c r="K14" s="26"/>
      <c r="L14" s="26"/>
      <c r="M14" s="26"/>
      <c r="N14" s="26"/>
      <c r="O14" s="826" t="s">
        <v>1505</v>
      </c>
      <c r="P14" s="838" t="s">
        <v>1453</v>
      </c>
      <c r="Q14" s="826" t="s">
        <v>1502</v>
      </c>
      <c r="R14" s="26"/>
      <c r="S14" s="826" t="s">
        <v>1506</v>
      </c>
      <c r="T14" s="26"/>
      <c r="U14" s="26"/>
      <c r="V14" s="26"/>
      <c r="W14" s="26"/>
      <c r="X14" s="26"/>
      <c r="Y14" s="26"/>
      <c r="Z14" s="26"/>
      <c r="AA14" s="26"/>
      <c r="AB14" s="26"/>
      <c r="AC14" s="26"/>
      <c r="AD14" s="26"/>
      <c r="AE14" s="26"/>
      <c r="AF14" s="608"/>
      <c r="AG14" s="608"/>
      <c r="AH14" s="608"/>
      <c r="AI14" s="608"/>
      <c r="AJ14" s="608"/>
    </row>
    <row r="15" spans="1:36" ht="16" thickBot="1" x14ac:dyDescent="0.4">
      <c r="A15" s="26"/>
      <c r="B15" s="26"/>
      <c r="C15" s="26"/>
      <c r="D15" s="26"/>
      <c r="E15" s="26"/>
      <c r="F15" s="26"/>
      <c r="G15" s="26"/>
      <c r="H15" s="26"/>
      <c r="I15" s="26"/>
      <c r="J15" s="826" t="s">
        <v>1507</v>
      </c>
      <c r="K15" s="26"/>
      <c r="L15" s="26"/>
      <c r="M15" s="26"/>
      <c r="N15" s="26"/>
      <c r="O15" s="837" t="s">
        <v>1508</v>
      </c>
      <c r="P15" s="837" t="s">
        <v>1491</v>
      </c>
      <c r="Q15" s="836" t="s">
        <v>1491</v>
      </c>
      <c r="R15" s="26"/>
      <c r="S15" s="826" t="s">
        <v>41</v>
      </c>
      <c r="T15" s="26"/>
      <c r="U15" s="26"/>
      <c r="V15" s="26"/>
      <c r="W15" s="26"/>
      <c r="X15" s="26"/>
      <c r="Y15" s="26"/>
      <c r="Z15" s="26"/>
      <c r="AA15" s="26"/>
      <c r="AB15" s="26"/>
      <c r="AC15" s="26"/>
      <c r="AD15" s="26"/>
      <c r="AE15" s="26"/>
      <c r="AF15" s="608"/>
      <c r="AG15" s="608"/>
      <c r="AH15" s="608"/>
      <c r="AI15" s="608"/>
      <c r="AJ15" s="608"/>
    </row>
    <row r="16" spans="1:36" ht="15.5" x14ac:dyDescent="0.35">
      <c r="A16" s="26"/>
      <c r="B16" s="26"/>
      <c r="C16" s="26"/>
      <c r="D16" s="26"/>
      <c r="E16" s="26"/>
      <c r="F16" s="26"/>
      <c r="G16" s="26"/>
      <c r="H16" s="843"/>
      <c r="I16" s="26"/>
      <c r="J16" s="826" t="s">
        <v>1509</v>
      </c>
      <c r="K16" s="26"/>
      <c r="L16" s="26"/>
      <c r="M16" s="26"/>
      <c r="N16" s="26"/>
      <c r="O16" s="26"/>
      <c r="P16" s="26"/>
      <c r="Q16" s="26"/>
      <c r="R16" s="26"/>
      <c r="S16" s="826" t="s">
        <v>1510</v>
      </c>
      <c r="T16" s="26"/>
      <c r="U16" s="26"/>
      <c r="V16" s="26"/>
      <c r="W16" s="26"/>
      <c r="X16" s="26"/>
      <c r="Y16" s="26"/>
      <c r="Z16" s="26"/>
      <c r="AA16" s="26"/>
      <c r="AB16" s="26"/>
      <c r="AC16" s="26"/>
      <c r="AD16" s="26"/>
      <c r="AE16" s="26"/>
      <c r="AF16" s="608"/>
      <c r="AG16" s="608"/>
      <c r="AH16" s="608"/>
      <c r="AI16" s="608"/>
      <c r="AJ16" s="608"/>
    </row>
    <row r="17" spans="1:36" ht="15.5" x14ac:dyDescent="0.35">
      <c r="A17" s="26"/>
      <c r="B17" s="26"/>
      <c r="C17" s="26"/>
      <c r="D17" s="26"/>
      <c r="E17" s="26"/>
      <c r="F17" s="26"/>
      <c r="G17" s="26"/>
      <c r="H17" s="843"/>
      <c r="I17" s="26"/>
      <c r="J17" s="826" t="s">
        <v>1511</v>
      </c>
      <c r="K17" s="26"/>
      <c r="L17" s="26"/>
      <c r="M17" s="26"/>
      <c r="N17" s="26"/>
      <c r="O17" s="26"/>
      <c r="P17" s="26"/>
      <c r="Q17" s="26"/>
      <c r="R17" s="26"/>
      <c r="S17" s="826" t="s">
        <v>1512</v>
      </c>
      <c r="T17" s="26"/>
      <c r="U17" s="26"/>
      <c r="V17" s="26"/>
      <c r="W17" s="26"/>
      <c r="X17" s="26"/>
      <c r="Y17" s="26"/>
      <c r="Z17" s="26"/>
      <c r="AA17" s="26"/>
      <c r="AB17" s="26"/>
      <c r="AC17" s="26"/>
      <c r="AD17" s="26"/>
      <c r="AE17" s="26"/>
      <c r="AF17" s="608"/>
      <c r="AG17" s="608"/>
      <c r="AH17" s="608"/>
      <c r="AI17" s="608"/>
      <c r="AJ17" s="608"/>
    </row>
    <row r="18" spans="1:36" ht="16" thickBot="1" x14ac:dyDescent="0.4">
      <c r="A18" s="26"/>
      <c r="B18" s="26"/>
      <c r="C18" s="26"/>
      <c r="D18" s="26"/>
      <c r="E18" s="26"/>
      <c r="F18" s="26"/>
      <c r="G18" s="26"/>
      <c r="H18" s="843"/>
      <c r="I18" s="26"/>
      <c r="J18" s="837" t="s">
        <v>1513</v>
      </c>
      <c r="K18" s="26"/>
      <c r="L18" s="26"/>
      <c r="M18" s="26"/>
      <c r="N18" s="26"/>
      <c r="O18" s="26"/>
      <c r="P18" s="26"/>
      <c r="Q18" s="26"/>
      <c r="R18" s="26"/>
      <c r="S18" s="826" t="s">
        <v>1514</v>
      </c>
      <c r="T18" s="26"/>
      <c r="U18" s="26"/>
      <c r="V18" s="26"/>
      <c r="W18" s="26"/>
      <c r="X18" s="26"/>
      <c r="Y18" s="26"/>
      <c r="Z18" s="26"/>
      <c r="AA18" s="26"/>
      <c r="AB18" s="26"/>
      <c r="AC18" s="26"/>
      <c r="AD18" s="26"/>
      <c r="AE18" s="26"/>
      <c r="AF18" s="608"/>
      <c r="AG18" s="608"/>
      <c r="AH18" s="608"/>
      <c r="AI18" s="608"/>
      <c r="AJ18" s="608"/>
    </row>
    <row r="19" spans="1:36" ht="15.5" x14ac:dyDescent="0.35">
      <c r="A19" s="26"/>
      <c r="B19" s="26"/>
      <c r="C19" s="26"/>
      <c r="D19" s="26"/>
      <c r="E19" s="26"/>
      <c r="F19" s="26"/>
      <c r="G19" s="26"/>
      <c r="H19" s="26"/>
      <c r="I19" s="26"/>
      <c r="J19" s="26"/>
      <c r="K19" s="26"/>
      <c r="L19" s="26"/>
      <c r="M19" s="26"/>
      <c r="N19" s="26"/>
      <c r="O19" s="26"/>
      <c r="P19" s="26"/>
      <c r="Q19" s="26"/>
      <c r="R19" s="26"/>
      <c r="S19" s="826" t="s">
        <v>1515</v>
      </c>
      <c r="T19" s="26"/>
      <c r="U19" s="26"/>
      <c r="V19" s="26"/>
      <c r="W19" s="26"/>
      <c r="X19" s="26"/>
      <c r="Y19" s="26"/>
      <c r="Z19" s="26"/>
      <c r="AA19" s="26"/>
      <c r="AB19" s="26"/>
      <c r="AC19" s="26"/>
      <c r="AD19" s="26"/>
      <c r="AE19" s="26"/>
      <c r="AF19" s="608"/>
      <c r="AG19" s="608"/>
      <c r="AH19" s="608"/>
      <c r="AI19" s="608"/>
      <c r="AJ19" s="608"/>
    </row>
    <row r="20" spans="1:36" ht="15.5" x14ac:dyDescent="0.35">
      <c r="A20" s="26"/>
      <c r="B20" s="26"/>
      <c r="C20" s="26"/>
      <c r="D20" s="26"/>
      <c r="E20" s="26"/>
      <c r="F20" s="26"/>
      <c r="G20" s="26"/>
      <c r="H20" s="26"/>
      <c r="I20" s="26"/>
      <c r="J20" s="26"/>
      <c r="K20" s="26"/>
      <c r="L20" s="26"/>
      <c r="M20" s="26"/>
      <c r="N20" s="26"/>
      <c r="O20" s="26"/>
      <c r="P20" s="26"/>
      <c r="Q20" s="26"/>
      <c r="R20" s="26"/>
      <c r="S20" s="826" t="s">
        <v>1516</v>
      </c>
      <c r="T20" s="26"/>
      <c r="U20" s="26"/>
      <c r="V20" s="26"/>
      <c r="W20" s="26"/>
      <c r="X20" s="26"/>
      <c r="Y20" s="26"/>
      <c r="Z20" s="26"/>
      <c r="AA20" s="26"/>
      <c r="AB20" s="26"/>
      <c r="AC20" s="26"/>
      <c r="AD20" s="26"/>
      <c r="AE20" s="26"/>
      <c r="AF20" s="608"/>
      <c r="AG20" s="608"/>
      <c r="AH20" s="608"/>
      <c r="AI20" s="608"/>
      <c r="AJ20" s="608"/>
    </row>
    <row r="21" spans="1:36" ht="15.5" x14ac:dyDescent="0.35">
      <c r="A21" s="26"/>
      <c r="B21" s="26"/>
      <c r="C21" s="26"/>
      <c r="D21" s="26"/>
      <c r="E21" s="26"/>
      <c r="F21" s="26"/>
      <c r="G21" s="26"/>
      <c r="H21" s="26"/>
      <c r="I21" s="26"/>
      <c r="J21" s="26"/>
      <c r="K21" s="26"/>
      <c r="L21" s="26"/>
      <c r="M21" s="26"/>
      <c r="N21" s="26"/>
      <c r="O21" s="26"/>
      <c r="P21" s="26"/>
      <c r="Q21" s="26"/>
      <c r="R21" s="26"/>
      <c r="S21" s="826" t="s">
        <v>1517</v>
      </c>
      <c r="T21" s="26"/>
      <c r="U21" s="26"/>
      <c r="V21" s="26"/>
      <c r="W21" s="26"/>
      <c r="X21" s="26"/>
      <c r="Y21" s="26"/>
      <c r="Z21" s="26"/>
      <c r="AA21" s="26"/>
      <c r="AB21" s="26"/>
      <c r="AC21" s="26"/>
      <c r="AD21" s="26"/>
      <c r="AE21" s="26"/>
      <c r="AF21" s="608"/>
      <c r="AG21" s="608"/>
      <c r="AH21" s="608"/>
      <c r="AI21" s="608"/>
      <c r="AJ21" s="608"/>
    </row>
    <row r="22" spans="1:36" ht="16" thickBot="1" x14ac:dyDescent="0.4">
      <c r="A22" s="26"/>
      <c r="B22" s="26"/>
      <c r="C22" s="26"/>
      <c r="D22" s="26"/>
      <c r="E22" s="26"/>
      <c r="F22" s="26"/>
      <c r="G22" s="26"/>
      <c r="H22" s="26"/>
      <c r="I22" s="26"/>
      <c r="J22" s="26"/>
      <c r="K22" s="26"/>
      <c r="L22" s="26"/>
      <c r="M22" s="26"/>
      <c r="N22" s="26"/>
      <c r="O22" s="26"/>
      <c r="P22" s="26"/>
      <c r="Q22" s="26"/>
      <c r="R22" s="26"/>
      <c r="S22" s="837" t="s">
        <v>1501</v>
      </c>
      <c r="T22" s="26"/>
      <c r="U22" s="26"/>
      <c r="V22" s="26"/>
      <c r="W22" s="26"/>
      <c r="X22" s="26"/>
      <c r="Y22" s="26"/>
      <c r="Z22" s="26"/>
      <c r="AA22" s="26"/>
      <c r="AB22" s="26"/>
      <c r="AC22" s="26"/>
      <c r="AD22" s="26"/>
      <c r="AE22" s="26"/>
      <c r="AF22" s="608"/>
      <c r="AG22" s="608"/>
      <c r="AH22" s="608"/>
      <c r="AI22" s="608"/>
      <c r="AJ22" s="608"/>
    </row>
    <row r="23" spans="1:36" ht="15.5" x14ac:dyDescent="0.35">
      <c r="A23" s="608"/>
      <c r="B23" s="608"/>
      <c r="C23" s="608"/>
      <c r="D23" s="608"/>
      <c r="E23" s="608"/>
      <c r="F23" s="608"/>
      <c r="G23" s="608"/>
      <c r="H23" s="608"/>
      <c r="I23" s="608"/>
      <c r="J23" s="608"/>
      <c r="K23" s="608"/>
      <c r="L23" s="608"/>
      <c r="M23" s="608"/>
      <c r="N23" s="608"/>
      <c r="O23" s="608"/>
      <c r="P23" s="608"/>
      <c r="Q23" s="608"/>
      <c r="R23" s="608"/>
      <c r="S23" s="608"/>
      <c r="T23" s="608"/>
      <c r="U23" s="608"/>
      <c r="V23" s="608"/>
      <c r="W23" s="608"/>
      <c r="X23" s="608"/>
      <c r="Y23" s="608"/>
      <c r="Z23" s="608"/>
      <c r="AA23" s="608"/>
      <c r="AB23" s="608"/>
      <c r="AC23" s="608"/>
      <c r="AD23" s="608"/>
      <c r="AE23" s="608"/>
      <c r="AF23" s="608"/>
      <c r="AG23" s="608"/>
      <c r="AH23" s="608"/>
      <c r="AI23" s="608"/>
      <c r="AJ23" s="608"/>
    </row>
    <row r="24" spans="1:36" ht="15.5" x14ac:dyDescent="0.35">
      <c r="A24" s="608"/>
      <c r="B24" s="608"/>
      <c r="C24" s="608"/>
      <c r="D24" s="608"/>
      <c r="E24" s="608"/>
      <c r="F24" s="608"/>
      <c r="G24" s="608"/>
      <c r="H24" s="608"/>
      <c r="I24" s="608"/>
      <c r="J24" s="608"/>
      <c r="K24" s="608"/>
      <c r="L24" s="608"/>
      <c r="M24" s="608"/>
      <c r="N24" s="608"/>
      <c r="O24" s="608"/>
      <c r="P24" s="608"/>
      <c r="Q24" s="608"/>
      <c r="R24" s="608"/>
      <c r="S24" s="608"/>
      <c r="T24" s="608"/>
      <c r="U24" s="608"/>
      <c r="V24" s="608"/>
      <c r="W24" s="608"/>
      <c r="X24" s="608"/>
      <c r="Y24" s="608"/>
      <c r="Z24" s="608"/>
      <c r="AA24" s="608"/>
      <c r="AB24" s="608"/>
      <c r="AC24" s="608"/>
      <c r="AD24" s="608"/>
      <c r="AE24" s="608"/>
      <c r="AF24" s="608"/>
      <c r="AG24" s="608"/>
      <c r="AH24" s="608"/>
      <c r="AI24" s="608"/>
      <c r="AJ24" s="608"/>
    </row>
    <row r="25" spans="1:36" ht="15.5" x14ac:dyDescent="0.35">
      <c r="A25" s="608"/>
      <c r="B25" s="608"/>
      <c r="C25" s="608"/>
      <c r="D25" s="608"/>
      <c r="E25" s="608"/>
      <c r="F25" s="608"/>
      <c r="G25" s="608"/>
      <c r="H25" s="608"/>
      <c r="I25" s="608"/>
      <c r="J25" s="608"/>
      <c r="K25" s="608"/>
      <c r="L25" s="608"/>
      <c r="M25" s="608"/>
      <c r="N25" s="608"/>
      <c r="O25" s="608"/>
      <c r="P25" s="608"/>
      <c r="Q25" s="608"/>
      <c r="R25" s="608"/>
      <c r="S25" s="608"/>
      <c r="T25" s="608"/>
      <c r="U25" s="608"/>
      <c r="V25" s="608"/>
      <c r="W25" s="608"/>
      <c r="X25" s="608"/>
      <c r="Y25" s="608"/>
      <c r="Z25" s="608"/>
      <c r="AA25" s="608"/>
      <c r="AB25" s="608"/>
      <c r="AC25" s="608"/>
      <c r="AD25" s="608"/>
      <c r="AE25" s="608"/>
      <c r="AF25" s="608"/>
      <c r="AG25" s="608"/>
      <c r="AH25" s="608"/>
      <c r="AI25" s="608"/>
      <c r="AJ25" s="608"/>
    </row>
    <row r="26" spans="1:36" ht="25" x14ac:dyDescent="0.35">
      <c r="A26" s="708" t="s">
        <v>1518</v>
      </c>
      <c r="B26" s="608"/>
      <c r="C26" s="608"/>
      <c r="D26" s="608"/>
      <c r="E26" s="608"/>
      <c r="F26" s="608"/>
      <c r="G26" s="608"/>
      <c r="H26" s="608"/>
      <c r="I26" s="608"/>
      <c r="J26" s="608"/>
      <c r="K26" s="608"/>
      <c r="L26" s="608"/>
      <c r="M26" s="608"/>
      <c r="N26" s="608"/>
      <c r="O26" s="608"/>
      <c r="P26" s="608"/>
      <c r="Q26" s="608"/>
      <c r="R26" s="608"/>
      <c r="S26" s="608"/>
      <c r="T26" s="608"/>
      <c r="U26" s="608"/>
      <c r="V26" s="608"/>
      <c r="W26" s="608"/>
      <c r="X26" s="608"/>
      <c r="Y26" s="608"/>
      <c r="Z26" s="608"/>
      <c r="AA26" s="608"/>
      <c r="AB26" s="608"/>
      <c r="AC26" s="608"/>
      <c r="AD26" s="608"/>
      <c r="AE26" s="608"/>
      <c r="AF26" s="608"/>
      <c r="AG26" s="608"/>
      <c r="AH26" s="608"/>
      <c r="AI26" s="608"/>
      <c r="AJ26" s="608"/>
    </row>
    <row r="27" spans="1:36" ht="14.5" thickBot="1" x14ac:dyDescent="0.35">
      <c r="A27" s="689"/>
      <c r="B27" s="689"/>
      <c r="C27" s="689"/>
      <c r="D27" s="689"/>
      <c r="E27" s="689"/>
      <c r="F27" s="689"/>
      <c r="G27" s="689"/>
      <c r="H27" s="689"/>
      <c r="I27" s="689"/>
      <c r="J27" s="689"/>
      <c r="K27" s="689"/>
      <c r="L27" s="689"/>
      <c r="M27" s="689"/>
      <c r="N27" s="689"/>
      <c r="O27" s="689"/>
      <c r="P27" s="689"/>
      <c r="Q27" s="689"/>
      <c r="R27" s="689"/>
      <c r="S27" s="689"/>
      <c r="T27" s="689"/>
      <c r="U27" s="689"/>
      <c r="V27" s="689"/>
      <c r="W27" s="689"/>
      <c r="X27" s="689"/>
      <c r="Y27" s="689"/>
      <c r="Z27" s="689"/>
      <c r="AA27" s="689"/>
      <c r="AB27" s="689"/>
      <c r="AC27" s="689"/>
      <c r="AD27" s="689"/>
      <c r="AE27" s="689"/>
      <c r="AF27" s="689"/>
      <c r="AG27" s="689"/>
      <c r="AH27" s="689"/>
      <c r="AI27" s="689"/>
      <c r="AJ27" s="689"/>
    </row>
    <row r="28" spans="1:36" ht="16" thickBot="1" x14ac:dyDescent="0.4">
      <c r="A28" s="168" t="s">
        <v>1519</v>
      </c>
      <c r="B28" s="168" t="s">
        <v>1520</v>
      </c>
      <c r="C28" s="168" t="s">
        <v>1521</v>
      </c>
      <c r="D28" s="689"/>
      <c r="E28" s="689"/>
      <c r="F28" s="689"/>
      <c r="G28" s="689"/>
      <c r="H28" s="689"/>
      <c r="I28" s="689"/>
      <c r="J28" s="689"/>
      <c r="K28" s="689"/>
      <c r="L28" s="689"/>
      <c r="M28" s="689"/>
      <c r="N28" s="689"/>
      <c r="O28" s="689"/>
      <c r="P28" s="689"/>
      <c r="Q28" s="689"/>
      <c r="R28" s="689"/>
      <c r="S28" s="689"/>
      <c r="T28" s="689"/>
      <c r="U28" s="689"/>
      <c r="V28" s="689"/>
      <c r="W28" s="689"/>
      <c r="X28" s="689"/>
      <c r="Y28" s="689"/>
      <c r="Z28" s="689"/>
      <c r="AA28" s="689"/>
      <c r="AB28" s="689"/>
      <c r="AC28" s="689"/>
      <c r="AD28" s="689"/>
      <c r="AE28" s="689"/>
      <c r="AF28" s="689"/>
      <c r="AG28" s="689"/>
      <c r="AH28" s="689"/>
      <c r="AI28" s="689"/>
      <c r="AJ28" s="689"/>
    </row>
    <row r="29" spans="1:36" ht="15.5" x14ac:dyDescent="0.35">
      <c r="A29" s="166" t="s">
        <v>1514</v>
      </c>
      <c r="B29" s="166" t="s">
        <v>1522</v>
      </c>
      <c r="C29" s="166" t="s">
        <v>1514</v>
      </c>
      <c r="D29" s="689"/>
      <c r="E29" s="689"/>
      <c r="F29" s="689"/>
      <c r="G29" s="689"/>
      <c r="H29" s="689"/>
      <c r="I29" s="689"/>
      <c r="J29" s="689"/>
      <c r="K29" s="689"/>
      <c r="L29" s="689"/>
      <c r="M29" s="689"/>
      <c r="N29" s="689"/>
      <c r="O29" s="689"/>
      <c r="P29" s="689"/>
      <c r="Q29" s="689"/>
      <c r="R29" s="689"/>
      <c r="S29" s="689"/>
      <c r="T29" s="689"/>
      <c r="U29" s="689"/>
      <c r="V29" s="689"/>
      <c r="W29" s="689"/>
      <c r="X29" s="689"/>
      <c r="Y29" s="689"/>
      <c r="Z29" s="689"/>
      <c r="AA29" s="689"/>
      <c r="AB29" s="689"/>
      <c r="AC29" s="689"/>
      <c r="AD29" s="689"/>
      <c r="AE29" s="689"/>
      <c r="AF29" s="689"/>
      <c r="AG29" s="689"/>
      <c r="AH29" s="689"/>
      <c r="AI29" s="689"/>
      <c r="AJ29" s="689"/>
    </row>
    <row r="30" spans="1:36" ht="15.5" x14ac:dyDescent="0.35">
      <c r="A30" s="165" t="s">
        <v>1506</v>
      </c>
      <c r="B30" s="165" t="s">
        <v>1522</v>
      </c>
      <c r="C30" s="165" t="s">
        <v>1506</v>
      </c>
      <c r="D30" s="689"/>
      <c r="E30" s="689"/>
      <c r="F30" s="689"/>
      <c r="G30" s="689"/>
      <c r="H30" s="689"/>
      <c r="I30" s="689"/>
      <c r="J30" s="689"/>
      <c r="K30" s="689"/>
      <c r="L30" s="689"/>
      <c r="M30" s="689"/>
      <c r="N30" s="689"/>
      <c r="O30" s="689"/>
      <c r="P30" s="689"/>
      <c r="Q30" s="689"/>
      <c r="R30" s="689"/>
      <c r="S30" s="689"/>
      <c r="T30" s="689"/>
      <c r="U30" s="689"/>
      <c r="V30" s="689"/>
      <c r="W30" s="689"/>
      <c r="X30" s="689"/>
      <c r="Y30" s="689"/>
      <c r="Z30" s="689"/>
      <c r="AA30" s="689"/>
      <c r="AB30" s="689"/>
      <c r="AC30" s="689"/>
      <c r="AD30" s="689"/>
      <c r="AE30" s="689"/>
      <c r="AF30" s="689"/>
      <c r="AG30" s="689"/>
      <c r="AH30" s="689"/>
      <c r="AI30" s="689"/>
      <c r="AJ30" s="689"/>
    </row>
    <row r="31" spans="1:36" ht="15.5" x14ac:dyDescent="0.35">
      <c r="A31" s="165" t="s">
        <v>1489</v>
      </c>
      <c r="B31" s="165" t="s">
        <v>1489</v>
      </c>
      <c r="C31" s="165" t="s">
        <v>1489</v>
      </c>
      <c r="D31" s="689"/>
      <c r="E31" s="689"/>
      <c r="F31" s="689"/>
      <c r="G31" s="689"/>
      <c r="H31" s="689"/>
      <c r="I31" s="689"/>
      <c r="J31" s="689"/>
      <c r="K31" s="689"/>
      <c r="L31" s="689"/>
      <c r="M31" s="689"/>
      <c r="N31" s="689"/>
      <c r="O31" s="689"/>
      <c r="P31" s="689"/>
      <c r="Q31" s="689"/>
      <c r="R31" s="689"/>
      <c r="S31" s="689"/>
      <c r="T31" s="689"/>
      <c r="U31" s="689"/>
      <c r="V31" s="689"/>
      <c r="W31" s="689"/>
      <c r="X31" s="689"/>
      <c r="Y31" s="689"/>
      <c r="Z31" s="689"/>
      <c r="AA31" s="689"/>
      <c r="AB31" s="689"/>
      <c r="AC31" s="689"/>
      <c r="AD31" s="689"/>
      <c r="AE31" s="689"/>
      <c r="AF31" s="689"/>
      <c r="AG31" s="689"/>
      <c r="AH31" s="689"/>
      <c r="AI31" s="689"/>
      <c r="AJ31" s="689"/>
    </row>
    <row r="32" spans="1:36" ht="15.5" x14ac:dyDescent="0.35">
      <c r="A32" s="165" t="s">
        <v>1510</v>
      </c>
      <c r="B32" s="165" t="s">
        <v>1523</v>
      </c>
      <c r="C32" s="165" t="s">
        <v>1510</v>
      </c>
      <c r="D32" s="689"/>
      <c r="E32" s="689"/>
      <c r="F32" s="689"/>
      <c r="G32" s="689"/>
      <c r="H32" s="689"/>
      <c r="I32" s="689"/>
      <c r="J32" s="689"/>
      <c r="K32" s="689"/>
      <c r="L32" s="689"/>
      <c r="M32" s="689"/>
      <c r="N32" s="689"/>
      <c r="O32" s="689"/>
      <c r="P32" s="689"/>
      <c r="Q32" s="689"/>
      <c r="R32" s="689"/>
      <c r="S32" s="689"/>
      <c r="T32" s="689"/>
      <c r="U32" s="689"/>
      <c r="V32" s="689"/>
      <c r="W32" s="689"/>
      <c r="X32" s="689"/>
      <c r="Y32" s="689"/>
      <c r="Z32" s="689"/>
      <c r="AA32" s="689"/>
      <c r="AB32" s="689"/>
      <c r="AC32" s="689"/>
      <c r="AD32" s="689"/>
      <c r="AE32" s="689"/>
      <c r="AF32" s="689"/>
      <c r="AG32" s="689"/>
      <c r="AH32" s="689"/>
      <c r="AI32" s="689"/>
      <c r="AJ32" s="689"/>
    </row>
    <row r="33" spans="1:36" ht="15.5" x14ac:dyDescent="0.35">
      <c r="A33" s="165" t="s">
        <v>1516</v>
      </c>
      <c r="B33" s="165" t="s">
        <v>1522</v>
      </c>
      <c r="C33" s="165" t="s">
        <v>1516</v>
      </c>
      <c r="D33" s="689"/>
      <c r="E33" s="689"/>
      <c r="F33" s="689"/>
      <c r="G33" s="689"/>
      <c r="H33" s="689"/>
      <c r="I33" s="689"/>
      <c r="J33" s="689"/>
      <c r="K33" s="689"/>
      <c r="L33" s="689"/>
      <c r="M33" s="689"/>
      <c r="N33" s="689"/>
      <c r="O33" s="689"/>
      <c r="P33" s="689"/>
      <c r="Q33" s="689"/>
      <c r="R33" s="689"/>
      <c r="S33" s="689"/>
      <c r="T33" s="689"/>
      <c r="U33" s="689"/>
      <c r="V33" s="689"/>
      <c r="W33" s="689"/>
      <c r="X33" s="689"/>
      <c r="Y33" s="689"/>
      <c r="Z33" s="689"/>
      <c r="AA33" s="689"/>
      <c r="AB33" s="689"/>
      <c r="AC33" s="689"/>
      <c r="AD33" s="689"/>
      <c r="AE33" s="689"/>
      <c r="AF33" s="689"/>
      <c r="AG33" s="689"/>
      <c r="AH33" s="689"/>
      <c r="AI33" s="689"/>
      <c r="AJ33" s="689"/>
    </row>
    <row r="34" spans="1:36" ht="15.5" x14ac:dyDescent="0.35">
      <c r="A34" s="165" t="s">
        <v>1512</v>
      </c>
      <c r="B34" s="165" t="s">
        <v>1523</v>
      </c>
      <c r="C34" s="165" t="s">
        <v>1512</v>
      </c>
      <c r="D34" s="689"/>
      <c r="E34" s="689"/>
      <c r="F34" s="689"/>
      <c r="G34" s="689"/>
      <c r="H34" s="689"/>
      <c r="I34" s="689"/>
      <c r="J34" s="689"/>
      <c r="K34" s="689"/>
      <c r="L34" s="689"/>
      <c r="M34" s="689"/>
      <c r="N34" s="689"/>
      <c r="O34" s="689"/>
      <c r="P34" s="689"/>
      <c r="Q34" s="689"/>
      <c r="R34" s="689"/>
      <c r="S34" s="689"/>
      <c r="T34" s="689"/>
      <c r="U34" s="689"/>
      <c r="V34" s="689"/>
      <c r="W34" s="689"/>
      <c r="X34" s="689"/>
      <c r="Y34" s="689"/>
      <c r="Z34" s="689"/>
      <c r="AA34" s="689"/>
      <c r="AB34" s="689"/>
      <c r="AC34" s="689"/>
      <c r="AD34" s="689"/>
      <c r="AE34" s="689"/>
      <c r="AF34" s="689"/>
      <c r="AG34" s="689"/>
      <c r="AH34" s="689"/>
      <c r="AI34" s="689"/>
      <c r="AJ34" s="689"/>
    </row>
    <row r="35" spans="1:36" ht="15.5" x14ac:dyDescent="0.35">
      <c r="A35" s="165" t="s">
        <v>1503</v>
      </c>
      <c r="B35" s="165" t="s">
        <v>1522</v>
      </c>
      <c r="C35" s="165" t="s">
        <v>1503</v>
      </c>
      <c r="D35" s="689"/>
      <c r="E35" s="689"/>
      <c r="F35" s="689"/>
      <c r="G35" s="689"/>
      <c r="H35" s="689"/>
      <c r="I35" s="689"/>
      <c r="J35" s="689"/>
      <c r="K35" s="689"/>
      <c r="L35" s="689"/>
      <c r="M35" s="689"/>
      <c r="N35" s="689"/>
      <c r="O35" s="689"/>
      <c r="P35" s="689"/>
      <c r="Q35" s="689"/>
      <c r="R35" s="689"/>
      <c r="S35" s="689"/>
      <c r="T35" s="689"/>
      <c r="U35" s="689"/>
      <c r="V35" s="689"/>
      <c r="W35" s="689"/>
      <c r="X35" s="689"/>
      <c r="Y35" s="689"/>
      <c r="Z35" s="689"/>
      <c r="AA35" s="689"/>
      <c r="AB35" s="689"/>
      <c r="AC35" s="689"/>
      <c r="AD35" s="689"/>
      <c r="AE35" s="689"/>
      <c r="AF35" s="689"/>
      <c r="AG35" s="689"/>
      <c r="AH35" s="689"/>
      <c r="AI35" s="689"/>
      <c r="AJ35" s="689"/>
    </row>
    <row r="36" spans="1:36" ht="15.5" x14ac:dyDescent="0.35">
      <c r="A36" s="165" t="s">
        <v>1363</v>
      </c>
      <c r="B36" s="165" t="s">
        <v>1363</v>
      </c>
      <c r="C36" s="165" t="s">
        <v>1363</v>
      </c>
      <c r="D36" s="689"/>
      <c r="E36" s="689"/>
      <c r="F36" s="689"/>
      <c r="G36" s="689"/>
      <c r="H36" s="689"/>
      <c r="I36" s="689"/>
      <c r="J36" s="689"/>
      <c r="K36" s="689"/>
      <c r="L36" s="689"/>
      <c r="M36" s="689"/>
      <c r="N36" s="689"/>
      <c r="O36" s="689"/>
      <c r="P36" s="689"/>
      <c r="Q36" s="689"/>
      <c r="R36" s="689"/>
      <c r="S36" s="689"/>
      <c r="T36" s="689"/>
      <c r="U36" s="689"/>
      <c r="V36" s="689"/>
      <c r="W36" s="689"/>
      <c r="X36" s="689"/>
      <c r="Y36" s="689"/>
      <c r="Z36" s="689"/>
      <c r="AA36" s="689"/>
      <c r="AB36" s="689"/>
      <c r="AC36" s="689"/>
      <c r="AD36" s="689"/>
      <c r="AE36" s="689"/>
      <c r="AF36" s="689"/>
      <c r="AG36" s="689"/>
      <c r="AH36" s="689"/>
      <c r="AI36" s="689"/>
      <c r="AJ36" s="689"/>
    </row>
    <row r="37" spans="1:36" ht="15.5" x14ac:dyDescent="0.35">
      <c r="A37" s="165" t="s">
        <v>1483</v>
      </c>
      <c r="B37" s="165" t="s">
        <v>1483</v>
      </c>
      <c r="C37" s="165" t="s">
        <v>1483</v>
      </c>
      <c r="D37" s="689"/>
      <c r="E37" s="689"/>
      <c r="F37" s="689"/>
      <c r="G37" s="689"/>
      <c r="H37" s="689"/>
      <c r="I37" s="689"/>
      <c r="J37" s="689"/>
      <c r="K37" s="689"/>
      <c r="L37" s="689"/>
      <c r="M37" s="689"/>
      <c r="N37" s="689"/>
      <c r="O37" s="689"/>
      <c r="P37" s="689"/>
      <c r="Q37" s="689"/>
      <c r="R37" s="689"/>
      <c r="S37" s="689"/>
      <c r="T37" s="689"/>
      <c r="U37" s="689"/>
      <c r="V37" s="689"/>
      <c r="W37" s="689"/>
      <c r="X37" s="689"/>
      <c r="Y37" s="689"/>
      <c r="Z37" s="689"/>
      <c r="AA37" s="689"/>
      <c r="AB37" s="689"/>
      <c r="AC37" s="689"/>
      <c r="AD37" s="689"/>
      <c r="AE37" s="689"/>
      <c r="AF37" s="689"/>
      <c r="AG37" s="689"/>
      <c r="AH37" s="689"/>
      <c r="AI37" s="689"/>
      <c r="AJ37" s="689"/>
    </row>
    <row r="38" spans="1:36" ht="15.5" x14ac:dyDescent="0.35">
      <c r="A38" s="165" t="s">
        <v>1501</v>
      </c>
      <c r="B38" s="165" t="s">
        <v>1522</v>
      </c>
      <c r="C38" s="165" t="s">
        <v>1501</v>
      </c>
      <c r="D38" s="689"/>
      <c r="E38" s="689"/>
      <c r="F38" s="689"/>
      <c r="G38" s="689"/>
      <c r="H38" s="689"/>
      <c r="I38" s="689"/>
      <c r="J38" s="689"/>
      <c r="K38" s="689"/>
      <c r="L38" s="689"/>
      <c r="M38" s="689"/>
      <c r="N38" s="689"/>
      <c r="O38" s="689"/>
      <c r="P38" s="689"/>
      <c r="Q38" s="689"/>
      <c r="R38" s="689"/>
      <c r="S38" s="689"/>
      <c r="T38" s="689"/>
      <c r="U38" s="689"/>
      <c r="V38" s="689"/>
      <c r="W38" s="689"/>
      <c r="X38" s="689"/>
      <c r="Y38" s="689"/>
      <c r="Z38" s="689"/>
      <c r="AA38" s="689"/>
      <c r="AB38" s="689"/>
      <c r="AC38" s="689"/>
      <c r="AD38" s="689"/>
      <c r="AE38" s="689"/>
      <c r="AF38" s="689"/>
      <c r="AG38" s="689"/>
      <c r="AH38" s="689"/>
      <c r="AI38" s="689"/>
      <c r="AJ38" s="689"/>
    </row>
    <row r="39" spans="1:36" ht="15.5" x14ac:dyDescent="0.35">
      <c r="A39" s="165" t="s">
        <v>1517</v>
      </c>
      <c r="B39" s="165" t="s">
        <v>1522</v>
      </c>
      <c r="C39" s="165" t="s">
        <v>1517</v>
      </c>
      <c r="D39" s="689"/>
      <c r="E39" s="689"/>
      <c r="F39" s="689"/>
      <c r="G39" s="689"/>
      <c r="H39" s="689"/>
      <c r="I39" s="689"/>
      <c r="J39" s="689"/>
      <c r="K39" s="689"/>
      <c r="L39" s="689"/>
      <c r="M39" s="689"/>
      <c r="N39" s="689"/>
      <c r="O39" s="689"/>
      <c r="P39" s="689"/>
      <c r="Q39" s="689"/>
      <c r="R39" s="689"/>
      <c r="S39" s="689"/>
      <c r="T39" s="689"/>
      <c r="U39" s="689"/>
      <c r="V39" s="689"/>
      <c r="W39" s="689"/>
      <c r="X39" s="689"/>
      <c r="Y39" s="689"/>
      <c r="Z39" s="689"/>
      <c r="AA39" s="689"/>
      <c r="AB39" s="689"/>
      <c r="AC39" s="689"/>
      <c r="AD39" s="689"/>
      <c r="AE39" s="689"/>
      <c r="AF39" s="689"/>
      <c r="AG39" s="689"/>
      <c r="AH39" s="689"/>
      <c r="AI39" s="689"/>
      <c r="AJ39" s="689"/>
    </row>
    <row r="40" spans="1:36" ht="15.5" x14ac:dyDescent="0.35">
      <c r="A40" s="165" t="s">
        <v>1515</v>
      </c>
      <c r="B40" s="165" t="s">
        <v>1522</v>
      </c>
      <c r="C40" s="165" t="s">
        <v>1515</v>
      </c>
      <c r="D40" s="689"/>
      <c r="E40" s="689"/>
      <c r="F40" s="689"/>
      <c r="G40" s="689"/>
      <c r="H40" s="689"/>
      <c r="I40" s="689"/>
      <c r="J40" s="689"/>
      <c r="K40" s="689"/>
      <c r="L40" s="689"/>
      <c r="M40" s="689"/>
      <c r="N40" s="689"/>
      <c r="O40" s="689"/>
      <c r="P40" s="689"/>
      <c r="Q40" s="689"/>
      <c r="R40" s="689"/>
      <c r="S40" s="689"/>
      <c r="T40" s="689"/>
      <c r="U40" s="689"/>
      <c r="V40" s="689"/>
      <c r="W40" s="689"/>
      <c r="X40" s="689"/>
      <c r="Y40" s="689"/>
      <c r="Z40" s="689"/>
      <c r="AA40" s="689"/>
      <c r="AB40" s="689"/>
      <c r="AC40" s="689"/>
      <c r="AD40" s="689"/>
      <c r="AE40" s="689"/>
      <c r="AF40" s="689"/>
      <c r="AG40" s="689"/>
      <c r="AH40" s="689"/>
      <c r="AI40" s="689"/>
      <c r="AJ40" s="689"/>
    </row>
    <row r="41" spans="1:36" ht="15.5" x14ac:dyDescent="0.35">
      <c r="A41" s="165" t="s">
        <v>1473</v>
      </c>
      <c r="B41" s="165" t="s">
        <v>1524</v>
      </c>
      <c r="C41" s="165" t="s">
        <v>1525</v>
      </c>
      <c r="D41" s="689"/>
      <c r="E41" s="689"/>
      <c r="F41" s="689"/>
      <c r="G41" s="689"/>
      <c r="H41" s="689"/>
      <c r="I41" s="689"/>
      <c r="J41" s="689"/>
      <c r="K41" s="689"/>
      <c r="L41" s="689"/>
      <c r="M41" s="689"/>
      <c r="N41" s="689"/>
      <c r="O41" s="689"/>
      <c r="P41" s="689"/>
      <c r="Q41" s="689"/>
      <c r="R41" s="689"/>
      <c r="S41" s="689"/>
      <c r="T41" s="689"/>
      <c r="U41" s="689"/>
      <c r="V41" s="689"/>
      <c r="W41" s="689"/>
      <c r="X41" s="689"/>
      <c r="Y41" s="689"/>
      <c r="Z41" s="689"/>
      <c r="AA41" s="689"/>
      <c r="AB41" s="689"/>
      <c r="AC41" s="689"/>
      <c r="AD41" s="689"/>
      <c r="AE41" s="689"/>
      <c r="AF41" s="689"/>
      <c r="AG41" s="689"/>
      <c r="AH41" s="689"/>
      <c r="AI41" s="689"/>
      <c r="AJ41" s="689"/>
    </row>
    <row r="42" spans="1:36" ht="15.5" x14ac:dyDescent="0.35">
      <c r="A42" s="165" t="s">
        <v>1433</v>
      </c>
      <c r="B42" s="165" t="s">
        <v>1524</v>
      </c>
      <c r="C42" s="165" t="s">
        <v>1526</v>
      </c>
      <c r="D42" s="689"/>
      <c r="E42" s="689"/>
      <c r="F42" s="689"/>
      <c r="G42" s="689"/>
      <c r="H42" s="689"/>
      <c r="I42" s="689"/>
      <c r="J42" s="689"/>
      <c r="K42" s="689"/>
      <c r="L42" s="689"/>
      <c r="M42" s="689"/>
      <c r="N42" s="689"/>
      <c r="O42" s="689"/>
      <c r="P42" s="689"/>
      <c r="Q42" s="689"/>
      <c r="R42" s="689"/>
      <c r="S42" s="689"/>
      <c r="T42" s="689"/>
      <c r="U42" s="689"/>
      <c r="V42" s="689"/>
      <c r="W42" s="689"/>
      <c r="X42" s="689"/>
      <c r="Y42" s="689"/>
      <c r="Z42" s="689"/>
      <c r="AA42" s="689"/>
      <c r="AB42" s="689"/>
      <c r="AC42" s="689"/>
      <c r="AD42" s="689"/>
      <c r="AE42" s="689"/>
      <c r="AF42" s="689"/>
      <c r="AG42" s="689"/>
      <c r="AH42" s="689"/>
      <c r="AI42" s="689"/>
      <c r="AJ42" s="689"/>
    </row>
    <row r="43" spans="1:36" ht="15.5" x14ac:dyDescent="0.35">
      <c r="A43" s="165" t="s">
        <v>1461</v>
      </c>
      <c r="B43" s="165" t="s">
        <v>1524</v>
      </c>
      <c r="C43" s="165" t="s">
        <v>1526</v>
      </c>
      <c r="D43" s="689"/>
      <c r="E43" s="689"/>
      <c r="F43" s="689"/>
      <c r="G43" s="689"/>
      <c r="H43" s="689"/>
      <c r="I43" s="689"/>
      <c r="J43" s="689"/>
      <c r="K43" s="689"/>
      <c r="L43" s="689"/>
      <c r="M43" s="689"/>
      <c r="N43" s="689"/>
      <c r="O43" s="689"/>
      <c r="P43" s="689"/>
      <c r="Q43" s="689"/>
      <c r="R43" s="689"/>
      <c r="S43" s="689"/>
      <c r="T43" s="689"/>
      <c r="U43" s="689"/>
      <c r="V43" s="689"/>
      <c r="W43" s="689"/>
      <c r="X43" s="689"/>
      <c r="Y43" s="689"/>
      <c r="Z43" s="689"/>
      <c r="AA43" s="689"/>
      <c r="AB43" s="689"/>
      <c r="AC43" s="689"/>
      <c r="AD43" s="689"/>
      <c r="AE43" s="689"/>
      <c r="AF43" s="689"/>
      <c r="AG43" s="689"/>
      <c r="AH43" s="689"/>
      <c r="AI43" s="689"/>
      <c r="AJ43" s="689"/>
    </row>
    <row r="44" spans="1:36" ht="15.5" x14ac:dyDescent="0.35">
      <c r="A44" s="165" t="s">
        <v>1449</v>
      </c>
      <c r="B44" s="165" t="s">
        <v>1524</v>
      </c>
      <c r="C44" s="165" t="s">
        <v>1526</v>
      </c>
      <c r="D44" s="689"/>
      <c r="E44" s="689"/>
      <c r="F44" s="689"/>
      <c r="G44" s="689"/>
      <c r="H44" s="689"/>
      <c r="I44" s="689"/>
      <c r="J44" s="689"/>
      <c r="K44" s="689"/>
      <c r="L44" s="689"/>
      <c r="M44" s="689"/>
      <c r="N44" s="689"/>
      <c r="O44" s="689"/>
      <c r="P44" s="689"/>
      <c r="Q44" s="689"/>
      <c r="R44" s="689"/>
      <c r="S44" s="689"/>
      <c r="T44" s="689"/>
      <c r="U44" s="689"/>
      <c r="V44" s="689"/>
      <c r="W44" s="689"/>
      <c r="X44" s="689"/>
      <c r="Y44" s="689"/>
      <c r="Z44" s="689"/>
      <c r="AA44" s="689"/>
      <c r="AB44" s="689"/>
      <c r="AC44" s="689"/>
      <c r="AD44" s="689"/>
      <c r="AE44" s="689"/>
      <c r="AF44" s="689"/>
      <c r="AG44" s="689"/>
      <c r="AH44" s="689"/>
      <c r="AI44" s="689"/>
      <c r="AJ44" s="689"/>
    </row>
    <row r="45" spans="1:36" ht="15.5" x14ac:dyDescent="0.35">
      <c r="A45" s="165" t="s">
        <v>1495</v>
      </c>
      <c r="B45" s="165" t="s">
        <v>1489</v>
      </c>
      <c r="C45" s="165" t="s">
        <v>1495</v>
      </c>
      <c r="D45" s="689"/>
      <c r="E45" s="689"/>
      <c r="F45" s="689"/>
      <c r="G45" s="689"/>
      <c r="H45" s="689"/>
      <c r="I45" s="689"/>
      <c r="J45" s="689"/>
      <c r="K45" s="689"/>
      <c r="L45" s="689"/>
      <c r="M45" s="689"/>
      <c r="N45" s="689"/>
      <c r="O45" s="689"/>
      <c r="P45" s="689"/>
      <c r="Q45" s="689"/>
      <c r="R45" s="689"/>
      <c r="S45" s="689"/>
      <c r="T45" s="689"/>
      <c r="U45" s="689"/>
      <c r="V45" s="689"/>
      <c r="W45" s="689"/>
      <c r="X45" s="689"/>
      <c r="Y45" s="689"/>
      <c r="Z45" s="689"/>
      <c r="AA45" s="689"/>
      <c r="AB45" s="689"/>
      <c r="AC45" s="689"/>
      <c r="AD45" s="689"/>
      <c r="AE45" s="689"/>
      <c r="AF45" s="689"/>
      <c r="AG45" s="689"/>
      <c r="AH45" s="689"/>
      <c r="AI45" s="689"/>
      <c r="AJ45" s="689"/>
    </row>
    <row r="46" spans="1:36" ht="16" thickBot="1" x14ac:dyDescent="0.4">
      <c r="A46" s="167" t="s">
        <v>41</v>
      </c>
      <c r="B46" s="167" t="s">
        <v>1363</v>
      </c>
      <c r="C46" s="167" t="s">
        <v>41</v>
      </c>
      <c r="D46" s="689"/>
      <c r="E46" s="689"/>
      <c r="F46" s="689"/>
      <c r="G46" s="689"/>
      <c r="H46" s="689"/>
      <c r="I46" s="689"/>
      <c r="J46" s="689"/>
      <c r="K46" s="689"/>
      <c r="L46" s="689"/>
      <c r="M46" s="689"/>
      <c r="N46" s="689"/>
      <c r="O46" s="689"/>
      <c r="P46" s="689"/>
      <c r="Q46" s="689"/>
      <c r="R46" s="689"/>
      <c r="S46" s="689"/>
      <c r="T46" s="689"/>
      <c r="U46" s="689"/>
      <c r="V46" s="689"/>
      <c r="W46" s="689"/>
      <c r="X46" s="689"/>
      <c r="Y46" s="689"/>
      <c r="Z46" s="689"/>
      <c r="AA46" s="689"/>
      <c r="AB46" s="689"/>
      <c r="AC46" s="689"/>
      <c r="AD46" s="689"/>
      <c r="AE46" s="689"/>
      <c r="AF46" s="689"/>
      <c r="AG46" s="689"/>
      <c r="AH46" s="689"/>
      <c r="AI46" s="689"/>
      <c r="AJ46" s="689"/>
    </row>
    <row r="47" spans="1:36" x14ac:dyDescent="0.3">
      <c r="A47" s="689"/>
      <c r="B47" s="689"/>
      <c r="C47" s="689"/>
      <c r="D47" s="689"/>
      <c r="E47" s="689"/>
      <c r="F47" s="689"/>
      <c r="G47" s="689"/>
      <c r="H47" s="689"/>
      <c r="I47" s="689"/>
      <c r="J47" s="689"/>
      <c r="K47" s="689"/>
      <c r="L47" s="689"/>
      <c r="M47" s="689"/>
      <c r="N47" s="689"/>
      <c r="O47" s="689"/>
      <c r="P47" s="689"/>
      <c r="Q47" s="689"/>
      <c r="R47" s="689"/>
      <c r="S47" s="689"/>
      <c r="T47" s="689"/>
      <c r="U47" s="689"/>
      <c r="V47" s="689"/>
      <c r="W47" s="689"/>
      <c r="X47" s="689"/>
      <c r="Y47" s="689"/>
      <c r="Z47" s="689"/>
      <c r="AA47" s="689"/>
      <c r="AB47" s="689"/>
      <c r="AC47" s="689"/>
      <c r="AD47" s="689"/>
      <c r="AE47" s="689"/>
      <c r="AF47" s="689"/>
      <c r="AG47" s="689"/>
      <c r="AH47" s="689"/>
      <c r="AI47" s="689"/>
      <c r="AJ47" s="689"/>
    </row>
    <row r="48" spans="1:36" x14ac:dyDescent="0.3">
      <c r="A48" s="689"/>
      <c r="B48" s="689"/>
      <c r="C48" s="689"/>
      <c r="D48" s="689"/>
      <c r="E48" s="689"/>
      <c r="F48" s="689"/>
      <c r="G48" s="689"/>
      <c r="H48" s="689"/>
      <c r="I48" s="689"/>
      <c r="J48" s="689"/>
      <c r="K48" s="689"/>
      <c r="L48" s="689"/>
      <c r="M48" s="689"/>
      <c r="N48" s="689"/>
      <c r="O48" s="689"/>
      <c r="P48" s="689"/>
      <c r="Q48" s="689"/>
      <c r="R48" s="689"/>
      <c r="S48" s="689"/>
      <c r="T48" s="689"/>
      <c r="U48" s="689"/>
      <c r="V48" s="689"/>
      <c r="W48" s="689"/>
      <c r="X48" s="689"/>
      <c r="Y48" s="689"/>
      <c r="Z48" s="689"/>
      <c r="AA48" s="689"/>
      <c r="AB48" s="689"/>
      <c r="AC48" s="689"/>
      <c r="AD48" s="689"/>
      <c r="AE48" s="689"/>
      <c r="AF48" s="689"/>
      <c r="AG48" s="689"/>
      <c r="AH48" s="689"/>
      <c r="AI48" s="689"/>
      <c r="AJ48" s="689"/>
    </row>
    <row r="49" spans="1:37" ht="25" x14ac:dyDescent="0.35">
      <c r="A49" s="708" t="s">
        <v>1527</v>
      </c>
      <c r="B49" s="608"/>
      <c r="C49" s="608"/>
      <c r="D49" s="608"/>
      <c r="E49" s="708" t="s">
        <v>2352</v>
      </c>
      <c r="F49" s="608"/>
      <c r="G49" s="608"/>
      <c r="H49" s="608"/>
      <c r="I49" s="608"/>
      <c r="J49" s="608"/>
      <c r="K49" s="608"/>
      <c r="L49" s="608"/>
      <c r="M49" s="608"/>
      <c r="N49" s="608"/>
      <c r="O49" s="608"/>
      <c r="P49" s="608"/>
      <c r="Q49" s="608"/>
      <c r="R49" s="608"/>
      <c r="S49" s="608"/>
      <c r="T49" s="608"/>
      <c r="U49" s="608"/>
      <c r="V49" s="608"/>
      <c r="W49" s="608"/>
      <c r="X49" s="608"/>
      <c r="Y49" s="608"/>
      <c r="Z49" s="608"/>
      <c r="AA49" s="608"/>
      <c r="AB49" s="608"/>
      <c r="AC49" s="608"/>
      <c r="AD49" s="608"/>
      <c r="AE49" s="608"/>
      <c r="AF49" s="608"/>
      <c r="AG49" s="608"/>
      <c r="AH49" s="608"/>
      <c r="AI49" s="608"/>
      <c r="AJ49" s="608"/>
    </row>
    <row r="50" spans="1:37" ht="16" thickBot="1" x14ac:dyDescent="0.4">
      <c r="A50" s="608"/>
      <c r="B50" s="608"/>
      <c r="C50" s="608"/>
      <c r="D50" s="608"/>
      <c r="E50" s="608"/>
      <c r="F50" s="608"/>
      <c r="G50" s="608"/>
      <c r="H50" s="608"/>
      <c r="I50" s="608"/>
      <c r="J50" s="608"/>
      <c r="K50" s="608"/>
      <c r="L50" s="608"/>
      <c r="M50" s="608"/>
      <c r="N50" s="608"/>
      <c r="O50" s="608"/>
      <c r="P50" s="608"/>
      <c r="Q50" s="608"/>
      <c r="R50" s="608"/>
      <c r="S50" s="608"/>
      <c r="T50" s="608"/>
      <c r="U50" s="608"/>
      <c r="V50" s="608"/>
      <c r="W50" s="608"/>
      <c r="X50" s="608"/>
      <c r="Y50" s="608"/>
      <c r="Z50" s="608"/>
      <c r="AA50" s="608"/>
      <c r="AB50" s="608"/>
      <c r="AC50" s="608"/>
      <c r="AD50" s="608"/>
      <c r="AE50" s="608"/>
      <c r="AF50" s="608"/>
      <c r="AG50" s="608"/>
      <c r="AH50" s="608"/>
      <c r="AI50" s="608"/>
      <c r="AJ50" s="608"/>
    </row>
    <row r="51" spans="1:37" ht="16" thickBot="1" x14ac:dyDescent="0.4">
      <c r="A51" s="169" t="s">
        <v>1528</v>
      </c>
      <c r="B51" s="170" t="s">
        <v>1529</v>
      </c>
      <c r="C51" s="171" t="s">
        <v>1339</v>
      </c>
      <c r="E51" s="172" t="s">
        <v>2359</v>
      </c>
      <c r="F51" s="173" t="s">
        <v>2353</v>
      </c>
      <c r="G51" s="174" t="s">
        <v>2354</v>
      </c>
      <c r="H51" s="174" t="s">
        <v>2355</v>
      </c>
      <c r="I51" s="174" t="s">
        <v>2356</v>
      </c>
      <c r="J51" s="174" t="s">
        <v>2358</v>
      </c>
      <c r="K51" s="174" t="s">
        <v>1221</v>
      </c>
      <c r="L51" s="174" t="s">
        <v>1201</v>
      </c>
      <c r="M51" s="174" t="s">
        <v>1249</v>
      </c>
      <c r="N51" s="174" t="s">
        <v>1260</v>
      </c>
      <c r="O51" s="174" t="s">
        <v>2357</v>
      </c>
      <c r="P51" s="175" t="s">
        <v>1266</v>
      </c>
      <c r="Q51" s="175" t="s">
        <v>2360</v>
      </c>
      <c r="R51" s="608"/>
      <c r="S51" s="608"/>
      <c r="T51" s="608"/>
      <c r="U51" s="608"/>
      <c r="V51" s="608"/>
      <c r="W51" s="608"/>
      <c r="X51" s="608"/>
      <c r="Y51" s="608"/>
      <c r="Z51" s="608"/>
      <c r="AA51" s="608"/>
      <c r="AB51" s="608"/>
      <c r="AC51" s="608"/>
      <c r="AD51" s="608"/>
      <c r="AE51" s="608"/>
      <c r="AF51" s="608"/>
      <c r="AG51" s="608"/>
      <c r="AH51" s="608"/>
      <c r="AI51" s="608"/>
      <c r="AJ51" s="608"/>
      <c r="AK51" s="608"/>
    </row>
    <row r="52" spans="1:37" ht="15.5" x14ac:dyDescent="0.35">
      <c r="A52" s="176" t="s">
        <v>1530</v>
      </c>
      <c r="B52" s="177" t="s">
        <v>1531</v>
      </c>
      <c r="C52" s="178" t="s">
        <v>1532</v>
      </c>
      <c r="E52" s="179" t="s">
        <v>2353</v>
      </c>
      <c r="F52" s="180" t="s">
        <v>1202</v>
      </c>
      <c r="G52" s="180" t="s">
        <v>1203</v>
      </c>
      <c r="H52" s="180" t="s">
        <v>96</v>
      </c>
      <c r="I52" s="180" t="s">
        <v>1217</v>
      </c>
      <c r="J52" s="180" t="s">
        <v>1175</v>
      </c>
      <c r="K52" s="180" t="s">
        <v>1222</v>
      </c>
      <c r="L52" s="180" t="s">
        <v>1230</v>
      </c>
      <c r="M52" s="180" t="s">
        <v>1250</v>
      </c>
      <c r="N52" s="180" t="s">
        <v>1261</v>
      </c>
      <c r="O52" s="180" t="s">
        <v>1151</v>
      </c>
      <c r="P52" s="180" t="s">
        <v>1267</v>
      </c>
      <c r="Q52" s="181" t="s">
        <v>112</v>
      </c>
      <c r="R52" s="608"/>
      <c r="S52" s="608"/>
      <c r="T52" s="608"/>
      <c r="U52" s="608"/>
      <c r="V52" s="608"/>
      <c r="W52" s="608"/>
      <c r="X52" s="608"/>
      <c r="Y52" s="608"/>
      <c r="Z52" s="608"/>
      <c r="AA52" s="608"/>
      <c r="AB52" s="608"/>
      <c r="AC52" s="608"/>
      <c r="AD52" s="608"/>
      <c r="AE52" s="608"/>
      <c r="AF52" s="608"/>
      <c r="AG52" s="608"/>
      <c r="AH52" s="608"/>
      <c r="AI52" s="608"/>
      <c r="AJ52" s="608"/>
      <c r="AK52" s="608"/>
    </row>
    <row r="53" spans="1:37" ht="15.5" x14ac:dyDescent="0.35">
      <c r="A53" s="182" t="s">
        <v>1533</v>
      </c>
      <c r="B53" s="183" t="s">
        <v>1534</v>
      </c>
      <c r="C53" s="184" t="s">
        <v>39</v>
      </c>
      <c r="E53" s="185" t="s">
        <v>2354</v>
      </c>
      <c r="F53" s="180" t="s">
        <v>94</v>
      </c>
      <c r="G53" s="180" t="s">
        <v>94</v>
      </c>
      <c r="H53" s="180" t="s">
        <v>267</v>
      </c>
      <c r="I53" s="180" t="s">
        <v>1218</v>
      </c>
      <c r="J53" s="180" t="s">
        <v>1176</v>
      </c>
      <c r="K53" s="180" t="s">
        <v>1223</v>
      </c>
      <c r="L53" s="180" t="s">
        <v>1231</v>
      </c>
      <c r="M53" s="180" t="s">
        <v>1251</v>
      </c>
      <c r="N53" s="180" t="s">
        <v>1262</v>
      </c>
      <c r="O53" s="180" t="s">
        <v>1152</v>
      </c>
      <c r="P53" s="180" t="s">
        <v>1268</v>
      </c>
      <c r="Q53" s="181" t="s">
        <v>2364</v>
      </c>
      <c r="R53" s="608"/>
      <c r="S53" s="608"/>
      <c r="T53" s="608"/>
      <c r="U53" s="608"/>
      <c r="V53" s="608"/>
      <c r="W53" s="608"/>
      <c r="X53" s="608"/>
      <c r="Y53" s="608"/>
      <c r="Z53" s="608"/>
      <c r="AA53" s="608"/>
      <c r="AB53" s="608"/>
      <c r="AC53" s="608"/>
      <c r="AD53" s="608"/>
      <c r="AE53" s="608"/>
      <c r="AF53" s="608"/>
      <c r="AG53" s="608"/>
      <c r="AH53" s="608"/>
      <c r="AI53" s="608"/>
      <c r="AJ53" s="608"/>
      <c r="AK53" s="608"/>
    </row>
    <row r="54" spans="1:37" ht="15.5" x14ac:dyDescent="0.35">
      <c r="A54" s="182" t="s">
        <v>1535</v>
      </c>
      <c r="B54" s="183" t="s">
        <v>1536</v>
      </c>
      <c r="C54" s="184" t="s">
        <v>1537</v>
      </c>
      <c r="E54" s="185" t="s">
        <v>2355</v>
      </c>
      <c r="F54" s="180" t="s">
        <v>104</v>
      </c>
      <c r="G54" s="180" t="s">
        <v>1204</v>
      </c>
      <c r="H54" s="180" t="s">
        <v>112</v>
      </c>
      <c r="I54" s="180" t="s">
        <v>1219</v>
      </c>
      <c r="J54" s="180" t="s">
        <v>1177</v>
      </c>
      <c r="K54" s="180" t="s">
        <v>1224</v>
      </c>
      <c r="L54" s="180" t="s">
        <v>1232</v>
      </c>
      <c r="M54" s="180" t="s">
        <v>1252</v>
      </c>
      <c r="N54" s="180" t="s">
        <v>1263</v>
      </c>
      <c r="O54" s="180" t="s">
        <v>1153</v>
      </c>
      <c r="P54" s="180" t="s">
        <v>1269</v>
      </c>
      <c r="Q54" s="181" t="s">
        <v>102</v>
      </c>
      <c r="R54" s="608"/>
      <c r="S54" s="608"/>
      <c r="T54" s="608"/>
      <c r="U54" s="608"/>
      <c r="V54" s="608"/>
      <c r="W54" s="608"/>
      <c r="X54" s="608"/>
      <c r="Y54" s="608"/>
      <c r="Z54" s="608"/>
      <c r="AA54" s="608"/>
      <c r="AB54" s="608"/>
      <c r="AC54" s="608"/>
      <c r="AD54" s="608"/>
      <c r="AE54" s="608"/>
      <c r="AF54" s="608"/>
      <c r="AG54" s="608"/>
      <c r="AH54" s="608"/>
      <c r="AI54" s="608"/>
      <c r="AJ54" s="608"/>
      <c r="AK54" s="608"/>
    </row>
    <row r="55" spans="1:37" ht="15.5" x14ac:dyDescent="0.35">
      <c r="A55" s="182" t="s">
        <v>1538</v>
      </c>
      <c r="B55" s="183" t="s">
        <v>1539</v>
      </c>
      <c r="C55" s="184" t="s">
        <v>1540</v>
      </c>
      <c r="E55" s="185" t="s">
        <v>2356</v>
      </c>
      <c r="F55" s="180" t="s">
        <v>92</v>
      </c>
      <c r="G55" s="180" t="s">
        <v>104</v>
      </c>
      <c r="H55" s="180" t="s">
        <v>102</v>
      </c>
      <c r="I55" s="180" t="s">
        <v>1220</v>
      </c>
      <c r="J55" s="180" t="s">
        <v>1178</v>
      </c>
      <c r="K55" s="180" t="s">
        <v>1225</v>
      </c>
      <c r="L55" s="180" t="s">
        <v>1233</v>
      </c>
      <c r="M55" s="180" t="s">
        <v>1253</v>
      </c>
      <c r="N55" s="180" t="s">
        <v>1169</v>
      </c>
      <c r="O55" s="180" t="s">
        <v>1154</v>
      </c>
      <c r="P55" s="180" t="s">
        <v>1270</v>
      </c>
      <c r="Q55" s="181" t="s">
        <v>105</v>
      </c>
      <c r="R55" s="608"/>
      <c r="S55" s="608"/>
      <c r="T55" s="608"/>
      <c r="U55" s="608"/>
      <c r="V55" s="608"/>
      <c r="W55" s="608"/>
      <c r="X55" s="608"/>
      <c r="Y55" s="608"/>
      <c r="Z55" s="608"/>
      <c r="AA55" s="608"/>
      <c r="AB55" s="608"/>
      <c r="AC55" s="608"/>
      <c r="AD55" s="608"/>
      <c r="AE55" s="608"/>
      <c r="AF55" s="608"/>
      <c r="AG55" s="608"/>
      <c r="AH55" s="608"/>
      <c r="AI55" s="608"/>
      <c r="AJ55" s="608"/>
      <c r="AK55" s="608"/>
    </row>
    <row r="56" spans="1:37" ht="15.5" x14ac:dyDescent="0.35">
      <c r="A56" s="182" t="s">
        <v>1541</v>
      </c>
      <c r="B56" s="183" t="s">
        <v>1534</v>
      </c>
      <c r="C56" s="184" t="s">
        <v>39</v>
      </c>
      <c r="E56" s="185" t="s">
        <v>2358</v>
      </c>
      <c r="F56" s="477"/>
      <c r="G56" s="180" t="s">
        <v>92</v>
      </c>
      <c r="H56" s="180" t="s">
        <v>105</v>
      </c>
      <c r="I56" s="180" t="s">
        <v>1199</v>
      </c>
      <c r="J56" s="180" t="s">
        <v>1179</v>
      </c>
      <c r="K56" s="180" t="s">
        <v>1226</v>
      </c>
      <c r="L56" s="180" t="s">
        <v>1234</v>
      </c>
      <c r="M56" s="180" t="s">
        <v>1254</v>
      </c>
      <c r="N56" s="180" t="s">
        <v>1264</v>
      </c>
      <c r="O56" s="180" t="s">
        <v>1155</v>
      </c>
      <c r="P56" s="180" t="s">
        <v>667</v>
      </c>
      <c r="Q56" s="181" t="s">
        <v>121</v>
      </c>
      <c r="R56" s="608"/>
      <c r="S56" s="608"/>
      <c r="T56" s="608"/>
      <c r="U56" s="608"/>
      <c r="V56" s="608"/>
      <c r="W56" s="608"/>
      <c r="X56" s="608"/>
      <c r="Y56" s="608"/>
      <c r="Z56" s="608"/>
      <c r="AA56" s="608"/>
      <c r="AB56" s="608"/>
      <c r="AC56" s="608"/>
      <c r="AD56" s="608"/>
      <c r="AE56" s="608"/>
      <c r="AF56" s="608"/>
      <c r="AG56" s="608"/>
      <c r="AH56" s="608"/>
      <c r="AI56" s="608"/>
      <c r="AJ56" s="608"/>
      <c r="AK56" s="608"/>
    </row>
    <row r="57" spans="1:37" ht="15.5" x14ac:dyDescent="0.35">
      <c r="A57" s="182" t="s">
        <v>1542</v>
      </c>
      <c r="B57" s="183" t="s">
        <v>1543</v>
      </c>
      <c r="C57" s="184" t="s">
        <v>1537</v>
      </c>
      <c r="E57" s="185" t="s">
        <v>1221</v>
      </c>
      <c r="F57" s="477"/>
      <c r="G57" s="477"/>
      <c r="H57" s="180" t="s">
        <v>97</v>
      </c>
      <c r="I57" s="477"/>
      <c r="J57" s="180" t="s">
        <v>1180</v>
      </c>
      <c r="K57" s="180" t="s">
        <v>1227</v>
      </c>
      <c r="L57" s="180" t="s">
        <v>1235</v>
      </c>
      <c r="M57" s="180" t="s">
        <v>1255</v>
      </c>
      <c r="N57" s="477"/>
      <c r="O57" s="180" t="s">
        <v>982</v>
      </c>
      <c r="P57" s="180" t="s">
        <v>1271</v>
      </c>
      <c r="Q57" s="181" t="s">
        <v>109</v>
      </c>
      <c r="R57" s="608"/>
      <c r="S57" s="608"/>
      <c r="T57" s="608"/>
      <c r="U57" s="608"/>
      <c r="V57" s="608"/>
      <c r="W57" s="608"/>
      <c r="X57" s="608"/>
      <c r="Y57" s="608"/>
      <c r="Z57" s="608"/>
      <c r="AA57" s="608"/>
      <c r="AB57" s="608"/>
      <c r="AC57" s="608"/>
      <c r="AD57" s="608"/>
      <c r="AE57" s="608"/>
      <c r="AF57" s="608"/>
      <c r="AG57" s="608"/>
      <c r="AH57" s="608"/>
      <c r="AI57" s="608"/>
      <c r="AJ57" s="608"/>
      <c r="AK57" s="608"/>
    </row>
    <row r="58" spans="1:37" ht="15.5" x14ac:dyDescent="0.35">
      <c r="A58" s="182" t="s">
        <v>1544</v>
      </c>
      <c r="B58" s="183" t="s">
        <v>1545</v>
      </c>
      <c r="C58" s="184" t="s">
        <v>1546</v>
      </c>
      <c r="E58" s="185" t="s">
        <v>1201</v>
      </c>
      <c r="F58" s="477"/>
      <c r="G58" s="477"/>
      <c r="H58" s="180" t="s">
        <v>124</v>
      </c>
      <c r="I58" s="477"/>
      <c r="J58" s="180" t="s">
        <v>1181</v>
      </c>
      <c r="K58" s="180" t="s">
        <v>1228</v>
      </c>
      <c r="L58" s="180" t="s">
        <v>1236</v>
      </c>
      <c r="M58" s="180" t="s">
        <v>1256</v>
      </c>
      <c r="N58" s="477"/>
      <c r="O58" s="180" t="s">
        <v>1156</v>
      </c>
      <c r="P58" s="180" t="s">
        <v>1272</v>
      </c>
      <c r="Q58" s="181" t="s">
        <v>2363</v>
      </c>
      <c r="R58" s="608"/>
      <c r="S58" s="608"/>
      <c r="T58" s="608"/>
      <c r="U58" s="608"/>
      <c r="V58" s="608"/>
      <c r="W58" s="608"/>
      <c r="X58" s="608"/>
      <c r="Y58" s="608"/>
      <c r="Z58" s="608"/>
      <c r="AA58" s="608"/>
      <c r="AB58" s="608"/>
      <c r="AC58" s="608"/>
      <c r="AD58" s="608"/>
      <c r="AE58" s="608"/>
      <c r="AF58" s="608"/>
      <c r="AG58" s="608"/>
      <c r="AH58" s="608"/>
      <c r="AI58" s="608"/>
      <c r="AJ58" s="608"/>
      <c r="AK58" s="608"/>
    </row>
    <row r="59" spans="1:37" ht="15.5" x14ac:dyDescent="0.35">
      <c r="A59" s="182" t="s">
        <v>1547</v>
      </c>
      <c r="B59" s="183" t="s">
        <v>1545</v>
      </c>
      <c r="C59" s="184" t="s">
        <v>1546</v>
      </c>
      <c r="E59" s="185" t="s">
        <v>1249</v>
      </c>
      <c r="F59" s="477"/>
      <c r="G59" s="477"/>
      <c r="H59" s="180" t="s">
        <v>1205</v>
      </c>
      <c r="I59" s="477"/>
      <c r="J59" s="180" t="s">
        <v>1182</v>
      </c>
      <c r="K59" s="180" t="s">
        <v>1229</v>
      </c>
      <c r="L59" s="180" t="s">
        <v>1237</v>
      </c>
      <c r="M59" s="180" t="s">
        <v>1257</v>
      </c>
      <c r="N59" s="477"/>
      <c r="O59" s="180" t="s">
        <v>1157</v>
      </c>
      <c r="P59" s="180" t="s">
        <v>1273</v>
      </c>
      <c r="Q59" s="181" t="s">
        <v>103</v>
      </c>
      <c r="R59" s="608"/>
      <c r="S59" s="608"/>
      <c r="T59" s="608"/>
      <c r="U59" s="608"/>
      <c r="V59" s="608"/>
      <c r="W59" s="608"/>
      <c r="X59" s="608"/>
      <c r="Y59" s="608"/>
      <c r="Z59" s="608"/>
      <c r="AA59" s="608"/>
      <c r="AB59" s="608"/>
      <c r="AC59" s="608"/>
      <c r="AD59" s="608"/>
      <c r="AE59" s="608"/>
      <c r="AF59" s="608"/>
      <c r="AG59" s="608"/>
      <c r="AH59" s="608"/>
      <c r="AI59" s="608"/>
      <c r="AJ59" s="608"/>
      <c r="AK59" s="608"/>
    </row>
    <row r="60" spans="1:37" ht="15.5" x14ac:dyDescent="0.35">
      <c r="A60" s="182" t="s">
        <v>1548</v>
      </c>
      <c r="B60" s="183" t="s">
        <v>1549</v>
      </c>
      <c r="C60" s="184" t="s">
        <v>1546</v>
      </c>
      <c r="E60" s="185" t="s">
        <v>2403</v>
      </c>
      <c r="F60" s="477"/>
      <c r="G60" s="477"/>
      <c r="H60" s="180" t="s">
        <v>100</v>
      </c>
      <c r="I60" s="477"/>
      <c r="J60" s="180" t="s">
        <v>1183</v>
      </c>
      <c r="K60" s="180" t="s">
        <v>95</v>
      </c>
      <c r="L60" s="180" t="s">
        <v>1238</v>
      </c>
      <c r="M60" s="180" t="s">
        <v>1258</v>
      </c>
      <c r="N60" s="477"/>
      <c r="O60" s="180" t="s">
        <v>1158</v>
      </c>
      <c r="P60" s="180" t="s">
        <v>1274</v>
      </c>
      <c r="Q60" s="181" t="s">
        <v>2365</v>
      </c>
      <c r="R60" s="608"/>
      <c r="S60" s="608"/>
      <c r="T60" s="608"/>
      <c r="U60" s="608"/>
      <c r="V60" s="608"/>
      <c r="W60" s="608"/>
      <c r="X60" s="608"/>
      <c r="Y60" s="608"/>
      <c r="Z60" s="608"/>
      <c r="AA60" s="608"/>
      <c r="AB60" s="608"/>
      <c r="AC60" s="608"/>
      <c r="AD60" s="608"/>
      <c r="AE60" s="608"/>
      <c r="AF60" s="608"/>
      <c r="AG60" s="608"/>
      <c r="AH60" s="608"/>
      <c r="AI60" s="608"/>
      <c r="AJ60" s="608"/>
      <c r="AK60" s="608"/>
    </row>
    <row r="61" spans="1:37" ht="15.5" x14ac:dyDescent="0.35">
      <c r="A61" s="182" t="s">
        <v>1550</v>
      </c>
      <c r="B61" s="183" t="s">
        <v>1551</v>
      </c>
      <c r="C61" s="184" t="s">
        <v>1532</v>
      </c>
      <c r="E61" s="185" t="s">
        <v>2404</v>
      </c>
      <c r="F61" s="477"/>
      <c r="G61" s="477"/>
      <c r="H61" s="180" t="s">
        <v>110</v>
      </c>
      <c r="I61" s="477"/>
      <c r="J61" s="180" t="s">
        <v>1184</v>
      </c>
      <c r="K61" s="477"/>
      <c r="L61" s="180" t="s">
        <v>1239</v>
      </c>
      <c r="M61" s="180" t="s">
        <v>1259</v>
      </c>
      <c r="N61" s="477"/>
      <c r="O61" s="180" t="s">
        <v>1169</v>
      </c>
      <c r="P61" s="180" t="s">
        <v>1275</v>
      </c>
      <c r="Q61" s="181" t="s">
        <v>2361</v>
      </c>
      <c r="R61" s="608"/>
      <c r="S61" s="608"/>
      <c r="T61" s="608"/>
      <c r="U61" s="608"/>
      <c r="V61" s="608"/>
      <c r="W61" s="608"/>
      <c r="X61" s="608"/>
      <c r="Y61" s="608"/>
      <c r="Z61" s="608"/>
      <c r="AA61" s="608"/>
      <c r="AB61" s="608"/>
      <c r="AC61" s="608"/>
      <c r="AD61" s="608"/>
      <c r="AE61" s="608"/>
      <c r="AF61" s="608"/>
      <c r="AG61" s="608"/>
      <c r="AH61" s="608"/>
      <c r="AI61" s="608"/>
      <c r="AJ61" s="608"/>
      <c r="AK61" s="608"/>
    </row>
    <row r="62" spans="1:37" ht="15.5" x14ac:dyDescent="0.35">
      <c r="A62" s="182" t="s">
        <v>1552</v>
      </c>
      <c r="B62" s="183" t="s">
        <v>1545</v>
      </c>
      <c r="C62" s="184" t="s">
        <v>1546</v>
      </c>
      <c r="E62" s="185" t="s">
        <v>2405</v>
      </c>
      <c r="F62" s="477"/>
      <c r="G62" s="477"/>
      <c r="H62" s="180" t="s">
        <v>121</v>
      </c>
      <c r="I62" s="477"/>
      <c r="J62" s="180" t="s">
        <v>1185</v>
      </c>
      <c r="K62" s="477"/>
      <c r="L62" s="180" t="s">
        <v>1240</v>
      </c>
      <c r="M62" s="477"/>
      <c r="N62" s="477"/>
      <c r="O62" s="180" t="s">
        <v>1159</v>
      </c>
      <c r="P62" s="180" t="s">
        <v>1276</v>
      </c>
      <c r="Q62" s="181" t="s">
        <v>1169</v>
      </c>
      <c r="R62" s="608"/>
      <c r="S62" s="608"/>
      <c r="T62" s="608"/>
      <c r="U62" s="608"/>
      <c r="V62" s="608"/>
      <c r="W62" s="608"/>
      <c r="X62" s="608"/>
      <c r="Y62" s="608"/>
      <c r="Z62" s="608"/>
      <c r="AA62" s="608"/>
      <c r="AB62" s="608"/>
      <c r="AC62" s="608"/>
      <c r="AD62" s="608"/>
      <c r="AE62" s="608"/>
      <c r="AF62" s="608"/>
      <c r="AG62" s="608"/>
      <c r="AH62" s="608"/>
      <c r="AI62" s="608"/>
      <c r="AJ62" s="608"/>
      <c r="AK62" s="608"/>
    </row>
    <row r="63" spans="1:37" ht="15.5" x14ac:dyDescent="0.35">
      <c r="A63" s="182" t="s">
        <v>1553</v>
      </c>
      <c r="B63" s="183" t="s">
        <v>1554</v>
      </c>
      <c r="C63" s="184" t="s">
        <v>1540</v>
      </c>
      <c r="E63" s="185" t="s">
        <v>1260</v>
      </c>
      <c r="F63" s="477"/>
      <c r="G63" s="477"/>
      <c r="H63" s="180" t="s">
        <v>109</v>
      </c>
      <c r="I63" s="477"/>
      <c r="J63" s="180" t="s">
        <v>1186</v>
      </c>
      <c r="K63" s="477"/>
      <c r="L63" s="180" t="s">
        <v>1241</v>
      </c>
      <c r="M63" s="477"/>
      <c r="N63" s="477"/>
      <c r="O63" s="180" t="s">
        <v>1160</v>
      </c>
      <c r="P63" s="180" t="s">
        <v>1277</v>
      </c>
      <c r="Q63" s="181" t="s">
        <v>2368</v>
      </c>
      <c r="R63" s="608"/>
      <c r="S63" s="608"/>
      <c r="T63" s="608"/>
      <c r="U63" s="608"/>
      <c r="V63" s="608"/>
      <c r="W63" s="608"/>
      <c r="X63" s="608"/>
      <c r="Y63" s="608"/>
      <c r="Z63" s="608"/>
      <c r="AA63" s="608"/>
      <c r="AB63" s="608"/>
      <c r="AC63" s="608"/>
      <c r="AD63" s="608"/>
      <c r="AE63" s="608"/>
      <c r="AF63" s="608"/>
      <c r="AG63" s="608"/>
      <c r="AH63" s="608"/>
      <c r="AI63" s="608"/>
      <c r="AJ63" s="608"/>
      <c r="AK63" s="608"/>
    </row>
    <row r="64" spans="1:37" ht="15.5" x14ac:dyDescent="0.35">
      <c r="A64" s="182" t="s">
        <v>1555</v>
      </c>
      <c r="B64" s="183" t="s">
        <v>1556</v>
      </c>
      <c r="C64" s="184" t="s">
        <v>39</v>
      </c>
      <c r="E64" s="185" t="s">
        <v>2357</v>
      </c>
      <c r="F64" s="477"/>
      <c r="G64" s="477"/>
      <c r="H64" s="180" t="s">
        <v>103</v>
      </c>
      <c r="I64" s="477"/>
      <c r="J64" s="180" t="s">
        <v>1187</v>
      </c>
      <c r="K64" s="477"/>
      <c r="L64" s="180" t="s">
        <v>1242</v>
      </c>
      <c r="M64" s="477"/>
      <c r="N64" s="477"/>
      <c r="O64" s="180" t="s">
        <v>1161</v>
      </c>
      <c r="P64" s="180" t="s">
        <v>1278</v>
      </c>
      <c r="Q64" s="181" t="s">
        <v>2366</v>
      </c>
      <c r="R64" s="608"/>
      <c r="S64" s="608"/>
      <c r="T64" s="608"/>
      <c r="U64" s="608"/>
      <c r="V64" s="608"/>
      <c r="W64" s="608"/>
      <c r="X64" s="608"/>
      <c r="Y64" s="608"/>
      <c r="Z64" s="608"/>
      <c r="AA64" s="608"/>
      <c r="AB64" s="608"/>
      <c r="AC64" s="608"/>
      <c r="AD64" s="608"/>
      <c r="AE64" s="608"/>
      <c r="AF64" s="608"/>
      <c r="AG64" s="608"/>
      <c r="AH64" s="608"/>
      <c r="AI64" s="608"/>
      <c r="AJ64" s="608"/>
      <c r="AK64" s="608"/>
    </row>
    <row r="65" spans="1:37" ht="15.5" x14ac:dyDescent="0.35">
      <c r="A65" s="182" t="s">
        <v>1557</v>
      </c>
      <c r="B65" s="183" t="s">
        <v>1551</v>
      </c>
      <c r="C65" s="184" t="s">
        <v>1532</v>
      </c>
      <c r="E65" s="185" t="s">
        <v>1266</v>
      </c>
      <c r="F65" s="477"/>
      <c r="G65" s="477"/>
      <c r="H65" s="180" t="s">
        <v>1206</v>
      </c>
      <c r="I65" s="477"/>
      <c r="J65" s="180" t="s">
        <v>1188</v>
      </c>
      <c r="K65" s="477"/>
      <c r="L65" s="180" t="s">
        <v>1243</v>
      </c>
      <c r="M65" s="477"/>
      <c r="N65" s="477"/>
      <c r="O65" s="180" t="s">
        <v>1162</v>
      </c>
      <c r="P65" s="180" t="s">
        <v>459</v>
      </c>
      <c r="Q65" s="181" t="s">
        <v>2367</v>
      </c>
      <c r="R65" s="608"/>
      <c r="S65" s="608"/>
      <c r="T65" s="608"/>
      <c r="U65" s="608"/>
      <c r="V65" s="608"/>
      <c r="W65" s="608"/>
      <c r="X65" s="608"/>
      <c r="Y65" s="608"/>
      <c r="Z65" s="608"/>
      <c r="AA65" s="608"/>
      <c r="AB65" s="608"/>
      <c r="AC65" s="608"/>
      <c r="AD65" s="608"/>
      <c r="AE65" s="608"/>
      <c r="AF65" s="608"/>
      <c r="AG65" s="608"/>
      <c r="AH65" s="608"/>
      <c r="AI65" s="608"/>
      <c r="AJ65" s="608"/>
      <c r="AK65" s="608"/>
    </row>
    <row r="66" spans="1:37" ht="16" thickBot="1" x14ac:dyDescent="0.4">
      <c r="A66" s="182" t="s">
        <v>1558</v>
      </c>
      <c r="B66" s="183" t="s">
        <v>1545</v>
      </c>
      <c r="C66" s="184" t="s">
        <v>1546</v>
      </c>
      <c r="E66" s="186" t="s">
        <v>1442</v>
      </c>
      <c r="F66" s="477"/>
      <c r="G66" s="477"/>
      <c r="H66" s="180" t="s">
        <v>1207</v>
      </c>
      <c r="I66" s="477"/>
      <c r="J66" s="180" t="s">
        <v>1189</v>
      </c>
      <c r="K66" s="477"/>
      <c r="L66" s="180" t="s">
        <v>1244</v>
      </c>
      <c r="M66" s="477"/>
      <c r="N66" s="477"/>
      <c r="O66" s="180" t="s">
        <v>1163</v>
      </c>
      <c r="P66" s="180" t="s">
        <v>1279</v>
      </c>
      <c r="Q66" s="181" t="s">
        <v>446</v>
      </c>
      <c r="R66" s="608"/>
      <c r="S66" s="608"/>
      <c r="T66" s="608"/>
      <c r="U66" s="608"/>
      <c r="V66" s="608"/>
      <c r="W66" s="608"/>
      <c r="X66" s="608"/>
      <c r="Y66" s="608"/>
      <c r="Z66" s="608"/>
      <c r="AA66" s="608"/>
      <c r="AB66" s="608"/>
      <c r="AC66" s="608"/>
      <c r="AD66" s="608"/>
      <c r="AE66" s="608"/>
      <c r="AF66" s="608"/>
      <c r="AG66" s="608"/>
      <c r="AH66" s="608"/>
      <c r="AI66" s="608"/>
      <c r="AJ66" s="608"/>
      <c r="AK66" s="608"/>
    </row>
    <row r="67" spans="1:37" ht="15.5" x14ac:dyDescent="0.35">
      <c r="A67" s="182" t="s">
        <v>1559</v>
      </c>
      <c r="B67" s="183" t="s">
        <v>1551</v>
      </c>
      <c r="C67" s="184" t="s">
        <v>1532</v>
      </c>
      <c r="E67" s="608"/>
      <c r="F67" s="477"/>
      <c r="G67" s="477"/>
      <c r="H67" s="180" t="s">
        <v>1208</v>
      </c>
      <c r="I67" s="477"/>
      <c r="J67" s="180" t="s">
        <v>1190</v>
      </c>
      <c r="K67" s="477"/>
      <c r="L67" s="180" t="s">
        <v>1245</v>
      </c>
      <c r="M67" s="477"/>
      <c r="N67" s="477"/>
      <c r="O67" s="180" t="s">
        <v>1164</v>
      </c>
      <c r="P67" s="180" t="s">
        <v>1280</v>
      </c>
      <c r="Q67" s="181" t="s">
        <v>2362</v>
      </c>
      <c r="R67" s="608"/>
      <c r="S67" s="608"/>
      <c r="T67" s="608"/>
      <c r="U67" s="608"/>
      <c r="V67" s="608"/>
      <c r="W67" s="608"/>
      <c r="X67" s="608"/>
      <c r="Y67" s="608"/>
      <c r="Z67" s="608"/>
      <c r="AA67" s="608"/>
      <c r="AB67" s="608"/>
      <c r="AC67" s="608"/>
      <c r="AD67" s="608"/>
      <c r="AE67" s="608"/>
      <c r="AF67" s="608"/>
      <c r="AG67" s="608"/>
      <c r="AH67" s="608"/>
      <c r="AI67" s="608"/>
      <c r="AJ67" s="608"/>
      <c r="AK67" s="608"/>
    </row>
    <row r="68" spans="1:37" ht="15.5" x14ac:dyDescent="0.35">
      <c r="A68" s="182" t="s">
        <v>1560</v>
      </c>
      <c r="B68" s="183" t="s">
        <v>1531</v>
      </c>
      <c r="C68" s="184" t="s">
        <v>1532</v>
      </c>
      <c r="E68" s="608"/>
      <c r="F68" s="477"/>
      <c r="G68" s="477"/>
      <c r="H68" s="180" t="s">
        <v>1209</v>
      </c>
      <c r="I68" s="477"/>
      <c r="J68" s="180" t="s">
        <v>1191</v>
      </c>
      <c r="K68" s="477"/>
      <c r="L68" s="180" t="s">
        <v>1246</v>
      </c>
      <c r="M68" s="477"/>
      <c r="N68" s="477"/>
      <c r="O68" s="180" t="s">
        <v>1165</v>
      </c>
      <c r="P68" s="180" t="s">
        <v>1281</v>
      </c>
      <c r="Q68" s="181" t="s">
        <v>95</v>
      </c>
      <c r="R68" s="608"/>
      <c r="S68" s="608"/>
      <c r="T68" s="608"/>
      <c r="U68" s="608"/>
      <c r="V68" s="608"/>
      <c r="W68" s="608"/>
      <c r="X68" s="608"/>
      <c r="Y68" s="608"/>
      <c r="Z68" s="608"/>
      <c r="AA68" s="608"/>
      <c r="AB68" s="608"/>
      <c r="AC68" s="608"/>
      <c r="AD68" s="608"/>
      <c r="AE68" s="608"/>
      <c r="AF68" s="608"/>
      <c r="AG68" s="608"/>
      <c r="AH68" s="608"/>
      <c r="AI68" s="608"/>
      <c r="AJ68" s="608"/>
      <c r="AK68" s="608"/>
    </row>
    <row r="69" spans="1:37" ht="15.5" x14ac:dyDescent="0.35">
      <c r="A69" s="182" t="s">
        <v>1561</v>
      </c>
      <c r="B69" s="183" t="s">
        <v>1545</v>
      </c>
      <c r="C69" s="184" t="s">
        <v>1546</v>
      </c>
      <c r="E69" s="608"/>
      <c r="F69" s="477"/>
      <c r="G69" s="477"/>
      <c r="H69" s="180" t="s">
        <v>1210</v>
      </c>
      <c r="I69" s="477"/>
      <c r="J69" s="180" t="s">
        <v>1192</v>
      </c>
      <c r="K69" s="477"/>
      <c r="L69" s="180" t="s">
        <v>1247</v>
      </c>
      <c r="M69" s="477"/>
      <c r="N69" s="477"/>
      <c r="O69" s="180" t="s">
        <v>1166</v>
      </c>
      <c r="P69" s="180" t="s">
        <v>1282</v>
      </c>
      <c r="Q69" s="181" t="s">
        <v>799</v>
      </c>
      <c r="R69" s="608"/>
      <c r="S69" s="608"/>
      <c r="T69" s="608"/>
      <c r="U69" s="608"/>
      <c r="V69" s="608"/>
      <c r="W69" s="608"/>
      <c r="X69" s="608"/>
      <c r="Y69" s="608"/>
      <c r="Z69" s="608"/>
      <c r="AA69" s="608"/>
      <c r="AB69" s="608"/>
      <c r="AC69" s="608"/>
      <c r="AD69" s="608"/>
      <c r="AE69" s="608"/>
      <c r="AF69" s="608"/>
      <c r="AG69" s="608"/>
      <c r="AH69" s="608"/>
      <c r="AI69" s="608"/>
      <c r="AJ69" s="608"/>
      <c r="AK69" s="608"/>
    </row>
    <row r="70" spans="1:37" ht="15.5" x14ac:dyDescent="0.35">
      <c r="A70" s="182" t="s">
        <v>1562</v>
      </c>
      <c r="B70" s="183" t="s">
        <v>1563</v>
      </c>
      <c r="C70" s="184" t="s">
        <v>39</v>
      </c>
      <c r="E70" s="608"/>
      <c r="F70" s="477"/>
      <c r="G70" s="477"/>
      <c r="H70" s="180" t="s">
        <v>1211</v>
      </c>
      <c r="I70" s="477"/>
      <c r="J70" s="180" t="s">
        <v>1193</v>
      </c>
      <c r="K70" s="477"/>
      <c r="L70" s="180" t="s">
        <v>1248</v>
      </c>
      <c r="M70" s="477"/>
      <c r="N70" s="477"/>
      <c r="O70" s="180" t="s">
        <v>1167</v>
      </c>
      <c r="P70" s="180" t="s">
        <v>1283</v>
      </c>
      <c r="Q70" s="710"/>
      <c r="R70" s="608"/>
      <c r="S70" s="608"/>
      <c r="T70" s="608"/>
      <c r="U70" s="608"/>
      <c r="V70" s="608"/>
      <c r="W70" s="608"/>
      <c r="X70" s="608"/>
      <c r="Y70" s="608"/>
      <c r="Z70" s="608"/>
      <c r="AA70" s="608"/>
      <c r="AB70" s="608"/>
      <c r="AC70" s="608"/>
      <c r="AD70" s="608"/>
      <c r="AE70" s="608"/>
      <c r="AF70" s="608"/>
      <c r="AG70" s="608"/>
      <c r="AH70" s="608"/>
      <c r="AI70" s="608"/>
      <c r="AJ70" s="608"/>
      <c r="AK70" s="608"/>
    </row>
    <row r="71" spans="1:37" ht="15.5" x14ac:dyDescent="0.35">
      <c r="A71" s="182" t="s">
        <v>1564</v>
      </c>
      <c r="B71" s="183" t="s">
        <v>1556</v>
      </c>
      <c r="C71" s="184" t="s">
        <v>39</v>
      </c>
      <c r="E71" s="608"/>
      <c r="F71" s="477"/>
      <c r="G71" s="477"/>
      <c r="H71" s="180" t="s">
        <v>1212</v>
      </c>
      <c r="I71" s="477"/>
      <c r="J71" s="180" t="s">
        <v>1194</v>
      </c>
      <c r="K71" s="477"/>
      <c r="L71" s="180" t="s">
        <v>1169</v>
      </c>
      <c r="M71" s="477"/>
      <c r="N71" s="477"/>
      <c r="O71" s="180" t="s">
        <v>1168</v>
      </c>
      <c r="P71" s="180" t="s">
        <v>1284</v>
      </c>
      <c r="Q71" s="477"/>
      <c r="R71" s="608"/>
      <c r="S71" s="608"/>
      <c r="T71" s="608"/>
      <c r="U71" s="608"/>
      <c r="V71" s="608"/>
      <c r="W71" s="608"/>
      <c r="X71" s="608"/>
      <c r="Y71" s="608"/>
      <c r="Z71" s="608"/>
      <c r="AA71" s="608"/>
      <c r="AB71" s="608"/>
      <c r="AC71" s="608"/>
      <c r="AD71" s="608"/>
      <c r="AE71" s="608"/>
      <c r="AF71" s="608"/>
      <c r="AG71" s="608"/>
      <c r="AH71" s="608"/>
      <c r="AI71" s="608"/>
      <c r="AJ71" s="608"/>
      <c r="AK71" s="608"/>
    </row>
    <row r="72" spans="1:37" ht="15.5" x14ac:dyDescent="0.35">
      <c r="A72" s="182" t="s">
        <v>1565</v>
      </c>
      <c r="B72" s="183" t="s">
        <v>1566</v>
      </c>
      <c r="C72" s="184" t="s">
        <v>1546</v>
      </c>
      <c r="E72" s="608"/>
      <c r="F72" s="477"/>
      <c r="G72" s="477"/>
      <c r="H72" s="180" t="s">
        <v>1213</v>
      </c>
      <c r="I72" s="477"/>
      <c r="J72" s="180" t="s">
        <v>1195</v>
      </c>
      <c r="K72" s="477"/>
      <c r="L72" s="477"/>
      <c r="M72" s="477"/>
      <c r="N72" s="477"/>
      <c r="O72" s="477"/>
      <c r="P72" s="180" t="s">
        <v>1285</v>
      </c>
      <c r="Q72" s="477"/>
      <c r="R72" s="608"/>
      <c r="S72" s="608"/>
      <c r="T72" s="608"/>
      <c r="U72" s="608"/>
      <c r="V72" s="608"/>
      <c r="W72" s="608"/>
      <c r="X72" s="608"/>
      <c r="Y72" s="608"/>
      <c r="Z72" s="608"/>
      <c r="AA72" s="608"/>
      <c r="AB72" s="608"/>
      <c r="AC72" s="608"/>
      <c r="AD72" s="608"/>
      <c r="AE72" s="608"/>
      <c r="AF72" s="608"/>
      <c r="AG72" s="608"/>
      <c r="AH72" s="608"/>
      <c r="AI72" s="608"/>
      <c r="AJ72" s="608"/>
      <c r="AK72" s="608"/>
    </row>
    <row r="73" spans="1:37" ht="15.5" x14ac:dyDescent="0.35">
      <c r="A73" s="182" t="s">
        <v>1567</v>
      </c>
      <c r="B73" s="183" t="s">
        <v>1568</v>
      </c>
      <c r="C73" s="184" t="s">
        <v>1537</v>
      </c>
      <c r="E73" s="608"/>
      <c r="F73" s="477"/>
      <c r="G73" s="477"/>
      <c r="H73" s="180" t="s">
        <v>1214</v>
      </c>
      <c r="I73" s="477"/>
      <c r="J73" s="180" t="s">
        <v>1196</v>
      </c>
      <c r="K73" s="477"/>
      <c r="L73" s="477"/>
      <c r="M73" s="477"/>
      <c r="N73" s="477"/>
      <c r="O73" s="477"/>
      <c r="P73" s="180" t="s">
        <v>1286</v>
      </c>
      <c r="Q73" s="477"/>
      <c r="R73" s="608"/>
      <c r="S73" s="608"/>
      <c r="T73" s="608"/>
      <c r="U73" s="608"/>
      <c r="V73" s="608"/>
      <c r="W73" s="608"/>
      <c r="X73" s="608"/>
      <c r="Y73" s="608"/>
      <c r="Z73" s="608"/>
      <c r="AA73" s="608"/>
      <c r="AB73" s="608"/>
      <c r="AC73" s="608"/>
      <c r="AD73" s="608"/>
      <c r="AE73" s="608"/>
      <c r="AF73" s="608"/>
      <c r="AG73" s="608"/>
      <c r="AH73" s="608"/>
      <c r="AI73" s="608"/>
      <c r="AJ73" s="608"/>
      <c r="AK73" s="608"/>
    </row>
    <row r="74" spans="1:37" ht="15.5" x14ac:dyDescent="0.35">
      <c r="A74" s="182" t="s">
        <v>1569</v>
      </c>
      <c r="B74" s="183" t="s">
        <v>1570</v>
      </c>
      <c r="C74" s="184" t="s">
        <v>1546</v>
      </c>
      <c r="E74" s="608"/>
      <c r="F74" s="477"/>
      <c r="G74" s="477"/>
      <c r="H74" s="180" t="s">
        <v>111</v>
      </c>
      <c r="I74" s="477"/>
      <c r="J74" s="180" t="s">
        <v>1197</v>
      </c>
      <c r="K74" s="477"/>
      <c r="L74" s="477"/>
      <c r="M74" s="477"/>
      <c r="N74" s="477"/>
      <c r="O74" s="477"/>
      <c r="P74" s="180" t="s">
        <v>1287</v>
      </c>
      <c r="Q74" s="477"/>
      <c r="R74" s="608"/>
      <c r="S74" s="608"/>
      <c r="T74" s="608"/>
      <c r="U74" s="608"/>
      <c r="V74" s="608"/>
      <c r="W74" s="608"/>
      <c r="X74" s="608"/>
      <c r="Y74" s="608"/>
      <c r="Z74" s="608"/>
      <c r="AA74" s="608"/>
      <c r="AB74" s="608"/>
      <c r="AC74" s="608"/>
      <c r="AD74" s="608"/>
      <c r="AE74" s="608"/>
      <c r="AF74" s="608"/>
      <c r="AG74" s="608"/>
      <c r="AH74" s="608"/>
      <c r="AI74" s="608"/>
      <c r="AJ74" s="608"/>
      <c r="AK74" s="608"/>
    </row>
    <row r="75" spans="1:37" ht="15.5" x14ac:dyDescent="0.35">
      <c r="A75" s="182" t="s">
        <v>1571</v>
      </c>
      <c r="B75" s="183" t="s">
        <v>1531</v>
      </c>
      <c r="C75" s="184" t="s">
        <v>1532</v>
      </c>
      <c r="E75" s="608"/>
      <c r="F75" s="477"/>
      <c r="G75" s="477"/>
      <c r="H75" s="180" t="s">
        <v>114</v>
      </c>
      <c r="I75" s="477"/>
      <c r="J75" s="180" t="s">
        <v>1198</v>
      </c>
      <c r="K75" s="477"/>
      <c r="L75" s="477"/>
      <c r="M75" s="477"/>
      <c r="N75" s="477"/>
      <c r="O75" s="477"/>
      <c r="P75" s="180" t="s">
        <v>1288</v>
      </c>
      <c r="Q75" s="477"/>
      <c r="R75" s="608"/>
      <c r="S75" s="608"/>
      <c r="T75" s="608"/>
      <c r="U75" s="608"/>
      <c r="V75" s="608"/>
      <c r="W75" s="608"/>
      <c r="X75" s="608"/>
      <c r="Y75" s="608"/>
      <c r="Z75" s="608"/>
      <c r="AA75" s="608"/>
      <c r="AB75" s="608"/>
      <c r="AC75" s="608"/>
      <c r="AD75" s="608"/>
      <c r="AE75" s="608"/>
      <c r="AF75" s="608"/>
      <c r="AG75" s="608"/>
      <c r="AH75" s="608"/>
      <c r="AI75" s="608"/>
      <c r="AJ75" s="608"/>
      <c r="AK75" s="608"/>
    </row>
    <row r="76" spans="1:37" ht="15.5" x14ac:dyDescent="0.35">
      <c r="A76" s="182" t="s">
        <v>1572</v>
      </c>
      <c r="B76" s="183" t="s">
        <v>1549</v>
      </c>
      <c r="C76" s="184" t="s">
        <v>1546</v>
      </c>
      <c r="E76" s="608"/>
      <c r="F76" s="477"/>
      <c r="G76" s="477"/>
      <c r="H76" s="180" t="s">
        <v>117</v>
      </c>
      <c r="I76" s="477"/>
      <c r="J76" s="180" t="s">
        <v>1199</v>
      </c>
      <c r="K76" s="477"/>
      <c r="L76" s="477"/>
      <c r="M76" s="477"/>
      <c r="N76" s="477"/>
      <c r="O76" s="477"/>
      <c r="P76" s="180" t="s">
        <v>1289</v>
      </c>
      <c r="Q76" s="477"/>
      <c r="R76" s="608"/>
      <c r="S76" s="608"/>
      <c r="T76" s="608"/>
      <c r="U76" s="608"/>
      <c r="V76" s="608"/>
      <c r="W76" s="608"/>
      <c r="X76" s="608"/>
      <c r="Y76" s="608"/>
      <c r="Z76" s="608"/>
      <c r="AA76" s="608"/>
      <c r="AB76" s="608"/>
      <c r="AC76" s="608"/>
      <c r="AD76" s="608"/>
      <c r="AE76" s="608"/>
      <c r="AF76" s="608"/>
      <c r="AG76" s="608"/>
      <c r="AH76" s="608"/>
      <c r="AI76" s="608"/>
      <c r="AJ76" s="608"/>
      <c r="AK76" s="608"/>
    </row>
    <row r="77" spans="1:37" ht="15.5" x14ac:dyDescent="0.35">
      <c r="A77" s="182" t="s">
        <v>1573</v>
      </c>
      <c r="B77" s="183" t="s">
        <v>1534</v>
      </c>
      <c r="C77" s="184" t="s">
        <v>39</v>
      </c>
      <c r="E77" s="608"/>
      <c r="F77" s="477"/>
      <c r="G77" s="477"/>
      <c r="H77" s="180" t="s">
        <v>1215</v>
      </c>
      <c r="I77" s="477"/>
      <c r="J77" s="477"/>
      <c r="K77" s="477"/>
      <c r="L77" s="477"/>
      <c r="M77" s="477"/>
      <c r="N77" s="477"/>
      <c r="O77" s="477"/>
      <c r="P77" s="180" t="s">
        <v>1290</v>
      </c>
      <c r="Q77" s="477"/>
      <c r="R77" s="608"/>
      <c r="S77" s="608"/>
      <c r="T77" s="608"/>
      <c r="U77" s="608"/>
      <c r="V77" s="608"/>
      <c r="W77" s="608"/>
      <c r="X77" s="608"/>
      <c r="Y77" s="608"/>
      <c r="Z77" s="608"/>
      <c r="AA77" s="608"/>
      <c r="AB77" s="608"/>
      <c r="AC77" s="608"/>
      <c r="AD77" s="608"/>
      <c r="AE77" s="608"/>
      <c r="AF77" s="608"/>
      <c r="AG77" s="608"/>
      <c r="AH77" s="608"/>
      <c r="AI77" s="608"/>
      <c r="AJ77" s="608"/>
      <c r="AK77" s="608"/>
    </row>
    <row r="78" spans="1:37" ht="15.5" x14ac:dyDescent="0.35">
      <c r="A78" s="182" t="s">
        <v>1574</v>
      </c>
      <c r="B78" s="183" t="s">
        <v>1575</v>
      </c>
      <c r="C78" s="184" t="s">
        <v>1537</v>
      </c>
      <c r="E78" s="608"/>
      <c r="F78" s="477"/>
      <c r="G78" s="477"/>
      <c r="H78" s="180" t="s">
        <v>43</v>
      </c>
      <c r="I78" s="477"/>
      <c r="J78" s="477"/>
      <c r="K78" s="477"/>
      <c r="L78" s="477"/>
      <c r="M78" s="477"/>
      <c r="N78" s="477"/>
      <c r="O78" s="477"/>
      <c r="P78" s="180" t="s">
        <v>1291</v>
      </c>
      <c r="Q78" s="477"/>
      <c r="R78" s="608"/>
      <c r="S78" s="608"/>
      <c r="T78" s="608"/>
      <c r="U78" s="608"/>
      <c r="V78" s="608"/>
      <c r="W78" s="608"/>
      <c r="X78" s="608"/>
      <c r="Y78" s="608"/>
      <c r="Z78" s="608"/>
      <c r="AA78" s="608"/>
      <c r="AB78" s="608"/>
      <c r="AC78" s="608"/>
      <c r="AD78" s="608"/>
      <c r="AE78" s="608"/>
      <c r="AF78" s="608"/>
      <c r="AG78" s="608"/>
      <c r="AH78" s="608"/>
      <c r="AI78" s="608"/>
      <c r="AJ78" s="608"/>
      <c r="AK78" s="608"/>
    </row>
    <row r="79" spans="1:37" ht="15.5" x14ac:dyDescent="0.35">
      <c r="A79" s="182" t="s">
        <v>1576</v>
      </c>
      <c r="B79" s="183" t="s">
        <v>1549</v>
      </c>
      <c r="C79" s="184" t="s">
        <v>1546</v>
      </c>
      <c r="E79" s="608"/>
      <c r="F79" s="477"/>
      <c r="G79" s="477"/>
      <c r="H79" s="180" t="s">
        <v>101</v>
      </c>
      <c r="I79" s="477"/>
      <c r="J79" s="477"/>
      <c r="K79" s="477"/>
      <c r="L79" s="477"/>
      <c r="M79" s="477"/>
      <c r="N79" s="477"/>
      <c r="O79" s="477"/>
      <c r="P79" s="180" t="s">
        <v>1292</v>
      </c>
      <c r="Q79" s="477"/>
      <c r="R79" s="608"/>
      <c r="S79" s="608"/>
      <c r="T79" s="608"/>
      <c r="U79" s="608"/>
      <c r="V79" s="608"/>
      <c r="W79" s="608"/>
      <c r="X79" s="608"/>
      <c r="Y79" s="608"/>
      <c r="Z79" s="608"/>
      <c r="AA79" s="608"/>
      <c r="AB79" s="608"/>
      <c r="AC79" s="608"/>
      <c r="AD79" s="608"/>
      <c r="AE79" s="608"/>
      <c r="AF79" s="608"/>
      <c r="AG79" s="608"/>
      <c r="AH79" s="608"/>
      <c r="AI79" s="608"/>
      <c r="AJ79" s="608"/>
      <c r="AK79" s="608"/>
    </row>
    <row r="80" spans="1:37" ht="15.5" x14ac:dyDescent="0.35">
      <c r="A80" s="182" t="s">
        <v>1577</v>
      </c>
      <c r="B80" s="183" t="s">
        <v>1545</v>
      </c>
      <c r="C80" s="184" t="s">
        <v>1546</v>
      </c>
      <c r="E80" s="608"/>
      <c r="F80" s="477"/>
      <c r="G80" s="477"/>
      <c r="H80" s="180" t="s">
        <v>1216</v>
      </c>
      <c r="I80" s="477"/>
      <c r="J80" s="477"/>
      <c r="K80" s="477"/>
      <c r="L80" s="477"/>
      <c r="M80" s="477"/>
      <c r="N80" s="477"/>
      <c r="O80" s="477"/>
      <c r="P80" s="180" t="s">
        <v>1293</v>
      </c>
      <c r="Q80" s="477"/>
      <c r="R80" s="608"/>
      <c r="S80" s="608"/>
      <c r="T80" s="608"/>
      <c r="U80" s="608"/>
      <c r="V80" s="608"/>
      <c r="W80" s="608"/>
      <c r="X80" s="608"/>
      <c r="Y80" s="608"/>
      <c r="Z80" s="608"/>
      <c r="AA80" s="608"/>
      <c r="AB80" s="608"/>
      <c r="AC80" s="608"/>
      <c r="AD80" s="608"/>
      <c r="AE80" s="608"/>
      <c r="AF80" s="608"/>
      <c r="AG80" s="608"/>
      <c r="AH80" s="608"/>
      <c r="AI80" s="608"/>
      <c r="AJ80" s="608"/>
      <c r="AK80" s="608"/>
    </row>
    <row r="81" spans="1:37" ht="15.5" x14ac:dyDescent="0.35">
      <c r="A81" s="182" t="s">
        <v>1578</v>
      </c>
      <c r="B81" s="183" t="s">
        <v>1579</v>
      </c>
      <c r="C81" s="184" t="s">
        <v>1532</v>
      </c>
      <c r="E81" s="608"/>
      <c r="F81" s="477"/>
      <c r="G81" s="477"/>
      <c r="H81" s="180" t="s">
        <v>95</v>
      </c>
      <c r="I81" s="477"/>
      <c r="J81" s="477"/>
      <c r="K81" s="477"/>
      <c r="L81" s="477"/>
      <c r="M81" s="477"/>
      <c r="N81" s="477"/>
      <c r="O81" s="477"/>
      <c r="P81" s="180" t="s">
        <v>1294</v>
      </c>
      <c r="Q81" s="477"/>
      <c r="R81" s="608"/>
      <c r="S81" s="608"/>
      <c r="T81" s="608"/>
      <c r="U81" s="608"/>
      <c r="V81" s="608"/>
      <c r="W81" s="608"/>
      <c r="X81" s="608"/>
      <c r="Y81" s="608"/>
      <c r="Z81" s="608"/>
      <c r="AA81" s="608"/>
      <c r="AB81" s="608"/>
      <c r="AC81" s="608"/>
      <c r="AD81" s="608"/>
      <c r="AE81" s="608"/>
      <c r="AF81" s="608"/>
      <c r="AG81" s="608"/>
      <c r="AH81" s="608"/>
      <c r="AI81" s="608"/>
      <c r="AJ81" s="608"/>
      <c r="AK81" s="608"/>
    </row>
    <row r="82" spans="1:37" ht="15.5" x14ac:dyDescent="0.35">
      <c r="A82" s="182" t="s">
        <v>1580</v>
      </c>
      <c r="B82" s="183" t="s">
        <v>1563</v>
      </c>
      <c r="C82" s="184" t="s">
        <v>39</v>
      </c>
      <c r="E82" s="608"/>
      <c r="F82" s="477"/>
      <c r="G82" s="477"/>
      <c r="H82" s="477"/>
      <c r="I82" s="477"/>
      <c r="J82" s="477"/>
      <c r="K82" s="477"/>
      <c r="L82" s="477"/>
      <c r="M82" s="477"/>
      <c r="N82" s="477"/>
      <c r="O82" s="477"/>
      <c r="P82" s="180" t="s">
        <v>1295</v>
      </c>
      <c r="Q82" s="477"/>
      <c r="R82" s="608"/>
      <c r="S82" s="608"/>
      <c r="T82" s="608"/>
      <c r="U82" s="608"/>
      <c r="V82" s="608"/>
      <c r="W82" s="608"/>
      <c r="X82" s="608"/>
      <c r="Y82" s="608"/>
      <c r="Z82" s="608"/>
      <c r="AA82" s="608"/>
      <c r="AB82" s="608"/>
      <c r="AC82" s="608"/>
      <c r="AD82" s="608"/>
      <c r="AE82" s="608"/>
      <c r="AF82" s="608"/>
      <c r="AG82" s="608"/>
      <c r="AH82" s="608"/>
      <c r="AI82" s="608"/>
      <c r="AJ82" s="608"/>
      <c r="AK82" s="608"/>
    </row>
    <row r="83" spans="1:37" ht="15.5" x14ac:dyDescent="0.35">
      <c r="A83" s="182" t="s">
        <v>1581</v>
      </c>
      <c r="B83" s="183" t="s">
        <v>1568</v>
      </c>
      <c r="C83" s="184" t="s">
        <v>1537</v>
      </c>
      <c r="E83" s="608"/>
      <c r="F83" s="477"/>
      <c r="G83" s="477"/>
      <c r="H83" s="477"/>
      <c r="I83" s="477"/>
      <c r="J83" s="477"/>
      <c r="K83" s="477"/>
      <c r="L83" s="477"/>
      <c r="M83" s="477"/>
      <c r="N83" s="477"/>
      <c r="O83" s="477"/>
      <c r="P83" s="180" t="s">
        <v>1296</v>
      </c>
      <c r="Q83" s="477"/>
      <c r="R83" s="608"/>
      <c r="S83" s="608"/>
      <c r="T83" s="608"/>
      <c r="U83" s="608"/>
      <c r="V83" s="608"/>
      <c r="W83" s="608"/>
      <c r="X83" s="608"/>
      <c r="Y83" s="608"/>
      <c r="Z83" s="608"/>
      <c r="AA83" s="608"/>
      <c r="AB83" s="608"/>
      <c r="AC83" s="608"/>
      <c r="AD83" s="608"/>
      <c r="AE83" s="608"/>
      <c r="AF83" s="608"/>
      <c r="AG83" s="608"/>
      <c r="AH83" s="608"/>
      <c r="AI83" s="608"/>
      <c r="AJ83" s="608"/>
      <c r="AK83" s="608"/>
    </row>
    <row r="84" spans="1:37" ht="15.5" x14ac:dyDescent="0.35">
      <c r="A84" s="182" t="s">
        <v>1582</v>
      </c>
      <c r="B84" s="183" t="s">
        <v>1583</v>
      </c>
      <c r="C84" s="184" t="s">
        <v>1537</v>
      </c>
      <c r="E84" s="608"/>
      <c r="F84" s="477"/>
      <c r="G84" s="477"/>
      <c r="H84" s="477"/>
      <c r="I84" s="477"/>
      <c r="J84" s="477"/>
      <c r="K84" s="477"/>
      <c r="L84" s="477"/>
      <c r="M84" s="477"/>
      <c r="N84" s="477"/>
      <c r="O84" s="477"/>
      <c r="P84" s="180" t="s">
        <v>1297</v>
      </c>
      <c r="Q84" s="477"/>
      <c r="R84" s="608"/>
      <c r="S84" s="608"/>
      <c r="T84" s="608"/>
      <c r="U84" s="608"/>
      <c r="V84" s="608"/>
      <c r="W84" s="608"/>
      <c r="X84" s="608"/>
      <c r="Y84" s="608"/>
      <c r="Z84" s="608"/>
      <c r="AA84" s="608"/>
      <c r="AB84" s="608"/>
      <c r="AC84" s="608"/>
      <c r="AD84" s="608"/>
      <c r="AE84" s="608"/>
      <c r="AF84" s="608"/>
      <c r="AG84" s="608"/>
      <c r="AH84" s="608"/>
      <c r="AI84" s="608"/>
      <c r="AJ84" s="608"/>
      <c r="AK84" s="608"/>
    </row>
    <row r="85" spans="1:37" ht="15.5" x14ac:dyDescent="0.35">
      <c r="A85" s="182" t="s">
        <v>1584</v>
      </c>
      <c r="B85" s="183" t="s">
        <v>1568</v>
      </c>
      <c r="C85" s="184" t="s">
        <v>1537</v>
      </c>
      <c r="E85" s="608"/>
      <c r="F85" s="477"/>
      <c r="G85" s="477"/>
      <c r="H85" s="477"/>
      <c r="I85" s="477"/>
      <c r="J85" s="477"/>
      <c r="K85" s="477"/>
      <c r="L85" s="477"/>
      <c r="M85" s="477"/>
      <c r="N85" s="477"/>
      <c r="O85" s="477"/>
      <c r="P85" s="180" t="s">
        <v>1298</v>
      </c>
      <c r="Q85" s="477"/>
      <c r="R85" s="608"/>
      <c r="S85" s="608"/>
      <c r="T85" s="608"/>
      <c r="U85" s="608"/>
      <c r="V85" s="608"/>
      <c r="W85" s="608"/>
      <c r="X85" s="608"/>
      <c r="Y85" s="608"/>
      <c r="Z85" s="608"/>
      <c r="AA85" s="608"/>
      <c r="AB85" s="608"/>
      <c r="AC85" s="608"/>
      <c r="AD85" s="608"/>
      <c r="AE85" s="608"/>
      <c r="AF85" s="608"/>
      <c r="AG85" s="608"/>
      <c r="AH85" s="608"/>
      <c r="AI85" s="608"/>
      <c r="AJ85" s="608"/>
      <c r="AK85" s="608"/>
    </row>
    <row r="86" spans="1:37" ht="15.5" x14ac:dyDescent="0.35">
      <c r="A86" s="182" t="s">
        <v>1585</v>
      </c>
      <c r="B86" s="183" t="s">
        <v>1579</v>
      </c>
      <c r="C86" s="184" t="s">
        <v>1532</v>
      </c>
      <c r="E86" s="608"/>
      <c r="F86" s="477"/>
      <c r="G86" s="477"/>
      <c r="H86" s="477"/>
      <c r="I86" s="477"/>
      <c r="J86" s="477"/>
      <c r="K86" s="477"/>
      <c r="L86" s="477"/>
      <c r="M86" s="477"/>
      <c r="N86" s="477"/>
      <c r="O86" s="477"/>
      <c r="P86" s="180" t="s">
        <v>1299</v>
      </c>
      <c r="Q86" s="477"/>
      <c r="R86" s="608"/>
      <c r="S86" s="608"/>
      <c r="T86" s="608"/>
      <c r="U86" s="608"/>
      <c r="V86" s="608"/>
      <c r="W86" s="608"/>
      <c r="X86" s="608"/>
      <c r="Y86" s="608"/>
      <c r="Z86" s="608"/>
      <c r="AA86" s="608"/>
      <c r="AB86" s="608"/>
      <c r="AC86" s="608"/>
      <c r="AD86" s="608"/>
      <c r="AE86" s="608"/>
      <c r="AF86" s="608"/>
      <c r="AG86" s="608"/>
      <c r="AH86" s="608"/>
      <c r="AI86" s="608"/>
      <c r="AJ86" s="608"/>
      <c r="AK86" s="608"/>
    </row>
    <row r="87" spans="1:37" ht="15.5" x14ac:dyDescent="0.35">
      <c r="A87" s="182" t="s">
        <v>1586</v>
      </c>
      <c r="B87" s="183" t="s">
        <v>1543</v>
      </c>
      <c r="C87" s="184" t="s">
        <v>1537</v>
      </c>
      <c r="E87" s="608"/>
      <c r="F87" s="477"/>
      <c r="G87" s="477"/>
      <c r="H87" s="477"/>
      <c r="I87" s="477"/>
      <c r="J87" s="477"/>
      <c r="K87" s="477"/>
      <c r="L87" s="477"/>
      <c r="M87" s="477"/>
      <c r="N87" s="477"/>
      <c r="O87" s="477"/>
      <c r="P87" s="180" t="s">
        <v>645</v>
      </c>
      <c r="Q87" s="477"/>
      <c r="R87" s="608"/>
      <c r="S87" s="608"/>
      <c r="T87" s="608"/>
      <c r="U87" s="608"/>
      <c r="V87" s="608"/>
      <c r="W87" s="608"/>
      <c r="X87" s="608"/>
      <c r="Y87" s="608"/>
      <c r="Z87" s="608"/>
      <c r="AA87" s="608"/>
      <c r="AB87" s="608"/>
      <c r="AC87" s="608"/>
      <c r="AD87" s="608"/>
      <c r="AE87" s="608"/>
      <c r="AF87" s="608"/>
      <c r="AG87" s="608"/>
      <c r="AH87" s="608"/>
      <c r="AI87" s="608"/>
      <c r="AJ87" s="608"/>
      <c r="AK87" s="608"/>
    </row>
    <row r="88" spans="1:37" ht="15.5" x14ac:dyDescent="0.35">
      <c r="A88" s="182" t="s">
        <v>1587</v>
      </c>
      <c r="B88" s="183" t="s">
        <v>1570</v>
      </c>
      <c r="C88" s="184" t="s">
        <v>1546</v>
      </c>
      <c r="E88" s="608"/>
      <c r="F88" s="477"/>
      <c r="G88" s="477"/>
      <c r="H88" s="477"/>
      <c r="I88" s="477"/>
      <c r="J88" s="477"/>
      <c r="K88" s="477"/>
      <c r="L88" s="477"/>
      <c r="M88" s="477"/>
      <c r="N88" s="477"/>
      <c r="O88" s="477"/>
      <c r="P88" s="180" t="s">
        <v>1300</v>
      </c>
      <c r="Q88" s="477"/>
      <c r="R88" s="608"/>
      <c r="S88" s="608"/>
      <c r="T88" s="608"/>
      <c r="U88" s="608"/>
      <c r="V88" s="608"/>
      <c r="W88" s="608"/>
      <c r="X88" s="608"/>
      <c r="Y88" s="608"/>
      <c r="Z88" s="608"/>
      <c r="AA88" s="608"/>
      <c r="AB88" s="608"/>
      <c r="AC88" s="608"/>
      <c r="AD88" s="608"/>
      <c r="AE88" s="608"/>
      <c r="AF88" s="608"/>
      <c r="AG88" s="608"/>
      <c r="AH88" s="608"/>
      <c r="AI88" s="608"/>
      <c r="AJ88" s="608"/>
      <c r="AK88" s="608"/>
    </row>
    <row r="89" spans="1:37" ht="15.5" x14ac:dyDescent="0.35">
      <c r="A89" s="182" t="s">
        <v>1588</v>
      </c>
      <c r="B89" s="183" t="s">
        <v>1545</v>
      </c>
      <c r="C89" s="184" t="s">
        <v>1546</v>
      </c>
      <c r="E89" s="608"/>
      <c r="F89" s="477"/>
      <c r="G89" s="477"/>
      <c r="H89" s="477"/>
      <c r="I89" s="477"/>
      <c r="J89" s="477"/>
      <c r="K89" s="477"/>
      <c r="L89" s="477"/>
      <c r="M89" s="477"/>
      <c r="N89" s="477"/>
      <c r="O89" s="477"/>
      <c r="P89" s="180" t="s">
        <v>464</v>
      </c>
      <c r="Q89" s="477"/>
      <c r="R89" s="608"/>
      <c r="S89" s="608"/>
      <c r="T89" s="608"/>
      <c r="U89" s="608"/>
      <c r="V89" s="608"/>
      <c r="W89" s="608"/>
      <c r="X89" s="608"/>
      <c r="Y89" s="608"/>
      <c r="Z89" s="608"/>
      <c r="AA89" s="608"/>
      <c r="AB89" s="608"/>
      <c r="AC89" s="608"/>
      <c r="AD89" s="608"/>
      <c r="AE89" s="608"/>
      <c r="AF89" s="608"/>
      <c r="AG89" s="608"/>
      <c r="AH89" s="608"/>
      <c r="AI89" s="608"/>
      <c r="AJ89" s="608"/>
      <c r="AK89" s="608"/>
    </row>
    <row r="90" spans="1:37" ht="15.5" x14ac:dyDescent="0.35">
      <c r="A90" s="182" t="s">
        <v>1589</v>
      </c>
      <c r="B90" s="183" t="s">
        <v>1543</v>
      </c>
      <c r="C90" s="184" t="s">
        <v>1537</v>
      </c>
      <c r="E90" s="608"/>
      <c r="F90" s="477"/>
      <c r="G90" s="477"/>
      <c r="H90" s="477"/>
      <c r="I90" s="477"/>
      <c r="J90" s="477"/>
      <c r="K90" s="477"/>
      <c r="L90" s="477"/>
      <c r="M90" s="477"/>
      <c r="N90" s="477"/>
      <c r="O90" s="477"/>
      <c r="P90" s="180" t="s">
        <v>104</v>
      </c>
      <c r="Q90" s="477"/>
      <c r="R90" s="608"/>
      <c r="S90" s="608"/>
      <c r="T90" s="608"/>
      <c r="U90" s="608"/>
      <c r="V90" s="608"/>
      <c r="W90" s="608"/>
      <c r="X90" s="608"/>
      <c r="Y90" s="608"/>
      <c r="Z90" s="608"/>
      <c r="AA90" s="608"/>
      <c r="AB90" s="608"/>
      <c r="AC90" s="608"/>
      <c r="AD90" s="608"/>
      <c r="AE90" s="608"/>
      <c r="AF90" s="608"/>
      <c r="AG90" s="608"/>
      <c r="AH90" s="608"/>
      <c r="AI90" s="608"/>
      <c r="AJ90" s="608"/>
      <c r="AK90" s="608"/>
    </row>
    <row r="91" spans="1:37" ht="15.5" x14ac:dyDescent="0.35">
      <c r="A91" s="182" t="s">
        <v>1590</v>
      </c>
      <c r="B91" s="183" t="s">
        <v>1543</v>
      </c>
      <c r="C91" s="184" t="s">
        <v>1537</v>
      </c>
      <c r="E91" s="608"/>
      <c r="F91" s="477"/>
      <c r="G91" s="477"/>
      <c r="H91" s="477"/>
      <c r="I91" s="477"/>
      <c r="J91" s="477"/>
      <c r="K91" s="477"/>
      <c r="L91" s="477"/>
      <c r="M91" s="477"/>
      <c r="N91" s="477"/>
      <c r="O91" s="477"/>
      <c r="P91" s="180" t="s">
        <v>1301</v>
      </c>
      <c r="Q91" s="477"/>
      <c r="R91" s="608"/>
      <c r="S91" s="608"/>
      <c r="T91" s="608"/>
      <c r="U91" s="608"/>
      <c r="V91" s="608"/>
      <c r="W91" s="608"/>
      <c r="X91" s="608"/>
      <c r="Y91" s="608"/>
      <c r="Z91" s="608"/>
      <c r="AA91" s="608"/>
      <c r="AB91" s="608"/>
      <c r="AC91" s="608"/>
      <c r="AD91" s="608"/>
      <c r="AE91" s="608"/>
      <c r="AF91" s="608"/>
      <c r="AG91" s="608"/>
      <c r="AH91" s="608"/>
      <c r="AI91" s="608"/>
      <c r="AJ91" s="608"/>
      <c r="AK91" s="608"/>
    </row>
    <row r="92" spans="1:37" ht="15.5" x14ac:dyDescent="0.35">
      <c r="A92" s="182" t="s">
        <v>1591</v>
      </c>
      <c r="B92" s="183" t="s">
        <v>1549</v>
      </c>
      <c r="C92" s="184" t="s">
        <v>1546</v>
      </c>
      <c r="E92" s="608"/>
      <c r="F92" s="477"/>
      <c r="G92" s="477"/>
      <c r="H92" s="477"/>
      <c r="I92" s="477"/>
      <c r="J92" s="477"/>
      <c r="K92" s="477"/>
      <c r="L92" s="477"/>
      <c r="M92" s="477"/>
      <c r="N92" s="477"/>
      <c r="O92" s="477"/>
      <c r="P92" s="180" t="s">
        <v>1302</v>
      </c>
      <c r="Q92" s="477"/>
      <c r="R92" s="608"/>
      <c r="S92" s="608"/>
      <c r="T92" s="608"/>
      <c r="U92" s="608"/>
      <c r="V92" s="608"/>
      <c r="W92" s="608"/>
      <c r="X92" s="608"/>
      <c r="Y92" s="608"/>
      <c r="Z92" s="608"/>
      <c r="AA92" s="608"/>
      <c r="AB92" s="608"/>
      <c r="AC92" s="608"/>
      <c r="AD92" s="608"/>
      <c r="AE92" s="608"/>
      <c r="AF92" s="608"/>
      <c r="AG92" s="608"/>
      <c r="AH92" s="608"/>
      <c r="AI92" s="608"/>
      <c r="AJ92" s="608"/>
      <c r="AK92" s="608"/>
    </row>
    <row r="93" spans="1:37" ht="15.5" x14ac:dyDescent="0.35">
      <c r="A93" s="182" t="s">
        <v>1592</v>
      </c>
      <c r="B93" s="183" t="s">
        <v>1593</v>
      </c>
      <c r="C93" s="184" t="s">
        <v>1532</v>
      </c>
      <c r="E93" s="608"/>
      <c r="F93" s="477"/>
      <c r="G93" s="477"/>
      <c r="H93" s="477"/>
      <c r="I93" s="477"/>
      <c r="J93" s="477"/>
      <c r="K93" s="477"/>
      <c r="L93" s="477"/>
      <c r="M93" s="477"/>
      <c r="N93" s="477"/>
      <c r="O93" s="477"/>
      <c r="P93" s="180" t="s">
        <v>1169</v>
      </c>
      <c r="Q93" s="477"/>
      <c r="R93" s="608"/>
      <c r="S93" s="608"/>
      <c r="T93" s="608"/>
      <c r="U93" s="608"/>
      <c r="V93" s="608"/>
      <c r="W93" s="608"/>
      <c r="X93" s="608"/>
      <c r="Y93" s="608"/>
      <c r="Z93" s="608"/>
      <c r="AA93" s="608"/>
      <c r="AB93" s="608"/>
      <c r="AC93" s="608"/>
      <c r="AD93" s="608"/>
      <c r="AE93" s="608"/>
      <c r="AF93" s="608"/>
      <c r="AG93" s="608"/>
      <c r="AH93" s="608"/>
      <c r="AI93" s="608"/>
      <c r="AJ93" s="608"/>
      <c r="AK93" s="608"/>
    </row>
    <row r="94" spans="1:37" ht="15.5" x14ac:dyDescent="0.35">
      <c r="A94" s="182" t="s">
        <v>1594</v>
      </c>
      <c r="B94" s="183" t="s">
        <v>1549</v>
      </c>
      <c r="C94" s="184" t="s">
        <v>1546</v>
      </c>
      <c r="E94" s="608"/>
      <c r="F94" s="477"/>
      <c r="G94" s="477"/>
      <c r="H94" s="477"/>
      <c r="I94" s="477"/>
      <c r="J94" s="477"/>
      <c r="K94" s="477"/>
      <c r="L94" s="477"/>
      <c r="M94" s="477"/>
      <c r="N94" s="477"/>
      <c r="O94" s="477"/>
      <c r="P94" s="180" t="s">
        <v>1211</v>
      </c>
      <c r="Q94" s="477"/>
      <c r="R94" s="608"/>
      <c r="S94" s="608"/>
      <c r="T94" s="608"/>
      <c r="U94" s="608"/>
      <c r="V94" s="608"/>
      <c r="W94" s="608"/>
      <c r="X94" s="608"/>
      <c r="Y94" s="608"/>
      <c r="Z94" s="608"/>
      <c r="AA94" s="608"/>
      <c r="AB94" s="608"/>
      <c r="AC94" s="608"/>
      <c r="AD94" s="608"/>
      <c r="AE94" s="608"/>
      <c r="AF94" s="608"/>
      <c r="AG94" s="608"/>
      <c r="AH94" s="608"/>
      <c r="AI94" s="608"/>
      <c r="AJ94" s="608"/>
      <c r="AK94" s="608"/>
    </row>
    <row r="95" spans="1:37" ht="15.5" x14ac:dyDescent="0.35">
      <c r="A95" s="182" t="s">
        <v>1595</v>
      </c>
      <c r="B95" s="183" t="s">
        <v>1583</v>
      </c>
      <c r="C95" s="184" t="s">
        <v>1537</v>
      </c>
      <c r="E95" s="608"/>
      <c r="F95" s="477"/>
      <c r="G95" s="477"/>
      <c r="H95" s="477"/>
      <c r="I95" s="477"/>
      <c r="J95" s="477"/>
      <c r="K95" s="477"/>
      <c r="L95" s="477"/>
      <c r="M95" s="477"/>
      <c r="N95" s="477"/>
      <c r="O95" s="477"/>
      <c r="P95" s="180" t="s">
        <v>1303</v>
      </c>
      <c r="Q95" s="477"/>
      <c r="R95" s="608"/>
      <c r="S95" s="608"/>
      <c r="T95" s="608"/>
      <c r="U95" s="608"/>
      <c r="V95" s="608"/>
      <c r="W95" s="608"/>
      <c r="X95" s="608"/>
      <c r="Y95" s="608"/>
      <c r="Z95" s="608"/>
      <c r="AA95" s="608"/>
      <c r="AB95" s="608"/>
      <c r="AC95" s="608"/>
      <c r="AD95" s="608"/>
      <c r="AE95" s="608"/>
      <c r="AF95" s="608"/>
      <c r="AG95" s="608"/>
      <c r="AH95" s="608"/>
      <c r="AI95" s="608"/>
      <c r="AJ95" s="608"/>
      <c r="AK95" s="608"/>
    </row>
    <row r="96" spans="1:37" ht="15.5" x14ac:dyDescent="0.35">
      <c r="A96" s="182" t="s">
        <v>1596</v>
      </c>
      <c r="B96" s="183" t="s">
        <v>1543</v>
      </c>
      <c r="C96" s="184" t="s">
        <v>1537</v>
      </c>
      <c r="E96" s="608"/>
      <c r="F96" s="477"/>
      <c r="G96" s="477"/>
      <c r="H96" s="477"/>
      <c r="I96" s="477"/>
      <c r="J96" s="477"/>
      <c r="K96" s="477"/>
      <c r="L96" s="477"/>
      <c r="M96" s="477"/>
      <c r="N96" s="477"/>
      <c r="O96" s="477"/>
      <c r="P96" s="180" t="s">
        <v>1304</v>
      </c>
      <c r="Q96" s="477"/>
      <c r="R96" s="608"/>
      <c r="S96" s="608"/>
      <c r="T96" s="608"/>
      <c r="U96" s="608"/>
      <c r="V96" s="608"/>
      <c r="W96" s="608"/>
      <c r="X96" s="608"/>
      <c r="Y96" s="608"/>
      <c r="Z96" s="608"/>
      <c r="AA96" s="608"/>
      <c r="AB96" s="608"/>
      <c r="AC96" s="608"/>
      <c r="AD96" s="608"/>
      <c r="AE96" s="608"/>
      <c r="AF96" s="608"/>
      <c r="AG96" s="608"/>
      <c r="AH96" s="608"/>
      <c r="AI96" s="608"/>
      <c r="AJ96" s="608"/>
      <c r="AK96" s="608"/>
    </row>
    <row r="97" spans="1:37" ht="15.5" x14ac:dyDescent="0.35">
      <c r="A97" s="182" t="s">
        <v>1597</v>
      </c>
      <c r="B97" s="183" t="s">
        <v>1539</v>
      </c>
      <c r="C97" s="184" t="s">
        <v>1540</v>
      </c>
      <c r="E97" s="608"/>
      <c r="F97" s="477"/>
      <c r="G97" s="477"/>
      <c r="H97" s="477"/>
      <c r="I97" s="477"/>
      <c r="J97" s="477"/>
      <c r="K97" s="477"/>
      <c r="L97" s="477"/>
      <c r="M97" s="477"/>
      <c r="N97" s="477"/>
      <c r="O97" s="477"/>
      <c r="P97" s="180" t="s">
        <v>1305</v>
      </c>
      <c r="Q97" s="477"/>
      <c r="R97" s="608"/>
      <c r="S97" s="608"/>
      <c r="T97" s="608"/>
      <c r="U97" s="608"/>
      <c r="V97" s="608"/>
      <c r="W97" s="608"/>
      <c r="X97" s="608"/>
      <c r="Y97" s="608"/>
      <c r="Z97" s="608"/>
      <c r="AA97" s="608"/>
      <c r="AB97" s="608"/>
      <c r="AC97" s="608"/>
      <c r="AD97" s="608"/>
      <c r="AE97" s="608"/>
      <c r="AF97" s="608"/>
      <c r="AG97" s="608"/>
      <c r="AH97" s="608"/>
      <c r="AI97" s="608"/>
      <c r="AJ97" s="608"/>
      <c r="AK97" s="608"/>
    </row>
    <row r="98" spans="1:37" ht="15.5" x14ac:dyDescent="0.35">
      <c r="A98" s="182" t="s">
        <v>1598</v>
      </c>
      <c r="B98" s="183" t="s">
        <v>1566</v>
      </c>
      <c r="C98" s="184" t="s">
        <v>1546</v>
      </c>
      <c r="E98" s="608"/>
      <c r="F98" s="477"/>
      <c r="G98" s="477"/>
      <c r="H98" s="477"/>
      <c r="I98" s="477"/>
      <c r="J98" s="477"/>
      <c r="K98" s="477"/>
      <c r="L98" s="477"/>
      <c r="M98" s="477"/>
      <c r="N98" s="477"/>
      <c r="O98" s="477"/>
      <c r="P98" s="180" t="s">
        <v>1306</v>
      </c>
      <c r="Q98" s="477"/>
      <c r="R98" s="608"/>
      <c r="S98" s="608"/>
      <c r="T98" s="608"/>
      <c r="U98" s="608"/>
      <c r="V98" s="608"/>
      <c r="W98" s="608"/>
      <c r="X98" s="608"/>
      <c r="Y98" s="608"/>
      <c r="Z98" s="608"/>
      <c r="AA98" s="608"/>
      <c r="AB98" s="608"/>
      <c r="AC98" s="608"/>
      <c r="AD98" s="608"/>
      <c r="AE98" s="608"/>
      <c r="AF98" s="608"/>
      <c r="AG98" s="608"/>
      <c r="AH98" s="608"/>
      <c r="AI98" s="608"/>
      <c r="AJ98" s="608"/>
      <c r="AK98" s="608"/>
    </row>
    <row r="99" spans="1:37" ht="15.5" x14ac:dyDescent="0.35">
      <c r="A99" s="182" t="s">
        <v>1599</v>
      </c>
      <c r="B99" s="183" t="s">
        <v>1568</v>
      </c>
      <c r="C99" s="184" t="s">
        <v>1537</v>
      </c>
      <c r="E99" s="608"/>
      <c r="F99" s="477"/>
      <c r="G99" s="477"/>
      <c r="H99" s="477"/>
      <c r="I99" s="477"/>
      <c r="J99" s="477"/>
      <c r="K99" s="477"/>
      <c r="L99" s="477"/>
      <c r="M99" s="477"/>
      <c r="N99" s="477"/>
      <c r="O99" s="477"/>
      <c r="P99" s="180" t="s">
        <v>1307</v>
      </c>
      <c r="Q99" s="477"/>
      <c r="R99" s="608"/>
      <c r="S99" s="608"/>
      <c r="T99" s="608"/>
      <c r="U99" s="608"/>
      <c r="V99" s="608"/>
      <c r="W99" s="608"/>
      <c r="X99" s="608"/>
      <c r="Y99" s="608"/>
      <c r="Z99" s="608"/>
      <c r="AA99" s="608"/>
      <c r="AB99" s="608"/>
      <c r="AC99" s="608"/>
      <c r="AD99" s="608"/>
      <c r="AE99" s="608"/>
      <c r="AF99" s="608"/>
      <c r="AG99" s="608"/>
      <c r="AH99" s="608"/>
      <c r="AI99" s="608"/>
      <c r="AJ99" s="608"/>
      <c r="AK99" s="608"/>
    </row>
    <row r="100" spans="1:37" ht="15.5" x14ac:dyDescent="0.35">
      <c r="A100" s="182" t="s">
        <v>1600</v>
      </c>
      <c r="B100" s="183" t="s">
        <v>1534</v>
      </c>
      <c r="C100" s="184" t="s">
        <v>39</v>
      </c>
      <c r="E100" s="608"/>
      <c r="F100" s="477"/>
      <c r="G100" s="477"/>
      <c r="H100" s="477"/>
      <c r="I100" s="477"/>
      <c r="J100" s="477"/>
      <c r="K100" s="477"/>
      <c r="L100" s="477"/>
      <c r="M100" s="477"/>
      <c r="N100" s="477"/>
      <c r="O100" s="477"/>
      <c r="P100" s="180" t="s">
        <v>236</v>
      </c>
      <c r="Q100" s="477"/>
      <c r="R100" s="608"/>
      <c r="S100" s="608"/>
      <c r="T100" s="608"/>
      <c r="U100" s="608"/>
      <c r="V100" s="608"/>
      <c r="W100" s="608"/>
      <c r="X100" s="608"/>
      <c r="Y100" s="608"/>
      <c r="Z100" s="608"/>
      <c r="AA100" s="608"/>
      <c r="AB100" s="608"/>
      <c r="AC100" s="608"/>
      <c r="AD100" s="608"/>
      <c r="AE100" s="608"/>
      <c r="AF100" s="608"/>
      <c r="AG100" s="608"/>
      <c r="AH100" s="608"/>
      <c r="AI100" s="608"/>
      <c r="AJ100" s="608"/>
      <c r="AK100" s="608"/>
    </row>
    <row r="101" spans="1:37" ht="15.5" x14ac:dyDescent="0.35">
      <c r="A101" s="182" t="s">
        <v>1601</v>
      </c>
      <c r="B101" s="183" t="s">
        <v>1545</v>
      </c>
      <c r="C101" s="184" t="s">
        <v>1546</v>
      </c>
      <c r="E101" s="608"/>
      <c r="F101" s="477"/>
      <c r="G101" s="477"/>
      <c r="H101" s="477"/>
      <c r="I101" s="477"/>
      <c r="J101" s="477"/>
      <c r="K101" s="477"/>
      <c r="L101" s="477"/>
      <c r="M101" s="477"/>
      <c r="N101" s="477"/>
      <c r="O101" s="477"/>
      <c r="P101" s="180" t="s">
        <v>1308</v>
      </c>
      <c r="Q101" s="477"/>
      <c r="R101" s="608"/>
      <c r="S101" s="608"/>
      <c r="T101" s="608"/>
      <c r="U101" s="608"/>
      <c r="V101" s="608"/>
      <c r="W101" s="608"/>
      <c r="X101" s="608"/>
      <c r="Y101" s="608"/>
      <c r="Z101" s="608"/>
      <c r="AA101" s="608"/>
      <c r="AB101" s="608"/>
      <c r="AC101" s="608"/>
      <c r="AD101" s="608"/>
      <c r="AE101" s="608"/>
      <c r="AF101" s="608"/>
      <c r="AG101" s="608"/>
      <c r="AH101" s="608"/>
      <c r="AI101" s="608"/>
      <c r="AJ101" s="608"/>
      <c r="AK101" s="608"/>
    </row>
    <row r="102" spans="1:37" ht="15.5" x14ac:dyDescent="0.35">
      <c r="A102" s="182" t="s">
        <v>1602</v>
      </c>
      <c r="B102" s="183" t="s">
        <v>1545</v>
      </c>
      <c r="C102" s="184" t="s">
        <v>1546</v>
      </c>
      <c r="E102" s="608"/>
      <c r="F102" s="477"/>
      <c r="G102" s="477"/>
      <c r="H102" s="477"/>
      <c r="I102" s="477"/>
      <c r="J102" s="477"/>
      <c r="K102" s="477"/>
      <c r="L102" s="477"/>
      <c r="M102" s="477"/>
      <c r="N102" s="477"/>
      <c r="O102" s="477"/>
      <c r="P102" s="180" t="s">
        <v>1309</v>
      </c>
      <c r="Q102" s="477"/>
      <c r="R102" s="608"/>
      <c r="S102" s="608"/>
      <c r="T102" s="608"/>
      <c r="U102" s="608"/>
      <c r="V102" s="608"/>
      <c r="W102" s="608"/>
      <c r="X102" s="608"/>
      <c r="Y102" s="608"/>
      <c r="Z102" s="608"/>
      <c r="AA102" s="608"/>
      <c r="AB102" s="608"/>
      <c r="AC102" s="608"/>
      <c r="AD102" s="608"/>
      <c r="AE102" s="608"/>
      <c r="AF102" s="608"/>
      <c r="AG102" s="608"/>
      <c r="AH102" s="608"/>
      <c r="AI102" s="608"/>
      <c r="AJ102" s="608"/>
      <c r="AK102" s="608"/>
    </row>
    <row r="103" spans="1:37" ht="15.5" x14ac:dyDescent="0.35">
      <c r="A103" s="182" t="s">
        <v>1603</v>
      </c>
      <c r="B103" s="183" t="s">
        <v>1551</v>
      </c>
      <c r="C103" s="184" t="s">
        <v>1532</v>
      </c>
      <c r="E103" s="608"/>
      <c r="F103" s="477"/>
      <c r="G103" s="477"/>
      <c r="H103" s="477"/>
      <c r="I103" s="477"/>
      <c r="J103" s="477"/>
      <c r="K103" s="477"/>
      <c r="L103" s="477"/>
      <c r="M103" s="477"/>
      <c r="N103" s="477"/>
      <c r="O103" s="477"/>
      <c r="P103" s="180" t="s">
        <v>466</v>
      </c>
      <c r="Q103" s="477"/>
      <c r="R103" s="608"/>
      <c r="S103" s="608"/>
      <c r="T103" s="608"/>
      <c r="U103" s="608"/>
      <c r="V103" s="608"/>
      <c r="W103" s="608"/>
      <c r="X103" s="608"/>
      <c r="Y103" s="608"/>
      <c r="Z103" s="608"/>
      <c r="AA103" s="608"/>
      <c r="AB103" s="608"/>
      <c r="AC103" s="608"/>
      <c r="AD103" s="608"/>
      <c r="AE103" s="608"/>
      <c r="AF103" s="608"/>
      <c r="AG103" s="608"/>
      <c r="AH103" s="608"/>
      <c r="AI103" s="608"/>
      <c r="AJ103" s="608"/>
      <c r="AK103" s="608"/>
    </row>
    <row r="104" spans="1:37" ht="15.5" x14ac:dyDescent="0.35">
      <c r="A104" s="182" t="s">
        <v>1604</v>
      </c>
      <c r="B104" s="183" t="s">
        <v>1563</v>
      </c>
      <c r="C104" s="184" t="s">
        <v>39</v>
      </c>
      <c r="E104" s="608"/>
      <c r="F104" s="477"/>
      <c r="G104" s="477"/>
      <c r="H104" s="477"/>
      <c r="I104" s="477"/>
      <c r="J104" s="477"/>
      <c r="K104" s="477"/>
      <c r="L104" s="477"/>
      <c r="M104" s="477"/>
      <c r="N104" s="477"/>
      <c r="O104" s="477"/>
      <c r="P104" s="180" t="s">
        <v>1310</v>
      </c>
      <c r="Q104" s="477"/>
      <c r="R104" s="608"/>
      <c r="S104" s="608"/>
      <c r="T104" s="608"/>
      <c r="U104" s="608"/>
      <c r="V104" s="608"/>
      <c r="W104" s="608"/>
      <c r="X104" s="608"/>
      <c r="Y104" s="608"/>
      <c r="Z104" s="608"/>
      <c r="AA104" s="608"/>
      <c r="AB104" s="608"/>
      <c r="AC104" s="608"/>
      <c r="AD104" s="608"/>
      <c r="AE104" s="608"/>
      <c r="AF104" s="608"/>
      <c r="AG104" s="608"/>
      <c r="AH104" s="608"/>
      <c r="AI104" s="608"/>
      <c r="AJ104" s="608"/>
      <c r="AK104" s="608"/>
    </row>
    <row r="105" spans="1:37" ht="15.5" x14ac:dyDescent="0.35">
      <c r="A105" s="182" t="s">
        <v>1605</v>
      </c>
      <c r="B105" s="183" t="s">
        <v>37</v>
      </c>
      <c r="C105" s="184" t="s">
        <v>39</v>
      </c>
      <c r="E105" s="608"/>
      <c r="F105" s="477"/>
      <c r="G105" s="477"/>
      <c r="H105" s="477"/>
      <c r="I105" s="477"/>
      <c r="J105" s="477"/>
      <c r="K105" s="477"/>
      <c r="L105" s="477"/>
      <c r="M105" s="477"/>
      <c r="N105" s="477"/>
      <c r="O105" s="477"/>
      <c r="P105" s="180" t="s">
        <v>1311</v>
      </c>
      <c r="Q105" s="477"/>
      <c r="R105" s="608"/>
      <c r="S105" s="608"/>
      <c r="T105" s="608"/>
      <c r="U105" s="608"/>
      <c r="V105" s="608"/>
      <c r="W105" s="608"/>
      <c r="X105" s="608"/>
      <c r="Y105" s="608"/>
      <c r="Z105" s="608"/>
      <c r="AA105" s="608"/>
      <c r="AB105" s="608"/>
      <c r="AC105" s="608"/>
      <c r="AD105" s="608"/>
      <c r="AE105" s="608"/>
      <c r="AF105" s="608"/>
      <c r="AG105" s="608"/>
      <c r="AH105" s="608"/>
      <c r="AI105" s="608"/>
      <c r="AJ105" s="608"/>
      <c r="AK105" s="608"/>
    </row>
    <row r="106" spans="1:37" ht="15.5" x14ac:dyDescent="0.35">
      <c r="A106" s="182" t="s">
        <v>1606</v>
      </c>
      <c r="B106" s="183" t="s">
        <v>1583</v>
      </c>
      <c r="C106" s="184" t="s">
        <v>1537</v>
      </c>
      <c r="E106" s="608"/>
      <c r="F106" s="477"/>
      <c r="G106" s="477"/>
      <c r="H106" s="477"/>
      <c r="I106" s="477"/>
      <c r="J106" s="477"/>
      <c r="K106" s="477"/>
      <c r="L106" s="477"/>
      <c r="M106" s="477"/>
      <c r="N106" s="477"/>
      <c r="O106" s="477"/>
      <c r="P106" s="180" t="s">
        <v>1312</v>
      </c>
      <c r="Q106" s="477"/>
      <c r="R106" s="608"/>
      <c r="S106" s="608"/>
      <c r="T106" s="608"/>
      <c r="U106" s="608"/>
      <c r="V106" s="608"/>
      <c r="W106" s="608"/>
      <c r="X106" s="608"/>
      <c r="Y106" s="608"/>
      <c r="Z106" s="608"/>
      <c r="AA106" s="608"/>
      <c r="AB106" s="608"/>
      <c r="AC106" s="608"/>
      <c r="AD106" s="608"/>
      <c r="AE106" s="608"/>
      <c r="AF106" s="608"/>
      <c r="AG106" s="608"/>
      <c r="AH106" s="608"/>
      <c r="AI106" s="608"/>
      <c r="AJ106" s="608"/>
      <c r="AK106" s="608"/>
    </row>
    <row r="107" spans="1:37" ht="15.5" x14ac:dyDescent="0.35">
      <c r="A107" s="182" t="s">
        <v>1607</v>
      </c>
      <c r="B107" s="183" t="s">
        <v>1545</v>
      </c>
      <c r="C107" s="184" t="s">
        <v>1546</v>
      </c>
      <c r="E107" s="608"/>
      <c r="F107" s="477"/>
      <c r="G107" s="477"/>
      <c r="H107" s="477"/>
      <c r="I107" s="477"/>
      <c r="J107" s="477"/>
      <c r="K107" s="477"/>
      <c r="L107" s="477"/>
      <c r="M107" s="477"/>
      <c r="N107" s="477"/>
      <c r="O107" s="477"/>
      <c r="P107" s="180" t="s">
        <v>1313</v>
      </c>
      <c r="Q107" s="477"/>
      <c r="R107" s="608"/>
      <c r="S107" s="608"/>
      <c r="T107" s="608"/>
      <c r="U107" s="608"/>
      <c r="V107" s="608"/>
      <c r="W107" s="608"/>
      <c r="X107" s="608"/>
      <c r="Y107" s="608"/>
      <c r="Z107" s="608"/>
      <c r="AA107" s="608"/>
      <c r="AB107" s="608"/>
      <c r="AC107" s="608"/>
      <c r="AD107" s="608"/>
      <c r="AE107" s="608"/>
      <c r="AF107" s="608"/>
      <c r="AG107" s="608"/>
      <c r="AH107" s="608"/>
      <c r="AI107" s="608"/>
      <c r="AJ107" s="608"/>
      <c r="AK107" s="608"/>
    </row>
    <row r="108" spans="1:37" ht="15.5" x14ac:dyDescent="0.35">
      <c r="A108" s="182" t="s">
        <v>1608</v>
      </c>
      <c r="B108" s="183" t="s">
        <v>1545</v>
      </c>
      <c r="C108" s="184" t="s">
        <v>1546</v>
      </c>
      <c r="E108" s="608"/>
      <c r="F108" s="477"/>
      <c r="G108" s="477"/>
      <c r="H108" s="477"/>
      <c r="I108" s="477"/>
      <c r="J108" s="477"/>
      <c r="K108" s="477"/>
      <c r="L108" s="477"/>
      <c r="M108" s="477"/>
      <c r="N108" s="477"/>
      <c r="O108" s="477"/>
      <c r="P108" s="180" t="s">
        <v>1314</v>
      </c>
      <c r="Q108" s="477"/>
      <c r="R108" s="608"/>
      <c r="S108" s="608"/>
      <c r="T108" s="608"/>
      <c r="U108" s="608"/>
      <c r="V108" s="608"/>
      <c r="W108" s="608"/>
      <c r="X108" s="608"/>
      <c r="Y108" s="608"/>
      <c r="Z108" s="608"/>
      <c r="AA108" s="608"/>
      <c r="AB108" s="608"/>
      <c r="AC108" s="608"/>
      <c r="AD108" s="608"/>
      <c r="AE108" s="608"/>
      <c r="AF108" s="608"/>
      <c r="AG108" s="608"/>
      <c r="AH108" s="608"/>
      <c r="AI108" s="608"/>
      <c r="AJ108" s="608"/>
      <c r="AK108" s="608"/>
    </row>
    <row r="109" spans="1:37" ht="15.5" x14ac:dyDescent="0.35">
      <c r="A109" s="182" t="s">
        <v>1609</v>
      </c>
      <c r="B109" s="183" t="s">
        <v>1543</v>
      </c>
      <c r="C109" s="184" t="s">
        <v>1537</v>
      </c>
      <c r="E109" s="608"/>
      <c r="F109" s="477"/>
      <c r="G109" s="477"/>
      <c r="H109" s="477"/>
      <c r="I109" s="477"/>
      <c r="J109" s="477"/>
      <c r="K109" s="477"/>
      <c r="L109" s="477"/>
      <c r="M109" s="477"/>
      <c r="N109" s="477"/>
      <c r="O109" s="477"/>
      <c r="P109" s="180" t="s">
        <v>1315</v>
      </c>
      <c r="Q109" s="477"/>
      <c r="R109" s="608"/>
      <c r="S109" s="608"/>
      <c r="T109" s="608"/>
      <c r="U109" s="608"/>
      <c r="V109" s="608"/>
      <c r="W109" s="608"/>
      <c r="X109" s="608"/>
      <c r="Y109" s="608"/>
      <c r="Z109" s="608"/>
      <c r="AA109" s="608"/>
      <c r="AB109" s="608"/>
      <c r="AC109" s="608"/>
      <c r="AD109" s="608"/>
      <c r="AE109" s="608"/>
      <c r="AF109" s="608"/>
      <c r="AG109" s="608"/>
      <c r="AH109" s="608"/>
      <c r="AI109" s="608"/>
      <c r="AJ109" s="608"/>
      <c r="AK109" s="608"/>
    </row>
    <row r="110" spans="1:37" ht="15.5" x14ac:dyDescent="0.35">
      <c r="A110" s="182" t="s">
        <v>1610</v>
      </c>
      <c r="B110" s="183" t="s">
        <v>1549</v>
      </c>
      <c r="C110" s="184" t="s">
        <v>1546</v>
      </c>
      <c r="E110" s="608"/>
      <c r="F110" s="477"/>
      <c r="G110" s="477"/>
      <c r="H110" s="477"/>
      <c r="I110" s="477"/>
      <c r="J110" s="477"/>
      <c r="K110" s="477"/>
      <c r="L110" s="477"/>
      <c r="M110" s="477"/>
      <c r="N110" s="477"/>
      <c r="O110" s="477"/>
      <c r="P110" s="180" t="s">
        <v>544</v>
      </c>
      <c r="Q110" s="477"/>
      <c r="R110" s="608"/>
      <c r="S110" s="608"/>
      <c r="T110" s="608"/>
      <c r="U110" s="608"/>
      <c r="V110" s="608"/>
      <c r="W110" s="608"/>
      <c r="X110" s="608"/>
      <c r="Y110" s="608"/>
      <c r="Z110" s="608"/>
      <c r="AA110" s="608"/>
      <c r="AB110" s="608"/>
      <c r="AC110" s="608"/>
      <c r="AD110" s="608"/>
      <c r="AE110" s="608"/>
      <c r="AF110" s="608"/>
      <c r="AG110" s="608"/>
      <c r="AH110" s="608"/>
      <c r="AI110" s="608"/>
      <c r="AJ110" s="608"/>
      <c r="AK110" s="608"/>
    </row>
    <row r="111" spans="1:37" ht="15.5" x14ac:dyDescent="0.35">
      <c r="A111" s="182" t="s">
        <v>1611</v>
      </c>
      <c r="B111" s="183" t="s">
        <v>1536</v>
      </c>
      <c r="C111" s="184" t="s">
        <v>1537</v>
      </c>
      <c r="E111" s="608"/>
      <c r="F111" s="477"/>
      <c r="G111" s="477"/>
      <c r="H111" s="477"/>
      <c r="I111" s="477"/>
      <c r="J111" s="477"/>
      <c r="K111" s="477"/>
      <c r="L111" s="477"/>
      <c r="M111" s="477"/>
      <c r="N111" s="477"/>
      <c r="O111" s="477"/>
      <c r="P111" s="180" t="s">
        <v>1316</v>
      </c>
      <c r="Q111" s="477"/>
      <c r="R111" s="608"/>
      <c r="S111" s="608"/>
      <c r="T111" s="608"/>
      <c r="U111" s="608"/>
      <c r="V111" s="608"/>
      <c r="W111" s="608"/>
      <c r="X111" s="608"/>
      <c r="Y111" s="608"/>
      <c r="Z111" s="608"/>
      <c r="AA111" s="608"/>
      <c r="AB111" s="608"/>
      <c r="AC111" s="608"/>
      <c r="AD111" s="608"/>
      <c r="AE111" s="608"/>
      <c r="AF111" s="608"/>
      <c r="AG111" s="608"/>
      <c r="AH111" s="608"/>
      <c r="AI111" s="608"/>
      <c r="AJ111" s="608"/>
      <c r="AK111" s="608"/>
    </row>
    <row r="112" spans="1:37" ht="15.5" x14ac:dyDescent="0.35">
      <c r="A112" s="182" t="s">
        <v>1612</v>
      </c>
      <c r="B112" s="183" t="s">
        <v>1566</v>
      </c>
      <c r="C112" s="184" t="s">
        <v>1546</v>
      </c>
      <c r="E112" s="608"/>
      <c r="F112" s="477"/>
      <c r="G112" s="477"/>
      <c r="H112" s="477"/>
      <c r="I112" s="477"/>
      <c r="J112" s="477"/>
      <c r="K112" s="477"/>
      <c r="L112" s="477"/>
      <c r="M112" s="477"/>
      <c r="N112" s="477"/>
      <c r="O112" s="477"/>
      <c r="P112" s="180" t="s">
        <v>342</v>
      </c>
      <c r="Q112" s="477"/>
      <c r="R112" s="608"/>
      <c r="S112" s="608"/>
      <c r="T112" s="608"/>
      <c r="U112" s="608"/>
      <c r="V112" s="608"/>
      <c r="W112" s="608"/>
      <c r="X112" s="608"/>
      <c r="Y112" s="608"/>
      <c r="Z112" s="608"/>
      <c r="AA112" s="608"/>
      <c r="AB112" s="608"/>
      <c r="AC112" s="608"/>
      <c r="AD112" s="608"/>
      <c r="AE112" s="608"/>
      <c r="AF112" s="608"/>
      <c r="AG112" s="608"/>
      <c r="AH112" s="608"/>
      <c r="AI112" s="608"/>
      <c r="AJ112" s="608"/>
      <c r="AK112" s="608"/>
    </row>
    <row r="113" spans="1:37" ht="15.5" x14ac:dyDescent="0.35">
      <c r="A113" s="182" t="s">
        <v>1613</v>
      </c>
      <c r="B113" s="183" t="s">
        <v>1543</v>
      </c>
      <c r="C113" s="184" t="s">
        <v>1537</v>
      </c>
      <c r="E113" s="608"/>
      <c r="F113" s="477"/>
      <c r="G113" s="477"/>
      <c r="H113" s="477"/>
      <c r="I113" s="477"/>
      <c r="J113" s="477"/>
      <c r="K113" s="477"/>
      <c r="L113" s="477"/>
      <c r="M113" s="477"/>
      <c r="N113" s="477"/>
      <c r="O113" s="477"/>
      <c r="P113" s="180" t="s">
        <v>1317</v>
      </c>
      <c r="Q113" s="477"/>
      <c r="R113" s="608"/>
      <c r="S113" s="608"/>
      <c r="T113" s="608"/>
      <c r="U113" s="608"/>
      <c r="V113" s="608"/>
      <c r="W113" s="608"/>
      <c r="X113" s="608"/>
      <c r="Y113" s="608"/>
      <c r="Z113" s="608"/>
      <c r="AA113" s="608"/>
      <c r="AB113" s="608"/>
      <c r="AC113" s="608"/>
      <c r="AD113" s="608"/>
      <c r="AE113" s="608"/>
      <c r="AF113" s="608"/>
      <c r="AG113" s="608"/>
      <c r="AH113" s="608"/>
      <c r="AI113" s="608"/>
      <c r="AJ113" s="608"/>
      <c r="AK113" s="608"/>
    </row>
    <row r="114" spans="1:37" ht="15.5" x14ac:dyDescent="0.35">
      <c r="A114" s="182" t="s">
        <v>1614</v>
      </c>
      <c r="B114" s="183" t="s">
        <v>1583</v>
      </c>
      <c r="C114" s="184" t="s">
        <v>1537</v>
      </c>
      <c r="E114" s="608"/>
      <c r="F114" s="477"/>
      <c r="G114" s="477"/>
      <c r="H114" s="477"/>
      <c r="I114" s="477"/>
      <c r="J114" s="477"/>
      <c r="K114" s="477"/>
      <c r="L114" s="477"/>
      <c r="M114" s="477"/>
      <c r="N114" s="477"/>
      <c r="O114" s="477"/>
      <c r="P114" s="180" t="s">
        <v>1318</v>
      </c>
      <c r="Q114" s="477"/>
      <c r="R114" s="608"/>
      <c r="S114" s="608"/>
      <c r="T114" s="608"/>
      <c r="U114" s="608"/>
      <c r="V114" s="608"/>
      <c r="W114" s="608"/>
      <c r="X114" s="608"/>
      <c r="Y114" s="608"/>
      <c r="Z114" s="608"/>
      <c r="AA114" s="608"/>
      <c r="AB114" s="608"/>
      <c r="AC114" s="608"/>
      <c r="AD114" s="608"/>
      <c r="AE114" s="608"/>
      <c r="AF114" s="608"/>
      <c r="AG114" s="608"/>
      <c r="AH114" s="608"/>
      <c r="AI114" s="608"/>
      <c r="AJ114" s="608"/>
      <c r="AK114" s="608"/>
    </row>
    <row r="115" spans="1:37" ht="15.5" x14ac:dyDescent="0.35">
      <c r="A115" s="182" t="s">
        <v>1615</v>
      </c>
      <c r="B115" s="183" t="s">
        <v>37</v>
      </c>
      <c r="C115" s="184" t="s">
        <v>39</v>
      </c>
      <c r="E115" s="608"/>
      <c r="F115" s="477"/>
      <c r="G115" s="477"/>
      <c r="H115" s="477"/>
      <c r="I115" s="477"/>
      <c r="J115" s="477"/>
      <c r="K115" s="477"/>
      <c r="L115" s="477"/>
      <c r="M115" s="477"/>
      <c r="N115" s="477"/>
      <c r="O115" s="477"/>
      <c r="P115" s="180" t="s">
        <v>1319</v>
      </c>
      <c r="Q115" s="477"/>
      <c r="R115" s="608"/>
      <c r="S115" s="608"/>
      <c r="T115" s="608"/>
      <c r="U115" s="608"/>
      <c r="V115" s="608"/>
      <c r="W115" s="608"/>
      <c r="X115" s="608"/>
      <c r="Y115" s="608"/>
      <c r="Z115" s="608"/>
      <c r="AA115" s="608"/>
      <c r="AB115" s="608"/>
      <c r="AC115" s="608"/>
      <c r="AD115" s="608"/>
      <c r="AE115" s="608"/>
      <c r="AF115" s="608"/>
      <c r="AG115" s="608"/>
      <c r="AH115" s="608"/>
      <c r="AI115" s="608"/>
      <c r="AJ115" s="608"/>
      <c r="AK115" s="608"/>
    </row>
    <row r="116" spans="1:37" ht="15.5" x14ac:dyDescent="0.35">
      <c r="A116" s="182" t="s">
        <v>1616</v>
      </c>
      <c r="B116" s="183" t="s">
        <v>1575</v>
      </c>
      <c r="C116" s="184" t="s">
        <v>1537</v>
      </c>
      <c r="E116" s="608"/>
      <c r="F116" s="477"/>
      <c r="G116" s="477"/>
      <c r="H116" s="477"/>
      <c r="I116" s="477"/>
      <c r="J116" s="477"/>
      <c r="K116" s="477"/>
      <c r="L116" s="477"/>
      <c r="M116" s="477"/>
      <c r="N116" s="477"/>
      <c r="O116" s="477"/>
      <c r="P116" s="180" t="s">
        <v>1320</v>
      </c>
      <c r="Q116" s="477"/>
      <c r="R116" s="608"/>
      <c r="S116" s="608"/>
      <c r="T116" s="608"/>
      <c r="U116" s="608"/>
      <c r="V116" s="608"/>
      <c r="W116" s="608"/>
      <c r="X116" s="608"/>
      <c r="Y116" s="608"/>
      <c r="Z116" s="608"/>
      <c r="AA116" s="608"/>
      <c r="AB116" s="608"/>
      <c r="AC116" s="608"/>
      <c r="AD116" s="608"/>
      <c r="AE116" s="608"/>
      <c r="AF116" s="608"/>
      <c r="AG116" s="608"/>
      <c r="AH116" s="608"/>
      <c r="AI116" s="608"/>
      <c r="AJ116" s="608"/>
      <c r="AK116" s="608"/>
    </row>
    <row r="117" spans="1:37" ht="15.5" x14ac:dyDescent="0.35">
      <c r="A117" s="182" t="s">
        <v>1617</v>
      </c>
      <c r="B117" s="183" t="s">
        <v>1583</v>
      </c>
      <c r="C117" s="184" t="s">
        <v>1537</v>
      </c>
      <c r="E117" s="608"/>
      <c r="F117" s="477"/>
      <c r="G117" s="477"/>
      <c r="H117" s="477"/>
      <c r="I117" s="477"/>
      <c r="J117" s="477"/>
      <c r="K117" s="477"/>
      <c r="L117" s="477"/>
      <c r="M117" s="477"/>
      <c r="N117" s="477"/>
      <c r="O117" s="477"/>
      <c r="P117" s="180" t="s">
        <v>1321</v>
      </c>
      <c r="Q117" s="477"/>
      <c r="R117" s="608"/>
      <c r="S117" s="608"/>
      <c r="T117" s="608"/>
      <c r="U117" s="608"/>
      <c r="V117" s="608"/>
      <c r="W117" s="608"/>
      <c r="X117" s="608"/>
      <c r="Y117" s="608"/>
      <c r="Z117" s="608"/>
      <c r="AA117" s="608"/>
      <c r="AB117" s="608"/>
      <c r="AC117" s="608"/>
      <c r="AD117" s="608"/>
      <c r="AE117" s="608"/>
      <c r="AF117" s="608"/>
      <c r="AG117" s="608"/>
      <c r="AH117" s="608"/>
      <c r="AI117" s="608"/>
      <c r="AJ117" s="608"/>
      <c r="AK117" s="608"/>
    </row>
    <row r="118" spans="1:37" ht="15.5" x14ac:dyDescent="0.35">
      <c r="A118" s="182" t="s">
        <v>1618</v>
      </c>
      <c r="B118" s="183" t="s">
        <v>37</v>
      </c>
      <c r="C118" s="184" t="s">
        <v>39</v>
      </c>
      <c r="E118" s="608"/>
      <c r="F118" s="477"/>
      <c r="G118" s="477"/>
      <c r="H118" s="477"/>
      <c r="I118" s="477"/>
      <c r="J118" s="477"/>
      <c r="K118" s="477"/>
      <c r="L118" s="477"/>
      <c r="M118" s="477"/>
      <c r="N118" s="477"/>
      <c r="O118" s="477"/>
      <c r="P118" s="180" t="s">
        <v>1322</v>
      </c>
      <c r="Q118" s="477"/>
      <c r="R118" s="608"/>
      <c r="S118" s="608"/>
      <c r="T118" s="608"/>
      <c r="U118" s="608"/>
      <c r="V118" s="608"/>
      <c r="W118" s="608"/>
      <c r="X118" s="608"/>
      <c r="Y118" s="608"/>
      <c r="Z118" s="608"/>
      <c r="AA118" s="608"/>
      <c r="AB118" s="608"/>
      <c r="AC118" s="608"/>
      <c r="AD118" s="608"/>
      <c r="AE118" s="608"/>
      <c r="AF118" s="608"/>
      <c r="AG118" s="608"/>
      <c r="AH118" s="608"/>
      <c r="AI118" s="608"/>
      <c r="AJ118" s="608"/>
      <c r="AK118" s="608"/>
    </row>
    <row r="119" spans="1:37" ht="15.5" x14ac:dyDescent="0.35">
      <c r="A119" s="182" t="s">
        <v>1619</v>
      </c>
      <c r="B119" s="183" t="s">
        <v>1549</v>
      </c>
      <c r="C119" s="184" t="s">
        <v>1546</v>
      </c>
      <c r="E119" s="608"/>
      <c r="F119" s="477"/>
      <c r="G119" s="477"/>
      <c r="H119" s="477"/>
      <c r="I119" s="477"/>
      <c r="J119" s="477"/>
      <c r="K119" s="477"/>
      <c r="L119" s="477"/>
      <c r="M119" s="477"/>
      <c r="N119" s="477"/>
      <c r="O119" s="477"/>
      <c r="P119" s="180" t="s">
        <v>1323</v>
      </c>
      <c r="Q119" s="477"/>
      <c r="R119" s="608"/>
      <c r="S119" s="608"/>
      <c r="T119" s="608"/>
      <c r="U119" s="608"/>
      <c r="V119" s="608"/>
      <c r="W119" s="608"/>
      <c r="X119" s="608"/>
      <c r="Y119" s="608"/>
      <c r="Z119" s="608"/>
      <c r="AA119" s="608"/>
      <c r="AB119" s="608"/>
      <c r="AC119" s="608"/>
      <c r="AD119" s="608"/>
      <c r="AE119" s="608"/>
      <c r="AF119" s="608"/>
      <c r="AG119" s="608"/>
      <c r="AH119" s="608"/>
      <c r="AI119" s="608"/>
      <c r="AJ119" s="608"/>
      <c r="AK119" s="608"/>
    </row>
    <row r="120" spans="1:37" ht="15.5" x14ac:dyDescent="0.35">
      <c r="A120" s="182" t="s">
        <v>1620</v>
      </c>
      <c r="B120" s="183" t="s">
        <v>1621</v>
      </c>
      <c r="C120" s="184" t="s">
        <v>1540</v>
      </c>
      <c r="E120" s="608"/>
      <c r="F120" s="477"/>
      <c r="G120" s="477"/>
      <c r="H120" s="477"/>
      <c r="I120" s="477"/>
      <c r="J120" s="477"/>
      <c r="K120" s="477"/>
      <c r="L120" s="477"/>
      <c r="M120" s="477"/>
      <c r="N120" s="477"/>
      <c r="O120" s="477"/>
      <c r="P120" s="180" t="s">
        <v>1324</v>
      </c>
      <c r="Q120" s="477"/>
      <c r="R120" s="608"/>
      <c r="S120" s="608"/>
      <c r="T120" s="608"/>
      <c r="U120" s="608"/>
      <c r="V120" s="608"/>
      <c r="W120" s="608"/>
      <c r="X120" s="608"/>
      <c r="Y120" s="608"/>
      <c r="Z120" s="608"/>
      <c r="AA120" s="608"/>
      <c r="AB120" s="608"/>
      <c r="AC120" s="608"/>
      <c r="AD120" s="608"/>
      <c r="AE120" s="608"/>
      <c r="AF120" s="608"/>
      <c r="AG120" s="608"/>
      <c r="AH120" s="608"/>
      <c r="AI120" s="608"/>
      <c r="AJ120" s="608"/>
      <c r="AK120" s="608"/>
    </row>
    <row r="121" spans="1:37" ht="15.5" x14ac:dyDescent="0.35">
      <c r="A121" s="182" t="s">
        <v>1622</v>
      </c>
      <c r="B121" s="183" t="s">
        <v>37</v>
      </c>
      <c r="C121" s="184" t="s">
        <v>39</v>
      </c>
      <c r="E121" s="608"/>
      <c r="F121" s="477"/>
      <c r="G121" s="477"/>
      <c r="H121" s="477"/>
      <c r="I121" s="477"/>
      <c r="J121" s="477"/>
      <c r="K121" s="477"/>
      <c r="L121" s="477"/>
      <c r="M121" s="477"/>
      <c r="N121" s="477"/>
      <c r="O121" s="477"/>
      <c r="P121" s="180" t="s">
        <v>1325</v>
      </c>
      <c r="Q121" s="477"/>
      <c r="R121" s="608"/>
      <c r="S121" s="608"/>
      <c r="T121" s="608"/>
      <c r="U121" s="608"/>
      <c r="V121" s="608"/>
      <c r="W121" s="608"/>
      <c r="X121" s="608"/>
      <c r="Y121" s="608"/>
      <c r="Z121" s="608"/>
      <c r="AA121" s="608"/>
      <c r="AB121" s="608"/>
      <c r="AC121" s="608"/>
      <c r="AD121" s="608"/>
      <c r="AE121" s="608"/>
      <c r="AF121" s="608"/>
      <c r="AG121" s="608"/>
      <c r="AH121" s="608"/>
      <c r="AI121" s="608"/>
      <c r="AJ121" s="608"/>
      <c r="AK121" s="608"/>
    </row>
    <row r="122" spans="1:37" ht="15.5" x14ac:dyDescent="0.35">
      <c r="A122" s="182" t="s">
        <v>1623</v>
      </c>
      <c r="B122" s="183" t="s">
        <v>1556</v>
      </c>
      <c r="C122" s="184" t="s">
        <v>39</v>
      </c>
      <c r="E122" s="608"/>
      <c r="F122" s="477"/>
      <c r="G122" s="477"/>
      <c r="H122" s="477"/>
      <c r="I122" s="477"/>
      <c r="J122" s="477"/>
      <c r="K122" s="477"/>
      <c r="L122" s="477"/>
      <c r="M122" s="477"/>
      <c r="N122" s="477"/>
      <c r="O122" s="477"/>
      <c r="P122" s="180" t="s">
        <v>1165</v>
      </c>
      <c r="Q122" s="477"/>
      <c r="R122" s="608"/>
      <c r="S122" s="608"/>
      <c r="T122" s="608"/>
      <c r="U122" s="608"/>
      <c r="V122" s="608"/>
      <c r="W122" s="608"/>
      <c r="X122" s="608"/>
      <c r="Y122" s="608"/>
      <c r="Z122" s="608"/>
      <c r="AA122" s="608"/>
      <c r="AB122" s="608"/>
      <c r="AC122" s="608"/>
      <c r="AD122" s="608"/>
      <c r="AE122" s="608"/>
      <c r="AF122" s="608"/>
      <c r="AG122" s="608"/>
      <c r="AH122" s="608"/>
      <c r="AI122" s="608"/>
      <c r="AJ122" s="608"/>
      <c r="AK122" s="608"/>
    </row>
    <row r="123" spans="1:37" ht="15.5" x14ac:dyDescent="0.35">
      <c r="A123" s="182" t="s">
        <v>1624</v>
      </c>
      <c r="B123" s="183" t="s">
        <v>1549</v>
      </c>
      <c r="C123" s="184" t="s">
        <v>1546</v>
      </c>
      <c r="E123" s="608"/>
      <c r="F123" s="477"/>
      <c r="G123" s="477"/>
      <c r="H123" s="477"/>
      <c r="I123" s="477"/>
      <c r="J123" s="477"/>
      <c r="K123" s="477"/>
      <c r="L123" s="477"/>
      <c r="M123" s="477"/>
      <c r="N123" s="477"/>
      <c r="O123" s="477"/>
      <c r="P123" s="180" t="s">
        <v>1326</v>
      </c>
      <c r="Q123" s="477"/>
      <c r="R123" s="608"/>
      <c r="S123" s="608"/>
      <c r="T123" s="608"/>
      <c r="U123" s="608"/>
      <c r="V123" s="608"/>
      <c r="W123" s="608"/>
      <c r="X123" s="608"/>
      <c r="Y123" s="608"/>
      <c r="Z123" s="608"/>
      <c r="AA123" s="608"/>
      <c r="AB123" s="608"/>
      <c r="AC123" s="608"/>
      <c r="AD123" s="608"/>
      <c r="AE123" s="608"/>
      <c r="AF123" s="608"/>
      <c r="AG123" s="608"/>
      <c r="AH123" s="608"/>
      <c r="AI123" s="608"/>
      <c r="AJ123" s="608"/>
      <c r="AK123" s="608"/>
    </row>
    <row r="124" spans="1:37" ht="15.5" x14ac:dyDescent="0.35">
      <c r="A124" s="182" t="s">
        <v>1625</v>
      </c>
      <c r="B124" s="183" t="s">
        <v>1539</v>
      </c>
      <c r="C124" s="184" t="s">
        <v>1540</v>
      </c>
      <c r="E124" s="608"/>
      <c r="F124" s="477"/>
      <c r="G124" s="477"/>
      <c r="H124" s="477"/>
      <c r="I124" s="477"/>
      <c r="J124" s="477"/>
      <c r="K124" s="477"/>
      <c r="L124" s="477"/>
      <c r="M124" s="477"/>
      <c r="N124" s="477"/>
      <c r="O124" s="477"/>
      <c r="P124" s="180" t="s">
        <v>1327</v>
      </c>
      <c r="Q124" s="477"/>
      <c r="R124" s="608"/>
      <c r="S124" s="608"/>
      <c r="T124" s="608"/>
      <c r="U124" s="608"/>
      <c r="V124" s="608"/>
      <c r="W124" s="608"/>
      <c r="X124" s="608"/>
      <c r="Y124" s="608"/>
      <c r="Z124" s="608"/>
      <c r="AA124" s="608"/>
      <c r="AB124" s="608"/>
      <c r="AC124" s="608"/>
      <c r="AD124" s="608"/>
      <c r="AE124" s="608"/>
      <c r="AF124" s="608"/>
      <c r="AG124" s="608"/>
      <c r="AH124" s="608"/>
      <c r="AI124" s="608"/>
      <c r="AJ124" s="608"/>
      <c r="AK124" s="608"/>
    </row>
    <row r="125" spans="1:37" ht="15.5" x14ac:dyDescent="0.35">
      <c r="A125" s="182" t="s">
        <v>1626</v>
      </c>
      <c r="B125" s="183" t="s">
        <v>1543</v>
      </c>
      <c r="C125" s="184" t="s">
        <v>1537</v>
      </c>
      <c r="E125" s="608"/>
      <c r="F125" s="477"/>
      <c r="G125" s="477"/>
      <c r="H125" s="477"/>
      <c r="I125" s="477"/>
      <c r="J125" s="477"/>
      <c r="K125" s="477"/>
      <c r="L125" s="477"/>
      <c r="M125" s="477"/>
      <c r="N125" s="477"/>
      <c r="O125" s="477"/>
      <c r="P125" s="180" t="s">
        <v>1328</v>
      </c>
      <c r="Q125" s="477"/>
      <c r="R125" s="608"/>
      <c r="S125" s="608"/>
      <c r="T125" s="608"/>
      <c r="U125" s="608"/>
      <c r="V125" s="608"/>
      <c r="W125" s="608"/>
      <c r="X125" s="608"/>
      <c r="Y125" s="608"/>
      <c r="Z125" s="608"/>
      <c r="AA125" s="608"/>
      <c r="AB125" s="608"/>
      <c r="AC125" s="608"/>
      <c r="AD125" s="608"/>
      <c r="AE125" s="608"/>
      <c r="AF125" s="608"/>
      <c r="AG125" s="608"/>
      <c r="AH125" s="608"/>
      <c r="AI125" s="608"/>
      <c r="AJ125" s="608"/>
      <c r="AK125" s="608"/>
    </row>
    <row r="126" spans="1:37" ht="15.5" x14ac:dyDescent="0.35">
      <c r="A126" s="182" t="s">
        <v>1627</v>
      </c>
      <c r="B126" s="183" t="s">
        <v>1568</v>
      </c>
      <c r="C126" s="184" t="s">
        <v>1537</v>
      </c>
      <c r="E126" s="608"/>
      <c r="F126" s="477"/>
      <c r="G126" s="477"/>
      <c r="H126" s="477"/>
      <c r="I126" s="477"/>
      <c r="J126" s="477"/>
      <c r="K126" s="477"/>
      <c r="L126" s="477"/>
      <c r="M126" s="477"/>
      <c r="N126" s="477"/>
      <c r="O126" s="477"/>
      <c r="P126" s="180" t="s">
        <v>1329</v>
      </c>
      <c r="Q126" s="477"/>
      <c r="R126" s="608"/>
      <c r="S126" s="608"/>
      <c r="T126" s="608"/>
      <c r="U126" s="608"/>
      <c r="V126" s="608"/>
      <c r="W126" s="608"/>
      <c r="X126" s="608"/>
      <c r="Y126" s="608"/>
      <c r="Z126" s="608"/>
      <c r="AA126" s="608"/>
      <c r="AB126" s="608"/>
      <c r="AC126" s="608"/>
      <c r="AD126" s="608"/>
      <c r="AE126" s="608"/>
      <c r="AF126" s="608"/>
      <c r="AG126" s="608"/>
      <c r="AH126" s="608"/>
      <c r="AI126" s="608"/>
      <c r="AJ126" s="608"/>
      <c r="AK126" s="608"/>
    </row>
    <row r="127" spans="1:37" ht="15.5" x14ac:dyDescent="0.35">
      <c r="A127" s="182" t="s">
        <v>1628</v>
      </c>
      <c r="B127" s="183" t="s">
        <v>1551</v>
      </c>
      <c r="C127" s="184" t="s">
        <v>1532</v>
      </c>
      <c r="E127" s="608"/>
      <c r="F127" s="477"/>
      <c r="G127" s="477"/>
      <c r="H127" s="477"/>
      <c r="I127" s="477"/>
      <c r="J127" s="477"/>
      <c r="K127" s="477"/>
      <c r="L127" s="477"/>
      <c r="M127" s="477"/>
      <c r="N127" s="477"/>
      <c r="O127" s="477"/>
      <c r="P127" s="180" t="s">
        <v>1330</v>
      </c>
      <c r="Q127" s="477"/>
      <c r="R127" s="608"/>
      <c r="S127" s="608"/>
      <c r="T127" s="608"/>
      <c r="U127" s="608"/>
      <c r="V127" s="608"/>
      <c r="W127" s="608"/>
      <c r="X127" s="608"/>
      <c r="Y127" s="608"/>
      <c r="Z127" s="608"/>
      <c r="AA127" s="608"/>
      <c r="AB127" s="608"/>
      <c r="AC127" s="608"/>
      <c r="AD127" s="608"/>
      <c r="AE127" s="608"/>
      <c r="AF127" s="608"/>
      <c r="AG127" s="608"/>
      <c r="AH127" s="608"/>
      <c r="AI127" s="608"/>
      <c r="AJ127" s="608"/>
      <c r="AK127" s="608"/>
    </row>
    <row r="128" spans="1:37" ht="15.5" x14ac:dyDescent="0.35">
      <c r="A128" s="182" t="s">
        <v>1629</v>
      </c>
      <c r="B128" s="183" t="s">
        <v>1556</v>
      </c>
      <c r="C128" s="184" t="s">
        <v>39</v>
      </c>
      <c r="E128" s="608"/>
      <c r="F128" s="477"/>
      <c r="G128" s="477"/>
      <c r="H128" s="477"/>
      <c r="I128" s="477"/>
      <c r="J128" s="477"/>
      <c r="K128" s="477"/>
      <c r="L128" s="477"/>
      <c r="M128" s="477"/>
      <c r="N128" s="477"/>
      <c r="O128" s="477"/>
      <c r="P128" s="180" t="s">
        <v>1331</v>
      </c>
      <c r="Q128" s="477"/>
      <c r="R128" s="608"/>
      <c r="S128" s="608"/>
      <c r="T128" s="608"/>
      <c r="U128" s="608"/>
      <c r="V128" s="608"/>
      <c r="W128" s="608"/>
      <c r="X128" s="608"/>
      <c r="Y128" s="608"/>
      <c r="Z128" s="608"/>
      <c r="AA128" s="608"/>
      <c r="AB128" s="608"/>
      <c r="AC128" s="608"/>
      <c r="AD128" s="608"/>
      <c r="AE128" s="608"/>
      <c r="AF128" s="608"/>
      <c r="AG128" s="608"/>
      <c r="AH128" s="608"/>
      <c r="AI128" s="608"/>
      <c r="AJ128" s="608"/>
      <c r="AK128" s="608"/>
    </row>
    <row r="129" spans="1:37" ht="15.5" x14ac:dyDescent="0.35">
      <c r="A129" s="182" t="s">
        <v>1630</v>
      </c>
      <c r="B129" s="183" t="s">
        <v>1568</v>
      </c>
      <c r="C129" s="184" t="s">
        <v>1537</v>
      </c>
      <c r="E129" s="608"/>
      <c r="F129" s="477"/>
      <c r="G129" s="477"/>
      <c r="H129" s="477"/>
      <c r="I129" s="477"/>
      <c r="J129" s="477"/>
      <c r="K129" s="477"/>
      <c r="L129" s="477"/>
      <c r="M129" s="477"/>
      <c r="N129" s="477"/>
      <c r="O129" s="477"/>
      <c r="P129" s="180" t="s">
        <v>1332</v>
      </c>
      <c r="Q129" s="477"/>
      <c r="R129" s="608"/>
      <c r="S129" s="608"/>
      <c r="T129" s="608"/>
      <c r="U129" s="608"/>
      <c r="V129" s="608"/>
      <c r="W129" s="608"/>
      <c r="X129" s="608"/>
      <c r="Y129" s="608"/>
      <c r="Z129" s="608"/>
      <c r="AA129" s="608"/>
      <c r="AB129" s="608"/>
      <c r="AC129" s="608"/>
      <c r="AD129" s="608"/>
      <c r="AE129" s="608"/>
      <c r="AF129" s="608"/>
      <c r="AG129" s="608"/>
      <c r="AH129" s="608"/>
      <c r="AI129" s="608"/>
      <c r="AJ129" s="608"/>
      <c r="AK129" s="608"/>
    </row>
    <row r="130" spans="1:37" ht="15.5" x14ac:dyDescent="0.35">
      <c r="A130" s="182" t="s">
        <v>1631</v>
      </c>
      <c r="B130" s="183" t="s">
        <v>1534</v>
      </c>
      <c r="C130" s="184" t="s">
        <v>39</v>
      </c>
      <c r="E130" s="608"/>
      <c r="F130" s="477"/>
      <c r="G130" s="477"/>
      <c r="H130" s="477"/>
      <c r="I130" s="477"/>
      <c r="J130" s="477"/>
      <c r="K130" s="477"/>
      <c r="L130" s="477"/>
      <c r="M130" s="477"/>
      <c r="N130" s="477"/>
      <c r="O130" s="477"/>
      <c r="P130" s="180" t="s">
        <v>1333</v>
      </c>
      <c r="Q130" s="477"/>
      <c r="R130" s="608"/>
      <c r="S130" s="608"/>
      <c r="T130" s="608"/>
      <c r="U130" s="608"/>
      <c r="V130" s="608"/>
      <c r="W130" s="608"/>
      <c r="X130" s="608"/>
      <c r="Y130" s="608"/>
      <c r="Z130" s="608"/>
      <c r="AA130" s="608"/>
      <c r="AB130" s="608"/>
      <c r="AC130" s="608"/>
      <c r="AD130" s="608"/>
      <c r="AE130" s="608"/>
      <c r="AF130" s="608"/>
      <c r="AG130" s="608"/>
      <c r="AH130" s="608"/>
      <c r="AI130" s="608"/>
      <c r="AJ130" s="608"/>
      <c r="AK130" s="608"/>
    </row>
    <row r="131" spans="1:37" ht="15.5" x14ac:dyDescent="0.35">
      <c r="A131" s="182" t="s">
        <v>1632</v>
      </c>
      <c r="B131" s="183" t="s">
        <v>1534</v>
      </c>
      <c r="C131" s="184" t="s">
        <v>39</v>
      </c>
      <c r="E131" s="608"/>
      <c r="F131" s="608"/>
      <c r="G131" s="608"/>
      <c r="H131" s="608"/>
      <c r="I131" s="608"/>
      <c r="J131" s="608"/>
      <c r="K131" s="608"/>
      <c r="L131" s="608"/>
      <c r="M131" s="608"/>
      <c r="N131" s="608"/>
      <c r="O131" s="608"/>
      <c r="P131" s="608"/>
      <c r="Q131" s="608"/>
      <c r="R131" s="608"/>
      <c r="S131" s="608"/>
      <c r="T131" s="608"/>
      <c r="U131" s="608"/>
      <c r="V131" s="608"/>
      <c r="W131" s="608"/>
      <c r="X131" s="608"/>
      <c r="Y131" s="608"/>
      <c r="Z131" s="608"/>
      <c r="AA131" s="608"/>
      <c r="AB131" s="608"/>
      <c r="AC131" s="608"/>
      <c r="AD131" s="608"/>
      <c r="AE131" s="608"/>
      <c r="AF131" s="608"/>
      <c r="AG131" s="608"/>
      <c r="AH131" s="608"/>
      <c r="AI131" s="608"/>
      <c r="AJ131" s="608"/>
      <c r="AK131" s="608"/>
    </row>
    <row r="132" spans="1:37" ht="15.5" x14ac:dyDescent="0.35">
      <c r="A132" s="182" t="s">
        <v>1633</v>
      </c>
      <c r="B132" s="183" t="s">
        <v>1570</v>
      </c>
      <c r="C132" s="184" t="s">
        <v>1546</v>
      </c>
      <c r="E132" s="608"/>
      <c r="F132" s="608"/>
      <c r="G132" s="608"/>
      <c r="H132" s="608"/>
      <c r="I132" s="608"/>
      <c r="J132" s="608"/>
      <c r="K132" s="608"/>
      <c r="L132" s="608"/>
      <c r="M132" s="608"/>
      <c r="N132" s="608"/>
      <c r="O132" s="608"/>
      <c r="P132" s="608"/>
      <c r="Q132" s="608"/>
      <c r="R132" s="608"/>
      <c r="S132" s="608"/>
      <c r="T132" s="608"/>
      <c r="U132" s="608"/>
      <c r="V132" s="608"/>
      <c r="W132" s="608"/>
      <c r="X132" s="608"/>
      <c r="Y132" s="608"/>
      <c r="Z132" s="608"/>
      <c r="AA132" s="608"/>
      <c r="AB132" s="608"/>
      <c r="AC132" s="608"/>
      <c r="AD132" s="608"/>
      <c r="AE132" s="608"/>
      <c r="AF132" s="608"/>
      <c r="AG132" s="608"/>
      <c r="AH132" s="608"/>
      <c r="AI132" s="608"/>
      <c r="AJ132" s="608"/>
    </row>
    <row r="133" spans="1:37" ht="15.5" x14ac:dyDescent="0.35">
      <c r="A133" s="182" t="s">
        <v>1634</v>
      </c>
      <c r="B133" s="183" t="s">
        <v>1545</v>
      </c>
      <c r="C133" s="184" t="s">
        <v>1546</v>
      </c>
      <c r="E133" s="608"/>
      <c r="F133" s="608"/>
      <c r="G133" s="608"/>
      <c r="H133" s="608"/>
      <c r="I133" s="608"/>
      <c r="J133" s="608"/>
      <c r="K133" s="608"/>
      <c r="L133" s="608"/>
      <c r="M133" s="608"/>
      <c r="N133" s="608"/>
      <c r="O133" s="608"/>
      <c r="P133" s="608"/>
      <c r="Q133" s="608"/>
      <c r="R133" s="608"/>
      <c r="S133" s="608"/>
      <c r="T133" s="608"/>
      <c r="U133" s="608"/>
      <c r="V133" s="608"/>
      <c r="W133" s="608"/>
      <c r="X133" s="608"/>
      <c r="Y133" s="608"/>
      <c r="Z133" s="608"/>
      <c r="AA133" s="608"/>
      <c r="AB133" s="608"/>
      <c r="AC133" s="608"/>
      <c r="AD133" s="608"/>
      <c r="AE133" s="608"/>
      <c r="AF133" s="608"/>
      <c r="AG133" s="608"/>
      <c r="AH133" s="608"/>
      <c r="AI133" s="608"/>
      <c r="AJ133" s="608"/>
    </row>
    <row r="134" spans="1:37" ht="15.5" x14ac:dyDescent="0.35">
      <c r="A134" s="182" t="s">
        <v>1635</v>
      </c>
      <c r="B134" s="183" t="s">
        <v>1545</v>
      </c>
      <c r="C134" s="184" t="s">
        <v>1546</v>
      </c>
      <c r="E134" s="608"/>
      <c r="F134" s="608"/>
      <c r="G134" s="608"/>
      <c r="H134" s="608"/>
      <c r="I134" s="608"/>
      <c r="J134" s="608"/>
      <c r="K134" s="608"/>
      <c r="L134" s="608"/>
      <c r="M134" s="608"/>
      <c r="N134" s="608"/>
      <c r="O134" s="608"/>
      <c r="P134" s="608"/>
      <c r="Q134" s="608"/>
      <c r="R134" s="608"/>
      <c r="S134" s="608"/>
      <c r="T134" s="608"/>
      <c r="U134" s="608"/>
      <c r="V134" s="608"/>
      <c r="W134" s="608"/>
      <c r="X134" s="608"/>
      <c r="Y134" s="608"/>
      <c r="Z134" s="608"/>
      <c r="AA134" s="608"/>
      <c r="AB134" s="608"/>
      <c r="AC134" s="608"/>
      <c r="AD134" s="608"/>
      <c r="AE134" s="608"/>
      <c r="AF134" s="608"/>
      <c r="AG134" s="608"/>
      <c r="AH134" s="608"/>
      <c r="AI134" s="608"/>
      <c r="AJ134" s="608"/>
    </row>
    <row r="135" spans="1:37" ht="15.5" x14ac:dyDescent="0.35">
      <c r="A135" s="182" t="s">
        <v>1636</v>
      </c>
      <c r="B135" s="183" t="s">
        <v>1637</v>
      </c>
      <c r="C135" s="184" t="s">
        <v>1540</v>
      </c>
      <c r="E135" s="608"/>
      <c r="F135" s="608"/>
      <c r="G135" s="608"/>
      <c r="H135" s="608"/>
      <c r="I135" s="608"/>
      <c r="J135" s="608"/>
      <c r="K135" s="608"/>
      <c r="L135" s="608"/>
      <c r="M135" s="608"/>
      <c r="N135" s="608"/>
      <c r="O135" s="608"/>
      <c r="P135" s="608"/>
      <c r="Q135" s="608"/>
      <c r="R135" s="608"/>
      <c r="S135" s="608"/>
      <c r="T135" s="608"/>
      <c r="U135" s="608"/>
      <c r="V135" s="608"/>
      <c r="W135" s="608"/>
      <c r="X135" s="608"/>
      <c r="Y135" s="608"/>
      <c r="Z135" s="608"/>
      <c r="AA135" s="608"/>
      <c r="AB135" s="608"/>
      <c r="AC135" s="608"/>
      <c r="AD135" s="608"/>
      <c r="AE135" s="608"/>
      <c r="AF135" s="608"/>
      <c r="AG135" s="608"/>
      <c r="AH135" s="608"/>
      <c r="AI135" s="608"/>
      <c r="AJ135" s="608"/>
    </row>
    <row r="136" spans="1:37" ht="15.5" x14ac:dyDescent="0.35">
      <c r="A136" s="182" t="s">
        <v>1638</v>
      </c>
      <c r="B136" s="183" t="s">
        <v>1566</v>
      </c>
      <c r="C136" s="184" t="s">
        <v>1546</v>
      </c>
      <c r="E136" s="608"/>
      <c r="F136" s="608"/>
      <c r="G136" s="608"/>
      <c r="H136" s="608"/>
      <c r="I136" s="608"/>
      <c r="J136" s="608"/>
      <c r="K136" s="608"/>
      <c r="L136" s="608"/>
      <c r="M136" s="608"/>
      <c r="N136" s="608"/>
      <c r="O136" s="608"/>
      <c r="P136" s="608"/>
      <c r="Q136" s="608"/>
      <c r="R136" s="608"/>
      <c r="S136" s="608"/>
      <c r="T136" s="608"/>
      <c r="U136" s="608"/>
      <c r="V136" s="608"/>
      <c r="W136" s="608"/>
      <c r="X136" s="608"/>
      <c r="Y136" s="608"/>
      <c r="Z136" s="608"/>
      <c r="AA136" s="608"/>
      <c r="AB136" s="608"/>
      <c r="AC136" s="608"/>
      <c r="AD136" s="608"/>
      <c r="AE136" s="608"/>
      <c r="AF136" s="608"/>
      <c r="AG136" s="608"/>
      <c r="AH136" s="608"/>
      <c r="AI136" s="608"/>
      <c r="AJ136" s="608"/>
    </row>
    <row r="137" spans="1:37" ht="15.5" x14ac:dyDescent="0.35">
      <c r="A137" s="182" t="s">
        <v>1639</v>
      </c>
      <c r="B137" s="183" t="s">
        <v>1568</v>
      </c>
      <c r="C137" s="184" t="s">
        <v>1537</v>
      </c>
      <c r="E137" s="608"/>
      <c r="F137" s="608"/>
      <c r="G137" s="608"/>
      <c r="H137" s="608"/>
      <c r="I137" s="608"/>
      <c r="J137" s="608"/>
      <c r="K137" s="608"/>
      <c r="L137" s="608"/>
      <c r="M137" s="608"/>
      <c r="N137" s="608"/>
      <c r="O137" s="608"/>
      <c r="P137" s="608"/>
      <c r="Q137" s="608"/>
      <c r="R137" s="608"/>
      <c r="S137" s="608"/>
      <c r="T137" s="608"/>
      <c r="U137" s="608"/>
      <c r="V137" s="608"/>
      <c r="W137" s="608"/>
      <c r="X137" s="608"/>
      <c r="Y137" s="608"/>
      <c r="Z137" s="608"/>
      <c r="AA137" s="608"/>
      <c r="AB137" s="608"/>
      <c r="AC137" s="608"/>
      <c r="AD137" s="608"/>
      <c r="AE137" s="608"/>
      <c r="AF137" s="608"/>
      <c r="AG137" s="608"/>
      <c r="AH137" s="608"/>
      <c r="AI137" s="608"/>
      <c r="AJ137" s="608"/>
    </row>
    <row r="138" spans="1:37" ht="15.5" x14ac:dyDescent="0.35">
      <c r="A138" s="182" t="s">
        <v>1640</v>
      </c>
      <c r="B138" s="183" t="s">
        <v>1568</v>
      </c>
      <c r="C138" s="184" t="s">
        <v>1537</v>
      </c>
      <c r="E138" s="608"/>
      <c r="F138" s="608"/>
      <c r="G138" s="608"/>
      <c r="H138" s="608"/>
      <c r="I138" s="608"/>
      <c r="J138" s="608"/>
      <c r="K138" s="608"/>
      <c r="L138" s="608"/>
      <c r="M138" s="608"/>
      <c r="N138" s="608"/>
      <c r="O138" s="608"/>
      <c r="P138" s="608"/>
      <c r="Q138" s="608"/>
      <c r="R138" s="608"/>
      <c r="S138" s="608"/>
      <c r="T138" s="608"/>
      <c r="U138" s="608"/>
      <c r="V138" s="608"/>
      <c r="W138" s="608"/>
      <c r="X138" s="608"/>
      <c r="Y138" s="608"/>
      <c r="Z138" s="608"/>
      <c r="AA138" s="608"/>
      <c r="AB138" s="608"/>
      <c r="AC138" s="608"/>
      <c r="AD138" s="608"/>
      <c r="AE138" s="608"/>
      <c r="AF138" s="608"/>
      <c r="AG138" s="608"/>
      <c r="AH138" s="608"/>
      <c r="AI138" s="608"/>
      <c r="AJ138" s="608"/>
    </row>
    <row r="139" spans="1:37" ht="15.5" x14ac:dyDescent="0.35">
      <c r="A139" s="182" t="s">
        <v>1641</v>
      </c>
      <c r="B139" s="183" t="s">
        <v>1549</v>
      </c>
      <c r="C139" s="184" t="s">
        <v>1546</v>
      </c>
      <c r="E139" s="608"/>
      <c r="F139" s="608"/>
      <c r="G139" s="608"/>
      <c r="H139" s="608"/>
      <c r="I139" s="608"/>
      <c r="J139" s="608"/>
      <c r="K139" s="608"/>
      <c r="L139" s="608"/>
      <c r="M139" s="608"/>
      <c r="N139" s="608"/>
      <c r="O139" s="608"/>
      <c r="P139" s="608"/>
      <c r="Q139" s="608"/>
      <c r="R139" s="608"/>
      <c r="S139" s="608"/>
      <c r="T139" s="608"/>
      <c r="U139" s="608"/>
      <c r="V139" s="608"/>
      <c r="W139" s="608"/>
      <c r="X139" s="608"/>
      <c r="Y139" s="608"/>
      <c r="Z139" s="608"/>
      <c r="AA139" s="608"/>
      <c r="AB139" s="608"/>
      <c r="AC139" s="608"/>
      <c r="AD139" s="608"/>
      <c r="AE139" s="608"/>
      <c r="AF139" s="608"/>
      <c r="AG139" s="608"/>
      <c r="AH139" s="608"/>
      <c r="AI139" s="608"/>
      <c r="AJ139" s="608"/>
    </row>
    <row r="140" spans="1:37" ht="15.5" x14ac:dyDescent="0.35">
      <c r="A140" s="182" t="s">
        <v>1642</v>
      </c>
      <c r="B140" s="183" t="s">
        <v>1545</v>
      </c>
      <c r="C140" s="184" t="s">
        <v>1546</v>
      </c>
      <c r="E140" s="608"/>
      <c r="F140" s="608"/>
      <c r="G140" s="608"/>
      <c r="H140" s="608"/>
      <c r="I140" s="608"/>
      <c r="J140" s="608"/>
      <c r="K140" s="608"/>
      <c r="L140" s="608"/>
      <c r="M140" s="608"/>
      <c r="N140" s="608"/>
      <c r="O140" s="608"/>
      <c r="P140" s="608"/>
      <c r="Q140" s="608"/>
      <c r="R140" s="608"/>
      <c r="S140" s="608"/>
      <c r="T140" s="608"/>
      <c r="U140" s="608"/>
      <c r="V140" s="608"/>
      <c r="W140" s="608"/>
      <c r="X140" s="608"/>
      <c r="Y140" s="608"/>
      <c r="Z140" s="608"/>
      <c r="AA140" s="608"/>
      <c r="AB140" s="608"/>
      <c r="AC140" s="608"/>
      <c r="AD140" s="608"/>
      <c r="AE140" s="608"/>
      <c r="AF140" s="608"/>
      <c r="AG140" s="608"/>
      <c r="AH140" s="608"/>
      <c r="AI140" s="608"/>
      <c r="AJ140" s="608"/>
    </row>
    <row r="141" spans="1:37" ht="15.5" x14ac:dyDescent="0.35">
      <c r="A141" s="182" t="s">
        <v>1643</v>
      </c>
      <c r="B141" s="183" t="s">
        <v>1534</v>
      </c>
      <c r="C141" s="184" t="s">
        <v>39</v>
      </c>
      <c r="E141" s="608"/>
      <c r="F141" s="608"/>
      <c r="G141" s="608"/>
      <c r="H141" s="608"/>
      <c r="I141" s="608"/>
      <c r="J141" s="608"/>
      <c r="K141" s="608"/>
      <c r="L141" s="608"/>
      <c r="M141" s="608"/>
      <c r="N141" s="608"/>
      <c r="O141" s="608"/>
      <c r="P141" s="608"/>
      <c r="Q141" s="608"/>
      <c r="R141" s="608"/>
      <c r="S141" s="608"/>
      <c r="T141" s="608"/>
      <c r="U141" s="608"/>
      <c r="V141" s="608"/>
      <c r="W141" s="608"/>
      <c r="X141" s="608"/>
      <c r="Y141" s="608"/>
      <c r="Z141" s="608"/>
      <c r="AA141" s="608"/>
      <c r="AB141" s="608"/>
      <c r="AC141" s="608"/>
      <c r="AD141" s="608"/>
      <c r="AE141" s="608"/>
      <c r="AF141" s="608"/>
      <c r="AG141" s="608"/>
      <c r="AH141" s="608"/>
      <c r="AI141" s="608"/>
      <c r="AJ141" s="608"/>
    </row>
    <row r="142" spans="1:37" ht="15.5" x14ac:dyDescent="0.35">
      <c r="A142" s="182" t="s">
        <v>1644</v>
      </c>
      <c r="B142" s="183" t="s">
        <v>1566</v>
      </c>
      <c r="C142" s="184" t="s">
        <v>1546</v>
      </c>
      <c r="E142" s="608"/>
      <c r="F142" s="608"/>
      <c r="G142" s="608"/>
      <c r="H142" s="608"/>
      <c r="I142" s="608"/>
      <c r="J142" s="608"/>
      <c r="K142" s="608"/>
      <c r="L142" s="608"/>
      <c r="M142" s="608"/>
      <c r="N142" s="608"/>
      <c r="O142" s="608"/>
      <c r="P142" s="608"/>
      <c r="Q142" s="608"/>
      <c r="R142" s="608"/>
      <c r="S142" s="608"/>
      <c r="T142" s="608"/>
      <c r="U142" s="608"/>
      <c r="V142" s="608"/>
      <c r="W142" s="608"/>
      <c r="X142" s="608"/>
      <c r="Y142" s="608"/>
      <c r="Z142" s="608"/>
      <c r="AA142" s="608"/>
      <c r="AB142" s="608"/>
      <c r="AC142" s="608"/>
      <c r="AD142" s="608"/>
      <c r="AE142" s="608"/>
      <c r="AF142" s="608"/>
      <c r="AG142" s="608"/>
      <c r="AH142" s="608"/>
      <c r="AI142" s="608"/>
      <c r="AJ142" s="608"/>
    </row>
    <row r="143" spans="1:37" ht="15.5" x14ac:dyDescent="0.35">
      <c r="A143" s="182" t="s">
        <v>1645</v>
      </c>
      <c r="B143" s="183" t="s">
        <v>1593</v>
      </c>
      <c r="C143" s="184" t="s">
        <v>1532</v>
      </c>
      <c r="E143" s="608"/>
      <c r="F143" s="608"/>
      <c r="G143" s="608"/>
      <c r="H143" s="608"/>
      <c r="I143" s="608"/>
      <c r="J143" s="608"/>
      <c r="K143" s="608"/>
      <c r="L143" s="608"/>
      <c r="M143" s="608"/>
      <c r="N143" s="608"/>
      <c r="O143" s="608"/>
      <c r="P143" s="608"/>
      <c r="Q143" s="608"/>
      <c r="R143" s="608"/>
      <c r="S143" s="608"/>
      <c r="T143" s="608"/>
      <c r="U143" s="608"/>
      <c r="V143" s="608"/>
      <c r="W143" s="608"/>
      <c r="X143" s="608"/>
      <c r="Y143" s="608"/>
      <c r="Z143" s="608"/>
      <c r="AA143" s="608"/>
      <c r="AB143" s="608"/>
      <c r="AC143" s="608"/>
      <c r="AD143" s="608"/>
      <c r="AE143" s="608"/>
      <c r="AF143" s="608"/>
      <c r="AG143" s="608"/>
      <c r="AH143" s="608"/>
      <c r="AI143" s="608"/>
      <c r="AJ143" s="608"/>
    </row>
    <row r="144" spans="1:37" ht="15.5" x14ac:dyDescent="0.35">
      <c r="A144" s="182" t="s">
        <v>1646</v>
      </c>
      <c r="B144" s="183" t="s">
        <v>1563</v>
      </c>
      <c r="C144" s="184" t="s">
        <v>39</v>
      </c>
      <c r="E144" s="608"/>
      <c r="F144" s="608"/>
      <c r="G144" s="608"/>
      <c r="H144" s="608"/>
      <c r="I144" s="608"/>
      <c r="J144" s="608"/>
      <c r="K144" s="608"/>
      <c r="L144" s="608"/>
      <c r="M144" s="608"/>
      <c r="N144" s="608"/>
      <c r="O144" s="608"/>
      <c r="P144" s="608"/>
      <c r="Q144" s="608"/>
      <c r="R144" s="608"/>
      <c r="S144" s="608"/>
      <c r="T144" s="608"/>
      <c r="U144" s="608"/>
      <c r="V144" s="608"/>
      <c r="W144" s="608"/>
      <c r="X144" s="608"/>
      <c r="Y144" s="608"/>
      <c r="Z144" s="608"/>
      <c r="AA144" s="608"/>
      <c r="AB144" s="608"/>
      <c r="AC144" s="608"/>
      <c r="AD144" s="608"/>
      <c r="AE144" s="608"/>
      <c r="AF144" s="608"/>
      <c r="AG144" s="608"/>
      <c r="AH144" s="608"/>
      <c r="AI144" s="608"/>
      <c r="AJ144" s="608"/>
    </row>
    <row r="145" spans="1:36" ht="15.5" x14ac:dyDescent="0.35">
      <c r="A145" s="182" t="s">
        <v>1647</v>
      </c>
      <c r="B145" s="183" t="s">
        <v>37</v>
      </c>
      <c r="C145" s="184" t="s">
        <v>39</v>
      </c>
      <c r="E145" s="608"/>
      <c r="F145" s="608"/>
      <c r="G145" s="608"/>
      <c r="H145" s="608"/>
      <c r="I145" s="608"/>
      <c r="J145" s="608"/>
      <c r="K145" s="608"/>
      <c r="L145" s="608"/>
      <c r="M145" s="608"/>
      <c r="N145" s="608"/>
      <c r="O145" s="608"/>
      <c r="P145" s="608"/>
      <c r="Q145" s="608"/>
      <c r="R145" s="608"/>
      <c r="S145" s="608"/>
      <c r="T145" s="608"/>
      <c r="U145" s="608"/>
      <c r="V145" s="608"/>
      <c r="W145" s="608"/>
      <c r="X145" s="608"/>
      <c r="Y145" s="608"/>
      <c r="Z145" s="608"/>
      <c r="AA145" s="608"/>
      <c r="AB145" s="608"/>
      <c r="AC145" s="608"/>
      <c r="AD145" s="608"/>
      <c r="AE145" s="608"/>
      <c r="AF145" s="608"/>
      <c r="AG145" s="608"/>
      <c r="AH145" s="608"/>
      <c r="AI145" s="608"/>
      <c r="AJ145" s="608"/>
    </row>
    <row r="146" spans="1:36" ht="15.5" x14ac:dyDescent="0.35">
      <c r="A146" s="182" t="s">
        <v>1648</v>
      </c>
      <c r="B146" s="183" t="s">
        <v>1531</v>
      </c>
      <c r="C146" s="184" t="s">
        <v>1532</v>
      </c>
      <c r="E146" s="608"/>
      <c r="F146" s="608"/>
      <c r="G146" s="608"/>
      <c r="H146" s="608"/>
      <c r="I146" s="608"/>
      <c r="J146" s="608"/>
      <c r="K146" s="608"/>
      <c r="L146" s="608"/>
      <c r="M146" s="608"/>
      <c r="N146" s="608"/>
      <c r="O146" s="608"/>
      <c r="P146" s="608"/>
      <c r="Q146" s="608"/>
      <c r="R146" s="608"/>
      <c r="S146" s="608"/>
      <c r="T146" s="608"/>
      <c r="U146" s="608"/>
      <c r="V146" s="608"/>
      <c r="W146" s="608"/>
      <c r="X146" s="608"/>
      <c r="Y146" s="608"/>
      <c r="Z146" s="608"/>
      <c r="AA146" s="608"/>
      <c r="AB146" s="608"/>
      <c r="AC146" s="608"/>
      <c r="AD146" s="608"/>
      <c r="AE146" s="608"/>
      <c r="AF146" s="608"/>
      <c r="AG146" s="608"/>
      <c r="AH146" s="608"/>
      <c r="AI146" s="608"/>
      <c r="AJ146" s="608"/>
    </row>
    <row r="147" spans="1:36" ht="15.5" x14ac:dyDescent="0.35">
      <c r="A147" s="182" t="s">
        <v>1649</v>
      </c>
      <c r="B147" s="183" t="s">
        <v>1579</v>
      </c>
      <c r="C147" s="184" t="s">
        <v>1532</v>
      </c>
      <c r="E147" s="608"/>
      <c r="F147" s="608"/>
      <c r="G147" s="608"/>
      <c r="H147" s="608"/>
      <c r="I147" s="608"/>
      <c r="J147" s="608"/>
      <c r="K147" s="608"/>
      <c r="L147" s="608"/>
      <c r="M147" s="608"/>
      <c r="N147" s="608"/>
      <c r="O147" s="608"/>
      <c r="P147" s="608"/>
      <c r="Q147" s="608"/>
      <c r="R147" s="608"/>
      <c r="S147" s="608"/>
      <c r="T147" s="608"/>
      <c r="U147" s="608"/>
      <c r="V147" s="608"/>
      <c r="W147" s="608"/>
      <c r="X147" s="608"/>
      <c r="Y147" s="608"/>
      <c r="Z147" s="608"/>
      <c r="AA147" s="608"/>
      <c r="AB147" s="608"/>
      <c r="AC147" s="608"/>
      <c r="AD147" s="608"/>
      <c r="AE147" s="608"/>
      <c r="AF147" s="608"/>
      <c r="AG147" s="608"/>
      <c r="AH147" s="608"/>
      <c r="AI147" s="608"/>
      <c r="AJ147" s="608"/>
    </row>
    <row r="148" spans="1:36" ht="15.5" x14ac:dyDescent="0.35">
      <c r="A148" s="182" t="s">
        <v>1650</v>
      </c>
      <c r="B148" s="183" t="s">
        <v>1531</v>
      </c>
      <c r="C148" s="184" t="s">
        <v>1532</v>
      </c>
      <c r="E148" s="608"/>
      <c r="F148" s="608"/>
      <c r="G148" s="608"/>
      <c r="H148" s="608"/>
      <c r="I148" s="608"/>
      <c r="J148" s="608"/>
      <c r="K148" s="608"/>
      <c r="L148" s="608"/>
      <c r="M148" s="608"/>
      <c r="N148" s="608"/>
      <c r="O148" s="608"/>
      <c r="P148" s="608"/>
      <c r="Q148" s="608"/>
      <c r="R148" s="608"/>
      <c r="S148" s="608"/>
      <c r="T148" s="608"/>
      <c r="U148" s="608"/>
      <c r="V148" s="608"/>
      <c r="W148" s="608"/>
      <c r="X148" s="608"/>
      <c r="Y148" s="608"/>
      <c r="Z148" s="608"/>
      <c r="AA148" s="608"/>
      <c r="AB148" s="608"/>
      <c r="AC148" s="608"/>
      <c r="AD148" s="608"/>
      <c r="AE148" s="608"/>
      <c r="AF148" s="608"/>
      <c r="AG148" s="608"/>
      <c r="AH148" s="608"/>
      <c r="AI148" s="608"/>
      <c r="AJ148" s="608"/>
    </row>
    <row r="149" spans="1:36" ht="15.5" x14ac:dyDescent="0.35">
      <c r="A149" s="182" t="s">
        <v>1651</v>
      </c>
      <c r="B149" s="183" t="s">
        <v>1551</v>
      </c>
      <c r="C149" s="184" t="s">
        <v>1532</v>
      </c>
      <c r="E149" s="608"/>
      <c r="F149" s="608"/>
      <c r="G149" s="608"/>
      <c r="H149" s="608"/>
      <c r="I149" s="608"/>
      <c r="J149" s="608"/>
      <c r="K149" s="608"/>
      <c r="L149" s="608"/>
      <c r="M149" s="608"/>
      <c r="N149" s="608"/>
      <c r="O149" s="608"/>
      <c r="P149" s="608"/>
      <c r="Q149" s="608"/>
      <c r="R149" s="608"/>
      <c r="S149" s="608"/>
      <c r="T149" s="608"/>
      <c r="U149" s="608"/>
      <c r="V149" s="608"/>
      <c r="W149" s="608"/>
      <c r="X149" s="608"/>
      <c r="Y149" s="608"/>
      <c r="Z149" s="608"/>
      <c r="AA149" s="608"/>
      <c r="AB149" s="608"/>
      <c r="AC149" s="608"/>
      <c r="AD149" s="608"/>
      <c r="AE149" s="608"/>
      <c r="AF149" s="608"/>
      <c r="AG149" s="608"/>
      <c r="AH149" s="608"/>
      <c r="AI149" s="608"/>
      <c r="AJ149" s="608"/>
    </row>
    <row r="150" spans="1:36" ht="15.5" x14ac:dyDescent="0.35">
      <c r="A150" s="182" t="s">
        <v>1652</v>
      </c>
      <c r="B150" s="183" t="s">
        <v>37</v>
      </c>
      <c r="C150" s="184" t="s">
        <v>39</v>
      </c>
      <c r="E150" s="608"/>
      <c r="F150" s="608"/>
      <c r="G150" s="608"/>
      <c r="H150" s="608"/>
      <c r="I150" s="608"/>
      <c r="J150" s="608"/>
      <c r="K150" s="608"/>
      <c r="L150" s="608"/>
      <c r="M150" s="608"/>
      <c r="N150" s="608"/>
      <c r="O150" s="608"/>
      <c r="P150" s="608"/>
      <c r="Q150" s="608"/>
      <c r="R150" s="608"/>
      <c r="S150" s="608"/>
      <c r="T150" s="608"/>
      <c r="U150" s="608"/>
      <c r="V150" s="608"/>
      <c r="W150" s="608"/>
      <c r="X150" s="608"/>
      <c r="Y150" s="608"/>
      <c r="Z150" s="608"/>
      <c r="AA150" s="608"/>
      <c r="AB150" s="608"/>
      <c r="AC150" s="608"/>
      <c r="AD150" s="608"/>
      <c r="AE150" s="608"/>
      <c r="AF150" s="608"/>
      <c r="AG150" s="608"/>
      <c r="AH150" s="608"/>
      <c r="AI150" s="608"/>
      <c r="AJ150" s="608"/>
    </row>
    <row r="151" spans="1:36" ht="15.5" x14ac:dyDescent="0.35">
      <c r="A151" s="182" t="s">
        <v>1653</v>
      </c>
      <c r="B151" s="183" t="s">
        <v>37</v>
      </c>
      <c r="C151" s="184" t="s">
        <v>39</v>
      </c>
      <c r="E151" s="608"/>
      <c r="F151" s="608"/>
      <c r="G151" s="608"/>
      <c r="H151" s="608"/>
      <c r="I151" s="608"/>
      <c r="J151" s="608"/>
      <c r="K151" s="608"/>
      <c r="L151" s="608"/>
      <c r="M151" s="608"/>
      <c r="N151" s="608"/>
      <c r="O151" s="608"/>
      <c r="P151" s="608"/>
      <c r="Q151" s="608"/>
      <c r="R151" s="608"/>
      <c r="S151" s="608"/>
      <c r="T151" s="608"/>
      <c r="U151" s="608"/>
      <c r="V151" s="608"/>
      <c r="W151" s="608"/>
      <c r="X151" s="608"/>
      <c r="Y151" s="608"/>
      <c r="Z151" s="608"/>
      <c r="AA151" s="608"/>
      <c r="AB151" s="608"/>
      <c r="AC151" s="608"/>
      <c r="AD151" s="608"/>
      <c r="AE151" s="608"/>
      <c r="AF151" s="608"/>
      <c r="AG151" s="608"/>
      <c r="AH151" s="608"/>
      <c r="AI151" s="608"/>
      <c r="AJ151" s="608"/>
    </row>
    <row r="152" spans="1:36" ht="15.5" x14ac:dyDescent="0.35">
      <c r="A152" s="182" t="s">
        <v>1654</v>
      </c>
      <c r="B152" s="183" t="s">
        <v>1551</v>
      </c>
      <c r="C152" s="184" t="s">
        <v>1532</v>
      </c>
      <c r="E152" s="608"/>
      <c r="F152" s="608"/>
      <c r="G152" s="608"/>
      <c r="H152" s="608"/>
      <c r="I152" s="608"/>
      <c r="J152" s="608"/>
      <c r="K152" s="608"/>
      <c r="L152" s="608"/>
      <c r="M152" s="608"/>
      <c r="N152" s="608"/>
      <c r="O152" s="608"/>
      <c r="P152" s="608"/>
      <c r="Q152" s="608"/>
      <c r="R152" s="608"/>
      <c r="S152" s="608"/>
      <c r="T152" s="608"/>
      <c r="U152" s="608"/>
      <c r="V152" s="608"/>
      <c r="W152" s="608"/>
      <c r="X152" s="608"/>
      <c r="Y152" s="608"/>
      <c r="Z152" s="608"/>
      <c r="AA152" s="608"/>
      <c r="AB152" s="608"/>
      <c r="AC152" s="608"/>
      <c r="AD152" s="608"/>
      <c r="AE152" s="608"/>
      <c r="AF152" s="608"/>
      <c r="AG152" s="608"/>
      <c r="AH152" s="608"/>
      <c r="AI152" s="608"/>
      <c r="AJ152" s="608"/>
    </row>
    <row r="153" spans="1:36" ht="15.5" x14ac:dyDescent="0.35">
      <c r="A153" s="182" t="s">
        <v>1655</v>
      </c>
      <c r="B153" s="183" t="s">
        <v>1534</v>
      </c>
      <c r="C153" s="184" t="s">
        <v>39</v>
      </c>
      <c r="E153" s="608"/>
      <c r="F153" s="608"/>
      <c r="G153" s="608"/>
      <c r="H153" s="608"/>
      <c r="I153" s="608"/>
      <c r="J153" s="608"/>
      <c r="K153" s="608"/>
      <c r="L153" s="608"/>
      <c r="M153" s="608"/>
      <c r="N153" s="608"/>
      <c r="O153" s="608"/>
      <c r="P153" s="608"/>
      <c r="Q153" s="608"/>
      <c r="R153" s="608"/>
      <c r="S153" s="608"/>
      <c r="T153" s="608"/>
      <c r="U153" s="608"/>
      <c r="V153" s="608"/>
      <c r="W153" s="608"/>
      <c r="X153" s="608"/>
      <c r="Y153" s="608"/>
      <c r="Z153" s="608"/>
      <c r="AA153" s="608"/>
      <c r="AB153" s="608"/>
      <c r="AC153" s="608"/>
      <c r="AD153" s="608"/>
      <c r="AE153" s="608"/>
      <c r="AF153" s="608"/>
      <c r="AG153" s="608"/>
      <c r="AH153" s="608"/>
      <c r="AI153" s="608"/>
      <c r="AJ153" s="608"/>
    </row>
    <row r="154" spans="1:36" ht="15.5" x14ac:dyDescent="0.35">
      <c r="A154" s="182" t="s">
        <v>1656</v>
      </c>
      <c r="B154" s="183" t="s">
        <v>1545</v>
      </c>
      <c r="C154" s="184" t="s">
        <v>1546</v>
      </c>
      <c r="E154" s="608"/>
      <c r="F154" s="608"/>
      <c r="G154" s="608"/>
      <c r="H154" s="608"/>
      <c r="I154" s="608"/>
      <c r="J154" s="608"/>
      <c r="K154" s="608"/>
      <c r="L154" s="608"/>
      <c r="M154" s="608"/>
      <c r="N154" s="608"/>
      <c r="O154" s="608"/>
      <c r="P154" s="608"/>
      <c r="Q154" s="608"/>
      <c r="R154" s="608"/>
      <c r="S154" s="608"/>
      <c r="T154" s="608"/>
      <c r="U154" s="608"/>
      <c r="V154" s="608"/>
      <c r="W154" s="608"/>
      <c r="X154" s="608"/>
      <c r="Y154" s="608"/>
      <c r="Z154" s="608"/>
      <c r="AA154" s="608"/>
      <c r="AB154" s="608"/>
      <c r="AC154" s="608"/>
      <c r="AD154" s="608"/>
      <c r="AE154" s="608"/>
      <c r="AF154" s="608"/>
      <c r="AG154" s="608"/>
      <c r="AH154" s="608"/>
      <c r="AI154" s="608"/>
      <c r="AJ154" s="608"/>
    </row>
    <row r="155" spans="1:36" ht="15.5" x14ac:dyDescent="0.35">
      <c r="A155" s="182" t="s">
        <v>1657</v>
      </c>
      <c r="B155" s="183" t="s">
        <v>1593</v>
      </c>
      <c r="C155" s="184" t="s">
        <v>1532</v>
      </c>
      <c r="E155" s="608"/>
      <c r="F155" s="608"/>
      <c r="G155" s="608"/>
      <c r="H155" s="608"/>
      <c r="I155" s="608"/>
      <c r="J155" s="608"/>
      <c r="K155" s="608"/>
      <c r="L155" s="608"/>
      <c r="M155" s="608"/>
      <c r="N155" s="608"/>
      <c r="O155" s="608"/>
      <c r="P155" s="608"/>
      <c r="Q155" s="608"/>
      <c r="R155" s="608"/>
      <c r="S155" s="608"/>
      <c r="T155" s="608"/>
      <c r="U155" s="608"/>
      <c r="V155" s="608"/>
      <c r="W155" s="608"/>
      <c r="X155" s="608"/>
      <c r="Y155" s="608"/>
      <c r="Z155" s="608"/>
      <c r="AA155" s="608"/>
      <c r="AB155" s="608"/>
      <c r="AC155" s="608"/>
      <c r="AD155" s="608"/>
      <c r="AE155" s="608"/>
      <c r="AF155" s="608"/>
      <c r="AG155" s="608"/>
      <c r="AH155" s="608"/>
      <c r="AI155" s="608"/>
      <c r="AJ155" s="608"/>
    </row>
    <row r="156" spans="1:36" ht="15.5" x14ac:dyDescent="0.35">
      <c r="A156" s="182" t="s">
        <v>1658</v>
      </c>
      <c r="B156" s="183" t="s">
        <v>1551</v>
      </c>
      <c r="C156" s="184" t="s">
        <v>1532</v>
      </c>
      <c r="E156" s="608"/>
      <c r="F156" s="608"/>
      <c r="G156" s="608"/>
      <c r="H156" s="608"/>
      <c r="I156" s="608"/>
      <c r="J156" s="608"/>
      <c r="K156" s="608"/>
      <c r="L156" s="608"/>
      <c r="M156" s="608"/>
      <c r="N156" s="608"/>
      <c r="O156" s="608"/>
      <c r="P156" s="608"/>
      <c r="Q156" s="608"/>
      <c r="R156" s="608"/>
      <c r="S156" s="608"/>
      <c r="T156" s="608"/>
      <c r="U156" s="608"/>
      <c r="V156" s="608"/>
      <c r="W156" s="608"/>
      <c r="X156" s="608"/>
      <c r="Y156" s="608"/>
      <c r="Z156" s="608"/>
      <c r="AA156" s="608"/>
      <c r="AB156" s="608"/>
      <c r="AC156" s="608"/>
      <c r="AD156" s="608"/>
      <c r="AE156" s="608"/>
      <c r="AF156" s="608"/>
      <c r="AG156" s="608"/>
      <c r="AH156" s="608"/>
      <c r="AI156" s="608"/>
      <c r="AJ156" s="608"/>
    </row>
    <row r="157" spans="1:36" ht="15.5" x14ac:dyDescent="0.35">
      <c r="A157" s="182" t="s">
        <v>1659</v>
      </c>
      <c r="B157" s="183" t="s">
        <v>1660</v>
      </c>
      <c r="C157" s="184" t="s">
        <v>1532</v>
      </c>
      <c r="E157" s="608"/>
      <c r="F157" s="608"/>
      <c r="G157" s="608"/>
      <c r="H157" s="608"/>
      <c r="I157" s="608"/>
      <c r="J157" s="608"/>
      <c r="K157" s="608"/>
      <c r="L157" s="608"/>
      <c r="M157" s="608"/>
      <c r="N157" s="608"/>
      <c r="O157" s="608"/>
      <c r="P157" s="608"/>
      <c r="Q157" s="608"/>
      <c r="R157" s="608"/>
      <c r="S157" s="608"/>
      <c r="T157" s="608"/>
      <c r="U157" s="608"/>
      <c r="V157" s="608"/>
      <c r="W157" s="608"/>
      <c r="X157" s="608"/>
      <c r="Y157" s="608"/>
      <c r="Z157" s="608"/>
      <c r="AA157" s="608"/>
      <c r="AB157" s="608"/>
      <c r="AC157" s="608"/>
      <c r="AD157" s="608"/>
      <c r="AE157" s="608"/>
      <c r="AF157" s="608"/>
      <c r="AG157" s="608"/>
      <c r="AH157" s="608"/>
      <c r="AI157" s="608"/>
      <c r="AJ157" s="608"/>
    </row>
    <row r="158" spans="1:36" ht="15.5" x14ac:dyDescent="0.35">
      <c r="A158" s="182" t="s">
        <v>1661</v>
      </c>
      <c r="B158" s="183" t="s">
        <v>1583</v>
      </c>
      <c r="C158" s="184" t="s">
        <v>1537</v>
      </c>
      <c r="E158" s="608"/>
      <c r="F158" s="608"/>
      <c r="G158" s="608"/>
      <c r="H158" s="608"/>
      <c r="I158" s="608"/>
      <c r="J158" s="608"/>
      <c r="K158" s="608"/>
      <c r="L158" s="608"/>
      <c r="M158" s="608"/>
      <c r="N158" s="608"/>
      <c r="O158" s="608"/>
      <c r="P158" s="608"/>
      <c r="Q158" s="608"/>
      <c r="R158" s="608"/>
      <c r="S158" s="608"/>
      <c r="T158" s="608"/>
      <c r="U158" s="608"/>
      <c r="V158" s="608"/>
      <c r="W158" s="608"/>
      <c r="X158" s="608"/>
      <c r="Y158" s="608"/>
      <c r="Z158" s="608"/>
      <c r="AA158" s="608"/>
      <c r="AB158" s="608"/>
      <c r="AC158" s="608"/>
      <c r="AD158" s="608"/>
      <c r="AE158" s="608"/>
      <c r="AF158" s="608"/>
      <c r="AG158" s="608"/>
      <c r="AH158" s="608"/>
      <c r="AI158" s="608"/>
      <c r="AJ158" s="608"/>
    </row>
    <row r="159" spans="1:36" ht="15.5" x14ac:dyDescent="0.35">
      <c r="A159" s="182" t="s">
        <v>1662</v>
      </c>
      <c r="B159" s="183" t="s">
        <v>1637</v>
      </c>
      <c r="C159" s="184" t="s">
        <v>1540</v>
      </c>
      <c r="E159" s="608"/>
      <c r="F159" s="608"/>
      <c r="G159" s="608"/>
      <c r="H159" s="608"/>
      <c r="I159" s="608"/>
      <c r="J159" s="608"/>
      <c r="K159" s="608"/>
      <c r="L159" s="608"/>
      <c r="M159" s="608"/>
      <c r="N159" s="608"/>
      <c r="O159" s="608"/>
      <c r="P159" s="608"/>
      <c r="Q159" s="608"/>
      <c r="R159" s="608"/>
      <c r="S159" s="608"/>
      <c r="T159" s="608"/>
      <c r="U159" s="608"/>
      <c r="V159" s="608"/>
      <c r="W159" s="608"/>
      <c r="X159" s="608"/>
      <c r="Y159" s="608"/>
      <c r="Z159" s="608"/>
      <c r="AA159" s="608"/>
      <c r="AB159" s="608"/>
      <c r="AC159" s="608"/>
      <c r="AD159" s="608"/>
      <c r="AE159" s="608"/>
      <c r="AF159" s="608"/>
      <c r="AG159" s="608"/>
      <c r="AH159" s="608"/>
      <c r="AI159" s="608"/>
      <c r="AJ159" s="608"/>
    </row>
    <row r="160" spans="1:36" ht="15.5" x14ac:dyDescent="0.35">
      <c r="A160" s="182" t="s">
        <v>1663</v>
      </c>
      <c r="B160" s="183" t="s">
        <v>1551</v>
      </c>
      <c r="C160" s="184" t="s">
        <v>1532</v>
      </c>
      <c r="E160" s="608"/>
      <c r="F160" s="608"/>
      <c r="G160" s="608"/>
      <c r="H160" s="608"/>
      <c r="I160" s="608"/>
      <c r="J160" s="608"/>
      <c r="K160" s="608"/>
      <c r="L160" s="608"/>
      <c r="M160" s="608"/>
      <c r="N160" s="608"/>
      <c r="O160" s="608"/>
      <c r="P160" s="608"/>
      <c r="Q160" s="608"/>
      <c r="R160" s="608"/>
      <c r="S160" s="608"/>
      <c r="T160" s="608"/>
      <c r="U160" s="608"/>
      <c r="V160" s="608"/>
      <c r="W160" s="608"/>
      <c r="X160" s="608"/>
      <c r="Y160" s="608"/>
      <c r="Z160" s="608"/>
      <c r="AA160" s="608"/>
      <c r="AB160" s="608"/>
      <c r="AC160" s="608"/>
      <c r="AD160" s="608"/>
      <c r="AE160" s="608"/>
      <c r="AF160" s="608"/>
      <c r="AG160" s="608"/>
      <c r="AH160" s="608"/>
      <c r="AI160" s="608"/>
      <c r="AJ160" s="608"/>
    </row>
    <row r="161" spans="1:36" ht="15.5" x14ac:dyDescent="0.35">
      <c r="A161" s="182" t="s">
        <v>1664</v>
      </c>
      <c r="B161" s="183" t="s">
        <v>1660</v>
      </c>
      <c r="C161" s="184" t="s">
        <v>1532</v>
      </c>
      <c r="E161" s="608"/>
      <c r="F161" s="608"/>
      <c r="G161" s="608"/>
      <c r="H161" s="608"/>
      <c r="I161" s="608"/>
      <c r="J161" s="608"/>
      <c r="K161" s="608"/>
      <c r="L161" s="608"/>
      <c r="M161" s="608"/>
      <c r="N161" s="608"/>
      <c r="O161" s="608"/>
      <c r="P161" s="608"/>
      <c r="Q161" s="608"/>
      <c r="R161" s="608"/>
      <c r="S161" s="608"/>
      <c r="T161" s="608"/>
      <c r="U161" s="608"/>
      <c r="V161" s="608"/>
      <c r="W161" s="608"/>
      <c r="X161" s="608"/>
      <c r="Y161" s="608"/>
      <c r="Z161" s="608"/>
      <c r="AA161" s="608"/>
      <c r="AB161" s="608"/>
      <c r="AC161" s="608"/>
      <c r="AD161" s="608"/>
      <c r="AE161" s="608"/>
      <c r="AF161" s="608"/>
      <c r="AG161" s="608"/>
      <c r="AH161" s="608"/>
      <c r="AI161" s="608"/>
      <c r="AJ161" s="608"/>
    </row>
    <row r="162" spans="1:36" ht="15.5" x14ac:dyDescent="0.35">
      <c r="A162" s="182" t="s">
        <v>1665</v>
      </c>
      <c r="B162" s="183" t="s">
        <v>1579</v>
      </c>
      <c r="C162" s="184" t="s">
        <v>1532</v>
      </c>
      <c r="E162" s="608"/>
      <c r="F162" s="608"/>
      <c r="G162" s="608"/>
      <c r="H162" s="608"/>
      <c r="I162" s="608"/>
      <c r="J162" s="608"/>
      <c r="K162" s="608"/>
      <c r="L162" s="608"/>
      <c r="M162" s="608"/>
      <c r="N162" s="608"/>
      <c r="O162" s="608"/>
      <c r="P162" s="608"/>
      <c r="Q162" s="608"/>
      <c r="R162" s="608"/>
      <c r="S162" s="608"/>
      <c r="T162" s="608"/>
      <c r="U162" s="608"/>
      <c r="V162" s="608"/>
      <c r="W162" s="608"/>
      <c r="X162" s="608"/>
      <c r="Y162" s="608"/>
      <c r="Z162" s="608"/>
      <c r="AA162" s="608"/>
      <c r="AB162" s="608"/>
      <c r="AC162" s="608"/>
      <c r="AD162" s="608"/>
      <c r="AE162" s="608"/>
      <c r="AF162" s="608"/>
      <c r="AG162" s="608"/>
      <c r="AH162" s="608"/>
      <c r="AI162" s="608"/>
      <c r="AJ162" s="608"/>
    </row>
    <row r="163" spans="1:36" ht="15.5" x14ac:dyDescent="0.35">
      <c r="A163" s="182" t="s">
        <v>1666</v>
      </c>
      <c r="B163" s="183" t="s">
        <v>37</v>
      </c>
      <c r="C163" s="184" t="s">
        <v>39</v>
      </c>
      <c r="E163" s="608"/>
      <c r="F163" s="608"/>
      <c r="G163" s="608"/>
      <c r="H163" s="608"/>
      <c r="I163" s="608"/>
      <c r="J163" s="608"/>
      <c r="K163" s="608"/>
      <c r="L163" s="608"/>
      <c r="M163" s="608"/>
      <c r="N163" s="608"/>
      <c r="O163" s="608"/>
      <c r="P163" s="608"/>
      <c r="Q163" s="608"/>
      <c r="R163" s="608"/>
      <c r="S163" s="608"/>
      <c r="T163" s="608"/>
      <c r="U163" s="608"/>
      <c r="V163" s="608"/>
      <c r="W163" s="608"/>
      <c r="X163" s="608"/>
      <c r="Y163" s="608"/>
      <c r="Z163" s="608"/>
      <c r="AA163" s="608"/>
      <c r="AB163" s="608"/>
      <c r="AC163" s="608"/>
      <c r="AD163" s="608"/>
      <c r="AE163" s="608"/>
      <c r="AF163" s="608"/>
      <c r="AG163" s="608"/>
      <c r="AH163" s="608"/>
      <c r="AI163" s="608"/>
      <c r="AJ163" s="608"/>
    </row>
    <row r="164" spans="1:36" ht="15.5" x14ac:dyDescent="0.35">
      <c r="A164" s="182" t="s">
        <v>1667</v>
      </c>
      <c r="B164" s="183" t="s">
        <v>1551</v>
      </c>
      <c r="C164" s="184" t="s">
        <v>1532</v>
      </c>
      <c r="E164" s="608"/>
      <c r="F164" s="608"/>
      <c r="G164" s="608"/>
      <c r="H164" s="608"/>
      <c r="I164" s="608"/>
      <c r="J164" s="608"/>
      <c r="K164" s="608"/>
      <c r="L164" s="608"/>
      <c r="M164" s="608"/>
      <c r="N164" s="608"/>
      <c r="O164" s="608"/>
      <c r="P164" s="608"/>
      <c r="Q164" s="608"/>
      <c r="R164" s="608"/>
      <c r="S164" s="608"/>
      <c r="T164" s="608"/>
      <c r="U164" s="608"/>
      <c r="V164" s="608"/>
      <c r="W164" s="608"/>
      <c r="X164" s="608"/>
      <c r="Y164" s="608"/>
      <c r="Z164" s="608"/>
      <c r="AA164" s="608"/>
      <c r="AB164" s="608"/>
      <c r="AC164" s="608"/>
      <c r="AD164" s="608"/>
      <c r="AE164" s="608"/>
      <c r="AF164" s="608"/>
      <c r="AG164" s="608"/>
      <c r="AH164" s="608"/>
      <c r="AI164" s="608"/>
      <c r="AJ164" s="608"/>
    </row>
    <row r="165" spans="1:36" ht="15.5" x14ac:dyDescent="0.35">
      <c r="A165" s="182" t="s">
        <v>1668</v>
      </c>
      <c r="B165" s="183" t="s">
        <v>1575</v>
      </c>
      <c r="C165" s="184" t="s">
        <v>1537</v>
      </c>
      <c r="E165" s="608"/>
      <c r="F165" s="608"/>
      <c r="G165" s="608"/>
      <c r="H165" s="608"/>
      <c r="I165" s="608"/>
      <c r="J165" s="608"/>
      <c r="K165" s="608"/>
      <c r="L165" s="608"/>
      <c r="M165" s="608"/>
      <c r="N165" s="608"/>
      <c r="O165" s="608"/>
      <c r="P165" s="608"/>
      <c r="Q165" s="608"/>
      <c r="R165" s="608"/>
      <c r="S165" s="608"/>
      <c r="T165" s="608"/>
      <c r="U165" s="608"/>
      <c r="V165" s="608"/>
      <c r="W165" s="608"/>
      <c r="X165" s="608"/>
      <c r="Y165" s="608"/>
      <c r="Z165" s="608"/>
      <c r="AA165" s="608"/>
      <c r="AB165" s="608"/>
      <c r="AC165" s="608"/>
      <c r="AD165" s="608"/>
      <c r="AE165" s="608"/>
      <c r="AF165" s="608"/>
      <c r="AG165" s="608"/>
      <c r="AH165" s="608"/>
      <c r="AI165" s="608"/>
      <c r="AJ165" s="608"/>
    </row>
    <row r="166" spans="1:36" ht="15.5" x14ac:dyDescent="0.35">
      <c r="A166" s="182" t="s">
        <v>1669</v>
      </c>
      <c r="B166" s="183" t="s">
        <v>1568</v>
      </c>
      <c r="C166" s="184" t="s">
        <v>1537</v>
      </c>
      <c r="E166" s="608"/>
      <c r="F166" s="608"/>
      <c r="G166" s="608"/>
      <c r="H166" s="608"/>
      <c r="I166" s="608"/>
      <c r="J166" s="608"/>
      <c r="K166" s="608"/>
      <c r="L166" s="608"/>
      <c r="M166" s="608"/>
      <c r="N166" s="608"/>
      <c r="O166" s="608"/>
      <c r="P166" s="608"/>
      <c r="Q166" s="608"/>
      <c r="R166" s="608"/>
      <c r="S166" s="608"/>
      <c r="T166" s="608"/>
      <c r="U166" s="608"/>
      <c r="V166" s="608"/>
      <c r="W166" s="608"/>
      <c r="X166" s="608"/>
      <c r="Y166" s="608"/>
      <c r="Z166" s="608"/>
      <c r="AA166" s="608"/>
      <c r="AB166" s="608"/>
      <c r="AC166" s="608"/>
      <c r="AD166" s="608"/>
      <c r="AE166" s="608"/>
      <c r="AF166" s="608"/>
      <c r="AG166" s="608"/>
      <c r="AH166" s="608"/>
      <c r="AI166" s="608"/>
      <c r="AJ166" s="608"/>
    </row>
    <row r="167" spans="1:36" ht="15.5" x14ac:dyDescent="0.35">
      <c r="A167" s="182" t="s">
        <v>1670</v>
      </c>
      <c r="B167" s="183" t="s">
        <v>1536</v>
      </c>
      <c r="C167" s="184" t="s">
        <v>1537</v>
      </c>
      <c r="E167" s="608"/>
      <c r="F167" s="608"/>
      <c r="G167" s="608"/>
      <c r="H167" s="608"/>
      <c r="I167" s="608"/>
      <c r="J167" s="608"/>
      <c r="K167" s="608"/>
      <c r="L167" s="608"/>
      <c r="M167" s="608"/>
      <c r="N167" s="608"/>
      <c r="O167" s="608"/>
      <c r="P167" s="608"/>
      <c r="Q167" s="608"/>
      <c r="R167" s="608"/>
      <c r="S167" s="608"/>
      <c r="T167" s="608"/>
      <c r="U167" s="608"/>
      <c r="V167" s="608"/>
      <c r="W167" s="608"/>
      <c r="X167" s="608"/>
      <c r="Y167" s="608"/>
      <c r="Z167" s="608"/>
      <c r="AA167" s="608"/>
      <c r="AB167" s="608"/>
      <c r="AC167" s="608"/>
      <c r="AD167" s="608"/>
      <c r="AE167" s="608"/>
      <c r="AF167" s="608"/>
      <c r="AG167" s="608"/>
      <c r="AH167" s="608"/>
      <c r="AI167" s="608"/>
      <c r="AJ167" s="608"/>
    </row>
    <row r="168" spans="1:36" ht="15.5" x14ac:dyDescent="0.35">
      <c r="A168" s="182" t="s">
        <v>1671</v>
      </c>
      <c r="B168" s="183" t="s">
        <v>1556</v>
      </c>
      <c r="C168" s="184" t="s">
        <v>39</v>
      </c>
      <c r="E168" s="608"/>
      <c r="F168" s="608"/>
      <c r="G168" s="608"/>
      <c r="H168" s="608"/>
      <c r="I168" s="608"/>
      <c r="J168" s="608"/>
      <c r="K168" s="608"/>
      <c r="L168" s="608"/>
      <c r="M168" s="608"/>
      <c r="N168" s="608"/>
      <c r="O168" s="608"/>
      <c r="P168" s="608"/>
      <c r="Q168" s="608"/>
      <c r="R168" s="608"/>
      <c r="S168" s="608"/>
      <c r="T168" s="608"/>
      <c r="U168" s="608"/>
      <c r="V168" s="608"/>
      <c r="W168" s="608"/>
      <c r="X168" s="608"/>
      <c r="Y168" s="608"/>
      <c r="Z168" s="608"/>
      <c r="AA168" s="608"/>
      <c r="AB168" s="608"/>
      <c r="AC168" s="608"/>
      <c r="AD168" s="608"/>
      <c r="AE168" s="608"/>
      <c r="AF168" s="608"/>
      <c r="AG168" s="608"/>
      <c r="AH168" s="608"/>
      <c r="AI168" s="608"/>
      <c r="AJ168" s="608"/>
    </row>
    <row r="169" spans="1:36" ht="15.5" x14ac:dyDescent="0.35">
      <c r="A169" s="182" t="s">
        <v>1672</v>
      </c>
      <c r="B169" s="183" t="s">
        <v>37</v>
      </c>
      <c r="C169" s="184" t="s">
        <v>39</v>
      </c>
      <c r="E169" s="608"/>
      <c r="F169" s="608"/>
      <c r="G169" s="608"/>
      <c r="H169" s="608"/>
      <c r="I169" s="608"/>
      <c r="J169" s="608"/>
      <c r="K169" s="608"/>
      <c r="L169" s="608"/>
      <c r="M169" s="608"/>
      <c r="N169" s="608"/>
      <c r="O169" s="608"/>
      <c r="P169" s="608"/>
      <c r="Q169" s="608"/>
      <c r="R169" s="608"/>
      <c r="S169" s="608"/>
      <c r="T169" s="608"/>
      <c r="U169" s="608"/>
      <c r="V169" s="608"/>
      <c r="W169" s="608"/>
      <c r="X169" s="608"/>
      <c r="Y169" s="608"/>
      <c r="Z169" s="608"/>
      <c r="AA169" s="608"/>
      <c r="AB169" s="608"/>
      <c r="AC169" s="608"/>
      <c r="AD169" s="608"/>
      <c r="AE169" s="608"/>
      <c r="AF169" s="608"/>
      <c r="AG169" s="608"/>
      <c r="AH169" s="608"/>
      <c r="AI169" s="608"/>
      <c r="AJ169" s="608"/>
    </row>
    <row r="170" spans="1:36" ht="15.5" x14ac:dyDescent="0.35">
      <c r="A170" s="182" t="s">
        <v>1673</v>
      </c>
      <c r="B170" s="183" t="s">
        <v>1556</v>
      </c>
      <c r="C170" s="184" t="s">
        <v>39</v>
      </c>
      <c r="E170" s="608"/>
      <c r="F170" s="608"/>
      <c r="G170" s="608"/>
      <c r="H170" s="608"/>
      <c r="I170" s="608"/>
      <c r="J170" s="608"/>
      <c r="K170" s="608"/>
      <c r="L170" s="608"/>
      <c r="M170" s="608"/>
      <c r="N170" s="608"/>
      <c r="O170" s="608"/>
      <c r="P170" s="608"/>
      <c r="Q170" s="608"/>
      <c r="R170" s="608"/>
      <c r="S170" s="608"/>
      <c r="T170" s="608"/>
      <c r="U170" s="608"/>
      <c r="V170" s="608"/>
      <c r="W170" s="608"/>
      <c r="X170" s="608"/>
      <c r="Y170" s="608"/>
      <c r="Z170" s="608"/>
      <c r="AA170" s="608"/>
      <c r="AB170" s="608"/>
      <c r="AC170" s="608"/>
      <c r="AD170" s="608"/>
      <c r="AE170" s="608"/>
      <c r="AF170" s="608"/>
      <c r="AG170" s="608"/>
      <c r="AH170" s="608"/>
      <c r="AI170" s="608"/>
      <c r="AJ170" s="608"/>
    </row>
    <row r="171" spans="1:36" ht="15.5" x14ac:dyDescent="0.35">
      <c r="A171" s="182" t="s">
        <v>1674</v>
      </c>
      <c r="B171" s="183" t="s">
        <v>1593</v>
      </c>
      <c r="C171" s="184" t="s">
        <v>1532</v>
      </c>
      <c r="E171" s="608"/>
      <c r="F171" s="608"/>
      <c r="G171" s="608"/>
      <c r="H171" s="608"/>
      <c r="I171" s="608"/>
      <c r="J171" s="608"/>
      <c r="K171" s="608"/>
      <c r="L171" s="608"/>
      <c r="M171" s="608"/>
      <c r="N171" s="608"/>
      <c r="O171" s="608"/>
      <c r="P171" s="608"/>
      <c r="Q171" s="608"/>
      <c r="R171" s="608"/>
      <c r="S171" s="608"/>
      <c r="T171" s="608"/>
      <c r="U171" s="608"/>
      <c r="V171" s="608"/>
      <c r="W171" s="608"/>
      <c r="X171" s="608"/>
      <c r="Y171" s="608"/>
      <c r="Z171" s="608"/>
      <c r="AA171" s="608"/>
      <c r="AB171" s="608"/>
      <c r="AC171" s="608"/>
      <c r="AD171" s="608"/>
      <c r="AE171" s="608"/>
      <c r="AF171" s="608"/>
      <c r="AG171" s="608"/>
      <c r="AH171" s="608"/>
      <c r="AI171" s="608"/>
      <c r="AJ171" s="608"/>
    </row>
    <row r="172" spans="1:36" ht="15.5" x14ac:dyDescent="0.35">
      <c r="A172" s="182" t="s">
        <v>1675</v>
      </c>
      <c r="B172" s="183" t="s">
        <v>1583</v>
      </c>
      <c r="C172" s="184" t="s">
        <v>1537</v>
      </c>
      <c r="E172" s="608"/>
      <c r="F172" s="608"/>
      <c r="G172" s="608"/>
      <c r="H172" s="608"/>
      <c r="I172" s="608"/>
      <c r="J172" s="608"/>
      <c r="K172" s="608"/>
      <c r="L172" s="608"/>
      <c r="M172" s="608"/>
      <c r="N172" s="608"/>
      <c r="O172" s="608"/>
      <c r="P172" s="608"/>
      <c r="Q172" s="608"/>
      <c r="R172" s="608"/>
      <c r="S172" s="608"/>
      <c r="T172" s="608"/>
      <c r="U172" s="608"/>
      <c r="V172" s="608"/>
      <c r="W172" s="608"/>
      <c r="X172" s="608"/>
      <c r="Y172" s="608"/>
      <c r="Z172" s="608"/>
      <c r="AA172" s="608"/>
      <c r="AB172" s="608"/>
      <c r="AC172" s="608"/>
      <c r="AD172" s="608"/>
      <c r="AE172" s="608"/>
      <c r="AF172" s="608"/>
      <c r="AG172" s="608"/>
      <c r="AH172" s="608"/>
      <c r="AI172" s="608"/>
      <c r="AJ172" s="608"/>
    </row>
    <row r="173" spans="1:36" ht="15.5" x14ac:dyDescent="0.35">
      <c r="A173" s="182" t="s">
        <v>1676</v>
      </c>
      <c r="B173" s="183" t="s">
        <v>1583</v>
      </c>
      <c r="C173" s="184" t="s">
        <v>1537</v>
      </c>
      <c r="E173" s="608"/>
      <c r="F173" s="608"/>
      <c r="G173" s="608"/>
      <c r="H173" s="608"/>
      <c r="I173" s="608"/>
      <c r="J173" s="608"/>
      <c r="K173" s="608"/>
      <c r="L173" s="608"/>
      <c r="M173" s="608"/>
      <c r="N173" s="608"/>
      <c r="O173" s="608"/>
      <c r="P173" s="608"/>
      <c r="Q173" s="608"/>
      <c r="R173" s="608"/>
      <c r="S173" s="608"/>
      <c r="T173" s="608"/>
      <c r="U173" s="608"/>
      <c r="V173" s="608"/>
      <c r="W173" s="608"/>
      <c r="X173" s="608"/>
      <c r="Y173" s="608"/>
      <c r="Z173" s="608"/>
      <c r="AA173" s="608"/>
      <c r="AB173" s="608"/>
      <c r="AC173" s="608"/>
      <c r="AD173" s="608"/>
      <c r="AE173" s="608"/>
      <c r="AF173" s="608"/>
      <c r="AG173" s="608"/>
      <c r="AH173" s="608"/>
      <c r="AI173" s="608"/>
      <c r="AJ173" s="608"/>
    </row>
    <row r="174" spans="1:36" ht="15.5" x14ac:dyDescent="0.35">
      <c r="A174" s="182" t="s">
        <v>1677</v>
      </c>
      <c r="B174" s="183" t="s">
        <v>1579</v>
      </c>
      <c r="C174" s="184" t="s">
        <v>1532</v>
      </c>
      <c r="E174" s="608"/>
      <c r="F174" s="608"/>
      <c r="G174" s="608"/>
      <c r="H174" s="608"/>
      <c r="I174" s="608"/>
      <c r="J174" s="608"/>
      <c r="K174" s="608"/>
      <c r="L174" s="608"/>
      <c r="M174" s="608"/>
      <c r="N174" s="608"/>
      <c r="O174" s="608"/>
      <c r="P174" s="608"/>
      <c r="Q174" s="608"/>
      <c r="R174" s="608"/>
      <c r="S174" s="608"/>
      <c r="T174" s="608"/>
      <c r="U174" s="608"/>
      <c r="V174" s="608"/>
      <c r="W174" s="608"/>
      <c r="X174" s="608"/>
      <c r="Y174" s="608"/>
      <c r="Z174" s="608"/>
      <c r="AA174" s="608"/>
      <c r="AB174" s="608"/>
      <c r="AC174" s="608"/>
      <c r="AD174" s="608"/>
      <c r="AE174" s="608"/>
      <c r="AF174" s="608"/>
      <c r="AG174" s="608"/>
      <c r="AH174" s="608"/>
      <c r="AI174" s="608"/>
      <c r="AJ174" s="608"/>
    </row>
    <row r="175" spans="1:36" ht="15.5" x14ac:dyDescent="0.35">
      <c r="A175" s="182" t="s">
        <v>1678</v>
      </c>
      <c r="B175" s="183" t="s">
        <v>1531</v>
      </c>
      <c r="C175" s="184" t="s">
        <v>1532</v>
      </c>
      <c r="E175" s="608"/>
      <c r="F175" s="608"/>
      <c r="G175" s="608"/>
      <c r="H175" s="608"/>
      <c r="I175" s="608"/>
      <c r="J175" s="608"/>
      <c r="K175" s="608"/>
      <c r="L175" s="608"/>
      <c r="M175" s="608"/>
      <c r="N175" s="608"/>
      <c r="O175" s="608"/>
      <c r="P175" s="608"/>
      <c r="Q175" s="608"/>
      <c r="R175" s="608"/>
      <c r="S175" s="608"/>
      <c r="T175" s="608"/>
      <c r="U175" s="608"/>
      <c r="V175" s="608"/>
      <c r="W175" s="608"/>
      <c r="X175" s="608"/>
      <c r="Y175" s="608"/>
      <c r="Z175" s="608"/>
      <c r="AA175" s="608"/>
      <c r="AB175" s="608"/>
      <c r="AC175" s="608"/>
      <c r="AD175" s="608"/>
      <c r="AE175" s="608"/>
      <c r="AF175" s="608"/>
      <c r="AG175" s="608"/>
      <c r="AH175" s="608"/>
      <c r="AI175" s="608"/>
      <c r="AJ175" s="608"/>
    </row>
    <row r="176" spans="1:36" ht="15.5" x14ac:dyDescent="0.35">
      <c r="A176" s="182" t="s">
        <v>1679</v>
      </c>
      <c r="B176" s="183" t="s">
        <v>1568</v>
      </c>
      <c r="C176" s="184" t="s">
        <v>1537</v>
      </c>
      <c r="E176" s="608"/>
      <c r="F176" s="608"/>
      <c r="G176" s="608"/>
      <c r="H176" s="608"/>
      <c r="I176" s="608"/>
      <c r="J176" s="608"/>
      <c r="K176" s="608"/>
      <c r="L176" s="608"/>
      <c r="M176" s="608"/>
      <c r="N176" s="608"/>
      <c r="O176" s="608"/>
      <c r="P176" s="608"/>
      <c r="Q176" s="608"/>
      <c r="R176" s="608"/>
      <c r="S176" s="608"/>
      <c r="T176" s="608"/>
      <c r="U176" s="608"/>
      <c r="V176" s="608"/>
      <c r="W176" s="608"/>
      <c r="X176" s="608"/>
      <c r="Y176" s="608"/>
      <c r="Z176" s="608"/>
      <c r="AA176" s="608"/>
      <c r="AB176" s="608"/>
      <c r="AC176" s="608"/>
      <c r="AD176" s="608"/>
      <c r="AE176" s="608"/>
      <c r="AF176" s="608"/>
      <c r="AG176" s="608"/>
      <c r="AH176" s="608"/>
      <c r="AI176" s="608"/>
      <c r="AJ176" s="608"/>
    </row>
    <row r="177" spans="1:36" ht="15.5" x14ac:dyDescent="0.35">
      <c r="A177" s="182" t="s">
        <v>1680</v>
      </c>
      <c r="B177" s="183" t="s">
        <v>1534</v>
      </c>
      <c r="C177" s="184" t="s">
        <v>39</v>
      </c>
      <c r="E177" s="608"/>
      <c r="F177" s="608"/>
      <c r="G177" s="608"/>
      <c r="H177" s="608"/>
      <c r="I177" s="608"/>
      <c r="J177" s="608"/>
      <c r="K177" s="608"/>
      <c r="L177" s="608"/>
      <c r="M177" s="608"/>
      <c r="N177" s="608"/>
      <c r="O177" s="608"/>
      <c r="P177" s="608"/>
      <c r="Q177" s="608"/>
      <c r="R177" s="608"/>
      <c r="S177" s="608"/>
      <c r="T177" s="608"/>
      <c r="U177" s="608"/>
      <c r="V177" s="608"/>
      <c r="W177" s="608"/>
      <c r="X177" s="608"/>
      <c r="Y177" s="608"/>
      <c r="Z177" s="608"/>
      <c r="AA177" s="608"/>
      <c r="AB177" s="608"/>
      <c r="AC177" s="608"/>
      <c r="AD177" s="608"/>
      <c r="AE177" s="608"/>
      <c r="AF177" s="608"/>
      <c r="AG177" s="608"/>
      <c r="AH177" s="608"/>
      <c r="AI177" s="608"/>
      <c r="AJ177" s="608"/>
    </row>
    <row r="178" spans="1:36" ht="15.5" x14ac:dyDescent="0.35">
      <c r="A178" s="182" t="s">
        <v>1681</v>
      </c>
      <c r="B178" s="183" t="s">
        <v>1637</v>
      </c>
      <c r="C178" s="184" t="s">
        <v>1540</v>
      </c>
      <c r="E178" s="608"/>
      <c r="F178" s="608"/>
      <c r="G178" s="608"/>
      <c r="H178" s="608"/>
      <c r="I178" s="608"/>
      <c r="J178" s="608"/>
      <c r="K178" s="608"/>
      <c r="L178" s="608"/>
      <c r="M178" s="608"/>
      <c r="N178" s="608"/>
      <c r="O178" s="608"/>
      <c r="P178" s="608"/>
      <c r="Q178" s="608"/>
      <c r="R178" s="608"/>
      <c r="S178" s="608"/>
      <c r="T178" s="608"/>
      <c r="U178" s="608"/>
      <c r="V178" s="608"/>
      <c r="W178" s="608"/>
      <c r="X178" s="608"/>
      <c r="Y178" s="608"/>
      <c r="Z178" s="608"/>
      <c r="AA178" s="608"/>
      <c r="AB178" s="608"/>
      <c r="AC178" s="608"/>
      <c r="AD178" s="608"/>
      <c r="AE178" s="608"/>
      <c r="AF178" s="608"/>
      <c r="AG178" s="608"/>
      <c r="AH178" s="608"/>
      <c r="AI178" s="608"/>
      <c r="AJ178" s="608"/>
    </row>
    <row r="179" spans="1:36" ht="15.5" x14ac:dyDescent="0.35">
      <c r="A179" s="182" t="s">
        <v>1682</v>
      </c>
      <c r="B179" s="183" t="s">
        <v>1545</v>
      </c>
      <c r="C179" s="184" t="s">
        <v>1546</v>
      </c>
      <c r="E179" s="608"/>
      <c r="F179" s="608"/>
      <c r="G179" s="608"/>
      <c r="H179" s="608"/>
      <c r="I179" s="608"/>
      <c r="J179" s="608"/>
      <c r="K179" s="608"/>
      <c r="L179" s="608"/>
      <c r="M179" s="608"/>
      <c r="N179" s="608"/>
      <c r="O179" s="608"/>
      <c r="P179" s="608"/>
      <c r="Q179" s="608"/>
      <c r="R179" s="608"/>
      <c r="S179" s="608"/>
      <c r="T179" s="608"/>
      <c r="U179" s="608"/>
      <c r="V179" s="608"/>
      <c r="W179" s="608"/>
      <c r="X179" s="608"/>
      <c r="Y179" s="608"/>
      <c r="Z179" s="608"/>
      <c r="AA179" s="608"/>
      <c r="AB179" s="608"/>
      <c r="AC179" s="608"/>
      <c r="AD179" s="608"/>
      <c r="AE179" s="608"/>
      <c r="AF179" s="608"/>
      <c r="AG179" s="608"/>
      <c r="AH179" s="608"/>
      <c r="AI179" s="608"/>
      <c r="AJ179" s="608"/>
    </row>
    <row r="180" spans="1:36" ht="15.5" x14ac:dyDescent="0.35">
      <c r="A180" s="182" t="s">
        <v>1683</v>
      </c>
      <c r="B180" s="183" t="s">
        <v>1568</v>
      </c>
      <c r="C180" s="184" t="s">
        <v>1537</v>
      </c>
      <c r="E180" s="608"/>
      <c r="F180" s="608"/>
      <c r="G180" s="608"/>
      <c r="H180" s="608"/>
      <c r="I180" s="608"/>
      <c r="J180" s="608"/>
      <c r="K180" s="608"/>
      <c r="L180" s="608"/>
      <c r="M180" s="608"/>
      <c r="N180" s="608"/>
      <c r="O180" s="608"/>
      <c r="P180" s="608"/>
      <c r="Q180" s="608"/>
      <c r="R180" s="608"/>
      <c r="S180" s="608"/>
      <c r="T180" s="608"/>
      <c r="U180" s="608"/>
      <c r="V180" s="608"/>
      <c r="W180" s="608"/>
      <c r="X180" s="608"/>
      <c r="Y180" s="608"/>
      <c r="Z180" s="608"/>
      <c r="AA180" s="608"/>
      <c r="AB180" s="608"/>
      <c r="AC180" s="608"/>
      <c r="AD180" s="608"/>
      <c r="AE180" s="608"/>
      <c r="AF180" s="608"/>
      <c r="AG180" s="608"/>
      <c r="AH180" s="608"/>
      <c r="AI180" s="608"/>
      <c r="AJ180" s="608"/>
    </row>
    <row r="181" spans="1:36" ht="15.5" x14ac:dyDescent="0.35">
      <c r="A181" s="182" t="s">
        <v>1684</v>
      </c>
      <c r="B181" s="183" t="s">
        <v>1583</v>
      </c>
      <c r="C181" s="184" t="s">
        <v>1537</v>
      </c>
      <c r="E181" s="608"/>
      <c r="F181" s="608"/>
      <c r="G181" s="608"/>
      <c r="H181" s="608"/>
      <c r="I181" s="608"/>
      <c r="J181" s="608"/>
      <c r="K181" s="608"/>
      <c r="L181" s="608"/>
      <c r="M181" s="608"/>
      <c r="N181" s="608"/>
      <c r="O181" s="608"/>
      <c r="P181" s="608"/>
      <c r="Q181" s="608"/>
      <c r="R181" s="608"/>
      <c r="S181" s="608"/>
      <c r="T181" s="608"/>
      <c r="U181" s="608"/>
      <c r="V181" s="608"/>
      <c r="W181" s="608"/>
      <c r="X181" s="608"/>
      <c r="Y181" s="608"/>
      <c r="Z181" s="608"/>
      <c r="AA181" s="608"/>
      <c r="AB181" s="608"/>
      <c r="AC181" s="608"/>
      <c r="AD181" s="608"/>
      <c r="AE181" s="608"/>
      <c r="AF181" s="608"/>
      <c r="AG181" s="608"/>
      <c r="AH181" s="608"/>
      <c r="AI181" s="608"/>
      <c r="AJ181" s="608"/>
    </row>
    <row r="182" spans="1:36" ht="15.5" x14ac:dyDescent="0.35">
      <c r="A182" s="182" t="s">
        <v>1685</v>
      </c>
      <c r="B182" s="183" t="s">
        <v>1583</v>
      </c>
      <c r="C182" s="184" t="s">
        <v>1537</v>
      </c>
      <c r="E182" s="608"/>
      <c r="F182" s="608"/>
      <c r="G182" s="608"/>
      <c r="H182" s="608"/>
      <c r="I182" s="608"/>
      <c r="J182" s="608"/>
      <c r="K182" s="608"/>
      <c r="L182" s="608"/>
      <c r="M182" s="608"/>
      <c r="N182" s="608"/>
      <c r="O182" s="608"/>
      <c r="P182" s="608"/>
      <c r="Q182" s="608"/>
      <c r="R182" s="608"/>
      <c r="S182" s="608"/>
      <c r="T182" s="608"/>
      <c r="U182" s="608"/>
      <c r="V182" s="608"/>
      <c r="W182" s="608"/>
      <c r="X182" s="608"/>
      <c r="Y182" s="608"/>
      <c r="Z182" s="608"/>
      <c r="AA182" s="608"/>
      <c r="AB182" s="608"/>
      <c r="AC182" s="608"/>
      <c r="AD182" s="608"/>
      <c r="AE182" s="608"/>
      <c r="AF182" s="608"/>
      <c r="AG182" s="608"/>
      <c r="AH182" s="608"/>
      <c r="AI182" s="608"/>
      <c r="AJ182" s="608"/>
    </row>
    <row r="183" spans="1:36" ht="15.5" x14ac:dyDescent="0.35">
      <c r="A183" s="182" t="s">
        <v>1686</v>
      </c>
      <c r="B183" s="183" t="s">
        <v>1566</v>
      </c>
      <c r="C183" s="184" t="s">
        <v>1546</v>
      </c>
      <c r="E183" s="608"/>
      <c r="F183" s="608"/>
      <c r="G183" s="608"/>
      <c r="H183" s="608"/>
      <c r="I183" s="608"/>
      <c r="J183" s="608"/>
      <c r="K183" s="608"/>
      <c r="L183" s="608"/>
      <c r="M183" s="608"/>
      <c r="N183" s="608"/>
      <c r="O183" s="608"/>
      <c r="P183" s="608"/>
      <c r="Q183" s="608"/>
      <c r="R183" s="608"/>
      <c r="S183" s="608"/>
      <c r="T183" s="608"/>
      <c r="U183" s="608"/>
      <c r="V183" s="608"/>
      <c r="W183" s="608"/>
      <c r="X183" s="608"/>
      <c r="Y183" s="608"/>
      <c r="Z183" s="608"/>
      <c r="AA183" s="608"/>
      <c r="AB183" s="608"/>
      <c r="AC183" s="608"/>
      <c r="AD183" s="608"/>
      <c r="AE183" s="608"/>
      <c r="AF183" s="608"/>
      <c r="AG183" s="608"/>
      <c r="AH183" s="608"/>
      <c r="AI183" s="608"/>
      <c r="AJ183" s="608"/>
    </row>
    <row r="184" spans="1:36" ht="15.5" x14ac:dyDescent="0.35">
      <c r="A184" s="182" t="s">
        <v>1687</v>
      </c>
      <c r="B184" s="183" t="s">
        <v>1637</v>
      </c>
      <c r="C184" s="184" t="s">
        <v>1540</v>
      </c>
      <c r="E184" s="608"/>
      <c r="F184" s="608"/>
      <c r="G184" s="608"/>
      <c r="H184" s="608"/>
      <c r="I184" s="608"/>
      <c r="J184" s="608"/>
      <c r="K184" s="608"/>
      <c r="L184" s="608"/>
      <c r="M184" s="608"/>
      <c r="N184" s="608"/>
      <c r="O184" s="608"/>
      <c r="P184" s="608"/>
      <c r="Q184" s="608"/>
      <c r="R184" s="608"/>
      <c r="S184" s="608"/>
      <c r="T184" s="608"/>
      <c r="U184" s="608"/>
      <c r="V184" s="608"/>
      <c r="W184" s="608"/>
      <c r="X184" s="608"/>
      <c r="Y184" s="608"/>
      <c r="Z184" s="608"/>
      <c r="AA184" s="608"/>
      <c r="AB184" s="608"/>
      <c r="AC184" s="608"/>
      <c r="AD184" s="608"/>
      <c r="AE184" s="608"/>
      <c r="AF184" s="608"/>
      <c r="AG184" s="608"/>
      <c r="AH184" s="608"/>
      <c r="AI184" s="608"/>
      <c r="AJ184" s="608"/>
    </row>
    <row r="185" spans="1:36" ht="15.5" x14ac:dyDescent="0.35">
      <c r="A185" s="182" t="s">
        <v>1688</v>
      </c>
      <c r="B185" s="183" t="s">
        <v>1563</v>
      </c>
      <c r="C185" s="184" t="s">
        <v>39</v>
      </c>
      <c r="E185" s="608"/>
      <c r="F185" s="608"/>
      <c r="G185" s="608"/>
      <c r="H185" s="608"/>
      <c r="I185" s="608"/>
      <c r="J185" s="608"/>
      <c r="K185" s="608"/>
      <c r="L185" s="608"/>
      <c r="M185" s="608"/>
      <c r="N185" s="608"/>
      <c r="O185" s="608"/>
      <c r="P185" s="608"/>
      <c r="Q185" s="608"/>
      <c r="R185" s="608"/>
      <c r="S185" s="608"/>
      <c r="T185" s="608"/>
      <c r="U185" s="608"/>
      <c r="V185" s="608"/>
      <c r="W185" s="608"/>
      <c r="X185" s="608"/>
      <c r="Y185" s="608"/>
      <c r="Z185" s="608"/>
      <c r="AA185" s="608"/>
      <c r="AB185" s="608"/>
      <c r="AC185" s="608"/>
      <c r="AD185" s="608"/>
      <c r="AE185" s="608"/>
      <c r="AF185" s="608"/>
      <c r="AG185" s="608"/>
      <c r="AH185" s="608"/>
      <c r="AI185" s="608"/>
      <c r="AJ185" s="608"/>
    </row>
    <row r="186" spans="1:36" ht="15.5" x14ac:dyDescent="0.35">
      <c r="A186" s="182" t="s">
        <v>1689</v>
      </c>
      <c r="B186" s="183" t="s">
        <v>1556</v>
      </c>
      <c r="C186" s="184" t="s">
        <v>39</v>
      </c>
      <c r="E186" s="608"/>
      <c r="F186" s="608"/>
      <c r="G186" s="608"/>
      <c r="H186" s="608"/>
      <c r="I186" s="608"/>
      <c r="J186" s="608"/>
      <c r="K186" s="608"/>
      <c r="L186" s="608"/>
      <c r="M186" s="608"/>
      <c r="N186" s="608"/>
      <c r="O186" s="608"/>
      <c r="P186" s="608"/>
      <c r="Q186" s="608"/>
      <c r="R186" s="608"/>
      <c r="S186" s="608"/>
      <c r="T186" s="608"/>
      <c r="U186" s="608"/>
      <c r="V186" s="608"/>
      <c r="W186" s="608"/>
      <c r="X186" s="608"/>
      <c r="Y186" s="608"/>
      <c r="Z186" s="608"/>
      <c r="AA186" s="608"/>
      <c r="AB186" s="608"/>
      <c r="AC186" s="608"/>
      <c r="AD186" s="608"/>
      <c r="AE186" s="608"/>
      <c r="AF186" s="608"/>
      <c r="AG186" s="608"/>
      <c r="AH186" s="608"/>
      <c r="AI186" s="608"/>
      <c r="AJ186" s="608"/>
    </row>
    <row r="187" spans="1:36" ht="15.5" x14ac:dyDescent="0.35">
      <c r="A187" s="182" t="s">
        <v>1690</v>
      </c>
      <c r="B187" s="183" t="s">
        <v>1593</v>
      </c>
      <c r="C187" s="184" t="s">
        <v>1532</v>
      </c>
      <c r="E187" s="608"/>
      <c r="F187" s="608"/>
      <c r="G187" s="608"/>
      <c r="H187" s="608"/>
      <c r="I187" s="608"/>
      <c r="J187" s="608"/>
      <c r="K187" s="608"/>
      <c r="L187" s="608"/>
      <c r="M187" s="608"/>
      <c r="N187" s="608"/>
      <c r="O187" s="608"/>
      <c r="P187" s="608"/>
      <c r="Q187" s="608"/>
      <c r="R187" s="608"/>
      <c r="S187" s="608"/>
      <c r="T187" s="608"/>
      <c r="U187" s="608"/>
      <c r="V187" s="608"/>
      <c r="W187" s="608"/>
      <c r="X187" s="608"/>
      <c r="Y187" s="608"/>
      <c r="Z187" s="608"/>
      <c r="AA187" s="608"/>
      <c r="AB187" s="608"/>
      <c r="AC187" s="608"/>
      <c r="AD187" s="608"/>
      <c r="AE187" s="608"/>
      <c r="AF187" s="608"/>
      <c r="AG187" s="608"/>
      <c r="AH187" s="608"/>
      <c r="AI187" s="608"/>
      <c r="AJ187" s="608"/>
    </row>
    <row r="188" spans="1:36" ht="15.5" x14ac:dyDescent="0.35">
      <c r="A188" s="182" t="s">
        <v>1691</v>
      </c>
      <c r="B188" s="183" t="s">
        <v>1534</v>
      </c>
      <c r="C188" s="184" t="s">
        <v>39</v>
      </c>
      <c r="E188" s="608"/>
      <c r="F188" s="608"/>
      <c r="G188" s="608"/>
      <c r="H188" s="608"/>
      <c r="I188" s="608"/>
      <c r="J188" s="608"/>
      <c r="K188" s="608"/>
      <c r="L188" s="608"/>
      <c r="M188" s="608"/>
      <c r="N188" s="608"/>
      <c r="O188" s="608"/>
      <c r="P188" s="608"/>
      <c r="Q188" s="608"/>
      <c r="R188" s="608"/>
      <c r="S188" s="608"/>
      <c r="T188" s="608"/>
      <c r="U188" s="608"/>
      <c r="V188" s="608"/>
      <c r="W188" s="608"/>
      <c r="X188" s="608"/>
      <c r="Y188" s="608"/>
      <c r="Z188" s="608"/>
      <c r="AA188" s="608"/>
      <c r="AB188" s="608"/>
      <c r="AC188" s="608"/>
      <c r="AD188" s="608"/>
      <c r="AE188" s="608"/>
      <c r="AF188" s="608"/>
      <c r="AG188" s="608"/>
      <c r="AH188" s="608"/>
      <c r="AI188" s="608"/>
      <c r="AJ188" s="608"/>
    </row>
    <row r="189" spans="1:36" ht="15.5" x14ac:dyDescent="0.35">
      <c r="A189" s="182" t="s">
        <v>1692</v>
      </c>
      <c r="B189" s="183" t="s">
        <v>1545</v>
      </c>
      <c r="C189" s="184" t="s">
        <v>1546</v>
      </c>
      <c r="E189" s="608"/>
      <c r="F189" s="608"/>
      <c r="G189" s="608"/>
      <c r="H189" s="608"/>
      <c r="I189" s="608"/>
      <c r="J189" s="608"/>
      <c r="K189" s="608"/>
      <c r="L189" s="608"/>
      <c r="M189" s="608"/>
      <c r="N189" s="608"/>
      <c r="O189" s="608"/>
      <c r="P189" s="608"/>
      <c r="Q189" s="608"/>
      <c r="R189" s="608"/>
      <c r="S189" s="608"/>
      <c r="T189" s="608"/>
      <c r="U189" s="608"/>
      <c r="V189" s="608"/>
      <c r="W189" s="608"/>
      <c r="X189" s="608"/>
      <c r="Y189" s="608"/>
      <c r="Z189" s="608"/>
      <c r="AA189" s="608"/>
      <c r="AB189" s="608"/>
      <c r="AC189" s="608"/>
      <c r="AD189" s="608"/>
      <c r="AE189" s="608"/>
      <c r="AF189" s="608"/>
      <c r="AG189" s="608"/>
      <c r="AH189" s="608"/>
      <c r="AI189" s="608"/>
      <c r="AJ189" s="608"/>
    </row>
    <row r="190" spans="1:36" ht="15.5" x14ac:dyDescent="0.35">
      <c r="A190" s="182" t="s">
        <v>1693</v>
      </c>
      <c r="B190" s="183" t="s">
        <v>1536</v>
      </c>
      <c r="C190" s="184" t="s">
        <v>1537</v>
      </c>
      <c r="E190" s="608"/>
      <c r="F190" s="608"/>
      <c r="G190" s="608"/>
      <c r="H190" s="608"/>
      <c r="I190" s="608"/>
      <c r="J190" s="608"/>
      <c r="K190" s="608"/>
      <c r="L190" s="608"/>
      <c r="M190" s="608"/>
      <c r="N190" s="608"/>
      <c r="O190" s="608"/>
      <c r="P190" s="608"/>
      <c r="Q190" s="608"/>
      <c r="R190" s="608"/>
      <c r="S190" s="608"/>
      <c r="T190" s="608"/>
      <c r="U190" s="608"/>
      <c r="V190" s="608"/>
      <c r="W190" s="608"/>
      <c r="X190" s="608"/>
      <c r="Y190" s="608"/>
      <c r="Z190" s="608"/>
      <c r="AA190" s="608"/>
      <c r="AB190" s="608"/>
      <c r="AC190" s="608"/>
      <c r="AD190" s="608"/>
      <c r="AE190" s="608"/>
      <c r="AF190" s="608"/>
      <c r="AG190" s="608"/>
      <c r="AH190" s="608"/>
      <c r="AI190" s="608"/>
      <c r="AJ190" s="608"/>
    </row>
    <row r="191" spans="1:36" ht="15.5" x14ac:dyDescent="0.35">
      <c r="A191" s="182" t="s">
        <v>1694</v>
      </c>
      <c r="B191" s="183" t="s">
        <v>1583</v>
      </c>
      <c r="C191" s="184" t="s">
        <v>1537</v>
      </c>
      <c r="E191" s="608"/>
      <c r="F191" s="608"/>
      <c r="G191" s="608"/>
      <c r="H191" s="608"/>
      <c r="I191" s="608"/>
      <c r="J191" s="608"/>
      <c r="K191" s="608"/>
      <c r="L191" s="608"/>
      <c r="M191" s="608"/>
      <c r="N191" s="608"/>
      <c r="O191" s="608"/>
      <c r="P191" s="608"/>
      <c r="Q191" s="608"/>
      <c r="R191" s="608"/>
      <c r="S191" s="608"/>
      <c r="T191" s="608"/>
      <c r="U191" s="608"/>
      <c r="V191" s="608"/>
      <c r="W191" s="608"/>
      <c r="X191" s="608"/>
      <c r="Y191" s="608"/>
      <c r="Z191" s="608"/>
      <c r="AA191" s="608"/>
      <c r="AB191" s="608"/>
      <c r="AC191" s="608"/>
      <c r="AD191" s="608"/>
      <c r="AE191" s="608"/>
      <c r="AF191" s="608"/>
      <c r="AG191" s="608"/>
      <c r="AH191" s="608"/>
      <c r="AI191" s="608"/>
      <c r="AJ191" s="608"/>
    </row>
    <row r="192" spans="1:36" ht="15.5" x14ac:dyDescent="0.35">
      <c r="A192" s="182" t="s">
        <v>1695</v>
      </c>
      <c r="B192" s="183" t="s">
        <v>1579</v>
      </c>
      <c r="C192" s="184" t="s">
        <v>1532</v>
      </c>
      <c r="E192" s="608"/>
      <c r="F192" s="608"/>
      <c r="G192" s="608"/>
      <c r="H192" s="608"/>
      <c r="I192" s="608"/>
      <c r="J192" s="608"/>
      <c r="K192" s="608"/>
      <c r="L192" s="608"/>
      <c r="M192" s="608"/>
      <c r="N192" s="608"/>
      <c r="O192" s="608"/>
      <c r="P192" s="608"/>
      <c r="Q192" s="608"/>
      <c r="R192" s="608"/>
      <c r="S192" s="608"/>
      <c r="T192" s="608"/>
      <c r="U192" s="608"/>
      <c r="V192" s="608"/>
      <c r="W192" s="608"/>
      <c r="X192" s="608"/>
      <c r="Y192" s="608"/>
      <c r="Z192" s="608"/>
      <c r="AA192" s="608"/>
      <c r="AB192" s="608"/>
      <c r="AC192" s="608"/>
      <c r="AD192" s="608"/>
      <c r="AE192" s="608"/>
      <c r="AF192" s="608"/>
      <c r="AG192" s="608"/>
      <c r="AH192" s="608"/>
      <c r="AI192" s="608"/>
      <c r="AJ192" s="608"/>
    </row>
    <row r="193" spans="1:36" ht="15.5" x14ac:dyDescent="0.35">
      <c r="A193" s="182" t="s">
        <v>1696</v>
      </c>
      <c r="B193" s="183" t="s">
        <v>1575</v>
      </c>
      <c r="C193" s="184" t="s">
        <v>1537</v>
      </c>
      <c r="E193" s="608"/>
      <c r="F193" s="608"/>
      <c r="G193" s="608"/>
      <c r="H193" s="608"/>
      <c r="I193" s="608"/>
      <c r="J193" s="608"/>
      <c r="K193" s="608"/>
      <c r="L193" s="608"/>
      <c r="M193" s="608"/>
      <c r="N193" s="608"/>
      <c r="O193" s="608"/>
      <c r="P193" s="608"/>
      <c r="Q193" s="608"/>
      <c r="R193" s="608"/>
      <c r="S193" s="608"/>
      <c r="T193" s="608"/>
      <c r="U193" s="608"/>
      <c r="V193" s="608"/>
      <c r="W193" s="608"/>
      <c r="X193" s="608"/>
      <c r="Y193" s="608"/>
      <c r="Z193" s="608"/>
      <c r="AA193" s="608"/>
      <c r="AB193" s="608"/>
      <c r="AC193" s="608"/>
      <c r="AD193" s="608"/>
      <c r="AE193" s="608"/>
      <c r="AF193" s="608"/>
      <c r="AG193" s="608"/>
      <c r="AH193" s="608"/>
      <c r="AI193" s="608"/>
      <c r="AJ193" s="608"/>
    </row>
    <row r="194" spans="1:36" ht="15.5" x14ac:dyDescent="0.35">
      <c r="A194" s="182" t="s">
        <v>1697</v>
      </c>
      <c r="B194" s="183" t="s">
        <v>1637</v>
      </c>
      <c r="C194" s="184" t="s">
        <v>1540</v>
      </c>
      <c r="E194" s="608"/>
      <c r="F194" s="608"/>
      <c r="G194" s="608"/>
      <c r="H194" s="608"/>
      <c r="I194" s="608"/>
      <c r="J194" s="608"/>
      <c r="K194" s="608"/>
      <c r="L194" s="608"/>
      <c r="M194" s="608"/>
      <c r="N194" s="608"/>
      <c r="O194" s="608"/>
      <c r="P194" s="608"/>
      <c r="Q194" s="608"/>
      <c r="R194" s="608"/>
      <c r="S194" s="608"/>
      <c r="T194" s="608"/>
      <c r="U194" s="608"/>
      <c r="V194" s="608"/>
      <c r="W194" s="608"/>
      <c r="X194" s="608"/>
      <c r="Y194" s="608"/>
      <c r="Z194" s="608"/>
      <c r="AA194" s="608"/>
      <c r="AB194" s="608"/>
      <c r="AC194" s="608"/>
      <c r="AD194" s="608"/>
      <c r="AE194" s="608"/>
      <c r="AF194" s="608"/>
      <c r="AG194" s="608"/>
      <c r="AH194" s="608"/>
      <c r="AI194" s="608"/>
      <c r="AJ194" s="608"/>
    </row>
    <row r="195" spans="1:36" ht="15.5" x14ac:dyDescent="0.35">
      <c r="A195" s="182" t="s">
        <v>1698</v>
      </c>
      <c r="B195" s="183" t="s">
        <v>1531</v>
      </c>
      <c r="C195" s="184" t="s">
        <v>1532</v>
      </c>
      <c r="E195" s="608"/>
      <c r="F195" s="608"/>
      <c r="G195" s="608"/>
      <c r="H195" s="608"/>
      <c r="I195" s="608"/>
      <c r="J195" s="608"/>
      <c r="K195" s="608"/>
      <c r="L195" s="608"/>
      <c r="M195" s="608"/>
      <c r="N195" s="608"/>
      <c r="O195" s="608"/>
      <c r="P195" s="608"/>
      <c r="Q195" s="608"/>
      <c r="R195" s="608"/>
      <c r="S195" s="608"/>
      <c r="T195" s="608"/>
      <c r="U195" s="608"/>
      <c r="V195" s="608"/>
      <c r="W195" s="608"/>
      <c r="X195" s="608"/>
      <c r="Y195" s="608"/>
      <c r="Z195" s="608"/>
      <c r="AA195" s="608"/>
      <c r="AB195" s="608"/>
      <c r="AC195" s="608"/>
      <c r="AD195" s="608"/>
      <c r="AE195" s="608"/>
      <c r="AF195" s="608"/>
      <c r="AG195" s="608"/>
      <c r="AH195" s="608"/>
      <c r="AI195" s="608"/>
      <c r="AJ195" s="608"/>
    </row>
    <row r="196" spans="1:36" ht="15.5" x14ac:dyDescent="0.35">
      <c r="A196" s="182" t="s">
        <v>1699</v>
      </c>
      <c r="B196" s="183" t="s">
        <v>1556</v>
      </c>
      <c r="C196" s="184" t="s">
        <v>39</v>
      </c>
      <c r="E196" s="608"/>
      <c r="F196" s="608"/>
      <c r="G196" s="608"/>
      <c r="H196" s="608"/>
      <c r="I196" s="608"/>
      <c r="J196" s="608"/>
      <c r="K196" s="608"/>
      <c r="L196" s="608"/>
      <c r="M196" s="608"/>
      <c r="N196" s="608"/>
      <c r="O196" s="608"/>
      <c r="P196" s="608"/>
      <c r="Q196" s="608"/>
      <c r="R196" s="608"/>
      <c r="S196" s="608"/>
      <c r="T196" s="608"/>
      <c r="U196" s="608"/>
      <c r="V196" s="608"/>
      <c r="W196" s="608"/>
      <c r="X196" s="608"/>
      <c r="Y196" s="608"/>
      <c r="Z196" s="608"/>
      <c r="AA196" s="608"/>
      <c r="AB196" s="608"/>
      <c r="AC196" s="608"/>
      <c r="AD196" s="608"/>
      <c r="AE196" s="608"/>
      <c r="AF196" s="608"/>
      <c r="AG196" s="608"/>
      <c r="AH196" s="608"/>
      <c r="AI196" s="608"/>
      <c r="AJ196" s="608"/>
    </row>
    <row r="197" spans="1:36" ht="15.5" x14ac:dyDescent="0.35">
      <c r="A197" s="182" t="s">
        <v>1700</v>
      </c>
      <c r="B197" s="183" t="s">
        <v>1621</v>
      </c>
      <c r="C197" s="184" t="s">
        <v>1540</v>
      </c>
      <c r="E197" s="608"/>
      <c r="F197" s="608"/>
      <c r="G197" s="608"/>
      <c r="H197" s="608"/>
      <c r="I197" s="608"/>
      <c r="J197" s="608"/>
      <c r="K197" s="608"/>
      <c r="L197" s="608"/>
      <c r="M197" s="608"/>
      <c r="N197" s="608"/>
      <c r="O197" s="608"/>
      <c r="P197" s="608"/>
      <c r="Q197" s="608"/>
      <c r="R197" s="608"/>
      <c r="S197" s="608"/>
      <c r="T197" s="608"/>
      <c r="U197" s="608"/>
      <c r="V197" s="608"/>
      <c r="W197" s="608"/>
      <c r="X197" s="608"/>
      <c r="Y197" s="608"/>
      <c r="Z197" s="608"/>
      <c r="AA197" s="608"/>
      <c r="AB197" s="608"/>
      <c r="AC197" s="608"/>
      <c r="AD197" s="608"/>
      <c r="AE197" s="608"/>
      <c r="AF197" s="608"/>
      <c r="AG197" s="608"/>
      <c r="AH197" s="608"/>
      <c r="AI197" s="608"/>
      <c r="AJ197" s="608"/>
    </row>
    <row r="198" spans="1:36" ht="15.5" x14ac:dyDescent="0.35">
      <c r="A198" s="182" t="s">
        <v>1701</v>
      </c>
      <c r="B198" s="183" t="s">
        <v>1554</v>
      </c>
      <c r="C198" s="184" t="s">
        <v>1540</v>
      </c>
      <c r="E198" s="608"/>
      <c r="F198" s="608"/>
      <c r="G198" s="608"/>
      <c r="H198" s="608"/>
      <c r="I198" s="608"/>
      <c r="J198" s="608"/>
      <c r="K198" s="608"/>
      <c r="L198" s="608"/>
      <c r="M198" s="608"/>
      <c r="N198" s="608"/>
      <c r="O198" s="608"/>
      <c r="P198" s="608"/>
      <c r="Q198" s="608"/>
      <c r="R198" s="608"/>
      <c r="S198" s="608"/>
      <c r="T198" s="608"/>
      <c r="U198" s="608"/>
      <c r="V198" s="608"/>
      <c r="W198" s="608"/>
      <c r="X198" s="608"/>
      <c r="Y198" s="608"/>
      <c r="Z198" s="608"/>
      <c r="AA198" s="608"/>
      <c r="AB198" s="608"/>
      <c r="AC198" s="608"/>
      <c r="AD198" s="608"/>
      <c r="AE198" s="608"/>
      <c r="AF198" s="608"/>
      <c r="AG198" s="608"/>
      <c r="AH198" s="608"/>
      <c r="AI198" s="608"/>
      <c r="AJ198" s="608"/>
    </row>
    <row r="199" spans="1:36" ht="15.5" x14ac:dyDescent="0.35">
      <c r="A199" s="182" t="s">
        <v>1702</v>
      </c>
      <c r="B199" s="183" t="s">
        <v>1566</v>
      </c>
      <c r="C199" s="184" t="s">
        <v>1546</v>
      </c>
      <c r="E199" s="608"/>
      <c r="F199" s="608"/>
      <c r="G199" s="608"/>
      <c r="H199" s="608"/>
      <c r="I199" s="608"/>
      <c r="J199" s="608"/>
      <c r="K199" s="608"/>
      <c r="L199" s="608"/>
      <c r="M199" s="608"/>
      <c r="N199" s="608"/>
      <c r="O199" s="608"/>
      <c r="P199" s="608"/>
      <c r="Q199" s="608"/>
      <c r="R199" s="608"/>
      <c r="S199" s="608"/>
      <c r="T199" s="608"/>
      <c r="U199" s="608"/>
      <c r="V199" s="608"/>
      <c r="W199" s="608"/>
      <c r="X199" s="608"/>
      <c r="Y199" s="608"/>
      <c r="Z199" s="608"/>
      <c r="AA199" s="608"/>
      <c r="AB199" s="608"/>
      <c r="AC199" s="608"/>
      <c r="AD199" s="608"/>
      <c r="AE199" s="608"/>
      <c r="AF199" s="608"/>
      <c r="AG199" s="608"/>
      <c r="AH199" s="608"/>
      <c r="AI199" s="608"/>
      <c r="AJ199" s="608"/>
    </row>
    <row r="200" spans="1:36" ht="15.5" x14ac:dyDescent="0.35">
      <c r="A200" s="182" t="s">
        <v>1703</v>
      </c>
      <c r="B200" s="183" t="s">
        <v>1568</v>
      </c>
      <c r="C200" s="184" t="s">
        <v>1537</v>
      </c>
      <c r="E200" s="608"/>
      <c r="F200" s="608"/>
      <c r="G200" s="608"/>
      <c r="H200" s="608"/>
      <c r="I200" s="608"/>
      <c r="J200" s="608"/>
      <c r="K200" s="608"/>
      <c r="L200" s="608"/>
      <c r="M200" s="608"/>
      <c r="N200" s="608"/>
      <c r="O200" s="608"/>
      <c r="P200" s="608"/>
      <c r="Q200" s="608"/>
      <c r="R200" s="608"/>
      <c r="S200" s="608"/>
      <c r="T200" s="608"/>
      <c r="U200" s="608"/>
      <c r="V200" s="608"/>
      <c r="W200" s="608"/>
      <c r="X200" s="608"/>
      <c r="Y200" s="608"/>
      <c r="Z200" s="608"/>
      <c r="AA200" s="608"/>
      <c r="AB200" s="608"/>
      <c r="AC200" s="608"/>
      <c r="AD200" s="608"/>
      <c r="AE200" s="608"/>
      <c r="AF200" s="608"/>
      <c r="AG200" s="608"/>
      <c r="AH200" s="608"/>
      <c r="AI200" s="608"/>
      <c r="AJ200" s="608"/>
    </row>
    <row r="201" spans="1:36" ht="15.5" x14ac:dyDescent="0.35">
      <c r="A201" s="182" t="s">
        <v>1704</v>
      </c>
      <c r="B201" s="183" t="s">
        <v>1568</v>
      </c>
      <c r="C201" s="184" t="s">
        <v>1537</v>
      </c>
      <c r="E201" s="608"/>
      <c r="F201" s="608"/>
      <c r="G201" s="608"/>
      <c r="H201" s="608"/>
      <c r="I201" s="608"/>
      <c r="J201" s="608"/>
      <c r="K201" s="608"/>
      <c r="L201" s="608"/>
      <c r="M201" s="608"/>
      <c r="N201" s="608"/>
      <c r="O201" s="608"/>
      <c r="P201" s="608"/>
      <c r="Q201" s="608"/>
      <c r="R201" s="608"/>
      <c r="S201" s="608"/>
      <c r="T201" s="608"/>
      <c r="U201" s="608"/>
      <c r="V201" s="608"/>
      <c r="W201" s="608"/>
      <c r="X201" s="608"/>
      <c r="Y201" s="608"/>
      <c r="Z201" s="608"/>
      <c r="AA201" s="608"/>
      <c r="AB201" s="608"/>
      <c r="AC201" s="608"/>
      <c r="AD201" s="608"/>
      <c r="AE201" s="608"/>
      <c r="AF201" s="608"/>
      <c r="AG201" s="608"/>
      <c r="AH201" s="608"/>
      <c r="AI201" s="608"/>
      <c r="AJ201" s="608"/>
    </row>
    <row r="202" spans="1:36" ht="15.5" x14ac:dyDescent="0.35">
      <c r="A202" s="182" t="s">
        <v>1705</v>
      </c>
      <c r="B202" s="183" t="s">
        <v>1539</v>
      </c>
      <c r="C202" s="184" t="s">
        <v>1540</v>
      </c>
      <c r="E202" s="608"/>
      <c r="F202" s="608"/>
      <c r="G202" s="608"/>
      <c r="H202" s="608"/>
      <c r="I202" s="608"/>
      <c r="J202" s="608"/>
      <c r="K202" s="608"/>
      <c r="L202" s="608"/>
      <c r="M202" s="608"/>
      <c r="N202" s="608"/>
      <c r="O202" s="608"/>
      <c r="P202" s="608"/>
      <c r="Q202" s="608"/>
      <c r="R202" s="608"/>
      <c r="S202" s="608"/>
      <c r="T202" s="608"/>
      <c r="U202" s="608"/>
      <c r="V202" s="608"/>
      <c r="W202" s="608"/>
      <c r="X202" s="608"/>
      <c r="Y202" s="608"/>
      <c r="Z202" s="608"/>
      <c r="AA202" s="608"/>
      <c r="AB202" s="608"/>
      <c r="AC202" s="608"/>
      <c r="AD202" s="608"/>
      <c r="AE202" s="608"/>
      <c r="AF202" s="608"/>
      <c r="AG202" s="608"/>
      <c r="AH202" s="608"/>
      <c r="AI202" s="608"/>
      <c r="AJ202" s="608"/>
    </row>
    <row r="203" spans="1:36" ht="15.5" x14ac:dyDescent="0.35">
      <c r="A203" s="182" t="s">
        <v>1706</v>
      </c>
      <c r="B203" s="183" t="s">
        <v>1593</v>
      </c>
      <c r="C203" s="184" t="s">
        <v>1532</v>
      </c>
      <c r="E203" s="608"/>
      <c r="F203" s="608"/>
      <c r="G203" s="608"/>
      <c r="H203" s="608"/>
      <c r="I203" s="608"/>
      <c r="J203" s="608"/>
      <c r="K203" s="608"/>
      <c r="L203" s="608"/>
      <c r="M203" s="608"/>
      <c r="N203" s="608"/>
      <c r="O203" s="608"/>
      <c r="P203" s="608"/>
      <c r="Q203" s="608"/>
      <c r="R203" s="608"/>
      <c r="S203" s="608"/>
      <c r="T203" s="608"/>
      <c r="U203" s="608"/>
      <c r="V203" s="608"/>
      <c r="W203" s="608"/>
      <c r="X203" s="608"/>
      <c r="Y203" s="608"/>
      <c r="Z203" s="608"/>
      <c r="AA203" s="608"/>
      <c r="AB203" s="608"/>
      <c r="AC203" s="608"/>
      <c r="AD203" s="608"/>
      <c r="AE203" s="608"/>
      <c r="AF203" s="608"/>
      <c r="AG203" s="608"/>
      <c r="AH203" s="608"/>
      <c r="AI203" s="608"/>
      <c r="AJ203" s="608"/>
    </row>
    <row r="204" spans="1:36" ht="15.5" x14ac:dyDescent="0.35">
      <c r="A204" s="182" t="s">
        <v>1707</v>
      </c>
      <c r="B204" s="183" t="s">
        <v>1534</v>
      </c>
      <c r="C204" s="184" t="s">
        <v>39</v>
      </c>
      <c r="E204" s="608"/>
      <c r="F204" s="608"/>
      <c r="G204" s="608"/>
      <c r="H204" s="608"/>
      <c r="I204" s="608"/>
      <c r="J204" s="608"/>
      <c r="K204" s="608"/>
      <c r="L204" s="608"/>
      <c r="M204" s="608"/>
      <c r="N204" s="608"/>
      <c r="O204" s="608"/>
      <c r="P204" s="608"/>
      <c r="Q204" s="608"/>
      <c r="R204" s="608"/>
      <c r="S204" s="608"/>
      <c r="T204" s="608"/>
      <c r="U204" s="608"/>
      <c r="V204" s="608"/>
      <c r="W204" s="608"/>
      <c r="X204" s="608"/>
      <c r="Y204" s="608"/>
      <c r="Z204" s="608"/>
      <c r="AA204" s="608"/>
      <c r="AB204" s="608"/>
      <c r="AC204" s="608"/>
      <c r="AD204" s="608"/>
      <c r="AE204" s="608"/>
      <c r="AF204" s="608"/>
      <c r="AG204" s="608"/>
      <c r="AH204" s="608"/>
      <c r="AI204" s="608"/>
      <c r="AJ204" s="608"/>
    </row>
    <row r="205" spans="1:36" ht="15.5" x14ac:dyDescent="0.35">
      <c r="A205" s="182" t="s">
        <v>1708</v>
      </c>
      <c r="B205" s="183" t="s">
        <v>1637</v>
      </c>
      <c r="C205" s="184" t="s">
        <v>1540</v>
      </c>
      <c r="E205" s="608"/>
      <c r="F205" s="608"/>
      <c r="G205" s="608"/>
      <c r="H205" s="608"/>
      <c r="I205" s="608"/>
      <c r="J205" s="608"/>
      <c r="K205" s="608"/>
      <c r="L205" s="608"/>
      <c r="M205" s="608"/>
      <c r="N205" s="608"/>
      <c r="O205" s="608"/>
      <c r="P205" s="608"/>
      <c r="Q205" s="608"/>
      <c r="R205" s="608"/>
      <c r="S205" s="608"/>
      <c r="T205" s="608"/>
      <c r="U205" s="608"/>
      <c r="V205" s="608"/>
      <c r="W205" s="608"/>
      <c r="X205" s="608"/>
      <c r="Y205" s="608"/>
      <c r="Z205" s="608"/>
      <c r="AA205" s="608"/>
      <c r="AB205" s="608"/>
      <c r="AC205" s="608"/>
      <c r="AD205" s="608"/>
      <c r="AE205" s="608"/>
      <c r="AF205" s="608"/>
      <c r="AG205" s="608"/>
      <c r="AH205" s="608"/>
      <c r="AI205" s="608"/>
      <c r="AJ205" s="608"/>
    </row>
    <row r="206" spans="1:36" ht="15.5" x14ac:dyDescent="0.35">
      <c r="A206" s="182" t="s">
        <v>1709</v>
      </c>
      <c r="B206" s="183" t="s">
        <v>37</v>
      </c>
      <c r="C206" s="184" t="s">
        <v>39</v>
      </c>
      <c r="E206" s="608"/>
      <c r="F206" s="608"/>
      <c r="G206" s="608"/>
      <c r="H206" s="608"/>
      <c r="I206" s="608"/>
      <c r="J206" s="608"/>
      <c r="K206" s="608"/>
      <c r="L206" s="608"/>
      <c r="M206" s="608"/>
      <c r="N206" s="608"/>
      <c r="O206" s="608"/>
      <c r="P206" s="608"/>
      <c r="Q206" s="608"/>
      <c r="R206" s="608"/>
      <c r="S206" s="608"/>
      <c r="T206" s="608"/>
      <c r="U206" s="608"/>
      <c r="V206" s="608"/>
      <c r="W206" s="608"/>
      <c r="X206" s="608"/>
      <c r="Y206" s="608"/>
      <c r="Z206" s="608"/>
      <c r="AA206" s="608"/>
      <c r="AB206" s="608"/>
      <c r="AC206" s="608"/>
      <c r="AD206" s="608"/>
      <c r="AE206" s="608"/>
      <c r="AF206" s="608"/>
      <c r="AG206" s="608"/>
      <c r="AH206" s="608"/>
      <c r="AI206" s="608"/>
      <c r="AJ206" s="608"/>
    </row>
    <row r="207" spans="1:36" ht="15.5" x14ac:dyDescent="0.35">
      <c r="A207" s="182" t="s">
        <v>1710</v>
      </c>
      <c r="B207" s="183" t="s">
        <v>1551</v>
      </c>
      <c r="C207" s="184" t="s">
        <v>1532</v>
      </c>
      <c r="E207" s="608"/>
      <c r="F207" s="608"/>
      <c r="G207" s="608"/>
      <c r="H207" s="608"/>
      <c r="I207" s="608"/>
      <c r="J207" s="608"/>
      <c r="K207" s="608"/>
      <c r="L207" s="608"/>
      <c r="M207" s="608"/>
      <c r="N207" s="608"/>
      <c r="O207" s="608"/>
      <c r="P207" s="608"/>
      <c r="Q207" s="608"/>
      <c r="R207" s="608"/>
      <c r="S207" s="608"/>
      <c r="T207" s="608"/>
      <c r="U207" s="608"/>
      <c r="V207" s="608"/>
      <c r="W207" s="608"/>
      <c r="X207" s="608"/>
      <c r="Y207" s="608"/>
      <c r="Z207" s="608"/>
      <c r="AA207" s="608"/>
      <c r="AB207" s="608"/>
      <c r="AC207" s="608"/>
      <c r="AD207" s="608"/>
      <c r="AE207" s="608"/>
      <c r="AF207" s="608"/>
      <c r="AG207" s="608"/>
      <c r="AH207" s="608"/>
      <c r="AI207" s="608"/>
      <c r="AJ207" s="608"/>
    </row>
    <row r="208" spans="1:36" ht="15.5" x14ac:dyDescent="0.35">
      <c r="A208" s="182" t="s">
        <v>1711</v>
      </c>
      <c r="B208" s="183" t="s">
        <v>1531</v>
      </c>
      <c r="C208" s="184" t="s">
        <v>1532</v>
      </c>
      <c r="E208" s="608"/>
      <c r="F208" s="608"/>
      <c r="G208" s="608"/>
      <c r="H208" s="608"/>
      <c r="I208" s="608"/>
      <c r="J208" s="608"/>
      <c r="K208" s="608"/>
      <c r="L208" s="608"/>
      <c r="M208" s="608"/>
      <c r="N208" s="608"/>
      <c r="O208" s="608"/>
      <c r="P208" s="608"/>
      <c r="Q208" s="608"/>
      <c r="R208" s="608"/>
      <c r="S208" s="608"/>
      <c r="T208" s="608"/>
      <c r="U208" s="608"/>
      <c r="V208" s="608"/>
      <c r="W208" s="608"/>
      <c r="X208" s="608"/>
      <c r="Y208" s="608"/>
      <c r="Z208" s="608"/>
      <c r="AA208" s="608"/>
      <c r="AB208" s="608"/>
      <c r="AC208" s="608"/>
      <c r="AD208" s="608"/>
      <c r="AE208" s="608"/>
      <c r="AF208" s="608"/>
      <c r="AG208" s="608"/>
      <c r="AH208" s="608"/>
      <c r="AI208" s="608"/>
      <c r="AJ208" s="608"/>
    </row>
    <row r="209" spans="1:36" ht="15.5" x14ac:dyDescent="0.35">
      <c r="A209" s="182" t="s">
        <v>1712</v>
      </c>
      <c r="B209" s="183" t="s">
        <v>1637</v>
      </c>
      <c r="C209" s="184" t="s">
        <v>1540</v>
      </c>
      <c r="E209" s="608"/>
      <c r="F209" s="608"/>
      <c r="G209" s="608"/>
      <c r="H209" s="608"/>
      <c r="I209" s="608"/>
      <c r="J209" s="608"/>
      <c r="K209" s="608"/>
      <c r="L209" s="608"/>
      <c r="M209" s="608"/>
      <c r="N209" s="608"/>
      <c r="O209" s="608"/>
      <c r="P209" s="608"/>
      <c r="Q209" s="608"/>
      <c r="R209" s="608"/>
      <c r="S209" s="608"/>
      <c r="T209" s="608"/>
      <c r="U209" s="608"/>
      <c r="V209" s="608"/>
      <c r="W209" s="608"/>
      <c r="X209" s="608"/>
      <c r="Y209" s="608"/>
      <c r="Z209" s="608"/>
      <c r="AA209" s="608"/>
      <c r="AB209" s="608"/>
      <c r="AC209" s="608"/>
      <c r="AD209" s="608"/>
      <c r="AE209" s="608"/>
      <c r="AF209" s="608"/>
      <c r="AG209" s="608"/>
      <c r="AH209" s="608"/>
      <c r="AI209" s="608"/>
      <c r="AJ209" s="608"/>
    </row>
    <row r="210" spans="1:36" ht="15.5" x14ac:dyDescent="0.35">
      <c r="A210" s="182" t="s">
        <v>1713</v>
      </c>
      <c r="B210" s="183" t="s">
        <v>1566</v>
      </c>
      <c r="C210" s="184" t="s">
        <v>1546</v>
      </c>
      <c r="E210" s="608"/>
      <c r="F210" s="608"/>
      <c r="G210" s="608"/>
      <c r="H210" s="608"/>
      <c r="I210" s="608"/>
      <c r="J210" s="608"/>
      <c r="K210" s="608"/>
      <c r="L210" s="608"/>
      <c r="M210" s="608"/>
      <c r="N210" s="608"/>
      <c r="O210" s="608"/>
      <c r="P210" s="608"/>
      <c r="Q210" s="608"/>
      <c r="R210" s="608"/>
      <c r="S210" s="608"/>
      <c r="T210" s="608"/>
      <c r="U210" s="608"/>
      <c r="V210" s="608"/>
      <c r="W210" s="608"/>
      <c r="X210" s="608"/>
      <c r="Y210" s="608"/>
      <c r="Z210" s="608"/>
      <c r="AA210" s="608"/>
      <c r="AB210" s="608"/>
      <c r="AC210" s="608"/>
      <c r="AD210" s="608"/>
      <c r="AE210" s="608"/>
      <c r="AF210" s="608"/>
      <c r="AG210" s="608"/>
      <c r="AH210" s="608"/>
      <c r="AI210" s="608"/>
      <c r="AJ210" s="608"/>
    </row>
    <row r="211" spans="1:36" ht="15.5" x14ac:dyDescent="0.35">
      <c r="A211" s="182" t="s">
        <v>1714</v>
      </c>
      <c r="B211" s="183" t="s">
        <v>1621</v>
      </c>
      <c r="C211" s="184" t="s">
        <v>1540</v>
      </c>
      <c r="E211" s="608"/>
      <c r="F211" s="608"/>
      <c r="G211" s="608"/>
      <c r="H211" s="608"/>
      <c r="I211" s="608"/>
      <c r="J211" s="608"/>
      <c r="K211" s="608"/>
      <c r="L211" s="608"/>
      <c r="M211" s="608"/>
      <c r="N211" s="608"/>
      <c r="O211" s="608"/>
      <c r="P211" s="608"/>
      <c r="Q211" s="608"/>
      <c r="R211" s="608"/>
      <c r="S211" s="608"/>
      <c r="T211" s="608"/>
      <c r="U211" s="608"/>
      <c r="V211" s="608"/>
      <c r="W211" s="608"/>
      <c r="X211" s="608"/>
      <c r="Y211" s="608"/>
      <c r="Z211" s="608"/>
      <c r="AA211" s="608"/>
      <c r="AB211" s="608"/>
      <c r="AC211" s="608"/>
      <c r="AD211" s="608"/>
      <c r="AE211" s="608"/>
      <c r="AF211" s="608"/>
      <c r="AG211" s="608"/>
      <c r="AH211" s="608"/>
      <c r="AI211" s="608"/>
      <c r="AJ211" s="608"/>
    </row>
    <row r="212" spans="1:36" ht="15.5" x14ac:dyDescent="0.35">
      <c r="A212" s="182" t="s">
        <v>1715</v>
      </c>
      <c r="B212" s="183" t="s">
        <v>1549</v>
      </c>
      <c r="C212" s="184" t="s">
        <v>1546</v>
      </c>
      <c r="E212" s="608"/>
      <c r="F212" s="608"/>
      <c r="G212" s="608"/>
      <c r="H212" s="608"/>
      <c r="I212" s="608"/>
      <c r="J212" s="608"/>
      <c r="K212" s="608"/>
      <c r="L212" s="608"/>
      <c r="M212" s="608"/>
      <c r="N212" s="608"/>
      <c r="O212" s="608"/>
      <c r="P212" s="608"/>
      <c r="Q212" s="608"/>
      <c r="R212" s="608"/>
      <c r="S212" s="608"/>
      <c r="T212" s="608"/>
      <c r="U212" s="608"/>
      <c r="V212" s="608"/>
      <c r="W212" s="608"/>
      <c r="X212" s="608"/>
      <c r="Y212" s="608"/>
      <c r="Z212" s="608"/>
      <c r="AA212" s="608"/>
      <c r="AB212" s="608"/>
      <c r="AC212" s="608"/>
      <c r="AD212" s="608"/>
      <c r="AE212" s="608"/>
      <c r="AF212" s="608"/>
      <c r="AG212" s="608"/>
      <c r="AH212" s="608"/>
      <c r="AI212" s="608"/>
      <c r="AJ212" s="608"/>
    </row>
    <row r="213" spans="1:36" ht="15.5" x14ac:dyDescent="0.35">
      <c r="A213" s="182" t="s">
        <v>1716</v>
      </c>
      <c r="B213" s="183" t="s">
        <v>1549</v>
      </c>
      <c r="C213" s="184" t="s">
        <v>1546</v>
      </c>
      <c r="E213" s="608"/>
      <c r="F213" s="608"/>
      <c r="G213" s="608"/>
      <c r="H213" s="608"/>
      <c r="I213" s="608"/>
      <c r="J213" s="608"/>
      <c r="K213" s="608"/>
      <c r="L213" s="608"/>
      <c r="M213" s="608"/>
      <c r="N213" s="608"/>
      <c r="O213" s="608"/>
      <c r="P213" s="608"/>
      <c r="Q213" s="608"/>
      <c r="R213" s="608"/>
      <c r="S213" s="608"/>
      <c r="T213" s="608"/>
      <c r="U213" s="608"/>
      <c r="V213" s="608"/>
      <c r="W213" s="608"/>
      <c r="X213" s="608"/>
      <c r="Y213" s="608"/>
      <c r="Z213" s="608"/>
      <c r="AA213" s="608"/>
      <c r="AB213" s="608"/>
      <c r="AC213" s="608"/>
      <c r="AD213" s="608"/>
      <c r="AE213" s="608"/>
      <c r="AF213" s="608"/>
      <c r="AG213" s="608"/>
      <c r="AH213" s="608"/>
      <c r="AI213" s="608"/>
      <c r="AJ213" s="608"/>
    </row>
    <row r="214" spans="1:36" ht="15.5" x14ac:dyDescent="0.35">
      <c r="A214" s="182" t="s">
        <v>1717</v>
      </c>
      <c r="B214" s="183" t="s">
        <v>1579</v>
      </c>
      <c r="C214" s="184" t="s">
        <v>1532</v>
      </c>
      <c r="E214" s="608"/>
      <c r="F214" s="608"/>
      <c r="G214" s="608"/>
      <c r="H214" s="608"/>
      <c r="I214" s="608"/>
      <c r="J214" s="608"/>
      <c r="K214" s="608"/>
      <c r="L214" s="608"/>
      <c r="M214" s="608"/>
      <c r="N214" s="608"/>
      <c r="O214" s="608"/>
      <c r="P214" s="608"/>
      <c r="Q214" s="608"/>
      <c r="R214" s="608"/>
      <c r="S214" s="608"/>
      <c r="T214" s="608"/>
      <c r="U214" s="608"/>
      <c r="V214" s="608"/>
      <c r="W214" s="608"/>
      <c r="X214" s="608"/>
      <c r="Y214" s="608"/>
      <c r="Z214" s="608"/>
      <c r="AA214" s="608"/>
      <c r="AB214" s="608"/>
      <c r="AC214" s="608"/>
      <c r="AD214" s="608"/>
      <c r="AE214" s="608"/>
      <c r="AF214" s="608"/>
      <c r="AG214" s="608"/>
      <c r="AH214" s="608"/>
      <c r="AI214" s="608"/>
      <c r="AJ214" s="608"/>
    </row>
    <row r="215" spans="1:36" ht="15.5" x14ac:dyDescent="0.35">
      <c r="A215" s="182" t="s">
        <v>1718</v>
      </c>
      <c r="B215" s="183" t="s">
        <v>1563</v>
      </c>
      <c r="C215" s="184" t="s">
        <v>39</v>
      </c>
      <c r="E215" s="608"/>
      <c r="F215" s="608"/>
      <c r="G215" s="608"/>
      <c r="H215" s="608"/>
      <c r="I215" s="608"/>
      <c r="J215" s="608"/>
      <c r="K215" s="608"/>
      <c r="L215" s="608"/>
      <c r="M215" s="608"/>
      <c r="N215" s="608"/>
      <c r="O215" s="608"/>
      <c r="P215" s="608"/>
      <c r="Q215" s="608"/>
      <c r="R215" s="608"/>
      <c r="S215" s="608"/>
      <c r="T215" s="608"/>
      <c r="U215" s="608"/>
      <c r="V215" s="608"/>
      <c r="W215" s="608"/>
      <c r="X215" s="608"/>
      <c r="Y215" s="608"/>
      <c r="Z215" s="608"/>
      <c r="AA215" s="608"/>
      <c r="AB215" s="608"/>
      <c r="AC215" s="608"/>
      <c r="AD215" s="608"/>
      <c r="AE215" s="608"/>
      <c r="AF215" s="608"/>
      <c r="AG215" s="608"/>
      <c r="AH215" s="608"/>
      <c r="AI215" s="608"/>
      <c r="AJ215" s="608"/>
    </row>
    <row r="216" spans="1:36" ht="15.5" x14ac:dyDescent="0.35">
      <c r="A216" s="182" t="s">
        <v>1719</v>
      </c>
      <c r="B216" s="183" t="s">
        <v>1534</v>
      </c>
      <c r="C216" s="184" t="s">
        <v>39</v>
      </c>
      <c r="E216" s="608"/>
      <c r="F216" s="608"/>
      <c r="G216" s="608"/>
      <c r="H216" s="608"/>
      <c r="I216" s="608"/>
      <c r="J216" s="608"/>
      <c r="K216" s="608"/>
      <c r="L216" s="608"/>
      <c r="M216" s="608"/>
      <c r="N216" s="608"/>
      <c r="O216" s="608"/>
      <c r="P216" s="608"/>
      <c r="Q216" s="608"/>
      <c r="R216" s="608"/>
      <c r="S216" s="608"/>
      <c r="T216" s="608"/>
      <c r="U216" s="608"/>
      <c r="V216" s="608"/>
      <c r="W216" s="608"/>
      <c r="X216" s="608"/>
      <c r="Y216" s="608"/>
      <c r="Z216" s="608"/>
      <c r="AA216" s="608"/>
      <c r="AB216" s="608"/>
      <c r="AC216" s="608"/>
      <c r="AD216" s="608"/>
      <c r="AE216" s="608"/>
      <c r="AF216" s="608"/>
      <c r="AG216" s="608"/>
      <c r="AH216" s="608"/>
      <c r="AI216" s="608"/>
      <c r="AJ216" s="608"/>
    </row>
    <row r="217" spans="1:36" ht="15.5" x14ac:dyDescent="0.35">
      <c r="A217" s="182" t="s">
        <v>1720</v>
      </c>
      <c r="B217" s="183" t="s">
        <v>1545</v>
      </c>
      <c r="C217" s="184" t="s">
        <v>1546</v>
      </c>
      <c r="E217" s="608"/>
      <c r="F217" s="608"/>
      <c r="G217" s="608"/>
      <c r="H217" s="608"/>
      <c r="I217" s="608"/>
      <c r="J217" s="608"/>
      <c r="K217" s="608"/>
      <c r="L217" s="608"/>
      <c r="M217" s="608"/>
      <c r="N217" s="608"/>
      <c r="O217" s="608"/>
      <c r="P217" s="608"/>
      <c r="Q217" s="608"/>
      <c r="R217" s="608"/>
      <c r="S217" s="608"/>
      <c r="T217" s="608"/>
      <c r="U217" s="608"/>
      <c r="V217" s="608"/>
      <c r="W217" s="608"/>
      <c r="X217" s="608"/>
      <c r="Y217" s="608"/>
      <c r="Z217" s="608"/>
      <c r="AA217" s="608"/>
      <c r="AB217" s="608"/>
      <c r="AC217" s="608"/>
      <c r="AD217" s="608"/>
      <c r="AE217" s="608"/>
      <c r="AF217" s="608"/>
      <c r="AG217" s="608"/>
      <c r="AH217" s="608"/>
      <c r="AI217" s="608"/>
      <c r="AJ217" s="608"/>
    </row>
    <row r="218" spans="1:36" ht="15.5" x14ac:dyDescent="0.35">
      <c r="A218" s="182" t="s">
        <v>1721</v>
      </c>
      <c r="B218" s="183" t="s">
        <v>1551</v>
      </c>
      <c r="C218" s="184" t="s">
        <v>1532</v>
      </c>
      <c r="E218" s="608"/>
      <c r="F218" s="608"/>
      <c r="G218" s="608"/>
      <c r="H218" s="608"/>
      <c r="I218" s="608"/>
      <c r="J218" s="608"/>
      <c r="K218" s="608"/>
      <c r="L218" s="608"/>
      <c r="M218" s="608"/>
      <c r="N218" s="608"/>
      <c r="O218" s="608"/>
      <c r="P218" s="608"/>
      <c r="Q218" s="608"/>
      <c r="R218" s="608"/>
      <c r="S218" s="608"/>
      <c r="T218" s="608"/>
      <c r="U218" s="608"/>
      <c r="V218" s="608"/>
      <c r="W218" s="608"/>
      <c r="X218" s="608"/>
      <c r="Y218" s="608"/>
      <c r="Z218" s="608"/>
      <c r="AA218" s="608"/>
      <c r="AB218" s="608"/>
      <c r="AC218" s="608"/>
      <c r="AD218" s="608"/>
      <c r="AE218" s="608"/>
      <c r="AF218" s="608"/>
      <c r="AG218" s="608"/>
      <c r="AH218" s="608"/>
      <c r="AI218" s="608"/>
      <c r="AJ218" s="608"/>
    </row>
    <row r="219" spans="1:36" ht="15.5" x14ac:dyDescent="0.35">
      <c r="A219" s="182" t="s">
        <v>1722</v>
      </c>
      <c r="B219" s="183" t="s">
        <v>1583</v>
      </c>
      <c r="C219" s="184" t="s">
        <v>1537</v>
      </c>
      <c r="E219" s="608"/>
      <c r="F219" s="608"/>
      <c r="G219" s="608"/>
      <c r="H219" s="608"/>
      <c r="I219" s="608"/>
      <c r="J219" s="608"/>
      <c r="K219" s="608"/>
      <c r="L219" s="608"/>
      <c r="M219" s="608"/>
      <c r="N219" s="608"/>
      <c r="O219" s="608"/>
      <c r="P219" s="608"/>
      <c r="Q219" s="608"/>
      <c r="R219" s="608"/>
      <c r="S219" s="608"/>
      <c r="T219" s="608"/>
      <c r="U219" s="608"/>
      <c r="V219" s="608"/>
      <c r="W219" s="608"/>
      <c r="X219" s="608"/>
      <c r="Y219" s="608"/>
      <c r="Z219" s="608"/>
      <c r="AA219" s="608"/>
      <c r="AB219" s="608"/>
      <c r="AC219" s="608"/>
      <c r="AD219" s="608"/>
      <c r="AE219" s="608"/>
      <c r="AF219" s="608"/>
      <c r="AG219" s="608"/>
      <c r="AH219" s="608"/>
      <c r="AI219" s="608"/>
      <c r="AJ219" s="608"/>
    </row>
    <row r="220" spans="1:36" ht="15.5" x14ac:dyDescent="0.35">
      <c r="A220" s="182" t="s">
        <v>1723</v>
      </c>
      <c r="B220" s="183" t="s">
        <v>1563</v>
      </c>
      <c r="C220" s="184" t="s">
        <v>39</v>
      </c>
      <c r="E220" s="608"/>
      <c r="F220" s="608"/>
      <c r="G220" s="608"/>
      <c r="H220" s="608"/>
      <c r="I220" s="608"/>
      <c r="J220" s="608"/>
      <c r="K220" s="608"/>
      <c r="L220" s="608"/>
      <c r="M220" s="608"/>
      <c r="N220" s="608"/>
      <c r="O220" s="608"/>
      <c r="P220" s="608"/>
      <c r="Q220" s="608"/>
      <c r="R220" s="608"/>
      <c r="S220" s="608"/>
      <c r="T220" s="608"/>
      <c r="U220" s="608"/>
      <c r="V220" s="608"/>
      <c r="W220" s="608"/>
      <c r="X220" s="608"/>
      <c r="Y220" s="608"/>
      <c r="Z220" s="608"/>
      <c r="AA220" s="608"/>
      <c r="AB220" s="608"/>
      <c r="AC220" s="608"/>
      <c r="AD220" s="608"/>
      <c r="AE220" s="608"/>
      <c r="AF220" s="608"/>
      <c r="AG220" s="608"/>
      <c r="AH220" s="608"/>
      <c r="AI220" s="608"/>
      <c r="AJ220" s="608"/>
    </row>
    <row r="221" spans="1:36" ht="15.5" x14ac:dyDescent="0.35">
      <c r="A221" s="182" t="s">
        <v>1724</v>
      </c>
      <c r="B221" s="183" t="s">
        <v>1563</v>
      </c>
      <c r="C221" s="184" t="s">
        <v>39</v>
      </c>
      <c r="E221" s="608"/>
      <c r="F221" s="608"/>
      <c r="G221" s="608"/>
      <c r="H221" s="608"/>
      <c r="I221" s="608"/>
      <c r="J221" s="608"/>
      <c r="K221" s="608"/>
      <c r="L221" s="608"/>
      <c r="M221" s="608"/>
      <c r="N221" s="608"/>
      <c r="O221" s="608"/>
      <c r="P221" s="608"/>
      <c r="Q221" s="608"/>
      <c r="R221" s="608"/>
      <c r="S221" s="608"/>
      <c r="T221" s="608"/>
      <c r="U221" s="608"/>
      <c r="V221" s="608"/>
      <c r="W221" s="608"/>
      <c r="X221" s="608"/>
      <c r="Y221" s="608"/>
      <c r="Z221" s="608"/>
      <c r="AA221" s="608"/>
      <c r="AB221" s="608"/>
      <c r="AC221" s="608"/>
      <c r="AD221" s="608"/>
      <c r="AE221" s="608"/>
      <c r="AF221" s="608"/>
      <c r="AG221" s="608"/>
      <c r="AH221" s="608"/>
      <c r="AI221" s="608"/>
      <c r="AJ221" s="608"/>
    </row>
    <row r="222" spans="1:36" ht="15.5" x14ac:dyDescent="0.35">
      <c r="A222" s="182" t="s">
        <v>1725</v>
      </c>
      <c r="B222" s="183" t="s">
        <v>1583</v>
      </c>
      <c r="C222" s="184" t="s">
        <v>1537</v>
      </c>
      <c r="E222" s="608"/>
      <c r="F222" s="608"/>
      <c r="G222" s="608"/>
      <c r="H222" s="608"/>
      <c r="I222" s="608"/>
      <c r="J222" s="608"/>
      <c r="K222" s="608"/>
      <c r="L222" s="608"/>
      <c r="M222" s="608"/>
      <c r="N222" s="608"/>
      <c r="O222" s="608"/>
      <c r="P222" s="608"/>
      <c r="Q222" s="608"/>
      <c r="R222" s="608"/>
      <c r="S222" s="608"/>
      <c r="T222" s="608"/>
      <c r="U222" s="608"/>
      <c r="V222" s="608"/>
      <c r="W222" s="608"/>
      <c r="X222" s="608"/>
      <c r="Y222" s="608"/>
      <c r="Z222" s="608"/>
      <c r="AA222" s="608"/>
      <c r="AB222" s="608"/>
      <c r="AC222" s="608"/>
      <c r="AD222" s="608"/>
      <c r="AE222" s="608"/>
      <c r="AF222" s="608"/>
      <c r="AG222" s="608"/>
      <c r="AH222" s="608"/>
      <c r="AI222" s="608"/>
      <c r="AJ222" s="608"/>
    </row>
    <row r="223" spans="1:36" ht="15.5" x14ac:dyDescent="0.35">
      <c r="A223" s="182" t="s">
        <v>1726</v>
      </c>
      <c r="B223" s="183" t="s">
        <v>1545</v>
      </c>
      <c r="C223" s="184" t="s">
        <v>1546</v>
      </c>
      <c r="E223" s="608"/>
      <c r="F223" s="608"/>
      <c r="G223" s="608"/>
      <c r="H223" s="608"/>
      <c r="I223" s="608"/>
      <c r="J223" s="608"/>
      <c r="K223" s="608"/>
      <c r="L223" s="608"/>
      <c r="M223" s="608"/>
      <c r="N223" s="608"/>
      <c r="O223" s="608"/>
      <c r="P223" s="608"/>
      <c r="Q223" s="608"/>
      <c r="R223" s="608"/>
      <c r="S223" s="608"/>
      <c r="T223" s="608"/>
      <c r="U223" s="608"/>
      <c r="V223" s="608"/>
      <c r="W223" s="608"/>
      <c r="X223" s="608"/>
      <c r="Y223" s="608"/>
      <c r="Z223" s="608"/>
      <c r="AA223" s="608"/>
      <c r="AB223" s="608"/>
      <c r="AC223" s="608"/>
      <c r="AD223" s="608"/>
      <c r="AE223" s="608"/>
      <c r="AF223" s="608"/>
      <c r="AG223" s="608"/>
      <c r="AH223" s="608"/>
      <c r="AI223" s="608"/>
      <c r="AJ223" s="608"/>
    </row>
    <row r="224" spans="1:36" ht="15.5" x14ac:dyDescent="0.35">
      <c r="A224" s="182" t="s">
        <v>1727</v>
      </c>
      <c r="B224" s="183" t="s">
        <v>1568</v>
      </c>
      <c r="C224" s="184" t="s">
        <v>1537</v>
      </c>
      <c r="E224" s="608"/>
      <c r="F224" s="608"/>
      <c r="G224" s="608"/>
      <c r="H224" s="608"/>
      <c r="I224" s="608"/>
      <c r="J224" s="608"/>
      <c r="K224" s="608"/>
      <c r="L224" s="608"/>
      <c r="M224" s="608"/>
      <c r="N224" s="608"/>
      <c r="O224" s="608"/>
      <c r="P224" s="608"/>
      <c r="Q224" s="608"/>
      <c r="R224" s="608"/>
      <c r="S224" s="608"/>
      <c r="T224" s="608"/>
      <c r="U224" s="608"/>
      <c r="V224" s="608"/>
      <c r="W224" s="608"/>
      <c r="X224" s="608"/>
      <c r="Y224" s="608"/>
      <c r="Z224" s="608"/>
      <c r="AA224" s="608"/>
      <c r="AB224" s="608"/>
      <c r="AC224" s="608"/>
      <c r="AD224" s="608"/>
      <c r="AE224" s="608"/>
      <c r="AF224" s="608"/>
      <c r="AG224" s="608"/>
      <c r="AH224" s="608"/>
      <c r="AI224" s="608"/>
      <c r="AJ224" s="608"/>
    </row>
    <row r="225" spans="1:36" ht="15.5" x14ac:dyDescent="0.35">
      <c r="A225" s="182" t="s">
        <v>1728</v>
      </c>
      <c r="B225" s="183" t="s">
        <v>1545</v>
      </c>
      <c r="C225" s="184" t="s">
        <v>1546</v>
      </c>
      <c r="E225" s="608"/>
      <c r="F225" s="608"/>
      <c r="G225" s="608"/>
      <c r="H225" s="608"/>
      <c r="I225" s="608"/>
      <c r="J225" s="608"/>
      <c r="K225" s="608"/>
      <c r="L225" s="608"/>
      <c r="M225" s="608"/>
      <c r="N225" s="608"/>
      <c r="O225" s="608"/>
      <c r="P225" s="608"/>
      <c r="Q225" s="608"/>
      <c r="R225" s="608"/>
      <c r="S225" s="608"/>
      <c r="T225" s="608"/>
      <c r="U225" s="608"/>
      <c r="V225" s="608"/>
      <c r="W225" s="608"/>
      <c r="X225" s="608"/>
      <c r="Y225" s="608"/>
      <c r="Z225" s="608"/>
      <c r="AA225" s="608"/>
      <c r="AB225" s="608"/>
      <c r="AC225" s="608"/>
      <c r="AD225" s="608"/>
      <c r="AE225" s="608"/>
      <c r="AF225" s="608"/>
      <c r="AG225" s="608"/>
      <c r="AH225" s="608"/>
      <c r="AI225" s="608"/>
      <c r="AJ225" s="608"/>
    </row>
    <row r="226" spans="1:36" ht="15.5" x14ac:dyDescent="0.35">
      <c r="A226" s="182" t="s">
        <v>1729</v>
      </c>
      <c r="B226" s="183" t="s">
        <v>1545</v>
      </c>
      <c r="C226" s="184" t="s">
        <v>1546</v>
      </c>
      <c r="E226" s="608"/>
      <c r="F226" s="608"/>
      <c r="G226" s="608"/>
      <c r="H226" s="608"/>
      <c r="I226" s="608"/>
      <c r="J226" s="608"/>
      <c r="K226" s="608"/>
      <c r="L226" s="608"/>
      <c r="M226" s="608"/>
      <c r="N226" s="608"/>
      <c r="O226" s="608"/>
      <c r="P226" s="608"/>
      <c r="Q226" s="608"/>
      <c r="R226" s="608"/>
      <c r="S226" s="608"/>
      <c r="T226" s="608"/>
      <c r="U226" s="608"/>
      <c r="V226" s="608"/>
      <c r="W226" s="608"/>
      <c r="X226" s="608"/>
      <c r="Y226" s="608"/>
      <c r="Z226" s="608"/>
      <c r="AA226" s="608"/>
      <c r="AB226" s="608"/>
      <c r="AC226" s="608"/>
      <c r="AD226" s="608"/>
      <c r="AE226" s="608"/>
      <c r="AF226" s="608"/>
      <c r="AG226" s="608"/>
      <c r="AH226" s="608"/>
      <c r="AI226" s="608"/>
      <c r="AJ226" s="608"/>
    </row>
    <row r="227" spans="1:36" ht="15.5" x14ac:dyDescent="0.35">
      <c r="A227" s="182" t="s">
        <v>1730</v>
      </c>
      <c r="B227" s="183" t="s">
        <v>1545</v>
      </c>
      <c r="C227" s="184" t="s">
        <v>1546</v>
      </c>
      <c r="E227" s="608"/>
      <c r="F227" s="608"/>
      <c r="G227" s="608"/>
      <c r="H227" s="608"/>
      <c r="I227" s="608"/>
      <c r="J227" s="608"/>
      <c r="K227" s="608"/>
      <c r="L227" s="608"/>
      <c r="M227" s="608"/>
      <c r="N227" s="608"/>
      <c r="O227" s="608"/>
      <c r="P227" s="608"/>
      <c r="Q227" s="608"/>
      <c r="R227" s="608"/>
      <c r="S227" s="608"/>
      <c r="T227" s="608"/>
      <c r="U227" s="608"/>
      <c r="V227" s="608"/>
      <c r="W227" s="608"/>
      <c r="X227" s="608"/>
      <c r="Y227" s="608"/>
      <c r="Z227" s="608"/>
      <c r="AA227" s="608"/>
      <c r="AB227" s="608"/>
      <c r="AC227" s="608"/>
      <c r="AD227" s="608"/>
      <c r="AE227" s="608"/>
      <c r="AF227" s="608"/>
      <c r="AG227" s="608"/>
      <c r="AH227" s="608"/>
      <c r="AI227" s="608"/>
      <c r="AJ227" s="608"/>
    </row>
    <row r="228" spans="1:36" ht="15.5" x14ac:dyDescent="0.35">
      <c r="A228" s="182" t="s">
        <v>1731</v>
      </c>
      <c r="B228" s="183" t="s">
        <v>1570</v>
      </c>
      <c r="C228" s="184" t="s">
        <v>1546</v>
      </c>
      <c r="E228" s="608"/>
      <c r="F228" s="608"/>
      <c r="G228" s="608"/>
      <c r="H228" s="608"/>
      <c r="I228" s="608"/>
      <c r="J228" s="608"/>
      <c r="K228" s="608"/>
      <c r="L228" s="608"/>
      <c r="M228" s="608"/>
      <c r="N228" s="608"/>
      <c r="O228" s="608"/>
      <c r="P228" s="608"/>
      <c r="Q228" s="608"/>
      <c r="R228" s="608"/>
      <c r="S228" s="608"/>
      <c r="T228" s="608"/>
      <c r="U228" s="608"/>
      <c r="V228" s="608"/>
      <c r="W228" s="608"/>
      <c r="X228" s="608"/>
      <c r="Y228" s="608"/>
      <c r="Z228" s="608"/>
      <c r="AA228" s="608"/>
      <c r="AB228" s="608"/>
      <c r="AC228" s="608"/>
      <c r="AD228" s="608"/>
      <c r="AE228" s="608"/>
      <c r="AF228" s="608"/>
      <c r="AG228" s="608"/>
      <c r="AH228" s="608"/>
      <c r="AI228" s="608"/>
      <c r="AJ228" s="608"/>
    </row>
    <row r="229" spans="1:36" ht="15.5" x14ac:dyDescent="0.35">
      <c r="A229" s="182" t="s">
        <v>1732</v>
      </c>
      <c r="B229" s="183" t="s">
        <v>1539</v>
      </c>
      <c r="C229" s="184" t="s">
        <v>1540</v>
      </c>
      <c r="E229" s="608"/>
      <c r="F229" s="608"/>
      <c r="G229" s="608"/>
      <c r="H229" s="608"/>
      <c r="I229" s="608"/>
      <c r="J229" s="608"/>
      <c r="K229" s="608"/>
      <c r="L229" s="608"/>
      <c r="M229" s="608"/>
      <c r="N229" s="608"/>
      <c r="O229" s="608"/>
      <c r="P229" s="608"/>
      <c r="Q229" s="608"/>
      <c r="R229" s="608"/>
      <c r="S229" s="608"/>
      <c r="T229" s="608"/>
      <c r="U229" s="608"/>
      <c r="V229" s="608"/>
      <c r="W229" s="608"/>
      <c r="X229" s="608"/>
      <c r="Y229" s="608"/>
      <c r="Z229" s="608"/>
      <c r="AA229" s="608"/>
      <c r="AB229" s="608"/>
      <c r="AC229" s="608"/>
      <c r="AD229" s="608"/>
      <c r="AE229" s="608"/>
      <c r="AF229" s="608"/>
      <c r="AG229" s="608"/>
      <c r="AH229" s="608"/>
      <c r="AI229" s="608"/>
      <c r="AJ229" s="608"/>
    </row>
    <row r="230" spans="1:36" ht="15.5" x14ac:dyDescent="0.35">
      <c r="A230" s="182" t="s">
        <v>1733</v>
      </c>
      <c r="B230" s="183" t="s">
        <v>1534</v>
      </c>
      <c r="C230" s="184" t="s">
        <v>39</v>
      </c>
      <c r="E230" s="608"/>
      <c r="F230" s="608"/>
      <c r="G230" s="608"/>
      <c r="H230" s="608"/>
      <c r="I230" s="608"/>
      <c r="J230" s="608"/>
      <c r="K230" s="608"/>
      <c r="L230" s="608"/>
      <c r="M230" s="608"/>
      <c r="N230" s="608"/>
      <c r="O230" s="608"/>
      <c r="P230" s="608"/>
      <c r="Q230" s="608"/>
      <c r="R230" s="608"/>
      <c r="S230" s="608"/>
      <c r="T230" s="608"/>
      <c r="U230" s="608"/>
      <c r="V230" s="608"/>
      <c r="W230" s="608"/>
      <c r="X230" s="608"/>
      <c r="Y230" s="608"/>
      <c r="Z230" s="608"/>
      <c r="AA230" s="608"/>
      <c r="AB230" s="608"/>
      <c r="AC230" s="608"/>
      <c r="AD230" s="608"/>
      <c r="AE230" s="608"/>
      <c r="AF230" s="608"/>
      <c r="AG230" s="608"/>
      <c r="AH230" s="608"/>
      <c r="AI230" s="608"/>
      <c r="AJ230" s="608"/>
    </row>
    <row r="231" spans="1:36" ht="15.5" x14ac:dyDescent="0.35">
      <c r="A231" s="182" t="s">
        <v>1734</v>
      </c>
      <c r="B231" s="183" t="s">
        <v>1543</v>
      </c>
      <c r="C231" s="184" t="s">
        <v>1537</v>
      </c>
      <c r="E231" s="608"/>
      <c r="F231" s="608"/>
      <c r="G231" s="608"/>
      <c r="H231" s="608"/>
      <c r="I231" s="608"/>
      <c r="J231" s="608"/>
      <c r="K231" s="608"/>
      <c r="L231" s="608"/>
      <c r="M231" s="608"/>
      <c r="N231" s="608"/>
      <c r="O231" s="608"/>
      <c r="P231" s="608"/>
      <c r="Q231" s="608"/>
      <c r="R231" s="608"/>
      <c r="S231" s="608"/>
      <c r="T231" s="608"/>
      <c r="U231" s="608"/>
      <c r="V231" s="608"/>
      <c r="W231" s="608"/>
      <c r="X231" s="608"/>
      <c r="Y231" s="608"/>
      <c r="Z231" s="608"/>
      <c r="AA231" s="608"/>
      <c r="AB231" s="608"/>
      <c r="AC231" s="608"/>
      <c r="AD231" s="608"/>
      <c r="AE231" s="608"/>
      <c r="AF231" s="608"/>
      <c r="AG231" s="608"/>
      <c r="AH231" s="608"/>
      <c r="AI231" s="608"/>
      <c r="AJ231" s="608"/>
    </row>
    <row r="232" spans="1:36" ht="15.5" x14ac:dyDescent="0.35">
      <c r="A232" s="182" t="s">
        <v>1735</v>
      </c>
      <c r="B232" s="183" t="s">
        <v>1551</v>
      </c>
      <c r="C232" s="184" t="s">
        <v>1532</v>
      </c>
      <c r="E232" s="608"/>
      <c r="F232" s="608"/>
      <c r="G232" s="608"/>
      <c r="H232" s="608"/>
      <c r="I232" s="608"/>
      <c r="J232" s="608"/>
      <c r="K232" s="608"/>
      <c r="L232" s="608"/>
      <c r="M232" s="608"/>
      <c r="N232" s="608"/>
      <c r="O232" s="608"/>
      <c r="P232" s="608"/>
      <c r="Q232" s="608"/>
      <c r="R232" s="608"/>
      <c r="S232" s="608"/>
      <c r="T232" s="608"/>
      <c r="U232" s="608"/>
      <c r="V232" s="608"/>
      <c r="W232" s="608"/>
      <c r="X232" s="608"/>
      <c r="Y232" s="608"/>
      <c r="Z232" s="608"/>
      <c r="AA232" s="608"/>
      <c r="AB232" s="608"/>
      <c r="AC232" s="608"/>
      <c r="AD232" s="608"/>
      <c r="AE232" s="608"/>
      <c r="AF232" s="608"/>
      <c r="AG232" s="608"/>
      <c r="AH232" s="608"/>
      <c r="AI232" s="608"/>
      <c r="AJ232" s="608"/>
    </row>
    <row r="233" spans="1:36" ht="15.5" x14ac:dyDescent="0.35">
      <c r="A233" s="182" t="s">
        <v>1736</v>
      </c>
      <c r="B233" s="183" t="s">
        <v>1568</v>
      </c>
      <c r="C233" s="184" t="s">
        <v>1537</v>
      </c>
      <c r="E233" s="608"/>
      <c r="F233" s="608"/>
      <c r="G233" s="608"/>
      <c r="H233" s="608"/>
      <c r="I233" s="608"/>
      <c r="J233" s="608"/>
      <c r="K233" s="608"/>
      <c r="L233" s="608"/>
      <c r="M233" s="608"/>
      <c r="N233" s="608"/>
      <c r="O233" s="608"/>
      <c r="P233" s="608"/>
      <c r="Q233" s="608"/>
      <c r="R233" s="608"/>
      <c r="S233" s="608"/>
      <c r="T233" s="608"/>
      <c r="U233" s="608"/>
      <c r="V233" s="608"/>
      <c r="W233" s="608"/>
      <c r="X233" s="608"/>
      <c r="Y233" s="608"/>
      <c r="Z233" s="608"/>
      <c r="AA233" s="608"/>
      <c r="AB233" s="608"/>
      <c r="AC233" s="608"/>
      <c r="AD233" s="608"/>
      <c r="AE233" s="608"/>
      <c r="AF233" s="608"/>
      <c r="AG233" s="608"/>
      <c r="AH233" s="608"/>
      <c r="AI233" s="608"/>
      <c r="AJ233" s="608"/>
    </row>
    <row r="234" spans="1:36" ht="15.5" x14ac:dyDescent="0.35">
      <c r="A234" s="182" t="s">
        <v>1737</v>
      </c>
      <c r="B234" s="183" t="s">
        <v>1534</v>
      </c>
      <c r="C234" s="184" t="s">
        <v>39</v>
      </c>
      <c r="E234" s="608"/>
      <c r="F234" s="608"/>
      <c r="G234" s="608"/>
      <c r="H234" s="608"/>
      <c r="I234" s="608"/>
      <c r="J234" s="608"/>
      <c r="K234" s="608"/>
      <c r="L234" s="608"/>
      <c r="M234" s="608"/>
      <c r="N234" s="608"/>
      <c r="O234" s="608"/>
      <c r="P234" s="608"/>
      <c r="Q234" s="608"/>
      <c r="R234" s="608"/>
      <c r="S234" s="608"/>
      <c r="T234" s="608"/>
      <c r="U234" s="608"/>
      <c r="V234" s="608"/>
      <c r="W234" s="608"/>
      <c r="X234" s="608"/>
      <c r="Y234" s="608"/>
      <c r="Z234" s="608"/>
      <c r="AA234" s="608"/>
      <c r="AB234" s="608"/>
      <c r="AC234" s="608"/>
      <c r="AD234" s="608"/>
      <c r="AE234" s="608"/>
      <c r="AF234" s="608"/>
      <c r="AG234" s="608"/>
      <c r="AH234" s="608"/>
      <c r="AI234" s="608"/>
      <c r="AJ234" s="608"/>
    </row>
    <row r="235" spans="1:36" ht="15.5" x14ac:dyDescent="0.35">
      <c r="A235" s="182" t="s">
        <v>1738</v>
      </c>
      <c r="B235" s="183" t="s">
        <v>1583</v>
      </c>
      <c r="C235" s="184" t="s">
        <v>1537</v>
      </c>
      <c r="E235" s="608"/>
      <c r="F235" s="608"/>
      <c r="G235" s="608"/>
      <c r="H235" s="608"/>
      <c r="I235" s="608"/>
      <c r="J235" s="608"/>
      <c r="K235" s="608"/>
      <c r="L235" s="608"/>
      <c r="M235" s="608"/>
      <c r="N235" s="608"/>
      <c r="O235" s="608"/>
      <c r="P235" s="608"/>
      <c r="Q235" s="608"/>
      <c r="R235" s="608"/>
      <c r="S235" s="608"/>
      <c r="T235" s="608"/>
      <c r="U235" s="608"/>
      <c r="V235" s="608"/>
      <c r="W235" s="608"/>
      <c r="X235" s="608"/>
      <c r="Y235" s="608"/>
      <c r="Z235" s="608"/>
      <c r="AA235" s="608"/>
      <c r="AB235" s="608"/>
      <c r="AC235" s="608"/>
      <c r="AD235" s="608"/>
      <c r="AE235" s="608"/>
      <c r="AF235" s="608"/>
      <c r="AG235" s="608"/>
      <c r="AH235" s="608"/>
      <c r="AI235" s="608"/>
      <c r="AJ235" s="608"/>
    </row>
    <row r="236" spans="1:36" ht="15.5" x14ac:dyDescent="0.35">
      <c r="A236" s="182" t="s">
        <v>1739</v>
      </c>
      <c r="B236" s="183" t="s">
        <v>1568</v>
      </c>
      <c r="C236" s="184" t="s">
        <v>1537</v>
      </c>
      <c r="E236" s="608"/>
      <c r="F236" s="608"/>
      <c r="G236" s="608"/>
      <c r="H236" s="608"/>
      <c r="I236" s="608"/>
      <c r="J236" s="608"/>
      <c r="K236" s="608"/>
      <c r="L236" s="608"/>
      <c r="M236" s="608"/>
      <c r="N236" s="608"/>
      <c r="O236" s="608"/>
      <c r="P236" s="608"/>
      <c r="Q236" s="608"/>
      <c r="R236" s="608"/>
      <c r="S236" s="608"/>
      <c r="T236" s="608"/>
      <c r="U236" s="608"/>
      <c r="V236" s="608"/>
      <c r="W236" s="608"/>
      <c r="X236" s="608"/>
      <c r="Y236" s="608"/>
      <c r="Z236" s="608"/>
      <c r="AA236" s="608"/>
      <c r="AB236" s="608"/>
      <c r="AC236" s="608"/>
      <c r="AD236" s="608"/>
      <c r="AE236" s="608"/>
      <c r="AF236" s="608"/>
      <c r="AG236" s="608"/>
      <c r="AH236" s="608"/>
      <c r="AI236" s="608"/>
      <c r="AJ236" s="608"/>
    </row>
    <row r="237" spans="1:36" ht="15.5" x14ac:dyDescent="0.35">
      <c r="A237" s="182" t="s">
        <v>1740</v>
      </c>
      <c r="B237" s="183" t="s">
        <v>1579</v>
      </c>
      <c r="C237" s="184" t="s">
        <v>1532</v>
      </c>
      <c r="E237" s="608"/>
      <c r="F237" s="608"/>
      <c r="G237" s="608"/>
      <c r="H237" s="608"/>
      <c r="I237" s="608"/>
      <c r="J237" s="608"/>
      <c r="K237" s="608"/>
      <c r="L237" s="608"/>
      <c r="M237" s="608"/>
      <c r="N237" s="608"/>
      <c r="O237" s="608"/>
      <c r="P237" s="608"/>
      <c r="Q237" s="608"/>
      <c r="R237" s="608"/>
      <c r="S237" s="608"/>
      <c r="T237" s="608"/>
      <c r="U237" s="608"/>
      <c r="V237" s="608"/>
      <c r="W237" s="608"/>
      <c r="X237" s="608"/>
      <c r="Y237" s="608"/>
      <c r="Z237" s="608"/>
      <c r="AA237" s="608"/>
      <c r="AB237" s="608"/>
      <c r="AC237" s="608"/>
      <c r="AD237" s="608"/>
      <c r="AE237" s="608"/>
      <c r="AF237" s="608"/>
      <c r="AG237" s="608"/>
      <c r="AH237" s="608"/>
      <c r="AI237" s="608"/>
      <c r="AJ237" s="608"/>
    </row>
    <row r="238" spans="1:36" ht="15.5" x14ac:dyDescent="0.35">
      <c r="A238" s="182" t="s">
        <v>1741</v>
      </c>
      <c r="B238" s="183" t="s">
        <v>1545</v>
      </c>
      <c r="C238" s="184" t="s">
        <v>1546</v>
      </c>
      <c r="E238" s="608"/>
      <c r="F238" s="608"/>
      <c r="G238" s="608"/>
      <c r="H238" s="608"/>
      <c r="I238" s="608"/>
      <c r="J238" s="608"/>
      <c r="K238" s="608"/>
      <c r="L238" s="608"/>
      <c r="M238" s="608"/>
      <c r="N238" s="608"/>
      <c r="O238" s="608"/>
      <c r="P238" s="608"/>
      <c r="Q238" s="608"/>
      <c r="R238" s="608"/>
      <c r="S238" s="608"/>
      <c r="T238" s="608"/>
      <c r="U238" s="608"/>
      <c r="V238" s="608"/>
      <c r="W238" s="608"/>
      <c r="X238" s="608"/>
      <c r="Y238" s="608"/>
      <c r="Z238" s="608"/>
      <c r="AA238" s="608"/>
      <c r="AB238" s="608"/>
      <c r="AC238" s="608"/>
      <c r="AD238" s="608"/>
      <c r="AE238" s="608"/>
      <c r="AF238" s="608"/>
      <c r="AG238" s="608"/>
      <c r="AH238" s="608"/>
      <c r="AI238" s="608"/>
      <c r="AJ238" s="608"/>
    </row>
    <row r="239" spans="1:36" ht="15.5" x14ac:dyDescent="0.35">
      <c r="A239" s="182" t="s">
        <v>1742</v>
      </c>
      <c r="B239" s="183" t="s">
        <v>1563</v>
      </c>
      <c r="C239" s="184" t="s">
        <v>39</v>
      </c>
      <c r="E239" s="608"/>
      <c r="F239" s="608"/>
      <c r="G239" s="608"/>
      <c r="H239" s="608"/>
      <c r="I239" s="608"/>
      <c r="J239" s="608"/>
      <c r="K239" s="608"/>
      <c r="L239" s="608"/>
      <c r="M239" s="608"/>
      <c r="N239" s="608"/>
      <c r="O239" s="608"/>
      <c r="P239" s="608"/>
      <c r="Q239" s="608"/>
      <c r="R239" s="608"/>
      <c r="S239" s="608"/>
      <c r="T239" s="608"/>
      <c r="U239" s="608"/>
      <c r="V239" s="608"/>
      <c r="W239" s="608"/>
      <c r="X239" s="608"/>
      <c r="Y239" s="608"/>
      <c r="Z239" s="608"/>
      <c r="AA239" s="608"/>
      <c r="AB239" s="608"/>
      <c r="AC239" s="608"/>
      <c r="AD239" s="608"/>
      <c r="AE239" s="608"/>
      <c r="AF239" s="608"/>
      <c r="AG239" s="608"/>
      <c r="AH239" s="608"/>
      <c r="AI239" s="608"/>
      <c r="AJ239" s="608"/>
    </row>
    <row r="240" spans="1:36" ht="15.5" x14ac:dyDescent="0.35">
      <c r="A240" s="182" t="s">
        <v>1743</v>
      </c>
      <c r="B240" s="183" t="s">
        <v>1534</v>
      </c>
      <c r="C240" s="184" t="s">
        <v>39</v>
      </c>
      <c r="E240" s="608"/>
      <c r="F240" s="608"/>
      <c r="G240" s="608"/>
      <c r="H240" s="608"/>
      <c r="I240" s="608"/>
      <c r="J240" s="608"/>
      <c r="K240" s="608"/>
      <c r="L240" s="608"/>
      <c r="M240" s="608"/>
      <c r="N240" s="608"/>
      <c r="O240" s="608"/>
      <c r="P240" s="608"/>
      <c r="Q240" s="608"/>
      <c r="R240" s="608"/>
      <c r="S240" s="608"/>
      <c r="T240" s="608"/>
      <c r="U240" s="608"/>
      <c r="V240" s="608"/>
      <c r="W240" s="608"/>
      <c r="X240" s="608"/>
      <c r="Y240" s="608"/>
      <c r="Z240" s="608"/>
      <c r="AA240" s="608"/>
      <c r="AB240" s="608"/>
      <c r="AC240" s="608"/>
      <c r="AD240" s="608"/>
      <c r="AE240" s="608"/>
      <c r="AF240" s="608"/>
      <c r="AG240" s="608"/>
      <c r="AH240" s="608"/>
      <c r="AI240" s="608"/>
      <c r="AJ240" s="608"/>
    </row>
    <row r="241" spans="1:36" ht="15.5" x14ac:dyDescent="0.35">
      <c r="A241" s="182" t="s">
        <v>1744</v>
      </c>
      <c r="B241" s="183" t="s">
        <v>1621</v>
      </c>
      <c r="C241" s="184" t="s">
        <v>1540</v>
      </c>
      <c r="E241" s="608"/>
      <c r="F241" s="608"/>
      <c r="G241" s="608"/>
      <c r="H241" s="608"/>
      <c r="I241" s="608"/>
      <c r="J241" s="608"/>
      <c r="K241" s="608"/>
      <c r="L241" s="608"/>
      <c r="M241" s="608"/>
      <c r="N241" s="608"/>
      <c r="O241" s="608"/>
      <c r="P241" s="608"/>
      <c r="Q241" s="608"/>
      <c r="R241" s="608"/>
      <c r="S241" s="608"/>
      <c r="T241" s="608"/>
      <c r="U241" s="608"/>
      <c r="V241" s="608"/>
      <c r="W241" s="608"/>
      <c r="X241" s="608"/>
      <c r="Y241" s="608"/>
      <c r="Z241" s="608"/>
      <c r="AA241" s="608"/>
      <c r="AB241" s="608"/>
      <c r="AC241" s="608"/>
      <c r="AD241" s="608"/>
      <c r="AE241" s="608"/>
      <c r="AF241" s="608"/>
      <c r="AG241" s="608"/>
      <c r="AH241" s="608"/>
      <c r="AI241" s="608"/>
      <c r="AJ241" s="608"/>
    </row>
    <row r="242" spans="1:36" ht="15.5" x14ac:dyDescent="0.35">
      <c r="A242" s="182" t="s">
        <v>1745</v>
      </c>
      <c r="B242" s="183" t="s">
        <v>1583</v>
      </c>
      <c r="C242" s="184" t="s">
        <v>1537</v>
      </c>
      <c r="E242" s="608"/>
      <c r="F242" s="608"/>
      <c r="G242" s="608"/>
      <c r="H242" s="608"/>
      <c r="I242" s="608"/>
      <c r="J242" s="608"/>
      <c r="K242" s="608"/>
      <c r="L242" s="608"/>
      <c r="M242" s="608"/>
      <c r="N242" s="608"/>
      <c r="O242" s="608"/>
      <c r="P242" s="608"/>
      <c r="Q242" s="608"/>
      <c r="R242" s="608"/>
      <c r="S242" s="608"/>
      <c r="T242" s="608"/>
      <c r="U242" s="608"/>
      <c r="V242" s="608"/>
      <c r="W242" s="608"/>
      <c r="X242" s="608"/>
      <c r="Y242" s="608"/>
      <c r="Z242" s="608"/>
      <c r="AA242" s="608"/>
      <c r="AB242" s="608"/>
      <c r="AC242" s="608"/>
      <c r="AD242" s="608"/>
      <c r="AE242" s="608"/>
      <c r="AF242" s="608"/>
      <c r="AG242" s="608"/>
      <c r="AH242" s="608"/>
      <c r="AI242" s="608"/>
      <c r="AJ242" s="608"/>
    </row>
    <row r="243" spans="1:36" ht="15.5" x14ac:dyDescent="0.35">
      <c r="A243" s="182" t="s">
        <v>1746</v>
      </c>
      <c r="B243" s="183" t="s">
        <v>1575</v>
      </c>
      <c r="C243" s="184" t="s">
        <v>1537</v>
      </c>
      <c r="E243" s="608"/>
      <c r="F243" s="608"/>
      <c r="G243" s="608"/>
      <c r="H243" s="608"/>
      <c r="I243" s="608"/>
      <c r="J243" s="608"/>
      <c r="K243" s="608"/>
      <c r="L243" s="608"/>
      <c r="M243" s="608"/>
      <c r="N243" s="608"/>
      <c r="O243" s="608"/>
      <c r="P243" s="608"/>
      <c r="Q243" s="608"/>
      <c r="R243" s="608"/>
      <c r="S243" s="608"/>
      <c r="T243" s="608"/>
      <c r="U243" s="608"/>
      <c r="V243" s="608"/>
      <c r="W243" s="608"/>
      <c r="X243" s="608"/>
      <c r="Y243" s="608"/>
      <c r="Z243" s="608"/>
      <c r="AA243" s="608"/>
      <c r="AB243" s="608"/>
      <c r="AC243" s="608"/>
      <c r="AD243" s="608"/>
      <c r="AE243" s="608"/>
      <c r="AF243" s="608"/>
      <c r="AG243" s="608"/>
      <c r="AH243" s="608"/>
      <c r="AI243" s="608"/>
      <c r="AJ243" s="608"/>
    </row>
    <row r="244" spans="1:36" ht="15.5" x14ac:dyDescent="0.35">
      <c r="A244" s="182" t="s">
        <v>1747</v>
      </c>
      <c r="B244" s="183" t="s">
        <v>1593</v>
      </c>
      <c r="C244" s="184" t="s">
        <v>1532</v>
      </c>
      <c r="E244" s="608"/>
      <c r="F244" s="608"/>
      <c r="G244" s="608"/>
      <c r="H244" s="608"/>
      <c r="I244" s="608"/>
      <c r="J244" s="608"/>
      <c r="K244" s="608"/>
      <c r="L244" s="608"/>
      <c r="M244" s="608"/>
      <c r="N244" s="608"/>
      <c r="O244" s="608"/>
      <c r="P244" s="608"/>
      <c r="Q244" s="608"/>
      <c r="R244" s="608"/>
      <c r="S244" s="608"/>
      <c r="T244" s="608"/>
      <c r="U244" s="608"/>
      <c r="V244" s="608"/>
      <c r="W244" s="608"/>
      <c r="X244" s="608"/>
      <c r="Y244" s="608"/>
      <c r="Z244" s="608"/>
      <c r="AA244" s="608"/>
      <c r="AB244" s="608"/>
      <c r="AC244" s="608"/>
      <c r="AD244" s="608"/>
      <c r="AE244" s="608"/>
      <c r="AF244" s="608"/>
      <c r="AG244" s="608"/>
      <c r="AH244" s="608"/>
      <c r="AI244" s="608"/>
      <c r="AJ244" s="608"/>
    </row>
    <row r="245" spans="1:36" ht="15.5" x14ac:dyDescent="0.35">
      <c r="A245" s="182" t="s">
        <v>1748</v>
      </c>
      <c r="B245" s="183" t="s">
        <v>1583</v>
      </c>
      <c r="C245" s="184" t="s">
        <v>1537</v>
      </c>
      <c r="E245" s="608"/>
      <c r="F245" s="608"/>
      <c r="G245" s="608"/>
      <c r="H245" s="608"/>
      <c r="I245" s="608"/>
      <c r="J245" s="608"/>
      <c r="K245" s="608"/>
      <c r="L245" s="608"/>
      <c r="M245" s="608"/>
      <c r="N245" s="608"/>
      <c r="O245" s="608"/>
      <c r="P245" s="608"/>
      <c r="Q245" s="608"/>
      <c r="R245" s="608"/>
      <c r="S245" s="608"/>
      <c r="T245" s="608"/>
      <c r="U245" s="608"/>
      <c r="V245" s="608"/>
      <c r="W245" s="608"/>
      <c r="X245" s="608"/>
      <c r="Y245" s="608"/>
      <c r="Z245" s="608"/>
      <c r="AA245" s="608"/>
      <c r="AB245" s="608"/>
      <c r="AC245" s="608"/>
      <c r="AD245" s="608"/>
      <c r="AE245" s="608"/>
      <c r="AF245" s="608"/>
      <c r="AG245" s="608"/>
      <c r="AH245" s="608"/>
      <c r="AI245" s="608"/>
      <c r="AJ245" s="608"/>
    </row>
    <row r="246" spans="1:36" ht="15.5" x14ac:dyDescent="0.35">
      <c r="A246" s="182" t="s">
        <v>1749</v>
      </c>
      <c r="B246" s="183" t="s">
        <v>1534</v>
      </c>
      <c r="C246" s="184" t="s">
        <v>39</v>
      </c>
      <c r="E246" s="608"/>
      <c r="F246" s="608"/>
      <c r="G246" s="608"/>
      <c r="H246" s="608"/>
      <c r="I246" s="608"/>
      <c r="J246" s="608"/>
      <c r="K246" s="608"/>
      <c r="L246" s="608"/>
      <c r="M246" s="608"/>
      <c r="N246" s="608"/>
      <c r="O246" s="608"/>
      <c r="P246" s="608"/>
      <c r="Q246" s="608"/>
      <c r="R246" s="608"/>
      <c r="S246" s="608"/>
      <c r="T246" s="608"/>
      <c r="U246" s="608"/>
      <c r="V246" s="608"/>
      <c r="W246" s="608"/>
      <c r="X246" s="608"/>
      <c r="Y246" s="608"/>
      <c r="Z246" s="608"/>
      <c r="AA246" s="608"/>
      <c r="AB246" s="608"/>
      <c r="AC246" s="608"/>
      <c r="AD246" s="608"/>
      <c r="AE246" s="608"/>
      <c r="AF246" s="608"/>
      <c r="AG246" s="608"/>
      <c r="AH246" s="608"/>
      <c r="AI246" s="608"/>
      <c r="AJ246" s="608"/>
    </row>
    <row r="247" spans="1:36" ht="15.5" x14ac:dyDescent="0.35">
      <c r="A247" s="182" t="s">
        <v>1750</v>
      </c>
      <c r="B247" s="183" t="s">
        <v>1531</v>
      </c>
      <c r="C247" s="184" t="s">
        <v>1532</v>
      </c>
      <c r="E247" s="608"/>
      <c r="F247" s="608"/>
      <c r="G247" s="608"/>
      <c r="H247" s="608"/>
      <c r="I247" s="608"/>
      <c r="J247" s="608"/>
      <c r="K247" s="608"/>
      <c r="L247" s="608"/>
      <c r="M247" s="608"/>
      <c r="N247" s="608"/>
      <c r="O247" s="608"/>
      <c r="P247" s="608"/>
      <c r="Q247" s="608"/>
      <c r="R247" s="608"/>
      <c r="S247" s="608"/>
      <c r="T247" s="608"/>
      <c r="U247" s="608"/>
      <c r="V247" s="608"/>
      <c r="W247" s="608"/>
      <c r="X247" s="608"/>
      <c r="Y247" s="608"/>
      <c r="Z247" s="608"/>
      <c r="AA247" s="608"/>
      <c r="AB247" s="608"/>
      <c r="AC247" s="608"/>
      <c r="AD247" s="608"/>
      <c r="AE247" s="608"/>
      <c r="AF247" s="608"/>
      <c r="AG247" s="608"/>
      <c r="AH247" s="608"/>
      <c r="AI247" s="608"/>
      <c r="AJ247" s="608"/>
    </row>
    <row r="248" spans="1:36" ht="15.5" x14ac:dyDescent="0.35">
      <c r="A248" s="182" t="s">
        <v>1751</v>
      </c>
      <c r="B248" s="183" t="s">
        <v>1545</v>
      </c>
      <c r="C248" s="184" t="s">
        <v>1546</v>
      </c>
      <c r="E248" s="608"/>
      <c r="F248" s="608"/>
      <c r="G248" s="608"/>
      <c r="H248" s="608"/>
      <c r="I248" s="608"/>
      <c r="J248" s="608"/>
      <c r="K248" s="608"/>
      <c r="L248" s="608"/>
      <c r="M248" s="608"/>
      <c r="N248" s="608"/>
      <c r="O248" s="608"/>
      <c r="P248" s="608"/>
      <c r="Q248" s="608"/>
      <c r="R248" s="608"/>
      <c r="S248" s="608"/>
      <c r="T248" s="608"/>
      <c r="U248" s="608"/>
      <c r="V248" s="608"/>
      <c r="W248" s="608"/>
      <c r="X248" s="608"/>
      <c r="Y248" s="608"/>
      <c r="Z248" s="608"/>
      <c r="AA248" s="608"/>
      <c r="AB248" s="608"/>
      <c r="AC248" s="608"/>
      <c r="AD248" s="608"/>
      <c r="AE248" s="608"/>
      <c r="AF248" s="608"/>
      <c r="AG248" s="608"/>
      <c r="AH248" s="608"/>
      <c r="AI248" s="608"/>
      <c r="AJ248" s="608"/>
    </row>
    <row r="249" spans="1:36" ht="15.5" x14ac:dyDescent="0.35">
      <c r="A249" s="182" t="s">
        <v>1752</v>
      </c>
      <c r="B249" s="183" t="s">
        <v>1551</v>
      </c>
      <c r="C249" s="184" t="s">
        <v>1532</v>
      </c>
      <c r="E249" s="608"/>
      <c r="F249" s="608"/>
      <c r="G249" s="608"/>
      <c r="H249" s="608"/>
      <c r="I249" s="608"/>
      <c r="J249" s="608"/>
      <c r="K249" s="608"/>
      <c r="L249" s="608"/>
      <c r="M249" s="608"/>
      <c r="N249" s="608"/>
      <c r="O249" s="608"/>
      <c r="P249" s="608"/>
      <c r="Q249" s="608"/>
      <c r="R249" s="608"/>
      <c r="S249" s="608"/>
      <c r="T249" s="608"/>
      <c r="U249" s="608"/>
      <c r="V249" s="608"/>
      <c r="W249" s="608"/>
      <c r="X249" s="608"/>
      <c r="Y249" s="608"/>
      <c r="Z249" s="608"/>
      <c r="AA249" s="608"/>
      <c r="AB249" s="608"/>
      <c r="AC249" s="608"/>
      <c r="AD249" s="608"/>
      <c r="AE249" s="608"/>
      <c r="AF249" s="608"/>
      <c r="AG249" s="608"/>
      <c r="AH249" s="608"/>
      <c r="AI249" s="608"/>
      <c r="AJ249" s="608"/>
    </row>
    <row r="250" spans="1:36" ht="15.5" x14ac:dyDescent="0.35">
      <c r="A250" s="182" t="s">
        <v>1753</v>
      </c>
      <c r="B250" s="183" t="s">
        <v>1536</v>
      </c>
      <c r="C250" s="184" t="s">
        <v>1537</v>
      </c>
      <c r="E250" s="608"/>
      <c r="F250" s="608"/>
      <c r="G250" s="608"/>
      <c r="H250" s="608"/>
      <c r="I250" s="608"/>
      <c r="J250" s="608"/>
      <c r="K250" s="608"/>
      <c r="L250" s="608"/>
      <c r="M250" s="608"/>
      <c r="N250" s="608"/>
      <c r="O250" s="608"/>
      <c r="P250" s="608"/>
      <c r="Q250" s="608"/>
      <c r="R250" s="608"/>
      <c r="S250" s="608"/>
      <c r="T250" s="608"/>
      <c r="U250" s="608"/>
      <c r="V250" s="608"/>
      <c r="W250" s="608"/>
      <c r="X250" s="608"/>
      <c r="Y250" s="608"/>
      <c r="Z250" s="608"/>
      <c r="AA250" s="608"/>
      <c r="AB250" s="608"/>
      <c r="AC250" s="608"/>
      <c r="AD250" s="608"/>
      <c r="AE250" s="608"/>
      <c r="AF250" s="608"/>
      <c r="AG250" s="608"/>
      <c r="AH250" s="608"/>
      <c r="AI250" s="608"/>
      <c r="AJ250" s="608"/>
    </row>
    <row r="251" spans="1:36" ht="15.5" x14ac:dyDescent="0.35">
      <c r="A251" s="182" t="s">
        <v>1754</v>
      </c>
      <c r="B251" s="183" t="s">
        <v>1549</v>
      </c>
      <c r="C251" s="184" t="s">
        <v>1546</v>
      </c>
      <c r="E251" s="608"/>
      <c r="F251" s="608"/>
      <c r="G251" s="608"/>
      <c r="H251" s="608"/>
      <c r="I251" s="608"/>
      <c r="J251" s="608"/>
      <c r="K251" s="608"/>
      <c r="L251" s="608"/>
      <c r="M251" s="608"/>
      <c r="N251" s="608"/>
      <c r="O251" s="608"/>
      <c r="P251" s="608"/>
      <c r="Q251" s="608"/>
      <c r="R251" s="608"/>
      <c r="S251" s="608"/>
      <c r="T251" s="608"/>
      <c r="U251" s="608"/>
      <c r="V251" s="608"/>
      <c r="W251" s="608"/>
      <c r="X251" s="608"/>
      <c r="Y251" s="608"/>
      <c r="Z251" s="608"/>
      <c r="AA251" s="608"/>
      <c r="AB251" s="608"/>
      <c r="AC251" s="608"/>
      <c r="AD251" s="608"/>
      <c r="AE251" s="608"/>
      <c r="AF251" s="608"/>
      <c r="AG251" s="608"/>
      <c r="AH251" s="608"/>
      <c r="AI251" s="608"/>
      <c r="AJ251" s="608"/>
    </row>
    <row r="252" spans="1:36" ht="15.5" x14ac:dyDescent="0.35">
      <c r="A252" s="182" t="s">
        <v>1755</v>
      </c>
      <c r="B252" s="183" t="s">
        <v>37</v>
      </c>
      <c r="C252" s="184" t="s">
        <v>39</v>
      </c>
      <c r="E252" s="608"/>
      <c r="F252" s="608"/>
      <c r="G252" s="608"/>
      <c r="H252" s="608"/>
      <c r="I252" s="608"/>
      <c r="J252" s="608"/>
      <c r="K252" s="608"/>
      <c r="L252" s="608"/>
      <c r="M252" s="608"/>
      <c r="N252" s="608"/>
      <c r="O252" s="608"/>
      <c r="P252" s="608"/>
      <c r="Q252" s="608"/>
      <c r="R252" s="608"/>
      <c r="S252" s="608"/>
      <c r="T252" s="608"/>
      <c r="U252" s="608"/>
      <c r="V252" s="608"/>
      <c r="W252" s="608"/>
      <c r="X252" s="608"/>
      <c r="Y252" s="608"/>
      <c r="Z252" s="608"/>
      <c r="AA252" s="608"/>
      <c r="AB252" s="608"/>
      <c r="AC252" s="608"/>
      <c r="AD252" s="608"/>
      <c r="AE252" s="608"/>
      <c r="AF252" s="608"/>
      <c r="AG252" s="608"/>
      <c r="AH252" s="608"/>
      <c r="AI252" s="608"/>
      <c r="AJ252" s="608"/>
    </row>
    <row r="253" spans="1:36" ht="15.5" x14ac:dyDescent="0.35">
      <c r="A253" s="182" t="s">
        <v>1756</v>
      </c>
      <c r="B253" s="183" t="s">
        <v>1556</v>
      </c>
      <c r="C253" s="184" t="s">
        <v>39</v>
      </c>
      <c r="E253" s="608"/>
      <c r="F253" s="608"/>
      <c r="G253" s="608"/>
      <c r="H253" s="608"/>
      <c r="I253" s="608"/>
      <c r="J253" s="608"/>
      <c r="K253" s="608"/>
      <c r="L253" s="608"/>
      <c r="M253" s="608"/>
      <c r="N253" s="608"/>
      <c r="O253" s="608"/>
      <c r="P253" s="608"/>
      <c r="Q253" s="608"/>
      <c r="R253" s="608"/>
      <c r="S253" s="608"/>
      <c r="T253" s="608"/>
      <c r="U253" s="608"/>
      <c r="V253" s="608"/>
      <c r="W253" s="608"/>
      <c r="X253" s="608"/>
      <c r="Y253" s="608"/>
      <c r="Z253" s="608"/>
      <c r="AA253" s="608"/>
      <c r="AB253" s="608"/>
      <c r="AC253" s="608"/>
      <c r="AD253" s="608"/>
      <c r="AE253" s="608"/>
      <c r="AF253" s="608"/>
      <c r="AG253" s="608"/>
      <c r="AH253" s="608"/>
      <c r="AI253" s="608"/>
      <c r="AJ253" s="608"/>
    </row>
    <row r="254" spans="1:36" ht="15.5" x14ac:dyDescent="0.35">
      <c r="A254" s="182" t="s">
        <v>1757</v>
      </c>
      <c r="B254" s="183" t="s">
        <v>1551</v>
      </c>
      <c r="C254" s="184" t="s">
        <v>1532</v>
      </c>
      <c r="E254" s="608"/>
      <c r="F254" s="608"/>
      <c r="G254" s="608"/>
      <c r="H254" s="608"/>
      <c r="I254" s="608"/>
      <c r="J254" s="608"/>
      <c r="K254" s="608"/>
      <c r="L254" s="608"/>
      <c r="M254" s="608"/>
      <c r="N254" s="608"/>
      <c r="O254" s="608"/>
      <c r="P254" s="608"/>
      <c r="Q254" s="608"/>
      <c r="R254" s="608"/>
      <c r="S254" s="608"/>
      <c r="T254" s="608"/>
      <c r="U254" s="608"/>
      <c r="V254" s="608"/>
      <c r="W254" s="608"/>
      <c r="X254" s="608"/>
      <c r="Y254" s="608"/>
      <c r="Z254" s="608"/>
      <c r="AA254" s="608"/>
      <c r="AB254" s="608"/>
      <c r="AC254" s="608"/>
      <c r="AD254" s="608"/>
      <c r="AE254" s="608"/>
      <c r="AF254" s="608"/>
      <c r="AG254" s="608"/>
      <c r="AH254" s="608"/>
      <c r="AI254" s="608"/>
      <c r="AJ254" s="608"/>
    </row>
    <row r="255" spans="1:36" ht="15.5" x14ac:dyDescent="0.35">
      <c r="A255" s="182" t="s">
        <v>1758</v>
      </c>
      <c r="B255" s="183" t="s">
        <v>1593</v>
      </c>
      <c r="C255" s="184" t="s">
        <v>1532</v>
      </c>
      <c r="E255" s="608"/>
      <c r="F255" s="608"/>
      <c r="G255" s="608"/>
      <c r="H255" s="608"/>
      <c r="I255" s="608"/>
      <c r="J255" s="608"/>
      <c r="K255" s="608"/>
      <c r="L255" s="608"/>
      <c r="M255" s="608"/>
      <c r="N255" s="608"/>
      <c r="O255" s="608"/>
      <c r="P255" s="608"/>
      <c r="Q255" s="608"/>
      <c r="R255" s="608"/>
      <c r="S255" s="608"/>
      <c r="T255" s="608"/>
      <c r="U255" s="608"/>
      <c r="V255" s="608"/>
      <c r="W255" s="608"/>
      <c r="X255" s="608"/>
      <c r="Y255" s="608"/>
      <c r="Z255" s="608"/>
      <c r="AA255" s="608"/>
      <c r="AB255" s="608"/>
      <c r="AC255" s="608"/>
      <c r="AD255" s="608"/>
      <c r="AE255" s="608"/>
      <c r="AF255" s="608"/>
      <c r="AG255" s="608"/>
      <c r="AH255" s="608"/>
      <c r="AI255" s="608"/>
      <c r="AJ255" s="608"/>
    </row>
    <row r="256" spans="1:36" ht="15.5" x14ac:dyDescent="0.35">
      <c r="A256" s="182" t="s">
        <v>1759</v>
      </c>
      <c r="B256" s="183" t="s">
        <v>1660</v>
      </c>
      <c r="C256" s="184" t="s">
        <v>1532</v>
      </c>
      <c r="E256" s="608"/>
      <c r="F256" s="608"/>
      <c r="G256" s="608"/>
      <c r="H256" s="608"/>
      <c r="I256" s="608"/>
      <c r="J256" s="608"/>
      <c r="K256" s="608"/>
      <c r="L256" s="608"/>
      <c r="M256" s="608"/>
      <c r="N256" s="608"/>
      <c r="O256" s="608"/>
      <c r="P256" s="608"/>
      <c r="Q256" s="608"/>
      <c r="R256" s="608"/>
      <c r="S256" s="608"/>
      <c r="T256" s="608"/>
      <c r="U256" s="608"/>
      <c r="V256" s="608"/>
      <c r="W256" s="608"/>
      <c r="X256" s="608"/>
      <c r="Y256" s="608"/>
      <c r="Z256" s="608"/>
      <c r="AA256" s="608"/>
      <c r="AB256" s="608"/>
      <c r="AC256" s="608"/>
      <c r="AD256" s="608"/>
      <c r="AE256" s="608"/>
      <c r="AF256" s="608"/>
      <c r="AG256" s="608"/>
      <c r="AH256" s="608"/>
      <c r="AI256" s="608"/>
      <c r="AJ256" s="608"/>
    </row>
    <row r="257" spans="1:36" ht="15.5" x14ac:dyDescent="0.35">
      <c r="A257" s="182" t="s">
        <v>1760</v>
      </c>
      <c r="B257" s="183" t="s">
        <v>1583</v>
      </c>
      <c r="C257" s="184" t="s">
        <v>1537</v>
      </c>
      <c r="E257" s="608"/>
      <c r="F257" s="608"/>
      <c r="G257" s="608"/>
      <c r="H257" s="608"/>
      <c r="I257" s="608"/>
      <c r="J257" s="608"/>
      <c r="K257" s="608"/>
      <c r="L257" s="608"/>
      <c r="M257" s="608"/>
      <c r="N257" s="608"/>
      <c r="O257" s="608"/>
      <c r="P257" s="608"/>
      <c r="Q257" s="608"/>
      <c r="R257" s="608"/>
      <c r="S257" s="608"/>
      <c r="T257" s="608"/>
      <c r="U257" s="608"/>
      <c r="V257" s="608"/>
      <c r="W257" s="608"/>
      <c r="X257" s="608"/>
      <c r="Y257" s="608"/>
      <c r="Z257" s="608"/>
      <c r="AA257" s="608"/>
      <c r="AB257" s="608"/>
      <c r="AC257" s="608"/>
      <c r="AD257" s="608"/>
      <c r="AE257" s="608"/>
      <c r="AF257" s="608"/>
      <c r="AG257" s="608"/>
      <c r="AH257" s="608"/>
      <c r="AI257" s="608"/>
      <c r="AJ257" s="608"/>
    </row>
    <row r="258" spans="1:36" ht="15.5" x14ac:dyDescent="0.35">
      <c r="A258" s="182" t="s">
        <v>1761</v>
      </c>
      <c r="B258" s="183" t="s">
        <v>1579</v>
      </c>
      <c r="C258" s="184" t="s">
        <v>1532</v>
      </c>
      <c r="E258" s="608"/>
      <c r="F258" s="608"/>
      <c r="G258" s="608"/>
      <c r="H258" s="608"/>
      <c r="I258" s="608"/>
      <c r="J258" s="608"/>
      <c r="K258" s="608"/>
      <c r="L258" s="608"/>
      <c r="M258" s="608"/>
      <c r="N258" s="608"/>
      <c r="O258" s="608"/>
      <c r="P258" s="608"/>
      <c r="Q258" s="608"/>
      <c r="R258" s="608"/>
      <c r="S258" s="608"/>
      <c r="T258" s="608"/>
      <c r="U258" s="608"/>
      <c r="V258" s="608"/>
      <c r="W258" s="608"/>
      <c r="X258" s="608"/>
      <c r="Y258" s="608"/>
      <c r="Z258" s="608"/>
      <c r="AA258" s="608"/>
      <c r="AB258" s="608"/>
      <c r="AC258" s="608"/>
      <c r="AD258" s="608"/>
      <c r="AE258" s="608"/>
      <c r="AF258" s="608"/>
      <c r="AG258" s="608"/>
      <c r="AH258" s="608"/>
      <c r="AI258" s="608"/>
      <c r="AJ258" s="608"/>
    </row>
    <row r="259" spans="1:36" ht="15.5" x14ac:dyDescent="0.35">
      <c r="A259" s="182" t="s">
        <v>1762</v>
      </c>
      <c r="B259" s="183" t="s">
        <v>1579</v>
      </c>
      <c r="C259" s="184" t="s">
        <v>1532</v>
      </c>
      <c r="E259" s="608"/>
      <c r="F259" s="608"/>
      <c r="G259" s="608"/>
      <c r="H259" s="608"/>
      <c r="I259" s="608"/>
      <c r="J259" s="608"/>
      <c r="K259" s="608"/>
      <c r="L259" s="608"/>
      <c r="M259" s="608"/>
      <c r="N259" s="608"/>
      <c r="O259" s="608"/>
      <c r="P259" s="608"/>
      <c r="Q259" s="608"/>
      <c r="R259" s="608"/>
      <c r="S259" s="608"/>
      <c r="T259" s="608"/>
      <c r="U259" s="608"/>
      <c r="V259" s="608"/>
      <c r="W259" s="608"/>
      <c r="X259" s="608"/>
      <c r="Y259" s="608"/>
      <c r="Z259" s="608"/>
      <c r="AA259" s="608"/>
      <c r="AB259" s="608"/>
      <c r="AC259" s="608"/>
      <c r="AD259" s="608"/>
      <c r="AE259" s="608"/>
      <c r="AF259" s="608"/>
      <c r="AG259" s="608"/>
      <c r="AH259" s="608"/>
      <c r="AI259" s="608"/>
      <c r="AJ259" s="608"/>
    </row>
    <row r="260" spans="1:36" ht="15.5" x14ac:dyDescent="0.35">
      <c r="A260" s="182" t="s">
        <v>1763</v>
      </c>
      <c r="B260" s="183" t="s">
        <v>1568</v>
      </c>
      <c r="C260" s="184" t="s">
        <v>1537</v>
      </c>
      <c r="E260" s="608"/>
      <c r="F260" s="608"/>
      <c r="G260" s="608"/>
      <c r="H260" s="608"/>
      <c r="I260" s="608"/>
      <c r="J260" s="608"/>
      <c r="K260" s="608"/>
      <c r="L260" s="608"/>
      <c r="M260" s="608"/>
      <c r="N260" s="608"/>
      <c r="O260" s="608"/>
      <c r="P260" s="608"/>
      <c r="Q260" s="608"/>
      <c r="R260" s="608"/>
      <c r="S260" s="608"/>
      <c r="T260" s="608"/>
      <c r="U260" s="608"/>
      <c r="V260" s="608"/>
      <c r="W260" s="608"/>
      <c r="X260" s="608"/>
      <c r="Y260" s="608"/>
      <c r="Z260" s="608"/>
      <c r="AA260" s="608"/>
      <c r="AB260" s="608"/>
      <c r="AC260" s="608"/>
      <c r="AD260" s="608"/>
      <c r="AE260" s="608"/>
      <c r="AF260" s="608"/>
      <c r="AG260" s="608"/>
      <c r="AH260" s="608"/>
      <c r="AI260" s="608"/>
      <c r="AJ260" s="608"/>
    </row>
    <row r="261" spans="1:36" ht="15.5" x14ac:dyDescent="0.35">
      <c r="A261" s="182" t="s">
        <v>1764</v>
      </c>
      <c r="B261" s="183" t="s">
        <v>1539</v>
      </c>
      <c r="C261" s="184" t="s">
        <v>1540</v>
      </c>
      <c r="E261" s="608"/>
      <c r="F261" s="608"/>
      <c r="G261" s="608"/>
      <c r="H261" s="608"/>
      <c r="I261" s="608"/>
      <c r="J261" s="608"/>
      <c r="K261" s="608"/>
      <c r="L261" s="608"/>
      <c r="M261" s="608"/>
      <c r="N261" s="608"/>
      <c r="O261" s="608"/>
      <c r="P261" s="608"/>
      <c r="Q261" s="608"/>
      <c r="R261" s="608"/>
      <c r="S261" s="608"/>
      <c r="T261" s="608"/>
      <c r="U261" s="608"/>
      <c r="V261" s="608"/>
      <c r="W261" s="608"/>
      <c r="X261" s="608"/>
      <c r="Y261" s="608"/>
      <c r="Z261" s="608"/>
      <c r="AA261" s="608"/>
      <c r="AB261" s="608"/>
      <c r="AC261" s="608"/>
      <c r="AD261" s="608"/>
      <c r="AE261" s="608"/>
      <c r="AF261" s="608"/>
      <c r="AG261" s="608"/>
      <c r="AH261" s="608"/>
      <c r="AI261" s="608"/>
      <c r="AJ261" s="608"/>
    </row>
    <row r="262" spans="1:36" ht="15.5" x14ac:dyDescent="0.35">
      <c r="A262" s="182" t="s">
        <v>1765</v>
      </c>
      <c r="B262" s="183" t="s">
        <v>1539</v>
      </c>
      <c r="C262" s="184" t="s">
        <v>1540</v>
      </c>
      <c r="E262" s="608"/>
      <c r="F262" s="608"/>
      <c r="G262" s="608"/>
      <c r="H262" s="608"/>
      <c r="I262" s="608"/>
      <c r="J262" s="608"/>
      <c r="K262" s="608"/>
      <c r="L262" s="608"/>
      <c r="M262" s="608"/>
      <c r="N262" s="608"/>
      <c r="O262" s="608"/>
      <c r="P262" s="608"/>
      <c r="Q262" s="608"/>
      <c r="R262" s="608"/>
      <c r="S262" s="608"/>
      <c r="T262" s="608"/>
      <c r="U262" s="608"/>
      <c r="V262" s="608"/>
      <c r="W262" s="608"/>
      <c r="X262" s="608"/>
      <c r="Y262" s="608"/>
      <c r="Z262" s="608"/>
      <c r="AA262" s="608"/>
      <c r="AB262" s="608"/>
      <c r="AC262" s="608"/>
      <c r="AD262" s="608"/>
      <c r="AE262" s="608"/>
      <c r="AF262" s="608"/>
      <c r="AG262" s="608"/>
      <c r="AH262" s="608"/>
      <c r="AI262" s="608"/>
      <c r="AJ262" s="608"/>
    </row>
    <row r="263" spans="1:36" ht="15.5" x14ac:dyDescent="0.35">
      <c r="A263" s="182" t="s">
        <v>1766</v>
      </c>
      <c r="B263" s="183" t="s">
        <v>1545</v>
      </c>
      <c r="C263" s="184" t="s">
        <v>1546</v>
      </c>
      <c r="E263" s="608"/>
      <c r="F263" s="608"/>
      <c r="G263" s="608"/>
      <c r="H263" s="608"/>
      <c r="I263" s="608"/>
      <c r="J263" s="608"/>
      <c r="K263" s="608"/>
      <c r="L263" s="608"/>
      <c r="M263" s="608"/>
      <c r="N263" s="608"/>
      <c r="O263" s="608"/>
      <c r="P263" s="608"/>
      <c r="Q263" s="608"/>
      <c r="R263" s="608"/>
      <c r="S263" s="608"/>
      <c r="T263" s="608"/>
      <c r="U263" s="608"/>
      <c r="V263" s="608"/>
      <c r="W263" s="608"/>
      <c r="X263" s="608"/>
      <c r="Y263" s="608"/>
      <c r="Z263" s="608"/>
      <c r="AA263" s="608"/>
      <c r="AB263" s="608"/>
      <c r="AC263" s="608"/>
      <c r="AD263" s="608"/>
      <c r="AE263" s="608"/>
      <c r="AF263" s="608"/>
      <c r="AG263" s="608"/>
      <c r="AH263" s="608"/>
      <c r="AI263" s="608"/>
      <c r="AJ263" s="608"/>
    </row>
    <row r="264" spans="1:36" ht="15.5" x14ac:dyDescent="0.35">
      <c r="A264" s="182" t="s">
        <v>1767</v>
      </c>
      <c r="B264" s="183" t="s">
        <v>1536</v>
      </c>
      <c r="C264" s="184" t="s">
        <v>1537</v>
      </c>
      <c r="E264" s="608"/>
      <c r="F264" s="608"/>
      <c r="G264" s="608"/>
      <c r="H264" s="608"/>
      <c r="I264" s="608"/>
      <c r="J264" s="608"/>
      <c r="K264" s="608"/>
      <c r="L264" s="608"/>
      <c r="M264" s="608"/>
      <c r="N264" s="608"/>
      <c r="O264" s="608"/>
      <c r="P264" s="608"/>
      <c r="Q264" s="608"/>
      <c r="R264" s="608"/>
      <c r="S264" s="608"/>
      <c r="T264" s="608"/>
      <c r="U264" s="608"/>
      <c r="V264" s="608"/>
      <c r="W264" s="608"/>
      <c r="X264" s="608"/>
      <c r="Y264" s="608"/>
      <c r="Z264" s="608"/>
      <c r="AA264" s="608"/>
      <c r="AB264" s="608"/>
      <c r="AC264" s="608"/>
      <c r="AD264" s="608"/>
      <c r="AE264" s="608"/>
      <c r="AF264" s="608"/>
      <c r="AG264" s="608"/>
      <c r="AH264" s="608"/>
      <c r="AI264" s="608"/>
      <c r="AJ264" s="608"/>
    </row>
    <row r="265" spans="1:36" ht="15.5" x14ac:dyDescent="0.35">
      <c r="A265" s="182" t="s">
        <v>1768</v>
      </c>
      <c r="B265" s="183" t="s">
        <v>1551</v>
      </c>
      <c r="C265" s="184" t="s">
        <v>1532</v>
      </c>
      <c r="E265" s="608"/>
      <c r="F265" s="608"/>
      <c r="G265" s="608"/>
      <c r="H265" s="608"/>
      <c r="I265" s="608"/>
      <c r="J265" s="608"/>
      <c r="K265" s="608"/>
      <c r="L265" s="608"/>
      <c r="M265" s="608"/>
      <c r="N265" s="608"/>
      <c r="O265" s="608"/>
      <c r="P265" s="608"/>
      <c r="Q265" s="608"/>
      <c r="R265" s="608"/>
      <c r="S265" s="608"/>
      <c r="T265" s="608"/>
      <c r="U265" s="608"/>
      <c r="V265" s="608"/>
      <c r="W265" s="608"/>
      <c r="X265" s="608"/>
      <c r="Y265" s="608"/>
      <c r="Z265" s="608"/>
      <c r="AA265" s="608"/>
      <c r="AB265" s="608"/>
      <c r="AC265" s="608"/>
      <c r="AD265" s="608"/>
      <c r="AE265" s="608"/>
      <c r="AF265" s="608"/>
      <c r="AG265" s="608"/>
      <c r="AH265" s="608"/>
      <c r="AI265" s="608"/>
      <c r="AJ265" s="608"/>
    </row>
    <row r="266" spans="1:36" ht="15.5" x14ac:dyDescent="0.35">
      <c r="A266" s="182" t="s">
        <v>1769</v>
      </c>
      <c r="B266" s="183" t="s">
        <v>1660</v>
      </c>
      <c r="C266" s="184" t="s">
        <v>1532</v>
      </c>
      <c r="E266" s="608"/>
      <c r="F266" s="608"/>
      <c r="G266" s="608"/>
      <c r="H266" s="608"/>
      <c r="I266" s="608"/>
      <c r="J266" s="608"/>
      <c r="K266" s="608"/>
      <c r="L266" s="608"/>
      <c r="M266" s="608"/>
      <c r="N266" s="608"/>
      <c r="O266" s="608"/>
      <c r="P266" s="608"/>
      <c r="Q266" s="608"/>
      <c r="R266" s="608"/>
      <c r="S266" s="608"/>
      <c r="T266" s="608"/>
      <c r="U266" s="608"/>
      <c r="V266" s="608"/>
      <c r="W266" s="608"/>
      <c r="X266" s="608"/>
      <c r="Y266" s="608"/>
      <c r="Z266" s="608"/>
      <c r="AA266" s="608"/>
      <c r="AB266" s="608"/>
      <c r="AC266" s="608"/>
      <c r="AD266" s="608"/>
      <c r="AE266" s="608"/>
      <c r="AF266" s="608"/>
      <c r="AG266" s="608"/>
      <c r="AH266" s="608"/>
      <c r="AI266" s="608"/>
      <c r="AJ266" s="608"/>
    </row>
    <row r="267" spans="1:36" ht="15.5" x14ac:dyDescent="0.35">
      <c r="A267" s="182" t="s">
        <v>1770</v>
      </c>
      <c r="B267" s="183" t="s">
        <v>1545</v>
      </c>
      <c r="C267" s="184" t="s">
        <v>1546</v>
      </c>
      <c r="E267" s="608"/>
      <c r="F267" s="608"/>
      <c r="G267" s="608"/>
      <c r="H267" s="608"/>
      <c r="I267" s="608"/>
      <c r="J267" s="608"/>
      <c r="K267" s="608"/>
      <c r="L267" s="608"/>
      <c r="M267" s="608"/>
      <c r="N267" s="608"/>
      <c r="O267" s="608"/>
      <c r="P267" s="608"/>
      <c r="Q267" s="608"/>
      <c r="R267" s="608"/>
      <c r="S267" s="608"/>
      <c r="T267" s="608"/>
      <c r="U267" s="608"/>
      <c r="V267" s="608"/>
      <c r="W267" s="608"/>
      <c r="X267" s="608"/>
      <c r="Y267" s="608"/>
      <c r="Z267" s="608"/>
      <c r="AA267" s="608"/>
      <c r="AB267" s="608"/>
      <c r="AC267" s="608"/>
      <c r="AD267" s="608"/>
      <c r="AE267" s="608"/>
      <c r="AF267" s="608"/>
      <c r="AG267" s="608"/>
      <c r="AH267" s="608"/>
      <c r="AI267" s="608"/>
      <c r="AJ267" s="608"/>
    </row>
    <row r="268" spans="1:36" ht="15.5" x14ac:dyDescent="0.35">
      <c r="A268" s="182" t="s">
        <v>1771</v>
      </c>
      <c r="B268" s="183" t="s">
        <v>1539</v>
      </c>
      <c r="C268" s="184" t="s">
        <v>1540</v>
      </c>
      <c r="E268" s="608"/>
      <c r="F268" s="608"/>
      <c r="G268" s="608"/>
      <c r="H268" s="608"/>
      <c r="I268" s="608"/>
      <c r="J268" s="608"/>
      <c r="K268" s="608"/>
      <c r="L268" s="608"/>
      <c r="M268" s="608"/>
      <c r="N268" s="608"/>
      <c r="O268" s="608"/>
      <c r="P268" s="608"/>
      <c r="Q268" s="608"/>
      <c r="R268" s="608"/>
      <c r="S268" s="608"/>
      <c r="T268" s="608"/>
      <c r="U268" s="608"/>
      <c r="V268" s="608"/>
      <c r="W268" s="608"/>
      <c r="X268" s="608"/>
      <c r="Y268" s="608"/>
      <c r="Z268" s="608"/>
      <c r="AA268" s="608"/>
      <c r="AB268" s="608"/>
      <c r="AC268" s="608"/>
      <c r="AD268" s="608"/>
      <c r="AE268" s="608"/>
      <c r="AF268" s="608"/>
      <c r="AG268" s="608"/>
      <c r="AH268" s="608"/>
      <c r="AI268" s="608"/>
      <c r="AJ268" s="608"/>
    </row>
    <row r="269" spans="1:36" ht="15.5" x14ac:dyDescent="0.35">
      <c r="A269" s="182" t="s">
        <v>1772</v>
      </c>
      <c r="B269" s="183" t="s">
        <v>1545</v>
      </c>
      <c r="C269" s="184" t="s">
        <v>1546</v>
      </c>
      <c r="E269" s="608"/>
      <c r="F269" s="608"/>
      <c r="G269" s="608"/>
      <c r="H269" s="608"/>
      <c r="I269" s="608"/>
      <c r="J269" s="608"/>
      <c r="K269" s="608"/>
      <c r="L269" s="608"/>
      <c r="M269" s="608"/>
      <c r="N269" s="608"/>
      <c r="O269" s="608"/>
      <c r="P269" s="608"/>
      <c r="Q269" s="608"/>
      <c r="R269" s="608"/>
      <c r="S269" s="608"/>
      <c r="T269" s="608"/>
      <c r="U269" s="608"/>
      <c r="V269" s="608"/>
      <c r="W269" s="608"/>
      <c r="X269" s="608"/>
      <c r="Y269" s="608"/>
      <c r="Z269" s="608"/>
      <c r="AA269" s="608"/>
      <c r="AB269" s="608"/>
      <c r="AC269" s="608"/>
      <c r="AD269" s="608"/>
      <c r="AE269" s="608"/>
      <c r="AF269" s="608"/>
      <c r="AG269" s="608"/>
      <c r="AH269" s="608"/>
      <c r="AI269" s="608"/>
      <c r="AJ269" s="608"/>
    </row>
    <row r="270" spans="1:36" ht="15.5" x14ac:dyDescent="0.35">
      <c r="A270" s="182" t="s">
        <v>1773</v>
      </c>
      <c r="B270" s="183" t="s">
        <v>1583</v>
      </c>
      <c r="C270" s="184" t="s">
        <v>1537</v>
      </c>
      <c r="E270" s="608"/>
      <c r="F270" s="608"/>
      <c r="G270" s="608"/>
      <c r="H270" s="608"/>
      <c r="I270" s="608"/>
      <c r="J270" s="608"/>
      <c r="K270" s="608"/>
      <c r="L270" s="608"/>
      <c r="M270" s="608"/>
      <c r="N270" s="608"/>
      <c r="O270" s="608"/>
      <c r="P270" s="608"/>
      <c r="Q270" s="608"/>
      <c r="R270" s="608"/>
      <c r="S270" s="608"/>
      <c r="T270" s="608"/>
      <c r="U270" s="608"/>
      <c r="V270" s="608"/>
      <c r="W270" s="608"/>
      <c r="X270" s="608"/>
      <c r="Y270" s="608"/>
      <c r="Z270" s="608"/>
      <c r="AA270" s="608"/>
      <c r="AB270" s="608"/>
      <c r="AC270" s="608"/>
      <c r="AD270" s="608"/>
      <c r="AE270" s="608"/>
      <c r="AF270" s="608"/>
      <c r="AG270" s="608"/>
      <c r="AH270" s="608"/>
      <c r="AI270" s="608"/>
      <c r="AJ270" s="608"/>
    </row>
    <row r="271" spans="1:36" ht="15.5" x14ac:dyDescent="0.35">
      <c r="A271" s="182" t="s">
        <v>1774</v>
      </c>
      <c r="B271" s="183" t="s">
        <v>1563</v>
      </c>
      <c r="C271" s="184" t="s">
        <v>39</v>
      </c>
      <c r="E271" s="608"/>
      <c r="F271" s="608"/>
      <c r="G271" s="608"/>
      <c r="H271" s="608"/>
      <c r="I271" s="608"/>
      <c r="J271" s="608"/>
      <c r="K271" s="608"/>
      <c r="L271" s="608"/>
      <c r="M271" s="608"/>
      <c r="N271" s="608"/>
      <c r="O271" s="608"/>
      <c r="P271" s="608"/>
      <c r="Q271" s="608"/>
      <c r="R271" s="608"/>
      <c r="S271" s="608"/>
      <c r="T271" s="608"/>
      <c r="U271" s="608"/>
      <c r="V271" s="608"/>
      <c r="W271" s="608"/>
      <c r="X271" s="608"/>
      <c r="Y271" s="608"/>
      <c r="Z271" s="608"/>
      <c r="AA271" s="608"/>
      <c r="AB271" s="608"/>
      <c r="AC271" s="608"/>
      <c r="AD271" s="608"/>
      <c r="AE271" s="608"/>
      <c r="AF271" s="608"/>
      <c r="AG271" s="608"/>
      <c r="AH271" s="608"/>
      <c r="AI271" s="608"/>
      <c r="AJ271" s="608"/>
    </row>
    <row r="272" spans="1:36" ht="15.5" x14ac:dyDescent="0.35">
      <c r="A272" s="182" t="s">
        <v>1775</v>
      </c>
      <c r="B272" s="183" t="s">
        <v>1551</v>
      </c>
      <c r="C272" s="184" t="s">
        <v>1532</v>
      </c>
      <c r="E272" s="608"/>
      <c r="F272" s="608"/>
      <c r="G272" s="608"/>
      <c r="H272" s="608"/>
      <c r="I272" s="608"/>
      <c r="J272" s="608"/>
      <c r="K272" s="608"/>
      <c r="L272" s="608"/>
      <c r="M272" s="608"/>
      <c r="N272" s="608"/>
      <c r="O272" s="608"/>
      <c r="P272" s="608"/>
      <c r="Q272" s="608"/>
      <c r="R272" s="608"/>
      <c r="S272" s="608"/>
      <c r="T272" s="608"/>
      <c r="U272" s="608"/>
      <c r="V272" s="608"/>
      <c r="W272" s="608"/>
      <c r="X272" s="608"/>
      <c r="Y272" s="608"/>
      <c r="Z272" s="608"/>
      <c r="AA272" s="608"/>
      <c r="AB272" s="608"/>
      <c r="AC272" s="608"/>
      <c r="AD272" s="608"/>
      <c r="AE272" s="608"/>
      <c r="AF272" s="608"/>
      <c r="AG272" s="608"/>
      <c r="AH272" s="608"/>
      <c r="AI272" s="608"/>
      <c r="AJ272" s="608"/>
    </row>
    <row r="273" spans="1:36" ht="15.5" x14ac:dyDescent="0.35">
      <c r="A273" s="182" t="s">
        <v>35</v>
      </c>
      <c r="B273" s="183" t="s">
        <v>37</v>
      </c>
      <c r="C273" s="184" t="s">
        <v>39</v>
      </c>
      <c r="E273" s="608"/>
      <c r="F273" s="608"/>
      <c r="G273" s="608"/>
      <c r="H273" s="608"/>
      <c r="I273" s="608"/>
      <c r="J273" s="608"/>
      <c r="K273" s="608"/>
      <c r="L273" s="608"/>
      <c r="M273" s="608"/>
      <c r="N273" s="608"/>
      <c r="O273" s="608"/>
      <c r="P273" s="608"/>
      <c r="Q273" s="608"/>
      <c r="R273" s="608"/>
      <c r="S273" s="608"/>
      <c r="T273" s="608"/>
      <c r="U273" s="608"/>
      <c r="V273" s="608"/>
      <c r="W273" s="608"/>
      <c r="X273" s="608"/>
      <c r="Y273" s="608"/>
      <c r="Z273" s="608"/>
      <c r="AA273" s="608"/>
      <c r="AB273" s="608"/>
      <c r="AC273" s="608"/>
      <c r="AD273" s="608"/>
      <c r="AE273" s="608"/>
      <c r="AF273" s="608"/>
      <c r="AG273" s="608"/>
      <c r="AH273" s="608"/>
      <c r="AI273" s="608"/>
      <c r="AJ273" s="608"/>
    </row>
    <row r="274" spans="1:36" ht="15.5" x14ac:dyDescent="0.35">
      <c r="A274" s="182" t="s">
        <v>1776</v>
      </c>
      <c r="B274" s="183" t="s">
        <v>1570</v>
      </c>
      <c r="C274" s="184" t="s">
        <v>1546</v>
      </c>
      <c r="E274" s="608"/>
      <c r="F274" s="608"/>
      <c r="G274" s="608"/>
      <c r="H274" s="608"/>
      <c r="I274" s="608"/>
      <c r="J274" s="608"/>
      <c r="K274" s="608"/>
      <c r="L274" s="608"/>
      <c r="M274" s="608"/>
      <c r="N274" s="608"/>
      <c r="O274" s="608"/>
      <c r="P274" s="608"/>
      <c r="Q274" s="608"/>
      <c r="R274" s="608"/>
      <c r="S274" s="608"/>
      <c r="T274" s="608"/>
      <c r="U274" s="608"/>
      <c r="V274" s="608"/>
      <c r="W274" s="608"/>
      <c r="X274" s="608"/>
      <c r="Y274" s="608"/>
      <c r="Z274" s="608"/>
      <c r="AA274" s="608"/>
      <c r="AB274" s="608"/>
      <c r="AC274" s="608"/>
      <c r="AD274" s="608"/>
      <c r="AE274" s="608"/>
      <c r="AF274" s="608"/>
      <c r="AG274" s="608"/>
      <c r="AH274" s="608"/>
      <c r="AI274" s="608"/>
      <c r="AJ274" s="608"/>
    </row>
    <row r="275" spans="1:36" ht="15.5" x14ac:dyDescent="0.35">
      <c r="A275" s="182" t="s">
        <v>1777</v>
      </c>
      <c r="B275" s="183" t="s">
        <v>1549</v>
      </c>
      <c r="C275" s="184" t="s">
        <v>1546</v>
      </c>
      <c r="E275" s="608"/>
      <c r="F275" s="608"/>
      <c r="G275" s="608"/>
      <c r="H275" s="608"/>
      <c r="I275" s="608"/>
      <c r="J275" s="608"/>
      <c r="K275" s="608"/>
      <c r="L275" s="608"/>
      <c r="M275" s="608"/>
      <c r="N275" s="608"/>
      <c r="O275" s="608"/>
      <c r="P275" s="608"/>
      <c r="Q275" s="608"/>
      <c r="R275" s="608"/>
      <c r="S275" s="608"/>
      <c r="T275" s="608"/>
      <c r="U275" s="608"/>
      <c r="V275" s="608"/>
      <c r="W275" s="608"/>
      <c r="X275" s="608"/>
      <c r="Y275" s="608"/>
      <c r="Z275" s="608"/>
      <c r="AA275" s="608"/>
      <c r="AB275" s="608"/>
      <c r="AC275" s="608"/>
      <c r="AD275" s="608"/>
      <c r="AE275" s="608"/>
      <c r="AF275" s="608"/>
      <c r="AG275" s="608"/>
      <c r="AH275" s="608"/>
      <c r="AI275" s="608"/>
      <c r="AJ275" s="608"/>
    </row>
    <row r="276" spans="1:36" ht="15.5" x14ac:dyDescent="0.35">
      <c r="A276" s="182" t="s">
        <v>1778</v>
      </c>
      <c r="B276" s="183" t="s">
        <v>1660</v>
      </c>
      <c r="C276" s="184" t="s">
        <v>1532</v>
      </c>
      <c r="E276" s="608"/>
      <c r="F276" s="608"/>
      <c r="G276" s="608"/>
      <c r="H276" s="608"/>
      <c r="I276" s="608"/>
      <c r="J276" s="608"/>
      <c r="K276" s="608"/>
      <c r="L276" s="608"/>
      <c r="M276" s="608"/>
      <c r="N276" s="608"/>
      <c r="O276" s="608"/>
      <c r="P276" s="608"/>
      <c r="Q276" s="608"/>
      <c r="R276" s="608"/>
      <c r="S276" s="608"/>
      <c r="T276" s="608"/>
      <c r="U276" s="608"/>
      <c r="V276" s="608"/>
      <c r="W276" s="608"/>
      <c r="X276" s="608"/>
      <c r="Y276" s="608"/>
      <c r="Z276" s="608"/>
      <c r="AA276" s="608"/>
      <c r="AB276" s="608"/>
      <c r="AC276" s="608"/>
      <c r="AD276" s="608"/>
      <c r="AE276" s="608"/>
      <c r="AF276" s="608"/>
      <c r="AG276" s="608"/>
      <c r="AH276" s="608"/>
      <c r="AI276" s="608"/>
      <c r="AJ276" s="608"/>
    </row>
    <row r="277" spans="1:36" ht="15.5" x14ac:dyDescent="0.35">
      <c r="A277" s="182" t="s">
        <v>1779</v>
      </c>
      <c r="B277" s="183" t="s">
        <v>1621</v>
      </c>
      <c r="C277" s="184" t="s">
        <v>1540</v>
      </c>
      <c r="E277" s="608"/>
      <c r="F277" s="608"/>
      <c r="G277" s="608"/>
      <c r="H277" s="608"/>
      <c r="I277" s="608"/>
      <c r="J277" s="608"/>
      <c r="K277" s="608"/>
      <c r="L277" s="608"/>
      <c r="M277" s="608"/>
      <c r="N277" s="608"/>
      <c r="O277" s="608"/>
      <c r="P277" s="608"/>
      <c r="Q277" s="608"/>
      <c r="R277" s="608"/>
      <c r="S277" s="608"/>
      <c r="T277" s="608"/>
      <c r="U277" s="608"/>
      <c r="V277" s="608"/>
      <c r="W277" s="608"/>
      <c r="X277" s="608"/>
      <c r="Y277" s="608"/>
      <c r="Z277" s="608"/>
      <c r="AA277" s="608"/>
      <c r="AB277" s="608"/>
      <c r="AC277" s="608"/>
      <c r="AD277" s="608"/>
      <c r="AE277" s="608"/>
      <c r="AF277" s="608"/>
      <c r="AG277" s="608"/>
      <c r="AH277" s="608"/>
      <c r="AI277" s="608"/>
      <c r="AJ277" s="608"/>
    </row>
    <row r="278" spans="1:36" ht="15.5" x14ac:dyDescent="0.35">
      <c r="A278" s="182" t="s">
        <v>1780</v>
      </c>
      <c r="B278" s="183" t="s">
        <v>1549</v>
      </c>
      <c r="C278" s="184" t="s">
        <v>1546</v>
      </c>
      <c r="E278" s="608"/>
      <c r="F278" s="608"/>
      <c r="G278" s="608"/>
      <c r="H278" s="608"/>
      <c r="I278" s="608"/>
      <c r="J278" s="608"/>
      <c r="K278" s="608"/>
      <c r="L278" s="608"/>
      <c r="M278" s="608"/>
      <c r="N278" s="608"/>
      <c r="O278" s="608"/>
      <c r="P278" s="608"/>
      <c r="Q278" s="608"/>
      <c r="R278" s="608"/>
      <c r="S278" s="608"/>
      <c r="T278" s="608"/>
      <c r="U278" s="608"/>
      <c r="V278" s="608"/>
      <c r="W278" s="608"/>
      <c r="X278" s="608"/>
      <c r="Y278" s="608"/>
      <c r="Z278" s="608"/>
      <c r="AA278" s="608"/>
      <c r="AB278" s="608"/>
      <c r="AC278" s="608"/>
      <c r="AD278" s="608"/>
      <c r="AE278" s="608"/>
      <c r="AF278" s="608"/>
      <c r="AG278" s="608"/>
      <c r="AH278" s="608"/>
      <c r="AI278" s="608"/>
      <c r="AJ278" s="608"/>
    </row>
    <row r="279" spans="1:36" ht="15.5" x14ac:dyDescent="0.35">
      <c r="A279" s="182" t="s">
        <v>1781</v>
      </c>
      <c r="B279" s="183" t="s">
        <v>1579</v>
      </c>
      <c r="C279" s="184" t="s">
        <v>1532</v>
      </c>
      <c r="E279" s="608"/>
      <c r="F279" s="608"/>
      <c r="G279" s="608"/>
      <c r="H279" s="608"/>
      <c r="I279" s="608"/>
      <c r="J279" s="608"/>
      <c r="K279" s="608"/>
      <c r="L279" s="608"/>
      <c r="M279" s="608"/>
      <c r="N279" s="608"/>
      <c r="O279" s="608"/>
      <c r="P279" s="608"/>
      <c r="Q279" s="608"/>
      <c r="R279" s="608"/>
      <c r="S279" s="608"/>
      <c r="T279" s="608"/>
      <c r="U279" s="608"/>
      <c r="V279" s="608"/>
      <c r="W279" s="608"/>
      <c r="X279" s="608"/>
      <c r="Y279" s="608"/>
      <c r="Z279" s="608"/>
      <c r="AA279" s="608"/>
      <c r="AB279" s="608"/>
      <c r="AC279" s="608"/>
      <c r="AD279" s="608"/>
      <c r="AE279" s="608"/>
      <c r="AF279" s="608"/>
      <c r="AG279" s="608"/>
      <c r="AH279" s="608"/>
      <c r="AI279" s="608"/>
      <c r="AJ279" s="608"/>
    </row>
    <row r="280" spans="1:36" ht="15.5" x14ac:dyDescent="0.35">
      <c r="A280" s="182" t="s">
        <v>1782</v>
      </c>
      <c r="B280" s="183" t="s">
        <v>1539</v>
      </c>
      <c r="C280" s="184" t="s">
        <v>1540</v>
      </c>
      <c r="E280" s="608"/>
      <c r="F280" s="608"/>
      <c r="G280" s="608"/>
      <c r="H280" s="608"/>
      <c r="I280" s="608"/>
      <c r="J280" s="608"/>
      <c r="K280" s="608"/>
      <c r="L280" s="608"/>
      <c r="M280" s="608"/>
      <c r="N280" s="608"/>
      <c r="O280" s="608"/>
      <c r="P280" s="608"/>
      <c r="Q280" s="608"/>
      <c r="R280" s="608"/>
      <c r="S280" s="608"/>
      <c r="T280" s="608"/>
      <c r="U280" s="608"/>
      <c r="V280" s="608"/>
      <c r="W280" s="608"/>
      <c r="X280" s="608"/>
      <c r="Y280" s="608"/>
      <c r="Z280" s="608"/>
      <c r="AA280" s="608"/>
      <c r="AB280" s="608"/>
      <c r="AC280" s="608"/>
      <c r="AD280" s="608"/>
      <c r="AE280" s="608"/>
      <c r="AF280" s="608"/>
      <c r="AG280" s="608"/>
      <c r="AH280" s="608"/>
      <c r="AI280" s="608"/>
      <c r="AJ280" s="608"/>
    </row>
    <row r="281" spans="1:36" ht="15.5" x14ac:dyDescent="0.35">
      <c r="A281" s="182" t="s">
        <v>1783</v>
      </c>
      <c r="B281" s="183" t="s">
        <v>1536</v>
      </c>
      <c r="C281" s="184" t="s">
        <v>1537</v>
      </c>
      <c r="E281" s="608"/>
      <c r="F281" s="608"/>
      <c r="G281" s="608"/>
      <c r="H281" s="608"/>
      <c r="I281" s="608"/>
      <c r="J281" s="608"/>
      <c r="K281" s="608"/>
      <c r="L281" s="608"/>
      <c r="M281" s="608"/>
      <c r="N281" s="608"/>
      <c r="O281" s="608"/>
      <c r="P281" s="608"/>
      <c r="Q281" s="608"/>
      <c r="R281" s="608"/>
      <c r="S281" s="608"/>
      <c r="T281" s="608"/>
      <c r="U281" s="608"/>
      <c r="V281" s="608"/>
      <c r="W281" s="608"/>
      <c r="X281" s="608"/>
      <c r="Y281" s="608"/>
      <c r="Z281" s="608"/>
      <c r="AA281" s="608"/>
      <c r="AB281" s="608"/>
      <c r="AC281" s="608"/>
      <c r="AD281" s="608"/>
      <c r="AE281" s="608"/>
      <c r="AF281" s="608"/>
      <c r="AG281" s="608"/>
      <c r="AH281" s="608"/>
      <c r="AI281" s="608"/>
      <c r="AJ281" s="608"/>
    </row>
    <row r="282" spans="1:36" ht="15.5" x14ac:dyDescent="0.35">
      <c r="A282" s="182" t="s">
        <v>1784</v>
      </c>
      <c r="B282" s="183" t="s">
        <v>1551</v>
      </c>
      <c r="C282" s="184" t="s">
        <v>1532</v>
      </c>
      <c r="E282" s="608"/>
      <c r="F282" s="608"/>
      <c r="G282" s="608"/>
      <c r="H282" s="608"/>
      <c r="I282" s="608"/>
      <c r="J282" s="608"/>
      <c r="K282" s="608"/>
      <c r="L282" s="608"/>
      <c r="M282" s="608"/>
      <c r="N282" s="608"/>
      <c r="O282" s="608"/>
      <c r="P282" s="608"/>
      <c r="Q282" s="608"/>
      <c r="R282" s="608"/>
      <c r="S282" s="608"/>
      <c r="T282" s="608"/>
      <c r="U282" s="608"/>
      <c r="V282" s="608"/>
      <c r="W282" s="608"/>
      <c r="X282" s="608"/>
      <c r="Y282" s="608"/>
      <c r="Z282" s="608"/>
      <c r="AA282" s="608"/>
      <c r="AB282" s="608"/>
      <c r="AC282" s="608"/>
      <c r="AD282" s="608"/>
      <c r="AE282" s="608"/>
      <c r="AF282" s="608"/>
      <c r="AG282" s="608"/>
      <c r="AH282" s="608"/>
      <c r="AI282" s="608"/>
      <c r="AJ282" s="608"/>
    </row>
    <row r="283" spans="1:36" ht="15.5" x14ac:dyDescent="0.35">
      <c r="A283" s="182" t="s">
        <v>1785</v>
      </c>
      <c r="B283" s="183" t="s">
        <v>1583</v>
      </c>
      <c r="C283" s="184" t="s">
        <v>1537</v>
      </c>
      <c r="E283" s="608"/>
      <c r="F283" s="608"/>
      <c r="G283" s="608"/>
      <c r="H283" s="608"/>
      <c r="I283" s="608"/>
      <c r="J283" s="608"/>
      <c r="K283" s="608"/>
      <c r="L283" s="608"/>
      <c r="M283" s="608"/>
      <c r="N283" s="608"/>
      <c r="O283" s="608"/>
      <c r="P283" s="608"/>
      <c r="Q283" s="608"/>
      <c r="R283" s="608"/>
      <c r="S283" s="608"/>
      <c r="T283" s="608"/>
      <c r="U283" s="608"/>
      <c r="V283" s="608"/>
      <c r="W283" s="608"/>
      <c r="X283" s="608"/>
      <c r="Y283" s="608"/>
      <c r="Z283" s="608"/>
      <c r="AA283" s="608"/>
      <c r="AB283" s="608"/>
      <c r="AC283" s="608"/>
      <c r="AD283" s="608"/>
      <c r="AE283" s="608"/>
      <c r="AF283" s="608"/>
      <c r="AG283" s="608"/>
      <c r="AH283" s="608"/>
      <c r="AI283" s="608"/>
      <c r="AJ283" s="608"/>
    </row>
    <row r="284" spans="1:36" ht="15.5" x14ac:dyDescent="0.35">
      <c r="A284" s="182" t="s">
        <v>1786</v>
      </c>
      <c r="B284" s="183" t="s">
        <v>37</v>
      </c>
      <c r="C284" s="184" t="s">
        <v>39</v>
      </c>
      <c r="E284" s="608"/>
      <c r="F284" s="608"/>
      <c r="G284" s="608"/>
      <c r="H284" s="608"/>
      <c r="I284" s="608"/>
      <c r="J284" s="608"/>
      <c r="K284" s="608"/>
      <c r="L284" s="608"/>
      <c r="M284" s="608"/>
      <c r="N284" s="608"/>
      <c r="O284" s="608"/>
      <c r="P284" s="608"/>
      <c r="Q284" s="608"/>
      <c r="R284" s="608"/>
      <c r="S284" s="608"/>
      <c r="T284" s="608"/>
      <c r="U284" s="608"/>
      <c r="V284" s="608"/>
      <c r="W284" s="608"/>
      <c r="X284" s="608"/>
      <c r="Y284" s="608"/>
      <c r="Z284" s="608"/>
      <c r="AA284" s="608"/>
      <c r="AB284" s="608"/>
      <c r="AC284" s="608"/>
      <c r="AD284" s="608"/>
      <c r="AE284" s="608"/>
      <c r="AF284" s="608"/>
      <c r="AG284" s="608"/>
      <c r="AH284" s="608"/>
      <c r="AI284" s="608"/>
      <c r="AJ284" s="608"/>
    </row>
    <row r="285" spans="1:36" ht="15.5" x14ac:dyDescent="0.35">
      <c r="A285" s="182" t="s">
        <v>1787</v>
      </c>
      <c r="B285" s="183" t="s">
        <v>1787</v>
      </c>
      <c r="C285" s="184" t="s">
        <v>1787</v>
      </c>
      <c r="E285" s="608"/>
      <c r="F285" s="608"/>
      <c r="G285" s="608"/>
      <c r="H285" s="608"/>
      <c r="I285" s="608"/>
      <c r="J285" s="608"/>
      <c r="K285" s="608"/>
      <c r="L285" s="608"/>
      <c r="M285" s="608"/>
      <c r="N285" s="608"/>
      <c r="O285" s="608"/>
      <c r="P285" s="608"/>
      <c r="Q285" s="608"/>
      <c r="R285" s="608"/>
      <c r="S285" s="608"/>
      <c r="T285" s="608"/>
      <c r="U285" s="608"/>
      <c r="V285" s="608"/>
      <c r="W285" s="608"/>
      <c r="X285" s="608"/>
      <c r="Y285" s="608"/>
      <c r="Z285" s="608"/>
      <c r="AA285" s="608"/>
      <c r="AB285" s="608"/>
      <c r="AC285" s="608"/>
      <c r="AD285" s="608"/>
      <c r="AE285" s="608"/>
      <c r="AF285" s="608"/>
      <c r="AG285" s="608"/>
      <c r="AH285" s="608"/>
      <c r="AI285" s="608"/>
      <c r="AJ285" s="608"/>
    </row>
    <row r="286" spans="1:36" ht="15.5" x14ac:dyDescent="0.35">
      <c r="A286" s="182" t="s">
        <v>1788</v>
      </c>
      <c r="B286" s="183" t="s">
        <v>1545</v>
      </c>
      <c r="C286" s="184" t="s">
        <v>1546</v>
      </c>
      <c r="E286" s="608"/>
      <c r="F286" s="608"/>
      <c r="G286" s="608"/>
      <c r="H286" s="608"/>
      <c r="I286" s="608"/>
      <c r="J286" s="608"/>
      <c r="K286" s="608"/>
      <c r="L286" s="608"/>
      <c r="M286" s="608"/>
      <c r="N286" s="608"/>
      <c r="O286" s="608"/>
      <c r="P286" s="608"/>
      <c r="Q286" s="608"/>
      <c r="R286" s="608"/>
      <c r="S286" s="608"/>
      <c r="T286" s="608"/>
      <c r="U286" s="608"/>
      <c r="V286" s="608"/>
      <c r="W286" s="608"/>
      <c r="X286" s="608"/>
      <c r="Y286" s="608"/>
      <c r="Z286" s="608"/>
      <c r="AA286" s="608"/>
      <c r="AB286" s="608"/>
      <c r="AC286" s="608"/>
      <c r="AD286" s="608"/>
      <c r="AE286" s="608"/>
      <c r="AF286" s="608"/>
      <c r="AG286" s="608"/>
      <c r="AH286" s="608"/>
      <c r="AI286" s="608"/>
      <c r="AJ286" s="608"/>
    </row>
    <row r="287" spans="1:36" ht="15.5" x14ac:dyDescent="0.35">
      <c r="A287" s="182" t="s">
        <v>1789</v>
      </c>
      <c r="B287" s="183" t="s">
        <v>1549</v>
      </c>
      <c r="C287" s="184" t="s">
        <v>1546</v>
      </c>
      <c r="E287" s="608"/>
      <c r="F287" s="608"/>
      <c r="G287" s="608"/>
      <c r="H287" s="608"/>
      <c r="I287" s="608"/>
      <c r="J287" s="608"/>
      <c r="K287" s="608"/>
      <c r="L287" s="608"/>
      <c r="M287" s="608"/>
      <c r="N287" s="608"/>
      <c r="O287" s="608"/>
      <c r="P287" s="608"/>
      <c r="Q287" s="608"/>
      <c r="R287" s="608"/>
      <c r="S287" s="608"/>
      <c r="T287" s="608"/>
      <c r="U287" s="608"/>
      <c r="V287" s="608"/>
      <c r="W287" s="608"/>
      <c r="X287" s="608"/>
      <c r="Y287" s="608"/>
      <c r="Z287" s="608"/>
      <c r="AA287" s="608"/>
      <c r="AB287" s="608"/>
      <c r="AC287" s="608"/>
      <c r="AD287" s="608"/>
      <c r="AE287" s="608"/>
      <c r="AF287" s="608"/>
      <c r="AG287" s="608"/>
      <c r="AH287" s="608"/>
      <c r="AI287" s="608"/>
      <c r="AJ287" s="608"/>
    </row>
    <row r="288" spans="1:36" ht="15.5" x14ac:dyDescent="0.35">
      <c r="A288" s="182" t="s">
        <v>1790</v>
      </c>
      <c r="B288" s="183" t="s">
        <v>1583</v>
      </c>
      <c r="C288" s="184" t="s">
        <v>1537</v>
      </c>
      <c r="E288" s="608"/>
      <c r="F288" s="608"/>
      <c r="G288" s="608"/>
      <c r="H288" s="608"/>
      <c r="I288" s="608"/>
      <c r="J288" s="608"/>
      <c r="K288" s="608"/>
      <c r="L288" s="608"/>
      <c r="M288" s="608"/>
      <c r="N288" s="608"/>
      <c r="O288" s="608"/>
      <c r="P288" s="608"/>
      <c r="Q288" s="608"/>
      <c r="R288" s="608"/>
      <c r="S288" s="608"/>
      <c r="T288" s="608"/>
      <c r="U288" s="608"/>
      <c r="V288" s="608"/>
      <c r="W288" s="608"/>
      <c r="X288" s="608"/>
      <c r="Y288" s="608"/>
      <c r="Z288" s="608"/>
      <c r="AA288" s="608"/>
      <c r="AB288" s="608"/>
      <c r="AC288" s="608"/>
      <c r="AD288" s="608"/>
      <c r="AE288" s="608"/>
      <c r="AF288" s="608"/>
      <c r="AG288" s="608"/>
      <c r="AH288" s="608"/>
      <c r="AI288" s="608"/>
      <c r="AJ288" s="608"/>
    </row>
    <row r="289" spans="1:36" ht="15.5" x14ac:dyDescent="0.35">
      <c r="A289" s="182" t="s">
        <v>1791</v>
      </c>
      <c r="B289" s="183" t="s">
        <v>1554</v>
      </c>
      <c r="C289" s="184" t="s">
        <v>1540</v>
      </c>
      <c r="E289" s="608"/>
      <c r="F289" s="608"/>
      <c r="G289" s="608"/>
      <c r="H289" s="608"/>
      <c r="I289" s="608"/>
      <c r="J289" s="608"/>
      <c r="K289" s="608"/>
      <c r="L289" s="608"/>
      <c r="M289" s="608"/>
      <c r="N289" s="608"/>
      <c r="O289" s="608"/>
      <c r="P289" s="608"/>
      <c r="Q289" s="608"/>
      <c r="R289" s="608"/>
      <c r="S289" s="608"/>
      <c r="T289" s="608"/>
      <c r="U289" s="608"/>
      <c r="V289" s="608"/>
      <c r="W289" s="608"/>
      <c r="X289" s="608"/>
      <c r="Y289" s="608"/>
      <c r="Z289" s="608"/>
      <c r="AA289" s="608"/>
      <c r="AB289" s="608"/>
      <c r="AC289" s="608"/>
      <c r="AD289" s="608"/>
      <c r="AE289" s="608"/>
      <c r="AF289" s="608"/>
      <c r="AG289" s="608"/>
      <c r="AH289" s="608"/>
      <c r="AI289" s="608"/>
      <c r="AJ289" s="608"/>
    </row>
    <row r="290" spans="1:36" ht="15.5" x14ac:dyDescent="0.35">
      <c r="A290" s="182" t="s">
        <v>1792</v>
      </c>
      <c r="B290" s="183" t="s">
        <v>1554</v>
      </c>
      <c r="C290" s="184" t="s">
        <v>1540</v>
      </c>
      <c r="E290" s="608"/>
      <c r="F290" s="608"/>
      <c r="G290" s="608"/>
      <c r="H290" s="608"/>
      <c r="I290" s="608"/>
      <c r="J290" s="608"/>
      <c r="K290" s="608"/>
      <c r="L290" s="608"/>
      <c r="M290" s="608"/>
      <c r="N290" s="608"/>
      <c r="O290" s="608"/>
      <c r="P290" s="608"/>
      <c r="Q290" s="608"/>
      <c r="R290" s="608"/>
      <c r="S290" s="608"/>
      <c r="T290" s="608"/>
      <c r="U290" s="608"/>
      <c r="V290" s="608"/>
      <c r="W290" s="608"/>
      <c r="X290" s="608"/>
      <c r="Y290" s="608"/>
      <c r="Z290" s="608"/>
      <c r="AA290" s="608"/>
      <c r="AB290" s="608"/>
      <c r="AC290" s="608"/>
      <c r="AD290" s="608"/>
      <c r="AE290" s="608"/>
      <c r="AF290" s="608"/>
      <c r="AG290" s="608"/>
      <c r="AH290" s="608"/>
      <c r="AI290" s="608"/>
      <c r="AJ290" s="608"/>
    </row>
    <row r="291" spans="1:36" ht="15.5" x14ac:dyDescent="0.35">
      <c r="A291" s="182" t="s">
        <v>1793</v>
      </c>
      <c r="B291" s="183" t="s">
        <v>1583</v>
      </c>
      <c r="C291" s="184" t="s">
        <v>1537</v>
      </c>
      <c r="E291" s="608"/>
      <c r="F291" s="608"/>
      <c r="G291" s="608"/>
      <c r="H291" s="608"/>
      <c r="I291" s="608"/>
      <c r="J291" s="608"/>
      <c r="K291" s="608"/>
      <c r="L291" s="608"/>
      <c r="M291" s="608"/>
      <c r="N291" s="608"/>
      <c r="O291" s="608"/>
      <c r="P291" s="608"/>
      <c r="Q291" s="608"/>
      <c r="R291" s="608"/>
      <c r="S291" s="608"/>
      <c r="T291" s="608"/>
      <c r="U291" s="608"/>
      <c r="V291" s="608"/>
      <c r="W291" s="608"/>
      <c r="X291" s="608"/>
      <c r="Y291" s="608"/>
      <c r="Z291" s="608"/>
      <c r="AA291" s="608"/>
      <c r="AB291" s="608"/>
      <c r="AC291" s="608"/>
      <c r="AD291" s="608"/>
      <c r="AE291" s="608"/>
      <c r="AF291" s="608"/>
      <c r="AG291" s="608"/>
      <c r="AH291" s="608"/>
      <c r="AI291" s="608"/>
      <c r="AJ291" s="608"/>
    </row>
    <row r="292" spans="1:36" ht="15.5" x14ac:dyDescent="0.35">
      <c r="A292" s="182" t="s">
        <v>1794</v>
      </c>
      <c r="B292" s="183" t="s">
        <v>37</v>
      </c>
      <c r="C292" s="184" t="s">
        <v>39</v>
      </c>
      <c r="E292" s="608"/>
      <c r="F292" s="608"/>
      <c r="G292" s="608"/>
      <c r="H292" s="608"/>
      <c r="I292" s="608"/>
      <c r="J292" s="608"/>
      <c r="K292" s="608"/>
      <c r="L292" s="608"/>
      <c r="M292" s="608"/>
      <c r="N292" s="608"/>
      <c r="O292" s="608"/>
      <c r="P292" s="608"/>
      <c r="Q292" s="608"/>
      <c r="R292" s="608"/>
      <c r="S292" s="608"/>
      <c r="T292" s="608"/>
      <c r="U292" s="608"/>
      <c r="V292" s="608"/>
      <c r="W292" s="608"/>
      <c r="X292" s="608"/>
      <c r="Y292" s="608"/>
      <c r="Z292" s="608"/>
      <c r="AA292" s="608"/>
      <c r="AB292" s="608"/>
      <c r="AC292" s="608"/>
      <c r="AD292" s="608"/>
      <c r="AE292" s="608"/>
      <c r="AF292" s="608"/>
      <c r="AG292" s="608"/>
      <c r="AH292" s="608"/>
      <c r="AI292" s="608"/>
      <c r="AJ292" s="608"/>
    </row>
    <row r="293" spans="1:36" ht="15.5" x14ac:dyDescent="0.35">
      <c r="A293" s="182" t="s">
        <v>1795</v>
      </c>
      <c r="B293" s="183" t="s">
        <v>1554</v>
      </c>
      <c r="C293" s="184" t="s">
        <v>1540</v>
      </c>
      <c r="E293" s="608"/>
      <c r="F293" s="608"/>
      <c r="G293" s="608"/>
      <c r="H293" s="608"/>
      <c r="I293" s="608"/>
      <c r="J293" s="608"/>
      <c r="K293" s="608"/>
      <c r="L293" s="608"/>
      <c r="M293" s="608"/>
      <c r="N293" s="608"/>
      <c r="O293" s="608"/>
      <c r="P293" s="608"/>
      <c r="Q293" s="608"/>
      <c r="R293" s="608"/>
      <c r="S293" s="608"/>
      <c r="T293" s="608"/>
      <c r="U293" s="608"/>
      <c r="V293" s="608"/>
      <c r="W293" s="608"/>
      <c r="X293" s="608"/>
      <c r="Y293" s="608"/>
      <c r="Z293" s="608"/>
      <c r="AA293" s="608"/>
      <c r="AB293" s="608"/>
      <c r="AC293" s="608"/>
      <c r="AD293" s="608"/>
      <c r="AE293" s="608"/>
      <c r="AF293" s="608"/>
      <c r="AG293" s="608"/>
      <c r="AH293" s="608"/>
      <c r="AI293" s="608"/>
      <c r="AJ293" s="608"/>
    </row>
    <row r="294" spans="1:36" ht="15.5" x14ac:dyDescent="0.35">
      <c r="A294" s="182" t="s">
        <v>1796</v>
      </c>
      <c r="B294" s="183" t="s">
        <v>37</v>
      </c>
      <c r="C294" s="184" t="s">
        <v>39</v>
      </c>
      <c r="E294" s="608"/>
      <c r="F294" s="608"/>
      <c r="G294" s="608"/>
      <c r="H294" s="608"/>
      <c r="I294" s="608"/>
      <c r="J294" s="608"/>
      <c r="K294" s="608"/>
      <c r="L294" s="608"/>
      <c r="M294" s="608"/>
      <c r="N294" s="608"/>
      <c r="O294" s="608"/>
      <c r="P294" s="608"/>
      <c r="Q294" s="608"/>
      <c r="R294" s="608"/>
      <c r="S294" s="608"/>
      <c r="T294" s="608"/>
      <c r="U294" s="608"/>
      <c r="V294" s="608"/>
      <c r="W294" s="608"/>
      <c r="X294" s="608"/>
      <c r="Y294" s="608"/>
      <c r="Z294" s="608"/>
      <c r="AA294" s="608"/>
      <c r="AB294" s="608"/>
      <c r="AC294" s="608"/>
      <c r="AD294" s="608"/>
      <c r="AE294" s="608"/>
      <c r="AF294" s="608"/>
      <c r="AG294" s="608"/>
      <c r="AH294" s="608"/>
      <c r="AI294" s="608"/>
      <c r="AJ294" s="608"/>
    </row>
    <row r="295" spans="1:36" ht="15.5" x14ac:dyDescent="0.35">
      <c r="A295" s="182" t="s">
        <v>1797</v>
      </c>
      <c r="B295" s="183" t="s">
        <v>1554</v>
      </c>
      <c r="C295" s="184" t="s">
        <v>1540</v>
      </c>
      <c r="E295" s="608"/>
      <c r="F295" s="608"/>
      <c r="G295" s="608"/>
      <c r="H295" s="608"/>
      <c r="I295" s="608"/>
      <c r="J295" s="608"/>
      <c r="K295" s="608"/>
      <c r="L295" s="608"/>
      <c r="M295" s="608"/>
      <c r="N295" s="608"/>
      <c r="O295" s="608"/>
      <c r="P295" s="608"/>
      <c r="Q295" s="608"/>
      <c r="R295" s="608"/>
      <c r="S295" s="608"/>
      <c r="T295" s="608"/>
      <c r="U295" s="608"/>
      <c r="V295" s="608"/>
      <c r="W295" s="608"/>
      <c r="X295" s="608"/>
      <c r="Y295" s="608"/>
      <c r="Z295" s="608"/>
      <c r="AA295" s="608"/>
      <c r="AB295" s="608"/>
      <c r="AC295" s="608"/>
      <c r="AD295" s="608"/>
      <c r="AE295" s="608"/>
      <c r="AF295" s="608"/>
      <c r="AG295" s="608"/>
      <c r="AH295" s="608"/>
      <c r="AI295" s="608"/>
      <c r="AJ295" s="608"/>
    </row>
    <row r="296" spans="1:36" ht="15.5" x14ac:dyDescent="0.35">
      <c r="A296" s="182" t="s">
        <v>1798</v>
      </c>
      <c r="B296" s="183" t="s">
        <v>1539</v>
      </c>
      <c r="C296" s="184" t="s">
        <v>1540</v>
      </c>
      <c r="E296" s="608"/>
      <c r="F296" s="709"/>
      <c r="G296" s="709"/>
      <c r="H296" s="709"/>
      <c r="I296" s="709"/>
      <c r="J296" s="709"/>
      <c r="K296" s="709"/>
      <c r="L296" s="709"/>
      <c r="M296" s="709"/>
      <c r="N296" s="709"/>
      <c r="O296" s="709"/>
      <c r="P296" s="709"/>
      <c r="Q296" s="709"/>
      <c r="R296" s="709"/>
      <c r="S296" s="709"/>
      <c r="T296" s="709"/>
      <c r="U296" s="709"/>
      <c r="V296" s="709"/>
      <c r="W296" s="709"/>
      <c r="X296" s="709"/>
      <c r="Y296" s="709"/>
      <c r="Z296" s="709"/>
      <c r="AA296" s="709"/>
      <c r="AB296" s="709"/>
      <c r="AC296" s="709"/>
      <c r="AD296" s="709"/>
      <c r="AE296" s="709"/>
      <c r="AF296" s="709"/>
      <c r="AG296" s="709"/>
      <c r="AH296" s="709"/>
      <c r="AI296" s="709"/>
      <c r="AJ296" s="709"/>
    </row>
    <row r="297" spans="1:36" ht="15.5" x14ac:dyDescent="0.35">
      <c r="A297" s="182" t="s">
        <v>1799</v>
      </c>
      <c r="B297" s="183" t="s">
        <v>1549</v>
      </c>
      <c r="C297" s="184" t="s">
        <v>1546</v>
      </c>
      <c r="E297" s="608"/>
      <c r="F297" s="709"/>
      <c r="G297" s="709"/>
      <c r="H297" s="709"/>
      <c r="I297" s="709"/>
      <c r="J297" s="709"/>
      <c r="K297" s="709"/>
      <c r="L297" s="709"/>
      <c r="M297" s="709"/>
      <c r="N297" s="709"/>
      <c r="O297" s="709"/>
      <c r="P297" s="709"/>
      <c r="Q297" s="709"/>
      <c r="R297" s="709"/>
      <c r="S297" s="709"/>
      <c r="T297" s="709"/>
      <c r="U297" s="709"/>
      <c r="V297" s="709"/>
      <c r="W297" s="709"/>
      <c r="X297" s="709"/>
      <c r="Y297" s="709"/>
      <c r="Z297" s="709"/>
      <c r="AA297" s="709"/>
      <c r="AB297" s="709"/>
      <c r="AC297" s="709"/>
      <c r="AD297" s="709"/>
      <c r="AE297" s="709"/>
      <c r="AF297" s="709"/>
      <c r="AG297" s="709"/>
      <c r="AH297" s="709"/>
      <c r="AI297" s="709"/>
      <c r="AJ297" s="709"/>
    </row>
    <row r="298" spans="1:36" ht="15.5" x14ac:dyDescent="0.35">
      <c r="A298" s="182" t="s">
        <v>1800</v>
      </c>
      <c r="B298" s="183" t="s">
        <v>37</v>
      </c>
      <c r="C298" s="184" t="s">
        <v>39</v>
      </c>
      <c r="E298" s="608"/>
      <c r="F298" s="709"/>
      <c r="G298" s="709"/>
      <c r="H298" s="709"/>
      <c r="I298" s="709"/>
      <c r="J298" s="709"/>
      <c r="K298" s="709"/>
      <c r="L298" s="709"/>
      <c r="M298" s="709"/>
      <c r="N298" s="709"/>
      <c r="O298" s="709"/>
      <c r="P298" s="709"/>
      <c r="Q298" s="709"/>
      <c r="R298" s="709"/>
      <c r="S298" s="709"/>
      <c r="T298" s="709"/>
      <c r="U298" s="709"/>
      <c r="V298" s="709"/>
      <c r="W298" s="709"/>
      <c r="X298" s="709"/>
      <c r="Y298" s="709"/>
      <c r="Z298" s="709"/>
      <c r="AA298" s="709"/>
      <c r="AB298" s="709"/>
      <c r="AC298" s="709"/>
      <c r="AD298" s="709"/>
      <c r="AE298" s="709"/>
      <c r="AF298" s="709"/>
      <c r="AG298" s="709"/>
      <c r="AH298" s="709"/>
      <c r="AI298" s="709"/>
      <c r="AJ298" s="709"/>
    </row>
    <row r="299" spans="1:36" ht="15.5" x14ac:dyDescent="0.35">
      <c r="A299" s="182" t="s">
        <v>1801</v>
      </c>
      <c r="B299" s="183" t="s">
        <v>1637</v>
      </c>
      <c r="C299" s="184" t="s">
        <v>1540</v>
      </c>
      <c r="E299" s="608"/>
      <c r="F299" s="709"/>
      <c r="G299" s="709"/>
      <c r="H299" s="709"/>
      <c r="I299" s="709"/>
      <c r="J299" s="709"/>
      <c r="K299" s="709"/>
      <c r="L299" s="709"/>
      <c r="M299" s="709"/>
      <c r="N299" s="709"/>
      <c r="O299" s="709"/>
      <c r="P299" s="709"/>
      <c r="Q299" s="709"/>
      <c r="R299" s="709"/>
      <c r="S299" s="709"/>
      <c r="T299" s="709"/>
      <c r="U299" s="709"/>
      <c r="V299" s="709"/>
      <c r="W299" s="709"/>
      <c r="X299" s="709"/>
      <c r="Y299" s="709"/>
      <c r="Z299" s="709"/>
      <c r="AA299" s="709"/>
      <c r="AB299" s="709"/>
      <c r="AC299" s="709"/>
      <c r="AD299" s="709"/>
      <c r="AE299" s="709"/>
      <c r="AF299" s="709"/>
      <c r="AG299" s="709"/>
      <c r="AH299" s="709"/>
      <c r="AI299" s="709"/>
      <c r="AJ299" s="709"/>
    </row>
    <row r="300" spans="1:36" ht="16" thickBot="1" x14ac:dyDescent="0.4">
      <c r="A300" s="187" t="s">
        <v>1802</v>
      </c>
      <c r="B300" s="188" t="s">
        <v>1583</v>
      </c>
      <c r="C300" s="189" t="s">
        <v>1537</v>
      </c>
      <c r="E300" s="608"/>
      <c r="F300" s="608"/>
      <c r="G300" s="608"/>
      <c r="H300" s="608"/>
      <c r="I300" s="608"/>
      <c r="J300" s="608"/>
      <c r="K300" s="608"/>
      <c r="L300" s="608"/>
      <c r="M300" s="608"/>
      <c r="N300" s="608"/>
      <c r="O300" s="608"/>
      <c r="P300" s="608"/>
      <c r="Q300" s="608"/>
      <c r="R300" s="608"/>
      <c r="S300" s="608"/>
      <c r="T300" s="608"/>
      <c r="U300" s="608"/>
      <c r="V300" s="608"/>
      <c r="W300" s="608"/>
      <c r="X300" s="608"/>
      <c r="Y300" s="608"/>
      <c r="Z300" s="608"/>
      <c r="AA300" s="608"/>
      <c r="AB300" s="608"/>
      <c r="AC300" s="608"/>
      <c r="AD300" s="608"/>
      <c r="AE300" s="608"/>
      <c r="AF300" s="608"/>
      <c r="AG300" s="608"/>
      <c r="AH300" s="608"/>
      <c r="AI300" s="608"/>
      <c r="AJ300" s="608"/>
    </row>
    <row r="301" spans="1:36" ht="15.5" x14ac:dyDescent="0.35">
      <c r="A301" s="608" t="s">
        <v>1803</v>
      </c>
      <c r="B301" s="608"/>
      <c r="C301" s="608"/>
      <c r="D301" s="608"/>
      <c r="E301" s="608"/>
      <c r="F301" s="608"/>
      <c r="G301" s="608"/>
      <c r="H301" s="608"/>
      <c r="I301" s="608"/>
      <c r="J301" s="608"/>
      <c r="K301" s="608"/>
      <c r="L301" s="608"/>
      <c r="M301" s="608"/>
      <c r="N301" s="608"/>
      <c r="O301" s="608"/>
      <c r="P301" s="608"/>
      <c r="Q301" s="608"/>
      <c r="R301" s="608"/>
      <c r="S301" s="608"/>
      <c r="T301" s="608"/>
      <c r="U301" s="608"/>
      <c r="V301" s="608"/>
      <c r="W301" s="608"/>
      <c r="X301" s="608"/>
      <c r="Y301" s="608"/>
      <c r="Z301" s="608"/>
      <c r="AA301" s="608"/>
      <c r="AB301" s="608"/>
      <c r="AC301" s="608"/>
      <c r="AD301" s="608"/>
      <c r="AE301" s="608"/>
      <c r="AF301" s="608"/>
      <c r="AG301" s="608"/>
      <c r="AH301" s="608"/>
      <c r="AI301" s="608"/>
      <c r="AJ301" s="608"/>
    </row>
    <row r="302" spans="1:36" ht="15.5" x14ac:dyDescent="0.35">
      <c r="A302" s="608"/>
      <c r="B302" s="608"/>
      <c r="C302" s="608"/>
    </row>
    <row r="303" spans="1:36" ht="15.5" x14ac:dyDescent="0.35">
      <c r="A303" s="608"/>
      <c r="B303" s="608"/>
      <c r="C303" s="608"/>
      <c r="D303" s="608"/>
      <c r="E303" s="608"/>
      <c r="F303" s="608"/>
      <c r="G303" s="608"/>
      <c r="H303" s="608"/>
      <c r="I303" s="608"/>
      <c r="J303" s="608"/>
      <c r="K303" s="608"/>
      <c r="L303" s="608"/>
      <c r="M303" s="608"/>
      <c r="N303" s="608"/>
      <c r="O303" s="608"/>
    </row>
    <row r="312" spans="1:15" ht="15.5" x14ac:dyDescent="0.35">
      <c r="A312" s="709"/>
      <c r="B312" s="709"/>
      <c r="C312" s="709"/>
      <c r="D312" s="709"/>
      <c r="E312" s="709"/>
      <c r="F312" s="709"/>
      <c r="G312" s="709"/>
      <c r="H312" s="709"/>
      <c r="I312" s="709"/>
      <c r="J312" s="709"/>
      <c r="K312" s="709"/>
      <c r="L312" s="709"/>
      <c r="M312" s="709"/>
      <c r="N312" s="709"/>
      <c r="O312" s="709"/>
    </row>
    <row r="313" spans="1:15" ht="15.5" x14ac:dyDescent="0.35">
      <c r="A313" s="608"/>
      <c r="B313" s="608"/>
      <c r="C313" s="608"/>
      <c r="D313" s="608"/>
      <c r="E313" s="608"/>
      <c r="F313" s="608"/>
      <c r="G313" s="608"/>
      <c r="H313" s="608"/>
      <c r="I313" s="608"/>
      <c r="J313" s="608"/>
      <c r="K313" s="608"/>
      <c r="L313" s="608"/>
      <c r="M313" s="608"/>
      <c r="N313" s="608"/>
      <c r="O313" s="608"/>
    </row>
    <row r="314" spans="1:15" ht="15.5" x14ac:dyDescent="0.35">
      <c r="A314" s="608"/>
      <c r="B314" s="608"/>
      <c r="C314" s="608"/>
      <c r="D314" s="608"/>
      <c r="E314" s="608"/>
      <c r="F314" s="608"/>
      <c r="G314" s="608"/>
      <c r="H314" s="608"/>
      <c r="I314" s="608"/>
      <c r="J314" s="608"/>
      <c r="K314" s="608"/>
      <c r="L314" s="608"/>
      <c r="M314" s="608"/>
      <c r="N314" s="608"/>
      <c r="O314" s="608"/>
    </row>
    <row r="315" spans="1:15" ht="15.5" x14ac:dyDescent="0.35">
      <c r="A315" s="608"/>
    </row>
    <row r="316" spans="1:15" ht="15.5" x14ac:dyDescent="0.35">
      <c r="A316" s="608"/>
    </row>
    <row r="317" spans="1:15" ht="15.5" x14ac:dyDescent="0.35">
      <c r="A317" s="608"/>
    </row>
    <row r="318" spans="1:15" ht="15.5" x14ac:dyDescent="0.35">
      <c r="A318" s="608"/>
    </row>
    <row r="319" spans="1:15" ht="15.5" x14ac:dyDescent="0.35">
      <c r="A319" s="608"/>
    </row>
    <row r="320" spans="1:15" ht="15.5" x14ac:dyDescent="0.35">
      <c r="A320" s="608"/>
    </row>
    <row r="321" spans="1:43" ht="15.5" x14ac:dyDescent="0.35">
      <c r="A321" s="608"/>
    </row>
    <row r="322" spans="1:43" ht="15.5" x14ac:dyDescent="0.35">
      <c r="A322" s="608"/>
    </row>
    <row r="334" spans="1:43" ht="15.5" x14ac:dyDescent="0.35">
      <c r="A334" s="608"/>
      <c r="B334" s="608"/>
      <c r="C334" s="608"/>
      <c r="D334" s="608"/>
      <c r="E334" s="608"/>
      <c r="F334" s="608"/>
      <c r="G334" s="608"/>
      <c r="H334" s="608"/>
      <c r="I334" s="608"/>
      <c r="J334" s="608"/>
      <c r="K334" s="608"/>
      <c r="L334" s="608"/>
      <c r="M334" s="608"/>
      <c r="N334" s="608"/>
      <c r="O334" s="608"/>
      <c r="P334" s="608"/>
      <c r="Q334" s="608"/>
      <c r="R334" s="608"/>
      <c r="S334" s="608"/>
      <c r="T334" s="608"/>
      <c r="U334" s="608"/>
      <c r="V334" s="608"/>
      <c r="W334" s="608"/>
      <c r="X334" s="608"/>
      <c r="Y334" s="608"/>
      <c r="Z334" s="608"/>
      <c r="AA334" s="608"/>
      <c r="AB334" s="608"/>
      <c r="AC334" s="608"/>
      <c r="AD334" s="608"/>
      <c r="AE334" s="608"/>
      <c r="AF334" s="608"/>
      <c r="AG334" s="608"/>
      <c r="AH334" s="608"/>
      <c r="AI334" s="608"/>
      <c r="AJ334" s="608"/>
      <c r="AK334" s="608"/>
      <c r="AL334" s="608"/>
      <c r="AM334" s="608"/>
      <c r="AN334" s="608"/>
      <c r="AO334" s="608"/>
      <c r="AP334" s="608"/>
      <c r="AQ334" s="608"/>
    </row>
    <row r="335" spans="1:43" ht="15.5" x14ac:dyDescent="0.35">
      <c r="A335" s="608"/>
      <c r="B335" s="608"/>
      <c r="C335" s="608"/>
      <c r="D335" s="608"/>
      <c r="E335" s="608"/>
      <c r="F335" s="608"/>
      <c r="G335" s="608"/>
      <c r="H335" s="608"/>
      <c r="I335" s="608"/>
      <c r="J335" s="608"/>
      <c r="K335" s="608"/>
      <c r="L335" s="608"/>
      <c r="M335" s="608"/>
      <c r="N335" s="608"/>
      <c r="O335" s="608"/>
      <c r="P335" s="608"/>
      <c r="Q335" s="608"/>
      <c r="R335" s="608"/>
      <c r="S335" s="608"/>
      <c r="T335" s="608"/>
      <c r="U335" s="608"/>
      <c r="V335" s="608"/>
      <c r="W335" s="608"/>
      <c r="X335" s="608"/>
      <c r="Y335" s="608"/>
      <c r="Z335" s="608"/>
      <c r="AA335" s="608"/>
      <c r="AB335" s="608"/>
      <c r="AC335" s="608"/>
      <c r="AD335" s="608"/>
      <c r="AE335" s="608"/>
      <c r="AF335" s="608"/>
      <c r="AG335" s="608"/>
      <c r="AH335" s="608"/>
      <c r="AI335" s="608"/>
      <c r="AJ335" s="608"/>
      <c r="AK335" s="608"/>
      <c r="AL335" s="608"/>
      <c r="AM335" s="608"/>
      <c r="AN335" s="608"/>
      <c r="AO335" s="608"/>
      <c r="AP335" s="608"/>
      <c r="AQ335" s="608"/>
    </row>
    <row r="336" spans="1:43" ht="15.5" x14ac:dyDescent="0.35">
      <c r="A336" s="608"/>
      <c r="B336" s="608"/>
      <c r="C336" s="608"/>
      <c r="D336" s="608"/>
      <c r="E336" s="608"/>
      <c r="F336" s="608"/>
      <c r="G336" s="608"/>
      <c r="H336" s="608"/>
      <c r="I336" s="608"/>
      <c r="J336" s="608"/>
      <c r="K336" s="608"/>
      <c r="L336" s="608"/>
      <c r="M336" s="608"/>
      <c r="N336" s="608"/>
      <c r="O336" s="608"/>
      <c r="P336" s="608"/>
      <c r="Q336" s="608"/>
      <c r="R336" s="608"/>
      <c r="S336" s="608"/>
      <c r="T336" s="608"/>
      <c r="U336" s="608"/>
      <c r="V336" s="608"/>
      <c r="W336" s="608"/>
      <c r="X336" s="608"/>
      <c r="Y336" s="608"/>
      <c r="Z336" s="608"/>
      <c r="AA336" s="608"/>
      <c r="AB336" s="608"/>
      <c r="AC336" s="608"/>
      <c r="AD336" s="608"/>
      <c r="AE336" s="608"/>
      <c r="AF336" s="608"/>
      <c r="AG336" s="608"/>
      <c r="AH336" s="608"/>
      <c r="AI336" s="608"/>
      <c r="AJ336" s="608"/>
      <c r="AK336" s="608"/>
      <c r="AL336" s="608"/>
      <c r="AM336" s="608"/>
      <c r="AN336" s="608"/>
      <c r="AO336" s="608"/>
      <c r="AP336" s="608"/>
      <c r="AQ336" s="608"/>
    </row>
    <row r="337" spans="1:43" ht="15.5" x14ac:dyDescent="0.35">
      <c r="A337" s="608"/>
      <c r="B337" s="608"/>
      <c r="C337" s="608"/>
      <c r="D337" s="608"/>
      <c r="E337" s="608"/>
      <c r="F337" s="608"/>
      <c r="G337" s="608"/>
      <c r="H337" s="608"/>
      <c r="I337" s="608"/>
      <c r="J337" s="608"/>
      <c r="K337" s="608"/>
      <c r="L337" s="608"/>
      <c r="M337" s="608"/>
      <c r="N337" s="608"/>
      <c r="O337" s="608"/>
      <c r="P337" s="608"/>
      <c r="Q337" s="608"/>
      <c r="R337" s="608"/>
      <c r="S337" s="608"/>
      <c r="T337" s="608"/>
      <c r="U337" s="608"/>
      <c r="V337" s="608"/>
      <c r="W337" s="608"/>
      <c r="X337" s="608"/>
      <c r="Y337" s="608"/>
      <c r="Z337" s="608"/>
      <c r="AA337" s="608"/>
      <c r="AB337" s="608"/>
      <c r="AC337" s="608"/>
      <c r="AD337" s="608"/>
      <c r="AE337" s="608"/>
      <c r="AF337" s="608"/>
      <c r="AG337" s="608"/>
      <c r="AH337" s="608"/>
      <c r="AI337" s="608"/>
      <c r="AJ337" s="608"/>
      <c r="AK337" s="608"/>
      <c r="AL337" s="608"/>
      <c r="AM337" s="608"/>
      <c r="AN337" s="608"/>
      <c r="AO337" s="608"/>
      <c r="AP337" s="608"/>
      <c r="AQ337" s="608"/>
    </row>
    <row r="338" spans="1:43" ht="15.5" x14ac:dyDescent="0.35">
      <c r="A338" s="608"/>
    </row>
    <row r="339" spans="1:43" ht="15.5" x14ac:dyDescent="0.35">
      <c r="A339" s="608"/>
    </row>
    <row r="340" spans="1:43" ht="15.5" x14ac:dyDescent="0.35">
      <c r="A340" s="608"/>
    </row>
    <row r="341" spans="1:43" ht="15.5" x14ac:dyDescent="0.35">
      <c r="A341" s="608"/>
    </row>
    <row r="342" spans="1:43" ht="15.5" x14ac:dyDescent="0.35">
      <c r="A342" s="608"/>
    </row>
    <row r="343" spans="1:43" ht="15.5" x14ac:dyDescent="0.35">
      <c r="A343" s="608"/>
    </row>
  </sheetData>
  <sortState xmlns:xlrd2="http://schemas.microsoft.com/office/spreadsheetml/2017/richdata2" ref="Q52:Q70">
    <sortCondition ref="Q52:Q70"/>
  </sortState>
  <dataValidations disablePrompts="1" count="1">
    <dataValidation allowBlank="1" showInputMessage="1" showErrorMessage="1" promptTitle="Bespoke material classification" prompt="Enter your bespoke classification below. Update the name &quot;Bespoke&quot; in the Name Manager to fit the cell range covered by your classification." sqref="Q51" xr:uid="{A1ABAF02-F096-4644-8C22-8D7318527940}"/>
  </dataValidations>
  <pageMargins left="0.7" right="0.7" top="0.75" bottom="0.75" header="0.3" footer="0.3"/>
  <pageSetup paperSize="9" orientation="portrait" r:id="rId1"/>
  <ignoredErrors>
    <ignoredError sqref="M7" twoDigitTextYear="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3ECDA-9F28-4E8D-8BA4-C88291D45C9A}">
  <sheetPr>
    <tabColor rgb="FF737373"/>
  </sheetPr>
  <dimension ref="A1:DY281"/>
  <sheetViews>
    <sheetView topLeftCell="CT46" zoomScale="42" zoomScaleNormal="75" workbookViewId="0">
      <selection activeCell="B5" sqref="B5:B13"/>
    </sheetView>
  </sheetViews>
  <sheetFormatPr defaultRowHeight="14.5" outlineLevelRow="1" x14ac:dyDescent="0.35"/>
  <cols>
    <col min="59" max="59" width="22.453125" bestFit="1" customWidth="1"/>
    <col min="60" max="60" width="27.54296875" bestFit="1" customWidth="1"/>
    <col min="61" max="61" width="36.1796875" bestFit="1" customWidth="1"/>
    <col min="62" max="62" width="27.54296875" bestFit="1" customWidth="1"/>
    <col min="63" max="63" width="27.453125" bestFit="1" customWidth="1"/>
    <col min="64" max="64" width="23.453125" bestFit="1" customWidth="1"/>
    <col min="65" max="65" width="20.453125" bestFit="1" customWidth="1"/>
    <col min="66" max="66" width="15" bestFit="1" customWidth="1"/>
  </cols>
  <sheetData>
    <row r="1" spans="1:15" s="2" customFormat="1" ht="25" x14ac:dyDescent="0.35">
      <c r="A1" s="708" t="s">
        <v>3179</v>
      </c>
      <c r="B1" s="608"/>
      <c r="C1" s="608"/>
    </row>
    <row r="2" spans="1:15" s="2" customFormat="1" ht="15.5" x14ac:dyDescent="0.35">
      <c r="A2" s="608"/>
      <c r="B2" s="608"/>
      <c r="C2" s="608"/>
    </row>
    <row r="3" spans="1:15" s="2" customFormat="1" ht="20" x14ac:dyDescent="0.35">
      <c r="A3" s="711" t="s">
        <v>175</v>
      </c>
      <c r="B3" s="608"/>
      <c r="C3" s="608"/>
    </row>
    <row r="4" spans="1:15" s="2" customFormat="1" ht="15.5" outlineLevel="1" x14ac:dyDescent="0.35">
      <c r="A4" s="844" t="s">
        <v>1804</v>
      </c>
      <c r="B4" s="845"/>
      <c r="C4" s="608"/>
    </row>
    <row r="5" spans="1:15" s="2" customFormat="1" ht="15.5" outlineLevel="1" x14ac:dyDescent="0.35">
      <c r="A5" s="846"/>
      <c r="B5" s="847" t="s">
        <v>266</v>
      </c>
      <c r="C5" s="608"/>
    </row>
    <row r="6" spans="1:15" s="2" customFormat="1" ht="15.5" outlineLevel="1" x14ac:dyDescent="0.35">
      <c r="A6" s="846"/>
      <c r="B6" s="847" t="s">
        <v>204</v>
      </c>
      <c r="C6" s="608"/>
    </row>
    <row r="7" spans="1:15" s="2" customFormat="1" ht="15.5" outlineLevel="1" x14ac:dyDescent="0.35">
      <c r="A7" s="846"/>
      <c r="B7" s="847" t="s">
        <v>216</v>
      </c>
      <c r="C7" s="608"/>
    </row>
    <row r="8" spans="1:15" s="2" customFormat="1" ht="15.5" outlineLevel="1" x14ac:dyDescent="0.35">
      <c r="A8" s="846"/>
      <c r="B8" s="847" t="s">
        <v>187</v>
      </c>
      <c r="C8" s="608"/>
    </row>
    <row r="9" spans="1:15" s="2" customFormat="1" ht="15.5" outlineLevel="1" x14ac:dyDescent="0.35">
      <c r="A9" s="846"/>
      <c r="B9" s="847" t="s">
        <v>238</v>
      </c>
      <c r="C9" s="608"/>
    </row>
    <row r="10" spans="1:15" s="2" customFormat="1" ht="15.5" outlineLevel="1" x14ac:dyDescent="0.35">
      <c r="A10" s="846"/>
      <c r="B10" s="847" t="s">
        <v>749</v>
      </c>
      <c r="C10" s="608"/>
    </row>
    <row r="11" spans="1:15" s="2" customFormat="1" ht="15.5" outlineLevel="1" x14ac:dyDescent="0.35">
      <c r="A11" s="846"/>
      <c r="B11" s="847" t="s">
        <v>195</v>
      </c>
      <c r="C11" s="608"/>
    </row>
    <row r="12" spans="1:15" s="2" customFormat="1" ht="15.5" outlineLevel="1" x14ac:dyDescent="0.35">
      <c r="A12" s="846"/>
      <c r="B12" s="847" t="s">
        <v>212</v>
      </c>
      <c r="C12" s="608"/>
    </row>
    <row r="13" spans="1:15" s="2" customFormat="1" ht="15.5" outlineLevel="1" x14ac:dyDescent="0.35">
      <c r="A13" s="846"/>
      <c r="B13" s="847" t="s">
        <v>227</v>
      </c>
      <c r="C13" s="608"/>
    </row>
    <row r="14" spans="1:15" s="2" customFormat="1" ht="15.5" outlineLevel="1" x14ac:dyDescent="0.35">
      <c r="A14" s="846"/>
      <c r="B14" s="848" t="s">
        <v>222</v>
      </c>
      <c r="C14" s="608"/>
    </row>
    <row r="15" spans="1:15" s="2" customFormat="1" ht="15.5" outlineLevel="1" x14ac:dyDescent="0.35">
      <c r="A15" s="608"/>
      <c r="B15" s="608"/>
      <c r="C15" s="608"/>
    </row>
    <row r="16" spans="1:15" s="2" customFormat="1" ht="15.5" outlineLevel="1" x14ac:dyDescent="0.35">
      <c r="A16" s="608"/>
      <c r="B16" s="608"/>
      <c r="C16" s="608"/>
      <c r="D16" s="608"/>
      <c r="E16" s="608"/>
      <c r="F16" s="608"/>
      <c r="G16" s="608"/>
      <c r="H16" s="608"/>
      <c r="I16" s="608"/>
      <c r="J16" s="608"/>
      <c r="K16" s="608"/>
      <c r="L16" s="608"/>
      <c r="M16" s="608"/>
      <c r="N16" s="608"/>
      <c r="O16" s="608"/>
    </row>
    <row r="17" spans="1:15" s="2" customFormat="1" ht="15.5" outlineLevel="1" x14ac:dyDescent="0.35">
      <c r="A17" s="608"/>
      <c r="B17" s="608"/>
      <c r="C17" s="608"/>
      <c r="D17" s="608"/>
      <c r="E17" s="608"/>
      <c r="F17" s="608"/>
      <c r="G17" s="608"/>
      <c r="H17" s="608"/>
      <c r="I17" s="608"/>
      <c r="J17" s="608"/>
      <c r="K17" s="608"/>
      <c r="L17" s="608"/>
      <c r="M17" s="608"/>
      <c r="N17" s="608"/>
      <c r="O17" s="608"/>
    </row>
    <row r="18" spans="1:15" s="2" customFormat="1" ht="15.5" outlineLevel="1" x14ac:dyDescent="0.35">
      <c r="A18" s="608"/>
      <c r="B18" s="608"/>
      <c r="C18" s="608"/>
      <c r="D18" s="608"/>
      <c r="E18" s="608"/>
      <c r="F18" s="608"/>
      <c r="G18" s="608"/>
      <c r="H18" s="608"/>
      <c r="I18" s="608"/>
      <c r="J18" s="608"/>
      <c r="K18" s="608"/>
      <c r="L18" s="608"/>
      <c r="M18" s="608"/>
      <c r="N18" s="608"/>
      <c r="O18" s="608"/>
    </row>
    <row r="19" spans="1:15" s="2" customFormat="1" ht="15.5" outlineLevel="1" x14ac:dyDescent="0.35">
      <c r="A19" s="608"/>
      <c r="B19" s="608"/>
      <c r="C19" s="608"/>
      <c r="D19" s="608"/>
      <c r="E19" s="608"/>
      <c r="F19" s="608"/>
      <c r="G19" s="608"/>
      <c r="H19" s="608"/>
      <c r="I19" s="608"/>
      <c r="J19" s="608"/>
      <c r="K19" s="608"/>
      <c r="L19" s="608"/>
      <c r="M19" s="608"/>
      <c r="N19" s="608"/>
      <c r="O19" s="608"/>
    </row>
    <row r="20" spans="1:15" s="2" customFormat="1" ht="15.5" outlineLevel="1" x14ac:dyDescent="0.35">
      <c r="A20" s="608"/>
      <c r="B20" s="608"/>
      <c r="C20" s="608"/>
      <c r="D20" s="608"/>
      <c r="E20" s="608"/>
      <c r="F20" s="608"/>
      <c r="G20" s="608"/>
      <c r="H20" s="608"/>
      <c r="I20" s="608"/>
      <c r="J20" s="608"/>
      <c r="K20" s="608"/>
      <c r="L20" s="608"/>
      <c r="M20" s="608"/>
      <c r="N20" s="608"/>
      <c r="O20" s="608"/>
    </row>
    <row r="21" spans="1:15" s="2" customFormat="1" ht="15.5" outlineLevel="1" x14ac:dyDescent="0.35">
      <c r="A21" s="608"/>
      <c r="B21" s="608"/>
      <c r="C21" s="608"/>
      <c r="D21" s="608"/>
      <c r="E21" s="608"/>
      <c r="F21" s="608"/>
      <c r="G21" s="608"/>
      <c r="H21" s="608"/>
      <c r="I21" s="608"/>
      <c r="J21" s="608"/>
      <c r="K21" s="608"/>
      <c r="L21" s="608"/>
      <c r="M21" s="608"/>
      <c r="N21" s="608"/>
      <c r="O21" s="608"/>
    </row>
    <row r="22" spans="1:15" s="2" customFormat="1" ht="15.5" outlineLevel="1" x14ac:dyDescent="0.35">
      <c r="A22" s="608"/>
      <c r="B22" s="608"/>
      <c r="C22" s="608"/>
      <c r="D22" s="608"/>
      <c r="E22" s="608"/>
      <c r="F22" s="608"/>
      <c r="G22" s="608"/>
      <c r="H22" s="608"/>
      <c r="I22" s="608"/>
      <c r="J22" s="608"/>
      <c r="K22" s="608"/>
      <c r="L22" s="608"/>
      <c r="M22" s="608"/>
      <c r="N22" s="608"/>
      <c r="O22" s="608"/>
    </row>
    <row r="23" spans="1:15" s="2" customFormat="1" ht="20" x14ac:dyDescent="0.35">
      <c r="A23" s="849" t="s">
        <v>176</v>
      </c>
      <c r="B23" s="26"/>
      <c r="C23" s="26"/>
      <c r="D23" s="26"/>
      <c r="E23" s="26"/>
      <c r="F23" s="26"/>
      <c r="G23" s="26"/>
      <c r="H23" s="26"/>
      <c r="I23" s="26"/>
      <c r="J23" s="26"/>
      <c r="K23" s="26"/>
      <c r="L23" s="608"/>
      <c r="M23" s="608"/>
      <c r="N23" s="608"/>
      <c r="O23" s="608"/>
    </row>
    <row r="24" spans="1:15" s="2" customFormat="1" ht="15.5" x14ac:dyDescent="0.35">
      <c r="A24" s="844" t="s">
        <v>1804</v>
      </c>
      <c r="B24" s="850" t="s">
        <v>266</v>
      </c>
      <c r="C24" s="851" t="s">
        <v>204</v>
      </c>
      <c r="D24" s="851" t="s">
        <v>216</v>
      </c>
      <c r="E24" s="851" t="s">
        <v>187</v>
      </c>
      <c r="F24" s="851" t="s">
        <v>238</v>
      </c>
      <c r="G24" s="851" t="s">
        <v>749</v>
      </c>
      <c r="H24" s="851" t="s">
        <v>195</v>
      </c>
      <c r="I24" s="851" t="s">
        <v>212</v>
      </c>
      <c r="J24" s="851" t="s">
        <v>227</v>
      </c>
      <c r="K24" s="852" t="s">
        <v>222</v>
      </c>
      <c r="L24" s="709"/>
      <c r="M24" s="709"/>
      <c r="N24" s="709"/>
      <c r="O24" s="709"/>
    </row>
    <row r="25" spans="1:15" s="2" customFormat="1" ht="15.5" x14ac:dyDescent="0.35">
      <c r="A25" s="853" t="s">
        <v>1805</v>
      </c>
      <c r="B25" s="854" t="s">
        <v>267</v>
      </c>
      <c r="C25" s="855" t="s">
        <v>374</v>
      </c>
      <c r="D25" s="855" t="s">
        <v>217</v>
      </c>
      <c r="E25" s="855" t="s">
        <v>630</v>
      </c>
      <c r="F25" s="855" t="s">
        <v>239</v>
      </c>
      <c r="G25" s="855" t="s">
        <v>750</v>
      </c>
      <c r="H25" s="855" t="s">
        <v>774</v>
      </c>
      <c r="I25" s="855" t="s">
        <v>255</v>
      </c>
      <c r="J25" s="855" t="s">
        <v>985</v>
      </c>
      <c r="K25" s="856" t="s">
        <v>1010</v>
      </c>
      <c r="L25" s="709"/>
      <c r="M25" s="709"/>
      <c r="N25" s="709"/>
      <c r="O25" s="709"/>
    </row>
    <row r="26" spans="1:15" s="2" customFormat="1" ht="15.5" x14ac:dyDescent="0.35">
      <c r="A26" s="846"/>
      <c r="B26" s="854" t="s">
        <v>330</v>
      </c>
      <c r="C26" s="855" t="s">
        <v>384</v>
      </c>
      <c r="D26" s="855" t="s">
        <v>259</v>
      </c>
      <c r="E26" s="855" t="s">
        <v>188</v>
      </c>
      <c r="F26" s="855" t="s">
        <v>667</v>
      </c>
      <c r="G26" s="855" t="s">
        <v>760</v>
      </c>
      <c r="H26" s="855" t="s">
        <v>209</v>
      </c>
      <c r="I26" s="855" t="s">
        <v>841</v>
      </c>
      <c r="J26" s="855" t="s">
        <v>235</v>
      </c>
      <c r="K26" s="856" t="s">
        <v>1021</v>
      </c>
      <c r="L26" s="709"/>
      <c r="M26" s="709"/>
      <c r="N26" s="709"/>
      <c r="O26" s="709"/>
    </row>
    <row r="27" spans="1:15" s="2" customFormat="1" ht="15.5" x14ac:dyDescent="0.35">
      <c r="A27" s="846"/>
      <c r="B27" s="854" t="s">
        <v>350</v>
      </c>
      <c r="C27" s="855" t="s">
        <v>387</v>
      </c>
      <c r="D27" s="855" t="s">
        <v>514</v>
      </c>
      <c r="E27" s="857"/>
      <c r="F27" s="855" t="s">
        <v>693</v>
      </c>
      <c r="G27" s="857"/>
      <c r="H27" s="855" t="s">
        <v>196</v>
      </c>
      <c r="I27" s="855" t="s">
        <v>213</v>
      </c>
      <c r="J27" s="855" t="s">
        <v>1005</v>
      </c>
      <c r="K27" s="856" t="s">
        <v>223</v>
      </c>
      <c r="L27" s="709"/>
      <c r="M27" s="709"/>
      <c r="N27" s="709"/>
      <c r="O27" s="709"/>
    </row>
    <row r="28" spans="1:15" s="2" customFormat="1" ht="15.5" x14ac:dyDescent="0.35">
      <c r="A28" s="846"/>
      <c r="B28" s="858"/>
      <c r="C28" s="855" t="s">
        <v>401</v>
      </c>
      <c r="D28" s="857" t="s">
        <v>221</v>
      </c>
      <c r="E28" s="857"/>
      <c r="F28" s="855" t="s">
        <v>699</v>
      </c>
      <c r="G28" s="857"/>
      <c r="H28" s="857"/>
      <c r="I28" s="855" t="s">
        <v>885</v>
      </c>
      <c r="J28" s="855" t="s">
        <v>228</v>
      </c>
      <c r="K28" s="846"/>
      <c r="L28" s="709"/>
      <c r="M28" s="709"/>
      <c r="N28" s="709"/>
      <c r="O28" s="709"/>
    </row>
    <row r="29" spans="1:15" s="2" customFormat="1" ht="15.5" x14ac:dyDescent="0.35">
      <c r="A29" s="846"/>
      <c r="B29" s="858"/>
      <c r="C29" s="855" t="s">
        <v>205</v>
      </c>
      <c r="D29" s="855" t="s">
        <v>243</v>
      </c>
      <c r="E29" s="857"/>
      <c r="F29" s="855" t="s">
        <v>724</v>
      </c>
      <c r="G29" s="857"/>
      <c r="H29" s="857"/>
      <c r="I29" s="855" t="s">
        <v>263</v>
      </c>
      <c r="J29" s="857"/>
      <c r="K29" s="846"/>
      <c r="L29" s="709"/>
      <c r="M29" s="709"/>
      <c r="N29" s="709"/>
      <c r="O29" s="709"/>
    </row>
    <row r="30" spans="1:15" s="2" customFormat="1" ht="15.5" x14ac:dyDescent="0.35">
      <c r="A30" s="846"/>
      <c r="B30" s="859"/>
      <c r="C30" s="860" t="s">
        <v>446</v>
      </c>
      <c r="D30" s="861"/>
      <c r="E30" s="861"/>
      <c r="F30" s="860" t="s">
        <v>742</v>
      </c>
      <c r="G30" s="861"/>
      <c r="H30" s="861"/>
      <c r="I30" s="861"/>
      <c r="J30" s="861"/>
      <c r="K30" s="862"/>
      <c r="L30" s="709"/>
      <c r="M30" s="709"/>
      <c r="N30" s="709"/>
      <c r="O30" s="709"/>
    </row>
    <row r="31" spans="1:15" s="2" customFormat="1" ht="15.5" outlineLevel="1" x14ac:dyDescent="0.35">
      <c r="A31" s="709"/>
      <c r="B31" s="709"/>
      <c r="C31" s="709"/>
      <c r="D31" s="709"/>
      <c r="E31" s="709"/>
      <c r="F31" s="709"/>
      <c r="G31" s="709"/>
      <c r="H31" s="709"/>
      <c r="I31" s="709"/>
      <c r="J31" s="709"/>
      <c r="K31" s="709"/>
      <c r="L31" s="709"/>
      <c r="M31" s="709"/>
      <c r="N31" s="709"/>
      <c r="O31" s="709"/>
    </row>
    <row r="32" spans="1:15" s="2" customFormat="1" ht="15.5" outlineLevel="1" x14ac:dyDescent="0.35">
      <c r="A32" s="608"/>
      <c r="B32" s="608"/>
      <c r="C32" s="608"/>
      <c r="D32" s="608"/>
      <c r="E32" s="608"/>
      <c r="F32" s="608"/>
      <c r="G32" s="608"/>
      <c r="H32" s="608"/>
      <c r="I32" s="608"/>
      <c r="J32" s="608"/>
      <c r="K32" s="608"/>
      <c r="L32" s="608"/>
      <c r="M32" s="608"/>
      <c r="N32" s="608"/>
      <c r="O32" s="608"/>
    </row>
    <row r="33" spans="1:43" s="2" customFormat="1" ht="15.5" outlineLevel="1" x14ac:dyDescent="0.35">
      <c r="A33" s="608"/>
      <c r="B33" s="608"/>
      <c r="C33" s="608"/>
      <c r="D33" s="608"/>
      <c r="E33" s="608"/>
      <c r="F33" s="608"/>
      <c r="G33" s="608"/>
      <c r="H33" s="608"/>
      <c r="I33" s="608"/>
      <c r="J33" s="608"/>
      <c r="K33" s="608"/>
      <c r="L33" s="608"/>
      <c r="M33" s="608"/>
      <c r="N33" s="608"/>
      <c r="O33" s="608"/>
    </row>
    <row r="34" spans="1:43" s="2" customFormat="1" ht="15.5" outlineLevel="1" x14ac:dyDescent="0.35">
      <c r="A34" s="608"/>
    </row>
    <row r="35" spans="1:43" s="2" customFormat="1" ht="15.5" outlineLevel="1" x14ac:dyDescent="0.35">
      <c r="A35" s="608"/>
    </row>
    <row r="36" spans="1:43" s="2" customFormat="1" ht="15.5" outlineLevel="1" x14ac:dyDescent="0.35">
      <c r="A36" s="608"/>
    </row>
    <row r="37" spans="1:43" s="2" customFormat="1" ht="15.5" outlineLevel="1" x14ac:dyDescent="0.35">
      <c r="A37" s="608"/>
    </row>
    <row r="38" spans="1:43" s="2" customFormat="1" ht="15.5" outlineLevel="1" x14ac:dyDescent="0.35">
      <c r="A38" s="608"/>
    </row>
    <row r="39" spans="1:43" s="2" customFormat="1" ht="15.5" outlineLevel="1" x14ac:dyDescent="0.35">
      <c r="A39" s="608"/>
    </row>
    <row r="40" spans="1:43" s="2" customFormat="1" ht="15.5" outlineLevel="1" x14ac:dyDescent="0.35">
      <c r="A40" s="608"/>
    </row>
    <row r="41" spans="1:43" s="2" customFormat="1" ht="15.5" outlineLevel="1" x14ac:dyDescent="0.35">
      <c r="A41" s="608"/>
    </row>
    <row r="42" spans="1:43" s="2" customFormat="1" ht="20" x14ac:dyDescent="0.35">
      <c r="A42" s="849" t="s">
        <v>177</v>
      </c>
      <c r="B42" s="857"/>
      <c r="C42" s="857"/>
      <c r="D42" s="857"/>
      <c r="E42" s="857"/>
      <c r="F42" s="857"/>
      <c r="G42" s="857"/>
      <c r="H42" s="857"/>
      <c r="I42" s="857"/>
      <c r="J42" s="857"/>
      <c r="K42" s="857"/>
      <c r="L42" s="857"/>
      <c r="M42" s="857"/>
      <c r="N42" s="857"/>
      <c r="O42" s="857"/>
      <c r="P42" s="857"/>
      <c r="Q42" s="857"/>
      <c r="R42" s="857"/>
      <c r="S42" s="857"/>
      <c r="T42" s="857"/>
      <c r="U42" s="857"/>
      <c r="V42" s="857"/>
      <c r="W42" s="857"/>
      <c r="X42" s="857"/>
      <c r="Y42" s="857"/>
      <c r="Z42" s="857"/>
      <c r="AA42" s="857"/>
      <c r="AB42" s="857"/>
      <c r="AC42" s="857"/>
      <c r="AD42" s="857"/>
      <c r="AE42" s="857"/>
      <c r="AF42" s="857"/>
      <c r="AG42" s="857"/>
      <c r="AH42" s="857"/>
      <c r="AI42" s="857"/>
      <c r="AJ42" s="857"/>
      <c r="AK42" s="857"/>
      <c r="AL42" s="857"/>
      <c r="AM42" s="857"/>
      <c r="AN42" s="857"/>
      <c r="AO42" s="709"/>
      <c r="AP42" s="709"/>
      <c r="AQ42" s="709"/>
    </row>
    <row r="43" spans="1:43" s="2" customFormat="1" ht="15.5" x14ac:dyDescent="0.35">
      <c r="A43" s="844" t="s">
        <v>1805</v>
      </c>
      <c r="B43" s="850" t="s">
        <v>267</v>
      </c>
      <c r="C43" s="851" t="s">
        <v>239</v>
      </c>
      <c r="D43" s="851" t="s">
        <v>667</v>
      </c>
      <c r="E43" s="851" t="s">
        <v>217</v>
      </c>
      <c r="F43" s="851" t="s">
        <v>630</v>
      </c>
      <c r="G43" s="851" t="s">
        <v>188</v>
      </c>
      <c r="H43" s="851" t="s">
        <v>1010</v>
      </c>
      <c r="I43" s="851" t="s">
        <v>1021</v>
      </c>
      <c r="J43" s="851" t="s">
        <v>255</v>
      </c>
      <c r="K43" s="851" t="s">
        <v>259</v>
      </c>
      <c r="L43" s="851" t="s">
        <v>985</v>
      </c>
      <c r="M43" s="851" t="s">
        <v>514</v>
      </c>
      <c r="N43" s="851" t="s">
        <v>693</v>
      </c>
      <c r="O43" s="851" t="s">
        <v>330</v>
      </c>
      <c r="P43" s="851" t="s">
        <v>374</v>
      </c>
      <c r="Q43" s="851" t="s">
        <v>384</v>
      </c>
      <c r="R43" s="851" t="s">
        <v>221</v>
      </c>
      <c r="S43" s="851" t="s">
        <v>699</v>
      </c>
      <c r="T43" s="851" t="s">
        <v>724</v>
      </c>
      <c r="U43" s="851" t="s">
        <v>774</v>
      </c>
      <c r="V43" s="851" t="s">
        <v>209</v>
      </c>
      <c r="W43" s="851" t="s">
        <v>387</v>
      </c>
      <c r="X43" s="851" t="s">
        <v>750</v>
      </c>
      <c r="Y43" s="851" t="s">
        <v>235</v>
      </c>
      <c r="Z43" s="851" t="s">
        <v>1005</v>
      </c>
      <c r="AA43" s="851" t="s">
        <v>243</v>
      </c>
      <c r="AB43" s="851" t="s">
        <v>841</v>
      </c>
      <c r="AC43" s="851" t="s">
        <v>760</v>
      </c>
      <c r="AD43" s="851" t="s">
        <v>401</v>
      </c>
      <c r="AE43" s="851" t="s">
        <v>205</v>
      </c>
      <c r="AF43" s="851" t="s">
        <v>742</v>
      </c>
      <c r="AG43" s="851" t="s">
        <v>196</v>
      </c>
      <c r="AH43" s="851" t="s">
        <v>446</v>
      </c>
      <c r="AI43" s="851" t="s">
        <v>350</v>
      </c>
      <c r="AJ43" s="851" t="s">
        <v>213</v>
      </c>
      <c r="AK43" s="851" t="s">
        <v>885</v>
      </c>
      <c r="AL43" s="851" t="s">
        <v>228</v>
      </c>
      <c r="AM43" s="851" t="s">
        <v>223</v>
      </c>
      <c r="AN43" s="852" t="s">
        <v>263</v>
      </c>
      <c r="AO43" s="709"/>
      <c r="AP43" s="709"/>
      <c r="AQ43" s="709"/>
    </row>
    <row r="44" spans="1:43" s="2" customFormat="1" ht="15.5" x14ac:dyDescent="0.35">
      <c r="A44" s="853" t="s">
        <v>1806</v>
      </c>
      <c r="B44" s="854" t="s">
        <v>268</v>
      </c>
      <c r="C44" s="855" t="s">
        <v>646</v>
      </c>
      <c r="D44" s="855" t="s">
        <v>668</v>
      </c>
      <c r="E44" s="855" t="s">
        <v>232</v>
      </c>
      <c r="F44" s="855" t="s">
        <v>631</v>
      </c>
      <c r="G44" s="855" t="s">
        <v>189</v>
      </c>
      <c r="H44" s="855" t="s">
        <v>1011</v>
      </c>
      <c r="I44" s="855" t="s">
        <v>1022</v>
      </c>
      <c r="J44" s="855" t="s">
        <v>256</v>
      </c>
      <c r="K44" s="855" t="s">
        <v>468</v>
      </c>
      <c r="L44" s="855" t="s">
        <v>986</v>
      </c>
      <c r="M44" s="855" t="s">
        <v>515</v>
      </c>
      <c r="N44" s="855" t="s">
        <v>694</v>
      </c>
      <c r="O44" s="855" t="s">
        <v>331</v>
      </c>
      <c r="P44" s="855" t="s">
        <v>121</v>
      </c>
      <c r="Q44" s="855" t="s">
        <v>110</v>
      </c>
      <c r="R44" s="855" t="s">
        <v>577</v>
      </c>
      <c r="S44" s="855" t="s">
        <v>700</v>
      </c>
      <c r="T44" s="855" t="s">
        <v>725</v>
      </c>
      <c r="U44" s="855" t="s">
        <v>775</v>
      </c>
      <c r="V44" s="855" t="s">
        <v>112</v>
      </c>
      <c r="W44" s="855" t="s">
        <v>388</v>
      </c>
      <c r="X44" s="863" t="s">
        <v>751</v>
      </c>
      <c r="Y44" s="863" t="s">
        <v>994</v>
      </c>
      <c r="Z44" s="863" t="s">
        <v>1006</v>
      </c>
      <c r="AA44" s="863" t="s">
        <v>592</v>
      </c>
      <c r="AB44" s="863" t="s">
        <v>842</v>
      </c>
      <c r="AC44" s="863" t="s">
        <v>761</v>
      </c>
      <c r="AD44" s="863" t="s">
        <v>402</v>
      </c>
      <c r="AE44" s="863" t="s">
        <v>206</v>
      </c>
      <c r="AF44" s="863" t="s">
        <v>743</v>
      </c>
      <c r="AG44" s="863" t="s">
        <v>197</v>
      </c>
      <c r="AH44" s="863" t="s">
        <v>447</v>
      </c>
      <c r="AI44" s="863" t="s">
        <v>351</v>
      </c>
      <c r="AJ44" s="863" t="s">
        <v>214</v>
      </c>
      <c r="AK44" s="863" t="s">
        <v>886</v>
      </c>
      <c r="AL44" s="863" t="s">
        <v>1008</v>
      </c>
      <c r="AM44" s="863" t="s">
        <v>785</v>
      </c>
      <c r="AN44" s="864" t="s">
        <v>981</v>
      </c>
      <c r="AO44" s="709"/>
      <c r="AP44" s="709"/>
      <c r="AQ44" s="709"/>
    </row>
    <row r="45" spans="1:43" s="2" customFormat="1" ht="15.5" x14ac:dyDescent="0.35">
      <c r="A45" s="846"/>
      <c r="B45" s="854" t="s">
        <v>273</v>
      </c>
      <c r="C45" s="855" t="s">
        <v>647</v>
      </c>
      <c r="D45" s="855" t="s">
        <v>669</v>
      </c>
      <c r="E45" s="855" t="s">
        <v>218</v>
      </c>
      <c r="F45" s="855" t="s">
        <v>634</v>
      </c>
      <c r="G45" s="855" t="s">
        <v>644</v>
      </c>
      <c r="H45" s="855" t="s">
        <v>1019</v>
      </c>
      <c r="I45" s="855" t="s">
        <v>1023</v>
      </c>
      <c r="J45" s="857"/>
      <c r="K45" s="855" t="s">
        <v>478</v>
      </c>
      <c r="L45" s="855" t="s">
        <v>993</v>
      </c>
      <c r="M45" s="855" t="s">
        <v>528</v>
      </c>
      <c r="N45" s="855" t="s">
        <v>697</v>
      </c>
      <c r="O45" s="855" t="s">
        <v>335</v>
      </c>
      <c r="P45" s="855" t="s">
        <v>381</v>
      </c>
      <c r="Q45" s="857"/>
      <c r="R45" s="855" t="s">
        <v>548</v>
      </c>
      <c r="S45" s="855" t="s">
        <v>709</v>
      </c>
      <c r="T45" s="855" t="s">
        <v>739</v>
      </c>
      <c r="U45" s="855" t="s">
        <v>788</v>
      </c>
      <c r="V45" s="855" t="s">
        <v>109</v>
      </c>
      <c r="W45" s="855" t="s">
        <v>391</v>
      </c>
      <c r="X45" s="863" t="s">
        <v>757</v>
      </c>
      <c r="Y45" s="863" t="s">
        <v>236</v>
      </c>
      <c r="Z45" s="863" t="s">
        <v>1007</v>
      </c>
      <c r="AA45" s="863" t="s">
        <v>593</v>
      </c>
      <c r="AB45" s="863" t="s">
        <v>866</v>
      </c>
      <c r="AC45" s="863" t="s">
        <v>766</v>
      </c>
      <c r="AD45" s="863" t="s">
        <v>1807</v>
      </c>
      <c r="AE45" s="863" t="s">
        <v>431</v>
      </c>
      <c r="AF45" s="863" t="s">
        <v>744</v>
      </c>
      <c r="AG45" s="863" t="s">
        <v>248</v>
      </c>
      <c r="AH45" s="857"/>
      <c r="AI45" s="863" t="s">
        <v>360</v>
      </c>
      <c r="AJ45" s="857"/>
      <c r="AK45" s="863" t="s">
        <v>911</v>
      </c>
      <c r="AL45" s="863" t="s">
        <v>229</v>
      </c>
      <c r="AM45" s="863" t="s">
        <v>224</v>
      </c>
      <c r="AN45" s="864" t="s">
        <v>982</v>
      </c>
      <c r="AO45" s="709"/>
      <c r="AP45" s="709"/>
      <c r="AQ45" s="709"/>
    </row>
    <row r="46" spans="1:43" s="2" customFormat="1" ht="15.5" x14ac:dyDescent="0.35">
      <c r="A46" s="846"/>
      <c r="B46" s="854" t="s">
        <v>295</v>
      </c>
      <c r="C46" s="855" t="s">
        <v>240</v>
      </c>
      <c r="D46" s="855" t="s">
        <v>678</v>
      </c>
      <c r="E46" s="855" t="s">
        <v>455</v>
      </c>
      <c r="F46" s="855" t="s">
        <v>638</v>
      </c>
      <c r="G46" s="857"/>
      <c r="H46" s="857"/>
      <c r="I46" s="857"/>
      <c r="J46" s="857"/>
      <c r="K46" s="855" t="s">
        <v>260</v>
      </c>
      <c r="L46" s="857"/>
      <c r="M46" s="855" t="s">
        <v>537</v>
      </c>
      <c r="N46" s="857"/>
      <c r="O46" s="855" t="s">
        <v>340</v>
      </c>
      <c r="P46" s="857"/>
      <c r="Q46" s="857"/>
      <c r="R46" s="855" t="s">
        <v>582</v>
      </c>
      <c r="S46" s="857"/>
      <c r="T46" s="857"/>
      <c r="U46" s="857"/>
      <c r="V46" s="855" t="s">
        <v>789</v>
      </c>
      <c r="W46" s="855" t="s">
        <v>398</v>
      </c>
      <c r="X46" s="857"/>
      <c r="Y46" s="857"/>
      <c r="Z46" s="857"/>
      <c r="AA46" s="863" t="s">
        <v>600</v>
      </c>
      <c r="AB46" s="857"/>
      <c r="AC46" s="857"/>
      <c r="AD46" s="863" t="s">
        <v>414</v>
      </c>
      <c r="AE46" s="863" t="s">
        <v>436</v>
      </c>
      <c r="AF46" s="863" t="s">
        <v>746</v>
      </c>
      <c r="AG46" s="863" t="s">
        <v>822</v>
      </c>
      <c r="AH46" s="857"/>
      <c r="AI46" s="863" t="s">
        <v>371</v>
      </c>
      <c r="AJ46" s="857"/>
      <c r="AK46" s="863" t="s">
        <v>940</v>
      </c>
      <c r="AL46" s="863" t="s">
        <v>1009</v>
      </c>
      <c r="AM46" s="863" t="s">
        <v>1025</v>
      </c>
      <c r="AN46" s="864" t="s">
        <v>264</v>
      </c>
      <c r="AO46" s="709"/>
      <c r="AP46" s="709"/>
      <c r="AQ46" s="709"/>
    </row>
    <row r="47" spans="1:43" s="2" customFormat="1" ht="15.5" x14ac:dyDescent="0.35">
      <c r="A47" s="846"/>
      <c r="B47" s="854" t="s">
        <v>308</v>
      </c>
      <c r="C47" s="855" t="s">
        <v>665</v>
      </c>
      <c r="D47" s="857"/>
      <c r="E47" s="855" t="s">
        <v>458</v>
      </c>
      <c r="F47" s="855" t="s">
        <v>641</v>
      </c>
      <c r="G47" s="857"/>
      <c r="H47" s="857"/>
      <c r="I47" s="857"/>
      <c r="J47" s="857"/>
      <c r="K47" s="855" t="s">
        <v>491</v>
      </c>
      <c r="L47" s="857"/>
      <c r="M47" s="855" t="s">
        <v>547</v>
      </c>
      <c r="N47" s="857"/>
      <c r="O47" s="855" t="s">
        <v>342</v>
      </c>
      <c r="P47" s="857"/>
      <c r="Q47" s="857"/>
      <c r="R47" s="855" t="s">
        <v>584</v>
      </c>
      <c r="S47" s="857"/>
      <c r="T47" s="857"/>
      <c r="U47" s="857"/>
      <c r="V47" s="855" t="s">
        <v>791</v>
      </c>
      <c r="W47" s="857"/>
      <c r="X47" s="857"/>
      <c r="Y47" s="857"/>
      <c r="Z47" s="857"/>
      <c r="AA47" s="863" t="s">
        <v>609</v>
      </c>
      <c r="AB47" s="857"/>
      <c r="AC47" s="857"/>
      <c r="AD47" s="863" t="s">
        <v>421</v>
      </c>
      <c r="AE47" s="857"/>
      <c r="AF47" s="857"/>
      <c r="AG47" s="863" t="s">
        <v>831</v>
      </c>
      <c r="AH47" s="857"/>
      <c r="AI47" s="857"/>
      <c r="AJ47" s="857"/>
      <c r="AK47" s="863" t="s">
        <v>977</v>
      </c>
      <c r="AL47" s="857"/>
      <c r="AM47" s="863" t="s">
        <v>1028</v>
      </c>
      <c r="AN47" s="846"/>
      <c r="AO47" s="709"/>
      <c r="AP47" s="709"/>
      <c r="AQ47" s="709"/>
    </row>
    <row r="48" spans="1:43" s="2" customFormat="1" ht="15.5" x14ac:dyDescent="0.35">
      <c r="A48" s="846"/>
      <c r="B48" s="858" t="s">
        <v>325</v>
      </c>
      <c r="C48" s="857"/>
      <c r="D48" s="857"/>
      <c r="E48" s="857"/>
      <c r="F48" s="857"/>
      <c r="G48" s="857"/>
      <c r="H48" s="857"/>
      <c r="I48" s="857"/>
      <c r="J48" s="857"/>
      <c r="K48" s="855" t="s">
        <v>499</v>
      </c>
      <c r="L48" s="857"/>
      <c r="M48" s="855" t="s">
        <v>550</v>
      </c>
      <c r="N48" s="857"/>
      <c r="O48" s="855" t="s">
        <v>345</v>
      </c>
      <c r="P48" s="857"/>
      <c r="Q48" s="857"/>
      <c r="R48" s="855" t="s">
        <v>233</v>
      </c>
      <c r="S48" s="857"/>
      <c r="T48" s="857"/>
      <c r="U48" s="857"/>
      <c r="V48" s="855" t="s">
        <v>793</v>
      </c>
      <c r="W48" s="857"/>
      <c r="X48" s="857"/>
      <c r="Y48" s="857"/>
      <c r="Z48" s="857"/>
      <c r="AA48" s="863" t="s">
        <v>244</v>
      </c>
      <c r="AB48" s="857"/>
      <c r="AC48" s="857"/>
      <c r="AD48" s="863" t="s">
        <v>422</v>
      </c>
      <c r="AE48" s="857"/>
      <c r="AF48" s="857"/>
      <c r="AG48" s="857"/>
      <c r="AH48" s="857"/>
      <c r="AI48" s="857"/>
      <c r="AJ48" s="857"/>
      <c r="AK48" s="857"/>
      <c r="AL48" s="857"/>
      <c r="AM48" s="857"/>
      <c r="AN48" s="846"/>
      <c r="AO48" s="709"/>
      <c r="AP48" s="709"/>
      <c r="AQ48" s="709"/>
    </row>
    <row r="49" spans="1:129" s="2" customFormat="1" ht="15.5" x14ac:dyDescent="0.35">
      <c r="A49" s="846"/>
      <c r="B49" s="858"/>
      <c r="C49" s="857"/>
      <c r="D49" s="857"/>
      <c r="E49" s="857"/>
      <c r="F49" s="857"/>
      <c r="G49" s="857"/>
      <c r="H49" s="857"/>
      <c r="I49" s="857"/>
      <c r="J49" s="857"/>
      <c r="K49" s="855" t="s">
        <v>509</v>
      </c>
      <c r="L49" s="857"/>
      <c r="M49" s="855" t="s">
        <v>553</v>
      </c>
      <c r="N49" s="857"/>
      <c r="O49" s="857"/>
      <c r="P49" s="857"/>
      <c r="Q49" s="857"/>
      <c r="R49" s="855" t="s">
        <v>589</v>
      </c>
      <c r="S49" s="857"/>
      <c r="T49" s="857"/>
      <c r="U49" s="857"/>
      <c r="V49" s="855" t="s">
        <v>43</v>
      </c>
      <c r="W49" s="857"/>
      <c r="X49" s="857"/>
      <c r="Y49" s="857"/>
      <c r="Z49" s="857"/>
      <c r="AA49" s="863" t="s">
        <v>622</v>
      </c>
      <c r="AB49" s="857"/>
      <c r="AC49" s="857"/>
      <c r="AD49" s="857"/>
      <c r="AE49" s="857"/>
      <c r="AF49" s="857"/>
      <c r="AG49" s="857"/>
      <c r="AH49" s="857"/>
      <c r="AI49" s="857"/>
      <c r="AJ49" s="857"/>
      <c r="AK49" s="857"/>
      <c r="AL49" s="857"/>
      <c r="AM49" s="857"/>
      <c r="AN49" s="846"/>
      <c r="AO49" s="709"/>
      <c r="AP49" s="709"/>
      <c r="AQ49" s="709"/>
    </row>
    <row r="50" spans="1:129" s="2" customFormat="1" ht="15.5" x14ac:dyDescent="0.35">
      <c r="A50" s="846"/>
      <c r="B50" s="858"/>
      <c r="C50" s="857"/>
      <c r="D50" s="857"/>
      <c r="E50" s="857"/>
      <c r="F50" s="857"/>
      <c r="G50" s="857"/>
      <c r="H50" s="857"/>
      <c r="I50" s="857"/>
      <c r="J50" s="857"/>
      <c r="K50" s="857"/>
      <c r="L50" s="857"/>
      <c r="M50" s="855" t="s">
        <v>562</v>
      </c>
      <c r="N50" s="857"/>
      <c r="O50" s="857"/>
      <c r="P50" s="857"/>
      <c r="Q50" s="857"/>
      <c r="R50" s="855" t="s">
        <v>591</v>
      </c>
      <c r="S50" s="857"/>
      <c r="T50" s="857"/>
      <c r="U50" s="857"/>
      <c r="V50" s="855" t="s">
        <v>797</v>
      </c>
      <c r="W50" s="857"/>
      <c r="X50" s="857"/>
      <c r="Y50" s="857"/>
      <c r="Z50" s="857"/>
      <c r="AA50" s="863" t="s">
        <v>626</v>
      </c>
      <c r="AB50" s="857"/>
      <c r="AC50" s="857"/>
      <c r="AD50" s="857"/>
      <c r="AE50" s="857"/>
      <c r="AF50" s="857"/>
      <c r="AG50" s="857"/>
      <c r="AH50" s="857"/>
      <c r="AI50" s="857"/>
      <c r="AJ50" s="857"/>
      <c r="AK50" s="857"/>
      <c r="AL50" s="857"/>
      <c r="AM50" s="857"/>
      <c r="AN50" s="846"/>
      <c r="AO50" s="709"/>
      <c r="AP50" s="709"/>
      <c r="AQ50" s="709"/>
    </row>
    <row r="51" spans="1:129" s="2" customFormat="1" ht="15.5" x14ac:dyDescent="0.35">
      <c r="A51" s="846"/>
      <c r="B51" s="859"/>
      <c r="C51" s="861"/>
      <c r="D51" s="861"/>
      <c r="E51" s="861"/>
      <c r="F51" s="861"/>
      <c r="G51" s="861"/>
      <c r="H51" s="861"/>
      <c r="I51" s="861"/>
      <c r="J51" s="861"/>
      <c r="K51" s="861"/>
      <c r="L51" s="861"/>
      <c r="M51" s="861"/>
      <c r="N51" s="861"/>
      <c r="O51" s="861"/>
      <c r="P51" s="861"/>
      <c r="Q51" s="861"/>
      <c r="R51" s="861"/>
      <c r="S51" s="861"/>
      <c r="T51" s="861"/>
      <c r="U51" s="861"/>
      <c r="V51" s="860" t="s">
        <v>799</v>
      </c>
      <c r="W51" s="861"/>
      <c r="X51" s="861"/>
      <c r="Y51" s="861"/>
      <c r="Z51" s="861"/>
      <c r="AA51" s="865" t="s">
        <v>629</v>
      </c>
      <c r="AB51" s="861"/>
      <c r="AC51" s="861"/>
      <c r="AD51" s="861"/>
      <c r="AE51" s="861"/>
      <c r="AF51" s="861"/>
      <c r="AG51" s="861"/>
      <c r="AH51" s="861"/>
      <c r="AI51" s="861"/>
      <c r="AJ51" s="861"/>
      <c r="AK51" s="861"/>
      <c r="AL51" s="861"/>
      <c r="AM51" s="861"/>
      <c r="AN51" s="862"/>
      <c r="AO51" s="709"/>
      <c r="AP51" s="709"/>
      <c r="AQ51" s="709"/>
    </row>
    <row r="52" spans="1:129" s="2" customFormat="1" ht="15.5" x14ac:dyDescent="0.35">
      <c r="A52" s="709"/>
      <c r="B52" s="709"/>
      <c r="C52" s="709"/>
      <c r="D52" s="709"/>
      <c r="E52" s="709"/>
      <c r="F52" s="709"/>
      <c r="G52" s="709"/>
      <c r="H52" s="709"/>
      <c r="I52" s="709"/>
      <c r="J52" s="709"/>
      <c r="K52" s="709"/>
      <c r="L52" s="709"/>
      <c r="M52" s="709"/>
      <c r="N52" s="709"/>
      <c r="O52" s="709"/>
      <c r="P52" s="709"/>
      <c r="Q52" s="709"/>
      <c r="R52" s="709"/>
      <c r="S52" s="709"/>
      <c r="T52" s="709"/>
      <c r="U52" s="709"/>
      <c r="V52" s="709"/>
      <c r="W52" s="709"/>
      <c r="X52" s="709"/>
      <c r="Y52" s="709"/>
      <c r="Z52" s="709"/>
      <c r="AA52" s="709"/>
      <c r="AB52" s="709"/>
      <c r="AC52" s="709"/>
      <c r="AD52" s="709"/>
      <c r="AE52" s="709"/>
      <c r="AF52" s="709"/>
      <c r="AG52" s="709"/>
      <c r="AH52" s="709"/>
      <c r="AI52" s="709"/>
      <c r="AJ52" s="709"/>
      <c r="AK52" s="709"/>
      <c r="AL52" s="709"/>
      <c r="AM52" s="709"/>
      <c r="AN52" s="709"/>
      <c r="AO52" s="709"/>
      <c r="AP52" s="709"/>
      <c r="AQ52" s="709"/>
    </row>
    <row r="53" spans="1:129" s="2" customFormat="1" ht="15.5" outlineLevel="1" x14ac:dyDescent="0.35">
      <c r="A53" s="608"/>
      <c r="B53" s="608"/>
      <c r="C53" s="608"/>
      <c r="D53" s="608"/>
      <c r="E53" s="608"/>
      <c r="F53" s="608"/>
      <c r="G53" s="608"/>
      <c r="H53" s="608"/>
      <c r="I53" s="608"/>
      <c r="J53" s="608"/>
      <c r="K53" s="608"/>
      <c r="L53" s="608"/>
      <c r="M53" s="608"/>
      <c r="N53" s="608"/>
      <c r="O53" s="608"/>
      <c r="P53" s="608"/>
      <c r="Q53" s="608"/>
      <c r="R53" s="608"/>
      <c r="S53" s="608"/>
      <c r="T53" s="608"/>
      <c r="U53" s="608"/>
      <c r="V53" s="608"/>
      <c r="W53" s="608"/>
      <c r="X53" s="608"/>
      <c r="Y53" s="608"/>
      <c r="Z53" s="608"/>
      <c r="AA53" s="608"/>
      <c r="AB53" s="608"/>
      <c r="AC53" s="608"/>
      <c r="AD53" s="608"/>
      <c r="AE53" s="608"/>
      <c r="AF53" s="608"/>
      <c r="AG53" s="608"/>
      <c r="AH53" s="608"/>
      <c r="AI53" s="608"/>
      <c r="AJ53" s="608"/>
      <c r="AK53" s="608"/>
      <c r="AL53" s="608"/>
      <c r="AM53" s="608"/>
      <c r="AN53" s="608"/>
      <c r="AO53" s="608"/>
      <c r="AP53" s="608"/>
      <c r="AQ53" s="608"/>
    </row>
    <row r="54" spans="1:129" s="2" customFormat="1" ht="15.5" outlineLevel="1" x14ac:dyDescent="0.35">
      <c r="A54" s="608"/>
      <c r="B54" s="608"/>
      <c r="C54" s="608"/>
      <c r="D54" s="608"/>
      <c r="E54" s="608"/>
      <c r="F54" s="608"/>
      <c r="G54" s="608"/>
      <c r="H54" s="608"/>
      <c r="I54" s="608"/>
      <c r="J54" s="608"/>
      <c r="K54" s="608"/>
      <c r="L54" s="608"/>
      <c r="M54" s="608"/>
      <c r="N54" s="608"/>
      <c r="O54" s="608"/>
      <c r="P54" s="608"/>
      <c r="Q54" s="608"/>
      <c r="R54" s="608"/>
      <c r="S54" s="608"/>
      <c r="T54" s="608"/>
      <c r="U54" s="608"/>
      <c r="V54" s="608"/>
      <c r="W54" s="608"/>
      <c r="X54" s="608"/>
      <c r="Y54" s="608"/>
      <c r="Z54" s="608"/>
      <c r="AA54" s="608"/>
      <c r="AB54" s="608"/>
      <c r="AC54" s="608"/>
      <c r="AD54" s="608"/>
      <c r="AE54" s="608"/>
      <c r="AF54" s="608"/>
      <c r="AG54" s="608"/>
      <c r="AH54" s="608"/>
      <c r="AI54" s="608"/>
      <c r="AJ54" s="608"/>
      <c r="AK54" s="608"/>
      <c r="AL54" s="608"/>
      <c r="AM54" s="608"/>
      <c r="AN54" s="608"/>
      <c r="AO54" s="608"/>
      <c r="AP54" s="608"/>
      <c r="AQ54" s="608"/>
    </row>
    <row r="55" spans="1:129" s="2" customFormat="1" ht="15.5" outlineLevel="1" x14ac:dyDescent="0.35">
      <c r="A55" s="608"/>
      <c r="B55" s="608"/>
      <c r="C55" s="608"/>
      <c r="D55" s="608"/>
      <c r="E55" s="608"/>
      <c r="F55" s="608"/>
      <c r="G55" s="608"/>
      <c r="H55" s="608"/>
      <c r="I55" s="608"/>
      <c r="J55" s="608"/>
      <c r="K55" s="608"/>
      <c r="L55" s="608"/>
      <c r="M55" s="608"/>
      <c r="N55" s="608"/>
      <c r="O55" s="608"/>
      <c r="P55" s="608"/>
      <c r="Q55" s="608"/>
      <c r="R55" s="608"/>
      <c r="S55" s="608"/>
      <c r="T55" s="608"/>
      <c r="U55" s="608"/>
      <c r="V55" s="608"/>
      <c r="W55" s="608"/>
      <c r="X55" s="608"/>
      <c r="Y55" s="608"/>
      <c r="Z55" s="608"/>
      <c r="AA55" s="608"/>
      <c r="AB55" s="608"/>
      <c r="AC55" s="608"/>
      <c r="AD55" s="608"/>
      <c r="AE55" s="608"/>
      <c r="AF55" s="608"/>
      <c r="AG55" s="608"/>
      <c r="AH55" s="608"/>
      <c r="AI55" s="608"/>
      <c r="AJ55" s="608"/>
      <c r="AK55" s="608"/>
      <c r="AL55" s="608"/>
      <c r="AM55" s="608"/>
      <c r="AN55" s="608"/>
      <c r="AO55" s="608"/>
      <c r="AP55" s="608"/>
      <c r="AQ55" s="608"/>
    </row>
    <row r="56" spans="1:129" s="2" customFormat="1" ht="15.5" outlineLevel="1" x14ac:dyDescent="0.35">
      <c r="A56" s="608"/>
      <c r="B56" s="608"/>
      <c r="C56" s="608"/>
      <c r="D56" s="608"/>
      <c r="E56" s="608"/>
      <c r="F56" s="608"/>
      <c r="G56" s="608"/>
      <c r="H56" s="608"/>
      <c r="I56" s="608"/>
      <c r="J56" s="608"/>
      <c r="K56" s="608"/>
      <c r="L56" s="608"/>
      <c r="M56" s="608"/>
      <c r="N56" s="608"/>
      <c r="O56" s="608"/>
      <c r="P56" s="608"/>
      <c r="Q56" s="608"/>
      <c r="R56" s="608"/>
      <c r="S56" s="608"/>
      <c r="T56" s="608"/>
      <c r="U56" s="608"/>
      <c r="V56" s="608"/>
      <c r="W56" s="608"/>
      <c r="X56" s="608"/>
      <c r="Y56" s="608"/>
      <c r="Z56" s="608"/>
      <c r="AA56" s="608"/>
      <c r="AB56" s="608"/>
      <c r="AC56" s="608"/>
      <c r="AD56" s="608"/>
      <c r="AE56" s="608"/>
      <c r="AF56" s="608"/>
      <c r="AG56" s="608"/>
      <c r="AH56" s="608"/>
      <c r="AI56" s="608"/>
      <c r="AJ56" s="608"/>
      <c r="AK56" s="608"/>
      <c r="AL56" s="608"/>
      <c r="AM56" s="608"/>
      <c r="AN56" s="608"/>
      <c r="AO56" s="608"/>
      <c r="AP56" s="608"/>
      <c r="AQ56" s="608"/>
    </row>
    <row r="57" spans="1:129" s="2" customFormat="1" ht="15.5" outlineLevel="1" x14ac:dyDescent="0.35">
      <c r="A57" s="608"/>
    </row>
    <row r="58" spans="1:129" s="2" customFormat="1" ht="15.5" outlineLevel="1" x14ac:dyDescent="0.35">
      <c r="A58" s="608"/>
    </row>
    <row r="59" spans="1:129" s="2" customFormat="1" ht="15.5" outlineLevel="1" x14ac:dyDescent="0.35">
      <c r="A59" s="608"/>
    </row>
    <row r="60" spans="1:129" s="2" customFormat="1" ht="15.5" outlineLevel="1" x14ac:dyDescent="0.35">
      <c r="A60" s="608"/>
    </row>
    <row r="61" spans="1:129" s="2" customFormat="1" ht="15.5" outlineLevel="1" x14ac:dyDescent="0.35">
      <c r="A61" s="608"/>
    </row>
    <row r="62" spans="1:129" s="2" customFormat="1" ht="15.5" outlineLevel="1" x14ac:dyDescent="0.35">
      <c r="A62" s="608"/>
    </row>
    <row r="63" spans="1:129" s="2" customFormat="1" ht="20" x14ac:dyDescent="0.35">
      <c r="A63" s="849" t="s">
        <v>178</v>
      </c>
      <c r="B63" s="857"/>
      <c r="C63" s="857"/>
      <c r="D63" s="857"/>
      <c r="E63" s="857"/>
      <c r="F63" s="857"/>
      <c r="G63" s="857"/>
      <c r="H63" s="857"/>
      <c r="I63" s="857"/>
      <c r="J63" s="857"/>
      <c r="K63" s="857"/>
      <c r="L63" s="857"/>
      <c r="M63" s="857"/>
      <c r="N63" s="857"/>
      <c r="O63" s="857"/>
      <c r="P63" s="857"/>
      <c r="Q63" s="857"/>
      <c r="R63" s="857"/>
      <c r="S63" s="857"/>
      <c r="T63" s="857"/>
      <c r="U63" s="857"/>
      <c r="V63" s="857"/>
      <c r="W63" s="857"/>
      <c r="X63" s="857"/>
      <c r="Y63" s="857"/>
      <c r="Z63" s="857"/>
      <c r="AA63" s="857"/>
      <c r="AB63" s="857"/>
      <c r="AC63" s="857"/>
      <c r="AD63" s="857"/>
      <c r="AE63" s="857"/>
      <c r="AF63" s="857"/>
      <c r="AG63" s="857"/>
      <c r="AH63" s="857"/>
      <c r="AI63" s="857"/>
      <c r="AJ63" s="857"/>
      <c r="AK63" s="857"/>
      <c r="AL63" s="857"/>
      <c r="AM63" s="857"/>
      <c r="AN63" s="857"/>
      <c r="AO63" s="857"/>
      <c r="AP63" s="857"/>
      <c r="AQ63" s="857"/>
      <c r="AR63" s="857"/>
      <c r="AS63" s="857"/>
      <c r="AT63" s="857"/>
      <c r="AU63" s="857"/>
      <c r="AV63" s="857"/>
      <c r="AW63" s="857"/>
      <c r="AX63" s="857"/>
      <c r="AY63" s="857"/>
      <c r="AZ63" s="857"/>
      <c r="BA63" s="857"/>
      <c r="BB63" s="857"/>
      <c r="BC63" s="857"/>
      <c r="BD63" s="857"/>
      <c r="BE63" s="857"/>
      <c r="BF63" s="857"/>
      <c r="BG63" s="857"/>
      <c r="BH63" s="857"/>
      <c r="BI63" s="857"/>
      <c r="BJ63" s="857"/>
      <c r="BK63" s="857"/>
      <c r="BL63" s="857"/>
      <c r="BM63" s="857"/>
      <c r="BN63" s="857"/>
      <c r="BO63" s="857"/>
      <c r="BP63" s="857"/>
      <c r="BQ63" s="857"/>
      <c r="BR63" s="857"/>
      <c r="BS63" s="857"/>
      <c r="BT63" s="857"/>
      <c r="BU63" s="857"/>
      <c r="BV63" s="857"/>
      <c r="BW63" s="857"/>
      <c r="BX63" s="857"/>
      <c r="BY63" s="857"/>
      <c r="BZ63" s="857"/>
      <c r="CA63" s="857"/>
      <c r="CB63" s="857"/>
      <c r="CC63" s="857"/>
      <c r="CD63" s="857"/>
      <c r="CE63" s="857"/>
      <c r="CF63" s="857"/>
      <c r="CG63" s="857"/>
      <c r="CH63" s="857"/>
      <c r="CI63" s="857"/>
      <c r="CJ63" s="857"/>
      <c r="CK63" s="857"/>
      <c r="CL63" s="857"/>
      <c r="CM63" s="857"/>
      <c r="CN63" s="857"/>
      <c r="CO63" s="857"/>
      <c r="CP63" s="857"/>
      <c r="CQ63" s="857"/>
      <c r="CR63" s="857"/>
      <c r="CS63" s="857"/>
      <c r="CT63" s="857"/>
      <c r="CU63" s="857"/>
      <c r="CV63" s="857"/>
      <c r="CW63" s="857"/>
      <c r="CX63" s="857"/>
      <c r="CY63" s="857"/>
      <c r="CZ63" s="857"/>
      <c r="DA63" s="857"/>
      <c r="DB63" s="857"/>
      <c r="DC63" s="857"/>
      <c r="DD63" s="857"/>
      <c r="DE63" s="857"/>
      <c r="DF63" s="857"/>
      <c r="DG63" s="857"/>
      <c r="DH63" s="857"/>
      <c r="DI63" s="857"/>
      <c r="DJ63" s="857"/>
      <c r="DK63" s="857"/>
      <c r="DL63" s="857"/>
      <c r="DM63" s="857"/>
      <c r="DN63" s="857"/>
      <c r="DO63" s="857"/>
      <c r="DP63" s="857"/>
      <c r="DQ63" s="857"/>
      <c r="DR63" s="857"/>
      <c r="DS63" s="857"/>
      <c r="DT63" s="857"/>
      <c r="DU63" s="857"/>
      <c r="DV63" s="857"/>
      <c r="DW63" s="857"/>
      <c r="DX63" s="857"/>
      <c r="DY63" s="857"/>
    </row>
    <row r="64" spans="1:129" s="2" customFormat="1" ht="15.5" x14ac:dyDescent="0.35">
      <c r="A64" s="844" t="s">
        <v>1806</v>
      </c>
      <c r="B64" s="850" t="s">
        <v>646</v>
      </c>
      <c r="C64" s="851" t="s">
        <v>268</v>
      </c>
      <c r="D64" s="851" t="s">
        <v>402</v>
      </c>
      <c r="E64" s="851" t="s">
        <v>112</v>
      </c>
      <c r="F64" s="851" t="s">
        <v>785</v>
      </c>
      <c r="G64" s="851" t="s">
        <v>761</v>
      </c>
      <c r="H64" s="851" t="s">
        <v>388</v>
      </c>
      <c r="I64" s="851" t="s">
        <v>700</v>
      </c>
      <c r="J64" s="851" t="s">
        <v>647</v>
      </c>
      <c r="K64" s="851" t="s">
        <v>668</v>
      </c>
      <c r="L64" s="851" t="s">
        <v>986</v>
      </c>
      <c r="M64" s="851" t="s">
        <v>981</v>
      </c>
      <c r="N64" s="851" t="s">
        <v>1008</v>
      </c>
      <c r="O64" s="851" t="s">
        <v>886</v>
      </c>
      <c r="P64" s="851" t="s">
        <v>577</v>
      </c>
      <c r="Q64" s="851" t="s">
        <v>1022</v>
      </c>
      <c r="R64" s="851" t="s">
        <v>743</v>
      </c>
      <c r="S64" s="851" t="s">
        <v>548</v>
      </c>
      <c r="T64" s="851" t="s">
        <v>110</v>
      </c>
      <c r="U64" s="851" t="s">
        <v>206</v>
      </c>
      <c r="V64" s="851" t="s">
        <v>1807</v>
      </c>
      <c r="W64" s="851" t="s">
        <v>381</v>
      </c>
      <c r="X64" s="851" t="s">
        <v>121</v>
      </c>
      <c r="Y64" s="851" t="s">
        <v>414</v>
      </c>
      <c r="Z64" s="851" t="s">
        <v>431</v>
      </c>
      <c r="AA64" s="851" t="s">
        <v>189</v>
      </c>
      <c r="AB64" s="851" t="s">
        <v>109</v>
      </c>
      <c r="AC64" s="851" t="s">
        <v>273</v>
      </c>
      <c r="AD64" s="851" t="s">
        <v>911</v>
      </c>
      <c r="AE64" s="851" t="s">
        <v>229</v>
      </c>
      <c r="AF64" s="851" t="s">
        <v>982</v>
      </c>
      <c r="AG64" s="851" t="s">
        <v>256</v>
      </c>
      <c r="AH64" s="851" t="s">
        <v>295</v>
      </c>
      <c r="AI64" s="851" t="s">
        <v>582</v>
      </c>
      <c r="AJ64" s="851" t="s">
        <v>515</v>
      </c>
      <c r="AK64" s="851" t="s">
        <v>528</v>
      </c>
      <c r="AL64" s="851" t="s">
        <v>537</v>
      </c>
      <c r="AM64" s="851" t="s">
        <v>547</v>
      </c>
      <c r="AN64" s="851" t="s">
        <v>550</v>
      </c>
      <c r="AO64" s="851" t="s">
        <v>331</v>
      </c>
      <c r="AP64" s="851" t="s">
        <v>421</v>
      </c>
      <c r="AQ64" s="851" t="s">
        <v>224</v>
      </c>
      <c r="AR64" s="851" t="s">
        <v>1011</v>
      </c>
      <c r="AS64" s="851" t="s">
        <v>335</v>
      </c>
      <c r="AT64" s="851" t="s">
        <v>340</v>
      </c>
      <c r="AU64" s="851" t="s">
        <v>631</v>
      </c>
      <c r="AV64" s="851" t="s">
        <v>842</v>
      </c>
      <c r="AW64" s="851" t="s">
        <v>422</v>
      </c>
      <c r="AX64" s="851" t="s">
        <v>391</v>
      </c>
      <c r="AY64" s="851" t="s">
        <v>264</v>
      </c>
      <c r="AZ64" s="851" t="s">
        <v>789</v>
      </c>
      <c r="BA64" s="851" t="s">
        <v>791</v>
      </c>
      <c r="BB64" s="851" t="s">
        <v>644</v>
      </c>
      <c r="BC64" s="851" t="s">
        <v>744</v>
      </c>
      <c r="BD64" s="851" t="s">
        <v>468</v>
      </c>
      <c r="BE64" s="851" t="s">
        <v>775</v>
      </c>
      <c r="BF64" s="851" t="s">
        <v>788</v>
      </c>
      <c r="BG64" s="851" t="s">
        <v>240</v>
      </c>
      <c r="BH64" s="851" t="s">
        <v>669</v>
      </c>
      <c r="BI64" s="851" t="s">
        <v>478</v>
      </c>
      <c r="BJ64" s="851" t="s">
        <v>709</v>
      </c>
      <c r="BK64" s="851" t="s">
        <v>725</v>
      </c>
      <c r="BL64" s="851" t="s">
        <v>694</v>
      </c>
      <c r="BM64" s="851" t="s">
        <v>634</v>
      </c>
      <c r="BN64" s="851" t="s">
        <v>793</v>
      </c>
      <c r="BO64" s="851" t="s">
        <v>1019</v>
      </c>
      <c r="BP64" s="851" t="s">
        <v>436</v>
      </c>
      <c r="BQ64" s="851" t="s">
        <v>751</v>
      </c>
      <c r="BR64" s="851" t="s">
        <v>584</v>
      </c>
      <c r="BS64" s="851" t="s">
        <v>398</v>
      </c>
      <c r="BT64" s="851" t="s">
        <v>994</v>
      </c>
      <c r="BU64" s="851" t="s">
        <v>233</v>
      </c>
      <c r="BV64" s="851" t="s">
        <v>232</v>
      </c>
      <c r="BW64" s="851" t="s">
        <v>589</v>
      </c>
      <c r="BX64" s="851" t="s">
        <v>308</v>
      </c>
      <c r="BY64" s="851" t="s">
        <v>665</v>
      </c>
      <c r="BZ64" s="851" t="s">
        <v>739</v>
      </c>
      <c r="CA64" s="851" t="s">
        <v>678</v>
      </c>
      <c r="CB64" s="851" t="s">
        <v>218</v>
      </c>
      <c r="CC64" s="851" t="s">
        <v>236</v>
      </c>
      <c r="CD64" s="851" t="s">
        <v>697</v>
      </c>
      <c r="CE64" s="851" t="s">
        <v>746</v>
      </c>
      <c r="CF64" s="851" t="s">
        <v>1025</v>
      </c>
      <c r="CG64" s="851" t="s">
        <v>325</v>
      </c>
      <c r="CH64" s="851" t="s">
        <v>197</v>
      </c>
      <c r="CI64" s="851" t="s">
        <v>766</v>
      </c>
      <c r="CJ64" s="851" t="s">
        <v>592</v>
      </c>
      <c r="CK64" s="851" t="s">
        <v>593</v>
      </c>
      <c r="CL64" s="851" t="s">
        <v>600</v>
      </c>
      <c r="CM64" s="851" t="s">
        <v>609</v>
      </c>
      <c r="CN64" s="851" t="s">
        <v>244</v>
      </c>
      <c r="CO64" s="851" t="s">
        <v>622</v>
      </c>
      <c r="CP64" s="851" t="s">
        <v>447</v>
      </c>
      <c r="CQ64" s="851" t="s">
        <v>342</v>
      </c>
      <c r="CR64" s="851" t="s">
        <v>638</v>
      </c>
      <c r="CS64" s="851" t="s">
        <v>641</v>
      </c>
      <c r="CT64" s="851" t="s">
        <v>866</v>
      </c>
      <c r="CU64" s="851" t="s">
        <v>345</v>
      </c>
      <c r="CV64" s="851" t="s">
        <v>43</v>
      </c>
      <c r="CW64" s="851" t="s">
        <v>248</v>
      </c>
      <c r="CX64" s="851" t="s">
        <v>822</v>
      </c>
      <c r="CY64" s="851" t="s">
        <v>831</v>
      </c>
      <c r="CZ64" s="851" t="s">
        <v>351</v>
      </c>
      <c r="DA64" s="851" t="s">
        <v>360</v>
      </c>
      <c r="DB64" s="851" t="s">
        <v>371</v>
      </c>
      <c r="DC64" s="851" t="s">
        <v>626</v>
      </c>
      <c r="DD64" s="851" t="s">
        <v>260</v>
      </c>
      <c r="DE64" s="851" t="s">
        <v>553</v>
      </c>
      <c r="DF64" s="851" t="s">
        <v>491</v>
      </c>
      <c r="DG64" s="851" t="s">
        <v>993</v>
      </c>
      <c r="DH64" s="851" t="s">
        <v>1006</v>
      </c>
      <c r="DI64" s="851" t="s">
        <v>940</v>
      </c>
      <c r="DJ64" s="851" t="s">
        <v>1007</v>
      </c>
      <c r="DK64" s="851" t="s">
        <v>455</v>
      </c>
      <c r="DL64" s="851" t="s">
        <v>591</v>
      </c>
      <c r="DM64" s="851" t="s">
        <v>214</v>
      </c>
      <c r="DN64" s="851" t="s">
        <v>458</v>
      </c>
      <c r="DO64" s="851" t="s">
        <v>1028</v>
      </c>
      <c r="DP64" s="851" t="s">
        <v>797</v>
      </c>
      <c r="DQ64" s="851" t="s">
        <v>977</v>
      </c>
      <c r="DR64" s="851" t="s">
        <v>562</v>
      </c>
      <c r="DS64" s="851" t="s">
        <v>1009</v>
      </c>
      <c r="DT64" s="851" t="s">
        <v>757</v>
      </c>
      <c r="DU64" s="851" t="s">
        <v>499</v>
      </c>
      <c r="DV64" s="851" t="s">
        <v>629</v>
      </c>
      <c r="DW64" s="851" t="s">
        <v>1023</v>
      </c>
      <c r="DX64" s="851" t="s">
        <v>509</v>
      </c>
      <c r="DY64" s="852" t="s">
        <v>799</v>
      </c>
    </row>
    <row r="65" spans="1:129" s="2" customFormat="1" ht="15.5" x14ac:dyDescent="0.35">
      <c r="A65" s="853" t="s">
        <v>1808</v>
      </c>
      <c r="B65" s="866" t="s">
        <v>646</v>
      </c>
      <c r="C65" s="863" t="s">
        <v>269</v>
      </c>
      <c r="D65" s="863" t="s">
        <v>403</v>
      </c>
      <c r="E65" s="863" t="s">
        <v>210</v>
      </c>
      <c r="F65" s="863" t="s">
        <v>784</v>
      </c>
      <c r="G65" s="863" t="s">
        <v>762</v>
      </c>
      <c r="H65" s="863" t="s">
        <v>389</v>
      </c>
      <c r="I65" s="863" t="s">
        <v>701</v>
      </c>
      <c r="J65" s="863" t="s">
        <v>648</v>
      </c>
      <c r="K65" s="863" t="s">
        <v>563</v>
      </c>
      <c r="L65" s="863" t="s">
        <v>987</v>
      </c>
      <c r="M65" s="863" t="s">
        <v>459</v>
      </c>
      <c r="N65" s="863" t="s">
        <v>500</v>
      </c>
      <c r="O65" s="863" t="s">
        <v>887</v>
      </c>
      <c r="P65" s="863" t="s">
        <v>578</v>
      </c>
      <c r="Q65" s="863" t="s">
        <v>782</v>
      </c>
      <c r="R65" s="863" t="s">
        <v>743</v>
      </c>
      <c r="S65" s="863" t="s">
        <v>548</v>
      </c>
      <c r="T65" s="863" t="s">
        <v>385</v>
      </c>
      <c r="U65" s="863" t="s">
        <v>425</v>
      </c>
      <c r="V65" s="863" t="s">
        <v>410</v>
      </c>
      <c r="W65" s="863" t="s">
        <v>382</v>
      </c>
      <c r="X65" s="863" t="s">
        <v>375</v>
      </c>
      <c r="Y65" s="863" t="s">
        <v>415</v>
      </c>
      <c r="Z65" s="863" t="s">
        <v>432</v>
      </c>
      <c r="AA65" s="863" t="s">
        <v>189</v>
      </c>
      <c r="AB65" s="863" t="s">
        <v>472</v>
      </c>
      <c r="AC65" s="863" t="s">
        <v>274</v>
      </c>
      <c r="AD65" s="863" t="s">
        <v>912</v>
      </c>
      <c r="AE65" s="863" t="s">
        <v>504</v>
      </c>
      <c r="AF65" s="863" t="s">
        <v>983</v>
      </c>
      <c r="AG65" s="863" t="s">
        <v>460</v>
      </c>
      <c r="AH65" s="863" t="s">
        <v>296</v>
      </c>
      <c r="AI65" s="863" t="s">
        <v>582</v>
      </c>
      <c r="AJ65" s="863" t="s">
        <v>516</v>
      </c>
      <c r="AK65" s="863" t="s">
        <v>529</v>
      </c>
      <c r="AL65" s="863" t="s">
        <v>106</v>
      </c>
      <c r="AM65" s="863" t="s">
        <v>548</v>
      </c>
      <c r="AN65" s="863" t="s">
        <v>460</v>
      </c>
      <c r="AO65" s="863" t="s">
        <v>269</v>
      </c>
      <c r="AP65" s="863" t="s">
        <v>421</v>
      </c>
      <c r="AQ65" s="863" t="s">
        <v>1012</v>
      </c>
      <c r="AR65" s="863" t="s">
        <v>1012</v>
      </c>
      <c r="AS65" s="863" t="s">
        <v>336</v>
      </c>
      <c r="AT65" s="863" t="s">
        <v>341</v>
      </c>
      <c r="AU65" s="863" t="s">
        <v>632</v>
      </c>
      <c r="AV65" s="863" t="s">
        <v>843</v>
      </c>
      <c r="AW65" s="863" t="s">
        <v>423</v>
      </c>
      <c r="AX65" s="863" t="s">
        <v>392</v>
      </c>
      <c r="AY65" s="863" t="s">
        <v>707</v>
      </c>
      <c r="AZ65" s="863" t="s">
        <v>790</v>
      </c>
      <c r="BA65" s="863" t="s">
        <v>792</v>
      </c>
      <c r="BB65" s="863" t="s">
        <v>644</v>
      </c>
      <c r="BC65" s="863" t="s">
        <v>745</v>
      </c>
      <c r="BD65" s="863" t="s">
        <v>210</v>
      </c>
      <c r="BE65" s="863" t="s">
        <v>776</v>
      </c>
      <c r="BF65" s="863" t="s">
        <v>469</v>
      </c>
      <c r="BG65" s="863" t="s">
        <v>241</v>
      </c>
      <c r="BH65" s="863" t="s">
        <v>670</v>
      </c>
      <c r="BI65" s="863" t="s">
        <v>479</v>
      </c>
      <c r="BJ65" s="863" t="s">
        <v>710</v>
      </c>
      <c r="BK65" s="863" t="s">
        <v>726</v>
      </c>
      <c r="BL65" s="863" t="s">
        <v>695</v>
      </c>
      <c r="BM65" s="863" t="s">
        <v>483</v>
      </c>
      <c r="BN65" s="863" t="s">
        <v>794</v>
      </c>
      <c r="BO65" s="863" t="s">
        <v>778</v>
      </c>
      <c r="BP65" s="863" t="s">
        <v>437</v>
      </c>
      <c r="BQ65" s="863" t="s">
        <v>752</v>
      </c>
      <c r="BR65" s="863" t="s">
        <v>585</v>
      </c>
      <c r="BS65" s="863" t="s">
        <v>399</v>
      </c>
      <c r="BT65" s="863" t="s">
        <v>995</v>
      </c>
      <c r="BU65" s="863" t="s">
        <v>450</v>
      </c>
      <c r="BV65" s="863" t="s">
        <v>450</v>
      </c>
      <c r="BW65" s="863" t="s">
        <v>219</v>
      </c>
      <c r="BX65" s="863" t="s">
        <v>309</v>
      </c>
      <c r="BY65" s="863" t="s">
        <v>666</v>
      </c>
      <c r="BZ65" s="863" t="s">
        <v>740</v>
      </c>
      <c r="CA65" s="863" t="s">
        <v>679</v>
      </c>
      <c r="CB65" s="863" t="s">
        <v>219</v>
      </c>
      <c r="CC65" s="863" t="s">
        <v>1000</v>
      </c>
      <c r="CD65" s="863" t="s">
        <v>697</v>
      </c>
      <c r="CE65" s="863" t="s">
        <v>747</v>
      </c>
      <c r="CF65" s="863" t="s">
        <v>1026</v>
      </c>
      <c r="CG65" s="863" t="s">
        <v>326</v>
      </c>
      <c r="CH65" s="863" t="s">
        <v>800</v>
      </c>
      <c r="CI65" s="863" t="s">
        <v>531</v>
      </c>
      <c r="CJ65" s="863" t="s">
        <v>460</v>
      </c>
      <c r="CK65" s="863" t="s">
        <v>594</v>
      </c>
      <c r="CL65" s="863" t="s">
        <v>601</v>
      </c>
      <c r="CM65" s="863" t="s">
        <v>469</v>
      </c>
      <c r="CN65" s="863" t="s">
        <v>612</v>
      </c>
      <c r="CO65" s="863" t="s">
        <v>623</v>
      </c>
      <c r="CP65" s="863" t="s">
        <v>448</v>
      </c>
      <c r="CQ65" s="863" t="s">
        <v>343</v>
      </c>
      <c r="CR65" s="863" t="s">
        <v>639</v>
      </c>
      <c r="CS65" s="863" t="s">
        <v>642</v>
      </c>
      <c r="CT65" s="863" t="s">
        <v>867</v>
      </c>
      <c r="CU65" s="863" t="s">
        <v>346</v>
      </c>
      <c r="CV65" s="863" t="s">
        <v>795</v>
      </c>
      <c r="CW65" s="863" t="s">
        <v>803</v>
      </c>
      <c r="CX65" s="863" t="s">
        <v>823</v>
      </c>
      <c r="CY65" s="863" t="s">
        <v>832</v>
      </c>
      <c r="CZ65" s="863" t="s">
        <v>352</v>
      </c>
      <c r="DA65" s="863" t="s">
        <v>361</v>
      </c>
      <c r="DB65" s="863" t="s">
        <v>372</v>
      </c>
      <c r="DC65" s="863" t="s">
        <v>627</v>
      </c>
      <c r="DD65" s="863" t="s">
        <v>483</v>
      </c>
      <c r="DE65" s="863" t="s">
        <v>554</v>
      </c>
      <c r="DF65" s="863" t="s">
        <v>492</v>
      </c>
      <c r="DG65" s="863" t="s">
        <v>596</v>
      </c>
      <c r="DH65" s="863" t="s">
        <v>623</v>
      </c>
      <c r="DI65" s="863" t="s">
        <v>941</v>
      </c>
      <c r="DJ65" s="863" t="s">
        <v>624</v>
      </c>
      <c r="DK65" s="863" t="s">
        <v>456</v>
      </c>
      <c r="DL65" s="863" t="s">
        <v>459</v>
      </c>
      <c r="DM65" s="863" t="s">
        <v>215</v>
      </c>
      <c r="DN65" s="863" t="s">
        <v>459</v>
      </c>
      <c r="DO65" s="863" t="s">
        <v>1028</v>
      </c>
      <c r="DP65" s="863" t="s">
        <v>798</v>
      </c>
      <c r="DQ65" s="863" t="s">
        <v>978</v>
      </c>
      <c r="DR65" s="863" t="s">
        <v>563</v>
      </c>
      <c r="DS65" s="863" t="s">
        <v>506</v>
      </c>
      <c r="DT65" s="863" t="s">
        <v>758</v>
      </c>
      <c r="DU65" s="863" t="s">
        <v>500</v>
      </c>
      <c r="DV65" s="863" t="s">
        <v>500</v>
      </c>
      <c r="DW65" s="863" t="s">
        <v>984</v>
      </c>
      <c r="DX65" s="863" t="s">
        <v>460</v>
      </c>
      <c r="DY65" s="864" t="s">
        <v>477</v>
      </c>
    </row>
    <row r="66" spans="1:129" s="2" customFormat="1" ht="15.5" x14ac:dyDescent="0.35">
      <c r="A66" s="846"/>
      <c r="B66" s="858"/>
      <c r="C66" s="863" t="s">
        <v>271</v>
      </c>
      <c r="D66" s="863" t="s">
        <v>405</v>
      </c>
      <c r="E66" s="857"/>
      <c r="F66" s="857"/>
      <c r="G66" s="863" t="s">
        <v>763</v>
      </c>
      <c r="H66" s="857"/>
      <c r="I66" s="863" t="s">
        <v>703</v>
      </c>
      <c r="J66" s="863" t="s">
        <v>650</v>
      </c>
      <c r="K66" s="863" t="s">
        <v>265</v>
      </c>
      <c r="L66" s="863" t="s">
        <v>989</v>
      </c>
      <c r="M66" s="863" t="s">
        <v>563</v>
      </c>
      <c r="N66" s="863" t="s">
        <v>502</v>
      </c>
      <c r="O66" s="863" t="s">
        <v>889</v>
      </c>
      <c r="P66" s="857"/>
      <c r="Q66" s="857"/>
      <c r="R66" s="857"/>
      <c r="S66" s="863" t="s">
        <v>580</v>
      </c>
      <c r="T66" s="863" t="s">
        <v>386</v>
      </c>
      <c r="U66" s="863" t="s">
        <v>426</v>
      </c>
      <c r="V66" s="863" t="s">
        <v>412</v>
      </c>
      <c r="W66" s="863" t="s">
        <v>383</v>
      </c>
      <c r="X66" s="863" t="s">
        <v>377</v>
      </c>
      <c r="Y66" s="863" t="s">
        <v>417</v>
      </c>
      <c r="Z66" s="863" t="s">
        <v>434</v>
      </c>
      <c r="AA66" s="857"/>
      <c r="AB66" s="857"/>
      <c r="AC66" s="863" t="s">
        <v>276</v>
      </c>
      <c r="AD66" s="863" t="s">
        <v>914</v>
      </c>
      <c r="AE66" s="863" t="s">
        <v>230</v>
      </c>
      <c r="AF66" s="863" t="s">
        <v>984</v>
      </c>
      <c r="AG66" s="863" t="s">
        <v>834</v>
      </c>
      <c r="AH66" s="863" t="s">
        <v>298</v>
      </c>
      <c r="AI66" s="863" t="s">
        <v>583</v>
      </c>
      <c r="AJ66" s="863" t="s">
        <v>517</v>
      </c>
      <c r="AK66" s="863" t="s">
        <v>531</v>
      </c>
      <c r="AL66" s="863" t="s">
        <v>538</v>
      </c>
      <c r="AM66" s="863" t="s">
        <v>481</v>
      </c>
      <c r="AN66" s="863" t="s">
        <v>551</v>
      </c>
      <c r="AO66" s="863" t="s">
        <v>332</v>
      </c>
      <c r="AP66" s="857"/>
      <c r="AQ66" s="863" t="s">
        <v>225</v>
      </c>
      <c r="AR66" s="863" t="s">
        <v>225</v>
      </c>
      <c r="AS66" s="863" t="s">
        <v>337</v>
      </c>
      <c r="AT66" s="857"/>
      <c r="AU66" s="857"/>
      <c r="AV66" s="863" t="s">
        <v>845</v>
      </c>
      <c r="AW66" s="857"/>
      <c r="AX66" s="863" t="s">
        <v>393</v>
      </c>
      <c r="AY66" s="863" t="s">
        <v>650</v>
      </c>
      <c r="AZ66" s="857"/>
      <c r="BA66" s="857"/>
      <c r="BB66" s="857"/>
      <c r="BC66" s="857"/>
      <c r="BD66" s="863" t="s">
        <v>469</v>
      </c>
      <c r="BE66" s="863" t="s">
        <v>778</v>
      </c>
      <c r="BF66" s="863" t="s">
        <v>470</v>
      </c>
      <c r="BG66" s="863" t="s">
        <v>659</v>
      </c>
      <c r="BH66" s="863" t="s">
        <v>671</v>
      </c>
      <c r="BI66" s="863" t="s">
        <v>219</v>
      </c>
      <c r="BJ66" s="863" t="s">
        <v>712</v>
      </c>
      <c r="BK66" s="863" t="s">
        <v>1809</v>
      </c>
      <c r="BL66" s="863" t="s">
        <v>694</v>
      </c>
      <c r="BM66" s="863" t="s">
        <v>485</v>
      </c>
      <c r="BN66" s="857"/>
      <c r="BO66" s="863" t="s">
        <v>780</v>
      </c>
      <c r="BP66" s="863" t="s">
        <v>439</v>
      </c>
      <c r="BQ66" s="863" t="s">
        <v>753</v>
      </c>
      <c r="BR66" s="863" t="s">
        <v>586</v>
      </c>
      <c r="BS66" s="857"/>
      <c r="BT66" s="863" t="s">
        <v>997</v>
      </c>
      <c r="BU66" s="863" t="s">
        <v>452</v>
      </c>
      <c r="BV66" s="863" t="s">
        <v>450</v>
      </c>
      <c r="BW66" s="863" t="s">
        <v>590</v>
      </c>
      <c r="BX66" s="863" t="s">
        <v>311</v>
      </c>
      <c r="BY66" s="857"/>
      <c r="BZ66" s="863" t="s">
        <v>741</v>
      </c>
      <c r="CA66" s="863" t="s">
        <v>680</v>
      </c>
      <c r="CB66" s="863" t="s">
        <v>454</v>
      </c>
      <c r="CC66" s="863" t="s">
        <v>1002</v>
      </c>
      <c r="CD66" s="857"/>
      <c r="CE66" s="863" t="s">
        <v>748</v>
      </c>
      <c r="CF66" s="863" t="s">
        <v>786</v>
      </c>
      <c r="CG66" s="863" t="s">
        <v>328</v>
      </c>
      <c r="CH66" s="863" t="s">
        <v>198</v>
      </c>
      <c r="CI66" s="863" t="s">
        <v>767</v>
      </c>
      <c r="CJ66" s="863" t="s">
        <v>461</v>
      </c>
      <c r="CK66" s="863" t="s">
        <v>596</v>
      </c>
      <c r="CL66" s="863" t="s">
        <v>582</v>
      </c>
      <c r="CM66" s="863" t="s">
        <v>470</v>
      </c>
      <c r="CN66" s="863" t="s">
        <v>614</v>
      </c>
      <c r="CO66" s="863" t="s">
        <v>624</v>
      </c>
      <c r="CP66" s="857"/>
      <c r="CQ66" s="863" t="s">
        <v>344</v>
      </c>
      <c r="CR66" s="863" t="s">
        <v>640</v>
      </c>
      <c r="CS66" s="857"/>
      <c r="CT66" s="863" t="s">
        <v>869</v>
      </c>
      <c r="CU66" s="863" t="s">
        <v>347</v>
      </c>
      <c r="CV66" s="857"/>
      <c r="CW66" s="863" t="s">
        <v>805</v>
      </c>
      <c r="CX66" s="863" t="s">
        <v>825</v>
      </c>
      <c r="CY66" s="857"/>
      <c r="CZ66" s="863" t="s">
        <v>354</v>
      </c>
      <c r="DA66" s="863" t="s">
        <v>362</v>
      </c>
      <c r="DB66" s="863" t="s">
        <v>373</v>
      </c>
      <c r="DC66" s="857"/>
      <c r="DD66" s="863" t="s">
        <v>485</v>
      </c>
      <c r="DE66" s="863" t="s">
        <v>459</v>
      </c>
      <c r="DF66" s="863" t="s">
        <v>493</v>
      </c>
      <c r="DG66" s="863" t="s">
        <v>598</v>
      </c>
      <c r="DH66" s="857"/>
      <c r="DI66" s="863" t="s">
        <v>943</v>
      </c>
      <c r="DJ66" s="863" t="s">
        <v>625</v>
      </c>
      <c r="DK66" s="857"/>
      <c r="DL66" s="863" t="s">
        <v>460</v>
      </c>
      <c r="DM66" s="857"/>
      <c r="DN66" s="863" t="s">
        <v>460</v>
      </c>
      <c r="DO66" s="857"/>
      <c r="DP66" s="857"/>
      <c r="DQ66" s="857"/>
      <c r="DR66" s="863" t="s">
        <v>564</v>
      </c>
      <c r="DS66" s="857"/>
      <c r="DT66" s="857"/>
      <c r="DU66" s="863" t="s">
        <v>502</v>
      </c>
      <c r="DV66" s="863" t="s">
        <v>502</v>
      </c>
      <c r="DW66" s="857"/>
      <c r="DX66" s="863" t="s">
        <v>510</v>
      </c>
      <c r="DY66" s="846"/>
    </row>
    <row r="67" spans="1:129" s="2" customFormat="1" ht="15.5" x14ac:dyDescent="0.35">
      <c r="A67" s="846"/>
      <c r="B67" s="858"/>
      <c r="C67" s="857"/>
      <c r="D67" s="863" t="s">
        <v>407</v>
      </c>
      <c r="E67" s="857"/>
      <c r="F67" s="857"/>
      <c r="G67" s="863" t="s">
        <v>764</v>
      </c>
      <c r="H67" s="857"/>
      <c r="I67" s="863" t="s">
        <v>704</v>
      </c>
      <c r="J67" s="863" t="s">
        <v>651</v>
      </c>
      <c r="K67" s="857"/>
      <c r="L67" s="863" t="s">
        <v>991</v>
      </c>
      <c r="M67" s="863" t="s">
        <v>461</v>
      </c>
      <c r="N67" s="857"/>
      <c r="O67" s="863" t="s">
        <v>891</v>
      </c>
      <c r="P67" s="857"/>
      <c r="Q67" s="857"/>
      <c r="R67" s="857"/>
      <c r="S67" s="857"/>
      <c r="T67" s="857"/>
      <c r="U67" s="863" t="s">
        <v>428</v>
      </c>
      <c r="V67" s="857"/>
      <c r="W67" s="857"/>
      <c r="X67" s="863" t="s">
        <v>379</v>
      </c>
      <c r="Y67" s="863" t="s">
        <v>419</v>
      </c>
      <c r="Z67" s="857"/>
      <c r="AA67" s="857"/>
      <c r="AB67" s="857"/>
      <c r="AC67" s="863" t="s">
        <v>278</v>
      </c>
      <c r="AD67" s="863" t="s">
        <v>916</v>
      </c>
      <c r="AE67" s="857"/>
      <c r="AF67" s="863" t="s">
        <v>512</v>
      </c>
      <c r="AG67" s="863" t="s">
        <v>257</v>
      </c>
      <c r="AH67" s="863" t="s">
        <v>300</v>
      </c>
      <c r="AI67" s="857"/>
      <c r="AJ67" s="863" t="s">
        <v>518</v>
      </c>
      <c r="AK67" s="863" t="s">
        <v>533</v>
      </c>
      <c r="AL67" s="863" t="s">
        <v>540</v>
      </c>
      <c r="AM67" s="857"/>
      <c r="AN67" s="863" t="s">
        <v>552</v>
      </c>
      <c r="AO67" s="863" t="s">
        <v>334</v>
      </c>
      <c r="AP67" s="857"/>
      <c r="AQ67" s="863" t="s">
        <v>1015</v>
      </c>
      <c r="AR67" s="863" t="s">
        <v>1015</v>
      </c>
      <c r="AS67" s="863" t="s">
        <v>338</v>
      </c>
      <c r="AT67" s="857"/>
      <c r="AU67" s="857"/>
      <c r="AV67" s="863" t="s">
        <v>847</v>
      </c>
      <c r="AW67" s="857"/>
      <c r="AX67" s="863" t="s">
        <v>394</v>
      </c>
      <c r="AY67" s="863" t="s">
        <v>656</v>
      </c>
      <c r="AZ67" s="857"/>
      <c r="BA67" s="857"/>
      <c r="BB67" s="857"/>
      <c r="BC67" s="857"/>
      <c r="BD67" s="863" t="s">
        <v>470</v>
      </c>
      <c r="BE67" s="863" t="s">
        <v>780</v>
      </c>
      <c r="BF67" s="863" t="s">
        <v>471</v>
      </c>
      <c r="BG67" s="863" t="s">
        <v>661</v>
      </c>
      <c r="BH67" s="863" t="s">
        <v>673</v>
      </c>
      <c r="BI67" s="863" t="s">
        <v>480</v>
      </c>
      <c r="BJ67" s="863" t="s">
        <v>714</v>
      </c>
      <c r="BK67" s="863" t="s">
        <v>727</v>
      </c>
      <c r="BL67" s="857"/>
      <c r="BM67" s="863" t="s">
        <v>484</v>
      </c>
      <c r="BN67" s="857"/>
      <c r="BO67" s="863" t="s">
        <v>983</v>
      </c>
      <c r="BP67" s="863" t="s">
        <v>441</v>
      </c>
      <c r="BQ67" s="863" t="s">
        <v>755</v>
      </c>
      <c r="BR67" s="857"/>
      <c r="BS67" s="857"/>
      <c r="BT67" s="863" t="s">
        <v>235</v>
      </c>
      <c r="BU67" s="863" t="s">
        <v>233</v>
      </c>
      <c r="BV67" s="863" t="s">
        <v>233</v>
      </c>
      <c r="BW67" s="857"/>
      <c r="BX67" s="863" t="s">
        <v>313</v>
      </c>
      <c r="BY67" s="857"/>
      <c r="BZ67" s="857"/>
      <c r="CA67" s="863" t="s">
        <v>681</v>
      </c>
      <c r="CB67" s="857"/>
      <c r="CC67" s="863" t="s">
        <v>1004</v>
      </c>
      <c r="CD67" s="857"/>
      <c r="CE67" s="857"/>
      <c r="CF67" s="857"/>
      <c r="CG67" s="857"/>
      <c r="CH67" s="857"/>
      <c r="CI67" s="863" t="s">
        <v>768</v>
      </c>
      <c r="CJ67" s="863" t="s">
        <v>561</v>
      </c>
      <c r="CK67" s="863" t="s">
        <v>598</v>
      </c>
      <c r="CL67" s="863" t="s">
        <v>219</v>
      </c>
      <c r="CM67" s="863" t="s">
        <v>471</v>
      </c>
      <c r="CN67" s="863" t="s">
        <v>615</v>
      </c>
      <c r="CO67" s="863" t="s">
        <v>625</v>
      </c>
      <c r="CP67" s="857"/>
      <c r="CQ67" s="857"/>
      <c r="CR67" s="857"/>
      <c r="CS67" s="857"/>
      <c r="CT67" s="863" t="s">
        <v>871</v>
      </c>
      <c r="CU67" s="863" t="s">
        <v>348</v>
      </c>
      <c r="CV67" s="857"/>
      <c r="CW67" s="863" t="s">
        <v>249</v>
      </c>
      <c r="CX67" s="863" t="s">
        <v>827</v>
      </c>
      <c r="CY67" s="857"/>
      <c r="CZ67" s="863" t="s">
        <v>356</v>
      </c>
      <c r="DA67" s="863" t="s">
        <v>363</v>
      </c>
      <c r="DB67" s="857"/>
      <c r="DC67" s="857"/>
      <c r="DD67" s="863" t="s">
        <v>261</v>
      </c>
      <c r="DE67" s="863" t="s">
        <v>121</v>
      </c>
      <c r="DF67" s="863" t="s">
        <v>495</v>
      </c>
      <c r="DG67" s="863" t="s">
        <v>599</v>
      </c>
      <c r="DH67" s="857"/>
      <c r="DI67" s="863" t="s">
        <v>945</v>
      </c>
      <c r="DJ67" s="857"/>
      <c r="DK67" s="857"/>
      <c r="DL67" s="863" t="s">
        <v>461</v>
      </c>
      <c r="DM67" s="857"/>
      <c r="DN67" s="863" t="s">
        <v>461</v>
      </c>
      <c r="DO67" s="857"/>
      <c r="DP67" s="857"/>
      <c r="DQ67" s="857"/>
      <c r="DR67" s="863" t="s">
        <v>565</v>
      </c>
      <c r="DS67" s="857"/>
      <c r="DT67" s="857"/>
      <c r="DU67" s="863" t="s">
        <v>504</v>
      </c>
      <c r="DV67" s="863" t="s">
        <v>506</v>
      </c>
      <c r="DW67" s="857"/>
      <c r="DX67" s="863" t="s">
        <v>464</v>
      </c>
      <c r="DY67" s="846"/>
    </row>
    <row r="68" spans="1:129" s="2" customFormat="1" ht="15.5" x14ac:dyDescent="0.35">
      <c r="A68" s="846"/>
      <c r="B68" s="858"/>
      <c r="C68" s="857"/>
      <c r="D68" s="857"/>
      <c r="E68" s="857"/>
      <c r="F68" s="857"/>
      <c r="G68" s="857"/>
      <c r="H68" s="857"/>
      <c r="I68" s="863" t="s">
        <v>706</v>
      </c>
      <c r="J68" s="863" t="s">
        <v>652</v>
      </c>
      <c r="K68" s="857"/>
      <c r="L68" s="857"/>
      <c r="M68" s="863" t="s">
        <v>462</v>
      </c>
      <c r="N68" s="857"/>
      <c r="O68" s="863" t="s">
        <v>893</v>
      </c>
      <c r="P68" s="857"/>
      <c r="Q68" s="857"/>
      <c r="R68" s="857"/>
      <c r="S68" s="857"/>
      <c r="T68" s="857"/>
      <c r="U68" s="863" t="s">
        <v>207</v>
      </c>
      <c r="V68" s="857"/>
      <c r="W68" s="857"/>
      <c r="X68" s="857"/>
      <c r="Y68" s="857"/>
      <c r="Z68" s="857"/>
      <c r="AA68" s="857"/>
      <c r="AB68" s="857"/>
      <c r="AC68" s="863" t="s">
        <v>280</v>
      </c>
      <c r="AD68" s="863" t="s">
        <v>918</v>
      </c>
      <c r="AE68" s="857"/>
      <c r="AF68" s="857"/>
      <c r="AG68" s="863" t="s">
        <v>836</v>
      </c>
      <c r="AH68" s="863" t="s">
        <v>302</v>
      </c>
      <c r="AI68" s="857"/>
      <c r="AJ68" s="863" t="s">
        <v>519</v>
      </c>
      <c r="AK68" s="863" t="s">
        <v>535</v>
      </c>
      <c r="AL68" s="863" t="s">
        <v>542</v>
      </c>
      <c r="AM68" s="857"/>
      <c r="AN68" s="857"/>
      <c r="AO68" s="857"/>
      <c r="AP68" s="857"/>
      <c r="AQ68" s="863" t="s">
        <v>1017</v>
      </c>
      <c r="AR68" s="863" t="s">
        <v>1017</v>
      </c>
      <c r="AS68" s="863" t="s">
        <v>339</v>
      </c>
      <c r="AT68" s="857"/>
      <c r="AU68" s="857"/>
      <c r="AV68" s="863" t="s">
        <v>849</v>
      </c>
      <c r="AW68" s="857"/>
      <c r="AX68" s="863" t="s">
        <v>395</v>
      </c>
      <c r="AY68" s="863" t="s">
        <v>265</v>
      </c>
      <c r="AZ68" s="857"/>
      <c r="BA68" s="857"/>
      <c r="BB68" s="857"/>
      <c r="BC68" s="857"/>
      <c r="BD68" s="863" t="s">
        <v>471</v>
      </c>
      <c r="BE68" s="863" t="s">
        <v>782</v>
      </c>
      <c r="BF68" s="863" t="s">
        <v>605</v>
      </c>
      <c r="BG68" s="863" t="s">
        <v>663</v>
      </c>
      <c r="BH68" s="863" t="s">
        <v>675</v>
      </c>
      <c r="BI68" s="863" t="s">
        <v>481</v>
      </c>
      <c r="BJ68" s="863" t="s">
        <v>716</v>
      </c>
      <c r="BK68" s="863" t="s">
        <v>729</v>
      </c>
      <c r="BL68" s="857"/>
      <c r="BM68" s="863" t="s">
        <v>636</v>
      </c>
      <c r="BN68" s="857"/>
      <c r="BO68" s="857"/>
      <c r="BP68" s="863" t="s">
        <v>443</v>
      </c>
      <c r="BQ68" s="857"/>
      <c r="BR68" s="857"/>
      <c r="BS68" s="857"/>
      <c r="BT68" s="863" t="s">
        <v>117</v>
      </c>
      <c r="BU68" s="863" t="s">
        <v>453</v>
      </c>
      <c r="BV68" s="863" t="s">
        <v>453</v>
      </c>
      <c r="BW68" s="857"/>
      <c r="BX68" s="863" t="s">
        <v>315</v>
      </c>
      <c r="BY68" s="857"/>
      <c r="BZ68" s="857"/>
      <c r="CA68" s="863" t="s">
        <v>682</v>
      </c>
      <c r="CB68" s="857"/>
      <c r="CC68" s="863" t="s">
        <v>237</v>
      </c>
      <c r="CD68" s="857"/>
      <c r="CE68" s="857"/>
      <c r="CF68" s="857"/>
      <c r="CG68" s="857"/>
      <c r="CH68" s="857"/>
      <c r="CI68" s="863" t="s">
        <v>770</v>
      </c>
      <c r="CJ68" s="863" t="s">
        <v>465</v>
      </c>
      <c r="CK68" s="863" t="s">
        <v>599</v>
      </c>
      <c r="CL68" s="863" t="s">
        <v>603</v>
      </c>
      <c r="CM68" s="863" t="s">
        <v>610</v>
      </c>
      <c r="CN68" s="863" t="s">
        <v>617</v>
      </c>
      <c r="CO68" s="857"/>
      <c r="CP68" s="857"/>
      <c r="CQ68" s="857"/>
      <c r="CR68" s="857"/>
      <c r="CS68" s="857"/>
      <c r="CT68" s="863" t="s">
        <v>873</v>
      </c>
      <c r="CU68" s="863" t="s">
        <v>349</v>
      </c>
      <c r="CV68" s="857"/>
      <c r="CW68" s="863" t="s">
        <v>252</v>
      </c>
      <c r="CX68" s="863" t="s">
        <v>829</v>
      </c>
      <c r="CY68" s="857"/>
      <c r="CZ68" s="863" t="s">
        <v>358</v>
      </c>
      <c r="DA68" s="863" t="s">
        <v>365</v>
      </c>
      <c r="DB68" s="857"/>
      <c r="DC68" s="857"/>
      <c r="DD68" s="863" t="s">
        <v>487</v>
      </c>
      <c r="DE68" s="863" t="s">
        <v>556</v>
      </c>
      <c r="DF68" s="863" t="s">
        <v>496</v>
      </c>
      <c r="DG68" s="857"/>
      <c r="DH68" s="857"/>
      <c r="DI68" s="863" t="s">
        <v>947</v>
      </c>
      <c r="DJ68" s="857"/>
      <c r="DK68" s="857"/>
      <c r="DL68" s="863" t="s">
        <v>462</v>
      </c>
      <c r="DM68" s="857"/>
      <c r="DN68" s="863" t="s">
        <v>462</v>
      </c>
      <c r="DO68" s="857"/>
      <c r="DP68" s="857"/>
      <c r="DQ68" s="857"/>
      <c r="DR68" s="863" t="s">
        <v>566</v>
      </c>
      <c r="DS68" s="857"/>
      <c r="DT68" s="857"/>
      <c r="DU68" s="863" t="s">
        <v>506</v>
      </c>
      <c r="DV68" s="857"/>
      <c r="DW68" s="857"/>
      <c r="DX68" s="863" t="s">
        <v>512</v>
      </c>
      <c r="DY68" s="846"/>
    </row>
    <row r="69" spans="1:129" s="2" customFormat="1" ht="15.5" x14ac:dyDescent="0.35">
      <c r="A69" s="846"/>
      <c r="B69" s="858"/>
      <c r="C69" s="857"/>
      <c r="D69" s="857"/>
      <c r="E69" s="857"/>
      <c r="F69" s="857"/>
      <c r="G69" s="857"/>
      <c r="H69" s="857"/>
      <c r="I69" s="863" t="s">
        <v>707</v>
      </c>
      <c r="J69" s="863" t="s">
        <v>654</v>
      </c>
      <c r="K69" s="857"/>
      <c r="L69" s="857"/>
      <c r="M69" s="863" t="s">
        <v>510</v>
      </c>
      <c r="N69" s="857"/>
      <c r="O69" s="863" t="s">
        <v>895</v>
      </c>
      <c r="P69" s="857"/>
      <c r="Q69" s="857"/>
      <c r="R69" s="857"/>
      <c r="S69" s="857"/>
      <c r="T69" s="857"/>
      <c r="U69" s="857"/>
      <c r="V69" s="857"/>
      <c r="W69" s="857"/>
      <c r="X69" s="857"/>
      <c r="Y69" s="857"/>
      <c r="Z69" s="857"/>
      <c r="AA69" s="857"/>
      <c r="AB69" s="857"/>
      <c r="AC69" s="863" t="s">
        <v>282</v>
      </c>
      <c r="AD69" s="863" t="s">
        <v>920</v>
      </c>
      <c r="AE69" s="857"/>
      <c r="AF69" s="857"/>
      <c r="AG69" s="863" t="s">
        <v>838</v>
      </c>
      <c r="AH69" s="863" t="s">
        <v>304</v>
      </c>
      <c r="AI69" s="857"/>
      <c r="AJ69" s="863" t="s">
        <v>520</v>
      </c>
      <c r="AK69" s="857"/>
      <c r="AL69" s="863" t="s">
        <v>544</v>
      </c>
      <c r="AM69" s="857"/>
      <c r="AN69" s="857"/>
      <c r="AO69" s="857"/>
      <c r="AP69" s="857"/>
      <c r="AQ69" s="857"/>
      <c r="AR69" s="857"/>
      <c r="AS69" s="857"/>
      <c r="AT69" s="857"/>
      <c r="AU69" s="857"/>
      <c r="AV69" s="863" t="s">
        <v>851</v>
      </c>
      <c r="AW69" s="857"/>
      <c r="AX69" s="863" t="s">
        <v>396</v>
      </c>
      <c r="AY69" s="857"/>
      <c r="AZ69" s="857"/>
      <c r="BA69" s="857"/>
      <c r="BB69" s="857"/>
      <c r="BC69" s="857"/>
      <c r="BD69" s="863" t="s">
        <v>472</v>
      </c>
      <c r="BE69" s="863" t="s">
        <v>784</v>
      </c>
      <c r="BF69" s="863" t="s">
        <v>607</v>
      </c>
      <c r="BG69" s="857"/>
      <c r="BH69" s="863" t="s">
        <v>676</v>
      </c>
      <c r="BI69" s="863" t="s">
        <v>482</v>
      </c>
      <c r="BJ69" s="863" t="s">
        <v>718</v>
      </c>
      <c r="BK69" s="863" t="s">
        <v>731</v>
      </c>
      <c r="BL69" s="857"/>
      <c r="BM69" s="857"/>
      <c r="BN69" s="857"/>
      <c r="BO69" s="857"/>
      <c r="BP69" s="863" t="s">
        <v>444</v>
      </c>
      <c r="BQ69" s="857"/>
      <c r="BR69" s="857"/>
      <c r="BS69" s="857"/>
      <c r="BT69" s="857"/>
      <c r="BU69" s="863" t="s">
        <v>587</v>
      </c>
      <c r="BV69" s="857"/>
      <c r="BW69" s="857"/>
      <c r="BX69" s="863" t="s">
        <v>317</v>
      </c>
      <c r="BY69" s="857"/>
      <c r="BZ69" s="857"/>
      <c r="CA69" s="863" t="s">
        <v>683</v>
      </c>
      <c r="CB69" s="857"/>
      <c r="CC69" s="857"/>
      <c r="CD69" s="857"/>
      <c r="CE69" s="857"/>
      <c r="CF69" s="857"/>
      <c r="CG69" s="857"/>
      <c r="CH69" s="857"/>
      <c r="CI69" s="863" t="s">
        <v>772</v>
      </c>
      <c r="CJ69" s="863" t="s">
        <v>466</v>
      </c>
      <c r="CK69" s="857"/>
      <c r="CL69" s="863" t="s">
        <v>605</v>
      </c>
      <c r="CM69" s="863" t="s">
        <v>611</v>
      </c>
      <c r="CN69" s="863" t="s">
        <v>245</v>
      </c>
      <c r="CO69" s="857"/>
      <c r="CP69" s="857"/>
      <c r="CQ69" s="857"/>
      <c r="CR69" s="857"/>
      <c r="CS69" s="857"/>
      <c r="CT69" s="863" t="s">
        <v>875</v>
      </c>
      <c r="CU69" s="857"/>
      <c r="CV69" s="857"/>
      <c r="CW69" s="863" t="s">
        <v>809</v>
      </c>
      <c r="CX69" s="857"/>
      <c r="CY69" s="857"/>
      <c r="CZ69" s="857"/>
      <c r="DA69" s="863" t="s">
        <v>367</v>
      </c>
      <c r="DB69" s="857"/>
      <c r="DC69" s="857"/>
      <c r="DD69" s="863" t="s">
        <v>488</v>
      </c>
      <c r="DE69" s="863" t="s">
        <v>461</v>
      </c>
      <c r="DF69" s="863" t="s">
        <v>497</v>
      </c>
      <c r="DG69" s="857"/>
      <c r="DH69" s="857"/>
      <c r="DI69" s="863" t="s">
        <v>949</v>
      </c>
      <c r="DJ69" s="857"/>
      <c r="DK69" s="857"/>
      <c r="DL69" s="863" t="s">
        <v>510</v>
      </c>
      <c r="DM69" s="857"/>
      <c r="DN69" s="863" t="s">
        <v>464</v>
      </c>
      <c r="DO69" s="857"/>
      <c r="DP69" s="857"/>
      <c r="DQ69" s="857"/>
      <c r="DR69" s="863" t="s">
        <v>568</v>
      </c>
      <c r="DS69" s="857"/>
      <c r="DT69" s="857"/>
      <c r="DU69" s="863" t="s">
        <v>508</v>
      </c>
      <c r="DV69" s="857"/>
      <c r="DW69" s="857"/>
      <c r="DX69" s="857"/>
      <c r="DY69" s="846"/>
    </row>
    <row r="70" spans="1:129" s="2" customFormat="1" ht="15.5" x14ac:dyDescent="0.35">
      <c r="A70" s="846"/>
      <c r="B70" s="858"/>
      <c r="C70" s="857"/>
      <c r="D70" s="857"/>
      <c r="E70" s="857"/>
      <c r="F70" s="857"/>
      <c r="G70" s="857"/>
      <c r="H70" s="857"/>
      <c r="I70" s="863" t="s">
        <v>708</v>
      </c>
      <c r="J70" s="863" t="s">
        <v>655</v>
      </c>
      <c r="K70" s="857"/>
      <c r="L70" s="857"/>
      <c r="M70" s="863" t="s">
        <v>551</v>
      </c>
      <c r="N70" s="857"/>
      <c r="O70" s="863" t="s">
        <v>897</v>
      </c>
      <c r="P70" s="857"/>
      <c r="Q70" s="857"/>
      <c r="R70" s="857"/>
      <c r="S70" s="857"/>
      <c r="T70" s="857"/>
      <c r="U70" s="857"/>
      <c r="V70" s="857"/>
      <c r="W70" s="857"/>
      <c r="X70" s="857"/>
      <c r="Y70" s="857"/>
      <c r="Z70" s="857"/>
      <c r="AA70" s="857"/>
      <c r="AB70" s="857"/>
      <c r="AC70" s="863" t="s">
        <v>284</v>
      </c>
      <c r="AD70" s="863" t="s">
        <v>922</v>
      </c>
      <c r="AE70" s="857"/>
      <c r="AF70" s="857"/>
      <c r="AG70" s="863" t="s">
        <v>840</v>
      </c>
      <c r="AH70" s="863" t="s">
        <v>306</v>
      </c>
      <c r="AI70" s="857"/>
      <c r="AJ70" s="863" t="s">
        <v>522</v>
      </c>
      <c r="AK70" s="857"/>
      <c r="AL70" s="863" t="s">
        <v>546</v>
      </c>
      <c r="AM70" s="857"/>
      <c r="AN70" s="857"/>
      <c r="AO70" s="857"/>
      <c r="AP70" s="857"/>
      <c r="AQ70" s="857"/>
      <c r="AR70" s="857"/>
      <c r="AS70" s="857"/>
      <c r="AT70" s="857"/>
      <c r="AU70" s="857"/>
      <c r="AV70" s="863" t="s">
        <v>853</v>
      </c>
      <c r="AW70" s="857"/>
      <c r="AX70" s="863" t="s">
        <v>397</v>
      </c>
      <c r="AY70" s="857"/>
      <c r="AZ70" s="857"/>
      <c r="BA70" s="857"/>
      <c r="BB70" s="857"/>
      <c r="BC70" s="857"/>
      <c r="BD70" s="863" t="s">
        <v>473</v>
      </c>
      <c r="BE70" s="863" t="s">
        <v>786</v>
      </c>
      <c r="BF70" s="863" t="s">
        <v>473</v>
      </c>
      <c r="BG70" s="857"/>
      <c r="BH70" s="863" t="s">
        <v>677</v>
      </c>
      <c r="BI70" s="857"/>
      <c r="BJ70" s="863" t="s">
        <v>720</v>
      </c>
      <c r="BK70" s="863" t="s">
        <v>733</v>
      </c>
      <c r="BL70" s="857"/>
      <c r="BM70" s="857"/>
      <c r="BN70" s="857"/>
      <c r="BO70" s="857"/>
      <c r="BP70" s="857"/>
      <c r="BQ70" s="857"/>
      <c r="BR70" s="857"/>
      <c r="BS70" s="857"/>
      <c r="BT70" s="857"/>
      <c r="BU70" s="857"/>
      <c r="BV70" s="857"/>
      <c r="BW70" s="857"/>
      <c r="BX70" s="863" t="s">
        <v>319</v>
      </c>
      <c r="BY70" s="857"/>
      <c r="BZ70" s="857"/>
      <c r="CA70" s="863" t="s">
        <v>684</v>
      </c>
      <c r="CB70" s="857"/>
      <c r="CC70" s="857"/>
      <c r="CD70" s="857"/>
      <c r="CE70" s="857"/>
      <c r="CF70" s="857"/>
      <c r="CG70" s="857"/>
      <c r="CH70" s="857"/>
      <c r="CI70" s="857"/>
      <c r="CJ70" s="857"/>
      <c r="CK70" s="857"/>
      <c r="CL70" s="863" t="s">
        <v>607</v>
      </c>
      <c r="CM70" s="863" t="s">
        <v>492</v>
      </c>
      <c r="CN70" s="863" t="s">
        <v>618</v>
      </c>
      <c r="CO70" s="857"/>
      <c r="CP70" s="857"/>
      <c r="CQ70" s="857"/>
      <c r="CR70" s="857"/>
      <c r="CS70" s="857"/>
      <c r="CT70" s="863" t="s">
        <v>877</v>
      </c>
      <c r="CU70" s="857"/>
      <c r="CV70" s="857"/>
      <c r="CW70" s="863" t="s">
        <v>811</v>
      </c>
      <c r="CX70" s="857"/>
      <c r="CY70" s="857"/>
      <c r="CZ70" s="857"/>
      <c r="DA70" s="863" t="s">
        <v>369</v>
      </c>
      <c r="DB70" s="857"/>
      <c r="DC70" s="857"/>
      <c r="DD70" s="863" t="s">
        <v>489</v>
      </c>
      <c r="DE70" s="863" t="s">
        <v>558</v>
      </c>
      <c r="DF70" s="863" t="s">
        <v>498</v>
      </c>
      <c r="DG70" s="857"/>
      <c r="DH70" s="857"/>
      <c r="DI70" s="863" t="s">
        <v>951</v>
      </c>
      <c r="DJ70" s="857"/>
      <c r="DK70" s="857"/>
      <c r="DL70" s="863" t="s">
        <v>551</v>
      </c>
      <c r="DM70" s="857"/>
      <c r="DN70" s="863" t="s">
        <v>465</v>
      </c>
      <c r="DO70" s="857"/>
      <c r="DP70" s="857"/>
      <c r="DQ70" s="857"/>
      <c r="DR70" s="863" t="s">
        <v>570</v>
      </c>
      <c r="DS70" s="857"/>
      <c r="DT70" s="857"/>
      <c r="DU70" s="857"/>
      <c r="DV70" s="857"/>
      <c r="DW70" s="857"/>
      <c r="DX70" s="857"/>
      <c r="DY70" s="846"/>
    </row>
    <row r="71" spans="1:129" s="2" customFormat="1" ht="15.5" x14ac:dyDescent="0.35">
      <c r="A71" s="846"/>
      <c r="B71" s="858"/>
      <c r="C71" s="857"/>
      <c r="D71" s="857"/>
      <c r="E71" s="857"/>
      <c r="F71" s="857"/>
      <c r="G71" s="857"/>
      <c r="H71" s="857"/>
      <c r="I71" s="857"/>
      <c r="J71" s="863" t="s">
        <v>656</v>
      </c>
      <c r="K71" s="857"/>
      <c r="L71" s="857"/>
      <c r="M71" s="863" t="s">
        <v>464</v>
      </c>
      <c r="N71" s="857"/>
      <c r="O71" s="863" t="s">
        <v>899</v>
      </c>
      <c r="P71" s="857"/>
      <c r="Q71" s="857"/>
      <c r="R71" s="857"/>
      <c r="S71" s="857"/>
      <c r="T71" s="857"/>
      <c r="U71" s="857"/>
      <c r="V71" s="857"/>
      <c r="W71" s="857"/>
      <c r="X71" s="857"/>
      <c r="Y71" s="857"/>
      <c r="Z71" s="857"/>
      <c r="AA71" s="857"/>
      <c r="AB71" s="857"/>
      <c r="AC71" s="863" t="s">
        <v>286</v>
      </c>
      <c r="AD71" s="863" t="s">
        <v>924</v>
      </c>
      <c r="AE71" s="857"/>
      <c r="AF71" s="857"/>
      <c r="AG71" s="857"/>
      <c r="AH71" s="857"/>
      <c r="AI71" s="857"/>
      <c r="AJ71" s="863" t="s">
        <v>524</v>
      </c>
      <c r="AK71" s="857"/>
      <c r="AL71" s="857"/>
      <c r="AM71" s="857"/>
      <c r="AN71" s="857"/>
      <c r="AO71" s="857"/>
      <c r="AP71" s="857"/>
      <c r="AQ71" s="857"/>
      <c r="AR71" s="857"/>
      <c r="AS71" s="857"/>
      <c r="AT71" s="857"/>
      <c r="AU71" s="857"/>
      <c r="AV71" s="863" t="s">
        <v>854</v>
      </c>
      <c r="AW71" s="857"/>
      <c r="AX71" s="857"/>
      <c r="AY71" s="857"/>
      <c r="AZ71" s="857"/>
      <c r="BA71" s="857"/>
      <c r="BB71" s="857"/>
      <c r="BC71" s="857"/>
      <c r="BD71" s="863" t="s">
        <v>475</v>
      </c>
      <c r="BE71" s="857"/>
      <c r="BF71" s="863" t="s">
        <v>475</v>
      </c>
      <c r="BG71" s="857"/>
      <c r="BH71" s="857"/>
      <c r="BI71" s="857"/>
      <c r="BJ71" s="863" t="s">
        <v>722</v>
      </c>
      <c r="BK71" s="863" t="s">
        <v>735</v>
      </c>
      <c r="BL71" s="857"/>
      <c r="BM71" s="857"/>
      <c r="BN71" s="857"/>
      <c r="BO71" s="857"/>
      <c r="BP71" s="857"/>
      <c r="BQ71" s="857"/>
      <c r="BR71" s="857"/>
      <c r="BS71" s="857"/>
      <c r="BT71" s="857"/>
      <c r="BU71" s="857"/>
      <c r="BV71" s="857"/>
      <c r="BW71" s="857"/>
      <c r="BX71" s="863" t="s">
        <v>321</v>
      </c>
      <c r="BY71" s="857"/>
      <c r="BZ71" s="857"/>
      <c r="CA71" s="863" t="s">
        <v>685</v>
      </c>
      <c r="CB71" s="857"/>
      <c r="CC71" s="857"/>
      <c r="CD71" s="857"/>
      <c r="CE71" s="857"/>
      <c r="CF71" s="857"/>
      <c r="CG71" s="857"/>
      <c r="CH71" s="857"/>
      <c r="CI71" s="857"/>
      <c r="CJ71" s="857"/>
      <c r="CK71" s="857"/>
      <c r="CL71" s="857"/>
      <c r="CM71" s="863" t="s">
        <v>495</v>
      </c>
      <c r="CN71" s="863" t="s">
        <v>620</v>
      </c>
      <c r="CO71" s="857"/>
      <c r="CP71" s="857"/>
      <c r="CQ71" s="857"/>
      <c r="CR71" s="857"/>
      <c r="CS71" s="857"/>
      <c r="CT71" s="863" t="s">
        <v>879</v>
      </c>
      <c r="CU71" s="857"/>
      <c r="CV71" s="857"/>
      <c r="CW71" s="863" t="s">
        <v>813</v>
      </c>
      <c r="CX71" s="857"/>
      <c r="CY71" s="857"/>
      <c r="CZ71" s="857"/>
      <c r="DA71" s="857"/>
      <c r="DB71" s="857"/>
      <c r="DC71" s="857"/>
      <c r="DD71" s="863" t="s">
        <v>490</v>
      </c>
      <c r="DE71" s="863" t="s">
        <v>462</v>
      </c>
      <c r="DF71" s="857"/>
      <c r="DG71" s="857"/>
      <c r="DH71" s="857"/>
      <c r="DI71" s="863" t="s">
        <v>953</v>
      </c>
      <c r="DJ71" s="857"/>
      <c r="DK71" s="857"/>
      <c r="DL71" s="863" t="s">
        <v>464</v>
      </c>
      <c r="DM71" s="857"/>
      <c r="DN71" s="863" t="s">
        <v>466</v>
      </c>
      <c r="DO71" s="857"/>
      <c r="DP71" s="857"/>
      <c r="DQ71" s="857"/>
      <c r="DR71" s="863" t="s">
        <v>572</v>
      </c>
      <c r="DS71" s="857"/>
      <c r="DT71" s="857"/>
      <c r="DU71" s="857"/>
      <c r="DV71" s="857"/>
      <c r="DW71" s="857"/>
      <c r="DX71" s="857"/>
      <c r="DY71" s="846"/>
    </row>
    <row r="72" spans="1:129" s="2" customFormat="1" ht="15.5" x14ac:dyDescent="0.35">
      <c r="A72" s="846"/>
      <c r="B72" s="858"/>
      <c r="C72" s="857"/>
      <c r="D72" s="857"/>
      <c r="E72" s="857"/>
      <c r="F72" s="857"/>
      <c r="G72" s="857"/>
      <c r="H72" s="857"/>
      <c r="I72" s="857"/>
      <c r="J72" s="857"/>
      <c r="K72" s="857"/>
      <c r="L72" s="857"/>
      <c r="M72" s="863" t="s">
        <v>561</v>
      </c>
      <c r="N72" s="857"/>
      <c r="O72" s="863" t="s">
        <v>901</v>
      </c>
      <c r="P72" s="857"/>
      <c r="Q72" s="857"/>
      <c r="R72" s="857"/>
      <c r="S72" s="857"/>
      <c r="T72" s="857"/>
      <c r="U72" s="857"/>
      <c r="V72" s="857"/>
      <c r="W72" s="857"/>
      <c r="X72" s="857"/>
      <c r="Y72" s="857"/>
      <c r="Z72" s="857"/>
      <c r="AA72" s="857"/>
      <c r="AB72" s="857"/>
      <c r="AC72" s="863" t="s">
        <v>288</v>
      </c>
      <c r="AD72" s="863" t="s">
        <v>926</v>
      </c>
      <c r="AE72" s="857"/>
      <c r="AF72" s="857"/>
      <c r="AG72" s="857"/>
      <c r="AH72" s="857"/>
      <c r="AI72" s="857"/>
      <c r="AJ72" s="863" t="s">
        <v>526</v>
      </c>
      <c r="AK72" s="857"/>
      <c r="AL72" s="857"/>
      <c r="AM72" s="857"/>
      <c r="AN72" s="857"/>
      <c r="AO72" s="857"/>
      <c r="AP72" s="857"/>
      <c r="AQ72" s="857"/>
      <c r="AR72" s="857"/>
      <c r="AS72" s="857"/>
      <c r="AT72" s="857"/>
      <c r="AU72" s="857"/>
      <c r="AV72" s="863" t="s">
        <v>856</v>
      </c>
      <c r="AW72" s="857"/>
      <c r="AX72" s="857"/>
      <c r="AY72" s="857"/>
      <c r="AZ72" s="857"/>
      <c r="BA72" s="857"/>
      <c r="BB72" s="857"/>
      <c r="BC72" s="857"/>
      <c r="BD72" s="863" t="s">
        <v>477</v>
      </c>
      <c r="BE72" s="857"/>
      <c r="BF72" s="857"/>
      <c r="BG72" s="857"/>
      <c r="BH72" s="857"/>
      <c r="BI72" s="857"/>
      <c r="BJ72" s="857"/>
      <c r="BK72" s="863" t="s">
        <v>737</v>
      </c>
      <c r="BL72" s="857"/>
      <c r="BM72" s="857"/>
      <c r="BN72" s="857"/>
      <c r="BO72" s="857"/>
      <c r="BP72" s="857"/>
      <c r="BQ72" s="857"/>
      <c r="BR72" s="857"/>
      <c r="BS72" s="857"/>
      <c r="BT72" s="857"/>
      <c r="BU72" s="857"/>
      <c r="BV72" s="857"/>
      <c r="BW72" s="857"/>
      <c r="BX72" s="863" t="s">
        <v>323</v>
      </c>
      <c r="BY72" s="857"/>
      <c r="BZ72" s="857"/>
      <c r="CA72" s="863" t="s">
        <v>686</v>
      </c>
      <c r="CB72" s="857"/>
      <c r="CC72" s="857"/>
      <c r="CD72" s="857"/>
      <c r="CE72" s="857"/>
      <c r="CF72" s="857"/>
      <c r="CG72" s="857"/>
      <c r="CH72" s="857"/>
      <c r="CI72" s="857"/>
      <c r="CJ72" s="857"/>
      <c r="CK72" s="857"/>
      <c r="CL72" s="857"/>
      <c r="CM72" s="863" t="s">
        <v>496</v>
      </c>
      <c r="CN72" s="863" t="s">
        <v>481</v>
      </c>
      <c r="CO72" s="857"/>
      <c r="CP72" s="857"/>
      <c r="CQ72" s="857"/>
      <c r="CR72" s="857"/>
      <c r="CS72" s="857"/>
      <c r="CT72" s="863" t="s">
        <v>881</v>
      </c>
      <c r="CU72" s="857"/>
      <c r="CV72" s="857"/>
      <c r="CW72" s="863" t="s">
        <v>815</v>
      </c>
      <c r="CX72" s="857"/>
      <c r="CY72" s="857"/>
      <c r="CZ72" s="857"/>
      <c r="DA72" s="857"/>
      <c r="DB72" s="857"/>
      <c r="DC72" s="857"/>
      <c r="DD72" s="857"/>
      <c r="DE72" s="863" t="s">
        <v>230</v>
      </c>
      <c r="DF72" s="857"/>
      <c r="DG72" s="857"/>
      <c r="DH72" s="857"/>
      <c r="DI72" s="863" t="s">
        <v>955</v>
      </c>
      <c r="DJ72" s="857"/>
      <c r="DK72" s="857"/>
      <c r="DL72" s="863" t="s">
        <v>561</v>
      </c>
      <c r="DM72" s="857"/>
      <c r="DN72" s="863" t="s">
        <v>467</v>
      </c>
      <c r="DO72" s="857"/>
      <c r="DP72" s="857"/>
      <c r="DQ72" s="857"/>
      <c r="DR72" s="863" t="s">
        <v>574</v>
      </c>
      <c r="DS72" s="857"/>
      <c r="DT72" s="857"/>
      <c r="DU72" s="857"/>
      <c r="DV72" s="857"/>
      <c r="DW72" s="857"/>
      <c r="DX72" s="857"/>
      <c r="DY72" s="846"/>
    </row>
    <row r="73" spans="1:129" s="2" customFormat="1" ht="15.5" x14ac:dyDescent="0.35">
      <c r="A73" s="846"/>
      <c r="B73" s="858"/>
      <c r="C73" s="857"/>
      <c r="D73" s="857"/>
      <c r="E73" s="857"/>
      <c r="F73" s="857"/>
      <c r="G73" s="857"/>
      <c r="H73" s="857"/>
      <c r="I73" s="857"/>
      <c r="J73" s="857"/>
      <c r="K73" s="857"/>
      <c r="L73" s="857"/>
      <c r="M73" s="863" t="s">
        <v>585</v>
      </c>
      <c r="N73" s="857"/>
      <c r="O73" s="863" t="s">
        <v>903</v>
      </c>
      <c r="P73" s="857"/>
      <c r="Q73" s="857"/>
      <c r="R73" s="857"/>
      <c r="S73" s="857"/>
      <c r="T73" s="857"/>
      <c r="U73" s="857"/>
      <c r="V73" s="857"/>
      <c r="W73" s="857"/>
      <c r="X73" s="857"/>
      <c r="Y73" s="857"/>
      <c r="Z73" s="857"/>
      <c r="AA73" s="857"/>
      <c r="AB73" s="857"/>
      <c r="AC73" s="863" t="s">
        <v>290</v>
      </c>
      <c r="AD73" s="863" t="s">
        <v>928</v>
      </c>
      <c r="AE73" s="857"/>
      <c r="AF73" s="857"/>
      <c r="AG73" s="857"/>
      <c r="AH73" s="857"/>
      <c r="AI73" s="857"/>
      <c r="AJ73" s="857"/>
      <c r="AK73" s="857"/>
      <c r="AL73" s="857"/>
      <c r="AM73" s="857"/>
      <c r="AN73" s="857"/>
      <c r="AO73" s="857"/>
      <c r="AP73" s="857"/>
      <c r="AQ73" s="857"/>
      <c r="AR73" s="857"/>
      <c r="AS73" s="857"/>
      <c r="AT73" s="857"/>
      <c r="AU73" s="857"/>
      <c r="AV73" s="863" t="s">
        <v>858</v>
      </c>
      <c r="AW73" s="857"/>
      <c r="AX73" s="857"/>
      <c r="AY73" s="857"/>
      <c r="AZ73" s="857"/>
      <c r="BA73" s="857"/>
      <c r="BB73" s="857"/>
      <c r="BC73" s="857"/>
      <c r="BD73" s="857"/>
      <c r="BE73" s="857"/>
      <c r="BF73" s="857"/>
      <c r="BG73" s="857"/>
      <c r="BH73" s="857"/>
      <c r="BI73" s="857"/>
      <c r="BJ73" s="857"/>
      <c r="BK73" s="863" t="s">
        <v>738</v>
      </c>
      <c r="BL73" s="857"/>
      <c r="BM73" s="857"/>
      <c r="BN73" s="857"/>
      <c r="BO73" s="857"/>
      <c r="BP73" s="857"/>
      <c r="BQ73" s="857"/>
      <c r="BR73" s="857"/>
      <c r="BS73" s="857"/>
      <c r="BT73" s="857"/>
      <c r="BU73" s="857"/>
      <c r="BV73" s="857"/>
      <c r="BW73" s="857"/>
      <c r="BX73" s="857"/>
      <c r="BY73" s="857"/>
      <c r="BZ73" s="857"/>
      <c r="CA73" s="863" t="s">
        <v>688</v>
      </c>
      <c r="CB73" s="857"/>
      <c r="CC73" s="857"/>
      <c r="CD73" s="857"/>
      <c r="CE73" s="857"/>
      <c r="CF73" s="857"/>
      <c r="CG73" s="857"/>
      <c r="CH73" s="857"/>
      <c r="CI73" s="857"/>
      <c r="CJ73" s="857"/>
      <c r="CK73" s="857"/>
      <c r="CL73" s="857"/>
      <c r="CM73" s="863" t="s">
        <v>497</v>
      </c>
      <c r="CN73" s="857"/>
      <c r="CO73" s="857"/>
      <c r="CP73" s="857"/>
      <c r="CQ73" s="857"/>
      <c r="CR73" s="857"/>
      <c r="CS73" s="857"/>
      <c r="CT73" s="863" t="s">
        <v>883</v>
      </c>
      <c r="CU73" s="857"/>
      <c r="CV73" s="857"/>
      <c r="CW73" s="863" t="s">
        <v>817</v>
      </c>
      <c r="CX73" s="857"/>
      <c r="CY73" s="857"/>
      <c r="CZ73" s="857"/>
      <c r="DA73" s="857"/>
      <c r="DB73" s="857"/>
      <c r="DC73" s="857"/>
      <c r="DD73" s="857"/>
      <c r="DE73" s="863" t="s">
        <v>464</v>
      </c>
      <c r="DF73" s="857"/>
      <c r="DG73" s="857"/>
      <c r="DH73" s="857"/>
      <c r="DI73" s="863" t="s">
        <v>957</v>
      </c>
      <c r="DJ73" s="857"/>
      <c r="DK73" s="857"/>
      <c r="DL73" s="863" t="s">
        <v>465</v>
      </c>
      <c r="DM73" s="857"/>
      <c r="DN73" s="857"/>
      <c r="DO73" s="857"/>
      <c r="DP73" s="857"/>
      <c r="DQ73" s="857"/>
      <c r="DR73" s="863" t="s">
        <v>575</v>
      </c>
      <c r="DS73" s="857"/>
      <c r="DT73" s="857"/>
      <c r="DU73" s="857"/>
      <c r="DV73" s="857"/>
      <c r="DW73" s="857"/>
      <c r="DX73" s="857"/>
      <c r="DY73" s="846"/>
    </row>
    <row r="74" spans="1:129" s="2" customFormat="1" ht="15.5" x14ac:dyDescent="0.35">
      <c r="A74" s="846"/>
      <c r="B74" s="858"/>
      <c r="C74" s="857"/>
      <c r="D74" s="857"/>
      <c r="E74" s="857"/>
      <c r="F74" s="857"/>
      <c r="G74" s="857"/>
      <c r="H74" s="857"/>
      <c r="I74" s="857"/>
      <c r="J74" s="857"/>
      <c r="K74" s="857"/>
      <c r="L74" s="857"/>
      <c r="M74" s="863" t="s">
        <v>552</v>
      </c>
      <c r="N74" s="857"/>
      <c r="O74" s="863" t="s">
        <v>905</v>
      </c>
      <c r="P74" s="857"/>
      <c r="Q74" s="857"/>
      <c r="R74" s="857"/>
      <c r="S74" s="857"/>
      <c r="T74" s="857"/>
      <c r="U74" s="857"/>
      <c r="V74" s="857"/>
      <c r="W74" s="857"/>
      <c r="X74" s="857"/>
      <c r="Y74" s="857"/>
      <c r="Z74" s="857"/>
      <c r="AA74" s="857"/>
      <c r="AB74" s="857"/>
      <c r="AC74" s="863" t="s">
        <v>292</v>
      </c>
      <c r="AD74" s="863" t="s">
        <v>930</v>
      </c>
      <c r="AE74" s="857"/>
      <c r="AF74" s="857"/>
      <c r="AG74" s="857"/>
      <c r="AH74" s="857"/>
      <c r="AI74" s="857"/>
      <c r="AJ74" s="857"/>
      <c r="AK74" s="857"/>
      <c r="AL74" s="857"/>
      <c r="AM74" s="857"/>
      <c r="AN74" s="857"/>
      <c r="AO74" s="857"/>
      <c r="AP74" s="857"/>
      <c r="AQ74" s="857"/>
      <c r="AR74" s="857"/>
      <c r="AS74" s="857"/>
      <c r="AT74" s="857"/>
      <c r="AU74" s="857"/>
      <c r="AV74" s="863" t="s">
        <v>860</v>
      </c>
      <c r="AW74" s="857"/>
      <c r="AX74" s="857"/>
      <c r="AY74" s="857"/>
      <c r="AZ74" s="857"/>
      <c r="BA74" s="857"/>
      <c r="BB74" s="857"/>
      <c r="BC74" s="857"/>
      <c r="BD74" s="857"/>
      <c r="BE74" s="857"/>
      <c r="BF74" s="857"/>
      <c r="BG74" s="857"/>
      <c r="BH74" s="857"/>
      <c r="BI74" s="857"/>
      <c r="BJ74" s="857"/>
      <c r="BK74" s="857"/>
      <c r="BL74" s="857"/>
      <c r="BM74" s="857"/>
      <c r="BN74" s="857"/>
      <c r="BO74" s="857"/>
      <c r="BP74" s="857"/>
      <c r="BQ74" s="857"/>
      <c r="BR74" s="857"/>
      <c r="BS74" s="857"/>
      <c r="BT74" s="857"/>
      <c r="BU74" s="857"/>
      <c r="BV74" s="857"/>
      <c r="BW74" s="857"/>
      <c r="BX74" s="857"/>
      <c r="BY74" s="857"/>
      <c r="BZ74" s="857"/>
      <c r="CA74" s="863" t="s">
        <v>690</v>
      </c>
      <c r="CB74" s="857"/>
      <c r="CC74" s="857"/>
      <c r="CD74" s="857"/>
      <c r="CE74" s="857"/>
      <c r="CF74" s="857"/>
      <c r="CG74" s="857"/>
      <c r="CH74" s="857"/>
      <c r="CI74" s="857"/>
      <c r="CJ74" s="857"/>
      <c r="CK74" s="857"/>
      <c r="CL74" s="857"/>
      <c r="CM74" s="863" t="s">
        <v>498</v>
      </c>
      <c r="CN74" s="857"/>
      <c r="CO74" s="857"/>
      <c r="CP74" s="857"/>
      <c r="CQ74" s="857"/>
      <c r="CR74" s="857"/>
      <c r="CS74" s="857"/>
      <c r="CT74" s="857"/>
      <c r="CU74" s="857"/>
      <c r="CV74" s="857"/>
      <c r="CW74" s="863" t="s">
        <v>819</v>
      </c>
      <c r="CX74" s="857"/>
      <c r="CY74" s="857"/>
      <c r="CZ74" s="857"/>
      <c r="DA74" s="857"/>
      <c r="DB74" s="857"/>
      <c r="DC74" s="857"/>
      <c r="DD74" s="857"/>
      <c r="DE74" s="863" t="s">
        <v>561</v>
      </c>
      <c r="DF74" s="857"/>
      <c r="DG74" s="857"/>
      <c r="DH74" s="857"/>
      <c r="DI74" s="863" t="s">
        <v>959</v>
      </c>
      <c r="DJ74" s="857"/>
      <c r="DK74" s="857"/>
      <c r="DL74" s="863" t="s">
        <v>466</v>
      </c>
      <c r="DM74" s="857"/>
      <c r="DN74" s="857"/>
      <c r="DO74" s="857"/>
      <c r="DP74" s="857"/>
      <c r="DQ74" s="857"/>
      <c r="DR74" s="857"/>
      <c r="DS74" s="857"/>
      <c r="DT74" s="857"/>
      <c r="DU74" s="857"/>
      <c r="DV74" s="857"/>
      <c r="DW74" s="857"/>
      <c r="DX74" s="857"/>
      <c r="DY74" s="846"/>
    </row>
    <row r="75" spans="1:129" s="2" customFormat="1" ht="15.5" x14ac:dyDescent="0.35">
      <c r="A75" s="846"/>
      <c r="B75" s="858"/>
      <c r="C75" s="857"/>
      <c r="D75" s="857"/>
      <c r="E75" s="857"/>
      <c r="F75" s="857"/>
      <c r="G75" s="857"/>
      <c r="H75" s="857"/>
      <c r="I75" s="857"/>
      <c r="J75" s="857"/>
      <c r="K75" s="857"/>
      <c r="L75" s="857"/>
      <c r="M75" s="863" t="s">
        <v>465</v>
      </c>
      <c r="N75" s="857"/>
      <c r="O75" s="863" t="s">
        <v>907</v>
      </c>
      <c r="P75" s="857"/>
      <c r="Q75" s="857"/>
      <c r="R75" s="857"/>
      <c r="S75" s="857"/>
      <c r="T75" s="857"/>
      <c r="U75" s="857"/>
      <c r="V75" s="857"/>
      <c r="W75" s="857"/>
      <c r="X75" s="857"/>
      <c r="Y75" s="857"/>
      <c r="Z75" s="857"/>
      <c r="AA75" s="857"/>
      <c r="AB75" s="857"/>
      <c r="AC75" s="863" t="s">
        <v>294</v>
      </c>
      <c r="AD75" s="863" t="s">
        <v>932</v>
      </c>
      <c r="AE75" s="857"/>
      <c r="AF75" s="857"/>
      <c r="AG75" s="857"/>
      <c r="AH75" s="857"/>
      <c r="AI75" s="857"/>
      <c r="AJ75" s="857"/>
      <c r="AK75" s="857"/>
      <c r="AL75" s="857"/>
      <c r="AM75" s="857"/>
      <c r="AN75" s="857"/>
      <c r="AO75" s="857"/>
      <c r="AP75" s="857"/>
      <c r="AQ75" s="857"/>
      <c r="AR75" s="857"/>
      <c r="AS75" s="857"/>
      <c r="AT75" s="857"/>
      <c r="AU75" s="857"/>
      <c r="AV75" s="863" t="s">
        <v>862</v>
      </c>
      <c r="AW75" s="857"/>
      <c r="AX75" s="857"/>
      <c r="AY75" s="857"/>
      <c r="AZ75" s="857"/>
      <c r="BA75" s="857"/>
      <c r="BB75" s="857"/>
      <c r="BC75" s="857"/>
      <c r="BD75" s="857"/>
      <c r="BE75" s="857"/>
      <c r="BF75" s="857"/>
      <c r="BG75" s="857"/>
      <c r="BH75" s="857"/>
      <c r="BI75" s="857"/>
      <c r="BJ75" s="857"/>
      <c r="BK75" s="857"/>
      <c r="BL75" s="857"/>
      <c r="BM75" s="857"/>
      <c r="BN75" s="857"/>
      <c r="BO75" s="857"/>
      <c r="BP75" s="857"/>
      <c r="BQ75" s="857"/>
      <c r="BR75" s="857"/>
      <c r="BS75" s="857"/>
      <c r="BT75" s="857"/>
      <c r="BU75" s="857"/>
      <c r="BV75" s="857"/>
      <c r="BW75" s="857"/>
      <c r="BX75" s="857"/>
      <c r="BY75" s="857"/>
      <c r="BZ75" s="857"/>
      <c r="CA75" s="863" t="s">
        <v>692</v>
      </c>
      <c r="CB75" s="857"/>
      <c r="CC75" s="857"/>
      <c r="CD75" s="857"/>
      <c r="CE75" s="857"/>
      <c r="CF75" s="857"/>
      <c r="CG75" s="857"/>
      <c r="CH75" s="857"/>
      <c r="CI75" s="857"/>
      <c r="CJ75" s="857"/>
      <c r="CK75" s="857"/>
      <c r="CL75" s="857"/>
      <c r="CM75" s="863" t="s">
        <v>473</v>
      </c>
      <c r="CN75" s="857"/>
      <c r="CO75" s="857"/>
      <c r="CP75" s="857"/>
      <c r="CQ75" s="857"/>
      <c r="CR75" s="857"/>
      <c r="CS75" s="857"/>
      <c r="CT75" s="857"/>
      <c r="CU75" s="857"/>
      <c r="CV75" s="857"/>
      <c r="CW75" s="863" t="s">
        <v>253</v>
      </c>
      <c r="CX75" s="857"/>
      <c r="CY75" s="857"/>
      <c r="CZ75" s="857"/>
      <c r="DA75" s="857"/>
      <c r="DB75" s="857"/>
      <c r="DC75" s="857"/>
      <c r="DD75" s="857"/>
      <c r="DE75" s="863" t="s">
        <v>465</v>
      </c>
      <c r="DF75" s="857"/>
      <c r="DG75" s="857"/>
      <c r="DH75" s="857"/>
      <c r="DI75" s="863" t="s">
        <v>961</v>
      </c>
      <c r="DJ75" s="857"/>
      <c r="DK75" s="857"/>
      <c r="DL75" s="863" t="s">
        <v>512</v>
      </c>
      <c r="DM75" s="857"/>
      <c r="DN75" s="857"/>
      <c r="DO75" s="857"/>
      <c r="DP75" s="857"/>
      <c r="DQ75" s="857"/>
      <c r="DR75" s="857"/>
      <c r="DS75" s="857"/>
      <c r="DT75" s="857"/>
      <c r="DU75" s="857"/>
      <c r="DV75" s="857"/>
      <c r="DW75" s="857"/>
      <c r="DX75" s="857"/>
      <c r="DY75" s="846"/>
    </row>
    <row r="76" spans="1:129" s="2" customFormat="1" ht="15.5" x14ac:dyDescent="0.35">
      <c r="A76" s="846"/>
      <c r="B76" s="858"/>
      <c r="C76" s="857"/>
      <c r="D76" s="857"/>
      <c r="E76" s="857"/>
      <c r="F76" s="857"/>
      <c r="G76" s="857"/>
      <c r="H76" s="857"/>
      <c r="I76" s="857"/>
      <c r="J76" s="857"/>
      <c r="K76" s="857"/>
      <c r="L76" s="857"/>
      <c r="M76" s="863" t="s">
        <v>466</v>
      </c>
      <c r="N76" s="857"/>
      <c r="O76" s="863" t="s">
        <v>909</v>
      </c>
      <c r="P76" s="857"/>
      <c r="Q76" s="857"/>
      <c r="R76" s="857"/>
      <c r="S76" s="857"/>
      <c r="T76" s="857"/>
      <c r="U76" s="857"/>
      <c r="V76" s="857"/>
      <c r="W76" s="857"/>
      <c r="X76" s="857"/>
      <c r="Y76" s="857"/>
      <c r="Z76" s="857"/>
      <c r="AA76" s="857"/>
      <c r="AB76" s="857"/>
      <c r="AC76" s="857"/>
      <c r="AD76" s="863" t="s">
        <v>934</v>
      </c>
      <c r="AE76" s="857"/>
      <c r="AF76" s="857"/>
      <c r="AG76" s="857"/>
      <c r="AH76" s="857"/>
      <c r="AI76" s="857"/>
      <c r="AJ76" s="857"/>
      <c r="AK76" s="857"/>
      <c r="AL76" s="857"/>
      <c r="AM76" s="857"/>
      <c r="AN76" s="857"/>
      <c r="AO76" s="857"/>
      <c r="AP76" s="857"/>
      <c r="AQ76" s="857"/>
      <c r="AR76" s="857"/>
      <c r="AS76" s="857"/>
      <c r="AT76" s="857"/>
      <c r="AU76" s="857"/>
      <c r="AV76" s="863" t="s">
        <v>864</v>
      </c>
      <c r="AW76" s="857"/>
      <c r="AX76" s="857"/>
      <c r="AY76" s="857"/>
      <c r="AZ76" s="857"/>
      <c r="BA76" s="857"/>
      <c r="BB76" s="857"/>
      <c r="BC76" s="857"/>
      <c r="BD76" s="857"/>
      <c r="BE76" s="857"/>
      <c r="BF76" s="857"/>
      <c r="BG76" s="857"/>
      <c r="BH76" s="857"/>
      <c r="BI76" s="857"/>
      <c r="BJ76" s="857"/>
      <c r="BK76" s="857"/>
      <c r="BL76" s="857"/>
      <c r="BM76" s="857"/>
      <c r="BN76" s="857"/>
      <c r="BO76" s="857"/>
      <c r="BP76" s="857"/>
      <c r="BQ76" s="857"/>
      <c r="BR76" s="857"/>
      <c r="BS76" s="857"/>
      <c r="BT76" s="857"/>
      <c r="BU76" s="857"/>
      <c r="BV76" s="857"/>
      <c r="BW76" s="857"/>
      <c r="BX76" s="857"/>
      <c r="BY76" s="857"/>
      <c r="BZ76" s="857"/>
      <c r="CA76" s="857"/>
      <c r="CB76" s="857"/>
      <c r="CC76" s="857"/>
      <c r="CD76" s="857"/>
      <c r="CE76" s="857"/>
      <c r="CF76" s="857"/>
      <c r="CG76" s="857"/>
      <c r="CH76" s="857"/>
      <c r="CI76" s="857"/>
      <c r="CJ76" s="857"/>
      <c r="CK76" s="857"/>
      <c r="CL76" s="857"/>
      <c r="CM76" s="863" t="s">
        <v>475</v>
      </c>
      <c r="CN76" s="857"/>
      <c r="CO76" s="857"/>
      <c r="CP76" s="857"/>
      <c r="CQ76" s="857"/>
      <c r="CR76" s="857"/>
      <c r="CS76" s="857"/>
      <c r="CT76" s="857"/>
      <c r="CU76" s="857"/>
      <c r="CV76" s="857"/>
      <c r="CW76" s="857"/>
      <c r="CX76" s="857"/>
      <c r="CY76" s="857"/>
      <c r="CZ76" s="857"/>
      <c r="DA76" s="857"/>
      <c r="DB76" s="857"/>
      <c r="DC76" s="857"/>
      <c r="DD76" s="857"/>
      <c r="DE76" s="863" t="s">
        <v>466</v>
      </c>
      <c r="DF76" s="857"/>
      <c r="DG76" s="857"/>
      <c r="DH76" s="857"/>
      <c r="DI76" s="863" t="s">
        <v>963</v>
      </c>
      <c r="DJ76" s="857"/>
      <c r="DK76" s="857"/>
      <c r="DL76" s="863" t="s">
        <v>467</v>
      </c>
      <c r="DM76" s="857"/>
      <c r="DN76" s="857"/>
      <c r="DO76" s="857"/>
      <c r="DP76" s="857"/>
      <c r="DQ76" s="857"/>
      <c r="DR76" s="857"/>
      <c r="DS76" s="857"/>
      <c r="DT76" s="857"/>
      <c r="DU76" s="857"/>
      <c r="DV76" s="857"/>
      <c r="DW76" s="857"/>
      <c r="DX76" s="857"/>
      <c r="DY76" s="846"/>
    </row>
    <row r="77" spans="1:129" s="2" customFormat="1" ht="15.5" x14ac:dyDescent="0.35">
      <c r="A77" s="846"/>
      <c r="B77" s="858"/>
      <c r="C77" s="857"/>
      <c r="D77" s="857"/>
      <c r="E77" s="857"/>
      <c r="F77" s="857"/>
      <c r="G77" s="857"/>
      <c r="H77" s="857"/>
      <c r="I77" s="857"/>
      <c r="J77" s="857"/>
      <c r="K77" s="857"/>
      <c r="L77" s="857"/>
      <c r="M77" s="863" t="s">
        <v>467</v>
      </c>
      <c r="N77" s="857"/>
      <c r="O77" s="857"/>
      <c r="P77" s="857"/>
      <c r="Q77" s="857"/>
      <c r="R77" s="857"/>
      <c r="S77" s="857"/>
      <c r="T77" s="857"/>
      <c r="U77" s="857"/>
      <c r="V77" s="857"/>
      <c r="W77" s="857"/>
      <c r="X77" s="857"/>
      <c r="Y77" s="857"/>
      <c r="Z77" s="857"/>
      <c r="AA77" s="857"/>
      <c r="AB77" s="857"/>
      <c r="AC77" s="857"/>
      <c r="AD77" s="863" t="s">
        <v>936</v>
      </c>
      <c r="AE77" s="857"/>
      <c r="AF77" s="857"/>
      <c r="AG77" s="857"/>
      <c r="AH77" s="857"/>
      <c r="AI77" s="857"/>
      <c r="AJ77" s="857"/>
      <c r="AK77" s="857"/>
      <c r="AL77" s="857"/>
      <c r="AM77" s="857"/>
      <c r="AN77" s="857"/>
      <c r="AO77" s="857"/>
      <c r="AP77" s="857"/>
      <c r="AQ77" s="857"/>
      <c r="AR77" s="857"/>
      <c r="AS77" s="857"/>
      <c r="AT77" s="857"/>
      <c r="AU77" s="857"/>
      <c r="AV77" s="857"/>
      <c r="AW77" s="857"/>
      <c r="AX77" s="857"/>
      <c r="AY77" s="857"/>
      <c r="AZ77" s="857"/>
      <c r="BA77" s="857"/>
      <c r="BB77" s="857"/>
      <c r="BC77" s="857"/>
      <c r="BD77" s="857"/>
      <c r="BE77" s="857"/>
      <c r="BF77" s="857"/>
      <c r="BG77" s="857"/>
      <c r="BH77" s="857"/>
      <c r="BI77" s="857"/>
      <c r="BJ77" s="857"/>
      <c r="BK77" s="857"/>
      <c r="BL77" s="857"/>
      <c r="BM77" s="857"/>
      <c r="BN77" s="857"/>
      <c r="BO77" s="857"/>
      <c r="BP77" s="857"/>
      <c r="BQ77" s="857"/>
      <c r="BR77" s="857"/>
      <c r="BS77" s="857"/>
      <c r="BT77" s="857"/>
      <c r="BU77" s="857"/>
      <c r="BV77" s="857"/>
      <c r="BW77" s="857"/>
      <c r="BX77" s="857"/>
      <c r="BY77" s="857"/>
      <c r="BZ77" s="857"/>
      <c r="CA77" s="857"/>
      <c r="CB77" s="857"/>
      <c r="CC77" s="857"/>
      <c r="CD77" s="857"/>
      <c r="CE77" s="857"/>
      <c r="CF77" s="857"/>
      <c r="CG77" s="857"/>
      <c r="CH77" s="857"/>
      <c r="CI77" s="857"/>
      <c r="CJ77" s="857"/>
      <c r="CK77" s="857"/>
      <c r="CL77" s="857"/>
      <c r="CM77" s="857"/>
      <c r="CN77" s="857"/>
      <c r="CO77" s="857"/>
      <c r="CP77" s="857"/>
      <c r="CQ77" s="857"/>
      <c r="CR77" s="857"/>
      <c r="CS77" s="857"/>
      <c r="CT77" s="857"/>
      <c r="CU77" s="857"/>
      <c r="CV77" s="857"/>
      <c r="CW77" s="857"/>
      <c r="CX77" s="857"/>
      <c r="CY77" s="857"/>
      <c r="CZ77" s="857"/>
      <c r="DA77" s="857"/>
      <c r="DB77" s="857"/>
      <c r="DC77" s="857"/>
      <c r="DD77" s="857"/>
      <c r="DE77" s="857"/>
      <c r="DF77" s="857"/>
      <c r="DG77" s="857"/>
      <c r="DH77" s="857"/>
      <c r="DI77" s="863" t="s">
        <v>965</v>
      </c>
      <c r="DJ77" s="857"/>
      <c r="DK77" s="857"/>
      <c r="DL77" s="857"/>
      <c r="DM77" s="857"/>
      <c r="DN77" s="857"/>
      <c r="DO77" s="857"/>
      <c r="DP77" s="857"/>
      <c r="DQ77" s="857"/>
      <c r="DR77" s="857"/>
      <c r="DS77" s="857"/>
      <c r="DT77" s="857"/>
      <c r="DU77" s="857"/>
      <c r="DV77" s="857"/>
      <c r="DW77" s="857"/>
      <c r="DX77" s="857"/>
      <c r="DY77" s="846"/>
    </row>
    <row r="78" spans="1:129" s="2" customFormat="1" ht="15.5" x14ac:dyDescent="0.35">
      <c r="A78" s="846"/>
      <c r="B78" s="858"/>
      <c r="C78" s="857"/>
      <c r="D78" s="857"/>
      <c r="E78" s="857"/>
      <c r="F78" s="857"/>
      <c r="G78" s="857"/>
      <c r="H78" s="857"/>
      <c r="I78" s="857"/>
      <c r="J78" s="857"/>
      <c r="K78" s="857"/>
      <c r="L78" s="857"/>
      <c r="M78" s="857"/>
      <c r="N78" s="857"/>
      <c r="O78" s="857"/>
      <c r="P78" s="857"/>
      <c r="Q78" s="857"/>
      <c r="R78" s="857"/>
      <c r="S78" s="857"/>
      <c r="T78" s="857"/>
      <c r="U78" s="857"/>
      <c r="V78" s="857"/>
      <c r="W78" s="857"/>
      <c r="X78" s="857"/>
      <c r="Y78" s="857"/>
      <c r="Z78" s="857"/>
      <c r="AA78" s="857"/>
      <c r="AB78" s="857"/>
      <c r="AC78" s="857"/>
      <c r="AD78" s="863" t="s">
        <v>938</v>
      </c>
      <c r="AE78" s="857"/>
      <c r="AF78" s="857"/>
      <c r="AG78" s="857"/>
      <c r="AH78" s="857"/>
      <c r="AI78" s="857"/>
      <c r="AJ78" s="857"/>
      <c r="AK78" s="857"/>
      <c r="AL78" s="857"/>
      <c r="AM78" s="857"/>
      <c r="AN78" s="857"/>
      <c r="AO78" s="857"/>
      <c r="AP78" s="857"/>
      <c r="AQ78" s="857"/>
      <c r="AR78" s="857"/>
      <c r="AS78" s="857"/>
      <c r="AT78" s="857"/>
      <c r="AU78" s="857"/>
      <c r="AV78" s="857"/>
      <c r="AW78" s="857"/>
      <c r="AX78" s="857"/>
      <c r="AY78" s="857"/>
      <c r="AZ78" s="857"/>
      <c r="BA78" s="857"/>
      <c r="BB78" s="857"/>
      <c r="BC78" s="857"/>
      <c r="BD78" s="857"/>
      <c r="BE78" s="857"/>
      <c r="BF78" s="857"/>
      <c r="BG78" s="857"/>
      <c r="BH78" s="857"/>
      <c r="BI78" s="857"/>
      <c r="BJ78" s="857"/>
      <c r="BK78" s="857"/>
      <c r="BL78" s="857"/>
      <c r="BM78" s="857"/>
      <c r="BN78" s="857"/>
      <c r="BO78" s="857"/>
      <c r="BP78" s="857"/>
      <c r="BQ78" s="857"/>
      <c r="BR78" s="857"/>
      <c r="BS78" s="857"/>
      <c r="BT78" s="857"/>
      <c r="BU78" s="857"/>
      <c r="BV78" s="857"/>
      <c r="BW78" s="857"/>
      <c r="BX78" s="857"/>
      <c r="BY78" s="857"/>
      <c r="BZ78" s="857"/>
      <c r="CA78" s="857"/>
      <c r="CB78" s="857"/>
      <c r="CC78" s="857"/>
      <c r="CD78" s="857"/>
      <c r="CE78" s="857"/>
      <c r="CF78" s="857"/>
      <c r="CG78" s="857"/>
      <c r="CH78" s="857"/>
      <c r="CI78" s="857"/>
      <c r="CJ78" s="857"/>
      <c r="CK78" s="857"/>
      <c r="CL78" s="857"/>
      <c r="CM78" s="857"/>
      <c r="CN78" s="857"/>
      <c r="CO78" s="857"/>
      <c r="CP78" s="857"/>
      <c r="CQ78" s="857"/>
      <c r="CR78" s="857"/>
      <c r="CS78" s="857"/>
      <c r="CT78" s="857"/>
      <c r="CU78" s="857"/>
      <c r="CV78" s="857"/>
      <c r="CW78" s="857"/>
      <c r="CX78" s="857"/>
      <c r="CY78" s="857"/>
      <c r="CZ78" s="857"/>
      <c r="DA78" s="857"/>
      <c r="DB78" s="857"/>
      <c r="DC78" s="857"/>
      <c r="DD78" s="857"/>
      <c r="DE78" s="857"/>
      <c r="DF78" s="857"/>
      <c r="DG78" s="857"/>
      <c r="DH78" s="857"/>
      <c r="DI78" s="863" t="s">
        <v>967</v>
      </c>
      <c r="DJ78" s="857"/>
      <c r="DK78" s="857"/>
      <c r="DL78" s="857"/>
      <c r="DM78" s="857"/>
      <c r="DN78" s="857"/>
      <c r="DO78" s="857"/>
      <c r="DP78" s="857"/>
      <c r="DQ78" s="857"/>
      <c r="DR78" s="857"/>
      <c r="DS78" s="857"/>
      <c r="DT78" s="857"/>
      <c r="DU78" s="857"/>
      <c r="DV78" s="857"/>
      <c r="DW78" s="857"/>
      <c r="DX78" s="857"/>
      <c r="DY78" s="846"/>
    </row>
    <row r="79" spans="1:129" s="2" customFormat="1" ht="15.5" x14ac:dyDescent="0.35">
      <c r="A79" s="846"/>
      <c r="B79" s="858"/>
      <c r="C79" s="857"/>
      <c r="D79" s="857"/>
      <c r="E79" s="857"/>
      <c r="F79" s="857"/>
      <c r="G79" s="857"/>
      <c r="H79" s="857"/>
      <c r="I79" s="857"/>
      <c r="J79" s="857"/>
      <c r="K79" s="857"/>
      <c r="L79" s="857"/>
      <c r="M79" s="857"/>
      <c r="N79" s="857"/>
      <c r="O79" s="857"/>
      <c r="P79" s="857"/>
      <c r="Q79" s="857"/>
      <c r="R79" s="857"/>
      <c r="S79" s="857"/>
      <c r="T79" s="857"/>
      <c r="U79" s="857"/>
      <c r="V79" s="857"/>
      <c r="W79" s="857"/>
      <c r="X79" s="857"/>
      <c r="Y79" s="857"/>
      <c r="Z79" s="857"/>
      <c r="AA79" s="857"/>
      <c r="AB79" s="857"/>
      <c r="AC79" s="857"/>
      <c r="AD79" s="857"/>
      <c r="AE79" s="857"/>
      <c r="AF79" s="857"/>
      <c r="AG79" s="857"/>
      <c r="AH79" s="857"/>
      <c r="AI79" s="857"/>
      <c r="AJ79" s="857"/>
      <c r="AK79" s="857"/>
      <c r="AL79" s="857"/>
      <c r="AM79" s="857"/>
      <c r="AN79" s="857"/>
      <c r="AO79" s="857"/>
      <c r="AP79" s="857"/>
      <c r="AQ79" s="857"/>
      <c r="AR79" s="857"/>
      <c r="AS79" s="857"/>
      <c r="AT79" s="857"/>
      <c r="AU79" s="857"/>
      <c r="AV79" s="857"/>
      <c r="AW79" s="857"/>
      <c r="AX79" s="857"/>
      <c r="AY79" s="857"/>
      <c r="AZ79" s="857"/>
      <c r="BA79" s="857"/>
      <c r="BB79" s="857"/>
      <c r="BC79" s="857"/>
      <c r="BD79" s="857"/>
      <c r="BE79" s="857"/>
      <c r="BF79" s="857"/>
      <c r="BG79" s="857"/>
      <c r="BH79" s="857"/>
      <c r="BI79" s="857"/>
      <c r="BJ79" s="857"/>
      <c r="BK79" s="857"/>
      <c r="BL79" s="857"/>
      <c r="BM79" s="857"/>
      <c r="BN79" s="857"/>
      <c r="BO79" s="857"/>
      <c r="BP79" s="857"/>
      <c r="BQ79" s="857"/>
      <c r="BR79" s="857"/>
      <c r="BS79" s="857"/>
      <c r="BT79" s="857"/>
      <c r="BU79" s="857"/>
      <c r="BV79" s="857"/>
      <c r="BW79" s="857"/>
      <c r="BX79" s="857"/>
      <c r="BY79" s="857"/>
      <c r="BZ79" s="857"/>
      <c r="CA79" s="857"/>
      <c r="CB79" s="857"/>
      <c r="CC79" s="857"/>
      <c r="CD79" s="857"/>
      <c r="CE79" s="857"/>
      <c r="CF79" s="857"/>
      <c r="CG79" s="857"/>
      <c r="CH79" s="857"/>
      <c r="CI79" s="857"/>
      <c r="CJ79" s="857"/>
      <c r="CK79" s="857"/>
      <c r="CL79" s="857"/>
      <c r="CM79" s="857"/>
      <c r="CN79" s="857"/>
      <c r="CO79" s="857"/>
      <c r="CP79" s="857"/>
      <c r="CQ79" s="857"/>
      <c r="CR79" s="857"/>
      <c r="CS79" s="857"/>
      <c r="CT79" s="857"/>
      <c r="CU79" s="857"/>
      <c r="CV79" s="857"/>
      <c r="CW79" s="857"/>
      <c r="CX79" s="857"/>
      <c r="CY79" s="857"/>
      <c r="CZ79" s="857"/>
      <c r="DA79" s="857"/>
      <c r="DB79" s="857"/>
      <c r="DC79" s="857"/>
      <c r="DD79" s="857"/>
      <c r="DE79" s="857"/>
      <c r="DF79" s="857"/>
      <c r="DG79" s="857"/>
      <c r="DH79" s="857"/>
      <c r="DI79" s="863" t="s">
        <v>969</v>
      </c>
      <c r="DJ79" s="857"/>
      <c r="DK79" s="857"/>
      <c r="DL79" s="857"/>
      <c r="DM79" s="857"/>
      <c r="DN79" s="857"/>
      <c r="DO79" s="857"/>
      <c r="DP79" s="857"/>
      <c r="DQ79" s="857"/>
      <c r="DR79" s="857"/>
      <c r="DS79" s="857"/>
      <c r="DT79" s="857"/>
      <c r="DU79" s="857"/>
      <c r="DV79" s="857"/>
      <c r="DW79" s="857"/>
      <c r="DX79" s="857"/>
      <c r="DY79" s="846"/>
    </row>
    <row r="80" spans="1:129" s="2" customFormat="1" ht="15.5" x14ac:dyDescent="0.35">
      <c r="A80" s="846"/>
      <c r="B80" s="858"/>
      <c r="C80" s="857"/>
      <c r="D80" s="857"/>
      <c r="E80" s="857"/>
      <c r="F80" s="857"/>
      <c r="G80" s="857"/>
      <c r="H80" s="857"/>
      <c r="I80" s="857"/>
      <c r="J80" s="857"/>
      <c r="K80" s="857"/>
      <c r="L80" s="857"/>
      <c r="M80" s="857"/>
      <c r="N80" s="857"/>
      <c r="O80" s="857"/>
      <c r="P80" s="857"/>
      <c r="Q80" s="857"/>
      <c r="R80" s="857"/>
      <c r="S80" s="857"/>
      <c r="T80" s="857"/>
      <c r="U80" s="857"/>
      <c r="V80" s="857"/>
      <c r="W80" s="857"/>
      <c r="X80" s="857"/>
      <c r="Y80" s="857"/>
      <c r="Z80" s="857"/>
      <c r="AA80" s="857"/>
      <c r="AB80" s="857"/>
      <c r="AC80" s="857"/>
      <c r="AD80" s="857"/>
      <c r="AE80" s="857"/>
      <c r="AF80" s="857"/>
      <c r="AG80" s="857"/>
      <c r="AH80" s="857"/>
      <c r="AI80" s="857"/>
      <c r="AJ80" s="857"/>
      <c r="AK80" s="857"/>
      <c r="AL80" s="857"/>
      <c r="AM80" s="857"/>
      <c r="AN80" s="857"/>
      <c r="AO80" s="857"/>
      <c r="AP80" s="857"/>
      <c r="AQ80" s="857"/>
      <c r="AR80" s="857"/>
      <c r="AS80" s="857"/>
      <c r="AT80" s="857"/>
      <c r="AU80" s="857"/>
      <c r="AV80" s="857"/>
      <c r="AW80" s="857"/>
      <c r="AX80" s="857"/>
      <c r="AY80" s="857"/>
      <c r="AZ80" s="857"/>
      <c r="BA80" s="857"/>
      <c r="BB80" s="857"/>
      <c r="BC80" s="857"/>
      <c r="BD80" s="857"/>
      <c r="BE80" s="857"/>
      <c r="BF80" s="857"/>
      <c r="BG80" s="857"/>
      <c r="BH80" s="857"/>
      <c r="BI80" s="857"/>
      <c r="BJ80" s="857"/>
      <c r="BK80" s="857"/>
      <c r="BL80" s="857"/>
      <c r="BM80" s="857"/>
      <c r="BN80" s="857"/>
      <c r="BO80" s="857"/>
      <c r="BP80" s="857"/>
      <c r="BQ80" s="857"/>
      <c r="BR80" s="857"/>
      <c r="BS80" s="857"/>
      <c r="BT80" s="857"/>
      <c r="BU80" s="857"/>
      <c r="BV80" s="857"/>
      <c r="BW80" s="857"/>
      <c r="BX80" s="857"/>
      <c r="BY80" s="857"/>
      <c r="BZ80" s="857"/>
      <c r="CA80" s="857"/>
      <c r="CB80" s="857"/>
      <c r="CC80" s="857"/>
      <c r="CD80" s="857"/>
      <c r="CE80" s="857"/>
      <c r="CF80" s="857"/>
      <c r="CG80" s="857"/>
      <c r="CH80" s="857"/>
      <c r="CI80" s="857"/>
      <c r="CJ80" s="857"/>
      <c r="CK80" s="857"/>
      <c r="CL80" s="857"/>
      <c r="CM80" s="857"/>
      <c r="CN80" s="857"/>
      <c r="CO80" s="857"/>
      <c r="CP80" s="857"/>
      <c r="CQ80" s="857"/>
      <c r="CR80" s="857"/>
      <c r="CS80" s="857"/>
      <c r="CT80" s="857"/>
      <c r="CU80" s="857"/>
      <c r="CV80" s="857"/>
      <c r="CW80" s="857"/>
      <c r="CX80" s="857"/>
      <c r="CY80" s="857"/>
      <c r="CZ80" s="857"/>
      <c r="DA80" s="857"/>
      <c r="DB80" s="857"/>
      <c r="DC80" s="857"/>
      <c r="DD80" s="857"/>
      <c r="DE80" s="857"/>
      <c r="DF80" s="857"/>
      <c r="DG80" s="857"/>
      <c r="DH80" s="857"/>
      <c r="DI80" s="863" t="s">
        <v>971</v>
      </c>
      <c r="DJ80" s="857"/>
      <c r="DK80" s="857"/>
      <c r="DL80" s="857"/>
      <c r="DM80" s="857"/>
      <c r="DN80" s="857"/>
      <c r="DO80" s="857"/>
      <c r="DP80" s="857"/>
      <c r="DQ80" s="857"/>
      <c r="DR80" s="857"/>
      <c r="DS80" s="857"/>
      <c r="DT80" s="857"/>
      <c r="DU80" s="857"/>
      <c r="DV80" s="857"/>
      <c r="DW80" s="857"/>
      <c r="DX80" s="857"/>
      <c r="DY80" s="846"/>
    </row>
    <row r="81" spans="1:129" s="2" customFormat="1" ht="15.5" x14ac:dyDescent="0.35">
      <c r="A81" s="846"/>
      <c r="B81" s="858"/>
      <c r="C81" s="857"/>
      <c r="D81" s="857"/>
      <c r="E81" s="857"/>
      <c r="F81" s="857"/>
      <c r="G81" s="857"/>
      <c r="H81" s="857"/>
      <c r="I81" s="857"/>
      <c r="J81" s="857"/>
      <c r="K81" s="857"/>
      <c r="L81" s="857"/>
      <c r="M81" s="857"/>
      <c r="N81" s="857"/>
      <c r="O81" s="857"/>
      <c r="P81" s="857"/>
      <c r="Q81" s="857"/>
      <c r="R81" s="857"/>
      <c r="S81" s="857"/>
      <c r="T81" s="857"/>
      <c r="U81" s="857"/>
      <c r="V81" s="857"/>
      <c r="W81" s="857"/>
      <c r="X81" s="857"/>
      <c r="Y81" s="857"/>
      <c r="Z81" s="857"/>
      <c r="AA81" s="857"/>
      <c r="AB81" s="857"/>
      <c r="AC81" s="857"/>
      <c r="AD81" s="857"/>
      <c r="AE81" s="857"/>
      <c r="AF81" s="857"/>
      <c r="AG81" s="857"/>
      <c r="AH81" s="857"/>
      <c r="AI81" s="857"/>
      <c r="AJ81" s="857"/>
      <c r="AK81" s="857"/>
      <c r="AL81" s="857"/>
      <c r="AM81" s="857"/>
      <c r="AN81" s="857"/>
      <c r="AO81" s="857"/>
      <c r="AP81" s="857"/>
      <c r="AQ81" s="857"/>
      <c r="AR81" s="857"/>
      <c r="AS81" s="857"/>
      <c r="AT81" s="857"/>
      <c r="AU81" s="857"/>
      <c r="AV81" s="857"/>
      <c r="AW81" s="857"/>
      <c r="AX81" s="857"/>
      <c r="AY81" s="857"/>
      <c r="AZ81" s="857"/>
      <c r="BA81" s="857"/>
      <c r="BB81" s="857"/>
      <c r="BC81" s="857"/>
      <c r="BD81" s="857"/>
      <c r="BE81" s="857"/>
      <c r="BF81" s="857"/>
      <c r="BG81" s="857"/>
      <c r="BH81" s="857"/>
      <c r="BI81" s="857"/>
      <c r="BJ81" s="857"/>
      <c r="BK81" s="857"/>
      <c r="BL81" s="857"/>
      <c r="BM81" s="857"/>
      <c r="BN81" s="857"/>
      <c r="BO81" s="857"/>
      <c r="BP81" s="857"/>
      <c r="BQ81" s="857"/>
      <c r="BR81" s="857"/>
      <c r="BS81" s="857"/>
      <c r="BT81" s="857"/>
      <c r="BU81" s="857"/>
      <c r="BV81" s="857"/>
      <c r="BW81" s="857"/>
      <c r="BX81" s="857"/>
      <c r="BY81" s="857"/>
      <c r="BZ81" s="857"/>
      <c r="CA81" s="857"/>
      <c r="CB81" s="857"/>
      <c r="CC81" s="857"/>
      <c r="CD81" s="857"/>
      <c r="CE81" s="857"/>
      <c r="CF81" s="857"/>
      <c r="CG81" s="857"/>
      <c r="CH81" s="857"/>
      <c r="CI81" s="857"/>
      <c r="CJ81" s="857"/>
      <c r="CK81" s="857"/>
      <c r="CL81" s="857"/>
      <c r="CM81" s="857"/>
      <c r="CN81" s="857"/>
      <c r="CO81" s="857"/>
      <c r="CP81" s="857"/>
      <c r="CQ81" s="857"/>
      <c r="CR81" s="857"/>
      <c r="CS81" s="857"/>
      <c r="CT81" s="857"/>
      <c r="CU81" s="857"/>
      <c r="CV81" s="857"/>
      <c r="CW81" s="857"/>
      <c r="CX81" s="857"/>
      <c r="CY81" s="857"/>
      <c r="CZ81" s="857"/>
      <c r="DA81" s="857"/>
      <c r="DB81" s="857"/>
      <c r="DC81" s="857"/>
      <c r="DD81" s="857"/>
      <c r="DE81" s="857"/>
      <c r="DF81" s="857"/>
      <c r="DG81" s="857"/>
      <c r="DH81" s="857"/>
      <c r="DI81" s="863" t="s">
        <v>973</v>
      </c>
      <c r="DJ81" s="857"/>
      <c r="DK81" s="857"/>
      <c r="DL81" s="857"/>
      <c r="DM81" s="857"/>
      <c r="DN81" s="857"/>
      <c r="DO81" s="857"/>
      <c r="DP81" s="857"/>
      <c r="DQ81" s="857"/>
      <c r="DR81" s="857"/>
      <c r="DS81" s="857"/>
      <c r="DT81" s="857"/>
      <c r="DU81" s="857"/>
      <c r="DV81" s="857"/>
      <c r="DW81" s="857"/>
      <c r="DX81" s="857"/>
      <c r="DY81" s="846"/>
    </row>
    <row r="82" spans="1:129" s="2" customFormat="1" ht="15.5" x14ac:dyDescent="0.35">
      <c r="A82" s="846"/>
      <c r="B82" s="859"/>
      <c r="C82" s="861"/>
      <c r="D82" s="861"/>
      <c r="E82" s="861"/>
      <c r="F82" s="861"/>
      <c r="G82" s="861"/>
      <c r="H82" s="861"/>
      <c r="I82" s="861"/>
      <c r="J82" s="861"/>
      <c r="K82" s="861"/>
      <c r="L82" s="861"/>
      <c r="M82" s="861"/>
      <c r="N82" s="861"/>
      <c r="O82" s="861"/>
      <c r="P82" s="861"/>
      <c r="Q82" s="861"/>
      <c r="R82" s="861"/>
      <c r="S82" s="861"/>
      <c r="T82" s="861"/>
      <c r="U82" s="861"/>
      <c r="V82" s="861"/>
      <c r="W82" s="861"/>
      <c r="X82" s="861"/>
      <c r="Y82" s="861"/>
      <c r="Z82" s="861"/>
      <c r="AA82" s="861"/>
      <c r="AB82" s="861"/>
      <c r="AC82" s="861"/>
      <c r="AD82" s="861"/>
      <c r="AE82" s="861"/>
      <c r="AF82" s="861"/>
      <c r="AG82" s="861"/>
      <c r="AH82" s="861"/>
      <c r="AI82" s="861"/>
      <c r="AJ82" s="861"/>
      <c r="AK82" s="861"/>
      <c r="AL82" s="861"/>
      <c r="AM82" s="861"/>
      <c r="AN82" s="861"/>
      <c r="AO82" s="861"/>
      <c r="AP82" s="861"/>
      <c r="AQ82" s="861"/>
      <c r="AR82" s="861"/>
      <c r="AS82" s="861"/>
      <c r="AT82" s="861"/>
      <c r="AU82" s="861"/>
      <c r="AV82" s="861"/>
      <c r="AW82" s="861"/>
      <c r="AX82" s="861"/>
      <c r="AY82" s="861"/>
      <c r="AZ82" s="861"/>
      <c r="BA82" s="861"/>
      <c r="BB82" s="861"/>
      <c r="BC82" s="861"/>
      <c r="BD82" s="861"/>
      <c r="BE82" s="861"/>
      <c r="BF82" s="861"/>
      <c r="BG82" s="861"/>
      <c r="BH82" s="861"/>
      <c r="BI82" s="861"/>
      <c r="BJ82" s="861"/>
      <c r="BK82" s="861"/>
      <c r="BL82" s="861"/>
      <c r="BM82" s="861"/>
      <c r="BN82" s="861"/>
      <c r="BO82" s="861"/>
      <c r="BP82" s="861"/>
      <c r="BQ82" s="861"/>
      <c r="BR82" s="861"/>
      <c r="BS82" s="861"/>
      <c r="BT82" s="861"/>
      <c r="BU82" s="861"/>
      <c r="BV82" s="861"/>
      <c r="BW82" s="861"/>
      <c r="BX82" s="861"/>
      <c r="BY82" s="861"/>
      <c r="BZ82" s="861"/>
      <c r="CA82" s="861"/>
      <c r="CB82" s="861"/>
      <c r="CC82" s="861"/>
      <c r="CD82" s="861"/>
      <c r="CE82" s="861"/>
      <c r="CF82" s="861"/>
      <c r="CG82" s="861"/>
      <c r="CH82" s="861"/>
      <c r="CI82" s="861"/>
      <c r="CJ82" s="861"/>
      <c r="CK82" s="861"/>
      <c r="CL82" s="861"/>
      <c r="CM82" s="861"/>
      <c r="CN82" s="861"/>
      <c r="CO82" s="861"/>
      <c r="CP82" s="861"/>
      <c r="CQ82" s="861"/>
      <c r="CR82" s="861"/>
      <c r="CS82" s="861"/>
      <c r="CT82" s="861"/>
      <c r="CU82" s="861"/>
      <c r="CV82" s="861"/>
      <c r="CW82" s="861"/>
      <c r="CX82" s="861"/>
      <c r="CY82" s="861"/>
      <c r="CZ82" s="861"/>
      <c r="DA82" s="861"/>
      <c r="DB82" s="861"/>
      <c r="DC82" s="861"/>
      <c r="DD82" s="861"/>
      <c r="DE82" s="861"/>
      <c r="DF82" s="861"/>
      <c r="DG82" s="861"/>
      <c r="DH82" s="861"/>
      <c r="DI82" s="865" t="s">
        <v>975</v>
      </c>
      <c r="DJ82" s="861"/>
      <c r="DK82" s="861"/>
      <c r="DL82" s="861"/>
      <c r="DM82" s="861"/>
      <c r="DN82" s="861"/>
      <c r="DO82" s="861"/>
      <c r="DP82" s="861"/>
      <c r="DQ82" s="861"/>
      <c r="DR82" s="861"/>
      <c r="DS82" s="861"/>
      <c r="DT82" s="861"/>
      <c r="DU82" s="861"/>
      <c r="DV82" s="861"/>
      <c r="DW82" s="861"/>
      <c r="DX82" s="861"/>
      <c r="DY82" s="862"/>
    </row>
    <row r="83" spans="1:129" s="2" customFormat="1" ht="15.5" x14ac:dyDescent="0.35">
      <c r="A83" s="709"/>
      <c r="B83" s="709"/>
      <c r="C83" s="709"/>
      <c r="D83" s="709"/>
      <c r="E83" s="709"/>
      <c r="F83" s="709"/>
      <c r="G83" s="709"/>
      <c r="H83" s="709"/>
      <c r="I83" s="709"/>
      <c r="J83" s="709"/>
      <c r="K83" s="709"/>
      <c r="L83" s="709"/>
      <c r="M83" s="709"/>
      <c r="N83" s="709"/>
      <c r="O83" s="709"/>
      <c r="P83" s="709"/>
      <c r="Q83" s="709"/>
      <c r="R83" s="709"/>
      <c r="S83" s="709"/>
      <c r="T83" s="709"/>
      <c r="U83" s="709"/>
      <c r="V83" s="709"/>
      <c r="W83" s="709"/>
      <c r="X83" s="709"/>
      <c r="Y83" s="709"/>
      <c r="Z83" s="709"/>
      <c r="AA83" s="709"/>
      <c r="AB83" s="709"/>
      <c r="AC83" s="709"/>
      <c r="AD83" s="709"/>
      <c r="AE83" s="709"/>
      <c r="AF83" s="709"/>
      <c r="AG83" s="709"/>
      <c r="AH83" s="709"/>
      <c r="AI83" s="709"/>
      <c r="AJ83" s="709"/>
      <c r="AK83" s="709"/>
      <c r="AL83" s="709"/>
      <c r="AM83" s="709"/>
      <c r="AN83" s="709"/>
      <c r="AO83" s="709"/>
      <c r="AP83" s="709"/>
      <c r="AQ83" s="709"/>
      <c r="AR83" s="709"/>
      <c r="AS83" s="709"/>
      <c r="AT83" s="709"/>
      <c r="AU83" s="709"/>
      <c r="AV83" s="709"/>
      <c r="AW83" s="709"/>
      <c r="AX83" s="709"/>
      <c r="AY83" s="709"/>
      <c r="AZ83" s="709"/>
      <c r="BA83" s="709"/>
      <c r="BB83" s="709"/>
      <c r="BC83" s="709"/>
      <c r="BD83" s="709"/>
      <c r="BE83" s="709"/>
      <c r="BF83" s="709"/>
      <c r="BG83" s="709"/>
      <c r="BH83" s="709"/>
      <c r="BI83" s="709"/>
      <c r="BJ83" s="709"/>
      <c r="BK83" s="709"/>
      <c r="BL83" s="709"/>
      <c r="BM83" s="709"/>
      <c r="BN83" s="709"/>
      <c r="BO83" s="709"/>
      <c r="BP83" s="709"/>
      <c r="BQ83" s="709"/>
      <c r="BR83" s="709"/>
      <c r="BS83" s="709"/>
      <c r="BT83" s="709"/>
      <c r="BU83" s="709"/>
      <c r="BV83" s="709"/>
      <c r="BW83" s="709"/>
      <c r="BX83" s="709"/>
      <c r="BY83" s="709"/>
      <c r="BZ83" s="709"/>
      <c r="CA83" s="709"/>
      <c r="CB83" s="709"/>
      <c r="CC83" s="709"/>
      <c r="CD83" s="709"/>
      <c r="CE83" s="709"/>
      <c r="CF83" s="709"/>
      <c r="CG83" s="709"/>
      <c r="CH83" s="709"/>
      <c r="CI83" s="709"/>
      <c r="CJ83" s="709"/>
      <c r="CK83" s="709"/>
      <c r="CL83" s="709"/>
      <c r="CM83" s="709"/>
      <c r="CN83" s="709"/>
      <c r="CO83" s="709"/>
      <c r="CP83" s="709"/>
      <c r="CQ83" s="709"/>
      <c r="CR83" s="709"/>
      <c r="CS83" s="709"/>
      <c r="CT83" s="709"/>
      <c r="CU83" s="709"/>
      <c r="CV83" s="709"/>
      <c r="CW83" s="709"/>
      <c r="CX83" s="709"/>
      <c r="CY83" s="709"/>
      <c r="CZ83" s="709"/>
      <c r="DA83" s="709"/>
      <c r="DB83" s="709"/>
      <c r="DC83" s="709"/>
      <c r="DD83" s="709"/>
      <c r="DE83" s="709"/>
      <c r="DF83" s="709"/>
      <c r="DG83" s="709"/>
      <c r="DH83" s="709"/>
      <c r="DI83" s="709"/>
      <c r="DJ83" s="709"/>
      <c r="DK83" s="709"/>
      <c r="DL83" s="709"/>
      <c r="DM83" s="709"/>
      <c r="DN83" s="709"/>
      <c r="DO83" s="709"/>
      <c r="DP83" s="709"/>
      <c r="DQ83" s="709"/>
      <c r="DR83" s="709"/>
      <c r="DS83" s="709"/>
      <c r="DT83" s="709"/>
      <c r="DU83" s="709"/>
      <c r="DV83" s="709"/>
      <c r="DW83" s="709"/>
      <c r="DX83" s="709"/>
      <c r="DY83" s="709"/>
    </row>
    <row r="84" spans="1:129" s="2" customFormat="1" ht="15.5" x14ac:dyDescent="0.35">
      <c r="A84" s="608"/>
      <c r="B84" s="608"/>
      <c r="C84" s="608"/>
      <c r="D84" s="608"/>
      <c r="E84" s="608"/>
      <c r="F84" s="608"/>
      <c r="G84" s="608"/>
      <c r="H84" s="608"/>
      <c r="I84" s="608"/>
      <c r="J84" s="608"/>
      <c r="K84" s="608"/>
      <c r="L84" s="608"/>
      <c r="M84" s="608"/>
      <c r="N84" s="608"/>
      <c r="O84" s="608"/>
      <c r="P84" s="608"/>
      <c r="Q84" s="608"/>
      <c r="R84" s="608"/>
      <c r="S84" s="608"/>
      <c r="T84" s="608"/>
      <c r="U84" s="608"/>
      <c r="V84" s="608"/>
      <c r="W84" s="608"/>
      <c r="X84" s="608"/>
      <c r="Y84" s="608"/>
      <c r="Z84" s="608"/>
      <c r="AA84" s="608"/>
      <c r="AB84" s="608"/>
      <c r="AC84" s="608"/>
      <c r="AD84" s="608"/>
      <c r="AE84" s="608"/>
      <c r="AF84" s="608"/>
      <c r="AG84" s="608"/>
      <c r="AH84" s="608"/>
      <c r="AI84" s="608"/>
      <c r="AJ84" s="608"/>
      <c r="AK84" s="608"/>
      <c r="AL84" s="608"/>
      <c r="AM84" s="608"/>
      <c r="AN84" s="608"/>
      <c r="AO84" s="608"/>
      <c r="AP84" s="608"/>
      <c r="AQ84" s="608"/>
      <c r="AR84" s="608"/>
      <c r="AS84" s="608"/>
      <c r="AT84" s="608"/>
      <c r="AU84" s="608"/>
      <c r="AV84" s="608"/>
      <c r="AW84" s="608"/>
      <c r="AX84" s="608"/>
      <c r="AY84" s="608"/>
      <c r="AZ84" s="608"/>
      <c r="BA84" s="608"/>
      <c r="BB84" s="608"/>
      <c r="BC84" s="608"/>
      <c r="BD84" s="608"/>
      <c r="BE84" s="608"/>
      <c r="BF84" s="608"/>
      <c r="BG84" s="608"/>
      <c r="BH84" s="608"/>
      <c r="BI84" s="608"/>
      <c r="BJ84" s="608"/>
      <c r="BK84" s="608"/>
      <c r="BL84" s="608"/>
      <c r="BM84" s="608"/>
      <c r="BN84" s="608"/>
      <c r="BO84" s="608"/>
      <c r="BP84" s="608"/>
      <c r="BQ84" s="608"/>
      <c r="BR84" s="608"/>
      <c r="BS84" s="608"/>
      <c r="BT84" s="608"/>
      <c r="BU84" s="608"/>
      <c r="BV84" s="608"/>
      <c r="BW84" s="608"/>
      <c r="BX84" s="608"/>
      <c r="BY84" s="608"/>
      <c r="BZ84" s="608"/>
      <c r="CA84" s="608"/>
      <c r="CB84" s="608"/>
      <c r="CC84" s="608"/>
      <c r="CD84" s="608"/>
      <c r="CE84" s="608"/>
      <c r="CF84" s="608"/>
      <c r="CG84" s="608"/>
      <c r="CH84" s="608"/>
      <c r="CI84" s="608"/>
      <c r="CJ84" s="608"/>
      <c r="CK84" s="608"/>
      <c r="CL84" s="608"/>
      <c r="CM84" s="608"/>
      <c r="CN84" s="608"/>
      <c r="CO84" s="608"/>
      <c r="CP84" s="608"/>
      <c r="CQ84" s="608"/>
      <c r="CR84" s="608"/>
      <c r="CS84" s="608"/>
      <c r="CT84" s="608"/>
      <c r="CU84" s="608"/>
      <c r="CV84" s="608"/>
      <c r="CW84" s="608"/>
      <c r="CX84" s="608"/>
      <c r="CY84" s="608"/>
      <c r="CZ84" s="608"/>
      <c r="DA84" s="608"/>
      <c r="DB84" s="608"/>
      <c r="DC84" s="608"/>
      <c r="DD84" s="608"/>
      <c r="DE84" s="608"/>
      <c r="DF84" s="608"/>
      <c r="DG84" s="608"/>
      <c r="DH84" s="608"/>
      <c r="DI84" s="608"/>
      <c r="DJ84" s="608"/>
      <c r="DK84" s="608"/>
      <c r="DL84" s="608"/>
      <c r="DM84" s="608"/>
      <c r="DN84" s="608"/>
      <c r="DO84" s="608"/>
      <c r="DP84" s="608"/>
      <c r="DQ84" s="608"/>
      <c r="DR84" s="608"/>
      <c r="DS84" s="608"/>
      <c r="DT84" s="608"/>
      <c r="DU84" s="608"/>
      <c r="DV84" s="608"/>
      <c r="DW84" s="608"/>
      <c r="DX84" s="608"/>
      <c r="DY84" s="608"/>
    </row>
    <row r="85" spans="1:129" s="2" customFormat="1" ht="15.5" x14ac:dyDescent="0.35">
      <c r="A85" s="608"/>
      <c r="B85" s="608"/>
      <c r="C85" s="608"/>
      <c r="D85" s="608"/>
      <c r="E85" s="608"/>
      <c r="F85" s="608"/>
      <c r="G85" s="608"/>
      <c r="H85" s="608"/>
      <c r="I85" s="608"/>
      <c r="J85" s="608"/>
      <c r="K85" s="608"/>
      <c r="L85" s="608"/>
      <c r="M85" s="608"/>
      <c r="N85" s="608"/>
      <c r="O85" s="608"/>
      <c r="P85" s="608"/>
      <c r="Q85" s="608"/>
      <c r="R85" s="608"/>
      <c r="S85" s="608"/>
      <c r="T85" s="608"/>
      <c r="U85" s="608"/>
      <c r="V85" s="608"/>
      <c r="W85" s="608"/>
      <c r="X85" s="608"/>
      <c r="Y85" s="608"/>
      <c r="Z85" s="608"/>
      <c r="AA85" s="608"/>
      <c r="AB85" s="608"/>
      <c r="AC85" s="608"/>
      <c r="AD85" s="608"/>
      <c r="AE85" s="608"/>
      <c r="AF85" s="608"/>
      <c r="AG85" s="608"/>
      <c r="AH85" s="608"/>
      <c r="AI85" s="608"/>
      <c r="AJ85" s="608"/>
      <c r="AK85" s="608"/>
      <c r="AL85" s="608"/>
      <c r="AM85" s="608"/>
      <c r="AN85" s="608"/>
      <c r="AO85" s="608"/>
      <c r="AP85" s="608"/>
      <c r="AQ85" s="608"/>
      <c r="AR85" s="608"/>
      <c r="AS85" s="608"/>
      <c r="AT85" s="608"/>
      <c r="AU85" s="608"/>
      <c r="AV85" s="608"/>
      <c r="AW85" s="608"/>
      <c r="AX85" s="608"/>
      <c r="AY85" s="608"/>
      <c r="AZ85" s="608"/>
      <c r="BA85" s="608"/>
      <c r="BB85" s="608"/>
      <c r="BC85" s="608"/>
      <c r="BD85" s="608"/>
      <c r="BE85" s="608"/>
      <c r="BF85" s="608"/>
      <c r="BG85" s="608"/>
      <c r="BH85" s="608"/>
      <c r="BI85" s="608"/>
      <c r="BJ85" s="608"/>
      <c r="BK85" s="608"/>
      <c r="BL85" s="608"/>
      <c r="BM85" s="608"/>
      <c r="BN85" s="608"/>
      <c r="BO85" s="608"/>
      <c r="BP85" s="608"/>
      <c r="BQ85" s="608"/>
      <c r="BR85" s="608"/>
      <c r="BS85" s="608"/>
      <c r="BT85" s="608"/>
      <c r="BU85" s="608"/>
      <c r="BV85" s="608"/>
      <c r="BW85" s="608"/>
      <c r="BX85" s="608"/>
      <c r="BY85" s="608"/>
      <c r="BZ85" s="608"/>
      <c r="CA85" s="608"/>
      <c r="CB85" s="608"/>
      <c r="CC85" s="608"/>
      <c r="CD85" s="608"/>
      <c r="CE85" s="608"/>
      <c r="CF85" s="608"/>
      <c r="CG85" s="608"/>
      <c r="CH85" s="608"/>
      <c r="CI85" s="608"/>
      <c r="CJ85" s="608"/>
      <c r="CK85" s="608"/>
      <c r="CL85" s="608"/>
      <c r="CM85" s="608"/>
      <c r="CN85" s="608"/>
      <c r="CO85" s="608"/>
      <c r="CP85" s="608"/>
      <c r="CQ85" s="608"/>
      <c r="CR85" s="608"/>
      <c r="CS85" s="608"/>
      <c r="CT85" s="608"/>
      <c r="CU85" s="608"/>
      <c r="CV85" s="608"/>
      <c r="CW85" s="608"/>
      <c r="CX85" s="608"/>
      <c r="CY85" s="608"/>
      <c r="CZ85" s="608"/>
      <c r="DA85" s="608"/>
      <c r="DB85" s="608"/>
      <c r="DC85" s="608"/>
      <c r="DD85" s="608"/>
      <c r="DE85" s="608"/>
      <c r="DF85" s="608"/>
      <c r="DG85" s="608"/>
      <c r="DH85" s="608"/>
      <c r="DI85" s="608"/>
      <c r="DJ85" s="608"/>
      <c r="DK85" s="608"/>
      <c r="DL85" s="608"/>
      <c r="DM85" s="608"/>
      <c r="DN85" s="608"/>
      <c r="DO85" s="608"/>
      <c r="DP85" s="608"/>
      <c r="DQ85" s="608"/>
      <c r="DR85" s="608"/>
      <c r="DS85" s="608"/>
      <c r="DT85" s="608"/>
      <c r="DU85" s="608"/>
      <c r="DV85" s="608"/>
      <c r="DW85" s="608"/>
      <c r="DX85" s="608"/>
      <c r="DY85" s="608"/>
    </row>
    <row r="86" spans="1:129" s="2" customFormat="1" ht="15.5" x14ac:dyDescent="0.35">
      <c r="A86" s="608"/>
      <c r="B86" s="608"/>
      <c r="C86" s="608"/>
      <c r="D86" s="608"/>
      <c r="E86" s="608"/>
      <c r="F86" s="608"/>
      <c r="G86" s="608"/>
      <c r="H86" s="608"/>
      <c r="I86" s="608"/>
      <c r="J86" s="608"/>
      <c r="K86" s="608"/>
      <c r="L86" s="608"/>
      <c r="M86" s="608"/>
      <c r="N86" s="608"/>
      <c r="O86" s="608"/>
      <c r="P86" s="608"/>
      <c r="Q86" s="608"/>
      <c r="R86" s="608"/>
      <c r="S86" s="608"/>
      <c r="T86" s="608"/>
      <c r="U86" s="608"/>
      <c r="V86" s="608"/>
      <c r="W86" s="608"/>
      <c r="X86" s="608"/>
      <c r="Y86" s="608"/>
      <c r="Z86" s="608"/>
      <c r="AA86" s="608"/>
      <c r="AB86" s="608"/>
      <c r="AC86" s="608"/>
      <c r="AD86" s="608"/>
      <c r="AE86" s="608"/>
      <c r="AF86" s="608"/>
      <c r="AG86" s="608"/>
      <c r="AH86" s="608"/>
      <c r="AI86" s="608"/>
      <c r="AJ86" s="608"/>
      <c r="AK86" s="608"/>
      <c r="AL86" s="608"/>
      <c r="AM86" s="608"/>
      <c r="AN86" s="608"/>
      <c r="AO86" s="608"/>
      <c r="AP86" s="608"/>
      <c r="AQ86" s="608"/>
      <c r="AR86" s="608"/>
      <c r="AS86" s="608"/>
      <c r="AT86" s="608"/>
      <c r="AU86" s="608"/>
      <c r="AV86" s="608"/>
      <c r="AW86" s="608"/>
      <c r="AX86" s="608"/>
      <c r="AY86" s="608"/>
      <c r="AZ86" s="608"/>
      <c r="BA86" s="608"/>
      <c r="BB86" s="608"/>
      <c r="BC86" s="608"/>
      <c r="BD86" s="608"/>
      <c r="BE86" s="608"/>
      <c r="BF86" s="608"/>
      <c r="BG86" s="608"/>
      <c r="BH86" s="608"/>
      <c r="BI86" s="608"/>
      <c r="BJ86" s="608"/>
      <c r="BK86" s="608"/>
      <c r="BL86" s="608"/>
      <c r="BM86" s="608"/>
      <c r="BN86" s="608"/>
      <c r="BO86" s="608"/>
      <c r="BP86" s="608"/>
      <c r="BQ86" s="608"/>
      <c r="BR86" s="608"/>
      <c r="BS86" s="608"/>
      <c r="BT86" s="608"/>
      <c r="BU86" s="608"/>
      <c r="BV86" s="608"/>
      <c r="BW86" s="608"/>
      <c r="BX86" s="608"/>
      <c r="BY86" s="608"/>
      <c r="BZ86" s="608"/>
      <c r="CA86" s="608"/>
      <c r="CB86" s="608"/>
      <c r="CC86" s="608"/>
      <c r="CD86" s="608"/>
      <c r="CE86" s="608"/>
      <c r="CF86" s="608"/>
      <c r="CG86" s="608"/>
      <c r="CH86" s="608"/>
      <c r="CI86" s="608"/>
      <c r="CJ86" s="608"/>
      <c r="CK86" s="608"/>
      <c r="CL86" s="608"/>
      <c r="CM86" s="608"/>
      <c r="CN86" s="608"/>
      <c r="CO86" s="608"/>
      <c r="CP86" s="608"/>
      <c r="CQ86" s="608"/>
      <c r="CR86" s="608"/>
      <c r="CS86" s="608"/>
      <c r="CT86" s="608"/>
      <c r="CU86" s="608"/>
      <c r="CV86" s="608"/>
      <c r="CW86" s="608"/>
      <c r="CX86" s="608"/>
      <c r="CY86" s="608"/>
      <c r="CZ86" s="608"/>
      <c r="DA86" s="608"/>
      <c r="DB86" s="608"/>
      <c r="DC86" s="608"/>
      <c r="DD86" s="608"/>
      <c r="DE86" s="608"/>
      <c r="DF86" s="608"/>
      <c r="DG86" s="608"/>
      <c r="DH86" s="608"/>
      <c r="DI86" s="608"/>
      <c r="DJ86" s="608"/>
      <c r="DK86" s="608"/>
      <c r="DL86" s="608"/>
      <c r="DM86" s="608"/>
      <c r="DN86" s="608"/>
      <c r="DO86" s="608"/>
      <c r="DP86" s="608"/>
      <c r="DQ86" s="608"/>
      <c r="DR86" s="608"/>
      <c r="DS86" s="608"/>
      <c r="DT86" s="608"/>
      <c r="DU86" s="608"/>
      <c r="DV86" s="608"/>
      <c r="DW86" s="608"/>
      <c r="DX86" s="608"/>
      <c r="DY86" s="608"/>
    </row>
    <row r="87" spans="1:129" s="2" customFormat="1" ht="14" x14ac:dyDescent="0.3"/>
    <row r="88" spans="1:129" s="2" customFormat="1" ht="14" x14ac:dyDescent="0.3"/>
    <row r="89" spans="1:129" s="2" customFormat="1" ht="14" x14ac:dyDescent="0.3"/>
    <row r="90" spans="1:129" s="2" customFormat="1" ht="14" outlineLevel="1" x14ac:dyDescent="0.3"/>
    <row r="91" spans="1:129" s="2" customFormat="1" ht="14" outlineLevel="1" x14ac:dyDescent="0.3"/>
    <row r="92" spans="1:129" s="2" customFormat="1" ht="14" x14ac:dyDescent="0.3"/>
    <row r="93" spans="1:129" s="2" customFormat="1" ht="14" x14ac:dyDescent="0.3"/>
    <row r="94" spans="1:129" s="2" customFormat="1" ht="14" x14ac:dyDescent="0.3"/>
    <row r="95" spans="1:129" s="2" customFormat="1" ht="14" x14ac:dyDescent="0.3"/>
    <row r="96" spans="1:129" s="2" customFormat="1" ht="14" x14ac:dyDescent="0.3"/>
    <row r="97" s="2" customFormat="1" ht="14" x14ac:dyDescent="0.3"/>
    <row r="98" s="2" customFormat="1" ht="14" x14ac:dyDescent="0.3"/>
    <row r="99" s="2" customFormat="1" ht="14" x14ac:dyDescent="0.3"/>
    <row r="100" s="2" customFormat="1" ht="14" x14ac:dyDescent="0.3"/>
    <row r="101" s="2" customFormat="1" ht="14" x14ac:dyDescent="0.3"/>
    <row r="102" s="2" customFormat="1" ht="14" x14ac:dyDescent="0.3"/>
    <row r="103" s="2" customFormat="1" ht="14" x14ac:dyDescent="0.3"/>
    <row r="104" s="2" customFormat="1" ht="14" x14ac:dyDescent="0.3"/>
    <row r="105" s="2" customFormat="1" ht="14" x14ac:dyDescent="0.3"/>
    <row r="106" s="2" customFormat="1" ht="14" x14ac:dyDescent="0.3"/>
    <row r="107" s="2" customFormat="1" ht="14" x14ac:dyDescent="0.3"/>
    <row r="108" s="2" customFormat="1" ht="14" x14ac:dyDescent="0.3"/>
    <row r="109" s="2" customFormat="1" ht="14" x14ac:dyDescent="0.3"/>
    <row r="110" s="2" customFormat="1" ht="14" x14ac:dyDescent="0.3"/>
    <row r="111" s="2" customFormat="1" ht="14" x14ac:dyDescent="0.3"/>
    <row r="112" s="2" customFormat="1" ht="14" x14ac:dyDescent="0.3"/>
    <row r="113" s="2" customFormat="1" ht="14" x14ac:dyDescent="0.3"/>
    <row r="114" s="2" customFormat="1" ht="14" x14ac:dyDescent="0.3"/>
    <row r="115" s="2" customFormat="1" ht="14" x14ac:dyDescent="0.3"/>
    <row r="116" s="2" customFormat="1" ht="14" x14ac:dyDescent="0.3"/>
    <row r="117" s="2" customFormat="1" ht="14" x14ac:dyDescent="0.3"/>
    <row r="118" s="2" customFormat="1" ht="14" x14ac:dyDescent="0.3"/>
    <row r="119" s="2" customFormat="1" ht="14" x14ac:dyDescent="0.3"/>
    <row r="120" s="2" customFormat="1" ht="14" x14ac:dyDescent="0.3"/>
    <row r="121" s="2" customFormat="1" ht="14" x14ac:dyDescent="0.3"/>
    <row r="122" s="2" customFormat="1" ht="14" x14ac:dyDescent="0.3"/>
    <row r="123" s="2" customFormat="1" ht="14" x14ac:dyDescent="0.3"/>
    <row r="124" s="2" customFormat="1" ht="14" x14ac:dyDescent="0.3"/>
    <row r="125" s="2" customFormat="1" ht="14" x14ac:dyDescent="0.3"/>
    <row r="126" s="2" customFormat="1" ht="14" x14ac:dyDescent="0.3"/>
    <row r="127" s="2" customFormat="1" ht="14" x14ac:dyDescent="0.3"/>
    <row r="128" s="2" customFormat="1" ht="14" x14ac:dyDescent="0.3"/>
    <row r="129" s="2" customFormat="1" ht="14" x14ac:dyDescent="0.3"/>
    <row r="130" s="2" customFormat="1" ht="14" x14ac:dyDescent="0.3"/>
    <row r="131" s="2" customFormat="1" ht="14" x14ac:dyDescent="0.3"/>
    <row r="132" s="2" customFormat="1" ht="14" x14ac:dyDescent="0.3"/>
    <row r="133" s="2" customFormat="1" ht="14" x14ac:dyDescent="0.3"/>
    <row r="134" s="2" customFormat="1" ht="14" x14ac:dyDescent="0.3"/>
    <row r="135" s="2" customFormat="1" ht="14" x14ac:dyDescent="0.3"/>
    <row r="136" s="2" customFormat="1" ht="14" x14ac:dyDescent="0.3"/>
    <row r="137" s="2" customFormat="1" ht="14" x14ac:dyDescent="0.3"/>
    <row r="138" s="2" customFormat="1" ht="14" x14ac:dyDescent="0.3"/>
    <row r="139" s="2" customFormat="1" ht="14" x14ac:dyDescent="0.3"/>
    <row r="140" s="2" customFormat="1" ht="14" x14ac:dyDescent="0.3"/>
    <row r="141" s="2" customFormat="1" ht="14" x14ac:dyDescent="0.3"/>
    <row r="142" s="2" customFormat="1" ht="14" x14ac:dyDescent="0.3"/>
    <row r="143" s="2" customFormat="1" ht="14" x14ac:dyDescent="0.3"/>
    <row r="144" s="2" customFormat="1" ht="14" x14ac:dyDescent="0.3"/>
    <row r="145" s="2" customFormat="1" ht="14" x14ac:dyDescent="0.3"/>
    <row r="146" s="2" customFormat="1" ht="14" x14ac:dyDescent="0.3"/>
    <row r="147" s="2" customFormat="1" ht="14" x14ac:dyDescent="0.3"/>
    <row r="148" s="2" customFormat="1" ht="14" x14ac:dyDescent="0.3"/>
    <row r="149" s="2" customFormat="1" ht="14" x14ac:dyDescent="0.3"/>
    <row r="150" s="2" customFormat="1" ht="14" x14ac:dyDescent="0.3"/>
    <row r="151" s="2" customFormat="1" ht="14" x14ac:dyDescent="0.3"/>
    <row r="152" s="2" customFormat="1" ht="14" x14ac:dyDescent="0.3"/>
    <row r="153" s="2" customFormat="1" ht="14" x14ac:dyDescent="0.3"/>
    <row r="154" s="2" customFormat="1" ht="14" x14ac:dyDescent="0.3"/>
    <row r="155" s="2" customFormat="1" ht="14" x14ac:dyDescent="0.3"/>
    <row r="156" s="2" customFormat="1" ht="14" x14ac:dyDescent="0.3"/>
    <row r="157" s="2" customFormat="1" ht="14" x14ac:dyDescent="0.3"/>
    <row r="158" s="2" customFormat="1" ht="14" x14ac:dyDescent="0.3"/>
    <row r="159" s="2" customFormat="1" ht="14" x14ac:dyDescent="0.3"/>
    <row r="160" s="2" customFormat="1" ht="14" x14ac:dyDescent="0.3"/>
    <row r="161" s="2" customFormat="1" ht="14" x14ac:dyDescent="0.3"/>
    <row r="162" s="2" customFormat="1" ht="14" x14ac:dyDescent="0.3"/>
    <row r="163" s="2" customFormat="1" ht="14" x14ac:dyDescent="0.3"/>
    <row r="164" s="2" customFormat="1" ht="14" x14ac:dyDescent="0.3"/>
    <row r="165" s="2" customFormat="1" ht="14" x14ac:dyDescent="0.3"/>
    <row r="166" s="2" customFormat="1" ht="14" x14ac:dyDescent="0.3"/>
    <row r="167" s="2" customFormat="1" ht="14" x14ac:dyDescent="0.3"/>
    <row r="168" s="2" customFormat="1" ht="14" x14ac:dyDescent="0.3"/>
    <row r="169" s="2" customFormat="1" ht="14" x14ac:dyDescent="0.3"/>
    <row r="170" s="2" customFormat="1" ht="14" x14ac:dyDescent="0.3"/>
    <row r="171" s="2" customFormat="1" ht="14" x14ac:dyDescent="0.3"/>
    <row r="172" s="2" customFormat="1" ht="14" x14ac:dyDescent="0.3"/>
    <row r="173" s="2" customFormat="1" ht="14" x14ac:dyDescent="0.3"/>
    <row r="174" s="2" customFormat="1" ht="14" x14ac:dyDescent="0.3"/>
    <row r="175" s="2" customFormat="1" ht="14" x14ac:dyDescent="0.3"/>
    <row r="176" s="2" customFormat="1" ht="14" x14ac:dyDescent="0.3"/>
    <row r="177" s="2" customFormat="1" ht="14" x14ac:dyDescent="0.3"/>
    <row r="178" s="2" customFormat="1" ht="14" x14ac:dyDescent="0.3"/>
    <row r="179" s="2" customFormat="1" ht="14" x14ac:dyDescent="0.3"/>
    <row r="180" s="2" customFormat="1" ht="14" x14ac:dyDescent="0.3"/>
    <row r="181" s="2" customFormat="1" ht="14" x14ac:dyDescent="0.3"/>
    <row r="182" s="2" customFormat="1" ht="14" x14ac:dyDescent="0.3"/>
    <row r="183" s="2" customFormat="1" ht="14" x14ac:dyDescent="0.3"/>
    <row r="184" s="2" customFormat="1" ht="14" x14ac:dyDescent="0.3"/>
    <row r="185" s="2" customFormat="1" ht="14" x14ac:dyDescent="0.3"/>
    <row r="186" s="2" customFormat="1" ht="14" x14ac:dyDescent="0.3"/>
    <row r="187" s="2" customFormat="1" ht="14" x14ac:dyDescent="0.3"/>
    <row r="188" s="2" customFormat="1" ht="14" x14ac:dyDescent="0.3"/>
    <row r="189" s="2" customFormat="1" ht="14" x14ac:dyDescent="0.3"/>
    <row r="190" s="2" customFormat="1" ht="14" x14ac:dyDescent="0.3"/>
    <row r="191" s="2" customFormat="1" ht="14" x14ac:dyDescent="0.3"/>
    <row r="192" s="2" customFormat="1" ht="14" x14ac:dyDescent="0.3"/>
    <row r="193" s="2" customFormat="1" ht="14" x14ac:dyDescent="0.3"/>
    <row r="194" s="2" customFormat="1" ht="14" x14ac:dyDescent="0.3"/>
    <row r="195" s="2" customFormat="1" ht="14" x14ac:dyDescent="0.3"/>
    <row r="196" s="2" customFormat="1" ht="14" x14ac:dyDescent="0.3"/>
    <row r="197" s="2" customFormat="1" ht="14" x14ac:dyDescent="0.3"/>
    <row r="198" s="2" customFormat="1" ht="14" x14ac:dyDescent="0.3"/>
    <row r="199" s="2" customFormat="1" ht="14" x14ac:dyDescent="0.3"/>
    <row r="200" s="2" customFormat="1" ht="14" x14ac:dyDescent="0.3"/>
    <row r="201" s="2" customFormat="1" ht="14" x14ac:dyDescent="0.3"/>
    <row r="202" s="2" customFormat="1" ht="14" x14ac:dyDescent="0.3"/>
    <row r="203" s="2" customFormat="1" ht="14" x14ac:dyDescent="0.3"/>
    <row r="204" s="2" customFormat="1" ht="14" x14ac:dyDescent="0.3"/>
    <row r="205" s="2" customFormat="1" ht="14" x14ac:dyDescent="0.3"/>
    <row r="206" s="2" customFormat="1" ht="14" x14ac:dyDescent="0.3"/>
    <row r="207" s="2" customFormat="1" ht="14" x14ac:dyDescent="0.3"/>
    <row r="208" s="2" customFormat="1" ht="14" x14ac:dyDescent="0.3"/>
    <row r="209" s="2" customFormat="1" ht="14" x14ac:dyDescent="0.3"/>
    <row r="210" s="2" customFormat="1" ht="14" x14ac:dyDescent="0.3"/>
    <row r="211" s="2" customFormat="1" ht="14" x14ac:dyDescent="0.3"/>
    <row r="212" s="2" customFormat="1" ht="14" x14ac:dyDescent="0.3"/>
    <row r="213" s="2" customFormat="1" ht="14" x14ac:dyDescent="0.3"/>
    <row r="214" s="2" customFormat="1" ht="14" x14ac:dyDescent="0.3"/>
    <row r="215" s="2" customFormat="1" ht="14" x14ac:dyDescent="0.3"/>
    <row r="216" s="2" customFormat="1" ht="14" x14ac:dyDescent="0.3"/>
    <row r="217" s="2" customFormat="1" ht="14" x14ac:dyDescent="0.3"/>
    <row r="218" s="2" customFormat="1" ht="14" x14ac:dyDescent="0.3"/>
    <row r="219" s="2" customFormat="1" ht="14" x14ac:dyDescent="0.3"/>
    <row r="220" s="2" customFormat="1" ht="14" x14ac:dyDescent="0.3"/>
    <row r="221" s="2" customFormat="1" ht="14" x14ac:dyDescent="0.3"/>
    <row r="222" s="2" customFormat="1" ht="14" x14ac:dyDescent="0.3"/>
    <row r="223" s="2" customFormat="1" ht="14" x14ac:dyDescent="0.3"/>
    <row r="224" s="2" customFormat="1" ht="14" x14ac:dyDescent="0.3"/>
    <row r="225" s="2" customFormat="1" ht="14" x14ac:dyDescent="0.3"/>
    <row r="226" s="2" customFormat="1" ht="14" x14ac:dyDescent="0.3"/>
    <row r="227" s="2" customFormat="1" ht="14" x14ac:dyDescent="0.3"/>
    <row r="228" s="2" customFormat="1" ht="14" x14ac:dyDescent="0.3"/>
    <row r="229" s="2" customFormat="1" ht="14" x14ac:dyDescent="0.3"/>
    <row r="230" s="2" customFormat="1" ht="14" x14ac:dyDescent="0.3"/>
    <row r="231" s="2" customFormat="1" ht="14" x14ac:dyDescent="0.3"/>
    <row r="232" s="2" customFormat="1" ht="14" x14ac:dyDescent="0.3"/>
    <row r="233" s="2" customFormat="1" ht="14" x14ac:dyDescent="0.3"/>
    <row r="234" s="2" customFormat="1" ht="14" x14ac:dyDescent="0.3"/>
    <row r="235" s="2" customFormat="1" ht="14" x14ac:dyDescent="0.3"/>
    <row r="236" s="2" customFormat="1" ht="14" x14ac:dyDescent="0.3"/>
    <row r="237" s="2" customFormat="1" ht="14" x14ac:dyDescent="0.3"/>
    <row r="238" s="2" customFormat="1" ht="14" x14ac:dyDescent="0.3"/>
    <row r="239" s="2" customFormat="1" ht="14" x14ac:dyDescent="0.3"/>
    <row r="240" s="2" customFormat="1" ht="14" x14ac:dyDescent="0.3"/>
    <row r="241" s="2" customFormat="1" ht="14" x14ac:dyDescent="0.3"/>
    <row r="242" s="2" customFormat="1" ht="14" x14ac:dyDescent="0.3"/>
    <row r="243" s="2" customFormat="1" ht="14" x14ac:dyDescent="0.3"/>
    <row r="244" s="2" customFormat="1" ht="14" x14ac:dyDescent="0.3"/>
    <row r="245" s="2" customFormat="1" ht="14" x14ac:dyDescent="0.3"/>
    <row r="246" s="2" customFormat="1" ht="14" x14ac:dyDescent="0.3"/>
    <row r="247" s="2" customFormat="1" ht="14" x14ac:dyDescent="0.3"/>
    <row r="248" s="2" customFormat="1" ht="14" x14ac:dyDescent="0.3"/>
    <row r="249" s="2" customFormat="1" ht="14" x14ac:dyDescent="0.3"/>
    <row r="250" s="2" customFormat="1" ht="14" x14ac:dyDescent="0.3"/>
    <row r="251" s="2" customFormat="1" ht="14" x14ac:dyDescent="0.3"/>
    <row r="252" s="2" customFormat="1" ht="14" x14ac:dyDescent="0.3"/>
    <row r="253" s="2" customFormat="1" ht="14" x14ac:dyDescent="0.3"/>
    <row r="254" s="2" customFormat="1" ht="14" x14ac:dyDescent="0.3"/>
    <row r="255" s="2" customFormat="1" ht="14" x14ac:dyDescent="0.3"/>
    <row r="256" s="2" customFormat="1" ht="14" x14ac:dyDescent="0.3"/>
    <row r="257" s="2" customFormat="1" ht="14" x14ac:dyDescent="0.3"/>
    <row r="258" s="2" customFormat="1" ht="14" x14ac:dyDescent="0.3"/>
    <row r="259" s="2" customFormat="1" ht="14" x14ac:dyDescent="0.3"/>
    <row r="260" s="2" customFormat="1" ht="14" x14ac:dyDescent="0.3"/>
    <row r="261" s="2" customFormat="1" ht="14" x14ac:dyDescent="0.3"/>
    <row r="262" s="2" customFormat="1" ht="14" x14ac:dyDescent="0.3"/>
    <row r="263" s="2" customFormat="1" ht="14" x14ac:dyDescent="0.3"/>
    <row r="264" s="2" customFormat="1" ht="14" x14ac:dyDescent="0.3"/>
    <row r="265" s="2" customFormat="1" ht="14" x14ac:dyDescent="0.3"/>
    <row r="266" s="2" customFormat="1" ht="14" x14ac:dyDescent="0.3"/>
    <row r="267" s="2" customFormat="1" ht="14" x14ac:dyDescent="0.3"/>
    <row r="268" s="2" customFormat="1" ht="14" x14ac:dyDescent="0.3"/>
    <row r="269" s="2" customFormat="1" ht="14" x14ac:dyDescent="0.3"/>
    <row r="270" s="2" customFormat="1" ht="14" x14ac:dyDescent="0.3"/>
    <row r="271" s="2" customFormat="1" ht="14" x14ac:dyDescent="0.3"/>
    <row r="272" s="2" customFormat="1" ht="14" x14ac:dyDescent="0.3"/>
    <row r="273" s="2" customFormat="1" ht="14" x14ac:dyDescent="0.3"/>
    <row r="274" s="2" customFormat="1" ht="14" x14ac:dyDescent="0.3"/>
    <row r="275" s="2" customFormat="1" ht="14" x14ac:dyDescent="0.3"/>
    <row r="276" s="2" customFormat="1" ht="14" x14ac:dyDescent="0.3"/>
    <row r="277" s="2" customFormat="1" ht="14" x14ac:dyDescent="0.3"/>
    <row r="278" s="2" customFormat="1" ht="14" x14ac:dyDescent="0.3"/>
    <row r="279" s="2" customFormat="1" ht="14" x14ac:dyDescent="0.3"/>
    <row r="280" s="2" customFormat="1" ht="14" x14ac:dyDescent="0.3"/>
    <row r="281" s="2" customFormat="1" ht="14" x14ac:dyDescent="0.3"/>
  </sheetData>
  <dataConsolidate/>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E6A98-C1F3-4CAE-AA40-6B2215F23B76}">
  <sheetPr>
    <tabColor rgb="FF737373"/>
  </sheetPr>
  <dimension ref="A1:AV1411"/>
  <sheetViews>
    <sheetView zoomScale="59" zoomScaleNormal="40" workbookViewId="0">
      <pane xSplit="1" ySplit="3" topLeftCell="C31" activePane="bottomRight" state="frozen"/>
      <selection activeCell="B2" sqref="B2:N63"/>
      <selection pane="topRight" activeCell="B2" sqref="B2:N63"/>
      <selection pane="bottomLeft" activeCell="B2" sqref="B2:N63"/>
      <selection pane="bottomRight" activeCell="K34" sqref="K34"/>
    </sheetView>
  </sheetViews>
  <sheetFormatPr defaultColWidth="10.26953125" defaultRowHeight="14" x14ac:dyDescent="0.3"/>
  <cols>
    <col min="1" max="1" width="42.54296875" style="190" customWidth="1"/>
    <col min="2" max="2" width="62.1796875" style="190" customWidth="1"/>
    <col min="3" max="3" width="23.54296875" style="368" customWidth="1"/>
    <col min="4" max="5" width="23.54296875" style="362" customWidth="1"/>
    <col min="6" max="6" width="26.7265625" style="190" customWidth="1"/>
    <col min="7" max="7" width="25.26953125" style="190" customWidth="1"/>
    <col min="8" max="10" width="17" style="369" customWidth="1"/>
    <col min="11" max="13" width="16.7265625" style="369" customWidth="1"/>
    <col min="14" max="14" width="18" style="369" bestFit="1" customWidth="1"/>
    <col min="15" max="15" width="13.1796875" style="369" bestFit="1" customWidth="1"/>
    <col min="16" max="16" width="15.453125" style="369" bestFit="1" customWidth="1"/>
    <col min="17" max="17" width="7.1796875" style="369" bestFit="1" customWidth="1"/>
    <col min="18" max="18" width="8.453125" style="369" bestFit="1" customWidth="1"/>
    <col min="19" max="19" width="35" style="190" hidden="1" customWidth="1"/>
    <col min="20" max="20" width="79.7265625" style="190" hidden="1" customWidth="1"/>
    <col min="21" max="21" width="6" style="199" customWidth="1"/>
    <col min="22" max="22" width="17.453125" style="199" bestFit="1" customWidth="1"/>
    <col min="23" max="24" width="14.453125" style="199" bestFit="1" customWidth="1"/>
    <col min="25" max="25" width="16.26953125" style="199" bestFit="1" customWidth="1"/>
    <col min="26" max="26" width="17.26953125" style="199" bestFit="1" customWidth="1"/>
    <col min="27" max="27" width="13" style="199" bestFit="1" customWidth="1"/>
    <col min="28" max="16384" width="10.26953125" style="199"/>
  </cols>
  <sheetData>
    <row r="1" spans="1:20" ht="14.5" thickBot="1" x14ac:dyDescent="0.35">
      <c r="C1" s="191" t="s">
        <v>1810</v>
      </c>
      <c r="D1" s="192"/>
      <c r="E1" s="192"/>
      <c r="F1" s="193"/>
      <c r="G1" s="193"/>
      <c r="H1" s="194" t="s">
        <v>1811</v>
      </c>
      <c r="I1" s="195"/>
      <c r="J1" s="196" t="s">
        <v>1812</v>
      </c>
      <c r="K1" s="197"/>
      <c r="L1" s="193"/>
      <c r="M1" s="197"/>
      <c r="N1" s="749"/>
      <c r="O1" s="193"/>
      <c r="P1" s="197"/>
      <c r="Q1" s="197"/>
      <c r="R1" s="197"/>
      <c r="S1" s="193"/>
      <c r="T1" s="198"/>
    </row>
    <row r="2" spans="1:20" ht="16" customHeight="1" thickBot="1" x14ac:dyDescent="0.35">
      <c r="A2" s="200"/>
      <c r="B2" s="200"/>
      <c r="C2" s="201"/>
      <c r="D2" s="202"/>
      <c r="E2" s="202"/>
      <c r="F2" s="203"/>
      <c r="G2" s="203"/>
      <c r="H2" s="204" t="s">
        <v>1813</v>
      </c>
      <c r="I2" s="205">
        <v>0.2</v>
      </c>
      <c r="J2" s="206"/>
      <c r="K2" s="207" t="s">
        <v>1814</v>
      </c>
      <c r="L2" s="205">
        <v>0.2</v>
      </c>
      <c r="M2" s="208"/>
      <c r="N2" s="209" t="s">
        <v>3078</v>
      </c>
      <c r="O2" s="210"/>
      <c r="P2" s="205">
        <v>0.2</v>
      </c>
      <c r="Q2" s="211"/>
      <c r="R2" s="212"/>
      <c r="S2" s="203"/>
      <c r="T2" s="213"/>
    </row>
    <row r="3" spans="1:20" s="231" customFormat="1" ht="42.5" thickBot="1" x14ac:dyDescent="0.4">
      <c r="A3" s="214" t="s">
        <v>3077</v>
      </c>
      <c r="B3" s="215" t="s">
        <v>1815</v>
      </c>
      <c r="C3" s="216" t="s">
        <v>1816</v>
      </c>
      <c r="D3" s="217" t="s">
        <v>1817</v>
      </c>
      <c r="E3" s="218" t="s">
        <v>1818</v>
      </c>
      <c r="F3" s="219" t="s">
        <v>27</v>
      </c>
      <c r="G3" s="220" t="s">
        <v>1035</v>
      </c>
      <c r="H3" s="221" t="s">
        <v>1819</v>
      </c>
      <c r="I3" s="222" t="s">
        <v>1034</v>
      </c>
      <c r="J3" s="223" t="s">
        <v>1820</v>
      </c>
      <c r="K3" s="224" t="s">
        <v>1821</v>
      </c>
      <c r="L3" s="225" t="s">
        <v>1034</v>
      </c>
      <c r="M3" s="226" t="s">
        <v>1820</v>
      </c>
      <c r="N3" s="227" t="s">
        <v>1822</v>
      </c>
      <c r="O3" s="228" t="s">
        <v>1823</v>
      </c>
      <c r="P3" s="228" t="s">
        <v>1824</v>
      </c>
      <c r="Q3" s="229" t="s">
        <v>1034</v>
      </c>
      <c r="R3" s="230" t="s">
        <v>1820</v>
      </c>
      <c r="S3" s="219" t="s">
        <v>27</v>
      </c>
      <c r="T3" s="220" t="s">
        <v>1825</v>
      </c>
    </row>
    <row r="4" spans="1:20" ht="14.15" customHeight="1" x14ac:dyDescent="0.3">
      <c r="A4" s="232" t="s">
        <v>412</v>
      </c>
      <c r="B4" s="233"/>
      <c r="C4" s="234" t="s">
        <v>1826</v>
      </c>
      <c r="D4" s="235" t="s">
        <v>1826</v>
      </c>
      <c r="E4" s="236">
        <v>927</v>
      </c>
      <c r="F4" s="237" t="s">
        <v>1827</v>
      </c>
      <c r="G4" s="127"/>
      <c r="H4" s="238" t="s">
        <v>1174</v>
      </c>
      <c r="I4" s="239" t="s">
        <v>1174</v>
      </c>
      <c r="J4" s="240" t="s">
        <v>1174</v>
      </c>
      <c r="K4" s="241" t="s">
        <v>1174</v>
      </c>
      <c r="L4" s="242" t="s">
        <v>1174</v>
      </c>
      <c r="M4" s="243" t="s">
        <v>1174</v>
      </c>
      <c r="N4" s="244"/>
      <c r="O4" s="245"/>
      <c r="P4" s="246">
        <v>93.4</v>
      </c>
      <c r="Q4" s="247">
        <v>0.1</v>
      </c>
      <c r="R4" s="248">
        <v>4</v>
      </c>
      <c r="S4" s="237" t="s">
        <v>1827</v>
      </c>
      <c r="T4" s="237"/>
    </row>
    <row r="5" spans="1:20" ht="14.25" customHeight="1" x14ac:dyDescent="0.3">
      <c r="A5" s="249" t="s">
        <v>410</v>
      </c>
      <c r="B5" s="250"/>
      <c r="C5" s="251" t="s">
        <v>1826</v>
      </c>
      <c r="D5" s="252" t="s">
        <v>1826</v>
      </c>
      <c r="E5" s="253">
        <v>662</v>
      </c>
      <c r="F5" s="237" t="s">
        <v>1827</v>
      </c>
      <c r="G5" s="127"/>
      <c r="H5" s="254" t="s">
        <v>1174</v>
      </c>
      <c r="I5" s="255" t="s">
        <v>1174</v>
      </c>
      <c r="J5" s="256" t="s">
        <v>1174</v>
      </c>
      <c r="K5" s="257" t="s">
        <v>1174</v>
      </c>
      <c r="L5" s="258" t="s">
        <v>1174</v>
      </c>
      <c r="M5" s="259" t="s">
        <v>1174</v>
      </c>
      <c r="N5" s="260"/>
      <c r="O5" s="261"/>
      <c r="P5" s="261">
        <v>46.2</v>
      </c>
      <c r="Q5" s="247">
        <v>7.0000000000000007E-2</v>
      </c>
      <c r="R5" s="262">
        <v>10</v>
      </c>
      <c r="S5" s="237" t="s">
        <v>1827</v>
      </c>
      <c r="T5" s="237"/>
    </row>
    <row r="6" spans="1:20" ht="14.25" customHeight="1" x14ac:dyDescent="0.3">
      <c r="A6" s="249" t="s">
        <v>382</v>
      </c>
      <c r="B6" s="250"/>
      <c r="C6" s="251" t="s">
        <v>1826</v>
      </c>
      <c r="D6" s="252" t="s">
        <v>1826</v>
      </c>
      <c r="E6" s="253">
        <v>724</v>
      </c>
      <c r="F6" s="237" t="s">
        <v>1827</v>
      </c>
      <c r="G6" s="127"/>
      <c r="H6" s="254" t="s">
        <v>1174</v>
      </c>
      <c r="I6" s="255" t="s">
        <v>1174</v>
      </c>
      <c r="J6" s="256" t="s">
        <v>1174</v>
      </c>
      <c r="K6" s="257" t="s">
        <v>1174</v>
      </c>
      <c r="L6" s="258" t="s">
        <v>1174</v>
      </c>
      <c r="M6" s="259" t="s">
        <v>1174</v>
      </c>
      <c r="N6" s="260"/>
      <c r="O6" s="261"/>
      <c r="P6" s="261">
        <v>134.1</v>
      </c>
      <c r="Q6" s="247">
        <v>0.19</v>
      </c>
      <c r="R6" s="262">
        <v>11</v>
      </c>
      <c r="S6" s="237" t="s">
        <v>1827</v>
      </c>
      <c r="T6" s="237"/>
    </row>
    <row r="7" spans="1:20" ht="14.25" customHeight="1" x14ac:dyDescent="0.3">
      <c r="A7" s="249" t="s">
        <v>383</v>
      </c>
      <c r="B7" s="250"/>
      <c r="C7" s="251" t="s">
        <v>1826</v>
      </c>
      <c r="D7" s="252" t="s">
        <v>1826</v>
      </c>
      <c r="E7" s="253">
        <v>926</v>
      </c>
      <c r="F7" s="237" t="s">
        <v>1827</v>
      </c>
      <c r="G7" s="127"/>
      <c r="H7" s="254" t="s">
        <v>1174</v>
      </c>
      <c r="I7" s="255" t="s">
        <v>1174</v>
      </c>
      <c r="J7" s="256" t="s">
        <v>1174</v>
      </c>
      <c r="K7" s="257" t="s">
        <v>1174</v>
      </c>
      <c r="L7" s="258" t="s">
        <v>1174</v>
      </c>
      <c r="M7" s="259" t="s">
        <v>1174</v>
      </c>
      <c r="N7" s="260"/>
      <c r="O7" s="261"/>
      <c r="P7" s="261">
        <v>37.4</v>
      </c>
      <c r="Q7" s="247">
        <v>0.04</v>
      </c>
      <c r="R7" s="262">
        <v>6</v>
      </c>
      <c r="S7" s="237" t="s">
        <v>1827</v>
      </c>
      <c r="T7" s="237"/>
    </row>
    <row r="8" spans="1:20" ht="14.25" customHeight="1" x14ac:dyDescent="0.3">
      <c r="A8" s="249" t="s">
        <v>995</v>
      </c>
      <c r="B8" s="250" t="s">
        <v>996</v>
      </c>
      <c r="C8" s="251" t="s">
        <v>1826</v>
      </c>
      <c r="D8" s="252" t="s">
        <v>1826</v>
      </c>
      <c r="E8" s="253">
        <v>1050</v>
      </c>
      <c r="F8" s="237" t="s">
        <v>1828</v>
      </c>
      <c r="G8" s="127"/>
      <c r="H8" s="254" t="s">
        <v>1174</v>
      </c>
      <c r="I8" s="255" t="s">
        <v>1174</v>
      </c>
      <c r="J8" s="256" t="s">
        <v>1174</v>
      </c>
      <c r="K8" s="257" t="s">
        <v>1174</v>
      </c>
      <c r="L8" s="258" t="s">
        <v>1174</v>
      </c>
      <c r="M8" s="259" t="s">
        <v>1174</v>
      </c>
      <c r="N8" s="260"/>
      <c r="O8" s="261"/>
      <c r="P8" s="261">
        <v>10</v>
      </c>
      <c r="Q8" s="247">
        <v>0.01</v>
      </c>
      <c r="R8" s="262"/>
      <c r="S8" s="237" t="s">
        <v>1828</v>
      </c>
      <c r="T8" s="237"/>
    </row>
    <row r="9" spans="1:20" ht="14.25" customHeight="1" x14ac:dyDescent="0.3">
      <c r="A9" s="263" t="s">
        <v>529</v>
      </c>
      <c r="B9" s="250" t="s">
        <v>530</v>
      </c>
      <c r="C9" s="251" t="s">
        <v>1826</v>
      </c>
      <c r="D9" s="252" t="s">
        <v>1826</v>
      </c>
      <c r="E9" s="264">
        <v>1004</v>
      </c>
      <c r="F9" s="237" t="s">
        <v>1829</v>
      </c>
      <c r="G9" s="127"/>
      <c r="H9" s="254" t="s">
        <v>1174</v>
      </c>
      <c r="I9" s="265" t="s">
        <v>1174</v>
      </c>
      <c r="J9" s="266" t="s">
        <v>1174</v>
      </c>
      <c r="K9" s="257" t="s">
        <v>1174</v>
      </c>
      <c r="L9" s="258" t="s">
        <v>1174</v>
      </c>
      <c r="M9" s="259" t="s">
        <v>1174</v>
      </c>
      <c r="N9" s="267"/>
      <c r="O9" s="246"/>
      <c r="P9" s="268">
        <f>Q9*E9</f>
        <v>200.8</v>
      </c>
      <c r="Q9" s="269">
        <f>P2</f>
        <v>0.2</v>
      </c>
      <c r="R9" s="262"/>
      <c r="S9" s="237"/>
      <c r="T9" s="237" t="s">
        <v>1830</v>
      </c>
    </row>
    <row r="10" spans="1:20" ht="14.25" customHeight="1" x14ac:dyDescent="0.3">
      <c r="A10" s="249" t="s">
        <v>646</v>
      </c>
      <c r="B10" s="250" t="s">
        <v>646</v>
      </c>
      <c r="C10" s="251" t="s">
        <v>1826</v>
      </c>
      <c r="D10" s="252" t="s">
        <v>1826</v>
      </c>
      <c r="E10" s="253">
        <v>110</v>
      </c>
      <c r="F10" s="237" t="s">
        <v>1831</v>
      </c>
      <c r="G10" s="127"/>
      <c r="H10" s="254" t="s">
        <v>1174</v>
      </c>
      <c r="I10" s="265" t="s">
        <v>1174</v>
      </c>
      <c r="J10" s="256" t="s">
        <v>1174</v>
      </c>
      <c r="K10" s="257" t="s">
        <v>1174</v>
      </c>
      <c r="L10" s="258" t="s">
        <v>1174</v>
      </c>
      <c r="M10" s="259" t="s">
        <v>1174</v>
      </c>
      <c r="N10" s="267">
        <v>70</v>
      </c>
      <c r="O10" s="246">
        <v>150</v>
      </c>
      <c r="P10" s="246">
        <v>20</v>
      </c>
      <c r="Q10" s="247">
        <v>0.18</v>
      </c>
      <c r="R10" s="262">
        <v>2</v>
      </c>
      <c r="S10" s="237" t="s">
        <v>1831</v>
      </c>
      <c r="T10" s="237" t="s">
        <v>1832</v>
      </c>
    </row>
    <row r="11" spans="1:20" ht="14.15" customHeight="1" x14ac:dyDescent="0.3">
      <c r="A11" s="249" t="s">
        <v>726</v>
      </c>
      <c r="B11" s="250" t="s">
        <v>726</v>
      </c>
      <c r="C11" s="251" t="s">
        <v>1826</v>
      </c>
      <c r="D11" s="252" t="s">
        <v>1826</v>
      </c>
      <c r="E11" s="253">
        <v>150</v>
      </c>
      <c r="F11" s="237" t="s">
        <v>1831</v>
      </c>
      <c r="G11" s="127"/>
      <c r="H11" s="254" t="s">
        <v>1174</v>
      </c>
      <c r="I11" s="265" t="s">
        <v>1174</v>
      </c>
      <c r="J11" s="256" t="s">
        <v>1174</v>
      </c>
      <c r="K11" s="257" t="s">
        <v>1174</v>
      </c>
      <c r="L11" s="258" t="s">
        <v>1174</v>
      </c>
      <c r="M11" s="259" t="s">
        <v>1174</v>
      </c>
      <c r="N11" s="267">
        <v>120</v>
      </c>
      <c r="O11" s="246">
        <v>280</v>
      </c>
      <c r="P11" s="246">
        <v>15</v>
      </c>
      <c r="Q11" s="247">
        <v>0.1</v>
      </c>
      <c r="R11" s="262">
        <v>2</v>
      </c>
      <c r="S11" s="237" t="s">
        <v>1831</v>
      </c>
      <c r="T11" s="237" t="s">
        <v>1833</v>
      </c>
    </row>
    <row r="12" spans="1:20" ht="14.15" customHeight="1" x14ac:dyDescent="0.3">
      <c r="A12" s="249" t="s">
        <v>269</v>
      </c>
      <c r="B12" s="250" t="s">
        <v>269</v>
      </c>
      <c r="C12" s="251" t="s">
        <v>1826</v>
      </c>
      <c r="D12" s="252" t="s">
        <v>1826</v>
      </c>
      <c r="E12" s="253">
        <v>1669</v>
      </c>
      <c r="F12" s="237" t="s">
        <v>1834</v>
      </c>
      <c r="G12" s="127"/>
      <c r="H12" s="254" t="s">
        <v>1174</v>
      </c>
      <c r="I12" s="265" t="s">
        <v>1174</v>
      </c>
      <c r="J12" s="256" t="s">
        <v>1174</v>
      </c>
      <c r="K12" s="257" t="s">
        <v>1174</v>
      </c>
      <c r="L12" s="258" t="s">
        <v>1174</v>
      </c>
      <c r="M12" s="259" t="s">
        <v>1174</v>
      </c>
      <c r="N12" s="270"/>
      <c r="O12" s="271"/>
      <c r="P12" s="271">
        <v>205</v>
      </c>
      <c r="Q12" s="247">
        <v>0.12</v>
      </c>
      <c r="R12" s="262">
        <v>15</v>
      </c>
      <c r="S12" s="237" t="s">
        <v>1834</v>
      </c>
      <c r="T12" s="237"/>
    </row>
    <row r="13" spans="1:20" ht="14.15" customHeight="1" x14ac:dyDescent="0.3">
      <c r="A13" s="249" t="s">
        <v>210</v>
      </c>
      <c r="B13" s="250" t="s">
        <v>210</v>
      </c>
      <c r="C13" s="251" t="s">
        <v>1826</v>
      </c>
      <c r="D13" s="252" t="s">
        <v>1826</v>
      </c>
      <c r="E13" s="264">
        <v>2710</v>
      </c>
      <c r="F13" s="237" t="s">
        <v>1835</v>
      </c>
      <c r="G13" s="127"/>
      <c r="H13" s="254" t="s">
        <v>1174</v>
      </c>
      <c r="I13" s="272" t="s">
        <v>1174</v>
      </c>
      <c r="J13" s="256" t="s">
        <v>1174</v>
      </c>
      <c r="K13" s="257" t="s">
        <v>1174</v>
      </c>
      <c r="L13" s="258" t="s">
        <v>1174</v>
      </c>
      <c r="M13" s="259" t="s">
        <v>1174</v>
      </c>
      <c r="N13" s="273">
        <v>2640</v>
      </c>
      <c r="O13" s="274">
        <v>2810</v>
      </c>
      <c r="P13" s="271">
        <v>42.5</v>
      </c>
      <c r="Q13" s="247">
        <v>0.02</v>
      </c>
      <c r="R13" s="262">
        <v>2</v>
      </c>
      <c r="S13" s="237" t="s">
        <v>1835</v>
      </c>
      <c r="T13" s="237" t="s">
        <v>1836</v>
      </c>
    </row>
    <row r="14" spans="1:20" ht="14.25" customHeight="1" x14ac:dyDescent="0.3">
      <c r="A14" s="249" t="s">
        <v>469</v>
      </c>
      <c r="B14" s="250" t="s">
        <v>469</v>
      </c>
      <c r="C14" s="251" t="s">
        <v>1837</v>
      </c>
      <c r="D14" s="275">
        <v>2.36</v>
      </c>
      <c r="E14" s="264">
        <v>2710</v>
      </c>
      <c r="F14" s="237" t="s">
        <v>1838</v>
      </c>
      <c r="G14" s="127"/>
      <c r="H14" s="254" t="s">
        <v>1174</v>
      </c>
      <c r="I14" s="265" t="s">
        <v>1174</v>
      </c>
      <c r="J14" s="266" t="s">
        <v>1174</v>
      </c>
      <c r="K14" s="276">
        <v>0.16800000000000001</v>
      </c>
      <c r="L14" s="277">
        <v>7.1300000000000002E-2</v>
      </c>
      <c r="M14" s="278">
        <v>13</v>
      </c>
      <c r="N14" s="273">
        <v>2640</v>
      </c>
      <c r="O14" s="274">
        <v>2810</v>
      </c>
      <c r="P14" s="271">
        <v>42.5</v>
      </c>
      <c r="Q14" s="247">
        <v>0.02</v>
      </c>
      <c r="R14" s="262">
        <v>2</v>
      </c>
      <c r="S14" s="237" t="s">
        <v>1838</v>
      </c>
      <c r="T14" s="237" t="s">
        <v>1839</v>
      </c>
    </row>
    <row r="15" spans="1:20" ht="14.25" customHeight="1" x14ac:dyDescent="0.3">
      <c r="A15" s="249" t="s">
        <v>470</v>
      </c>
      <c r="B15" s="250" t="s">
        <v>470</v>
      </c>
      <c r="C15" s="251" t="s">
        <v>1837</v>
      </c>
      <c r="D15" s="275">
        <v>3.367</v>
      </c>
      <c r="E15" s="264">
        <v>2710</v>
      </c>
      <c r="F15" s="237" t="s">
        <v>1838</v>
      </c>
      <c r="G15" s="127"/>
      <c r="H15" s="254" t="s">
        <v>1174</v>
      </c>
      <c r="I15" s="265" t="s">
        <v>1174</v>
      </c>
      <c r="J15" s="266" t="s">
        <v>1174</v>
      </c>
      <c r="K15" s="276">
        <v>0.24</v>
      </c>
      <c r="L15" s="277">
        <v>7.1300000000000002E-2</v>
      </c>
      <c r="M15" s="278">
        <v>13</v>
      </c>
      <c r="N15" s="273">
        <v>2640</v>
      </c>
      <c r="O15" s="274">
        <v>2810</v>
      </c>
      <c r="P15" s="271">
        <v>42.5</v>
      </c>
      <c r="Q15" s="247">
        <v>0.02</v>
      </c>
      <c r="R15" s="262">
        <v>2</v>
      </c>
      <c r="S15" s="237" t="s">
        <v>1838</v>
      </c>
      <c r="T15" s="237" t="s">
        <v>1839</v>
      </c>
    </row>
    <row r="16" spans="1:20" x14ac:dyDescent="0.3">
      <c r="A16" s="249" t="s">
        <v>471</v>
      </c>
      <c r="B16" s="250" t="s">
        <v>471</v>
      </c>
      <c r="C16" s="251" t="s">
        <v>1837</v>
      </c>
      <c r="D16" s="275">
        <v>2.71</v>
      </c>
      <c r="E16" s="264">
        <v>2710</v>
      </c>
      <c r="F16" s="237" t="s">
        <v>1838</v>
      </c>
      <c r="G16" s="127"/>
      <c r="H16" s="254" t="s">
        <v>1174</v>
      </c>
      <c r="I16" s="265" t="s">
        <v>1174</v>
      </c>
      <c r="J16" s="266" t="s">
        <v>1174</v>
      </c>
      <c r="K16" s="276">
        <v>0.80900000000000005</v>
      </c>
      <c r="L16" s="277">
        <v>0.29849999999999999</v>
      </c>
      <c r="M16" s="278">
        <v>13</v>
      </c>
      <c r="N16" s="273">
        <v>2640</v>
      </c>
      <c r="O16" s="274">
        <v>2810</v>
      </c>
      <c r="P16" s="271">
        <v>42.5</v>
      </c>
      <c r="Q16" s="247">
        <v>0.02</v>
      </c>
      <c r="R16" s="262">
        <v>2</v>
      </c>
      <c r="S16" s="237" t="s">
        <v>1838</v>
      </c>
      <c r="T16" s="237" t="s">
        <v>1839</v>
      </c>
    </row>
    <row r="17" spans="1:20" x14ac:dyDescent="0.3">
      <c r="A17" s="249" t="s">
        <v>803</v>
      </c>
      <c r="B17" s="250" t="s">
        <v>804</v>
      </c>
      <c r="C17" s="279" t="s">
        <v>1840</v>
      </c>
      <c r="D17" s="252" t="s">
        <v>1841</v>
      </c>
      <c r="E17" s="253">
        <v>7800</v>
      </c>
      <c r="F17" s="237" t="s">
        <v>1842</v>
      </c>
      <c r="G17" s="127"/>
      <c r="H17" s="254" t="s">
        <v>1174</v>
      </c>
      <c r="I17" s="265" t="s">
        <v>1174</v>
      </c>
      <c r="J17" s="256" t="s">
        <v>1174</v>
      </c>
      <c r="K17" s="257" t="s">
        <v>1174</v>
      </c>
      <c r="L17" s="258" t="s">
        <v>1174</v>
      </c>
      <c r="M17" s="259" t="s">
        <v>1174</v>
      </c>
      <c r="N17" s="273">
        <v>7750</v>
      </c>
      <c r="O17" s="274">
        <v>8810</v>
      </c>
      <c r="P17" s="246">
        <v>265</v>
      </c>
      <c r="Q17" s="247">
        <v>3.4000000000000002E-2</v>
      </c>
      <c r="R17" s="262">
        <v>2</v>
      </c>
      <c r="S17" s="237" t="s">
        <v>1842</v>
      </c>
      <c r="T17" s="237" t="s">
        <v>1843</v>
      </c>
    </row>
    <row r="18" spans="1:20" ht="14.25" customHeight="1" x14ac:dyDescent="0.3">
      <c r="A18" s="249" t="s">
        <v>601</v>
      </c>
      <c r="B18" s="250" t="s">
        <v>602</v>
      </c>
      <c r="C18" s="251" t="s">
        <v>1826</v>
      </c>
      <c r="D18" s="252" t="s">
        <v>1826</v>
      </c>
      <c r="E18" s="280">
        <v>17</v>
      </c>
      <c r="F18" s="237" t="s">
        <v>1844</v>
      </c>
      <c r="G18" s="127"/>
      <c r="H18" s="254" t="s">
        <v>1174</v>
      </c>
      <c r="I18" s="272" t="s">
        <v>1174</v>
      </c>
      <c r="J18" s="256" t="s">
        <v>1174</v>
      </c>
      <c r="K18" s="257" t="s">
        <v>1174</v>
      </c>
      <c r="L18" s="258" t="s">
        <v>1174</v>
      </c>
      <c r="M18" s="259" t="s">
        <v>1174</v>
      </c>
      <c r="N18" s="273"/>
      <c r="O18" s="274"/>
      <c r="P18" s="268">
        <f>Q18*E18</f>
        <v>3.4000000000000004</v>
      </c>
      <c r="Q18" s="269">
        <f>$P$2</f>
        <v>0.2</v>
      </c>
      <c r="R18" s="262"/>
      <c r="S18" s="237"/>
      <c r="T18" s="237" t="s">
        <v>1830</v>
      </c>
    </row>
    <row r="19" spans="1:20" ht="14.25" customHeight="1" x14ac:dyDescent="0.3">
      <c r="A19" s="263" t="s">
        <v>843</v>
      </c>
      <c r="B19" s="250" t="s">
        <v>844</v>
      </c>
      <c r="C19" s="251" t="s">
        <v>1826</v>
      </c>
      <c r="D19" s="252" t="s">
        <v>1826</v>
      </c>
      <c r="E19" s="264">
        <v>635</v>
      </c>
      <c r="F19" s="237" t="s">
        <v>1845</v>
      </c>
      <c r="G19" s="127"/>
      <c r="H19" s="254" t="s">
        <v>1174</v>
      </c>
      <c r="I19" s="265" t="s">
        <v>1174</v>
      </c>
      <c r="J19" s="256" t="s">
        <v>1174</v>
      </c>
      <c r="K19" s="257" t="s">
        <v>1174</v>
      </c>
      <c r="L19" s="258" t="s">
        <v>1174</v>
      </c>
      <c r="M19" s="259" t="s">
        <v>1174</v>
      </c>
      <c r="N19" s="267"/>
      <c r="O19" s="246"/>
      <c r="P19" s="246">
        <v>62.6</v>
      </c>
      <c r="Q19" s="247">
        <v>0.1</v>
      </c>
      <c r="R19" s="262">
        <v>4</v>
      </c>
      <c r="S19" s="237" t="s">
        <v>1845</v>
      </c>
      <c r="T19" s="237"/>
    </row>
    <row r="20" spans="1:20" x14ac:dyDescent="0.3">
      <c r="A20" s="263" t="s">
        <v>867</v>
      </c>
      <c r="B20" s="250" t="s">
        <v>868</v>
      </c>
      <c r="C20" s="251" t="s">
        <v>1826</v>
      </c>
      <c r="D20" s="252" t="s">
        <v>1826</v>
      </c>
      <c r="E20" s="264">
        <v>430</v>
      </c>
      <c r="F20" s="237" t="s">
        <v>1845</v>
      </c>
      <c r="G20" s="127"/>
      <c r="H20" s="254" t="s">
        <v>1174</v>
      </c>
      <c r="I20" s="265" t="s">
        <v>1174</v>
      </c>
      <c r="J20" s="256" t="s">
        <v>1174</v>
      </c>
      <c r="K20" s="257" t="s">
        <v>1174</v>
      </c>
      <c r="L20" s="258" t="s">
        <v>1174</v>
      </c>
      <c r="M20" s="259" t="s">
        <v>1174</v>
      </c>
      <c r="N20" s="267"/>
      <c r="O20" s="246"/>
      <c r="P20" s="246">
        <v>15.8</v>
      </c>
      <c r="Q20" s="247">
        <v>0.04</v>
      </c>
      <c r="R20" s="262">
        <v>4</v>
      </c>
      <c r="S20" s="237" t="s">
        <v>1845</v>
      </c>
      <c r="T20" s="237"/>
    </row>
    <row r="21" spans="1:20" x14ac:dyDescent="0.3">
      <c r="A21" s="263" t="s">
        <v>762</v>
      </c>
      <c r="B21" s="250" t="s">
        <v>762</v>
      </c>
      <c r="C21" s="251" t="s">
        <v>1826</v>
      </c>
      <c r="D21" s="252" t="s">
        <v>1826</v>
      </c>
      <c r="E21" s="253">
        <v>2400</v>
      </c>
      <c r="F21" s="237" t="s">
        <v>1846</v>
      </c>
      <c r="G21" s="127"/>
      <c r="H21" s="254" t="s">
        <v>1174</v>
      </c>
      <c r="I21" s="265" t="s">
        <v>1174</v>
      </c>
      <c r="J21" s="256" t="s">
        <v>1174</v>
      </c>
      <c r="K21" s="257" t="s">
        <v>1174</v>
      </c>
      <c r="L21" s="258" t="s">
        <v>1174</v>
      </c>
      <c r="M21" s="259" t="s">
        <v>1174</v>
      </c>
      <c r="N21" s="273"/>
      <c r="O21" s="274"/>
      <c r="P21" s="268">
        <f>Q21*E21</f>
        <v>480</v>
      </c>
      <c r="Q21" s="269">
        <f>$P$2</f>
        <v>0.2</v>
      </c>
      <c r="R21" s="262"/>
      <c r="S21" s="237"/>
      <c r="T21" s="237" t="s">
        <v>1830</v>
      </c>
    </row>
    <row r="22" spans="1:20" x14ac:dyDescent="0.3">
      <c r="A22" s="281" t="s">
        <v>309</v>
      </c>
      <c r="B22" s="250" t="s">
        <v>1847</v>
      </c>
      <c r="C22" s="251" t="s">
        <v>1826</v>
      </c>
      <c r="D22" s="252" t="s">
        <v>1826</v>
      </c>
      <c r="E22" s="253">
        <v>311</v>
      </c>
      <c r="F22" s="237" t="s">
        <v>1848</v>
      </c>
      <c r="G22" s="127"/>
      <c r="H22" s="254" t="s">
        <v>1174</v>
      </c>
      <c r="I22" s="265" t="s">
        <v>1174</v>
      </c>
      <c r="J22" s="256" t="s">
        <v>1174</v>
      </c>
      <c r="K22" s="257" t="s">
        <v>1174</v>
      </c>
      <c r="L22" s="258" t="s">
        <v>1174</v>
      </c>
      <c r="M22" s="259" t="s">
        <v>1174</v>
      </c>
      <c r="N22" s="267"/>
      <c r="O22" s="246"/>
      <c r="P22" s="246">
        <v>73</v>
      </c>
      <c r="Q22" s="247">
        <v>0.23</v>
      </c>
      <c r="R22" s="262">
        <v>10</v>
      </c>
      <c r="S22" s="237" t="s">
        <v>1848</v>
      </c>
      <c r="T22" s="237"/>
    </row>
    <row r="23" spans="1:20" x14ac:dyDescent="0.3">
      <c r="A23" s="263" t="s">
        <v>845</v>
      </c>
      <c r="B23" s="250" t="s">
        <v>846</v>
      </c>
      <c r="C23" s="251" t="s">
        <v>1826</v>
      </c>
      <c r="D23" s="252" t="s">
        <v>1826</v>
      </c>
      <c r="E23" s="264">
        <v>135</v>
      </c>
      <c r="F23" s="237" t="s">
        <v>1849</v>
      </c>
      <c r="G23" s="127"/>
      <c r="H23" s="254" t="s">
        <v>1174</v>
      </c>
      <c r="I23" s="265" t="s">
        <v>1174</v>
      </c>
      <c r="J23" s="256" t="s">
        <v>1174</v>
      </c>
      <c r="K23" s="257" t="s">
        <v>1174</v>
      </c>
      <c r="L23" s="258" t="s">
        <v>1174</v>
      </c>
      <c r="M23" s="259" t="s">
        <v>1174</v>
      </c>
      <c r="N23" s="267">
        <v>112</v>
      </c>
      <c r="O23" s="246">
        <v>144</v>
      </c>
      <c r="P23" s="246">
        <v>38</v>
      </c>
      <c r="Q23" s="247">
        <v>0.28000000000000003</v>
      </c>
      <c r="R23" s="282">
        <v>2</v>
      </c>
      <c r="S23" s="237" t="s">
        <v>1849</v>
      </c>
      <c r="T23" s="237" t="s">
        <v>1850</v>
      </c>
    </row>
    <row r="24" spans="1:20" x14ac:dyDescent="0.3">
      <c r="A24" s="263" t="s">
        <v>847</v>
      </c>
      <c r="B24" s="250" t="s">
        <v>848</v>
      </c>
      <c r="C24" s="251" t="s">
        <v>1826</v>
      </c>
      <c r="D24" s="252" t="s">
        <v>1826</v>
      </c>
      <c r="E24" s="264">
        <v>847</v>
      </c>
      <c r="F24" s="237" t="s">
        <v>1851</v>
      </c>
      <c r="G24" s="127"/>
      <c r="H24" s="254" t="s">
        <v>1174</v>
      </c>
      <c r="I24" s="265" t="s">
        <v>1174</v>
      </c>
      <c r="J24" s="256" t="s">
        <v>1174</v>
      </c>
      <c r="K24" s="257" t="s">
        <v>1174</v>
      </c>
      <c r="L24" s="258" t="s">
        <v>1174</v>
      </c>
      <c r="M24" s="259" t="s">
        <v>1174</v>
      </c>
      <c r="N24" s="267">
        <v>500</v>
      </c>
      <c r="O24" s="246">
        <v>800</v>
      </c>
      <c r="P24" s="246">
        <v>58</v>
      </c>
      <c r="Q24" s="247">
        <v>7.0000000000000007E-2</v>
      </c>
      <c r="R24" s="282">
        <v>2</v>
      </c>
      <c r="S24" s="237" t="s">
        <v>1851</v>
      </c>
      <c r="T24" s="237" t="s">
        <v>1852</v>
      </c>
    </row>
    <row r="25" spans="1:20" ht="14.25" customHeight="1" x14ac:dyDescent="0.3">
      <c r="A25" s="263" t="s">
        <v>805</v>
      </c>
      <c r="B25" s="250" t="s">
        <v>806</v>
      </c>
      <c r="C25" s="279" t="s">
        <v>1840</v>
      </c>
      <c r="D25" s="252" t="s">
        <v>1841</v>
      </c>
      <c r="E25" s="253">
        <v>7800</v>
      </c>
      <c r="F25" s="237" t="s">
        <v>1842</v>
      </c>
      <c r="G25" s="127"/>
      <c r="H25" s="254" t="s">
        <v>1174</v>
      </c>
      <c r="I25" s="265" t="s">
        <v>1174</v>
      </c>
      <c r="J25" s="256" t="s">
        <v>1174</v>
      </c>
      <c r="K25" s="257" t="s">
        <v>1174</v>
      </c>
      <c r="L25" s="258" t="s">
        <v>1174</v>
      </c>
      <c r="M25" s="259" t="s">
        <v>1174</v>
      </c>
      <c r="N25" s="273">
        <v>7750</v>
      </c>
      <c r="O25" s="274">
        <v>8810</v>
      </c>
      <c r="P25" s="246">
        <v>265</v>
      </c>
      <c r="Q25" s="247">
        <v>3.4000000000000002E-2</v>
      </c>
      <c r="R25" s="262">
        <v>2</v>
      </c>
      <c r="S25" s="237" t="s">
        <v>1842</v>
      </c>
      <c r="T25" s="237" t="s">
        <v>1843</v>
      </c>
    </row>
    <row r="26" spans="1:20" x14ac:dyDescent="0.3">
      <c r="A26" s="249" t="s">
        <v>352</v>
      </c>
      <c r="B26" s="250" t="s">
        <v>353</v>
      </c>
      <c r="C26" s="251" t="s">
        <v>1826</v>
      </c>
      <c r="D26" s="252" t="s">
        <v>1826</v>
      </c>
      <c r="E26" s="253">
        <v>2880</v>
      </c>
      <c r="F26" s="237" t="s">
        <v>1846</v>
      </c>
      <c r="G26" s="127"/>
      <c r="H26" s="254" t="s">
        <v>1174</v>
      </c>
      <c r="I26" s="265" t="s">
        <v>1174</v>
      </c>
      <c r="J26" s="256" t="s">
        <v>1174</v>
      </c>
      <c r="K26" s="257" t="s">
        <v>1174</v>
      </c>
      <c r="L26" s="258" t="s">
        <v>1174</v>
      </c>
      <c r="M26" s="259" t="s">
        <v>1174</v>
      </c>
      <c r="N26" s="273"/>
      <c r="O26" s="274"/>
      <c r="P26" s="268">
        <f>Q26*E26</f>
        <v>576</v>
      </c>
      <c r="Q26" s="269">
        <f>$P$2</f>
        <v>0.2</v>
      </c>
      <c r="R26" s="262"/>
      <c r="S26" s="237"/>
      <c r="T26" s="237" t="s">
        <v>1830</v>
      </c>
    </row>
    <row r="27" spans="1:20" x14ac:dyDescent="0.3">
      <c r="A27" s="263" t="s">
        <v>648</v>
      </c>
      <c r="B27" s="250" t="s">
        <v>649</v>
      </c>
      <c r="C27" s="251" t="s">
        <v>1826</v>
      </c>
      <c r="D27" s="252" t="s">
        <v>1826</v>
      </c>
      <c r="E27" s="253">
        <v>36</v>
      </c>
      <c r="F27" s="237" t="s">
        <v>1853</v>
      </c>
      <c r="G27" s="127"/>
      <c r="H27" s="254" t="s">
        <v>1174</v>
      </c>
      <c r="I27" s="265" t="s">
        <v>1174</v>
      </c>
      <c r="J27" s="256" t="s">
        <v>1174</v>
      </c>
      <c r="K27" s="257" t="s">
        <v>1174</v>
      </c>
      <c r="L27" s="258" t="s">
        <v>1174</v>
      </c>
      <c r="M27" s="259" t="s">
        <v>1174</v>
      </c>
      <c r="N27" s="273"/>
      <c r="O27" s="274"/>
      <c r="P27" s="268">
        <f>Q27*E27</f>
        <v>7.2</v>
      </c>
      <c r="Q27" s="269">
        <f>$P$2</f>
        <v>0.2</v>
      </c>
      <c r="R27" s="262"/>
      <c r="S27" s="237"/>
      <c r="T27" s="237" t="s">
        <v>1830</v>
      </c>
    </row>
    <row r="28" spans="1:20" x14ac:dyDescent="0.3">
      <c r="A28" s="249" t="s">
        <v>389</v>
      </c>
      <c r="B28" s="250" t="s">
        <v>390</v>
      </c>
      <c r="C28" s="251" t="s">
        <v>1826</v>
      </c>
      <c r="D28" s="252" t="s">
        <v>1826</v>
      </c>
      <c r="E28" s="264">
        <v>2300</v>
      </c>
      <c r="F28" s="237" t="s">
        <v>1854</v>
      </c>
      <c r="G28" s="127"/>
      <c r="H28" s="254" t="s">
        <v>1174</v>
      </c>
      <c r="I28" s="265" t="s">
        <v>1174</v>
      </c>
      <c r="J28" s="256" t="s">
        <v>1174</v>
      </c>
      <c r="K28" s="257" t="s">
        <v>1174</v>
      </c>
      <c r="L28" s="258" t="s">
        <v>1174</v>
      </c>
      <c r="M28" s="259" t="s">
        <v>1174</v>
      </c>
      <c r="N28" s="267"/>
      <c r="O28" s="246"/>
      <c r="P28" s="268">
        <f>Q28*E28</f>
        <v>460</v>
      </c>
      <c r="Q28" s="269">
        <f>$P$2</f>
        <v>0.2</v>
      </c>
      <c r="R28" s="262"/>
      <c r="S28" s="237"/>
      <c r="T28" s="237" t="s">
        <v>1830</v>
      </c>
    </row>
    <row r="29" spans="1:20" x14ac:dyDescent="0.3">
      <c r="A29" s="263" t="s">
        <v>849</v>
      </c>
      <c r="B29" s="250" t="s">
        <v>850</v>
      </c>
      <c r="C29" s="251" t="s">
        <v>1826</v>
      </c>
      <c r="D29" s="252" t="s">
        <v>1826</v>
      </c>
      <c r="E29" s="264">
        <v>621</v>
      </c>
      <c r="F29" s="237" t="s">
        <v>1845</v>
      </c>
      <c r="G29" s="127"/>
      <c r="H29" s="254" t="s">
        <v>1174</v>
      </c>
      <c r="I29" s="265" t="s">
        <v>1174</v>
      </c>
      <c r="J29" s="256" t="s">
        <v>1174</v>
      </c>
      <c r="K29" s="257" t="s">
        <v>1174</v>
      </c>
      <c r="L29" s="258" t="s">
        <v>1174</v>
      </c>
      <c r="M29" s="259" t="s">
        <v>1174</v>
      </c>
      <c r="N29" s="267"/>
      <c r="O29" s="246"/>
      <c r="P29" s="246">
        <v>62.6</v>
      </c>
      <c r="Q29" s="247">
        <v>0.1</v>
      </c>
      <c r="R29" s="262">
        <v>9</v>
      </c>
      <c r="S29" s="237" t="s">
        <v>1845</v>
      </c>
      <c r="T29" s="237"/>
    </row>
    <row r="30" spans="1:20" x14ac:dyDescent="0.3">
      <c r="A30" s="263" t="s">
        <v>610</v>
      </c>
      <c r="B30" s="250" t="s">
        <v>610</v>
      </c>
      <c r="C30" s="251" t="s">
        <v>1837</v>
      </c>
      <c r="D30" s="283">
        <v>3.04</v>
      </c>
      <c r="E30" s="264"/>
      <c r="F30" s="237" t="s">
        <v>1855</v>
      </c>
      <c r="G30" s="127"/>
      <c r="H30" s="254" t="s">
        <v>1174</v>
      </c>
      <c r="I30" s="265" t="s">
        <v>1174</v>
      </c>
      <c r="J30" s="256" t="s">
        <v>1174</v>
      </c>
      <c r="K30" s="284">
        <v>0.26600000000000001</v>
      </c>
      <c r="L30" s="285">
        <v>8.7999999999999995E-2</v>
      </c>
      <c r="M30" s="259">
        <v>5</v>
      </c>
      <c r="N30" s="267" t="s">
        <v>1174</v>
      </c>
      <c r="O30" s="246" t="s">
        <v>1174</v>
      </c>
      <c r="P30" s="246" t="s">
        <v>1174</v>
      </c>
      <c r="Q30" s="247" t="s">
        <v>1174</v>
      </c>
      <c r="R30" s="282" t="s">
        <v>1174</v>
      </c>
      <c r="S30" s="237" t="s">
        <v>1855</v>
      </c>
      <c r="T30" s="237"/>
    </row>
    <row r="31" spans="1:20" x14ac:dyDescent="0.3">
      <c r="A31" s="263" t="s">
        <v>594</v>
      </c>
      <c r="B31" s="250" t="s">
        <v>595</v>
      </c>
      <c r="C31" s="251" t="s">
        <v>1837</v>
      </c>
      <c r="D31" s="283">
        <v>5</v>
      </c>
      <c r="E31" s="264">
        <v>1020</v>
      </c>
      <c r="F31" s="237" t="s">
        <v>1856</v>
      </c>
      <c r="G31" s="127"/>
      <c r="H31" s="254" t="s">
        <v>1174</v>
      </c>
      <c r="I31" s="265" t="s">
        <v>1174</v>
      </c>
      <c r="J31" s="256" t="s">
        <v>1174</v>
      </c>
      <c r="K31" s="284">
        <f>L31*D31</f>
        <v>1</v>
      </c>
      <c r="L31" s="285">
        <f>$L$2</f>
        <v>0.2</v>
      </c>
      <c r="M31" s="259"/>
      <c r="N31" s="273"/>
      <c r="O31" s="274"/>
      <c r="P31" s="268">
        <f>Q31*E31</f>
        <v>204</v>
      </c>
      <c r="Q31" s="269">
        <f>$P$2</f>
        <v>0.2</v>
      </c>
      <c r="R31" s="262"/>
      <c r="S31" s="237"/>
      <c r="T31" s="237" t="s">
        <v>1857</v>
      </c>
    </row>
    <row r="32" spans="1:20" x14ac:dyDescent="0.3">
      <c r="A32" s="263" t="s">
        <v>612</v>
      </c>
      <c r="B32" s="250" t="s">
        <v>613</v>
      </c>
      <c r="C32" s="251" t="s">
        <v>1837</v>
      </c>
      <c r="D32" s="275">
        <v>8.5500000000000007</v>
      </c>
      <c r="E32" s="286">
        <v>2920</v>
      </c>
      <c r="F32" s="237" t="s">
        <v>1858</v>
      </c>
      <c r="G32" s="127"/>
      <c r="H32" s="254" t="s">
        <v>1174</v>
      </c>
      <c r="I32" s="265" t="s">
        <v>1174</v>
      </c>
      <c r="J32" s="256" t="s">
        <v>1174</v>
      </c>
      <c r="K32" s="276">
        <v>1.42</v>
      </c>
      <c r="L32" s="277">
        <v>0.16700000000000001</v>
      </c>
      <c r="M32" s="278">
        <v>9</v>
      </c>
      <c r="N32" s="267"/>
      <c r="O32" s="246"/>
      <c r="P32" s="246">
        <v>482</v>
      </c>
      <c r="Q32" s="247">
        <v>0.17</v>
      </c>
      <c r="R32" s="262">
        <v>9</v>
      </c>
      <c r="S32" s="237" t="s">
        <v>1858</v>
      </c>
      <c r="T32" s="237"/>
    </row>
    <row r="33" spans="1:20" x14ac:dyDescent="0.3">
      <c r="A33" s="263" t="s">
        <v>987</v>
      </c>
      <c r="B33" s="250" t="s">
        <v>988</v>
      </c>
      <c r="C33" s="251" t="s">
        <v>1837</v>
      </c>
      <c r="D33" s="283">
        <v>4</v>
      </c>
      <c r="E33" s="264">
        <v>1020</v>
      </c>
      <c r="F33" s="237" t="s">
        <v>1856</v>
      </c>
      <c r="G33" s="127"/>
      <c r="H33" s="254" t="s">
        <v>1174</v>
      </c>
      <c r="I33" s="272" t="s">
        <v>1174</v>
      </c>
      <c r="J33" s="256" t="s">
        <v>1174</v>
      </c>
      <c r="K33" s="284">
        <f>L33*D33</f>
        <v>0.8</v>
      </c>
      <c r="L33" s="285">
        <f>$L$2</f>
        <v>0.2</v>
      </c>
      <c r="M33" s="259"/>
      <c r="N33" s="273"/>
      <c r="O33" s="274"/>
      <c r="P33" s="268">
        <f>Q33*E33</f>
        <v>204</v>
      </c>
      <c r="Q33" s="269">
        <f>$P$2</f>
        <v>0.2</v>
      </c>
      <c r="R33" s="262"/>
      <c r="S33" s="237"/>
      <c r="T33" s="237" t="s">
        <v>1857</v>
      </c>
    </row>
    <row r="34" spans="1:20" x14ac:dyDescent="0.3">
      <c r="A34" s="249" t="s">
        <v>500</v>
      </c>
      <c r="B34" s="250" t="s">
        <v>501</v>
      </c>
      <c r="C34" s="251" t="s">
        <v>1837</v>
      </c>
      <c r="D34" s="283">
        <v>0.11600000000000001</v>
      </c>
      <c r="E34" s="280">
        <v>116</v>
      </c>
      <c r="F34" s="237" t="s">
        <v>1859</v>
      </c>
      <c r="G34" s="127"/>
      <c r="H34" s="254" t="s">
        <v>1174</v>
      </c>
      <c r="I34" s="272" t="s">
        <v>1174</v>
      </c>
      <c r="J34" s="256" t="s">
        <v>1174</v>
      </c>
      <c r="K34" s="287">
        <f>14/1000</f>
        <v>1.4E-2</v>
      </c>
      <c r="L34" s="288">
        <v>0.121</v>
      </c>
      <c r="M34" s="259">
        <v>4</v>
      </c>
      <c r="N34" s="289"/>
      <c r="O34" s="290"/>
      <c r="P34" s="290">
        <v>14</v>
      </c>
      <c r="Q34" s="247">
        <v>0.12</v>
      </c>
      <c r="R34" s="262">
        <v>4</v>
      </c>
      <c r="S34" s="237" t="s">
        <v>1859</v>
      </c>
      <c r="T34" s="237"/>
    </row>
    <row r="35" spans="1:20" x14ac:dyDescent="0.3">
      <c r="A35" s="263" t="s">
        <v>502</v>
      </c>
      <c r="B35" s="250" t="s">
        <v>503</v>
      </c>
      <c r="C35" s="251" t="s">
        <v>1837</v>
      </c>
      <c r="D35" s="283">
        <v>0.14499999999999999</v>
      </c>
      <c r="E35" s="264">
        <v>900</v>
      </c>
      <c r="F35" s="237" t="s">
        <v>1856</v>
      </c>
      <c r="G35" s="127"/>
      <c r="H35" s="254" t="s">
        <v>1174</v>
      </c>
      <c r="I35" s="272" t="s">
        <v>1174</v>
      </c>
      <c r="J35" s="256" t="s">
        <v>1174</v>
      </c>
      <c r="K35" s="284">
        <f>L35*D35</f>
        <v>2.8999999999999998E-2</v>
      </c>
      <c r="L35" s="285">
        <f>$L$2</f>
        <v>0.2</v>
      </c>
      <c r="M35" s="259"/>
      <c r="N35" s="273"/>
      <c r="O35" s="274"/>
      <c r="P35" s="268">
        <f>Q35*E35</f>
        <v>180</v>
      </c>
      <c r="Q35" s="269">
        <f>$P$2</f>
        <v>0.2</v>
      </c>
      <c r="R35" s="262"/>
      <c r="S35" s="237"/>
      <c r="T35" s="237" t="s">
        <v>1857</v>
      </c>
    </row>
    <row r="36" spans="1:20" ht="14.25" customHeight="1" x14ac:dyDescent="0.3">
      <c r="A36" s="249" t="s">
        <v>425</v>
      </c>
      <c r="B36" s="250" t="s">
        <v>206</v>
      </c>
      <c r="C36" s="251" t="s">
        <v>1826</v>
      </c>
      <c r="D36" s="252" t="s">
        <v>1826</v>
      </c>
      <c r="E36" s="264">
        <v>1650</v>
      </c>
      <c r="F36" s="237" t="s">
        <v>1860</v>
      </c>
      <c r="G36" s="127"/>
      <c r="H36" s="254" t="s">
        <v>1174</v>
      </c>
      <c r="I36" s="272" t="s">
        <v>1174</v>
      </c>
      <c r="J36" s="256" t="s">
        <v>1174</v>
      </c>
      <c r="K36" s="257" t="s">
        <v>1174</v>
      </c>
      <c r="L36" s="258" t="s">
        <v>1174</v>
      </c>
      <c r="M36" s="259" t="s">
        <v>1174</v>
      </c>
      <c r="N36" s="267"/>
      <c r="O36" s="246"/>
      <c r="P36" s="246">
        <v>150</v>
      </c>
      <c r="Q36" s="247">
        <v>0.09</v>
      </c>
      <c r="R36" s="262"/>
      <c r="S36" s="237" t="s">
        <v>1860</v>
      </c>
      <c r="T36" s="237"/>
    </row>
    <row r="37" spans="1:20" ht="14.25" customHeight="1" x14ac:dyDescent="0.3">
      <c r="A37" s="263" t="s">
        <v>887</v>
      </c>
      <c r="B37" s="250" t="s">
        <v>888</v>
      </c>
      <c r="C37" s="251" t="s">
        <v>1826</v>
      </c>
      <c r="D37" s="252" t="s">
        <v>1826</v>
      </c>
      <c r="E37" s="264">
        <v>350</v>
      </c>
      <c r="F37" s="237" t="s">
        <v>1861</v>
      </c>
      <c r="G37" s="291"/>
      <c r="H37" s="254" t="s">
        <v>1174</v>
      </c>
      <c r="I37" s="272" t="s">
        <v>1174</v>
      </c>
      <c r="J37" s="256" t="s">
        <v>1174</v>
      </c>
      <c r="K37" s="257" t="s">
        <v>1174</v>
      </c>
      <c r="L37" s="258" t="s">
        <v>1174</v>
      </c>
      <c r="M37" s="259" t="s">
        <v>1174</v>
      </c>
      <c r="N37" s="267"/>
      <c r="O37" s="246"/>
      <c r="P37" s="246">
        <v>36</v>
      </c>
      <c r="Q37" s="247">
        <v>0.1</v>
      </c>
      <c r="R37" s="282"/>
      <c r="S37" s="237" t="s">
        <v>1861</v>
      </c>
      <c r="T37" s="292"/>
    </row>
    <row r="38" spans="1:20" ht="14.25" customHeight="1" x14ac:dyDescent="0.3">
      <c r="A38" s="263" t="s">
        <v>889</v>
      </c>
      <c r="B38" s="250" t="s">
        <v>890</v>
      </c>
      <c r="C38" s="251" t="s">
        <v>1826</v>
      </c>
      <c r="D38" s="252" t="s">
        <v>1826</v>
      </c>
      <c r="E38" s="264">
        <v>370</v>
      </c>
      <c r="F38" s="237" t="s">
        <v>1861</v>
      </c>
      <c r="G38" s="291"/>
      <c r="H38" s="254" t="s">
        <v>1174</v>
      </c>
      <c r="I38" s="272" t="s">
        <v>1174</v>
      </c>
      <c r="J38" s="256" t="s">
        <v>1174</v>
      </c>
      <c r="K38" s="257" t="s">
        <v>1174</v>
      </c>
      <c r="L38" s="258" t="s">
        <v>1174</v>
      </c>
      <c r="M38" s="259" t="s">
        <v>1174</v>
      </c>
      <c r="N38" s="267"/>
      <c r="O38" s="246"/>
      <c r="P38" s="246">
        <v>36</v>
      </c>
      <c r="Q38" s="247">
        <v>0.1</v>
      </c>
      <c r="R38" s="282"/>
      <c r="S38" s="237" t="s">
        <v>1861</v>
      </c>
      <c r="T38" s="292"/>
    </row>
    <row r="39" spans="1:20" ht="14.25" customHeight="1" x14ac:dyDescent="0.3">
      <c r="A39" s="263" t="s">
        <v>891</v>
      </c>
      <c r="B39" s="250" t="s">
        <v>892</v>
      </c>
      <c r="C39" s="251" t="s">
        <v>1826</v>
      </c>
      <c r="D39" s="252" t="s">
        <v>1826</v>
      </c>
      <c r="E39" s="264">
        <v>380</v>
      </c>
      <c r="F39" s="237" t="s">
        <v>1861</v>
      </c>
      <c r="G39" s="291"/>
      <c r="H39" s="254" t="s">
        <v>1174</v>
      </c>
      <c r="I39" s="272" t="s">
        <v>1174</v>
      </c>
      <c r="J39" s="256" t="s">
        <v>1174</v>
      </c>
      <c r="K39" s="257" t="s">
        <v>1174</v>
      </c>
      <c r="L39" s="258" t="s">
        <v>1174</v>
      </c>
      <c r="M39" s="259" t="s">
        <v>1174</v>
      </c>
      <c r="N39" s="267"/>
      <c r="O39" s="246"/>
      <c r="P39" s="246">
        <v>36</v>
      </c>
      <c r="Q39" s="247">
        <v>0.09</v>
      </c>
      <c r="R39" s="282"/>
      <c r="S39" s="237" t="s">
        <v>1861</v>
      </c>
      <c r="T39" s="292"/>
    </row>
    <row r="40" spans="1:20" ht="14.25" customHeight="1" x14ac:dyDescent="0.3">
      <c r="A40" s="263" t="s">
        <v>893</v>
      </c>
      <c r="B40" s="250" t="s">
        <v>894</v>
      </c>
      <c r="C40" s="251" t="s">
        <v>1826</v>
      </c>
      <c r="D40" s="252" t="s">
        <v>1826</v>
      </c>
      <c r="E40" s="264">
        <v>400</v>
      </c>
      <c r="F40" s="237" t="s">
        <v>1861</v>
      </c>
      <c r="G40" s="291"/>
      <c r="H40" s="254" t="s">
        <v>1174</v>
      </c>
      <c r="I40" s="272" t="s">
        <v>1174</v>
      </c>
      <c r="J40" s="256" t="s">
        <v>1174</v>
      </c>
      <c r="K40" s="257" t="s">
        <v>1174</v>
      </c>
      <c r="L40" s="258" t="s">
        <v>1174</v>
      </c>
      <c r="M40" s="259" t="s">
        <v>1174</v>
      </c>
      <c r="N40" s="267"/>
      <c r="O40" s="246"/>
      <c r="P40" s="246">
        <v>42</v>
      </c>
      <c r="Q40" s="247">
        <v>0.11</v>
      </c>
      <c r="R40" s="282"/>
      <c r="S40" s="237" t="s">
        <v>1861</v>
      </c>
      <c r="T40" s="292"/>
    </row>
    <row r="41" spans="1:20" ht="14.25" customHeight="1" x14ac:dyDescent="0.3">
      <c r="A41" s="263" t="s">
        <v>895</v>
      </c>
      <c r="B41" s="250" t="s">
        <v>896</v>
      </c>
      <c r="C41" s="251" t="s">
        <v>1826</v>
      </c>
      <c r="D41" s="252" t="s">
        <v>1826</v>
      </c>
      <c r="E41" s="264">
        <v>410</v>
      </c>
      <c r="F41" s="237" t="s">
        <v>1861</v>
      </c>
      <c r="G41" s="291"/>
      <c r="H41" s="254" t="s">
        <v>1174</v>
      </c>
      <c r="I41" s="272" t="s">
        <v>1174</v>
      </c>
      <c r="J41" s="256" t="s">
        <v>1174</v>
      </c>
      <c r="K41" s="257" t="s">
        <v>1174</v>
      </c>
      <c r="L41" s="258" t="s">
        <v>1174</v>
      </c>
      <c r="M41" s="259" t="s">
        <v>1174</v>
      </c>
      <c r="N41" s="267"/>
      <c r="O41" s="246"/>
      <c r="P41" s="246">
        <v>42</v>
      </c>
      <c r="Q41" s="247">
        <v>0.1</v>
      </c>
      <c r="R41" s="282"/>
      <c r="S41" s="237" t="s">
        <v>1861</v>
      </c>
      <c r="T41" s="292"/>
    </row>
    <row r="42" spans="1:20" ht="14.25" customHeight="1" x14ac:dyDescent="0.3">
      <c r="A42" s="263" t="s">
        <v>897</v>
      </c>
      <c r="B42" s="250" t="s">
        <v>898</v>
      </c>
      <c r="C42" s="251" t="s">
        <v>1826</v>
      </c>
      <c r="D42" s="252" t="s">
        <v>1826</v>
      </c>
      <c r="E42" s="264">
        <v>420</v>
      </c>
      <c r="F42" s="237" t="s">
        <v>1861</v>
      </c>
      <c r="G42" s="291"/>
      <c r="H42" s="254" t="s">
        <v>1174</v>
      </c>
      <c r="I42" s="272" t="s">
        <v>1174</v>
      </c>
      <c r="J42" s="256" t="s">
        <v>1174</v>
      </c>
      <c r="K42" s="257" t="s">
        <v>1174</v>
      </c>
      <c r="L42" s="258" t="s">
        <v>1174</v>
      </c>
      <c r="M42" s="259" t="s">
        <v>1174</v>
      </c>
      <c r="N42" s="267"/>
      <c r="O42" s="246"/>
      <c r="P42" s="246">
        <v>42</v>
      </c>
      <c r="Q42" s="247">
        <v>0.1</v>
      </c>
      <c r="R42" s="282"/>
      <c r="S42" s="237" t="s">
        <v>1861</v>
      </c>
      <c r="T42" s="292"/>
    </row>
    <row r="43" spans="1:20" ht="14.25" customHeight="1" x14ac:dyDescent="0.3">
      <c r="A43" s="263" t="s">
        <v>899</v>
      </c>
      <c r="B43" s="250" t="s">
        <v>900</v>
      </c>
      <c r="C43" s="251" t="s">
        <v>1826</v>
      </c>
      <c r="D43" s="252" t="s">
        <v>1826</v>
      </c>
      <c r="E43" s="264">
        <v>430</v>
      </c>
      <c r="F43" s="237" t="s">
        <v>1861</v>
      </c>
      <c r="G43" s="291"/>
      <c r="H43" s="254" t="s">
        <v>1174</v>
      </c>
      <c r="I43" s="272" t="s">
        <v>1174</v>
      </c>
      <c r="J43" s="256" t="s">
        <v>1174</v>
      </c>
      <c r="K43" s="257" t="s">
        <v>1174</v>
      </c>
      <c r="L43" s="258" t="s">
        <v>1174</v>
      </c>
      <c r="M43" s="259" t="s">
        <v>1174</v>
      </c>
      <c r="N43" s="267"/>
      <c r="O43" s="246"/>
      <c r="P43" s="246">
        <v>42</v>
      </c>
      <c r="Q43" s="247">
        <v>0.1</v>
      </c>
      <c r="R43" s="282"/>
      <c r="S43" s="237" t="s">
        <v>1861</v>
      </c>
      <c r="T43" s="292"/>
    </row>
    <row r="44" spans="1:20" ht="15" customHeight="1" x14ac:dyDescent="0.3">
      <c r="A44" s="263" t="s">
        <v>901</v>
      </c>
      <c r="B44" s="250" t="s">
        <v>902</v>
      </c>
      <c r="C44" s="251" t="s">
        <v>1826</v>
      </c>
      <c r="D44" s="252" t="s">
        <v>1826</v>
      </c>
      <c r="E44" s="264">
        <v>460</v>
      </c>
      <c r="F44" s="237" t="s">
        <v>1861</v>
      </c>
      <c r="G44" s="291"/>
      <c r="H44" s="254" t="s">
        <v>1174</v>
      </c>
      <c r="I44" s="272" t="s">
        <v>1174</v>
      </c>
      <c r="J44" s="256" t="s">
        <v>1174</v>
      </c>
      <c r="K44" s="257" t="s">
        <v>1174</v>
      </c>
      <c r="L44" s="258" t="s">
        <v>1174</v>
      </c>
      <c r="M44" s="259" t="s">
        <v>1174</v>
      </c>
      <c r="N44" s="267"/>
      <c r="O44" s="246"/>
      <c r="P44" s="246">
        <v>49</v>
      </c>
      <c r="Q44" s="247">
        <v>0.11</v>
      </c>
      <c r="R44" s="282"/>
      <c r="S44" s="237" t="s">
        <v>1861</v>
      </c>
      <c r="T44" s="292"/>
    </row>
    <row r="45" spans="1:20" ht="15" customHeight="1" x14ac:dyDescent="0.3">
      <c r="A45" s="263" t="s">
        <v>903</v>
      </c>
      <c r="B45" s="250" t="s">
        <v>904</v>
      </c>
      <c r="C45" s="251" t="s">
        <v>1826</v>
      </c>
      <c r="D45" s="252" t="s">
        <v>1826</v>
      </c>
      <c r="E45" s="264">
        <v>470</v>
      </c>
      <c r="F45" s="237" t="s">
        <v>1861</v>
      </c>
      <c r="G45" s="291"/>
      <c r="H45" s="254" t="s">
        <v>1174</v>
      </c>
      <c r="I45" s="272" t="s">
        <v>1174</v>
      </c>
      <c r="J45" s="256" t="s">
        <v>1174</v>
      </c>
      <c r="K45" s="257" t="s">
        <v>1174</v>
      </c>
      <c r="L45" s="258" t="s">
        <v>1174</v>
      </c>
      <c r="M45" s="259" t="s">
        <v>1174</v>
      </c>
      <c r="N45" s="267"/>
      <c r="O45" s="246"/>
      <c r="P45" s="246">
        <v>49</v>
      </c>
      <c r="Q45" s="247">
        <v>0.1</v>
      </c>
      <c r="R45" s="282"/>
      <c r="S45" s="237" t="s">
        <v>1861</v>
      </c>
      <c r="T45" s="292"/>
    </row>
    <row r="46" spans="1:20" ht="14.25" customHeight="1" x14ac:dyDescent="0.3">
      <c r="A46" s="263" t="s">
        <v>905</v>
      </c>
      <c r="B46" s="250" t="s">
        <v>906</v>
      </c>
      <c r="C46" s="251" t="s">
        <v>1826</v>
      </c>
      <c r="D46" s="252" t="s">
        <v>1826</v>
      </c>
      <c r="E46" s="264">
        <v>480</v>
      </c>
      <c r="F46" s="237" t="s">
        <v>1861</v>
      </c>
      <c r="G46" s="291"/>
      <c r="H46" s="254" t="s">
        <v>1174</v>
      </c>
      <c r="I46" s="272" t="s">
        <v>1174</v>
      </c>
      <c r="J46" s="256" t="s">
        <v>1174</v>
      </c>
      <c r="K46" s="257" t="s">
        <v>1174</v>
      </c>
      <c r="L46" s="258" t="s">
        <v>1174</v>
      </c>
      <c r="M46" s="259" t="s">
        <v>1174</v>
      </c>
      <c r="N46" s="267"/>
      <c r="O46" s="246"/>
      <c r="P46" s="246">
        <v>49</v>
      </c>
      <c r="Q46" s="247">
        <v>0.1</v>
      </c>
      <c r="R46" s="282"/>
      <c r="S46" s="237" t="s">
        <v>1861</v>
      </c>
      <c r="T46" s="292"/>
    </row>
    <row r="47" spans="1:20" ht="14.25" customHeight="1" x14ac:dyDescent="0.3">
      <c r="A47" s="263" t="s">
        <v>907</v>
      </c>
      <c r="B47" s="250" t="s">
        <v>908</v>
      </c>
      <c r="C47" s="251" t="s">
        <v>1826</v>
      </c>
      <c r="D47" s="252" t="s">
        <v>1826</v>
      </c>
      <c r="E47" s="264">
        <v>490</v>
      </c>
      <c r="F47" s="237" t="s">
        <v>1861</v>
      </c>
      <c r="G47" s="291"/>
      <c r="H47" s="254" t="s">
        <v>1174</v>
      </c>
      <c r="I47" s="272" t="s">
        <v>1174</v>
      </c>
      <c r="J47" s="256" t="s">
        <v>1174</v>
      </c>
      <c r="K47" s="257" t="s">
        <v>1174</v>
      </c>
      <c r="L47" s="258" t="s">
        <v>1174</v>
      </c>
      <c r="M47" s="259" t="s">
        <v>1174</v>
      </c>
      <c r="N47" s="267"/>
      <c r="O47" s="246"/>
      <c r="P47" s="246">
        <v>49</v>
      </c>
      <c r="Q47" s="247">
        <v>0.1</v>
      </c>
      <c r="R47" s="282"/>
      <c r="S47" s="237" t="s">
        <v>1861</v>
      </c>
      <c r="T47" s="292"/>
    </row>
    <row r="48" spans="1:20" x14ac:dyDescent="0.3">
      <c r="A48" s="263" t="s">
        <v>909</v>
      </c>
      <c r="B48" s="250" t="s">
        <v>910</v>
      </c>
      <c r="C48" s="251" t="s">
        <v>1826</v>
      </c>
      <c r="D48" s="252" t="s">
        <v>1826</v>
      </c>
      <c r="E48" s="264">
        <v>520</v>
      </c>
      <c r="F48" s="237" t="s">
        <v>1861</v>
      </c>
      <c r="G48" s="291"/>
      <c r="H48" s="254" t="s">
        <v>1174</v>
      </c>
      <c r="I48" s="272" t="s">
        <v>1174</v>
      </c>
      <c r="J48" s="256" t="s">
        <v>1174</v>
      </c>
      <c r="K48" s="257" t="s">
        <v>1174</v>
      </c>
      <c r="L48" s="258" t="s">
        <v>1174</v>
      </c>
      <c r="M48" s="259" t="s">
        <v>1174</v>
      </c>
      <c r="N48" s="267"/>
      <c r="O48" s="246"/>
      <c r="P48" s="246">
        <v>55</v>
      </c>
      <c r="Q48" s="247">
        <v>0.11</v>
      </c>
      <c r="R48" s="282"/>
      <c r="S48" s="237" t="s">
        <v>1861</v>
      </c>
      <c r="T48" s="292"/>
    </row>
    <row r="49" spans="1:20" x14ac:dyDescent="0.3">
      <c r="A49" s="263" t="s">
        <v>578</v>
      </c>
      <c r="B49" s="250" t="s">
        <v>579</v>
      </c>
      <c r="C49" s="251" t="s">
        <v>1826</v>
      </c>
      <c r="D49" s="252" t="s">
        <v>1826</v>
      </c>
      <c r="E49" s="264">
        <v>1325</v>
      </c>
      <c r="F49" s="237" t="s">
        <v>1862</v>
      </c>
      <c r="G49" s="127"/>
      <c r="H49" s="254" t="s">
        <v>1174</v>
      </c>
      <c r="I49" s="272" t="s">
        <v>1174</v>
      </c>
      <c r="J49" s="256" t="s">
        <v>1174</v>
      </c>
      <c r="K49" s="257" t="s">
        <v>1174</v>
      </c>
      <c r="L49" s="258" t="s">
        <v>1174</v>
      </c>
      <c r="M49" s="259" t="s">
        <v>1174</v>
      </c>
      <c r="N49" s="273"/>
      <c r="O49" s="274"/>
      <c r="P49" s="274">
        <v>475</v>
      </c>
      <c r="Q49" s="247">
        <v>0.36</v>
      </c>
      <c r="R49" s="262"/>
      <c r="S49" s="237" t="s">
        <v>1862</v>
      </c>
      <c r="T49" s="237"/>
    </row>
    <row r="50" spans="1:20" s="36" customFormat="1" x14ac:dyDescent="0.3">
      <c r="A50" s="249" t="s">
        <v>778</v>
      </c>
      <c r="B50" s="250" t="s">
        <v>779</v>
      </c>
      <c r="C50" s="251" t="s">
        <v>1837</v>
      </c>
      <c r="D50" s="275">
        <v>29</v>
      </c>
      <c r="E50" s="286">
        <v>7800</v>
      </c>
      <c r="F50" s="237" t="s">
        <v>1863</v>
      </c>
      <c r="G50" s="127"/>
      <c r="H50" s="254" t="s">
        <v>1174</v>
      </c>
      <c r="I50" s="265" t="s">
        <v>1174</v>
      </c>
      <c r="J50" s="266" t="s">
        <v>1174</v>
      </c>
      <c r="K50" s="284">
        <f>L50*D50</f>
        <v>5.8000000000000007</v>
      </c>
      <c r="L50" s="285">
        <f>$L$2</f>
        <v>0.2</v>
      </c>
      <c r="M50" s="278"/>
      <c r="N50" s="293">
        <v>7750</v>
      </c>
      <c r="O50" s="294">
        <v>8810</v>
      </c>
      <c r="P50" s="290">
        <v>265</v>
      </c>
      <c r="Q50" s="295">
        <v>3.4000000000000002E-2</v>
      </c>
      <c r="R50" s="296">
        <v>2</v>
      </c>
      <c r="S50" s="237" t="s">
        <v>1842</v>
      </c>
      <c r="T50" s="237" t="s">
        <v>1843</v>
      </c>
    </row>
    <row r="51" spans="1:20" s="36" customFormat="1" x14ac:dyDescent="0.3">
      <c r="A51" s="249" t="s">
        <v>782</v>
      </c>
      <c r="B51" s="250" t="s">
        <v>783</v>
      </c>
      <c r="C51" s="251" t="s">
        <v>1837</v>
      </c>
      <c r="D51" s="275">
        <v>47</v>
      </c>
      <c r="E51" s="286">
        <v>7800</v>
      </c>
      <c r="F51" s="237" t="s">
        <v>1863</v>
      </c>
      <c r="G51" s="127"/>
      <c r="H51" s="254" t="s">
        <v>1174</v>
      </c>
      <c r="I51" s="265" t="s">
        <v>1174</v>
      </c>
      <c r="J51" s="266" t="s">
        <v>1174</v>
      </c>
      <c r="K51" s="284">
        <f>L51*D51</f>
        <v>9.4</v>
      </c>
      <c r="L51" s="285">
        <f>$L$2</f>
        <v>0.2</v>
      </c>
      <c r="M51" s="278"/>
      <c r="N51" s="293">
        <v>7750</v>
      </c>
      <c r="O51" s="294">
        <v>8810</v>
      </c>
      <c r="P51" s="290">
        <v>265</v>
      </c>
      <c r="Q51" s="295">
        <v>3.4000000000000002E-2</v>
      </c>
      <c r="R51" s="296">
        <v>2</v>
      </c>
      <c r="S51" s="237" t="s">
        <v>1842</v>
      </c>
      <c r="T51" s="237" t="s">
        <v>1843</v>
      </c>
    </row>
    <row r="52" spans="1:20" x14ac:dyDescent="0.3">
      <c r="A52" s="249" t="s">
        <v>516</v>
      </c>
      <c r="B52" s="250" t="s">
        <v>516</v>
      </c>
      <c r="C52" s="251" t="s">
        <v>1826</v>
      </c>
      <c r="D52" s="252" t="s">
        <v>1826</v>
      </c>
      <c r="E52" s="264">
        <v>416</v>
      </c>
      <c r="F52" s="237" t="s">
        <v>1864</v>
      </c>
      <c r="G52" s="127"/>
      <c r="H52" s="254" t="s">
        <v>1174</v>
      </c>
      <c r="I52" s="272" t="s">
        <v>1174</v>
      </c>
      <c r="J52" s="256" t="s">
        <v>1174</v>
      </c>
      <c r="K52" s="257" t="s">
        <v>1174</v>
      </c>
      <c r="L52" s="258" t="s">
        <v>1174</v>
      </c>
      <c r="M52" s="259" t="s">
        <v>1174</v>
      </c>
      <c r="N52" s="260"/>
      <c r="O52" s="261"/>
      <c r="P52" s="261">
        <v>122</v>
      </c>
      <c r="Q52" s="247">
        <v>0.28999999999999998</v>
      </c>
      <c r="R52" s="262"/>
      <c r="S52" s="237" t="s">
        <v>1864</v>
      </c>
      <c r="T52" s="237"/>
    </row>
    <row r="53" spans="1:20" x14ac:dyDescent="0.3">
      <c r="A53" s="249" t="s">
        <v>517</v>
      </c>
      <c r="B53" s="250" t="s">
        <v>517</v>
      </c>
      <c r="C53" s="251" t="s">
        <v>1826</v>
      </c>
      <c r="D53" s="252" t="s">
        <v>1826</v>
      </c>
      <c r="E53" s="264">
        <v>740</v>
      </c>
      <c r="F53" s="237" t="s">
        <v>1865</v>
      </c>
      <c r="G53" s="127" t="s">
        <v>1866</v>
      </c>
      <c r="H53" s="254" t="s">
        <v>1174</v>
      </c>
      <c r="I53" s="272" t="s">
        <v>1174</v>
      </c>
      <c r="J53" s="256" t="s">
        <v>1174</v>
      </c>
      <c r="K53" s="257" t="s">
        <v>1174</v>
      </c>
      <c r="L53" s="258" t="s">
        <v>1174</v>
      </c>
      <c r="M53" s="259" t="s">
        <v>1174</v>
      </c>
      <c r="N53" s="273"/>
      <c r="O53" s="274"/>
      <c r="P53" s="268">
        <f>Q53*E53</f>
        <v>148</v>
      </c>
      <c r="Q53" s="269">
        <f>$P$2</f>
        <v>0.2</v>
      </c>
      <c r="R53" s="262"/>
      <c r="S53" s="237"/>
      <c r="T53" s="237" t="s">
        <v>1830</v>
      </c>
    </row>
    <row r="54" spans="1:20" ht="14.25" customHeight="1" x14ac:dyDescent="0.3">
      <c r="A54" s="249" t="s">
        <v>518</v>
      </c>
      <c r="B54" s="250" t="s">
        <v>518</v>
      </c>
      <c r="C54" s="251" t="s">
        <v>1826</v>
      </c>
      <c r="D54" s="252" t="s">
        <v>1826</v>
      </c>
      <c r="E54" s="264">
        <v>740</v>
      </c>
      <c r="F54" s="237" t="s">
        <v>1865</v>
      </c>
      <c r="G54" s="127"/>
      <c r="H54" s="254" t="s">
        <v>1174</v>
      </c>
      <c r="I54" s="272" t="s">
        <v>1174</v>
      </c>
      <c r="J54" s="256" t="s">
        <v>1174</v>
      </c>
      <c r="K54" s="257" t="s">
        <v>1174</v>
      </c>
      <c r="L54" s="258" t="s">
        <v>1174</v>
      </c>
      <c r="M54" s="259" t="s">
        <v>1174</v>
      </c>
      <c r="N54" s="273"/>
      <c r="O54" s="274"/>
      <c r="P54" s="268">
        <f>Q54*E54</f>
        <v>148</v>
      </c>
      <c r="Q54" s="269">
        <f>$P$2</f>
        <v>0.2</v>
      </c>
      <c r="R54" s="262"/>
      <c r="S54" s="237"/>
      <c r="T54" s="237" t="s">
        <v>1830</v>
      </c>
    </row>
    <row r="55" spans="1:20" x14ac:dyDescent="0.3">
      <c r="A55" s="249" t="s">
        <v>519</v>
      </c>
      <c r="B55" s="250" t="s">
        <v>519</v>
      </c>
      <c r="C55" s="251" t="s">
        <v>1826</v>
      </c>
      <c r="D55" s="252" t="s">
        <v>1826</v>
      </c>
      <c r="E55" s="264">
        <v>328</v>
      </c>
      <c r="F55" s="237" t="s">
        <v>1867</v>
      </c>
      <c r="G55" s="127"/>
      <c r="H55" s="254" t="s">
        <v>1174</v>
      </c>
      <c r="I55" s="272" t="s">
        <v>1174</v>
      </c>
      <c r="J55" s="256" t="s">
        <v>1174</v>
      </c>
      <c r="K55" s="257" t="s">
        <v>1174</v>
      </c>
      <c r="L55" s="258" t="s">
        <v>1174</v>
      </c>
      <c r="M55" s="259" t="s">
        <v>1174</v>
      </c>
      <c r="N55" s="273"/>
      <c r="O55" s="274"/>
      <c r="P55" s="268">
        <f>Q55*E55</f>
        <v>65.600000000000009</v>
      </c>
      <c r="Q55" s="269">
        <f>$P$2</f>
        <v>0.2</v>
      </c>
      <c r="R55" s="262"/>
      <c r="S55" s="237"/>
      <c r="T55" s="237" t="s">
        <v>1830</v>
      </c>
    </row>
    <row r="56" spans="1:20" x14ac:dyDescent="0.3">
      <c r="A56" s="263" t="s">
        <v>869</v>
      </c>
      <c r="B56" s="250" t="s">
        <v>870</v>
      </c>
      <c r="C56" s="251" t="s">
        <v>1826</v>
      </c>
      <c r="D56" s="252" t="s">
        <v>1826</v>
      </c>
      <c r="E56" s="264">
        <v>464</v>
      </c>
      <c r="F56" s="237" t="s">
        <v>1845</v>
      </c>
      <c r="G56" s="127"/>
      <c r="H56" s="254" t="s">
        <v>1174</v>
      </c>
      <c r="I56" s="265" t="s">
        <v>1174</v>
      </c>
      <c r="J56" s="256" t="s">
        <v>1174</v>
      </c>
      <c r="K56" s="257" t="s">
        <v>1174</v>
      </c>
      <c r="L56" s="258" t="s">
        <v>1174</v>
      </c>
      <c r="M56" s="259" t="s">
        <v>1174</v>
      </c>
      <c r="N56" s="267"/>
      <c r="O56" s="246"/>
      <c r="P56" s="246">
        <v>67.5</v>
      </c>
      <c r="Q56" s="247">
        <v>0.15</v>
      </c>
      <c r="R56" s="262">
        <v>4</v>
      </c>
      <c r="S56" s="237" t="s">
        <v>1845</v>
      </c>
      <c r="T56" s="237"/>
    </row>
    <row r="57" spans="1:20" ht="14.25" customHeight="1" x14ac:dyDescent="0.3">
      <c r="A57" s="249" t="s">
        <v>823</v>
      </c>
      <c r="B57" s="250" t="s">
        <v>824</v>
      </c>
      <c r="C57" s="251" t="s">
        <v>1837</v>
      </c>
      <c r="D57" s="283">
        <v>8.39</v>
      </c>
      <c r="E57" s="264">
        <v>7800</v>
      </c>
      <c r="F57" s="237" t="s">
        <v>1842</v>
      </c>
      <c r="G57" s="127"/>
      <c r="H57" s="254" t="s">
        <v>1174</v>
      </c>
      <c r="I57" s="265" t="s">
        <v>1174</v>
      </c>
      <c r="J57" s="256" t="s">
        <v>1174</v>
      </c>
      <c r="K57" s="284">
        <f>L57*D57</f>
        <v>1.6780000000000002</v>
      </c>
      <c r="L57" s="285">
        <f>$L$2</f>
        <v>0.2</v>
      </c>
      <c r="M57" s="297"/>
      <c r="N57" s="273">
        <v>7750</v>
      </c>
      <c r="O57" s="274">
        <v>8810</v>
      </c>
      <c r="P57" s="246">
        <v>265</v>
      </c>
      <c r="Q57" s="247">
        <v>3.4000000000000002E-2</v>
      </c>
      <c r="R57" s="262">
        <v>2</v>
      </c>
      <c r="S57" s="237" t="s">
        <v>1842</v>
      </c>
      <c r="T57" s="237" t="s">
        <v>1843</v>
      </c>
    </row>
    <row r="58" spans="1:20" x14ac:dyDescent="0.3">
      <c r="A58" s="249" t="s">
        <v>670</v>
      </c>
      <c r="B58" s="250" t="s">
        <v>670</v>
      </c>
      <c r="C58" s="251" t="s">
        <v>1826</v>
      </c>
      <c r="D58" s="252" t="s">
        <v>1826</v>
      </c>
      <c r="E58" s="264">
        <v>115</v>
      </c>
      <c r="F58" s="237" t="s">
        <v>1868</v>
      </c>
      <c r="G58" s="127"/>
      <c r="H58" s="254" t="s">
        <v>1174</v>
      </c>
      <c r="I58" s="265" t="s">
        <v>1174</v>
      </c>
      <c r="J58" s="256" t="s">
        <v>1174</v>
      </c>
      <c r="K58" s="257" t="s">
        <v>1174</v>
      </c>
      <c r="L58" s="258" t="s">
        <v>1174</v>
      </c>
      <c r="M58" s="259" t="s">
        <v>1174</v>
      </c>
      <c r="N58" s="267"/>
      <c r="O58" s="246"/>
      <c r="P58" s="246">
        <v>15</v>
      </c>
      <c r="Q58" s="247">
        <v>0.13</v>
      </c>
      <c r="R58" s="262">
        <v>3</v>
      </c>
      <c r="S58" s="237" t="s">
        <v>1868</v>
      </c>
      <c r="T58" s="237"/>
    </row>
    <row r="59" spans="1:20" ht="14.25" customHeight="1" x14ac:dyDescent="0.3">
      <c r="A59" s="263" t="s">
        <v>701</v>
      </c>
      <c r="B59" s="250" t="s">
        <v>702</v>
      </c>
      <c r="C59" s="251" t="s">
        <v>1826</v>
      </c>
      <c r="D59" s="252" t="s">
        <v>1826</v>
      </c>
      <c r="E59" s="264">
        <v>23</v>
      </c>
      <c r="F59" s="237" t="s">
        <v>1853</v>
      </c>
      <c r="G59" s="127"/>
      <c r="H59" s="254" t="s">
        <v>1174</v>
      </c>
      <c r="I59" s="265" t="s">
        <v>1174</v>
      </c>
      <c r="J59" s="256" t="s">
        <v>1174</v>
      </c>
      <c r="K59" s="257" t="s">
        <v>1174</v>
      </c>
      <c r="L59" s="258" t="s">
        <v>1174</v>
      </c>
      <c r="M59" s="259" t="s">
        <v>1174</v>
      </c>
      <c r="N59" s="273"/>
      <c r="O59" s="274"/>
      <c r="P59" s="274">
        <v>2</v>
      </c>
      <c r="Q59" s="247">
        <v>0.09</v>
      </c>
      <c r="R59" s="262">
        <v>8</v>
      </c>
      <c r="S59" s="237" t="s">
        <v>1853</v>
      </c>
      <c r="T59" s="237"/>
    </row>
    <row r="60" spans="1:20" x14ac:dyDescent="0.3">
      <c r="A60" s="249" t="s">
        <v>554</v>
      </c>
      <c r="B60" s="250" t="s">
        <v>554</v>
      </c>
      <c r="C60" s="251" t="s">
        <v>1826</v>
      </c>
      <c r="D60" s="252" t="s">
        <v>1826</v>
      </c>
      <c r="E60" s="264">
        <v>1408</v>
      </c>
      <c r="F60" s="237" t="s">
        <v>1869</v>
      </c>
      <c r="G60" s="127"/>
      <c r="H60" s="298" t="s">
        <v>1174</v>
      </c>
      <c r="I60" s="265" t="s">
        <v>1174</v>
      </c>
      <c r="J60" s="299" t="s">
        <v>1174</v>
      </c>
      <c r="K60" s="257" t="s">
        <v>1174</v>
      </c>
      <c r="L60" s="258" t="s">
        <v>1174</v>
      </c>
      <c r="M60" s="259" t="s">
        <v>1174</v>
      </c>
      <c r="N60" s="267"/>
      <c r="O60" s="246"/>
      <c r="P60" s="246">
        <v>157</v>
      </c>
      <c r="Q60" s="247">
        <v>0.11</v>
      </c>
      <c r="R60" s="262">
        <v>6</v>
      </c>
      <c r="S60" s="237" t="s">
        <v>1869</v>
      </c>
      <c r="T60" s="237"/>
    </row>
    <row r="61" spans="1:20" x14ac:dyDescent="0.3">
      <c r="A61" s="263" t="s">
        <v>632</v>
      </c>
      <c r="B61" s="250" t="s">
        <v>633</v>
      </c>
      <c r="C61" s="251" t="s">
        <v>1826</v>
      </c>
      <c r="D61" s="252" t="s">
        <v>1826</v>
      </c>
      <c r="E61" s="264">
        <v>1650</v>
      </c>
      <c r="F61" s="237" t="s">
        <v>1844</v>
      </c>
      <c r="G61" s="127"/>
      <c r="H61" s="254" t="s">
        <v>1174</v>
      </c>
      <c r="I61" s="272" t="s">
        <v>1174</v>
      </c>
      <c r="J61" s="256" t="s">
        <v>1174</v>
      </c>
      <c r="K61" s="257" t="s">
        <v>1174</v>
      </c>
      <c r="L61" s="258" t="s">
        <v>1174</v>
      </c>
      <c r="M61" s="259" t="s">
        <v>1174</v>
      </c>
      <c r="N61" s="273"/>
      <c r="O61" s="274"/>
      <c r="P61" s="268">
        <f>Q61*E61</f>
        <v>330</v>
      </c>
      <c r="Q61" s="269">
        <f>$P$2</f>
        <v>0.2</v>
      </c>
      <c r="R61" s="262"/>
      <c r="S61" s="237"/>
      <c r="T61" s="237" t="s">
        <v>1830</v>
      </c>
    </row>
    <row r="62" spans="1:20" ht="14.25" customHeight="1" x14ac:dyDescent="0.3">
      <c r="A62" s="249" t="s">
        <v>483</v>
      </c>
      <c r="B62" s="250" t="s">
        <v>484</v>
      </c>
      <c r="C62" s="251" t="s">
        <v>1826</v>
      </c>
      <c r="D62" s="252" t="s">
        <v>1826</v>
      </c>
      <c r="E62" s="264">
        <v>1875</v>
      </c>
      <c r="F62" s="237" t="s">
        <v>1870</v>
      </c>
      <c r="G62" s="127"/>
      <c r="H62" s="254" t="s">
        <v>1174</v>
      </c>
      <c r="I62" s="265" t="s">
        <v>1174</v>
      </c>
      <c r="J62" s="256" t="s">
        <v>1174</v>
      </c>
      <c r="K62" s="257" t="s">
        <v>1174</v>
      </c>
      <c r="L62" s="258" t="s">
        <v>1174</v>
      </c>
      <c r="M62" s="259" t="s">
        <v>1174</v>
      </c>
      <c r="N62" s="273"/>
      <c r="O62" s="274"/>
      <c r="P62" s="274">
        <v>122</v>
      </c>
      <c r="Q62" s="247">
        <v>7.0000000000000007E-2</v>
      </c>
      <c r="R62" s="262">
        <v>6</v>
      </c>
      <c r="S62" s="237" t="s">
        <v>1870</v>
      </c>
      <c r="T62" s="237"/>
    </row>
    <row r="63" spans="1:20" ht="14.15" customHeight="1" x14ac:dyDescent="0.3">
      <c r="A63" s="263" t="s">
        <v>485</v>
      </c>
      <c r="B63" s="250" t="s">
        <v>485</v>
      </c>
      <c r="C63" s="251" t="s">
        <v>1826</v>
      </c>
      <c r="D63" s="252" t="s">
        <v>1826</v>
      </c>
      <c r="E63" s="264">
        <v>1890</v>
      </c>
      <c r="F63" s="237" t="s">
        <v>1870</v>
      </c>
      <c r="G63" s="127"/>
      <c r="H63" s="254" t="s">
        <v>1174</v>
      </c>
      <c r="I63" s="272" t="s">
        <v>1174</v>
      </c>
      <c r="J63" s="256" t="s">
        <v>1174</v>
      </c>
      <c r="K63" s="257" t="s">
        <v>1174</v>
      </c>
      <c r="L63" s="258" t="s">
        <v>1174</v>
      </c>
      <c r="M63" s="259" t="s">
        <v>1174</v>
      </c>
      <c r="N63" s="273"/>
      <c r="O63" s="274"/>
      <c r="P63" s="274">
        <v>56</v>
      </c>
      <c r="Q63" s="247">
        <v>0.03</v>
      </c>
      <c r="R63" s="262">
        <v>4</v>
      </c>
      <c r="S63" s="237" t="s">
        <v>1870</v>
      </c>
      <c r="T63" s="237"/>
    </row>
    <row r="64" spans="1:20" ht="14.15" customHeight="1" x14ac:dyDescent="0.3">
      <c r="A64" s="263" t="s">
        <v>639</v>
      </c>
      <c r="B64" s="250" t="s">
        <v>639</v>
      </c>
      <c r="C64" s="251" t="s">
        <v>1826</v>
      </c>
      <c r="D64" s="252" t="s">
        <v>1826</v>
      </c>
      <c r="E64" s="264">
        <v>1750</v>
      </c>
      <c r="F64" s="237" t="s">
        <v>1853</v>
      </c>
      <c r="G64" s="127"/>
      <c r="H64" s="254" t="s">
        <v>1174</v>
      </c>
      <c r="I64" s="272" t="s">
        <v>1174</v>
      </c>
      <c r="J64" s="256" t="s">
        <v>1174</v>
      </c>
      <c r="K64" s="257" t="s">
        <v>1174</v>
      </c>
      <c r="L64" s="258" t="s">
        <v>1174</v>
      </c>
      <c r="M64" s="259" t="s">
        <v>1174</v>
      </c>
      <c r="N64" s="273"/>
      <c r="O64" s="274"/>
      <c r="P64" s="268">
        <f t="shared" ref="P64:P70" si="0">Q64*E64</f>
        <v>350</v>
      </c>
      <c r="Q64" s="269">
        <f t="shared" ref="Q64:Q70" si="1">$P$2</f>
        <v>0.2</v>
      </c>
      <c r="R64" s="262"/>
      <c r="S64" s="237"/>
      <c r="T64" s="237" t="s">
        <v>1830</v>
      </c>
    </row>
    <row r="65" spans="1:20" ht="14.25" customHeight="1" x14ac:dyDescent="0.3">
      <c r="A65" s="263" t="s">
        <v>642</v>
      </c>
      <c r="B65" s="250" t="s">
        <v>643</v>
      </c>
      <c r="C65" s="251" t="s">
        <v>1826</v>
      </c>
      <c r="D65" s="252" t="s">
        <v>1826</v>
      </c>
      <c r="E65" s="264">
        <v>1442</v>
      </c>
      <c r="F65" s="237" t="s">
        <v>1844</v>
      </c>
      <c r="G65" s="127"/>
      <c r="H65" s="254" t="s">
        <v>1174</v>
      </c>
      <c r="I65" s="272" t="s">
        <v>1174</v>
      </c>
      <c r="J65" s="256" t="s">
        <v>1174</v>
      </c>
      <c r="K65" s="257" t="s">
        <v>1174</v>
      </c>
      <c r="L65" s="258" t="s">
        <v>1174</v>
      </c>
      <c r="M65" s="259" t="s">
        <v>1174</v>
      </c>
      <c r="N65" s="273"/>
      <c r="O65" s="274"/>
      <c r="P65" s="268">
        <f t="shared" si="0"/>
        <v>288.40000000000003</v>
      </c>
      <c r="Q65" s="269">
        <f t="shared" si="1"/>
        <v>0.2</v>
      </c>
      <c r="R65" s="262"/>
      <c r="S65" s="237"/>
      <c r="T65" s="237" t="s">
        <v>1830</v>
      </c>
    </row>
    <row r="66" spans="1:20" ht="14.25" customHeight="1" x14ac:dyDescent="0.3">
      <c r="A66" s="249" t="s">
        <v>346</v>
      </c>
      <c r="B66" s="250" t="s">
        <v>346</v>
      </c>
      <c r="C66" s="251" t="s">
        <v>1826</v>
      </c>
      <c r="D66" s="252" t="s">
        <v>1826</v>
      </c>
      <c r="E66" s="264">
        <v>1860</v>
      </c>
      <c r="F66" s="237" t="s">
        <v>1854</v>
      </c>
      <c r="G66" s="127"/>
      <c r="H66" s="254" t="s">
        <v>1174</v>
      </c>
      <c r="I66" s="272" t="s">
        <v>1174</v>
      </c>
      <c r="J66" s="256" t="s">
        <v>1174</v>
      </c>
      <c r="K66" s="257" t="s">
        <v>1174</v>
      </c>
      <c r="L66" s="258" t="s">
        <v>1174</v>
      </c>
      <c r="M66" s="259" t="s">
        <v>1174</v>
      </c>
      <c r="N66" s="273"/>
      <c r="O66" s="274"/>
      <c r="P66" s="268">
        <f t="shared" si="0"/>
        <v>372</v>
      </c>
      <c r="Q66" s="269">
        <f t="shared" si="1"/>
        <v>0.2</v>
      </c>
      <c r="R66" s="262"/>
      <c r="S66" s="237"/>
      <c r="T66" s="237" t="s">
        <v>1830</v>
      </c>
    </row>
    <row r="67" spans="1:20" ht="14.25" customHeight="1" x14ac:dyDescent="0.3">
      <c r="A67" s="249" t="s">
        <v>743</v>
      </c>
      <c r="B67" s="250" t="s">
        <v>743</v>
      </c>
      <c r="C67" s="251" t="s">
        <v>1826</v>
      </c>
      <c r="D67" s="252" t="s">
        <v>1826</v>
      </c>
      <c r="E67" s="264">
        <v>33</v>
      </c>
      <c r="F67" s="237" t="s">
        <v>1871</v>
      </c>
      <c r="G67" s="127"/>
      <c r="H67" s="254" t="s">
        <v>1174</v>
      </c>
      <c r="I67" s="265" t="s">
        <v>1174</v>
      </c>
      <c r="J67" s="256" t="s">
        <v>1174</v>
      </c>
      <c r="K67" s="257" t="s">
        <v>1174</v>
      </c>
      <c r="L67" s="258" t="s">
        <v>1174</v>
      </c>
      <c r="M67" s="259" t="s">
        <v>1174</v>
      </c>
      <c r="N67" s="270"/>
      <c r="O67" s="271"/>
      <c r="P67" s="268">
        <f t="shared" si="0"/>
        <v>6.6000000000000005</v>
      </c>
      <c r="Q67" s="269">
        <f t="shared" si="1"/>
        <v>0.2</v>
      </c>
      <c r="R67" s="262"/>
      <c r="S67" s="237"/>
      <c r="T67" s="237" t="s">
        <v>1830</v>
      </c>
    </row>
    <row r="68" spans="1:20" ht="14.25" customHeight="1" x14ac:dyDescent="0.3">
      <c r="A68" s="249" t="s">
        <v>614</v>
      </c>
      <c r="B68" s="250" t="s">
        <v>614</v>
      </c>
      <c r="C68" s="251" t="s">
        <v>1837</v>
      </c>
      <c r="D68" s="283">
        <v>42.52</v>
      </c>
      <c r="E68" s="264">
        <v>2000</v>
      </c>
      <c r="F68" s="237" t="s">
        <v>1872</v>
      </c>
      <c r="G68" s="127"/>
      <c r="H68" s="254" t="s">
        <v>1174</v>
      </c>
      <c r="I68" s="265" t="s">
        <v>1174</v>
      </c>
      <c r="J68" s="256" t="s">
        <v>1174</v>
      </c>
      <c r="K68" s="257">
        <v>6.03</v>
      </c>
      <c r="L68" s="258">
        <v>0.14199999999999999</v>
      </c>
      <c r="M68" s="259">
        <v>22</v>
      </c>
      <c r="N68" s="270"/>
      <c r="O68" s="271"/>
      <c r="P68" s="268">
        <f t="shared" si="0"/>
        <v>400</v>
      </c>
      <c r="Q68" s="269">
        <f t="shared" si="1"/>
        <v>0.2</v>
      </c>
      <c r="R68" s="262"/>
      <c r="S68" s="237" t="s">
        <v>1872</v>
      </c>
      <c r="T68" s="237" t="s">
        <v>1830</v>
      </c>
    </row>
    <row r="69" spans="1:20" ht="14.25" customHeight="1" x14ac:dyDescent="0.3">
      <c r="A69" s="263" t="s">
        <v>548</v>
      </c>
      <c r="B69" s="250" t="s">
        <v>549</v>
      </c>
      <c r="C69" s="251" t="s">
        <v>1826</v>
      </c>
      <c r="D69" s="252" t="s">
        <v>1826</v>
      </c>
      <c r="E69" s="264">
        <v>2000</v>
      </c>
      <c r="F69" s="237" t="s">
        <v>1854</v>
      </c>
      <c r="G69" s="127"/>
      <c r="H69" s="254" t="s">
        <v>1174</v>
      </c>
      <c r="I69" s="272" t="s">
        <v>1174</v>
      </c>
      <c r="J69" s="256" t="s">
        <v>1174</v>
      </c>
      <c r="K69" s="257" t="s">
        <v>1174</v>
      </c>
      <c r="L69" s="258" t="s">
        <v>1174</v>
      </c>
      <c r="M69" s="259" t="s">
        <v>1174</v>
      </c>
      <c r="N69" s="273"/>
      <c r="O69" s="274"/>
      <c r="P69" s="268">
        <f t="shared" si="0"/>
        <v>400</v>
      </c>
      <c r="Q69" s="269">
        <f t="shared" si="1"/>
        <v>0.2</v>
      </c>
      <c r="R69" s="262"/>
      <c r="S69" s="237"/>
      <c r="T69" s="237" t="s">
        <v>1830</v>
      </c>
    </row>
    <row r="70" spans="1:20" x14ac:dyDescent="0.3">
      <c r="A70" s="263" t="s">
        <v>580</v>
      </c>
      <c r="B70" s="250" t="s">
        <v>581</v>
      </c>
      <c r="C70" s="251" t="s">
        <v>1826</v>
      </c>
      <c r="D70" s="252" t="s">
        <v>1826</v>
      </c>
      <c r="E70" s="264">
        <v>2320</v>
      </c>
      <c r="F70" s="237" t="s">
        <v>1873</v>
      </c>
      <c r="G70" s="127"/>
      <c r="H70" s="254" t="s">
        <v>1174</v>
      </c>
      <c r="I70" s="265" t="s">
        <v>1174</v>
      </c>
      <c r="J70" s="256" t="s">
        <v>1174</v>
      </c>
      <c r="K70" s="257" t="s">
        <v>1174</v>
      </c>
      <c r="L70" s="258" t="s">
        <v>1174</v>
      </c>
      <c r="M70" s="259" t="s">
        <v>1174</v>
      </c>
      <c r="N70" s="300"/>
      <c r="O70" s="301"/>
      <c r="P70" s="268">
        <f t="shared" si="0"/>
        <v>464</v>
      </c>
      <c r="Q70" s="269">
        <f t="shared" si="1"/>
        <v>0.2</v>
      </c>
      <c r="R70" s="262"/>
      <c r="S70" s="237"/>
      <c r="T70" s="237" t="s">
        <v>1830</v>
      </c>
    </row>
    <row r="71" spans="1:20" x14ac:dyDescent="0.3">
      <c r="A71" s="263" t="s">
        <v>249</v>
      </c>
      <c r="B71" s="250" t="s">
        <v>807</v>
      </c>
      <c r="C71" s="279" t="s">
        <v>1840</v>
      </c>
      <c r="D71" s="252" t="s">
        <v>1841</v>
      </c>
      <c r="E71" s="264">
        <v>7800</v>
      </c>
      <c r="F71" s="237" t="s">
        <v>1842</v>
      </c>
      <c r="G71" s="127"/>
      <c r="H71" s="254" t="s">
        <v>1174</v>
      </c>
      <c r="I71" s="265" t="s">
        <v>1174</v>
      </c>
      <c r="J71" s="256" t="s">
        <v>1174</v>
      </c>
      <c r="K71" s="257" t="s">
        <v>1174</v>
      </c>
      <c r="L71" s="258" t="s">
        <v>1174</v>
      </c>
      <c r="M71" s="259" t="s">
        <v>1174</v>
      </c>
      <c r="N71" s="273">
        <v>7750</v>
      </c>
      <c r="O71" s="274">
        <v>8810</v>
      </c>
      <c r="P71" s="246">
        <v>265</v>
      </c>
      <c r="Q71" s="247">
        <v>3.4000000000000002E-2</v>
      </c>
      <c r="R71" s="262">
        <v>2</v>
      </c>
      <c r="S71" s="237" t="s">
        <v>1842</v>
      </c>
      <c r="T71" s="237" t="s">
        <v>1843</v>
      </c>
    </row>
    <row r="72" spans="1:20" ht="14.25" customHeight="1" x14ac:dyDescent="0.3">
      <c r="A72" s="263" t="s">
        <v>851</v>
      </c>
      <c r="B72" s="250" t="s">
        <v>852</v>
      </c>
      <c r="C72" s="251" t="s">
        <v>1826</v>
      </c>
      <c r="D72" s="252" t="s">
        <v>1826</v>
      </c>
      <c r="E72" s="264">
        <v>563</v>
      </c>
      <c r="F72" s="237" t="s">
        <v>1874</v>
      </c>
      <c r="G72" s="127"/>
      <c r="H72" s="254" t="s">
        <v>1174</v>
      </c>
      <c r="I72" s="265" t="s">
        <v>1174</v>
      </c>
      <c r="J72" s="256" t="s">
        <v>1174</v>
      </c>
      <c r="K72" s="257" t="s">
        <v>1174</v>
      </c>
      <c r="L72" s="258" t="s">
        <v>1174</v>
      </c>
      <c r="M72" s="259" t="s">
        <v>1174</v>
      </c>
      <c r="N72" s="267"/>
      <c r="O72" s="246"/>
      <c r="P72" s="246">
        <v>65.099999999999994</v>
      </c>
      <c r="Q72" s="247">
        <v>0.12</v>
      </c>
      <c r="R72" s="262">
        <v>3</v>
      </c>
      <c r="S72" s="237" t="s">
        <v>1874</v>
      </c>
      <c r="T72" s="237"/>
    </row>
    <row r="73" spans="1:20" ht="15.65" customHeight="1" x14ac:dyDescent="0.3">
      <c r="A73" s="263" t="s">
        <v>459</v>
      </c>
      <c r="B73" s="250" t="s">
        <v>459</v>
      </c>
      <c r="C73" s="251" t="s">
        <v>1826</v>
      </c>
      <c r="D73" s="252" t="s">
        <v>1826</v>
      </c>
      <c r="E73" s="264">
        <v>630</v>
      </c>
      <c r="F73" s="237" t="s">
        <v>1854</v>
      </c>
      <c r="G73" s="127"/>
      <c r="H73" s="254" t="s">
        <v>1174</v>
      </c>
      <c r="I73" s="272" t="s">
        <v>1174</v>
      </c>
      <c r="J73" s="256" t="s">
        <v>1174</v>
      </c>
      <c r="K73" s="257" t="s">
        <v>1174</v>
      </c>
      <c r="L73" s="258" t="s">
        <v>1174</v>
      </c>
      <c r="M73" s="259" t="s">
        <v>1174</v>
      </c>
      <c r="N73" s="273"/>
      <c r="O73" s="274"/>
      <c r="P73" s="268">
        <f>Q73*E73</f>
        <v>126</v>
      </c>
      <c r="Q73" s="269">
        <f>$P$2</f>
        <v>0.2</v>
      </c>
      <c r="R73" s="262"/>
      <c r="S73" s="237"/>
      <c r="T73" s="237" t="s">
        <v>1830</v>
      </c>
    </row>
    <row r="74" spans="1:20" x14ac:dyDescent="0.3">
      <c r="A74" s="263" t="s">
        <v>615</v>
      </c>
      <c r="B74" s="250" t="s">
        <v>616</v>
      </c>
      <c r="C74" s="251" t="s">
        <v>1826</v>
      </c>
      <c r="D74" s="252" t="s">
        <v>1826</v>
      </c>
      <c r="E74" s="264">
        <v>1800</v>
      </c>
      <c r="F74" s="237" t="s">
        <v>1853</v>
      </c>
      <c r="G74" s="127"/>
      <c r="H74" s="254" t="s">
        <v>1174</v>
      </c>
      <c r="I74" s="272" t="s">
        <v>1174</v>
      </c>
      <c r="J74" s="256" t="s">
        <v>1174</v>
      </c>
      <c r="K74" s="257" t="s">
        <v>1174</v>
      </c>
      <c r="L74" s="258" t="s">
        <v>1174</v>
      </c>
      <c r="M74" s="259" t="s">
        <v>1174</v>
      </c>
      <c r="N74" s="273"/>
      <c r="O74" s="274"/>
      <c r="P74" s="268">
        <f>Q74*E74</f>
        <v>360</v>
      </c>
      <c r="Q74" s="269">
        <f>$P$2</f>
        <v>0.2</v>
      </c>
      <c r="R74" s="262"/>
      <c r="S74" s="237"/>
      <c r="T74" s="237" t="s">
        <v>1830</v>
      </c>
    </row>
    <row r="75" spans="1:20" x14ac:dyDescent="0.3">
      <c r="A75" s="249" t="s">
        <v>747</v>
      </c>
      <c r="B75" s="250" t="s">
        <v>747</v>
      </c>
      <c r="C75" s="251" t="s">
        <v>1826</v>
      </c>
      <c r="D75" s="252" t="s">
        <v>1826</v>
      </c>
      <c r="E75" s="264">
        <v>32</v>
      </c>
      <c r="F75" s="237" t="s">
        <v>1875</v>
      </c>
      <c r="G75" s="127"/>
      <c r="H75" s="254" t="s">
        <v>1174</v>
      </c>
      <c r="I75" s="265" t="s">
        <v>1174</v>
      </c>
      <c r="J75" s="256" t="s">
        <v>1174</v>
      </c>
      <c r="K75" s="257" t="s">
        <v>1174</v>
      </c>
      <c r="L75" s="258" t="s">
        <v>1174</v>
      </c>
      <c r="M75" s="259" t="s">
        <v>1174</v>
      </c>
      <c r="N75" s="267"/>
      <c r="O75" s="246"/>
      <c r="P75" s="268">
        <f>Q75*E75</f>
        <v>6.4</v>
      </c>
      <c r="Q75" s="269">
        <f>$P$2</f>
        <v>0.2</v>
      </c>
      <c r="R75" s="262"/>
      <c r="S75" s="237"/>
      <c r="T75" s="237" t="s">
        <v>1830</v>
      </c>
    </row>
    <row r="76" spans="1:20" x14ac:dyDescent="0.3">
      <c r="A76" s="263" t="s">
        <v>460</v>
      </c>
      <c r="B76" s="250" t="s">
        <v>460</v>
      </c>
      <c r="C76" s="251" t="s">
        <v>1826</v>
      </c>
      <c r="D76" s="252" t="s">
        <v>1826</v>
      </c>
      <c r="E76" s="264">
        <v>490</v>
      </c>
      <c r="F76" s="237" t="s">
        <v>1876</v>
      </c>
      <c r="G76" s="127"/>
      <c r="H76" s="254" t="s">
        <v>1174</v>
      </c>
      <c r="I76" s="255" t="s">
        <v>1174</v>
      </c>
      <c r="J76" s="256" t="s">
        <v>1174</v>
      </c>
      <c r="K76" s="257" t="s">
        <v>1174</v>
      </c>
      <c r="L76" s="258" t="s">
        <v>1174</v>
      </c>
      <c r="M76" s="259" t="s">
        <v>1174</v>
      </c>
      <c r="N76" s="260"/>
      <c r="O76" s="261"/>
      <c r="P76" s="261">
        <v>10</v>
      </c>
      <c r="Q76" s="247">
        <v>0.02</v>
      </c>
      <c r="R76" s="262"/>
      <c r="S76" s="237" t="s">
        <v>1876</v>
      </c>
      <c r="T76" s="237"/>
    </row>
    <row r="77" spans="1:20" x14ac:dyDescent="0.3">
      <c r="A77" s="263" t="s">
        <v>271</v>
      </c>
      <c r="B77" s="250" t="s">
        <v>1877</v>
      </c>
      <c r="C77" s="251" t="s">
        <v>1826</v>
      </c>
      <c r="D77" s="252" t="s">
        <v>1826</v>
      </c>
      <c r="E77" s="264">
        <v>1715</v>
      </c>
      <c r="F77" s="237" t="s">
        <v>1844</v>
      </c>
      <c r="G77" s="127"/>
      <c r="H77" s="254" t="s">
        <v>1174</v>
      </c>
      <c r="I77" s="272" t="s">
        <v>1174</v>
      </c>
      <c r="J77" s="256" t="s">
        <v>1174</v>
      </c>
      <c r="K77" s="257" t="s">
        <v>1174</v>
      </c>
      <c r="L77" s="258" t="s">
        <v>1174</v>
      </c>
      <c r="M77" s="259" t="s">
        <v>1174</v>
      </c>
      <c r="N77" s="273"/>
      <c r="O77" s="274"/>
      <c r="P77" s="268">
        <f>Q77*E77</f>
        <v>343</v>
      </c>
      <c r="Q77" s="269">
        <f>$P$2</f>
        <v>0.2</v>
      </c>
      <c r="R77" s="262"/>
      <c r="S77" s="237"/>
      <c r="T77" s="237" t="s">
        <v>1830</v>
      </c>
    </row>
    <row r="78" spans="1:20" x14ac:dyDescent="0.3">
      <c r="A78" s="263" t="s">
        <v>252</v>
      </c>
      <c r="B78" s="250" t="s">
        <v>808</v>
      </c>
      <c r="C78" s="279" t="s">
        <v>1840</v>
      </c>
      <c r="D78" s="252" t="s">
        <v>1841</v>
      </c>
      <c r="E78" s="264">
        <v>7800</v>
      </c>
      <c r="F78" s="237" t="s">
        <v>1842</v>
      </c>
      <c r="G78" s="127"/>
      <c r="H78" s="254" t="s">
        <v>1174</v>
      </c>
      <c r="I78" s="265" t="s">
        <v>1174</v>
      </c>
      <c r="J78" s="256" t="s">
        <v>1174</v>
      </c>
      <c r="K78" s="257" t="s">
        <v>1174</v>
      </c>
      <c r="L78" s="258" t="s">
        <v>1174</v>
      </c>
      <c r="M78" s="259" t="s">
        <v>1174</v>
      </c>
      <c r="N78" s="273">
        <v>7750</v>
      </c>
      <c r="O78" s="274">
        <v>8810</v>
      </c>
      <c r="P78" s="246">
        <v>265</v>
      </c>
      <c r="Q78" s="247">
        <v>3.4000000000000002E-2</v>
      </c>
      <c r="R78" s="262">
        <v>2</v>
      </c>
      <c r="S78" s="237" t="s">
        <v>1842</v>
      </c>
      <c r="T78" s="237" t="s">
        <v>1843</v>
      </c>
    </row>
    <row r="79" spans="1:20" ht="14.15" customHeight="1" x14ac:dyDescent="0.3">
      <c r="A79" s="249" t="s">
        <v>437</v>
      </c>
      <c r="B79" s="250" t="s">
        <v>438</v>
      </c>
      <c r="C79" s="251" t="s">
        <v>1826</v>
      </c>
      <c r="D79" s="252" t="s">
        <v>1826</v>
      </c>
      <c r="E79" s="264">
        <v>1750</v>
      </c>
      <c r="F79" s="237" t="s">
        <v>1878</v>
      </c>
      <c r="G79" s="127"/>
      <c r="H79" s="254" t="s">
        <v>1174</v>
      </c>
      <c r="I79" s="265" t="s">
        <v>1174</v>
      </c>
      <c r="J79" s="256" t="s">
        <v>1174</v>
      </c>
      <c r="K79" s="257" t="s">
        <v>1174</v>
      </c>
      <c r="L79" s="258" t="s">
        <v>1174</v>
      </c>
      <c r="M79" s="259" t="s">
        <v>1174</v>
      </c>
      <c r="N79" s="267">
        <v>1500</v>
      </c>
      <c r="O79" s="246">
        <v>2000</v>
      </c>
      <c r="P79" s="246">
        <v>125</v>
      </c>
      <c r="Q79" s="247">
        <v>7.0000000000000007E-2</v>
      </c>
      <c r="R79" s="262">
        <v>2</v>
      </c>
      <c r="S79" s="237" t="s">
        <v>1878</v>
      </c>
      <c r="T79" s="237" t="s">
        <v>1879</v>
      </c>
    </row>
    <row r="80" spans="1:20" x14ac:dyDescent="0.3">
      <c r="A80" s="263" t="s">
        <v>121</v>
      </c>
      <c r="B80" s="250" t="s">
        <v>555</v>
      </c>
      <c r="C80" s="251" t="s">
        <v>1826</v>
      </c>
      <c r="D80" s="252" t="s">
        <v>1826</v>
      </c>
      <c r="E80" s="264">
        <v>1195</v>
      </c>
      <c r="F80" s="237" t="s">
        <v>1880</v>
      </c>
      <c r="G80" s="127"/>
      <c r="H80" s="254" t="s">
        <v>1174</v>
      </c>
      <c r="I80" s="265" t="s">
        <v>1174</v>
      </c>
      <c r="J80" s="266" t="s">
        <v>1174</v>
      </c>
      <c r="K80" s="257" t="s">
        <v>1174</v>
      </c>
      <c r="L80" s="258" t="s">
        <v>1174</v>
      </c>
      <c r="M80" s="259" t="s">
        <v>1174</v>
      </c>
      <c r="N80" s="267"/>
      <c r="O80" s="246"/>
      <c r="P80" s="246">
        <v>56</v>
      </c>
      <c r="Q80" s="247">
        <v>0.05</v>
      </c>
      <c r="R80" s="262">
        <v>4</v>
      </c>
      <c r="S80" s="237" t="s">
        <v>1880</v>
      </c>
      <c r="T80" s="237"/>
    </row>
    <row r="81" spans="1:20" ht="14.25" customHeight="1" x14ac:dyDescent="0.3">
      <c r="A81" s="249" t="s">
        <v>189</v>
      </c>
      <c r="B81" s="250" t="s">
        <v>189</v>
      </c>
      <c r="C81" s="251" t="s">
        <v>1826</v>
      </c>
      <c r="D81" s="252" t="s">
        <v>1826</v>
      </c>
      <c r="E81" s="264">
        <v>2400</v>
      </c>
      <c r="F81" s="237" t="s">
        <v>1881</v>
      </c>
      <c r="G81" s="127"/>
      <c r="H81" s="254" t="s">
        <v>1174</v>
      </c>
      <c r="I81" s="272" t="s">
        <v>1174</v>
      </c>
      <c r="J81" s="256" t="s">
        <v>1174</v>
      </c>
      <c r="K81" s="257" t="s">
        <v>1174</v>
      </c>
      <c r="L81" s="258" t="s">
        <v>1174</v>
      </c>
      <c r="M81" s="259" t="s">
        <v>1174</v>
      </c>
      <c r="N81" s="273"/>
      <c r="O81" s="274"/>
      <c r="P81" s="268">
        <f>Q81*E81</f>
        <v>480</v>
      </c>
      <c r="Q81" s="269">
        <f>$P$2</f>
        <v>0.2</v>
      </c>
      <c r="R81" s="262"/>
      <c r="S81" s="237"/>
      <c r="T81" s="237" t="s">
        <v>1830</v>
      </c>
    </row>
    <row r="82" spans="1:20" ht="14.25" customHeight="1" x14ac:dyDescent="0.3">
      <c r="A82" s="249" t="s">
        <v>617</v>
      </c>
      <c r="B82" s="250" t="s">
        <v>617</v>
      </c>
      <c r="C82" s="251" t="s">
        <v>1837</v>
      </c>
      <c r="D82" s="283">
        <v>48.2</v>
      </c>
      <c r="E82" s="264">
        <v>2400</v>
      </c>
      <c r="F82" s="237" t="s">
        <v>1882</v>
      </c>
      <c r="G82" s="127"/>
      <c r="H82" s="254" t="s">
        <v>1174</v>
      </c>
      <c r="I82" s="272" t="s">
        <v>1174</v>
      </c>
      <c r="J82" s="256" t="s">
        <v>1174</v>
      </c>
      <c r="K82" s="257">
        <v>4</v>
      </c>
      <c r="L82" s="277">
        <v>8.3000000000000004E-2</v>
      </c>
      <c r="M82" s="259">
        <v>10</v>
      </c>
      <c r="N82" s="273"/>
      <c r="O82" s="274"/>
      <c r="P82" s="268">
        <f>Q82*E82</f>
        <v>480</v>
      </c>
      <c r="Q82" s="269">
        <f>$P$2</f>
        <v>0.2</v>
      </c>
      <c r="R82" s="262"/>
      <c r="S82" s="237" t="s">
        <v>1882</v>
      </c>
      <c r="T82" s="237" t="s">
        <v>1857</v>
      </c>
    </row>
    <row r="83" spans="1:20" x14ac:dyDescent="0.3">
      <c r="A83" s="249" t="s">
        <v>472</v>
      </c>
      <c r="B83" s="250" t="s">
        <v>472</v>
      </c>
      <c r="C83" s="251" t="s">
        <v>1826</v>
      </c>
      <c r="D83" s="252" t="s">
        <v>1826</v>
      </c>
      <c r="E83" s="264">
        <v>8940</v>
      </c>
      <c r="F83" s="237" t="s">
        <v>1844</v>
      </c>
      <c r="G83" s="127"/>
      <c r="H83" s="254" t="s">
        <v>1174</v>
      </c>
      <c r="I83" s="272" t="s">
        <v>1174</v>
      </c>
      <c r="J83" s="256" t="s">
        <v>1174</v>
      </c>
      <c r="K83" s="257" t="s">
        <v>1174</v>
      </c>
      <c r="L83" s="258" t="s">
        <v>1174</v>
      </c>
      <c r="M83" s="259" t="s">
        <v>1174</v>
      </c>
      <c r="N83" s="273"/>
      <c r="O83" s="274"/>
      <c r="P83" s="302">
        <v>0</v>
      </c>
      <c r="Q83" s="303">
        <v>0</v>
      </c>
      <c r="R83" s="262"/>
      <c r="S83" s="237"/>
      <c r="T83" s="237"/>
    </row>
    <row r="84" spans="1:20" x14ac:dyDescent="0.3">
      <c r="A84" s="263" t="s">
        <v>650</v>
      </c>
      <c r="B84" s="250" t="s">
        <v>650</v>
      </c>
      <c r="C84" s="251" t="s">
        <v>1826</v>
      </c>
      <c r="D84" s="252" t="s">
        <v>1826</v>
      </c>
      <c r="E84" s="264">
        <v>110</v>
      </c>
      <c r="F84" s="237" t="s">
        <v>1883</v>
      </c>
      <c r="G84" s="127"/>
      <c r="H84" s="254" t="s">
        <v>1174</v>
      </c>
      <c r="I84" s="255" t="s">
        <v>1174</v>
      </c>
      <c r="J84" s="256" t="s">
        <v>1174</v>
      </c>
      <c r="K84" s="257" t="s">
        <v>1174</v>
      </c>
      <c r="L84" s="258" t="s">
        <v>1174</v>
      </c>
      <c r="M84" s="259" t="s">
        <v>1174</v>
      </c>
      <c r="N84" s="260"/>
      <c r="O84" s="261"/>
      <c r="P84" s="268">
        <f>Q84*E84</f>
        <v>22</v>
      </c>
      <c r="Q84" s="269">
        <f>$P$2</f>
        <v>0.2</v>
      </c>
      <c r="R84" s="262"/>
      <c r="S84" s="237"/>
      <c r="T84" s="237" t="s">
        <v>1830</v>
      </c>
    </row>
    <row r="85" spans="1:20" ht="14.25" customHeight="1" x14ac:dyDescent="0.3">
      <c r="A85" s="249" t="s">
        <v>563</v>
      </c>
      <c r="B85" s="250" t="s">
        <v>563</v>
      </c>
      <c r="C85" s="251" t="s">
        <v>1826</v>
      </c>
      <c r="D85" s="252" t="s">
        <v>1826</v>
      </c>
      <c r="E85" s="264">
        <v>140</v>
      </c>
      <c r="F85" s="237" t="s">
        <v>1831</v>
      </c>
      <c r="G85" s="304"/>
      <c r="H85" s="254" t="s">
        <v>1174</v>
      </c>
      <c r="I85" s="265" t="s">
        <v>1174</v>
      </c>
      <c r="J85" s="256" t="s">
        <v>1174</v>
      </c>
      <c r="K85" s="257" t="s">
        <v>1174</v>
      </c>
      <c r="L85" s="258" t="s">
        <v>1174</v>
      </c>
      <c r="M85" s="259" t="s">
        <v>1174</v>
      </c>
      <c r="N85" s="267">
        <v>110</v>
      </c>
      <c r="O85" s="246">
        <v>170</v>
      </c>
      <c r="P85" s="246">
        <v>15</v>
      </c>
      <c r="Q85" s="247">
        <v>0.11</v>
      </c>
      <c r="R85" s="262">
        <v>2</v>
      </c>
      <c r="S85" s="237" t="s">
        <v>1831</v>
      </c>
      <c r="T85" s="305" t="s">
        <v>1884</v>
      </c>
    </row>
    <row r="86" spans="1:20" ht="14.25" customHeight="1" x14ac:dyDescent="0.3">
      <c r="A86" s="249" t="s">
        <v>703</v>
      </c>
      <c r="B86" s="250" t="s">
        <v>703</v>
      </c>
      <c r="C86" s="251" t="s">
        <v>1826</v>
      </c>
      <c r="D86" s="252" t="s">
        <v>1826</v>
      </c>
      <c r="E86" s="264">
        <v>20</v>
      </c>
      <c r="F86" s="237" t="s">
        <v>1885</v>
      </c>
      <c r="G86" s="127"/>
      <c r="H86" s="254" t="s">
        <v>1174</v>
      </c>
      <c r="I86" s="272" t="s">
        <v>1174</v>
      </c>
      <c r="J86" s="256" t="s">
        <v>1174</v>
      </c>
      <c r="K86" s="257" t="s">
        <v>1174</v>
      </c>
      <c r="L86" s="258" t="s">
        <v>1174</v>
      </c>
      <c r="M86" s="259" t="s">
        <v>1174</v>
      </c>
      <c r="N86" s="273"/>
      <c r="O86" s="274"/>
      <c r="P86" s="268">
        <f>Q86*E86</f>
        <v>4</v>
      </c>
      <c r="Q86" s="269">
        <f>$P$2</f>
        <v>0.2</v>
      </c>
      <c r="R86" s="262"/>
      <c r="S86" s="237"/>
      <c r="T86" s="237" t="s">
        <v>1830</v>
      </c>
    </row>
    <row r="87" spans="1:20" ht="14.25" customHeight="1" x14ac:dyDescent="0.3">
      <c r="A87" s="249" t="s">
        <v>704</v>
      </c>
      <c r="B87" s="250" t="s">
        <v>705</v>
      </c>
      <c r="C87" s="251" t="s">
        <v>1826</v>
      </c>
      <c r="D87" s="252" t="s">
        <v>1826</v>
      </c>
      <c r="E87" s="264">
        <v>50</v>
      </c>
      <c r="F87" s="237" t="s">
        <v>1886</v>
      </c>
      <c r="G87" s="127"/>
      <c r="H87" s="254" t="s">
        <v>1174</v>
      </c>
      <c r="I87" s="272" t="s">
        <v>1174</v>
      </c>
      <c r="J87" s="256" t="s">
        <v>1174</v>
      </c>
      <c r="K87" s="257" t="s">
        <v>1174</v>
      </c>
      <c r="L87" s="258" t="s">
        <v>1174</v>
      </c>
      <c r="M87" s="259" t="s">
        <v>1174</v>
      </c>
      <c r="N87" s="267"/>
      <c r="O87" s="246"/>
      <c r="P87" s="268">
        <f>Q87*E87</f>
        <v>10</v>
      </c>
      <c r="Q87" s="269">
        <f>$P$2</f>
        <v>0.2</v>
      </c>
      <c r="R87" s="262"/>
      <c r="S87" s="237"/>
      <c r="T87" s="237" t="s">
        <v>1830</v>
      </c>
    </row>
    <row r="88" spans="1:20" ht="14.25" customHeight="1" x14ac:dyDescent="0.3">
      <c r="A88" s="249" t="s">
        <v>274</v>
      </c>
      <c r="B88" s="250" t="s">
        <v>274</v>
      </c>
      <c r="C88" s="251" t="s">
        <v>1826</v>
      </c>
      <c r="D88" s="252" t="s">
        <v>1826</v>
      </c>
      <c r="E88" s="264">
        <v>1930</v>
      </c>
      <c r="F88" s="237" t="s">
        <v>1887</v>
      </c>
      <c r="G88" s="127"/>
      <c r="H88" s="254" t="s">
        <v>1174</v>
      </c>
      <c r="I88" s="265" t="s">
        <v>1174</v>
      </c>
      <c r="J88" s="256" t="s">
        <v>1174</v>
      </c>
      <c r="K88" s="257" t="s">
        <v>1174</v>
      </c>
      <c r="L88" s="258" t="s">
        <v>1174</v>
      </c>
      <c r="M88" s="259" t="s">
        <v>1174</v>
      </c>
      <c r="N88" s="267">
        <v>1850</v>
      </c>
      <c r="O88" s="246">
        <v>2010</v>
      </c>
      <c r="P88" s="246">
        <v>40</v>
      </c>
      <c r="Q88" s="247">
        <v>0.02</v>
      </c>
      <c r="R88" s="262">
        <v>2</v>
      </c>
      <c r="S88" s="237" t="s">
        <v>1887</v>
      </c>
      <c r="T88" s="237" t="s">
        <v>1888</v>
      </c>
    </row>
    <row r="89" spans="1:20" x14ac:dyDescent="0.3">
      <c r="A89" s="249" t="s">
        <v>276</v>
      </c>
      <c r="B89" s="250" t="s">
        <v>276</v>
      </c>
      <c r="C89" s="251" t="s">
        <v>1826</v>
      </c>
      <c r="D89" s="252" t="s">
        <v>1826</v>
      </c>
      <c r="E89" s="264">
        <v>1540</v>
      </c>
      <c r="F89" s="237" t="s">
        <v>1887</v>
      </c>
      <c r="G89" s="127"/>
      <c r="H89" s="254" t="s">
        <v>1174</v>
      </c>
      <c r="I89" s="265" t="s">
        <v>1174</v>
      </c>
      <c r="J89" s="256" t="s">
        <v>1174</v>
      </c>
      <c r="K89" s="257" t="s">
        <v>1174</v>
      </c>
      <c r="L89" s="258" t="s">
        <v>1174</v>
      </c>
      <c r="M89" s="259" t="s">
        <v>1174</v>
      </c>
      <c r="N89" s="267"/>
      <c r="O89" s="246"/>
      <c r="P89" s="268">
        <f>Q89*E89</f>
        <v>308</v>
      </c>
      <c r="Q89" s="269">
        <f>$P$2</f>
        <v>0.2</v>
      </c>
      <c r="R89" s="262"/>
      <c r="S89" s="237"/>
      <c r="T89" s="237" t="s">
        <v>1830</v>
      </c>
    </row>
    <row r="90" spans="1:20" ht="14.25" customHeight="1" x14ac:dyDescent="0.3">
      <c r="A90" s="249" t="s">
        <v>278</v>
      </c>
      <c r="B90" s="250" t="s">
        <v>278</v>
      </c>
      <c r="C90" s="251" t="s">
        <v>1826</v>
      </c>
      <c r="D90" s="252" t="s">
        <v>1826</v>
      </c>
      <c r="E90" s="264">
        <v>1924</v>
      </c>
      <c r="F90" s="237" t="s">
        <v>1889</v>
      </c>
      <c r="G90" s="127"/>
      <c r="H90" s="254" t="s">
        <v>1174</v>
      </c>
      <c r="I90" s="265" t="s">
        <v>1174</v>
      </c>
      <c r="J90" s="256" t="s">
        <v>1174</v>
      </c>
      <c r="K90" s="257" t="s">
        <v>1174</v>
      </c>
      <c r="L90" s="258" t="s">
        <v>1174</v>
      </c>
      <c r="M90" s="259" t="s">
        <v>1174</v>
      </c>
      <c r="N90" s="267"/>
      <c r="O90" s="246"/>
      <c r="P90" s="268">
        <f>Q90*E90</f>
        <v>384.8</v>
      </c>
      <c r="Q90" s="269">
        <f>$P$2</f>
        <v>0.2</v>
      </c>
      <c r="R90" s="262"/>
      <c r="S90" s="237"/>
      <c r="T90" s="237" t="s">
        <v>1830</v>
      </c>
    </row>
    <row r="91" spans="1:20" ht="14.25" customHeight="1" x14ac:dyDescent="0.3">
      <c r="A91" s="281" t="s">
        <v>280</v>
      </c>
      <c r="B91" s="250" t="s">
        <v>280</v>
      </c>
      <c r="C91" s="251" t="s">
        <v>1826</v>
      </c>
      <c r="D91" s="252" t="s">
        <v>1826</v>
      </c>
      <c r="E91" s="264">
        <v>1010</v>
      </c>
      <c r="F91" s="237" t="s">
        <v>1889</v>
      </c>
      <c r="G91" s="127"/>
      <c r="H91" s="254" t="s">
        <v>1174</v>
      </c>
      <c r="I91" s="265" t="s">
        <v>1174</v>
      </c>
      <c r="J91" s="256" t="s">
        <v>1174</v>
      </c>
      <c r="K91" s="257" t="s">
        <v>1174</v>
      </c>
      <c r="L91" s="258" t="s">
        <v>1174</v>
      </c>
      <c r="M91" s="259" t="s">
        <v>1174</v>
      </c>
      <c r="N91" s="267"/>
      <c r="O91" s="246"/>
      <c r="P91" s="268">
        <f>Q91*E91</f>
        <v>202</v>
      </c>
      <c r="Q91" s="269">
        <f>$P$2</f>
        <v>0.2</v>
      </c>
      <c r="R91" s="262"/>
      <c r="S91" s="237"/>
      <c r="T91" s="237" t="s">
        <v>1830</v>
      </c>
    </row>
    <row r="92" spans="1:20" ht="14.25" customHeight="1" x14ac:dyDescent="0.3">
      <c r="A92" s="249" t="s">
        <v>282</v>
      </c>
      <c r="B92" s="250" t="s">
        <v>282</v>
      </c>
      <c r="C92" s="251" t="s">
        <v>1826</v>
      </c>
      <c r="D92" s="252" t="s">
        <v>1826</v>
      </c>
      <c r="E92" s="264">
        <v>805</v>
      </c>
      <c r="F92" s="237" t="s">
        <v>1890</v>
      </c>
      <c r="G92" s="127"/>
      <c r="H92" s="254" t="s">
        <v>1174</v>
      </c>
      <c r="I92" s="265" t="s">
        <v>1174</v>
      </c>
      <c r="J92" s="256" t="s">
        <v>1174</v>
      </c>
      <c r="K92" s="257" t="s">
        <v>1174</v>
      </c>
      <c r="L92" s="258" t="s">
        <v>1174</v>
      </c>
      <c r="M92" s="259" t="s">
        <v>1174</v>
      </c>
      <c r="N92" s="270"/>
      <c r="O92" s="271"/>
      <c r="P92" s="268">
        <f>Q92*E92</f>
        <v>161</v>
      </c>
      <c r="Q92" s="269">
        <f>$P$2</f>
        <v>0.2</v>
      </c>
      <c r="R92" s="262"/>
      <c r="S92" s="237"/>
      <c r="T92" s="237" t="s">
        <v>1830</v>
      </c>
    </row>
    <row r="93" spans="1:20" ht="14.25" customHeight="1" x14ac:dyDescent="0.3">
      <c r="A93" s="249" t="s">
        <v>284</v>
      </c>
      <c r="B93" s="250" t="s">
        <v>284</v>
      </c>
      <c r="C93" s="251" t="s">
        <v>1826</v>
      </c>
      <c r="D93" s="252" t="s">
        <v>1826</v>
      </c>
      <c r="E93" s="264">
        <v>1440</v>
      </c>
      <c r="F93" s="237" t="s">
        <v>1891</v>
      </c>
      <c r="G93" s="127"/>
      <c r="H93" s="254" t="s">
        <v>1174</v>
      </c>
      <c r="I93" s="265" t="s">
        <v>1174</v>
      </c>
      <c r="J93" s="256" t="s">
        <v>1174</v>
      </c>
      <c r="K93" s="257" t="s">
        <v>1174</v>
      </c>
      <c r="L93" s="258" t="s">
        <v>1174</v>
      </c>
      <c r="M93" s="259" t="s">
        <v>1174</v>
      </c>
      <c r="N93" s="267">
        <v>1280</v>
      </c>
      <c r="O93" s="246">
        <v>1600</v>
      </c>
      <c r="P93" s="246">
        <v>80</v>
      </c>
      <c r="Q93" s="247">
        <v>0.06</v>
      </c>
      <c r="R93" s="262">
        <v>2</v>
      </c>
      <c r="S93" s="237" t="s">
        <v>1891</v>
      </c>
      <c r="T93" s="237" t="s">
        <v>1892</v>
      </c>
    </row>
    <row r="94" spans="1:20" ht="14.25" customHeight="1" x14ac:dyDescent="0.3">
      <c r="A94" s="249" t="s">
        <v>286</v>
      </c>
      <c r="B94" s="250" t="s">
        <v>286</v>
      </c>
      <c r="C94" s="251" t="s">
        <v>1826</v>
      </c>
      <c r="D94" s="252" t="s">
        <v>1826</v>
      </c>
      <c r="E94" s="264">
        <v>2030</v>
      </c>
      <c r="F94" s="237" t="s">
        <v>1893</v>
      </c>
      <c r="G94" s="127"/>
      <c r="H94" s="254" t="s">
        <v>1174</v>
      </c>
      <c r="I94" s="265" t="s">
        <v>1174</v>
      </c>
      <c r="J94" s="256" t="s">
        <v>1174</v>
      </c>
      <c r="K94" s="257" t="s">
        <v>1174</v>
      </c>
      <c r="L94" s="258" t="s">
        <v>1174</v>
      </c>
      <c r="M94" s="259" t="s">
        <v>1174</v>
      </c>
      <c r="N94" s="270"/>
      <c r="O94" s="271"/>
      <c r="P94" s="268">
        <f>Q94*E94</f>
        <v>406</v>
      </c>
      <c r="Q94" s="269">
        <f>$P$2</f>
        <v>0.2</v>
      </c>
      <c r="R94" s="262"/>
      <c r="S94" s="237"/>
      <c r="T94" s="237" t="s">
        <v>1830</v>
      </c>
    </row>
    <row r="95" spans="1:20" ht="14.25" customHeight="1" x14ac:dyDescent="0.3">
      <c r="A95" s="249" t="s">
        <v>288</v>
      </c>
      <c r="B95" s="250" t="s">
        <v>288</v>
      </c>
      <c r="C95" s="251" t="s">
        <v>1826</v>
      </c>
      <c r="D95" s="252" t="s">
        <v>1826</v>
      </c>
      <c r="E95" s="264">
        <v>1540</v>
      </c>
      <c r="F95" s="237" t="s">
        <v>1893</v>
      </c>
      <c r="G95" s="127"/>
      <c r="H95" s="254" t="s">
        <v>1174</v>
      </c>
      <c r="I95" s="265" t="s">
        <v>1174</v>
      </c>
      <c r="J95" s="256" t="s">
        <v>1174</v>
      </c>
      <c r="K95" s="257" t="s">
        <v>1174</v>
      </c>
      <c r="L95" s="258" t="s">
        <v>1174</v>
      </c>
      <c r="M95" s="259" t="s">
        <v>1174</v>
      </c>
      <c r="N95" s="270"/>
      <c r="O95" s="271"/>
      <c r="P95" s="268">
        <f>Q95*E95</f>
        <v>308</v>
      </c>
      <c r="Q95" s="269">
        <f>$P$2</f>
        <v>0.2</v>
      </c>
      <c r="R95" s="262"/>
      <c r="S95" s="237"/>
      <c r="T95" s="237" t="s">
        <v>1830</v>
      </c>
    </row>
    <row r="96" spans="1:20" ht="14.25" customHeight="1" x14ac:dyDescent="0.3">
      <c r="A96" s="249" t="s">
        <v>776</v>
      </c>
      <c r="B96" s="250" t="s">
        <v>777</v>
      </c>
      <c r="C96" s="251" t="s">
        <v>1837</v>
      </c>
      <c r="D96" s="283">
        <v>10.44</v>
      </c>
      <c r="E96" s="264">
        <v>2700</v>
      </c>
      <c r="F96" s="237" t="s">
        <v>1894</v>
      </c>
      <c r="G96" s="127"/>
      <c r="H96" s="254" t="s">
        <v>1174</v>
      </c>
      <c r="I96" s="272" t="s">
        <v>1174</v>
      </c>
      <c r="J96" s="256" t="s">
        <v>1174</v>
      </c>
      <c r="K96" s="284">
        <f>L96*D96</f>
        <v>2.0880000000000001</v>
      </c>
      <c r="L96" s="285">
        <f>$L$2</f>
        <v>0.2</v>
      </c>
      <c r="M96" s="259"/>
      <c r="N96" s="273"/>
      <c r="O96" s="274"/>
      <c r="P96" s="268">
        <f>Q96*E96</f>
        <v>540</v>
      </c>
      <c r="Q96" s="269">
        <f>$P$2</f>
        <v>0.2</v>
      </c>
      <c r="R96" s="262"/>
      <c r="S96" s="237"/>
      <c r="T96" s="237" t="s">
        <v>1857</v>
      </c>
    </row>
    <row r="97" spans="1:20" ht="14.25" customHeight="1" x14ac:dyDescent="0.3">
      <c r="A97" s="263" t="s">
        <v>912</v>
      </c>
      <c r="B97" s="250" t="s">
        <v>913</v>
      </c>
      <c r="C97" s="251" t="s">
        <v>1826</v>
      </c>
      <c r="D97" s="252" t="s">
        <v>1826</v>
      </c>
      <c r="E97" s="264">
        <v>570</v>
      </c>
      <c r="F97" s="237" t="s">
        <v>1861</v>
      </c>
      <c r="G97" s="291"/>
      <c r="H97" s="254" t="s">
        <v>1174</v>
      </c>
      <c r="I97" s="265" t="s">
        <v>1174</v>
      </c>
      <c r="J97" s="256" t="s">
        <v>1174</v>
      </c>
      <c r="K97" s="257" t="s">
        <v>1174</v>
      </c>
      <c r="L97" s="258" t="s">
        <v>1174</v>
      </c>
      <c r="M97" s="259" t="s">
        <v>1174</v>
      </c>
      <c r="N97" s="267"/>
      <c r="O97" s="246"/>
      <c r="P97" s="246">
        <v>58</v>
      </c>
      <c r="Q97" s="247">
        <v>0.1</v>
      </c>
      <c r="R97" s="282"/>
      <c r="S97" s="237" t="s">
        <v>1861</v>
      </c>
      <c r="T97" s="292"/>
    </row>
    <row r="98" spans="1:20" ht="14.25" customHeight="1" x14ac:dyDescent="0.3">
      <c r="A98" s="263" t="s">
        <v>914</v>
      </c>
      <c r="B98" s="250" t="s">
        <v>915</v>
      </c>
      <c r="C98" s="251" t="s">
        <v>1826</v>
      </c>
      <c r="D98" s="252" t="s">
        <v>1826</v>
      </c>
      <c r="E98" s="264">
        <v>580</v>
      </c>
      <c r="F98" s="237" t="s">
        <v>1861</v>
      </c>
      <c r="G98" s="291"/>
      <c r="H98" s="254" t="s">
        <v>1174</v>
      </c>
      <c r="I98" s="265" t="s">
        <v>1174</v>
      </c>
      <c r="J98" s="256" t="s">
        <v>1174</v>
      </c>
      <c r="K98" s="257" t="s">
        <v>1174</v>
      </c>
      <c r="L98" s="258" t="s">
        <v>1174</v>
      </c>
      <c r="M98" s="259" t="s">
        <v>1174</v>
      </c>
      <c r="N98" s="267"/>
      <c r="O98" s="246"/>
      <c r="P98" s="246">
        <v>58</v>
      </c>
      <c r="Q98" s="247">
        <v>0.1</v>
      </c>
      <c r="R98" s="282"/>
      <c r="S98" s="237" t="s">
        <v>1861</v>
      </c>
      <c r="T98" s="292"/>
    </row>
    <row r="99" spans="1:20" ht="14.25" customHeight="1" x14ac:dyDescent="0.3">
      <c r="A99" s="263" t="s">
        <v>916</v>
      </c>
      <c r="B99" s="250" t="s">
        <v>917</v>
      </c>
      <c r="C99" s="251" t="s">
        <v>1826</v>
      </c>
      <c r="D99" s="252" t="s">
        <v>1826</v>
      </c>
      <c r="E99" s="264">
        <v>610</v>
      </c>
      <c r="F99" s="237" t="s">
        <v>1861</v>
      </c>
      <c r="G99" s="291"/>
      <c r="H99" s="254" t="s">
        <v>1174</v>
      </c>
      <c r="I99" s="265" t="s">
        <v>1174</v>
      </c>
      <c r="J99" s="256" t="s">
        <v>1174</v>
      </c>
      <c r="K99" s="257" t="s">
        <v>1174</v>
      </c>
      <c r="L99" s="258" t="s">
        <v>1174</v>
      </c>
      <c r="M99" s="259" t="s">
        <v>1174</v>
      </c>
      <c r="N99" s="267"/>
      <c r="O99" s="246"/>
      <c r="P99" s="246">
        <v>61</v>
      </c>
      <c r="Q99" s="247">
        <v>0.1</v>
      </c>
      <c r="R99" s="282"/>
      <c r="S99" s="237" t="s">
        <v>1861</v>
      </c>
      <c r="T99" s="292"/>
    </row>
    <row r="100" spans="1:20" ht="14.25" customHeight="1" x14ac:dyDescent="0.3">
      <c r="A100" s="263" t="s">
        <v>918</v>
      </c>
      <c r="B100" s="250" t="s">
        <v>919</v>
      </c>
      <c r="C100" s="251" t="s">
        <v>1826</v>
      </c>
      <c r="D100" s="252" t="s">
        <v>1826</v>
      </c>
      <c r="E100" s="264">
        <v>640</v>
      </c>
      <c r="F100" s="237" t="s">
        <v>1861</v>
      </c>
      <c r="G100" s="291"/>
      <c r="H100" s="254" t="s">
        <v>1174</v>
      </c>
      <c r="I100" s="265" t="s">
        <v>1174</v>
      </c>
      <c r="J100" s="256" t="s">
        <v>1174</v>
      </c>
      <c r="K100" s="257" t="s">
        <v>1174</v>
      </c>
      <c r="L100" s="258" t="s">
        <v>1174</v>
      </c>
      <c r="M100" s="259" t="s">
        <v>1174</v>
      </c>
      <c r="N100" s="267"/>
      <c r="O100" s="246"/>
      <c r="P100" s="246">
        <v>67</v>
      </c>
      <c r="Q100" s="247">
        <v>0.1</v>
      </c>
      <c r="R100" s="282"/>
      <c r="S100" s="237" t="s">
        <v>1861</v>
      </c>
      <c r="T100" s="292"/>
    </row>
    <row r="101" spans="1:20" ht="14.25" customHeight="1" x14ac:dyDescent="0.3">
      <c r="A101" s="263" t="s">
        <v>920</v>
      </c>
      <c r="B101" s="250" t="s">
        <v>921</v>
      </c>
      <c r="C101" s="251" t="s">
        <v>1826</v>
      </c>
      <c r="D101" s="252" t="s">
        <v>1826</v>
      </c>
      <c r="E101" s="264">
        <v>650</v>
      </c>
      <c r="F101" s="237" t="s">
        <v>1861</v>
      </c>
      <c r="G101" s="291"/>
      <c r="H101" s="254" t="s">
        <v>1174</v>
      </c>
      <c r="I101" s="265" t="s">
        <v>1174</v>
      </c>
      <c r="J101" s="256" t="s">
        <v>1174</v>
      </c>
      <c r="K101" s="257" t="s">
        <v>1174</v>
      </c>
      <c r="L101" s="258" t="s">
        <v>1174</v>
      </c>
      <c r="M101" s="259" t="s">
        <v>1174</v>
      </c>
      <c r="N101" s="267"/>
      <c r="O101" s="246"/>
      <c r="P101" s="246">
        <v>67</v>
      </c>
      <c r="Q101" s="247">
        <v>0.1</v>
      </c>
      <c r="R101" s="282"/>
      <c r="S101" s="237" t="s">
        <v>1861</v>
      </c>
      <c r="T101" s="292"/>
    </row>
    <row r="102" spans="1:20" ht="14.25" customHeight="1" x14ac:dyDescent="0.3">
      <c r="A102" s="263" t="s">
        <v>922</v>
      </c>
      <c r="B102" s="250" t="s">
        <v>923</v>
      </c>
      <c r="C102" s="251" t="s">
        <v>1826</v>
      </c>
      <c r="D102" s="252" t="s">
        <v>1826</v>
      </c>
      <c r="E102" s="264">
        <v>660</v>
      </c>
      <c r="F102" s="237" t="s">
        <v>1861</v>
      </c>
      <c r="G102" s="291"/>
      <c r="H102" s="254" t="s">
        <v>1174</v>
      </c>
      <c r="I102" s="265" t="s">
        <v>1174</v>
      </c>
      <c r="J102" s="256" t="s">
        <v>1174</v>
      </c>
      <c r="K102" s="257" t="s">
        <v>1174</v>
      </c>
      <c r="L102" s="258" t="s">
        <v>1174</v>
      </c>
      <c r="M102" s="259" t="s">
        <v>1174</v>
      </c>
      <c r="N102" s="267"/>
      <c r="O102" s="246"/>
      <c r="P102" s="246">
        <v>67</v>
      </c>
      <c r="Q102" s="247">
        <v>0.1</v>
      </c>
      <c r="R102" s="282"/>
      <c r="S102" s="237" t="s">
        <v>1861</v>
      </c>
      <c r="T102" s="292"/>
    </row>
    <row r="103" spans="1:20" ht="14.25" customHeight="1" x14ac:dyDescent="0.3">
      <c r="A103" s="263" t="s">
        <v>924</v>
      </c>
      <c r="B103" s="250" t="s">
        <v>925</v>
      </c>
      <c r="C103" s="251" t="s">
        <v>1826</v>
      </c>
      <c r="D103" s="252" t="s">
        <v>1826</v>
      </c>
      <c r="E103" s="264">
        <v>700</v>
      </c>
      <c r="F103" s="237" t="s">
        <v>1861</v>
      </c>
      <c r="G103" s="291"/>
      <c r="H103" s="254" t="s">
        <v>1174</v>
      </c>
      <c r="I103" s="265" t="s">
        <v>1174</v>
      </c>
      <c r="J103" s="256" t="s">
        <v>1174</v>
      </c>
      <c r="K103" s="257" t="s">
        <v>1174</v>
      </c>
      <c r="L103" s="258" t="s">
        <v>1174</v>
      </c>
      <c r="M103" s="259" t="s">
        <v>1174</v>
      </c>
      <c r="N103" s="267"/>
      <c r="O103" s="246"/>
      <c r="P103" s="246">
        <v>73</v>
      </c>
      <c r="Q103" s="247">
        <v>0.1</v>
      </c>
      <c r="R103" s="282"/>
      <c r="S103" s="237" t="s">
        <v>1861</v>
      </c>
      <c r="T103" s="292"/>
    </row>
    <row r="104" spans="1:20" x14ac:dyDescent="0.3">
      <c r="A104" s="263" t="s">
        <v>926</v>
      </c>
      <c r="B104" s="250" t="s">
        <v>927</v>
      </c>
      <c r="C104" s="251" t="s">
        <v>1826</v>
      </c>
      <c r="D104" s="252" t="s">
        <v>1826</v>
      </c>
      <c r="E104" s="264">
        <v>740</v>
      </c>
      <c r="F104" s="237" t="s">
        <v>1861</v>
      </c>
      <c r="G104" s="291"/>
      <c r="H104" s="254" t="s">
        <v>1174</v>
      </c>
      <c r="I104" s="265" t="s">
        <v>1174</v>
      </c>
      <c r="J104" s="256" t="s">
        <v>1174</v>
      </c>
      <c r="K104" s="257" t="s">
        <v>1174</v>
      </c>
      <c r="L104" s="258" t="s">
        <v>1174</v>
      </c>
      <c r="M104" s="259" t="s">
        <v>1174</v>
      </c>
      <c r="N104" s="267"/>
      <c r="O104" s="246"/>
      <c r="P104" s="246">
        <v>73</v>
      </c>
      <c r="Q104" s="247">
        <v>0.1</v>
      </c>
      <c r="R104" s="282"/>
      <c r="S104" s="237" t="s">
        <v>1861</v>
      </c>
      <c r="T104" s="292"/>
    </row>
    <row r="105" spans="1:20" x14ac:dyDescent="0.3">
      <c r="A105" s="263" t="s">
        <v>928</v>
      </c>
      <c r="B105" s="250" t="s">
        <v>929</v>
      </c>
      <c r="C105" s="251" t="s">
        <v>1826</v>
      </c>
      <c r="D105" s="252" t="s">
        <v>1826</v>
      </c>
      <c r="E105" s="264">
        <v>790</v>
      </c>
      <c r="F105" s="237" t="s">
        <v>1861</v>
      </c>
      <c r="G105" s="291"/>
      <c r="H105" s="254" t="s">
        <v>1174</v>
      </c>
      <c r="I105" s="265" t="s">
        <v>1174</v>
      </c>
      <c r="J105" s="256" t="s">
        <v>1174</v>
      </c>
      <c r="K105" s="257" t="s">
        <v>1174</v>
      </c>
      <c r="L105" s="258" t="s">
        <v>1174</v>
      </c>
      <c r="M105" s="259" t="s">
        <v>1174</v>
      </c>
      <c r="N105" s="267"/>
      <c r="O105" s="246"/>
      <c r="P105" s="246">
        <v>79</v>
      </c>
      <c r="Q105" s="247">
        <v>0.1</v>
      </c>
      <c r="R105" s="282"/>
      <c r="S105" s="237" t="s">
        <v>1861</v>
      </c>
      <c r="T105" s="292"/>
    </row>
    <row r="106" spans="1:20" x14ac:dyDescent="0.3">
      <c r="A106" s="263" t="s">
        <v>930</v>
      </c>
      <c r="B106" s="250" t="s">
        <v>931</v>
      </c>
      <c r="C106" s="251" t="s">
        <v>1826</v>
      </c>
      <c r="D106" s="252" t="s">
        <v>1826</v>
      </c>
      <c r="E106" s="264">
        <v>840</v>
      </c>
      <c r="F106" s="237" t="s">
        <v>1861</v>
      </c>
      <c r="G106" s="291"/>
      <c r="H106" s="254" t="s">
        <v>1174</v>
      </c>
      <c r="I106" s="265" t="s">
        <v>1174</v>
      </c>
      <c r="J106" s="256" t="s">
        <v>1174</v>
      </c>
      <c r="K106" s="257" t="s">
        <v>1174</v>
      </c>
      <c r="L106" s="258" t="s">
        <v>1174</v>
      </c>
      <c r="M106" s="259" t="s">
        <v>1174</v>
      </c>
      <c r="N106" s="267"/>
      <c r="O106" s="246"/>
      <c r="P106" s="246">
        <v>85</v>
      </c>
      <c r="Q106" s="247">
        <v>0.1</v>
      </c>
      <c r="R106" s="282"/>
      <c r="S106" s="237" t="s">
        <v>1861</v>
      </c>
      <c r="T106" s="292"/>
    </row>
    <row r="107" spans="1:20" x14ac:dyDescent="0.3">
      <c r="A107" s="263" t="s">
        <v>932</v>
      </c>
      <c r="B107" s="250" t="s">
        <v>933</v>
      </c>
      <c r="C107" s="251" t="s">
        <v>1826</v>
      </c>
      <c r="D107" s="252" t="s">
        <v>1826</v>
      </c>
      <c r="E107" s="264">
        <v>900</v>
      </c>
      <c r="F107" s="237" t="s">
        <v>1861</v>
      </c>
      <c r="G107" s="291"/>
      <c r="H107" s="254" t="s">
        <v>1174</v>
      </c>
      <c r="I107" s="265" t="s">
        <v>1174</v>
      </c>
      <c r="J107" s="256" t="s">
        <v>1174</v>
      </c>
      <c r="K107" s="257" t="s">
        <v>1174</v>
      </c>
      <c r="L107" s="258" t="s">
        <v>1174</v>
      </c>
      <c r="M107" s="259" t="s">
        <v>1174</v>
      </c>
      <c r="N107" s="267"/>
      <c r="O107" s="246"/>
      <c r="P107" s="246">
        <v>91</v>
      </c>
      <c r="Q107" s="247">
        <v>0.1</v>
      </c>
      <c r="R107" s="282"/>
      <c r="S107" s="237" t="s">
        <v>1861</v>
      </c>
      <c r="T107" s="292"/>
    </row>
    <row r="108" spans="1:20" x14ac:dyDescent="0.3">
      <c r="A108" s="263" t="s">
        <v>934</v>
      </c>
      <c r="B108" s="250" t="s">
        <v>935</v>
      </c>
      <c r="C108" s="251" t="s">
        <v>1826</v>
      </c>
      <c r="D108" s="252" t="s">
        <v>1826</v>
      </c>
      <c r="E108" s="264">
        <v>960</v>
      </c>
      <c r="F108" s="237" t="s">
        <v>1861</v>
      </c>
      <c r="G108" s="291"/>
      <c r="H108" s="254" t="s">
        <v>1174</v>
      </c>
      <c r="I108" s="265" t="s">
        <v>1174</v>
      </c>
      <c r="J108" s="256" t="s">
        <v>1174</v>
      </c>
      <c r="K108" s="257" t="s">
        <v>1174</v>
      </c>
      <c r="L108" s="258" t="s">
        <v>1174</v>
      </c>
      <c r="M108" s="259" t="s">
        <v>1174</v>
      </c>
      <c r="N108" s="267"/>
      <c r="O108" s="246"/>
      <c r="P108" s="246">
        <v>97</v>
      </c>
      <c r="Q108" s="247">
        <v>0.1</v>
      </c>
      <c r="R108" s="282"/>
      <c r="S108" s="237" t="s">
        <v>1861</v>
      </c>
      <c r="T108" s="292"/>
    </row>
    <row r="109" spans="1:20" x14ac:dyDescent="0.3">
      <c r="A109" s="263" t="s">
        <v>936</v>
      </c>
      <c r="B109" s="250" t="s">
        <v>937</v>
      </c>
      <c r="C109" s="251" t="s">
        <v>1826</v>
      </c>
      <c r="D109" s="252" t="s">
        <v>1826</v>
      </c>
      <c r="E109" s="264">
        <v>1020</v>
      </c>
      <c r="F109" s="237" t="s">
        <v>1861</v>
      </c>
      <c r="G109" s="291"/>
      <c r="H109" s="254" t="s">
        <v>1174</v>
      </c>
      <c r="I109" s="265" t="s">
        <v>1174</v>
      </c>
      <c r="J109" s="256" t="s">
        <v>1174</v>
      </c>
      <c r="K109" s="257" t="s">
        <v>1174</v>
      </c>
      <c r="L109" s="258" t="s">
        <v>1174</v>
      </c>
      <c r="M109" s="259" t="s">
        <v>1174</v>
      </c>
      <c r="N109" s="267"/>
      <c r="O109" s="246"/>
      <c r="P109" s="246">
        <v>103</v>
      </c>
      <c r="Q109" s="247">
        <v>0.1</v>
      </c>
      <c r="R109" s="282"/>
      <c r="S109" s="237" t="s">
        <v>1861</v>
      </c>
      <c r="T109" s="292"/>
    </row>
    <row r="110" spans="1:20" x14ac:dyDescent="0.3">
      <c r="A110" s="263" t="s">
        <v>938</v>
      </c>
      <c r="B110" s="250" t="s">
        <v>939</v>
      </c>
      <c r="C110" s="251" t="s">
        <v>1826</v>
      </c>
      <c r="D110" s="252" t="s">
        <v>1826</v>
      </c>
      <c r="E110" s="264">
        <v>1080</v>
      </c>
      <c r="F110" s="237" t="s">
        <v>1861</v>
      </c>
      <c r="G110" s="291"/>
      <c r="H110" s="254" t="s">
        <v>1174</v>
      </c>
      <c r="I110" s="265" t="s">
        <v>1174</v>
      </c>
      <c r="J110" s="256" t="s">
        <v>1174</v>
      </c>
      <c r="K110" s="257" t="s">
        <v>1174</v>
      </c>
      <c r="L110" s="258" t="s">
        <v>1174</v>
      </c>
      <c r="M110" s="259" t="s">
        <v>1174</v>
      </c>
      <c r="N110" s="267"/>
      <c r="O110" s="246"/>
      <c r="P110" s="246">
        <v>109</v>
      </c>
      <c r="Q110" s="247">
        <v>0.1</v>
      </c>
      <c r="R110" s="282"/>
      <c r="S110" s="237" t="s">
        <v>1861</v>
      </c>
      <c r="T110" s="292"/>
    </row>
    <row r="111" spans="1:20" x14ac:dyDescent="0.3">
      <c r="A111" s="263" t="s">
        <v>504</v>
      </c>
      <c r="B111" s="250" t="s">
        <v>505</v>
      </c>
      <c r="C111" s="251" t="s">
        <v>1837</v>
      </c>
      <c r="D111" s="283">
        <v>0.48250000000000004</v>
      </c>
      <c r="E111" s="264">
        <v>900</v>
      </c>
      <c r="F111" s="237" t="s">
        <v>1856</v>
      </c>
      <c r="G111" s="127"/>
      <c r="H111" s="254" t="s">
        <v>1174</v>
      </c>
      <c r="I111" s="272" t="s">
        <v>1174</v>
      </c>
      <c r="J111" s="256" t="s">
        <v>1174</v>
      </c>
      <c r="K111" s="284">
        <f>L111*D111</f>
        <v>9.6500000000000016E-2</v>
      </c>
      <c r="L111" s="285">
        <f>$L$2</f>
        <v>0.2</v>
      </c>
      <c r="M111" s="259"/>
      <c r="N111" s="273"/>
      <c r="O111" s="274"/>
      <c r="P111" s="268">
        <f>Q111*E111</f>
        <v>180</v>
      </c>
      <c r="Q111" s="269">
        <f>$P$2</f>
        <v>0.2</v>
      </c>
      <c r="R111" s="262"/>
      <c r="S111" s="237"/>
      <c r="T111" s="237" t="s">
        <v>1857</v>
      </c>
    </row>
    <row r="112" spans="1:20" x14ac:dyDescent="0.3">
      <c r="A112" s="263" t="s">
        <v>230</v>
      </c>
      <c r="B112" s="250" t="s">
        <v>560</v>
      </c>
      <c r="C112" s="251" t="s">
        <v>1837</v>
      </c>
      <c r="D112" s="283">
        <v>0.26500000000000001</v>
      </c>
      <c r="E112" s="264">
        <v>939</v>
      </c>
      <c r="F112" s="237" t="s">
        <v>1895</v>
      </c>
      <c r="G112" s="127"/>
      <c r="H112" s="254" t="s">
        <v>1174</v>
      </c>
      <c r="I112" s="255" t="s">
        <v>1174</v>
      </c>
      <c r="J112" s="256" t="s">
        <v>1174</v>
      </c>
      <c r="K112" s="284">
        <f>L112*D112</f>
        <v>5.3000000000000005E-2</v>
      </c>
      <c r="L112" s="285">
        <f>$L$2</f>
        <v>0.2</v>
      </c>
      <c r="M112" s="259"/>
      <c r="N112" s="260"/>
      <c r="O112" s="261"/>
      <c r="P112" s="261">
        <v>19</v>
      </c>
      <c r="Q112" s="247">
        <v>0.02</v>
      </c>
      <c r="R112" s="262"/>
      <c r="S112" s="237" t="s">
        <v>1895</v>
      </c>
      <c r="T112" s="237" t="s">
        <v>1896</v>
      </c>
    </row>
    <row r="113" spans="1:20" ht="15.65" customHeight="1" x14ac:dyDescent="0.3">
      <c r="A113" s="263" t="s">
        <v>651</v>
      </c>
      <c r="B113" s="250" t="s">
        <v>651</v>
      </c>
      <c r="C113" s="251" t="s">
        <v>1826</v>
      </c>
      <c r="D113" s="252" t="s">
        <v>1826</v>
      </c>
      <c r="E113" s="264">
        <v>20</v>
      </c>
      <c r="F113" s="237" t="s">
        <v>1897</v>
      </c>
      <c r="G113" s="127"/>
      <c r="H113" s="254" t="s">
        <v>1174</v>
      </c>
      <c r="I113" s="255" t="s">
        <v>1174</v>
      </c>
      <c r="J113" s="256" t="s">
        <v>1174</v>
      </c>
      <c r="K113" s="257" t="s">
        <v>1174</v>
      </c>
      <c r="L113" s="258" t="s">
        <v>1174</v>
      </c>
      <c r="M113" s="259" t="s">
        <v>1174</v>
      </c>
      <c r="N113" s="260"/>
      <c r="O113" s="261"/>
      <c r="P113" s="268">
        <f>Q113*E113</f>
        <v>4</v>
      </c>
      <c r="Q113" s="269">
        <f>$P$2</f>
        <v>0.2</v>
      </c>
      <c r="R113" s="262"/>
      <c r="S113" s="237"/>
      <c r="T113" s="237" t="s">
        <v>1830</v>
      </c>
    </row>
    <row r="114" spans="1:20" x14ac:dyDescent="0.3">
      <c r="A114" s="263" t="s">
        <v>432</v>
      </c>
      <c r="B114" s="250" t="s">
        <v>433</v>
      </c>
      <c r="C114" s="251" t="s">
        <v>1826</v>
      </c>
      <c r="D114" s="252" t="s">
        <v>1826</v>
      </c>
      <c r="E114" s="264">
        <v>2000</v>
      </c>
      <c r="F114" s="237" t="s">
        <v>1898</v>
      </c>
      <c r="G114" s="127"/>
      <c r="H114" s="254" t="s">
        <v>1174</v>
      </c>
      <c r="I114" s="265" t="s">
        <v>1174</v>
      </c>
      <c r="J114" s="256" t="s">
        <v>1174</v>
      </c>
      <c r="K114" s="257" t="s">
        <v>1174</v>
      </c>
      <c r="L114" s="258" t="s">
        <v>1174</v>
      </c>
      <c r="M114" s="259" t="s">
        <v>1174</v>
      </c>
      <c r="N114" s="267">
        <v>1900</v>
      </c>
      <c r="O114" s="246">
        <v>2100</v>
      </c>
      <c r="P114" s="246">
        <v>50</v>
      </c>
      <c r="Q114" s="247">
        <v>0.03</v>
      </c>
      <c r="R114" s="262">
        <v>2</v>
      </c>
      <c r="S114" s="237" t="s">
        <v>1898</v>
      </c>
      <c r="T114" s="237" t="s">
        <v>1899</v>
      </c>
    </row>
    <row r="115" spans="1:20" x14ac:dyDescent="0.3">
      <c r="A115" s="263" t="s">
        <v>361</v>
      </c>
      <c r="B115" s="250" t="s">
        <v>361</v>
      </c>
      <c r="C115" s="251" t="s">
        <v>1826</v>
      </c>
      <c r="D115" s="252" t="s">
        <v>1826</v>
      </c>
      <c r="E115" s="264">
        <v>1522</v>
      </c>
      <c r="F115" s="237" t="s">
        <v>1900</v>
      </c>
      <c r="G115" s="127"/>
      <c r="H115" s="254" t="s">
        <v>1174</v>
      </c>
      <c r="I115" s="272" t="s">
        <v>1174</v>
      </c>
      <c r="J115" s="256" t="s">
        <v>1174</v>
      </c>
      <c r="K115" s="257" t="s">
        <v>1174</v>
      </c>
      <c r="L115" s="258" t="s">
        <v>1174</v>
      </c>
      <c r="M115" s="259" t="s">
        <v>1174</v>
      </c>
      <c r="N115" s="273"/>
      <c r="O115" s="274"/>
      <c r="P115" s="268">
        <f>Q115*E115</f>
        <v>304.40000000000003</v>
      </c>
      <c r="Q115" s="269">
        <f>$P$2</f>
        <v>0.2</v>
      </c>
      <c r="R115" s="262"/>
      <c r="S115" s="237"/>
      <c r="T115" s="237" t="s">
        <v>1830</v>
      </c>
    </row>
    <row r="116" spans="1:20" ht="14.25" customHeight="1" x14ac:dyDescent="0.3">
      <c r="A116" s="249" t="s">
        <v>1012</v>
      </c>
      <c r="B116" s="250" t="s">
        <v>1013</v>
      </c>
      <c r="C116" s="251" t="s">
        <v>1837</v>
      </c>
      <c r="D116" s="283">
        <v>20</v>
      </c>
      <c r="E116" s="264">
        <v>2530</v>
      </c>
      <c r="F116" s="237" t="s">
        <v>1901</v>
      </c>
      <c r="G116" s="127"/>
      <c r="H116" s="254" t="s">
        <v>1174</v>
      </c>
      <c r="I116" s="272" t="s">
        <v>1174</v>
      </c>
      <c r="J116" s="256" t="s">
        <v>1174</v>
      </c>
      <c r="K116" s="284">
        <f>L116*D116</f>
        <v>4</v>
      </c>
      <c r="L116" s="285">
        <f>$L$2</f>
        <v>0.2</v>
      </c>
      <c r="M116" s="259"/>
      <c r="N116" s="273"/>
      <c r="O116" s="274"/>
      <c r="P116" s="246">
        <v>21</v>
      </c>
      <c r="Q116" s="247">
        <v>0.01</v>
      </c>
      <c r="R116" s="262">
        <v>2</v>
      </c>
      <c r="S116" s="237" t="s">
        <v>1901</v>
      </c>
      <c r="T116" s="237" t="s">
        <v>1902</v>
      </c>
    </row>
    <row r="117" spans="1:20" ht="14.15" customHeight="1" x14ac:dyDescent="0.3">
      <c r="A117" s="263" t="s">
        <v>426</v>
      </c>
      <c r="B117" s="250" t="s">
        <v>427</v>
      </c>
      <c r="C117" s="251" t="s">
        <v>1837</v>
      </c>
      <c r="D117" s="283">
        <v>334</v>
      </c>
      <c r="E117" s="264">
        <v>1631</v>
      </c>
      <c r="F117" s="237" t="s">
        <v>1903</v>
      </c>
      <c r="G117" s="127" t="s">
        <v>1904</v>
      </c>
      <c r="H117" s="254" t="s">
        <v>1174</v>
      </c>
      <c r="I117" s="272" t="s">
        <v>1174</v>
      </c>
      <c r="J117" s="256" t="s">
        <v>1174</v>
      </c>
      <c r="K117" s="284">
        <f>L117*D117</f>
        <v>66.8</v>
      </c>
      <c r="L117" s="285">
        <f>$L$2</f>
        <v>0.2</v>
      </c>
      <c r="M117" s="259"/>
      <c r="N117" s="273"/>
      <c r="O117" s="274"/>
      <c r="P117" s="268">
        <f>Q117*E117</f>
        <v>326.20000000000005</v>
      </c>
      <c r="Q117" s="269">
        <f>$P$2</f>
        <v>0.2</v>
      </c>
      <c r="R117" s="262"/>
      <c r="S117" s="237"/>
      <c r="T117" s="237" t="s">
        <v>1857</v>
      </c>
    </row>
    <row r="118" spans="1:20" ht="14.15" customHeight="1" x14ac:dyDescent="0.3">
      <c r="A118" s="249" t="s">
        <v>347</v>
      </c>
      <c r="B118" s="250" t="s">
        <v>347</v>
      </c>
      <c r="C118" s="251" t="s">
        <v>1826</v>
      </c>
      <c r="D118" s="252" t="s">
        <v>1826</v>
      </c>
      <c r="E118" s="264">
        <v>1625</v>
      </c>
      <c r="F118" s="237" t="s">
        <v>1844</v>
      </c>
      <c r="G118" s="127"/>
      <c r="H118" s="254" t="s">
        <v>1174</v>
      </c>
      <c r="I118" s="272" t="s">
        <v>1174</v>
      </c>
      <c r="J118" s="256" t="s">
        <v>1174</v>
      </c>
      <c r="K118" s="257" t="s">
        <v>1174</v>
      </c>
      <c r="L118" s="258" t="s">
        <v>1174</v>
      </c>
      <c r="M118" s="259" t="s">
        <v>1174</v>
      </c>
      <c r="N118" s="273"/>
      <c r="O118" s="274"/>
      <c r="P118" s="268">
        <f>Q118*E118</f>
        <v>325</v>
      </c>
      <c r="Q118" s="269">
        <f>$P$2</f>
        <v>0.2</v>
      </c>
      <c r="R118" s="262"/>
      <c r="S118" s="237"/>
      <c r="T118" s="237" t="s">
        <v>1830</v>
      </c>
    </row>
    <row r="119" spans="1:20" ht="14.15" customHeight="1" x14ac:dyDescent="0.3">
      <c r="A119" s="249" t="s">
        <v>385</v>
      </c>
      <c r="B119" s="250" t="s">
        <v>385</v>
      </c>
      <c r="C119" s="251" t="s">
        <v>1826</v>
      </c>
      <c r="D119" s="252" t="s">
        <v>1826</v>
      </c>
      <c r="E119" s="264">
        <v>1741</v>
      </c>
      <c r="F119" s="237" t="s">
        <v>1905</v>
      </c>
      <c r="G119" s="127"/>
      <c r="H119" s="254" t="s">
        <v>1174</v>
      </c>
      <c r="I119" s="272" t="s">
        <v>1174</v>
      </c>
      <c r="J119" s="256" t="s">
        <v>1174</v>
      </c>
      <c r="K119" s="257" t="s">
        <v>1174</v>
      </c>
      <c r="L119" s="258" t="s">
        <v>1174</v>
      </c>
      <c r="M119" s="259" t="s">
        <v>1174</v>
      </c>
      <c r="N119" s="267"/>
      <c r="O119" s="246"/>
      <c r="P119" s="246">
        <v>162</v>
      </c>
      <c r="Q119" s="247">
        <v>0.09</v>
      </c>
      <c r="R119" s="262">
        <v>13</v>
      </c>
      <c r="S119" s="237" t="s">
        <v>1905</v>
      </c>
      <c r="T119" s="237"/>
    </row>
    <row r="120" spans="1:20" x14ac:dyDescent="0.3">
      <c r="A120" s="263" t="s">
        <v>596</v>
      </c>
      <c r="B120" s="250" t="s">
        <v>597</v>
      </c>
      <c r="C120" s="251" t="s">
        <v>1826</v>
      </c>
      <c r="D120" s="252" t="s">
        <v>1826</v>
      </c>
      <c r="E120" s="280">
        <v>1165</v>
      </c>
      <c r="F120" s="237" t="s">
        <v>1906</v>
      </c>
      <c r="G120" s="127"/>
      <c r="H120" s="254" t="s">
        <v>1174</v>
      </c>
      <c r="I120" s="272" t="s">
        <v>1174</v>
      </c>
      <c r="J120" s="256" t="s">
        <v>1174</v>
      </c>
      <c r="K120" s="257" t="s">
        <v>1174</v>
      </c>
      <c r="L120" s="258" t="s">
        <v>1174</v>
      </c>
      <c r="M120" s="259" t="s">
        <v>1174</v>
      </c>
      <c r="N120" s="293"/>
      <c r="O120" s="294"/>
      <c r="P120" s="290">
        <v>224</v>
      </c>
      <c r="Q120" s="247">
        <v>0.19</v>
      </c>
      <c r="R120" s="262">
        <v>18</v>
      </c>
      <c r="S120" s="237" t="s">
        <v>1906</v>
      </c>
      <c r="T120" s="237"/>
    </row>
    <row r="121" spans="1:20" x14ac:dyDescent="0.3">
      <c r="A121" s="249" t="s">
        <v>531</v>
      </c>
      <c r="B121" s="250" t="s">
        <v>532</v>
      </c>
      <c r="C121" s="251" t="s">
        <v>1826</v>
      </c>
      <c r="D121" s="252" t="s">
        <v>1826</v>
      </c>
      <c r="E121" s="264">
        <v>1680</v>
      </c>
      <c r="F121" s="237" t="s">
        <v>1907</v>
      </c>
      <c r="G121" s="127"/>
      <c r="H121" s="254" t="s">
        <v>1174</v>
      </c>
      <c r="I121" s="265" t="s">
        <v>1174</v>
      </c>
      <c r="J121" s="266" t="s">
        <v>1174</v>
      </c>
      <c r="K121" s="276" t="s">
        <v>1174</v>
      </c>
      <c r="L121" s="277" t="s">
        <v>1174</v>
      </c>
      <c r="M121" s="278" t="s">
        <v>1174</v>
      </c>
      <c r="N121" s="289"/>
      <c r="O121" s="290"/>
      <c r="P121" s="268">
        <f>Q121*E121</f>
        <v>336</v>
      </c>
      <c r="Q121" s="269">
        <f>$P$2</f>
        <v>0.2</v>
      </c>
      <c r="R121" s="296"/>
      <c r="S121" s="237" t="s">
        <v>1907</v>
      </c>
      <c r="T121" s="237" t="s">
        <v>1830</v>
      </c>
    </row>
    <row r="122" spans="1:20" ht="14.25" customHeight="1" x14ac:dyDescent="0.3">
      <c r="A122" s="263" t="s">
        <v>740</v>
      </c>
      <c r="B122" s="250" t="s">
        <v>740</v>
      </c>
      <c r="C122" s="251" t="s">
        <v>1826</v>
      </c>
      <c r="D122" s="252" t="s">
        <v>1826</v>
      </c>
      <c r="E122" s="264">
        <v>15</v>
      </c>
      <c r="F122" s="237" t="s">
        <v>1908</v>
      </c>
      <c r="G122" s="127"/>
      <c r="H122" s="254" t="s">
        <v>1174</v>
      </c>
      <c r="I122" s="265" t="s">
        <v>1174</v>
      </c>
      <c r="J122" s="256" t="s">
        <v>1174</v>
      </c>
      <c r="K122" s="257" t="s">
        <v>1174</v>
      </c>
      <c r="L122" s="258" t="s">
        <v>1174</v>
      </c>
      <c r="M122" s="259" t="s">
        <v>1174</v>
      </c>
      <c r="N122" s="267">
        <v>10</v>
      </c>
      <c r="O122" s="246">
        <v>20</v>
      </c>
      <c r="P122" s="246">
        <v>2.5</v>
      </c>
      <c r="Q122" s="247">
        <v>0.17</v>
      </c>
      <c r="R122" s="262">
        <v>2</v>
      </c>
      <c r="S122" s="237" t="s">
        <v>1908</v>
      </c>
      <c r="T122" s="237" t="s">
        <v>1909</v>
      </c>
    </row>
    <row r="123" spans="1:20" ht="14.25" customHeight="1" x14ac:dyDescent="0.3">
      <c r="A123" s="249" t="s">
        <v>311</v>
      </c>
      <c r="B123" s="250" t="s">
        <v>1910</v>
      </c>
      <c r="C123" s="251" t="s">
        <v>1826</v>
      </c>
      <c r="D123" s="252" t="s">
        <v>1826</v>
      </c>
      <c r="E123" s="264">
        <v>15</v>
      </c>
      <c r="F123" s="237" t="s">
        <v>1908</v>
      </c>
      <c r="G123" s="127"/>
      <c r="H123" s="254" t="s">
        <v>1174</v>
      </c>
      <c r="I123" s="265" t="s">
        <v>1174</v>
      </c>
      <c r="J123" s="256" t="s">
        <v>1174</v>
      </c>
      <c r="K123" s="257" t="s">
        <v>1174</v>
      </c>
      <c r="L123" s="258" t="s">
        <v>1174</v>
      </c>
      <c r="M123" s="259" t="s">
        <v>1174</v>
      </c>
      <c r="N123" s="267">
        <v>10</v>
      </c>
      <c r="O123" s="246">
        <v>20</v>
      </c>
      <c r="P123" s="246">
        <v>2.5</v>
      </c>
      <c r="Q123" s="247">
        <v>0.17</v>
      </c>
      <c r="R123" s="262">
        <v>2</v>
      </c>
      <c r="S123" s="237" t="s">
        <v>1908</v>
      </c>
      <c r="T123" s="237" t="s">
        <v>1909</v>
      </c>
    </row>
    <row r="124" spans="1:20" x14ac:dyDescent="0.3">
      <c r="A124" s="281" t="s">
        <v>679</v>
      </c>
      <c r="B124" s="250" t="s">
        <v>679</v>
      </c>
      <c r="C124" s="251" t="s">
        <v>1826</v>
      </c>
      <c r="D124" s="252" t="s">
        <v>1826</v>
      </c>
      <c r="E124" s="264">
        <v>23</v>
      </c>
      <c r="F124" s="237" t="s">
        <v>1911</v>
      </c>
      <c r="G124" s="127"/>
      <c r="H124" s="254" t="s">
        <v>1174</v>
      </c>
      <c r="I124" s="265" t="s">
        <v>1174</v>
      </c>
      <c r="J124" s="256" t="s">
        <v>1174</v>
      </c>
      <c r="K124" s="257" t="s">
        <v>1174</v>
      </c>
      <c r="L124" s="258" t="s">
        <v>1174</v>
      </c>
      <c r="M124" s="259" t="s">
        <v>1174</v>
      </c>
      <c r="N124" s="267"/>
      <c r="O124" s="246"/>
      <c r="P124" s="246">
        <v>10</v>
      </c>
      <c r="Q124" s="247">
        <v>0.43</v>
      </c>
      <c r="R124" s="262">
        <v>6</v>
      </c>
      <c r="S124" s="237" t="s">
        <v>1911</v>
      </c>
      <c r="T124" s="237"/>
    </row>
    <row r="125" spans="1:20" x14ac:dyDescent="0.3">
      <c r="A125" s="263" t="s">
        <v>296</v>
      </c>
      <c r="B125" s="250" t="s">
        <v>296</v>
      </c>
      <c r="C125" s="251" t="s">
        <v>1826</v>
      </c>
      <c r="D125" s="252" t="s">
        <v>1826</v>
      </c>
      <c r="E125" s="264">
        <v>780</v>
      </c>
      <c r="F125" s="237" t="s">
        <v>1854</v>
      </c>
      <c r="G125" s="127"/>
      <c r="H125" s="254" t="s">
        <v>1174</v>
      </c>
      <c r="I125" s="272" t="s">
        <v>1174</v>
      </c>
      <c r="J125" s="256" t="s">
        <v>1174</v>
      </c>
      <c r="K125" s="257" t="s">
        <v>1174</v>
      </c>
      <c r="L125" s="258" t="s">
        <v>1174</v>
      </c>
      <c r="M125" s="259" t="s">
        <v>1174</v>
      </c>
      <c r="N125" s="273"/>
      <c r="O125" s="274"/>
      <c r="P125" s="268">
        <f>Q125*E125</f>
        <v>156</v>
      </c>
      <c r="Q125" s="269">
        <f>$P$2</f>
        <v>0.2</v>
      </c>
      <c r="R125" s="262"/>
      <c r="S125" s="237"/>
      <c r="T125" s="237" t="s">
        <v>1830</v>
      </c>
    </row>
    <row r="126" spans="1:20" x14ac:dyDescent="0.3">
      <c r="A126" s="263" t="s">
        <v>298</v>
      </c>
      <c r="B126" s="250" t="s">
        <v>298</v>
      </c>
      <c r="C126" s="251" t="s">
        <v>1826</v>
      </c>
      <c r="D126" s="252" t="s">
        <v>1826</v>
      </c>
      <c r="E126" s="264">
        <v>300</v>
      </c>
      <c r="F126" s="237" t="s">
        <v>1853</v>
      </c>
      <c r="G126" s="127"/>
      <c r="H126" s="254" t="s">
        <v>1174</v>
      </c>
      <c r="I126" s="272" t="s">
        <v>1174</v>
      </c>
      <c r="J126" s="256" t="s">
        <v>1174</v>
      </c>
      <c r="K126" s="257" t="s">
        <v>1174</v>
      </c>
      <c r="L126" s="258" t="s">
        <v>1174</v>
      </c>
      <c r="M126" s="259" t="s">
        <v>1174</v>
      </c>
      <c r="N126" s="273"/>
      <c r="O126" s="274"/>
      <c r="P126" s="268">
        <f>Q126*E126</f>
        <v>60</v>
      </c>
      <c r="Q126" s="269">
        <f>$P$2</f>
        <v>0.2</v>
      </c>
      <c r="R126" s="262"/>
      <c r="S126" s="237"/>
      <c r="T126" s="237" t="s">
        <v>1830</v>
      </c>
    </row>
    <row r="127" spans="1:20" x14ac:dyDescent="0.3">
      <c r="A127" s="249" t="s">
        <v>300</v>
      </c>
      <c r="B127" s="250" t="s">
        <v>1912</v>
      </c>
      <c r="C127" s="251" t="s">
        <v>1826</v>
      </c>
      <c r="D127" s="252" t="s">
        <v>1826</v>
      </c>
      <c r="E127" s="264">
        <v>277</v>
      </c>
      <c r="F127" s="237" t="s">
        <v>1913</v>
      </c>
      <c r="G127" s="127"/>
      <c r="H127" s="254" t="s">
        <v>1174</v>
      </c>
      <c r="I127" s="255" t="s">
        <v>1174</v>
      </c>
      <c r="J127" s="256" t="s">
        <v>1174</v>
      </c>
      <c r="K127" s="257" t="s">
        <v>1174</v>
      </c>
      <c r="L127" s="258" t="s">
        <v>1174</v>
      </c>
      <c r="M127" s="259" t="s">
        <v>1174</v>
      </c>
      <c r="N127" s="260"/>
      <c r="O127" s="261"/>
      <c r="P127" s="261">
        <v>111</v>
      </c>
      <c r="Q127" s="247">
        <v>0.4</v>
      </c>
      <c r="R127" s="262">
        <v>13</v>
      </c>
      <c r="S127" s="237" t="s">
        <v>1913</v>
      </c>
      <c r="T127" s="237"/>
    </row>
    <row r="128" spans="1:20" s="36" customFormat="1" x14ac:dyDescent="0.3">
      <c r="A128" s="263" t="s">
        <v>302</v>
      </c>
      <c r="B128" s="250" t="s">
        <v>302</v>
      </c>
      <c r="C128" s="251" t="s">
        <v>1826</v>
      </c>
      <c r="D128" s="252" t="s">
        <v>1826</v>
      </c>
      <c r="E128" s="264">
        <v>69</v>
      </c>
      <c r="F128" s="237" t="s">
        <v>1914</v>
      </c>
      <c r="G128" s="127"/>
      <c r="H128" s="254" t="s">
        <v>1174</v>
      </c>
      <c r="I128" s="265" t="s">
        <v>1174</v>
      </c>
      <c r="J128" s="256" t="s">
        <v>1174</v>
      </c>
      <c r="K128" s="257" t="s">
        <v>1174</v>
      </c>
      <c r="L128" s="258" t="s">
        <v>1174</v>
      </c>
      <c r="M128" s="259" t="s">
        <v>1174</v>
      </c>
      <c r="N128" s="267"/>
      <c r="O128" s="246"/>
      <c r="P128" s="246">
        <v>18</v>
      </c>
      <c r="Q128" s="247">
        <v>0.26</v>
      </c>
      <c r="R128" s="262">
        <v>9</v>
      </c>
      <c r="S128" s="237" t="s">
        <v>1914</v>
      </c>
      <c r="T128" s="237"/>
    </row>
    <row r="129" spans="1:20" s="36" customFormat="1" x14ac:dyDescent="0.3">
      <c r="A129" s="249" t="s">
        <v>304</v>
      </c>
      <c r="B129" s="250" t="s">
        <v>304</v>
      </c>
      <c r="C129" s="251" t="s">
        <v>1826</v>
      </c>
      <c r="D129" s="252" t="s">
        <v>1826</v>
      </c>
      <c r="E129" s="264">
        <v>840</v>
      </c>
      <c r="F129" s="237" t="s">
        <v>1915</v>
      </c>
      <c r="G129" s="127"/>
      <c r="H129" s="254" t="s">
        <v>1174</v>
      </c>
      <c r="I129" s="265" t="s">
        <v>1174</v>
      </c>
      <c r="J129" s="256" t="s">
        <v>1174</v>
      </c>
      <c r="K129" s="257" t="s">
        <v>1174</v>
      </c>
      <c r="L129" s="258" t="s">
        <v>1174</v>
      </c>
      <c r="M129" s="259" t="s">
        <v>1174</v>
      </c>
      <c r="N129" s="267">
        <v>560</v>
      </c>
      <c r="O129" s="246">
        <v>1120</v>
      </c>
      <c r="P129" s="246">
        <v>140</v>
      </c>
      <c r="Q129" s="247">
        <v>0.17</v>
      </c>
      <c r="R129" s="262">
        <v>2</v>
      </c>
      <c r="S129" s="237" t="s">
        <v>1915</v>
      </c>
      <c r="T129" s="237" t="s">
        <v>1916</v>
      </c>
    </row>
    <row r="130" spans="1:20" s="36" customFormat="1" x14ac:dyDescent="0.3">
      <c r="A130" s="263" t="s">
        <v>306</v>
      </c>
      <c r="B130" s="250" t="s">
        <v>306</v>
      </c>
      <c r="C130" s="251" t="s">
        <v>1826</v>
      </c>
      <c r="D130" s="252" t="s">
        <v>1826</v>
      </c>
      <c r="E130" s="264">
        <v>92</v>
      </c>
      <c r="F130" s="237" t="s">
        <v>1917</v>
      </c>
      <c r="G130" s="127"/>
      <c r="H130" s="254" t="s">
        <v>1174</v>
      </c>
      <c r="I130" s="265" t="s">
        <v>1174</v>
      </c>
      <c r="J130" s="256" t="s">
        <v>1174</v>
      </c>
      <c r="K130" s="257" t="s">
        <v>1174</v>
      </c>
      <c r="L130" s="258" t="s">
        <v>1174</v>
      </c>
      <c r="M130" s="259" t="s">
        <v>1174</v>
      </c>
      <c r="N130" s="267"/>
      <c r="O130" s="246"/>
      <c r="P130" s="246">
        <v>23</v>
      </c>
      <c r="Q130" s="247">
        <v>0.25</v>
      </c>
      <c r="R130" s="262">
        <v>6</v>
      </c>
      <c r="S130" s="237" t="s">
        <v>1917</v>
      </c>
      <c r="T130" s="237"/>
    </row>
    <row r="131" spans="1:20" s="36" customFormat="1" x14ac:dyDescent="0.3">
      <c r="A131" s="249" t="s">
        <v>825</v>
      </c>
      <c r="B131" s="250" t="s">
        <v>826</v>
      </c>
      <c r="C131" s="279" t="s">
        <v>1840</v>
      </c>
      <c r="D131" s="283">
        <v>8.3000000000000007</v>
      </c>
      <c r="E131" s="264">
        <v>7800</v>
      </c>
      <c r="F131" s="237" t="s">
        <v>1842</v>
      </c>
      <c r="G131" s="127"/>
      <c r="H131" s="254" t="s">
        <v>1174</v>
      </c>
      <c r="I131" s="265" t="s">
        <v>1174</v>
      </c>
      <c r="J131" s="256" t="s">
        <v>1174</v>
      </c>
      <c r="K131" s="284">
        <f>L131*D131</f>
        <v>1.6600000000000001</v>
      </c>
      <c r="L131" s="285">
        <f>$L$2</f>
        <v>0.2</v>
      </c>
      <c r="M131" s="297"/>
      <c r="N131" s="273">
        <v>7750</v>
      </c>
      <c r="O131" s="274">
        <v>8810</v>
      </c>
      <c r="P131" s="246">
        <v>265</v>
      </c>
      <c r="Q131" s="247">
        <v>3.4000000000000002E-2</v>
      </c>
      <c r="R131" s="262">
        <v>2</v>
      </c>
      <c r="S131" s="237" t="s">
        <v>1842</v>
      </c>
      <c r="T131" s="237" t="s">
        <v>1843</v>
      </c>
    </row>
    <row r="132" spans="1:20" s="36" customFormat="1" x14ac:dyDescent="0.3">
      <c r="A132" s="263" t="s">
        <v>556</v>
      </c>
      <c r="B132" s="250" t="s">
        <v>557</v>
      </c>
      <c r="C132" s="251" t="s">
        <v>1826</v>
      </c>
      <c r="D132" s="252" t="s">
        <v>1826</v>
      </c>
      <c r="E132" s="264">
        <v>1022</v>
      </c>
      <c r="F132" s="237" t="s">
        <v>1918</v>
      </c>
      <c r="G132" s="127"/>
      <c r="H132" s="254" t="s">
        <v>1174</v>
      </c>
      <c r="I132" s="265" t="s">
        <v>1174</v>
      </c>
      <c r="J132" s="266" t="s">
        <v>1174</v>
      </c>
      <c r="K132" s="276" t="s">
        <v>1174</v>
      </c>
      <c r="L132" s="258" t="s">
        <v>1174</v>
      </c>
      <c r="M132" s="278" t="s">
        <v>1174</v>
      </c>
      <c r="N132" s="267"/>
      <c r="O132" s="246"/>
      <c r="P132" s="246">
        <v>112</v>
      </c>
      <c r="Q132" s="247">
        <v>0.11</v>
      </c>
      <c r="R132" s="262">
        <v>4</v>
      </c>
      <c r="S132" s="237" t="s">
        <v>1918</v>
      </c>
      <c r="T132" s="237"/>
    </row>
    <row r="133" spans="1:20" s="36" customFormat="1" x14ac:dyDescent="0.3">
      <c r="A133" s="263" t="s">
        <v>461</v>
      </c>
      <c r="B133" s="250" t="s">
        <v>461</v>
      </c>
      <c r="C133" s="251" t="s">
        <v>1826</v>
      </c>
      <c r="D133" s="252" t="s">
        <v>1826</v>
      </c>
      <c r="E133" s="264">
        <v>225</v>
      </c>
      <c r="F133" s="237" t="s">
        <v>1919</v>
      </c>
      <c r="G133" s="127"/>
      <c r="H133" s="254" t="s">
        <v>1174</v>
      </c>
      <c r="I133" s="265" t="s">
        <v>1174</v>
      </c>
      <c r="J133" s="256" t="s">
        <v>1174</v>
      </c>
      <c r="K133" s="257" t="s">
        <v>1174</v>
      </c>
      <c r="L133" s="258" t="s">
        <v>1174</v>
      </c>
      <c r="M133" s="259" t="s">
        <v>1174</v>
      </c>
      <c r="N133" s="267"/>
      <c r="O133" s="246"/>
      <c r="P133" s="246">
        <v>75</v>
      </c>
      <c r="Q133" s="247">
        <v>0.33</v>
      </c>
      <c r="R133" s="262">
        <v>2</v>
      </c>
      <c r="S133" s="237" t="s">
        <v>1919</v>
      </c>
      <c r="T133" s="237"/>
    </row>
    <row r="134" spans="1:20" s="36" customFormat="1" x14ac:dyDescent="0.3">
      <c r="A134" s="249" t="s">
        <v>582</v>
      </c>
      <c r="B134" s="250" t="s">
        <v>582</v>
      </c>
      <c r="C134" s="251" t="s">
        <v>1826</v>
      </c>
      <c r="D134" s="252" t="s">
        <v>1826</v>
      </c>
      <c r="E134" s="264">
        <v>1320</v>
      </c>
      <c r="F134" s="237" t="s">
        <v>1920</v>
      </c>
      <c r="G134" s="127"/>
      <c r="H134" s="254" t="s">
        <v>1174</v>
      </c>
      <c r="I134" s="272" t="s">
        <v>1174</v>
      </c>
      <c r="J134" s="256" t="s">
        <v>1174</v>
      </c>
      <c r="K134" s="257" t="s">
        <v>1174</v>
      </c>
      <c r="L134" s="258" t="s">
        <v>1174</v>
      </c>
      <c r="M134" s="259" t="s">
        <v>1174</v>
      </c>
      <c r="N134" s="273"/>
      <c r="O134" s="274"/>
      <c r="P134" s="274">
        <v>217</v>
      </c>
      <c r="Q134" s="247">
        <v>0.16</v>
      </c>
      <c r="R134" s="262">
        <v>7</v>
      </c>
      <c r="S134" s="237" t="s">
        <v>1920</v>
      </c>
      <c r="T134" s="237"/>
    </row>
    <row r="135" spans="1:20" s="36" customFormat="1" x14ac:dyDescent="0.3">
      <c r="A135" s="249" t="s">
        <v>479</v>
      </c>
      <c r="B135" s="250" t="s">
        <v>479</v>
      </c>
      <c r="C135" s="251" t="s">
        <v>1826</v>
      </c>
      <c r="D135" s="252" t="s">
        <v>1826</v>
      </c>
      <c r="E135" s="264">
        <v>1644</v>
      </c>
      <c r="F135" s="237" t="s">
        <v>1921</v>
      </c>
      <c r="G135" s="127"/>
      <c r="H135" s="254" t="s">
        <v>1174</v>
      </c>
      <c r="I135" s="272" t="s">
        <v>1174</v>
      </c>
      <c r="J135" s="256" t="s">
        <v>1174</v>
      </c>
      <c r="K135" s="257" t="s">
        <v>1174</v>
      </c>
      <c r="L135" s="258" t="s">
        <v>1174</v>
      </c>
      <c r="M135" s="259" t="s">
        <v>1174</v>
      </c>
      <c r="N135" s="273"/>
      <c r="O135" s="274"/>
      <c r="P135" s="274">
        <v>218</v>
      </c>
      <c r="Q135" s="247">
        <v>0.13</v>
      </c>
      <c r="R135" s="262">
        <v>10</v>
      </c>
      <c r="S135" s="237"/>
      <c r="T135" s="237"/>
    </row>
    <row r="136" spans="1:20" s="36" customFormat="1" ht="14.15" customHeight="1" x14ac:dyDescent="0.3">
      <c r="A136" s="249" t="s">
        <v>583</v>
      </c>
      <c r="B136" s="250" t="s">
        <v>583</v>
      </c>
      <c r="C136" s="251" t="s">
        <v>1826</v>
      </c>
      <c r="D136" s="252" t="s">
        <v>1826</v>
      </c>
      <c r="E136" s="264">
        <v>1320</v>
      </c>
      <c r="F136" s="237" t="s">
        <v>1920</v>
      </c>
      <c r="G136" s="127"/>
      <c r="H136" s="254" t="s">
        <v>1174</v>
      </c>
      <c r="I136" s="272" t="s">
        <v>1174</v>
      </c>
      <c r="J136" s="256" t="s">
        <v>1174</v>
      </c>
      <c r="K136" s="257" t="s">
        <v>1174</v>
      </c>
      <c r="L136" s="258" t="s">
        <v>1174</v>
      </c>
      <c r="M136" s="259" t="s">
        <v>1174</v>
      </c>
      <c r="N136" s="273"/>
      <c r="O136" s="274"/>
      <c r="P136" s="274">
        <v>217</v>
      </c>
      <c r="Q136" s="247">
        <v>0.16</v>
      </c>
      <c r="R136" s="262">
        <v>7</v>
      </c>
      <c r="S136" s="237" t="s">
        <v>1920</v>
      </c>
      <c r="T136" s="237"/>
    </row>
    <row r="137" spans="1:20" s="36" customFormat="1" ht="14.15" customHeight="1" x14ac:dyDescent="0.3">
      <c r="A137" s="249" t="s">
        <v>611</v>
      </c>
      <c r="B137" s="250" t="s">
        <v>611</v>
      </c>
      <c r="C137" s="251" t="s">
        <v>1837</v>
      </c>
      <c r="D137" s="283">
        <v>16.41</v>
      </c>
      <c r="E137" s="264">
        <v>1566</v>
      </c>
      <c r="F137" s="237" t="s">
        <v>1922</v>
      </c>
      <c r="G137" s="127"/>
      <c r="H137" s="254" t="s">
        <v>1174</v>
      </c>
      <c r="I137" s="272" t="s">
        <v>1174</v>
      </c>
      <c r="J137" s="256" t="s">
        <v>1174</v>
      </c>
      <c r="K137" s="257">
        <v>1.208</v>
      </c>
      <c r="L137" s="258">
        <v>7.3999999999999996E-2</v>
      </c>
      <c r="M137" s="259">
        <v>7</v>
      </c>
      <c r="N137" s="273" t="s">
        <v>1174</v>
      </c>
      <c r="O137" s="274" t="s">
        <v>1174</v>
      </c>
      <c r="P137" s="274">
        <v>231</v>
      </c>
      <c r="Q137" s="247">
        <v>0.14799999999999999</v>
      </c>
      <c r="R137" s="262">
        <v>19</v>
      </c>
      <c r="S137" s="237" t="s">
        <v>1922</v>
      </c>
      <c r="T137" s="237" t="s">
        <v>1923</v>
      </c>
    </row>
    <row r="138" spans="1:20" s="36" customFormat="1" x14ac:dyDescent="0.3">
      <c r="A138" s="249" t="s">
        <v>245</v>
      </c>
      <c r="B138" s="250" t="s">
        <v>245</v>
      </c>
      <c r="C138" s="251" t="s">
        <v>1826</v>
      </c>
      <c r="D138" s="252" t="s">
        <v>1826</v>
      </c>
      <c r="E138" s="264">
        <v>1850</v>
      </c>
      <c r="F138" s="237" t="s">
        <v>1924</v>
      </c>
      <c r="G138" s="127"/>
      <c r="H138" s="254" t="s">
        <v>1174</v>
      </c>
      <c r="I138" s="272" t="s">
        <v>1174</v>
      </c>
      <c r="J138" s="256" t="s">
        <v>1174</v>
      </c>
      <c r="K138" s="257" t="s">
        <v>1174</v>
      </c>
      <c r="L138" s="258" t="s">
        <v>1174</v>
      </c>
      <c r="M138" s="259" t="s">
        <v>1174</v>
      </c>
      <c r="N138" s="273"/>
      <c r="O138" s="274"/>
      <c r="P138" s="268">
        <f>Q138*E138</f>
        <v>370</v>
      </c>
      <c r="Q138" s="269">
        <f>$P$2</f>
        <v>0.2</v>
      </c>
      <c r="R138" s="262"/>
      <c r="S138" s="237"/>
      <c r="T138" s="237" t="s">
        <v>1830</v>
      </c>
    </row>
    <row r="139" spans="1:20" s="36" customFormat="1" x14ac:dyDescent="0.3">
      <c r="A139" s="249" t="s">
        <v>219</v>
      </c>
      <c r="B139" s="250" t="s">
        <v>219</v>
      </c>
      <c r="C139" s="251" t="s">
        <v>1826</v>
      </c>
      <c r="D139" s="252" t="s">
        <v>1826</v>
      </c>
      <c r="E139" s="264">
        <v>1875</v>
      </c>
      <c r="F139" s="237" t="s">
        <v>1925</v>
      </c>
      <c r="G139" s="127"/>
      <c r="H139" s="254" t="s">
        <v>1174</v>
      </c>
      <c r="I139" s="255" t="s">
        <v>1174</v>
      </c>
      <c r="J139" s="256" t="s">
        <v>1174</v>
      </c>
      <c r="K139" s="257" t="s">
        <v>1174</v>
      </c>
      <c r="L139" s="258" t="s">
        <v>1174</v>
      </c>
      <c r="M139" s="259" t="s">
        <v>1174</v>
      </c>
      <c r="N139" s="260"/>
      <c r="O139" s="261"/>
      <c r="P139" s="261">
        <v>625</v>
      </c>
      <c r="Q139" s="247">
        <v>0.33</v>
      </c>
      <c r="R139" s="262"/>
      <c r="S139" s="237" t="s">
        <v>1925</v>
      </c>
      <c r="T139" s="237"/>
    </row>
    <row r="140" spans="1:20" s="36" customFormat="1" ht="14.25" customHeight="1" x14ac:dyDescent="0.3">
      <c r="A140" s="263" t="s">
        <v>1000</v>
      </c>
      <c r="B140" s="250" t="s">
        <v>1001</v>
      </c>
      <c r="C140" s="251" t="s">
        <v>1826</v>
      </c>
      <c r="D140" s="252" t="s">
        <v>1826</v>
      </c>
      <c r="E140" s="264">
        <v>954.5</v>
      </c>
      <c r="F140" s="237" t="s">
        <v>1926</v>
      </c>
      <c r="G140" s="127"/>
      <c r="H140" s="254" t="s">
        <v>1174</v>
      </c>
      <c r="I140" s="255" t="s">
        <v>1174</v>
      </c>
      <c r="J140" s="256" t="s">
        <v>1174</v>
      </c>
      <c r="K140" s="257" t="s">
        <v>1174</v>
      </c>
      <c r="L140" s="258" t="s">
        <v>1174</v>
      </c>
      <c r="M140" s="259" t="s">
        <v>1174</v>
      </c>
      <c r="N140" s="260"/>
      <c r="O140" s="261"/>
      <c r="P140" s="261">
        <v>10.5</v>
      </c>
      <c r="Q140" s="247">
        <v>0.01</v>
      </c>
      <c r="R140" s="262"/>
      <c r="S140" s="237" t="s">
        <v>1926</v>
      </c>
      <c r="T140" s="237"/>
    </row>
    <row r="141" spans="1:20" s="36" customFormat="1" x14ac:dyDescent="0.3">
      <c r="A141" s="263" t="s">
        <v>1002</v>
      </c>
      <c r="B141" s="250" t="s">
        <v>1003</v>
      </c>
      <c r="C141" s="251" t="s">
        <v>1826</v>
      </c>
      <c r="D141" s="252" t="s">
        <v>1826</v>
      </c>
      <c r="E141" s="264">
        <v>923.5</v>
      </c>
      <c r="F141" s="237" t="s">
        <v>1927</v>
      </c>
      <c r="G141" s="127"/>
      <c r="H141" s="254" t="s">
        <v>1174</v>
      </c>
      <c r="I141" s="255" t="s">
        <v>1174</v>
      </c>
      <c r="J141" s="256" t="s">
        <v>1174</v>
      </c>
      <c r="K141" s="257" t="s">
        <v>1174</v>
      </c>
      <c r="L141" s="258" t="s">
        <v>1174</v>
      </c>
      <c r="M141" s="259" t="s">
        <v>1174</v>
      </c>
      <c r="N141" s="260"/>
      <c r="O141" s="261"/>
      <c r="P141" s="261">
        <v>6.5</v>
      </c>
      <c r="Q141" s="247">
        <v>0.01</v>
      </c>
      <c r="R141" s="262"/>
      <c r="S141" s="237" t="s">
        <v>1927</v>
      </c>
      <c r="T141" s="237"/>
    </row>
    <row r="142" spans="1:20" s="36" customFormat="1" x14ac:dyDescent="0.3">
      <c r="A142" s="263" t="s">
        <v>871</v>
      </c>
      <c r="B142" s="250" t="s">
        <v>872</v>
      </c>
      <c r="C142" s="251" t="s">
        <v>1826</v>
      </c>
      <c r="D142" s="252" t="s">
        <v>1826</v>
      </c>
      <c r="E142" s="264">
        <v>443</v>
      </c>
      <c r="F142" s="237" t="s">
        <v>1845</v>
      </c>
      <c r="G142" s="127"/>
      <c r="H142" s="254" t="s">
        <v>1174</v>
      </c>
      <c r="I142" s="265" t="s">
        <v>1174</v>
      </c>
      <c r="J142" s="256" t="s">
        <v>1174</v>
      </c>
      <c r="K142" s="257" t="s">
        <v>1174</v>
      </c>
      <c r="L142" s="258" t="s">
        <v>1174</v>
      </c>
      <c r="M142" s="259" t="s">
        <v>1174</v>
      </c>
      <c r="N142" s="267"/>
      <c r="O142" s="246"/>
      <c r="P142" s="246">
        <v>35.299999999999997</v>
      </c>
      <c r="Q142" s="247">
        <v>0.08</v>
      </c>
      <c r="R142" s="262">
        <v>6</v>
      </c>
      <c r="S142" s="237" t="s">
        <v>1845</v>
      </c>
      <c r="T142" s="237"/>
    </row>
    <row r="143" spans="1:20" s="36" customFormat="1" x14ac:dyDescent="0.3">
      <c r="A143" s="263" t="s">
        <v>652</v>
      </c>
      <c r="B143" s="250" t="s">
        <v>653</v>
      </c>
      <c r="C143" s="251" t="s">
        <v>1826</v>
      </c>
      <c r="D143" s="252" t="s">
        <v>1826</v>
      </c>
      <c r="E143" s="264">
        <v>33</v>
      </c>
      <c r="F143" s="237" t="s">
        <v>1928</v>
      </c>
      <c r="G143" s="127"/>
      <c r="H143" s="254" t="s">
        <v>1174</v>
      </c>
      <c r="I143" s="272" t="s">
        <v>1174</v>
      </c>
      <c r="J143" s="256" t="s">
        <v>1174</v>
      </c>
      <c r="K143" s="257" t="s">
        <v>1174</v>
      </c>
      <c r="L143" s="258" t="s">
        <v>1174</v>
      </c>
      <c r="M143" s="259" t="s">
        <v>1174</v>
      </c>
      <c r="N143" s="273"/>
      <c r="O143" s="274"/>
      <c r="P143" s="274">
        <v>4</v>
      </c>
      <c r="Q143" s="247">
        <v>0.12</v>
      </c>
      <c r="R143" s="262">
        <v>5</v>
      </c>
      <c r="S143" s="237" t="s">
        <v>1928</v>
      </c>
      <c r="T143" s="237"/>
    </row>
    <row r="144" spans="1:20" s="36" customFormat="1" x14ac:dyDescent="0.3">
      <c r="A144" s="249" t="s">
        <v>439</v>
      </c>
      <c r="B144" s="250" t="s">
        <v>440</v>
      </c>
      <c r="C144" s="251" t="s">
        <v>1826</v>
      </c>
      <c r="D144" s="252" t="s">
        <v>1826</v>
      </c>
      <c r="E144" s="264">
        <v>1875</v>
      </c>
      <c r="F144" s="237" t="s">
        <v>1929</v>
      </c>
      <c r="G144" s="127"/>
      <c r="H144" s="254" t="s">
        <v>1174</v>
      </c>
      <c r="I144" s="265" t="s">
        <v>1174</v>
      </c>
      <c r="J144" s="256" t="s">
        <v>1174</v>
      </c>
      <c r="K144" s="257" t="s">
        <v>1174</v>
      </c>
      <c r="L144" s="258" t="s">
        <v>1174</v>
      </c>
      <c r="M144" s="259" t="s">
        <v>1174</v>
      </c>
      <c r="N144" s="267">
        <v>1750</v>
      </c>
      <c r="O144" s="246">
        <v>2000</v>
      </c>
      <c r="P144" s="246">
        <v>62.5</v>
      </c>
      <c r="Q144" s="247">
        <v>0.03</v>
      </c>
      <c r="R144" s="262">
        <v>2</v>
      </c>
      <c r="S144" s="237" t="s">
        <v>1929</v>
      </c>
      <c r="T144" s="237" t="s">
        <v>1930</v>
      </c>
    </row>
    <row r="145" spans="1:20" s="36" customFormat="1" x14ac:dyDescent="0.3">
      <c r="A145" s="249" t="s">
        <v>326</v>
      </c>
      <c r="B145" s="250" t="s">
        <v>1931</v>
      </c>
      <c r="C145" s="251" t="s">
        <v>1826</v>
      </c>
      <c r="D145" s="252" t="s">
        <v>1826</v>
      </c>
      <c r="E145" s="264">
        <v>500</v>
      </c>
      <c r="F145" s="237" t="s">
        <v>1886</v>
      </c>
      <c r="G145" s="127"/>
      <c r="H145" s="254" t="s">
        <v>1174</v>
      </c>
      <c r="I145" s="272" t="s">
        <v>1174</v>
      </c>
      <c r="J145" s="256" t="s">
        <v>1174</v>
      </c>
      <c r="K145" s="257" t="s">
        <v>1174</v>
      </c>
      <c r="L145" s="258" t="s">
        <v>1174</v>
      </c>
      <c r="M145" s="259" t="s">
        <v>1174</v>
      </c>
      <c r="N145" s="273"/>
      <c r="O145" s="274"/>
      <c r="P145" s="268">
        <f>Q145*E145</f>
        <v>100</v>
      </c>
      <c r="Q145" s="269">
        <f>$P$2</f>
        <v>0.2</v>
      </c>
      <c r="R145" s="262"/>
      <c r="S145" s="237"/>
      <c r="T145" s="237" t="s">
        <v>1830</v>
      </c>
    </row>
    <row r="146" spans="1:20" s="36" customFormat="1" x14ac:dyDescent="0.3">
      <c r="A146" s="263" t="s">
        <v>997</v>
      </c>
      <c r="B146" s="250" t="s">
        <v>998</v>
      </c>
      <c r="C146" s="251" t="s">
        <v>1826</v>
      </c>
      <c r="D146" s="252" t="s">
        <v>1826</v>
      </c>
      <c r="E146" s="264">
        <v>1395</v>
      </c>
      <c r="F146" s="237" t="s">
        <v>1828</v>
      </c>
      <c r="G146" s="127"/>
      <c r="H146" s="254" t="s">
        <v>1174</v>
      </c>
      <c r="I146" s="272" t="s">
        <v>1174</v>
      </c>
      <c r="J146" s="256" t="s">
        <v>1174</v>
      </c>
      <c r="K146" s="257" t="s">
        <v>1174</v>
      </c>
      <c r="L146" s="258" t="s">
        <v>1174</v>
      </c>
      <c r="M146" s="259" t="s">
        <v>1174</v>
      </c>
      <c r="N146" s="260"/>
      <c r="O146" s="261"/>
      <c r="P146" s="261">
        <v>15</v>
      </c>
      <c r="Q146" s="247">
        <v>0.01</v>
      </c>
      <c r="R146" s="262"/>
      <c r="S146" s="237" t="s">
        <v>1828</v>
      </c>
      <c r="T146" s="237"/>
    </row>
    <row r="147" spans="1:20" s="36" customFormat="1" x14ac:dyDescent="0.3">
      <c r="A147" s="263" t="s">
        <v>348</v>
      </c>
      <c r="B147" s="250" t="s">
        <v>348</v>
      </c>
      <c r="C147" s="251" t="s">
        <v>1826</v>
      </c>
      <c r="D147" s="252" t="s">
        <v>1826</v>
      </c>
      <c r="E147" s="264">
        <v>1100</v>
      </c>
      <c r="F147" s="237" t="s">
        <v>1886</v>
      </c>
      <c r="G147" s="127"/>
      <c r="H147" s="254" t="s">
        <v>1174</v>
      </c>
      <c r="I147" s="265" t="s">
        <v>1174</v>
      </c>
      <c r="J147" s="256" t="s">
        <v>1174</v>
      </c>
      <c r="K147" s="257" t="s">
        <v>1174</v>
      </c>
      <c r="L147" s="258" t="s">
        <v>1174</v>
      </c>
      <c r="M147" s="259" t="s">
        <v>1174</v>
      </c>
      <c r="N147" s="270"/>
      <c r="O147" s="271"/>
      <c r="P147" s="271">
        <v>100</v>
      </c>
      <c r="Q147" s="247">
        <v>0.09</v>
      </c>
      <c r="R147" s="262"/>
      <c r="S147" s="237" t="s">
        <v>1886</v>
      </c>
      <c r="T147" s="237"/>
    </row>
    <row r="148" spans="1:20" s="36" customFormat="1" x14ac:dyDescent="0.3">
      <c r="A148" s="249" t="s">
        <v>421</v>
      </c>
      <c r="B148" s="250" t="s">
        <v>421</v>
      </c>
      <c r="C148" s="251" t="s">
        <v>1826</v>
      </c>
      <c r="D148" s="252" t="s">
        <v>1826</v>
      </c>
      <c r="E148" s="264">
        <v>880</v>
      </c>
      <c r="F148" s="237" t="s">
        <v>1932</v>
      </c>
      <c r="G148" s="127"/>
      <c r="H148" s="254" t="s">
        <v>1174</v>
      </c>
      <c r="I148" s="265" t="s">
        <v>1174</v>
      </c>
      <c r="J148" s="256" t="s">
        <v>1174</v>
      </c>
      <c r="K148" s="257" t="s">
        <v>1174</v>
      </c>
      <c r="L148" s="258" t="s">
        <v>1174</v>
      </c>
      <c r="M148" s="259" t="s">
        <v>1174</v>
      </c>
      <c r="N148" s="267"/>
      <c r="O148" s="246"/>
      <c r="P148" s="246">
        <v>214</v>
      </c>
      <c r="Q148" s="247">
        <v>0.24</v>
      </c>
      <c r="R148" s="262"/>
      <c r="S148" s="237" t="s">
        <v>1932</v>
      </c>
      <c r="T148" s="237"/>
    </row>
    <row r="149" spans="1:20" s="36" customFormat="1" x14ac:dyDescent="0.3">
      <c r="A149" s="249" t="s">
        <v>225</v>
      </c>
      <c r="B149" s="250" t="s">
        <v>1014</v>
      </c>
      <c r="C149" s="251" t="s">
        <v>1826</v>
      </c>
      <c r="D149" s="252" t="s">
        <v>1826</v>
      </c>
      <c r="E149" s="264">
        <v>2530</v>
      </c>
      <c r="F149" s="237" t="s">
        <v>1901</v>
      </c>
      <c r="G149" s="127"/>
      <c r="H149" s="254" t="s">
        <v>1174</v>
      </c>
      <c r="I149" s="272" t="s">
        <v>1174</v>
      </c>
      <c r="J149" s="256" t="s">
        <v>1174</v>
      </c>
      <c r="K149" s="257" t="s">
        <v>1174</v>
      </c>
      <c r="L149" s="258" t="s">
        <v>1174</v>
      </c>
      <c r="M149" s="259" t="s">
        <v>1174</v>
      </c>
      <c r="N149" s="273"/>
      <c r="O149" s="274"/>
      <c r="P149" s="246">
        <v>21</v>
      </c>
      <c r="Q149" s="247">
        <v>0.01</v>
      </c>
      <c r="R149" s="262">
        <v>2</v>
      </c>
      <c r="S149" s="237" t="s">
        <v>1901</v>
      </c>
      <c r="T149" s="237"/>
    </row>
    <row r="150" spans="1:20" s="36" customFormat="1" x14ac:dyDescent="0.3">
      <c r="A150" s="249" t="s">
        <v>727</v>
      </c>
      <c r="B150" s="250" t="s">
        <v>728</v>
      </c>
      <c r="C150" s="251" t="s">
        <v>1826</v>
      </c>
      <c r="D150" s="252" t="s">
        <v>1826</v>
      </c>
      <c r="E150" s="264">
        <v>230</v>
      </c>
      <c r="F150" s="237" t="s">
        <v>1913</v>
      </c>
      <c r="G150" s="127"/>
      <c r="H150" s="254" t="s">
        <v>1174</v>
      </c>
      <c r="I150" s="272" t="s">
        <v>1174</v>
      </c>
      <c r="J150" s="256" t="s">
        <v>1174</v>
      </c>
      <c r="K150" s="257" t="s">
        <v>1174</v>
      </c>
      <c r="L150" s="258" t="s">
        <v>1174</v>
      </c>
      <c r="M150" s="259" t="s">
        <v>1174</v>
      </c>
      <c r="N150" s="273"/>
      <c r="O150" s="274"/>
      <c r="P150" s="274">
        <v>30</v>
      </c>
      <c r="Q150" s="247">
        <v>0.13</v>
      </c>
      <c r="R150" s="262"/>
      <c r="S150" s="237" t="s">
        <v>1913</v>
      </c>
      <c r="T150" s="237"/>
    </row>
    <row r="151" spans="1:20" s="36" customFormat="1" x14ac:dyDescent="0.3">
      <c r="A151" s="249" t="s">
        <v>729</v>
      </c>
      <c r="B151" s="250" t="s">
        <v>730</v>
      </c>
      <c r="C151" s="251" t="s">
        <v>1826</v>
      </c>
      <c r="D151" s="252" t="s">
        <v>1826</v>
      </c>
      <c r="E151" s="264">
        <v>150</v>
      </c>
      <c r="F151" s="237" t="s">
        <v>1913</v>
      </c>
      <c r="G151" s="127"/>
      <c r="H151" s="254" t="s">
        <v>1174</v>
      </c>
      <c r="I151" s="272" t="s">
        <v>1174</v>
      </c>
      <c r="J151" s="256" t="s">
        <v>1174</v>
      </c>
      <c r="K151" s="257" t="s">
        <v>1174</v>
      </c>
      <c r="L151" s="258" t="s">
        <v>1174</v>
      </c>
      <c r="M151" s="259" t="s">
        <v>1174</v>
      </c>
      <c r="N151" s="273"/>
      <c r="O151" s="274"/>
      <c r="P151" s="274">
        <v>20</v>
      </c>
      <c r="Q151" s="247">
        <v>0.13</v>
      </c>
      <c r="R151" s="262"/>
      <c r="S151" s="237" t="s">
        <v>1913</v>
      </c>
      <c r="T151" s="237"/>
    </row>
    <row r="152" spans="1:20" s="36" customFormat="1" x14ac:dyDescent="0.3">
      <c r="A152" s="249" t="s">
        <v>731</v>
      </c>
      <c r="B152" s="250" t="s">
        <v>732</v>
      </c>
      <c r="C152" s="251" t="s">
        <v>1826</v>
      </c>
      <c r="D152" s="252" t="s">
        <v>1826</v>
      </c>
      <c r="E152" s="264">
        <v>130</v>
      </c>
      <c r="F152" s="237" t="s">
        <v>1913</v>
      </c>
      <c r="G152" s="127"/>
      <c r="H152" s="254" t="s">
        <v>1174</v>
      </c>
      <c r="I152" s="272" t="s">
        <v>1174</v>
      </c>
      <c r="J152" s="256" t="s">
        <v>1174</v>
      </c>
      <c r="K152" s="257" t="s">
        <v>1174</v>
      </c>
      <c r="L152" s="258" t="s">
        <v>1174</v>
      </c>
      <c r="M152" s="259" t="s">
        <v>1174</v>
      </c>
      <c r="N152" s="273"/>
      <c r="O152" s="274"/>
      <c r="P152" s="274">
        <v>20</v>
      </c>
      <c r="Q152" s="247">
        <v>0.15</v>
      </c>
      <c r="R152" s="262"/>
      <c r="S152" s="237" t="s">
        <v>1913</v>
      </c>
      <c r="T152" s="237"/>
    </row>
    <row r="153" spans="1:20" s="36" customFormat="1" x14ac:dyDescent="0.3">
      <c r="A153" s="249" t="s">
        <v>733</v>
      </c>
      <c r="B153" s="250" t="s">
        <v>734</v>
      </c>
      <c r="C153" s="251" t="s">
        <v>1826</v>
      </c>
      <c r="D153" s="252" t="s">
        <v>1826</v>
      </c>
      <c r="E153" s="264">
        <v>110</v>
      </c>
      <c r="F153" s="237" t="s">
        <v>1913</v>
      </c>
      <c r="G153" s="127"/>
      <c r="H153" s="254" t="s">
        <v>1174</v>
      </c>
      <c r="I153" s="255" t="s">
        <v>1174</v>
      </c>
      <c r="J153" s="256" t="s">
        <v>1174</v>
      </c>
      <c r="K153" s="257" t="s">
        <v>1174</v>
      </c>
      <c r="L153" s="258" t="s">
        <v>1174</v>
      </c>
      <c r="M153" s="259" t="s">
        <v>1174</v>
      </c>
      <c r="N153" s="260"/>
      <c r="O153" s="261"/>
      <c r="P153" s="261">
        <v>20</v>
      </c>
      <c r="Q153" s="247">
        <v>0.18</v>
      </c>
      <c r="R153" s="262"/>
      <c r="S153" s="237" t="s">
        <v>1913</v>
      </c>
      <c r="T153" s="237"/>
    </row>
    <row r="154" spans="1:20" s="36" customFormat="1" x14ac:dyDescent="0.3">
      <c r="A154" s="263" t="s">
        <v>735</v>
      </c>
      <c r="B154" s="250" t="s">
        <v>736</v>
      </c>
      <c r="C154" s="251" t="s">
        <v>1826</v>
      </c>
      <c r="D154" s="252" t="s">
        <v>1826</v>
      </c>
      <c r="E154" s="264">
        <v>277</v>
      </c>
      <c r="F154" s="237" t="s">
        <v>1913</v>
      </c>
      <c r="G154" s="127"/>
      <c r="H154" s="254" t="s">
        <v>1174</v>
      </c>
      <c r="I154" s="255" t="s">
        <v>1174</v>
      </c>
      <c r="J154" s="256" t="s">
        <v>1174</v>
      </c>
      <c r="K154" s="257" t="s">
        <v>1174</v>
      </c>
      <c r="L154" s="258" t="s">
        <v>1174</v>
      </c>
      <c r="M154" s="259" t="s">
        <v>1174</v>
      </c>
      <c r="N154" s="260"/>
      <c r="O154" s="261"/>
      <c r="P154" s="261">
        <v>111</v>
      </c>
      <c r="Q154" s="247">
        <v>0.4</v>
      </c>
      <c r="R154" s="262">
        <v>13</v>
      </c>
      <c r="S154" s="237" t="s">
        <v>1913</v>
      </c>
      <c r="T154" s="237"/>
    </row>
    <row r="155" spans="1:20" s="36" customFormat="1" x14ac:dyDescent="0.3">
      <c r="A155" s="263" t="s">
        <v>710</v>
      </c>
      <c r="B155" s="250" t="s">
        <v>711</v>
      </c>
      <c r="C155" s="251" t="s">
        <v>1826</v>
      </c>
      <c r="D155" s="252" t="s">
        <v>1826</v>
      </c>
      <c r="E155" s="264">
        <v>15</v>
      </c>
      <c r="F155" s="237" t="s">
        <v>1853</v>
      </c>
      <c r="G155" s="127"/>
      <c r="H155" s="254" t="s">
        <v>1174</v>
      </c>
      <c r="I155" s="272" t="s">
        <v>1174</v>
      </c>
      <c r="J155" s="256" t="s">
        <v>1174</v>
      </c>
      <c r="K155" s="257" t="s">
        <v>1174</v>
      </c>
      <c r="L155" s="258" t="s">
        <v>1174</v>
      </c>
      <c r="M155" s="259" t="s">
        <v>1174</v>
      </c>
      <c r="N155" s="273"/>
      <c r="O155" s="274"/>
      <c r="P155" s="268">
        <f t="shared" ref="P155:P168" si="2">Q155*E155</f>
        <v>3</v>
      </c>
      <c r="Q155" s="269">
        <f t="shared" ref="Q155:Q168" si="3">$P$2</f>
        <v>0.2</v>
      </c>
      <c r="R155" s="262"/>
      <c r="S155" s="237"/>
      <c r="T155" s="237" t="s">
        <v>1830</v>
      </c>
    </row>
    <row r="156" spans="1:20" s="36" customFormat="1" ht="14.15" customHeight="1" x14ac:dyDescent="0.3">
      <c r="A156" s="263" t="s">
        <v>241</v>
      </c>
      <c r="B156" s="250" t="s">
        <v>658</v>
      </c>
      <c r="C156" s="251" t="s">
        <v>1826</v>
      </c>
      <c r="D156" s="252" t="s">
        <v>1826</v>
      </c>
      <c r="E156" s="280">
        <v>19</v>
      </c>
      <c r="F156" s="237" t="s">
        <v>1853</v>
      </c>
      <c r="G156" s="127"/>
      <c r="H156" s="254" t="s">
        <v>1174</v>
      </c>
      <c r="I156" s="265" t="s">
        <v>1174</v>
      </c>
      <c r="J156" s="256" t="s">
        <v>1174</v>
      </c>
      <c r="K156" s="257" t="s">
        <v>1174</v>
      </c>
      <c r="L156" s="258" t="s">
        <v>1174</v>
      </c>
      <c r="M156" s="259" t="s">
        <v>1174</v>
      </c>
      <c r="N156" s="273"/>
      <c r="O156" s="274"/>
      <c r="P156" s="268">
        <f t="shared" si="2"/>
        <v>3.8000000000000003</v>
      </c>
      <c r="Q156" s="269">
        <f t="shared" si="3"/>
        <v>0.2</v>
      </c>
      <c r="R156" s="262"/>
      <c r="S156" s="237"/>
      <c r="T156" s="237" t="s">
        <v>1830</v>
      </c>
    </row>
    <row r="157" spans="1:20" s="36" customFormat="1" x14ac:dyDescent="0.3">
      <c r="A157" s="263" t="s">
        <v>671</v>
      </c>
      <c r="B157" s="250" t="s">
        <v>672</v>
      </c>
      <c r="C157" s="251" t="s">
        <v>1826</v>
      </c>
      <c r="D157" s="252" t="s">
        <v>1826</v>
      </c>
      <c r="E157" s="264">
        <v>55</v>
      </c>
      <c r="F157" s="237" t="s">
        <v>1853</v>
      </c>
      <c r="G157" s="127"/>
      <c r="H157" s="254" t="s">
        <v>1174</v>
      </c>
      <c r="I157" s="272" t="s">
        <v>1174</v>
      </c>
      <c r="J157" s="256" t="s">
        <v>1174</v>
      </c>
      <c r="K157" s="257" t="s">
        <v>1174</v>
      </c>
      <c r="L157" s="258" t="s">
        <v>1174</v>
      </c>
      <c r="M157" s="259" t="s">
        <v>1174</v>
      </c>
      <c r="N157" s="273"/>
      <c r="O157" s="274"/>
      <c r="P157" s="268">
        <f t="shared" si="2"/>
        <v>11</v>
      </c>
      <c r="Q157" s="269">
        <f t="shared" si="3"/>
        <v>0.2</v>
      </c>
      <c r="R157" s="262"/>
      <c r="S157" s="237"/>
      <c r="T157" s="237" t="s">
        <v>1830</v>
      </c>
    </row>
    <row r="158" spans="1:20" s="36" customFormat="1" x14ac:dyDescent="0.3">
      <c r="A158" s="263" t="s">
        <v>712</v>
      </c>
      <c r="B158" s="250" t="s">
        <v>713</v>
      </c>
      <c r="C158" s="251" t="s">
        <v>1826</v>
      </c>
      <c r="D158" s="252" t="s">
        <v>1826</v>
      </c>
      <c r="E158" s="264">
        <v>26</v>
      </c>
      <c r="F158" s="237" t="s">
        <v>1853</v>
      </c>
      <c r="G158" s="127"/>
      <c r="H158" s="254" t="s">
        <v>1174</v>
      </c>
      <c r="I158" s="272" t="s">
        <v>1174</v>
      </c>
      <c r="J158" s="256" t="s">
        <v>1174</v>
      </c>
      <c r="K158" s="257" t="s">
        <v>1174</v>
      </c>
      <c r="L158" s="258" t="s">
        <v>1174</v>
      </c>
      <c r="M158" s="259" t="s">
        <v>1174</v>
      </c>
      <c r="N158" s="273"/>
      <c r="O158" s="274"/>
      <c r="P158" s="268">
        <f t="shared" si="2"/>
        <v>5.2</v>
      </c>
      <c r="Q158" s="269">
        <f t="shared" si="3"/>
        <v>0.2</v>
      </c>
      <c r="R158" s="262"/>
      <c r="S158" s="237"/>
      <c r="T158" s="237" t="s">
        <v>1830</v>
      </c>
    </row>
    <row r="159" spans="1:20" s="36" customFormat="1" x14ac:dyDescent="0.3">
      <c r="A159" s="263" t="s">
        <v>695</v>
      </c>
      <c r="B159" s="250" t="s">
        <v>696</v>
      </c>
      <c r="C159" s="251" t="s">
        <v>1826</v>
      </c>
      <c r="D159" s="252" t="s">
        <v>1826</v>
      </c>
      <c r="E159" s="264">
        <v>32</v>
      </c>
      <c r="F159" s="237" t="s">
        <v>1933</v>
      </c>
      <c r="G159" s="127"/>
      <c r="H159" s="254" t="s">
        <v>1174</v>
      </c>
      <c r="I159" s="272" t="s">
        <v>1174</v>
      </c>
      <c r="J159" s="256" t="s">
        <v>1174</v>
      </c>
      <c r="K159" s="257" t="s">
        <v>1174</v>
      </c>
      <c r="L159" s="258" t="s">
        <v>1174</v>
      </c>
      <c r="M159" s="259" t="s">
        <v>1174</v>
      </c>
      <c r="N159" s="273"/>
      <c r="O159" s="274"/>
      <c r="P159" s="268">
        <f t="shared" si="2"/>
        <v>6.4</v>
      </c>
      <c r="Q159" s="269">
        <f t="shared" si="3"/>
        <v>0.2</v>
      </c>
      <c r="R159" s="262"/>
      <c r="S159" s="237"/>
      <c r="T159" s="237" t="s">
        <v>1830</v>
      </c>
    </row>
    <row r="160" spans="1:20" s="36" customFormat="1" x14ac:dyDescent="0.3">
      <c r="A160" s="263" t="s">
        <v>659</v>
      </c>
      <c r="B160" s="250" t="s">
        <v>660</v>
      </c>
      <c r="C160" s="251" t="s">
        <v>1826</v>
      </c>
      <c r="D160" s="252" t="s">
        <v>1826</v>
      </c>
      <c r="E160" s="264">
        <v>14</v>
      </c>
      <c r="F160" s="237" t="s">
        <v>1853</v>
      </c>
      <c r="G160" s="127"/>
      <c r="H160" s="254" t="s">
        <v>1174</v>
      </c>
      <c r="I160" s="265" t="s">
        <v>1174</v>
      </c>
      <c r="J160" s="256" t="s">
        <v>1174</v>
      </c>
      <c r="K160" s="257" t="s">
        <v>1174</v>
      </c>
      <c r="L160" s="258" t="s">
        <v>1174</v>
      </c>
      <c r="M160" s="259" t="s">
        <v>1174</v>
      </c>
      <c r="N160" s="273"/>
      <c r="O160" s="274"/>
      <c r="P160" s="268">
        <f t="shared" si="2"/>
        <v>2.8000000000000003</v>
      </c>
      <c r="Q160" s="269">
        <f t="shared" si="3"/>
        <v>0.2</v>
      </c>
      <c r="R160" s="262"/>
      <c r="S160" s="237"/>
      <c r="T160" s="237" t="s">
        <v>1830</v>
      </c>
    </row>
    <row r="161" spans="1:48" s="36" customFormat="1" x14ac:dyDescent="0.3">
      <c r="A161" s="263" t="s">
        <v>714</v>
      </c>
      <c r="B161" s="250" t="s">
        <v>715</v>
      </c>
      <c r="C161" s="251" t="s">
        <v>1826</v>
      </c>
      <c r="D161" s="252" t="s">
        <v>1826</v>
      </c>
      <c r="E161" s="264">
        <v>30</v>
      </c>
      <c r="F161" s="237" t="s">
        <v>1853</v>
      </c>
      <c r="G161" s="127"/>
      <c r="H161" s="254" t="s">
        <v>1174</v>
      </c>
      <c r="I161" s="272" t="s">
        <v>1174</v>
      </c>
      <c r="J161" s="256" t="s">
        <v>1174</v>
      </c>
      <c r="K161" s="257" t="s">
        <v>1174</v>
      </c>
      <c r="L161" s="258" t="s">
        <v>1174</v>
      </c>
      <c r="M161" s="259" t="s">
        <v>1174</v>
      </c>
      <c r="N161" s="273"/>
      <c r="O161" s="274"/>
      <c r="P161" s="268">
        <f t="shared" si="2"/>
        <v>6</v>
      </c>
      <c r="Q161" s="269">
        <f t="shared" si="3"/>
        <v>0.2</v>
      </c>
      <c r="R161" s="262"/>
      <c r="S161" s="237"/>
      <c r="T161" s="237" t="s">
        <v>1830</v>
      </c>
    </row>
    <row r="162" spans="1:48" s="36" customFormat="1" x14ac:dyDescent="0.3">
      <c r="A162" s="263" t="s">
        <v>834</v>
      </c>
      <c r="B162" s="250" t="s">
        <v>834</v>
      </c>
      <c r="C162" s="251" t="s">
        <v>1826</v>
      </c>
      <c r="D162" s="252" t="s">
        <v>1826</v>
      </c>
      <c r="E162" s="264">
        <v>470</v>
      </c>
      <c r="F162" s="237" t="s">
        <v>1934</v>
      </c>
      <c r="G162" s="127"/>
      <c r="H162" s="254" t="s">
        <v>1174</v>
      </c>
      <c r="I162" s="272" t="s">
        <v>1174</v>
      </c>
      <c r="J162" s="256" t="s">
        <v>1174</v>
      </c>
      <c r="K162" s="257" t="s">
        <v>1174</v>
      </c>
      <c r="L162" s="258" t="s">
        <v>1174</v>
      </c>
      <c r="M162" s="259" t="s">
        <v>1174</v>
      </c>
      <c r="N162" s="273"/>
      <c r="O162" s="274"/>
      <c r="P162" s="268">
        <f t="shared" si="2"/>
        <v>94</v>
      </c>
      <c r="Q162" s="269">
        <f t="shared" si="3"/>
        <v>0.2</v>
      </c>
      <c r="R162" s="262"/>
      <c r="S162" s="237"/>
      <c r="T162" s="237" t="s">
        <v>1830</v>
      </c>
    </row>
    <row r="163" spans="1:48" s="36" customFormat="1" x14ac:dyDescent="0.3">
      <c r="A163" s="263" t="s">
        <v>354</v>
      </c>
      <c r="B163" s="250" t="s">
        <v>355</v>
      </c>
      <c r="C163" s="251" t="s">
        <v>1826</v>
      </c>
      <c r="D163" s="252" t="s">
        <v>1826</v>
      </c>
      <c r="E163" s="264">
        <v>2880</v>
      </c>
      <c r="F163" s="237" t="s">
        <v>1846</v>
      </c>
      <c r="G163" s="127"/>
      <c r="H163" s="254" t="s">
        <v>1174</v>
      </c>
      <c r="I163" s="272" t="s">
        <v>1174</v>
      </c>
      <c r="J163" s="256" t="s">
        <v>1174</v>
      </c>
      <c r="K163" s="257" t="s">
        <v>1174</v>
      </c>
      <c r="L163" s="258" t="s">
        <v>1174</v>
      </c>
      <c r="M163" s="259" t="s">
        <v>1174</v>
      </c>
      <c r="N163" s="273"/>
      <c r="O163" s="274"/>
      <c r="P163" s="268">
        <f t="shared" si="2"/>
        <v>576</v>
      </c>
      <c r="Q163" s="269">
        <f t="shared" si="3"/>
        <v>0.2</v>
      </c>
      <c r="R163" s="262"/>
      <c r="S163" s="237"/>
      <c r="T163" s="237" t="s">
        <v>1830</v>
      </c>
    </row>
    <row r="164" spans="1:48" x14ac:dyDescent="0.3">
      <c r="A164" s="263" t="s">
        <v>356</v>
      </c>
      <c r="B164" s="250" t="s">
        <v>357</v>
      </c>
      <c r="C164" s="251" t="s">
        <v>1826</v>
      </c>
      <c r="D164" s="252" t="s">
        <v>1826</v>
      </c>
      <c r="E164" s="264">
        <v>2880</v>
      </c>
      <c r="F164" s="237" t="s">
        <v>1846</v>
      </c>
      <c r="G164" s="127"/>
      <c r="H164" s="254" t="s">
        <v>1174</v>
      </c>
      <c r="I164" s="272" t="s">
        <v>1174</v>
      </c>
      <c r="J164" s="256" t="s">
        <v>1174</v>
      </c>
      <c r="K164" s="257" t="s">
        <v>1174</v>
      </c>
      <c r="L164" s="258" t="s">
        <v>1174</v>
      </c>
      <c r="M164" s="259" t="s">
        <v>1174</v>
      </c>
      <c r="N164" s="273"/>
      <c r="O164" s="274"/>
      <c r="P164" s="268">
        <f t="shared" si="2"/>
        <v>576</v>
      </c>
      <c r="Q164" s="269">
        <f t="shared" si="3"/>
        <v>0.2</v>
      </c>
      <c r="R164" s="262"/>
      <c r="S164" s="237"/>
      <c r="T164" s="237" t="s">
        <v>1830</v>
      </c>
    </row>
    <row r="165" spans="1:48" x14ac:dyDescent="0.3">
      <c r="A165" s="249" t="s">
        <v>336</v>
      </c>
      <c r="B165" s="250" t="s">
        <v>336</v>
      </c>
      <c r="C165" s="251" t="s">
        <v>1826</v>
      </c>
      <c r="D165" s="252" t="s">
        <v>1826</v>
      </c>
      <c r="E165" s="264">
        <v>1682</v>
      </c>
      <c r="F165" s="237" t="s">
        <v>1900</v>
      </c>
      <c r="G165" s="127"/>
      <c r="H165" s="254" t="s">
        <v>1174</v>
      </c>
      <c r="I165" s="272" t="s">
        <v>1174</v>
      </c>
      <c r="J165" s="256" t="s">
        <v>1174</v>
      </c>
      <c r="K165" s="257" t="s">
        <v>1174</v>
      </c>
      <c r="L165" s="258" t="s">
        <v>1174</v>
      </c>
      <c r="M165" s="259" t="s">
        <v>1174</v>
      </c>
      <c r="N165" s="273"/>
      <c r="O165" s="274"/>
      <c r="P165" s="268">
        <f t="shared" si="2"/>
        <v>336.40000000000003</v>
      </c>
      <c r="Q165" s="269">
        <f t="shared" si="3"/>
        <v>0.2</v>
      </c>
      <c r="R165" s="262"/>
      <c r="S165" s="237"/>
      <c r="T165" s="237" t="s">
        <v>1830</v>
      </c>
    </row>
    <row r="166" spans="1:48" x14ac:dyDescent="0.3">
      <c r="A166" s="249" t="s">
        <v>337</v>
      </c>
      <c r="B166" s="250" t="s">
        <v>337</v>
      </c>
      <c r="C166" s="251" t="s">
        <v>1826</v>
      </c>
      <c r="D166" s="252" t="s">
        <v>1826</v>
      </c>
      <c r="E166" s="264">
        <v>1522</v>
      </c>
      <c r="F166" s="237" t="s">
        <v>1900</v>
      </c>
      <c r="G166" s="127"/>
      <c r="H166" s="254" t="s">
        <v>1174</v>
      </c>
      <c r="I166" s="272" t="s">
        <v>1174</v>
      </c>
      <c r="J166" s="256" t="s">
        <v>1174</v>
      </c>
      <c r="K166" s="257" t="s">
        <v>1174</v>
      </c>
      <c r="L166" s="258" t="s">
        <v>1174</v>
      </c>
      <c r="M166" s="259" t="s">
        <v>1174</v>
      </c>
      <c r="N166" s="273"/>
      <c r="O166" s="274"/>
      <c r="P166" s="268">
        <f t="shared" si="2"/>
        <v>304.40000000000003</v>
      </c>
      <c r="Q166" s="269">
        <f t="shared" si="3"/>
        <v>0.2</v>
      </c>
      <c r="R166" s="262"/>
      <c r="S166" s="237"/>
      <c r="T166" s="237" t="s">
        <v>1830</v>
      </c>
    </row>
    <row r="167" spans="1:48" s="190" customFormat="1" x14ac:dyDescent="0.3">
      <c r="A167" s="249" t="s">
        <v>338</v>
      </c>
      <c r="B167" s="250" t="s">
        <v>338</v>
      </c>
      <c r="C167" s="251" t="s">
        <v>1826</v>
      </c>
      <c r="D167" s="252" t="s">
        <v>1826</v>
      </c>
      <c r="E167" s="264">
        <v>2000</v>
      </c>
      <c r="F167" s="237" t="s">
        <v>1844</v>
      </c>
      <c r="G167" s="127"/>
      <c r="H167" s="254" t="s">
        <v>1174</v>
      </c>
      <c r="I167" s="272" t="s">
        <v>1174</v>
      </c>
      <c r="J167" s="256" t="s">
        <v>1174</v>
      </c>
      <c r="K167" s="257" t="s">
        <v>1174</v>
      </c>
      <c r="L167" s="258" t="s">
        <v>1174</v>
      </c>
      <c r="M167" s="259" t="s">
        <v>1174</v>
      </c>
      <c r="N167" s="273"/>
      <c r="O167" s="274"/>
      <c r="P167" s="268">
        <f t="shared" si="2"/>
        <v>400</v>
      </c>
      <c r="Q167" s="269">
        <f t="shared" si="3"/>
        <v>0.2</v>
      </c>
      <c r="R167" s="262"/>
      <c r="S167" s="237"/>
      <c r="T167" s="237" t="s">
        <v>1830</v>
      </c>
      <c r="U167" s="199"/>
      <c r="V167" s="199"/>
      <c r="W167" s="199"/>
      <c r="X167" s="199"/>
      <c r="Y167" s="199"/>
      <c r="Z167" s="199"/>
      <c r="AA167" s="199"/>
      <c r="AB167" s="199"/>
      <c r="AC167" s="199"/>
      <c r="AD167" s="199"/>
      <c r="AE167" s="199"/>
      <c r="AF167" s="199"/>
      <c r="AG167" s="199"/>
      <c r="AH167" s="199"/>
      <c r="AI167" s="199"/>
      <c r="AJ167" s="199"/>
      <c r="AK167" s="199"/>
      <c r="AL167" s="199"/>
      <c r="AM167" s="199"/>
      <c r="AN167" s="199"/>
      <c r="AO167" s="199"/>
      <c r="AP167" s="199"/>
      <c r="AQ167" s="199"/>
      <c r="AR167" s="199"/>
      <c r="AS167" s="199"/>
      <c r="AT167" s="199"/>
      <c r="AU167" s="199"/>
      <c r="AV167" s="199"/>
    </row>
    <row r="168" spans="1:48" s="190" customFormat="1" x14ac:dyDescent="0.3">
      <c r="A168" s="249" t="s">
        <v>339</v>
      </c>
      <c r="B168" s="250" t="s">
        <v>339</v>
      </c>
      <c r="C168" s="251" t="s">
        <v>1826</v>
      </c>
      <c r="D168" s="252" t="s">
        <v>1826</v>
      </c>
      <c r="E168" s="264">
        <v>1922</v>
      </c>
      <c r="F168" s="237" t="s">
        <v>1900</v>
      </c>
      <c r="G168" s="127"/>
      <c r="H168" s="254" t="s">
        <v>1174</v>
      </c>
      <c r="I168" s="272" t="s">
        <v>1174</v>
      </c>
      <c r="J168" s="256" t="s">
        <v>1174</v>
      </c>
      <c r="K168" s="257" t="s">
        <v>1174</v>
      </c>
      <c r="L168" s="258" t="s">
        <v>1174</v>
      </c>
      <c r="M168" s="259" t="s">
        <v>1174</v>
      </c>
      <c r="N168" s="273"/>
      <c r="O168" s="274"/>
      <c r="P168" s="268">
        <f t="shared" si="2"/>
        <v>384.40000000000003</v>
      </c>
      <c r="Q168" s="269">
        <f t="shared" si="3"/>
        <v>0.2</v>
      </c>
      <c r="R168" s="262"/>
      <c r="S168" s="237"/>
      <c r="T168" s="237" t="s">
        <v>1830</v>
      </c>
      <c r="U168" s="199"/>
      <c r="V168" s="199"/>
      <c r="W168" s="199"/>
      <c r="X168" s="199"/>
      <c r="Y168" s="199"/>
      <c r="Z168" s="199"/>
      <c r="AA168" s="199"/>
      <c r="AB168" s="199"/>
      <c r="AC168" s="199"/>
      <c r="AD168" s="199"/>
      <c r="AE168" s="199"/>
      <c r="AF168" s="199"/>
      <c r="AG168" s="199"/>
      <c r="AH168" s="199"/>
      <c r="AI168" s="199"/>
      <c r="AJ168" s="199"/>
      <c r="AK168" s="199"/>
      <c r="AL168" s="199"/>
      <c r="AM168" s="199"/>
      <c r="AN168" s="199"/>
      <c r="AO168" s="199"/>
      <c r="AP168" s="199"/>
      <c r="AQ168" s="199"/>
      <c r="AR168" s="199"/>
      <c r="AS168" s="199"/>
      <c r="AT168" s="199"/>
      <c r="AU168" s="199"/>
      <c r="AV168" s="199"/>
    </row>
    <row r="169" spans="1:48" s="190" customFormat="1" x14ac:dyDescent="0.3">
      <c r="A169" s="263" t="s">
        <v>492</v>
      </c>
      <c r="B169" s="250" t="s">
        <v>492</v>
      </c>
      <c r="C169" s="251" t="s">
        <v>1837</v>
      </c>
      <c r="D169" s="283">
        <v>3.0339999999999998</v>
      </c>
      <c r="E169" s="264">
        <v>1875</v>
      </c>
      <c r="F169" s="237" t="s">
        <v>1935</v>
      </c>
      <c r="G169" s="127"/>
      <c r="H169" s="254" t="s">
        <v>1174</v>
      </c>
      <c r="I169" s="265" t="s">
        <v>1174</v>
      </c>
      <c r="J169" s="256" t="s">
        <v>1174</v>
      </c>
      <c r="K169" s="257">
        <v>0.85799999999999998</v>
      </c>
      <c r="L169" s="258">
        <v>0.28299999999999997</v>
      </c>
      <c r="M169" s="259">
        <v>13</v>
      </c>
      <c r="N169" s="267" t="s">
        <v>1174</v>
      </c>
      <c r="O169" s="246" t="s">
        <v>1174</v>
      </c>
      <c r="P169" s="246">
        <v>625</v>
      </c>
      <c r="Q169" s="247">
        <v>0.33</v>
      </c>
      <c r="R169" s="262" t="s">
        <v>1174</v>
      </c>
      <c r="S169" s="237" t="s">
        <v>1936</v>
      </c>
      <c r="T169" s="237"/>
      <c r="U169" s="199"/>
      <c r="V169" s="199"/>
      <c r="W169" s="199"/>
      <c r="X169" s="199"/>
      <c r="Y169" s="199"/>
      <c r="Z169" s="199"/>
      <c r="AA169" s="199"/>
      <c r="AB169" s="199"/>
      <c r="AC169" s="199"/>
      <c r="AD169" s="199"/>
      <c r="AE169" s="199"/>
      <c r="AF169" s="199"/>
      <c r="AG169" s="199"/>
      <c r="AH169" s="199"/>
      <c r="AI169" s="199"/>
      <c r="AJ169" s="199"/>
      <c r="AK169" s="199"/>
      <c r="AL169" s="199"/>
      <c r="AM169" s="199"/>
      <c r="AN169" s="199"/>
      <c r="AO169" s="199"/>
      <c r="AP169" s="199"/>
      <c r="AQ169" s="199"/>
      <c r="AR169" s="199"/>
      <c r="AS169" s="199"/>
      <c r="AT169" s="199"/>
      <c r="AU169" s="199"/>
      <c r="AV169" s="199"/>
    </row>
    <row r="170" spans="1:48" s="190" customFormat="1" x14ac:dyDescent="0.3">
      <c r="A170" s="263" t="s">
        <v>558</v>
      </c>
      <c r="B170" s="250" t="s">
        <v>559</v>
      </c>
      <c r="C170" s="251" t="s">
        <v>1826</v>
      </c>
      <c r="D170" s="252" t="s">
        <v>1826</v>
      </c>
      <c r="E170" s="264">
        <v>1882</v>
      </c>
      <c r="F170" s="237" t="s">
        <v>1937</v>
      </c>
      <c r="G170" s="127"/>
      <c r="H170" s="254" t="s">
        <v>1174</v>
      </c>
      <c r="I170" s="265" t="s">
        <v>1174</v>
      </c>
      <c r="J170" s="256" t="s">
        <v>1174</v>
      </c>
      <c r="K170" s="257" t="s">
        <v>1174</v>
      </c>
      <c r="L170" s="258" t="s">
        <v>1174</v>
      </c>
      <c r="M170" s="259" t="s">
        <v>1174</v>
      </c>
      <c r="N170" s="267"/>
      <c r="O170" s="246"/>
      <c r="P170" s="246">
        <v>103</v>
      </c>
      <c r="Q170" s="247">
        <v>0.05</v>
      </c>
      <c r="R170" s="262">
        <v>10</v>
      </c>
      <c r="S170" s="237" t="s">
        <v>1937</v>
      </c>
      <c r="T170" s="237"/>
      <c r="U170" s="199"/>
      <c r="V170" s="199"/>
      <c r="W170" s="199"/>
      <c r="X170" s="199"/>
      <c r="Y170" s="199"/>
      <c r="Z170" s="199"/>
      <c r="AA170" s="199"/>
      <c r="AB170" s="199"/>
      <c r="AC170" s="199"/>
      <c r="AD170" s="199"/>
      <c r="AE170" s="199"/>
      <c r="AF170" s="199"/>
      <c r="AG170" s="199"/>
      <c r="AH170" s="199"/>
      <c r="AI170" s="199"/>
      <c r="AJ170" s="199"/>
      <c r="AK170" s="199"/>
      <c r="AL170" s="199"/>
      <c r="AM170" s="199"/>
      <c r="AN170" s="199"/>
      <c r="AO170" s="199"/>
      <c r="AP170" s="199"/>
      <c r="AQ170" s="199"/>
      <c r="AR170" s="199"/>
      <c r="AS170" s="199"/>
      <c r="AT170" s="199"/>
      <c r="AU170" s="199"/>
      <c r="AV170" s="199"/>
    </row>
    <row r="171" spans="1:48" x14ac:dyDescent="0.3">
      <c r="A171" s="249" t="s">
        <v>290</v>
      </c>
      <c r="B171" s="250" t="s">
        <v>290</v>
      </c>
      <c r="C171" s="251" t="s">
        <v>1826</v>
      </c>
      <c r="D171" s="252" t="s">
        <v>1826</v>
      </c>
      <c r="E171" s="264">
        <v>1602</v>
      </c>
      <c r="F171" s="237" t="s">
        <v>1900</v>
      </c>
      <c r="G171" s="127"/>
      <c r="H171" s="254" t="s">
        <v>1174</v>
      </c>
      <c r="I171" s="272" t="s">
        <v>1174</v>
      </c>
      <c r="J171" s="256" t="s">
        <v>1174</v>
      </c>
      <c r="K171" s="257" t="s">
        <v>1174</v>
      </c>
      <c r="L171" s="258" t="s">
        <v>1174</v>
      </c>
      <c r="M171" s="259" t="s">
        <v>1174</v>
      </c>
      <c r="N171" s="273"/>
      <c r="O171" s="274"/>
      <c r="P171" s="268">
        <f t="shared" ref="P171:P178" si="4">Q171*E171</f>
        <v>320.40000000000003</v>
      </c>
      <c r="Q171" s="269">
        <f t="shared" ref="Q171:Q178" si="5">$P$2</f>
        <v>0.2</v>
      </c>
      <c r="R171" s="262"/>
      <c r="S171" s="237"/>
      <c r="T171" s="237" t="s">
        <v>1830</v>
      </c>
    </row>
    <row r="172" spans="1:48" x14ac:dyDescent="0.3">
      <c r="A172" s="249" t="s">
        <v>450</v>
      </c>
      <c r="B172" s="250" t="s">
        <v>451</v>
      </c>
      <c r="C172" s="251" t="s">
        <v>1826</v>
      </c>
      <c r="D172" s="252" t="s">
        <v>1826</v>
      </c>
      <c r="E172" s="264">
        <v>1180</v>
      </c>
      <c r="F172" s="237" t="s">
        <v>1853</v>
      </c>
      <c r="G172" s="127"/>
      <c r="H172" s="254" t="s">
        <v>1174</v>
      </c>
      <c r="I172" s="272" t="s">
        <v>1174</v>
      </c>
      <c r="J172" s="256" t="s">
        <v>1174</v>
      </c>
      <c r="K172" s="257" t="s">
        <v>1174</v>
      </c>
      <c r="L172" s="258" t="s">
        <v>1174</v>
      </c>
      <c r="M172" s="259" t="s">
        <v>1174</v>
      </c>
      <c r="N172" s="273"/>
      <c r="O172" s="274"/>
      <c r="P172" s="268">
        <f t="shared" si="4"/>
        <v>236</v>
      </c>
      <c r="Q172" s="269">
        <f t="shared" si="5"/>
        <v>0.2</v>
      </c>
      <c r="R172" s="262"/>
      <c r="S172" s="237"/>
      <c r="T172" s="237" t="s">
        <v>1830</v>
      </c>
    </row>
    <row r="173" spans="1:48" x14ac:dyDescent="0.3">
      <c r="A173" s="263" t="s">
        <v>362</v>
      </c>
      <c r="B173" s="250" t="s">
        <v>362</v>
      </c>
      <c r="C173" s="251" t="s">
        <v>1826</v>
      </c>
      <c r="D173" s="252" t="s">
        <v>1826</v>
      </c>
      <c r="E173" s="264">
        <v>2960</v>
      </c>
      <c r="F173" s="237" t="s">
        <v>1938</v>
      </c>
      <c r="G173" s="127"/>
      <c r="H173" s="254" t="s">
        <v>1174</v>
      </c>
      <c r="I173" s="272" t="s">
        <v>1174</v>
      </c>
      <c r="J173" s="256" t="s">
        <v>1174</v>
      </c>
      <c r="K173" s="257" t="s">
        <v>1174</v>
      </c>
      <c r="L173" s="258" t="s">
        <v>1174</v>
      </c>
      <c r="M173" s="259" t="s">
        <v>1174</v>
      </c>
      <c r="N173" s="273"/>
      <c r="O173" s="274"/>
      <c r="P173" s="268">
        <f t="shared" si="4"/>
        <v>592</v>
      </c>
      <c r="Q173" s="269">
        <f t="shared" si="5"/>
        <v>0.2</v>
      </c>
      <c r="R173" s="262"/>
      <c r="S173" s="237"/>
      <c r="T173" s="237" t="s">
        <v>1830</v>
      </c>
    </row>
    <row r="174" spans="1:48" ht="14.25" customHeight="1" x14ac:dyDescent="0.3">
      <c r="A174" s="249" t="s">
        <v>564</v>
      </c>
      <c r="B174" s="250" t="s">
        <v>564</v>
      </c>
      <c r="C174" s="251" t="s">
        <v>1826</v>
      </c>
      <c r="D174" s="252" t="s">
        <v>1826</v>
      </c>
      <c r="E174" s="264">
        <v>1120</v>
      </c>
      <c r="F174" s="237" t="s">
        <v>1853</v>
      </c>
      <c r="G174" s="127"/>
      <c r="H174" s="254" t="s">
        <v>1174</v>
      </c>
      <c r="I174" s="272" t="s">
        <v>1174</v>
      </c>
      <c r="J174" s="256" t="s">
        <v>1174</v>
      </c>
      <c r="K174" s="257" t="s">
        <v>1174</v>
      </c>
      <c r="L174" s="258" t="s">
        <v>1174</v>
      </c>
      <c r="M174" s="259" t="s">
        <v>1174</v>
      </c>
      <c r="N174" s="273"/>
      <c r="O174" s="274"/>
      <c r="P174" s="268">
        <f t="shared" si="4"/>
        <v>224</v>
      </c>
      <c r="Q174" s="269">
        <f t="shared" si="5"/>
        <v>0.2</v>
      </c>
      <c r="R174" s="262"/>
      <c r="S174" s="237"/>
      <c r="T174" s="237" t="s">
        <v>1830</v>
      </c>
    </row>
    <row r="175" spans="1:48" ht="14.25" customHeight="1" x14ac:dyDescent="0.3">
      <c r="A175" s="263" t="s">
        <v>452</v>
      </c>
      <c r="B175" s="250" t="s">
        <v>452</v>
      </c>
      <c r="C175" s="251" t="s">
        <v>1826</v>
      </c>
      <c r="D175" s="252" t="s">
        <v>1826</v>
      </c>
      <c r="E175" s="264">
        <v>930</v>
      </c>
      <c r="F175" s="237" t="s">
        <v>1853</v>
      </c>
      <c r="G175" s="127"/>
      <c r="H175" s="254" t="s">
        <v>1174</v>
      </c>
      <c r="I175" s="272" t="s">
        <v>1174</v>
      </c>
      <c r="J175" s="256" t="s">
        <v>1174</v>
      </c>
      <c r="K175" s="257" t="s">
        <v>1174</v>
      </c>
      <c r="L175" s="258" t="s">
        <v>1174</v>
      </c>
      <c r="M175" s="259" t="s">
        <v>1174</v>
      </c>
      <c r="N175" s="273"/>
      <c r="O175" s="274"/>
      <c r="P175" s="268">
        <f t="shared" si="4"/>
        <v>186</v>
      </c>
      <c r="Q175" s="269">
        <f t="shared" si="5"/>
        <v>0.2</v>
      </c>
      <c r="R175" s="262"/>
      <c r="S175" s="237"/>
      <c r="T175" s="237" t="s">
        <v>1830</v>
      </c>
    </row>
    <row r="176" spans="1:48" x14ac:dyDescent="0.3">
      <c r="A176" s="263" t="s">
        <v>462</v>
      </c>
      <c r="B176" s="250" t="s">
        <v>463</v>
      </c>
      <c r="C176" s="251" t="s">
        <v>1826</v>
      </c>
      <c r="D176" s="252" t="s">
        <v>1826</v>
      </c>
      <c r="E176" s="264">
        <v>740</v>
      </c>
      <c r="F176" s="237" t="s">
        <v>1854</v>
      </c>
      <c r="G176" s="127"/>
      <c r="H176" s="254" t="s">
        <v>1174</v>
      </c>
      <c r="I176" s="272" t="s">
        <v>1174</v>
      </c>
      <c r="J176" s="256" t="s">
        <v>1174</v>
      </c>
      <c r="K176" s="257" t="s">
        <v>1174</v>
      </c>
      <c r="L176" s="258" t="s">
        <v>1174</v>
      </c>
      <c r="M176" s="259" t="s">
        <v>1174</v>
      </c>
      <c r="N176" s="273"/>
      <c r="O176" s="274"/>
      <c r="P176" s="268">
        <f t="shared" si="4"/>
        <v>148</v>
      </c>
      <c r="Q176" s="269">
        <f t="shared" si="5"/>
        <v>0.2</v>
      </c>
      <c r="R176" s="262"/>
      <c r="S176" s="237"/>
      <c r="T176" s="237" t="s">
        <v>1830</v>
      </c>
    </row>
    <row r="177" spans="1:20" x14ac:dyDescent="0.3">
      <c r="A177" s="263" t="s">
        <v>853</v>
      </c>
      <c r="B177" s="250" t="s">
        <v>1939</v>
      </c>
      <c r="C177" s="251" t="s">
        <v>1826</v>
      </c>
      <c r="D177" s="252" t="s">
        <v>1826</v>
      </c>
      <c r="E177" s="264">
        <v>700</v>
      </c>
      <c r="F177" s="237" t="s">
        <v>1854</v>
      </c>
      <c r="G177" s="127"/>
      <c r="H177" s="254" t="s">
        <v>1174</v>
      </c>
      <c r="I177" s="272" t="s">
        <v>1174</v>
      </c>
      <c r="J177" s="256" t="s">
        <v>1174</v>
      </c>
      <c r="K177" s="257" t="s">
        <v>1174</v>
      </c>
      <c r="L177" s="258" t="s">
        <v>1174</v>
      </c>
      <c r="M177" s="259" t="s">
        <v>1174</v>
      </c>
      <c r="N177" s="273"/>
      <c r="O177" s="274"/>
      <c r="P177" s="268">
        <f t="shared" si="4"/>
        <v>140</v>
      </c>
      <c r="Q177" s="269">
        <f t="shared" si="5"/>
        <v>0.2</v>
      </c>
      <c r="R177" s="262"/>
      <c r="S177" s="237"/>
      <c r="T177" s="237" t="s">
        <v>1830</v>
      </c>
    </row>
    <row r="178" spans="1:20" ht="14.25" customHeight="1" x14ac:dyDescent="0.3">
      <c r="A178" s="249" t="s">
        <v>510</v>
      </c>
      <c r="B178" s="250" t="s">
        <v>511</v>
      </c>
      <c r="C178" s="251" t="s">
        <v>1826</v>
      </c>
      <c r="D178" s="252" t="s">
        <v>1826</v>
      </c>
      <c r="E178" s="286">
        <v>1050</v>
      </c>
      <c r="F178" s="237" t="s">
        <v>1940</v>
      </c>
      <c r="G178" s="127"/>
      <c r="H178" s="254" t="s">
        <v>1174</v>
      </c>
      <c r="I178" s="272" t="s">
        <v>1174</v>
      </c>
      <c r="J178" s="256" t="s">
        <v>1174</v>
      </c>
      <c r="K178" s="257" t="s">
        <v>1174</v>
      </c>
      <c r="L178" s="258" t="s">
        <v>1174</v>
      </c>
      <c r="M178" s="259" t="s">
        <v>1174</v>
      </c>
      <c r="N178" s="289"/>
      <c r="O178" s="290"/>
      <c r="P178" s="268">
        <f t="shared" si="4"/>
        <v>210</v>
      </c>
      <c r="Q178" s="269">
        <f t="shared" si="5"/>
        <v>0.2</v>
      </c>
      <c r="R178" s="296"/>
      <c r="S178" s="237"/>
      <c r="T178" s="237" t="s">
        <v>1830</v>
      </c>
    </row>
    <row r="179" spans="1:20" x14ac:dyDescent="0.3">
      <c r="A179" s="263" t="s">
        <v>873</v>
      </c>
      <c r="B179" s="250" t="s">
        <v>874</v>
      </c>
      <c r="C179" s="251" t="s">
        <v>1826</v>
      </c>
      <c r="D179" s="252" t="s">
        <v>1826</v>
      </c>
      <c r="E179" s="264">
        <v>440</v>
      </c>
      <c r="F179" s="237" t="s">
        <v>1941</v>
      </c>
      <c r="G179" s="127"/>
      <c r="H179" s="254" t="s">
        <v>1174</v>
      </c>
      <c r="I179" s="265" t="s">
        <v>1174</v>
      </c>
      <c r="J179" s="256" t="s">
        <v>1174</v>
      </c>
      <c r="K179" s="257" t="s">
        <v>1174</v>
      </c>
      <c r="L179" s="258" t="s">
        <v>1174</v>
      </c>
      <c r="M179" s="259" t="s">
        <v>1174</v>
      </c>
      <c r="N179" s="267"/>
      <c r="O179" s="246"/>
      <c r="P179" s="246">
        <v>37.6</v>
      </c>
      <c r="Q179" s="247">
        <v>0.09</v>
      </c>
      <c r="R179" s="262">
        <v>6</v>
      </c>
      <c r="S179" s="237" t="s">
        <v>1941</v>
      </c>
      <c r="T179" s="237"/>
    </row>
    <row r="180" spans="1:20" x14ac:dyDescent="0.3">
      <c r="A180" s="263" t="s">
        <v>706</v>
      </c>
      <c r="B180" s="250" t="s">
        <v>706</v>
      </c>
      <c r="C180" s="251" t="s">
        <v>1826</v>
      </c>
      <c r="D180" s="252" t="s">
        <v>1826</v>
      </c>
      <c r="E180" s="264">
        <v>40</v>
      </c>
      <c r="F180" s="237" t="s">
        <v>1942</v>
      </c>
      <c r="G180" s="127"/>
      <c r="H180" s="254" t="s">
        <v>1174</v>
      </c>
      <c r="I180" s="265" t="s">
        <v>1174</v>
      </c>
      <c r="J180" s="256" t="s">
        <v>1174</v>
      </c>
      <c r="K180" s="257" t="s">
        <v>1174</v>
      </c>
      <c r="L180" s="258" t="s">
        <v>1174</v>
      </c>
      <c r="M180" s="259" t="s">
        <v>1174</v>
      </c>
      <c r="N180" s="267">
        <v>30</v>
      </c>
      <c r="O180" s="246">
        <v>50</v>
      </c>
      <c r="P180" s="246">
        <v>5</v>
      </c>
      <c r="Q180" s="247">
        <v>0.13</v>
      </c>
      <c r="R180" s="262"/>
      <c r="S180" s="237" t="s">
        <v>1942</v>
      </c>
      <c r="T180" s="237" t="s">
        <v>1943</v>
      </c>
    </row>
    <row r="181" spans="1:20" x14ac:dyDescent="0.3">
      <c r="A181" s="249" t="s">
        <v>654</v>
      </c>
      <c r="B181" s="250" t="s">
        <v>654</v>
      </c>
      <c r="C181" s="251" t="s">
        <v>1826</v>
      </c>
      <c r="D181" s="252" t="s">
        <v>1826</v>
      </c>
      <c r="E181" s="264">
        <v>40</v>
      </c>
      <c r="F181" s="237" t="s">
        <v>1944</v>
      </c>
      <c r="G181" s="127"/>
      <c r="H181" s="254" t="s">
        <v>1174</v>
      </c>
      <c r="I181" s="255" t="s">
        <v>1174</v>
      </c>
      <c r="J181" s="256" t="s">
        <v>1174</v>
      </c>
      <c r="K181" s="257" t="s">
        <v>1174</v>
      </c>
      <c r="L181" s="258" t="s">
        <v>1174</v>
      </c>
      <c r="M181" s="259" t="s">
        <v>1174</v>
      </c>
      <c r="N181" s="260"/>
      <c r="O181" s="261"/>
      <c r="P181" s="268">
        <f>Q181*E181</f>
        <v>8</v>
      </c>
      <c r="Q181" s="269">
        <f>$P$2</f>
        <v>0.2</v>
      </c>
      <c r="R181" s="262"/>
      <c r="S181" s="237"/>
      <c r="T181" s="237" t="s">
        <v>1830</v>
      </c>
    </row>
    <row r="182" spans="1:20" x14ac:dyDescent="0.3">
      <c r="A182" s="249" t="s">
        <v>423</v>
      </c>
      <c r="B182" s="250" t="s">
        <v>424</v>
      </c>
      <c r="C182" s="251" t="s">
        <v>1826</v>
      </c>
      <c r="D182" s="252" t="s">
        <v>1826</v>
      </c>
      <c r="E182" s="264">
        <v>340</v>
      </c>
      <c r="F182" s="237" t="s">
        <v>1944</v>
      </c>
      <c r="G182" s="127"/>
      <c r="H182" s="254" t="s">
        <v>1174</v>
      </c>
      <c r="I182" s="255" t="s">
        <v>1174</v>
      </c>
      <c r="J182" s="256" t="s">
        <v>1174</v>
      </c>
      <c r="K182" s="257" t="s">
        <v>1174</v>
      </c>
      <c r="L182" s="258" t="s">
        <v>1174</v>
      </c>
      <c r="M182" s="259" t="s">
        <v>1174</v>
      </c>
      <c r="N182" s="260"/>
      <c r="O182" s="261"/>
      <c r="P182" s="268">
        <f>Q182*E182</f>
        <v>68</v>
      </c>
      <c r="Q182" s="269">
        <f>$P$2</f>
        <v>0.2</v>
      </c>
      <c r="R182" s="262"/>
      <c r="S182" s="237"/>
      <c r="T182" s="237" t="s">
        <v>1830</v>
      </c>
    </row>
    <row r="183" spans="1:20" x14ac:dyDescent="0.3">
      <c r="A183" s="263" t="s">
        <v>854</v>
      </c>
      <c r="B183" s="250" t="s">
        <v>855</v>
      </c>
      <c r="C183" s="251" t="s">
        <v>1826</v>
      </c>
      <c r="D183" s="252" t="s">
        <v>1826</v>
      </c>
      <c r="E183" s="264">
        <v>765</v>
      </c>
      <c r="F183" s="237" t="s">
        <v>1945</v>
      </c>
      <c r="G183" s="127"/>
      <c r="H183" s="254" t="s">
        <v>1174</v>
      </c>
      <c r="I183" s="265" t="s">
        <v>1174</v>
      </c>
      <c r="J183" s="256" t="s">
        <v>1174</v>
      </c>
      <c r="K183" s="257" t="s">
        <v>1174</v>
      </c>
      <c r="L183" s="258" t="s">
        <v>1174</v>
      </c>
      <c r="M183" s="259" t="s">
        <v>1174</v>
      </c>
      <c r="N183" s="267">
        <v>600</v>
      </c>
      <c r="O183" s="246">
        <v>930</v>
      </c>
      <c r="P183" s="246">
        <v>82.5</v>
      </c>
      <c r="Q183" s="247">
        <v>0.11</v>
      </c>
      <c r="R183" s="282">
        <v>2</v>
      </c>
      <c r="S183" s="237" t="s">
        <v>1945</v>
      </c>
      <c r="T183" s="237" t="s">
        <v>1946</v>
      </c>
    </row>
    <row r="184" spans="1:20" x14ac:dyDescent="0.3">
      <c r="A184" s="249" t="s">
        <v>403</v>
      </c>
      <c r="B184" s="250" t="s">
        <v>404</v>
      </c>
      <c r="C184" s="251" t="s">
        <v>1826</v>
      </c>
      <c r="D184" s="252" t="s">
        <v>1826</v>
      </c>
      <c r="E184" s="264">
        <v>730</v>
      </c>
      <c r="F184" s="237" t="s">
        <v>1947</v>
      </c>
      <c r="G184" s="127"/>
      <c r="H184" s="254" t="s">
        <v>1174</v>
      </c>
      <c r="I184" s="265" t="s">
        <v>1174</v>
      </c>
      <c r="J184" s="256" t="s">
        <v>1174</v>
      </c>
      <c r="K184" s="257" t="s">
        <v>1174</v>
      </c>
      <c r="L184" s="258" t="s">
        <v>1174</v>
      </c>
      <c r="M184" s="259" t="s">
        <v>1174</v>
      </c>
      <c r="N184" s="267"/>
      <c r="O184" s="246"/>
      <c r="P184" s="268">
        <f>Q184*E184</f>
        <v>146</v>
      </c>
      <c r="Q184" s="269">
        <f>$P$2</f>
        <v>0.2</v>
      </c>
      <c r="R184" s="262"/>
      <c r="S184" s="237"/>
      <c r="T184" s="237" t="s">
        <v>1830</v>
      </c>
    </row>
    <row r="185" spans="1:20" x14ac:dyDescent="0.3">
      <c r="A185" s="249" t="s">
        <v>493</v>
      </c>
      <c r="B185" s="250" t="s">
        <v>494</v>
      </c>
      <c r="C185" s="251" t="s">
        <v>1826</v>
      </c>
      <c r="D185" s="252" t="s">
        <v>1826</v>
      </c>
      <c r="E185" s="264">
        <v>1361</v>
      </c>
      <c r="F185" s="237" t="s">
        <v>1948</v>
      </c>
      <c r="G185" s="127"/>
      <c r="H185" s="254" t="s">
        <v>1174</v>
      </c>
      <c r="I185" s="265" t="s">
        <v>1174</v>
      </c>
      <c r="J185" s="266" t="s">
        <v>1174</v>
      </c>
      <c r="K185" s="276" t="s">
        <v>1174</v>
      </c>
      <c r="L185" s="258" t="s">
        <v>1174</v>
      </c>
      <c r="M185" s="278" t="s">
        <v>1174</v>
      </c>
      <c r="N185" s="273"/>
      <c r="O185" s="274"/>
      <c r="P185" s="274">
        <v>22</v>
      </c>
      <c r="Q185" s="247">
        <v>0.02</v>
      </c>
      <c r="R185" s="306">
        <v>9</v>
      </c>
      <c r="S185" s="237" t="s">
        <v>1948</v>
      </c>
      <c r="T185" s="237"/>
    </row>
    <row r="186" spans="1:20" x14ac:dyDescent="0.3">
      <c r="A186" s="249" t="s">
        <v>386</v>
      </c>
      <c r="B186" s="250" t="s">
        <v>386</v>
      </c>
      <c r="C186" s="251" t="s">
        <v>1826</v>
      </c>
      <c r="D186" s="252" t="s">
        <v>1826</v>
      </c>
      <c r="E186" s="264">
        <v>740</v>
      </c>
      <c r="F186" s="237" t="s">
        <v>1949</v>
      </c>
      <c r="G186" s="127"/>
      <c r="H186" s="254" t="s">
        <v>1174</v>
      </c>
      <c r="I186" s="265" t="s">
        <v>1174</v>
      </c>
      <c r="J186" s="256" t="s">
        <v>1174</v>
      </c>
      <c r="K186" s="257" t="s">
        <v>1174</v>
      </c>
      <c r="L186" s="258" t="s">
        <v>1174</v>
      </c>
      <c r="M186" s="259" t="s">
        <v>1174</v>
      </c>
      <c r="N186" s="267">
        <v>690</v>
      </c>
      <c r="O186" s="246">
        <v>790</v>
      </c>
      <c r="P186" s="246">
        <v>25</v>
      </c>
      <c r="Q186" s="247">
        <v>0.03</v>
      </c>
      <c r="R186" s="262"/>
      <c r="S186" s="237" t="s">
        <v>1949</v>
      </c>
      <c r="T186" s="237" t="s">
        <v>1950</v>
      </c>
    </row>
    <row r="187" spans="1:20" x14ac:dyDescent="0.3">
      <c r="A187" s="249" t="s">
        <v>809</v>
      </c>
      <c r="B187" s="250" t="s">
        <v>810</v>
      </c>
      <c r="C187" s="279" t="s">
        <v>1840</v>
      </c>
      <c r="D187" s="252" t="s">
        <v>1841</v>
      </c>
      <c r="E187" s="264">
        <v>7800</v>
      </c>
      <c r="F187" s="237" t="s">
        <v>1842</v>
      </c>
      <c r="G187" s="127"/>
      <c r="H187" s="254" t="s">
        <v>1174</v>
      </c>
      <c r="I187" s="265" t="s">
        <v>1174</v>
      </c>
      <c r="J187" s="256" t="s">
        <v>1174</v>
      </c>
      <c r="K187" s="257" t="s">
        <v>1174</v>
      </c>
      <c r="L187" s="258" t="s">
        <v>1174</v>
      </c>
      <c r="M187" s="259" t="s">
        <v>1174</v>
      </c>
      <c r="N187" s="273">
        <v>7750</v>
      </c>
      <c r="O187" s="274">
        <v>8810</v>
      </c>
      <c r="P187" s="246">
        <v>265</v>
      </c>
      <c r="Q187" s="247">
        <v>3.4000000000000002E-2</v>
      </c>
      <c r="R187" s="262">
        <v>2</v>
      </c>
      <c r="S187" s="237" t="s">
        <v>1842</v>
      </c>
      <c r="T187" s="237" t="s">
        <v>1843</v>
      </c>
    </row>
    <row r="188" spans="1:20" x14ac:dyDescent="0.3">
      <c r="A188" s="249" t="s">
        <v>392</v>
      </c>
      <c r="B188" s="250" t="s">
        <v>392</v>
      </c>
      <c r="C188" s="251" t="s">
        <v>1837</v>
      </c>
      <c r="D188" s="283">
        <v>282</v>
      </c>
      <c r="E188" s="264">
        <v>1881</v>
      </c>
      <c r="F188" s="237" t="s">
        <v>1951</v>
      </c>
      <c r="G188" s="127"/>
      <c r="H188" s="254" t="s">
        <v>1174</v>
      </c>
      <c r="I188" s="272" t="s">
        <v>1174</v>
      </c>
      <c r="J188" s="256" t="s">
        <v>1174</v>
      </c>
      <c r="K188" s="257">
        <v>34</v>
      </c>
      <c r="L188" s="277">
        <v>0.121</v>
      </c>
      <c r="M188" s="259" t="s">
        <v>1174</v>
      </c>
      <c r="N188" s="273"/>
      <c r="O188" s="274"/>
      <c r="P188" s="274">
        <v>227</v>
      </c>
      <c r="Q188" s="247">
        <v>0.12</v>
      </c>
      <c r="R188" s="262">
        <v>9</v>
      </c>
      <c r="S188" s="237"/>
      <c r="T188" s="237" t="s">
        <v>1952</v>
      </c>
    </row>
    <row r="189" spans="1:20" x14ac:dyDescent="0.3">
      <c r="A189" s="249" t="s">
        <v>393</v>
      </c>
      <c r="B189" s="250" t="s">
        <v>393</v>
      </c>
      <c r="C189" s="251" t="s">
        <v>1837</v>
      </c>
      <c r="D189" s="283">
        <v>304</v>
      </c>
      <c r="E189" s="264">
        <v>1518</v>
      </c>
      <c r="F189" s="237" t="s">
        <v>1951</v>
      </c>
      <c r="G189" s="127"/>
      <c r="H189" s="254" t="s">
        <v>1174</v>
      </c>
      <c r="I189" s="272" t="s">
        <v>1174</v>
      </c>
      <c r="J189" s="256" t="s">
        <v>1174</v>
      </c>
      <c r="K189" s="257">
        <v>40</v>
      </c>
      <c r="L189" s="277">
        <v>0.13200000000000001</v>
      </c>
      <c r="M189" s="259" t="s">
        <v>1174</v>
      </c>
      <c r="N189" s="273"/>
      <c r="O189" s="274"/>
      <c r="P189" s="274">
        <v>201</v>
      </c>
      <c r="Q189" s="247">
        <v>0.13</v>
      </c>
      <c r="R189" s="262">
        <v>6</v>
      </c>
      <c r="S189" s="237"/>
      <c r="T189" s="237" t="s">
        <v>1952</v>
      </c>
    </row>
    <row r="190" spans="1:20" x14ac:dyDescent="0.3">
      <c r="A190" s="249" t="s">
        <v>394</v>
      </c>
      <c r="B190" s="250" t="s">
        <v>394</v>
      </c>
      <c r="C190" s="251" t="s">
        <v>1837</v>
      </c>
      <c r="D190" s="283">
        <v>348</v>
      </c>
      <c r="E190" s="264">
        <v>1393</v>
      </c>
      <c r="F190" s="237" t="s">
        <v>1951</v>
      </c>
      <c r="G190" s="127"/>
      <c r="H190" s="254" t="s">
        <v>1174</v>
      </c>
      <c r="I190" s="272" t="s">
        <v>1174</v>
      </c>
      <c r="J190" s="256" t="s">
        <v>1174</v>
      </c>
      <c r="K190" s="257">
        <v>33</v>
      </c>
      <c r="L190" s="277">
        <v>9.5000000000000001E-2</v>
      </c>
      <c r="M190" s="259" t="s">
        <v>1174</v>
      </c>
      <c r="N190" s="273"/>
      <c r="O190" s="274"/>
      <c r="P190" s="274">
        <v>132</v>
      </c>
      <c r="Q190" s="247">
        <v>0.09</v>
      </c>
      <c r="R190" s="262">
        <v>4</v>
      </c>
      <c r="S190" s="237"/>
      <c r="T190" s="237" t="s">
        <v>1952</v>
      </c>
    </row>
    <row r="191" spans="1:20" x14ac:dyDescent="0.3">
      <c r="A191" s="249" t="s">
        <v>395</v>
      </c>
      <c r="B191" s="250" t="s">
        <v>395</v>
      </c>
      <c r="C191" s="251" t="s">
        <v>1837</v>
      </c>
      <c r="D191" s="283">
        <v>422</v>
      </c>
      <c r="E191" s="264">
        <v>1405</v>
      </c>
      <c r="F191" s="237" t="s">
        <v>1951</v>
      </c>
      <c r="G191" s="127"/>
      <c r="H191" s="254" t="s">
        <v>1174</v>
      </c>
      <c r="I191" s="272" t="s">
        <v>1174</v>
      </c>
      <c r="J191" s="256" t="s">
        <v>1174</v>
      </c>
      <c r="K191" s="257">
        <v>54</v>
      </c>
      <c r="L191" s="277">
        <v>0.128</v>
      </c>
      <c r="M191" s="259" t="s">
        <v>1174</v>
      </c>
      <c r="N191" s="273"/>
      <c r="O191" s="274"/>
      <c r="P191" s="274">
        <v>180</v>
      </c>
      <c r="Q191" s="247">
        <v>0.13</v>
      </c>
      <c r="R191" s="262">
        <v>4</v>
      </c>
      <c r="S191" s="237"/>
      <c r="T191" s="237" t="s">
        <v>1952</v>
      </c>
    </row>
    <row r="192" spans="1:20" x14ac:dyDescent="0.3">
      <c r="A192" s="249" t="s">
        <v>396</v>
      </c>
      <c r="B192" s="250" t="s">
        <v>396</v>
      </c>
      <c r="C192" s="251" t="s">
        <v>1837</v>
      </c>
      <c r="D192" s="283">
        <v>468</v>
      </c>
      <c r="E192" s="264">
        <v>1169</v>
      </c>
      <c r="F192" s="237" t="s">
        <v>1951</v>
      </c>
      <c r="G192" s="127"/>
      <c r="H192" s="254" t="s">
        <v>1174</v>
      </c>
      <c r="I192" s="272" t="s">
        <v>1174</v>
      </c>
      <c r="J192" s="256" t="s">
        <v>1174</v>
      </c>
      <c r="K192" s="257">
        <v>44</v>
      </c>
      <c r="L192" s="277">
        <v>9.4E-2</v>
      </c>
      <c r="M192" s="259" t="s">
        <v>1174</v>
      </c>
      <c r="N192" s="273"/>
      <c r="O192" s="274"/>
      <c r="P192" s="274">
        <v>110</v>
      </c>
      <c r="Q192" s="247">
        <v>0.09</v>
      </c>
      <c r="R192" s="262">
        <v>4</v>
      </c>
      <c r="S192" s="237"/>
      <c r="T192" s="237" t="s">
        <v>1952</v>
      </c>
    </row>
    <row r="193" spans="1:20" x14ac:dyDescent="0.3">
      <c r="A193" s="249" t="s">
        <v>397</v>
      </c>
      <c r="B193" s="250" t="s">
        <v>397</v>
      </c>
      <c r="C193" s="251" t="s">
        <v>1837</v>
      </c>
      <c r="D193" s="283">
        <v>350</v>
      </c>
      <c r="E193" s="264">
        <v>1537</v>
      </c>
      <c r="F193" s="237" t="s">
        <v>1951</v>
      </c>
      <c r="G193" s="127"/>
      <c r="H193" s="254" t="s">
        <v>1174</v>
      </c>
      <c r="I193" s="272" t="s">
        <v>1174</v>
      </c>
      <c r="J193" s="256" t="s">
        <v>1174</v>
      </c>
      <c r="K193" s="257">
        <v>85</v>
      </c>
      <c r="L193" s="277">
        <v>0.24299999999999999</v>
      </c>
      <c r="M193" s="259" t="s">
        <v>1174</v>
      </c>
      <c r="N193" s="273"/>
      <c r="O193" s="274"/>
      <c r="P193" s="274">
        <v>337</v>
      </c>
      <c r="Q193" s="247">
        <v>0.22</v>
      </c>
      <c r="R193" s="262">
        <v>34</v>
      </c>
      <c r="S193" s="237"/>
      <c r="T193" s="237" t="s">
        <v>1952</v>
      </c>
    </row>
    <row r="194" spans="1:20" x14ac:dyDescent="0.3">
      <c r="A194" s="249" t="s">
        <v>257</v>
      </c>
      <c r="B194" s="250" t="s">
        <v>835</v>
      </c>
      <c r="C194" s="251" t="s">
        <v>1826</v>
      </c>
      <c r="D194" s="252" t="s">
        <v>1826</v>
      </c>
      <c r="E194" s="264">
        <v>541</v>
      </c>
      <c r="F194" s="237" t="s">
        <v>1919</v>
      </c>
      <c r="G194" s="127" t="s">
        <v>1953</v>
      </c>
      <c r="H194" s="254" t="s">
        <v>1174</v>
      </c>
      <c r="I194" s="272" t="s">
        <v>1174</v>
      </c>
      <c r="J194" s="256" t="s">
        <v>1174</v>
      </c>
      <c r="K194" s="257" t="s">
        <v>1174</v>
      </c>
      <c r="L194" s="258" t="s">
        <v>1174</v>
      </c>
      <c r="M194" s="259" t="s">
        <v>1174</v>
      </c>
      <c r="N194" s="273"/>
      <c r="O194" s="274"/>
      <c r="P194" s="268">
        <f t="shared" ref="P194:P199" si="6">Q194*E194</f>
        <v>108.2</v>
      </c>
      <c r="Q194" s="269">
        <f t="shared" ref="Q194:Q199" si="7">$P$2</f>
        <v>0.2</v>
      </c>
      <c r="R194" s="262">
        <v>2</v>
      </c>
      <c r="S194" s="237"/>
      <c r="T194" s="237" t="s">
        <v>1830</v>
      </c>
    </row>
    <row r="195" spans="1:20" ht="14.25" customHeight="1" x14ac:dyDescent="0.3">
      <c r="A195" s="263" t="s">
        <v>790</v>
      </c>
      <c r="B195" s="250" t="s">
        <v>790</v>
      </c>
      <c r="C195" s="251" t="s">
        <v>1826</v>
      </c>
      <c r="D195" s="252" t="s">
        <v>1826</v>
      </c>
      <c r="E195" s="264">
        <v>7850</v>
      </c>
      <c r="F195" s="237" t="s">
        <v>1860</v>
      </c>
      <c r="G195" s="127"/>
      <c r="H195" s="254" t="s">
        <v>1174</v>
      </c>
      <c r="I195" s="272" t="s">
        <v>1174</v>
      </c>
      <c r="J195" s="256" t="s">
        <v>1174</v>
      </c>
      <c r="K195" s="257" t="s">
        <v>1174</v>
      </c>
      <c r="L195" s="258" t="s">
        <v>1174</v>
      </c>
      <c r="M195" s="259" t="s">
        <v>1174</v>
      </c>
      <c r="N195" s="273"/>
      <c r="O195" s="274"/>
      <c r="P195" s="268">
        <f t="shared" si="6"/>
        <v>1570</v>
      </c>
      <c r="Q195" s="269">
        <f t="shared" si="7"/>
        <v>0.2</v>
      </c>
      <c r="R195" s="262"/>
      <c r="S195" s="237"/>
      <c r="T195" s="237" t="s">
        <v>1830</v>
      </c>
    </row>
    <row r="196" spans="1:20" x14ac:dyDescent="0.3">
      <c r="A196" s="249" t="s">
        <v>565</v>
      </c>
      <c r="B196" s="250" t="s">
        <v>565</v>
      </c>
      <c r="C196" s="251" t="s">
        <v>1826</v>
      </c>
      <c r="D196" s="252" t="s">
        <v>1826</v>
      </c>
      <c r="E196" s="264">
        <v>290</v>
      </c>
      <c r="F196" s="237" t="s">
        <v>1846</v>
      </c>
      <c r="G196" s="127"/>
      <c r="H196" s="254" t="s">
        <v>1174</v>
      </c>
      <c r="I196" s="255" t="s">
        <v>1174</v>
      </c>
      <c r="J196" s="256" t="s">
        <v>1174</v>
      </c>
      <c r="K196" s="257" t="s">
        <v>1174</v>
      </c>
      <c r="L196" s="258" t="s">
        <v>1174</v>
      </c>
      <c r="M196" s="259" t="s">
        <v>1174</v>
      </c>
      <c r="N196" s="260"/>
      <c r="O196" s="261"/>
      <c r="P196" s="268">
        <f t="shared" si="6"/>
        <v>58</v>
      </c>
      <c r="Q196" s="269">
        <f t="shared" si="7"/>
        <v>0.2</v>
      </c>
      <c r="R196" s="262"/>
      <c r="S196" s="237"/>
      <c r="T196" s="237" t="s">
        <v>1830</v>
      </c>
    </row>
    <row r="197" spans="1:20" x14ac:dyDescent="0.3">
      <c r="A197" s="263" t="s">
        <v>551</v>
      </c>
      <c r="B197" s="250" t="s">
        <v>551</v>
      </c>
      <c r="C197" s="251" t="s">
        <v>1826</v>
      </c>
      <c r="D197" s="252" t="s">
        <v>1826</v>
      </c>
      <c r="E197" s="264">
        <v>870</v>
      </c>
      <c r="F197" s="237" t="s">
        <v>1954</v>
      </c>
      <c r="G197" s="127"/>
      <c r="H197" s="254" t="s">
        <v>1174</v>
      </c>
      <c r="I197" s="272" t="s">
        <v>1174</v>
      </c>
      <c r="J197" s="256" t="s">
        <v>1174</v>
      </c>
      <c r="K197" s="257" t="s">
        <v>1174</v>
      </c>
      <c r="L197" s="258" t="s">
        <v>1174</v>
      </c>
      <c r="M197" s="259" t="s">
        <v>1174</v>
      </c>
      <c r="N197" s="273"/>
      <c r="O197" s="274"/>
      <c r="P197" s="268">
        <f t="shared" si="6"/>
        <v>174</v>
      </c>
      <c r="Q197" s="269">
        <f t="shared" si="7"/>
        <v>0.2</v>
      </c>
      <c r="R197" s="262"/>
      <c r="S197" s="237"/>
      <c r="T197" s="237" t="s">
        <v>1830</v>
      </c>
    </row>
    <row r="198" spans="1:20" x14ac:dyDescent="0.3">
      <c r="A198" s="249" t="s">
        <v>836</v>
      </c>
      <c r="B198" s="250" t="s">
        <v>837</v>
      </c>
      <c r="C198" s="251" t="s">
        <v>1826</v>
      </c>
      <c r="D198" s="252" t="s">
        <v>1826</v>
      </c>
      <c r="E198" s="264">
        <v>610</v>
      </c>
      <c r="F198" s="237" t="s">
        <v>1955</v>
      </c>
      <c r="G198" s="127"/>
      <c r="H198" s="254" t="s">
        <v>1174</v>
      </c>
      <c r="I198" s="272" t="s">
        <v>1174</v>
      </c>
      <c r="J198" s="256" t="s">
        <v>1174</v>
      </c>
      <c r="K198" s="257" t="s">
        <v>1174</v>
      </c>
      <c r="L198" s="258" t="s">
        <v>1174</v>
      </c>
      <c r="M198" s="259" t="s">
        <v>1174</v>
      </c>
      <c r="N198" s="273"/>
      <c r="O198" s="274"/>
      <c r="P198" s="268">
        <f t="shared" si="6"/>
        <v>122</v>
      </c>
      <c r="Q198" s="269">
        <f t="shared" si="7"/>
        <v>0.2</v>
      </c>
      <c r="R198" s="262"/>
      <c r="S198" s="237"/>
      <c r="T198" s="237" t="s">
        <v>1830</v>
      </c>
    </row>
    <row r="199" spans="1:20" x14ac:dyDescent="0.3">
      <c r="A199" s="249" t="s">
        <v>838</v>
      </c>
      <c r="B199" s="250" t="s">
        <v>839</v>
      </c>
      <c r="C199" s="251" t="s">
        <v>1826</v>
      </c>
      <c r="D199" s="252" t="s">
        <v>1826</v>
      </c>
      <c r="E199" s="264">
        <v>462</v>
      </c>
      <c r="F199" s="237" t="s">
        <v>1886</v>
      </c>
      <c r="G199" s="127"/>
      <c r="H199" s="254" t="s">
        <v>1174</v>
      </c>
      <c r="I199" s="272" t="s">
        <v>1174</v>
      </c>
      <c r="J199" s="256" t="s">
        <v>1174</v>
      </c>
      <c r="K199" s="257" t="s">
        <v>1174</v>
      </c>
      <c r="L199" s="258" t="s">
        <v>1174</v>
      </c>
      <c r="M199" s="259" t="s">
        <v>1174</v>
      </c>
      <c r="N199" s="273"/>
      <c r="O199" s="274"/>
      <c r="P199" s="268">
        <f t="shared" si="6"/>
        <v>92.4</v>
      </c>
      <c r="Q199" s="269">
        <f t="shared" si="7"/>
        <v>0.2</v>
      </c>
      <c r="R199" s="262"/>
      <c r="S199" s="237"/>
      <c r="T199" s="237" t="s">
        <v>1830</v>
      </c>
    </row>
    <row r="200" spans="1:20" x14ac:dyDescent="0.3">
      <c r="A200" s="263" t="s">
        <v>875</v>
      </c>
      <c r="B200" s="250" t="s">
        <v>876</v>
      </c>
      <c r="C200" s="251" t="s">
        <v>1826</v>
      </c>
      <c r="D200" s="252" t="s">
        <v>1826</v>
      </c>
      <c r="E200" s="264">
        <v>537.5</v>
      </c>
      <c r="F200" s="237" t="s">
        <v>1845</v>
      </c>
      <c r="G200" s="127"/>
      <c r="H200" s="254" t="s">
        <v>1174</v>
      </c>
      <c r="I200" s="265" t="s">
        <v>1174</v>
      </c>
      <c r="J200" s="256" t="s">
        <v>1174</v>
      </c>
      <c r="K200" s="257" t="s">
        <v>1174</v>
      </c>
      <c r="L200" s="258" t="s">
        <v>1174</v>
      </c>
      <c r="M200" s="259" t="s">
        <v>1174</v>
      </c>
      <c r="N200" s="267">
        <v>500</v>
      </c>
      <c r="O200" s="246">
        <v>575</v>
      </c>
      <c r="P200" s="246">
        <v>18.75</v>
      </c>
      <c r="Q200" s="247">
        <v>0.03</v>
      </c>
      <c r="R200" s="282">
        <v>2</v>
      </c>
      <c r="S200" s="237" t="s">
        <v>1845</v>
      </c>
      <c r="T200" s="237" t="s">
        <v>1956</v>
      </c>
    </row>
    <row r="201" spans="1:20" x14ac:dyDescent="0.3">
      <c r="A201" s="249" t="s">
        <v>792</v>
      </c>
      <c r="B201" s="250" t="s">
        <v>792</v>
      </c>
      <c r="C201" s="251" t="s">
        <v>1826</v>
      </c>
      <c r="D201" s="252" t="s">
        <v>1826</v>
      </c>
      <c r="E201" s="264">
        <v>11400</v>
      </c>
      <c r="F201" s="237" t="s">
        <v>1957</v>
      </c>
      <c r="G201" s="127"/>
      <c r="H201" s="254" t="s">
        <v>1174</v>
      </c>
      <c r="I201" s="265" t="s">
        <v>1174</v>
      </c>
      <c r="J201" s="256" t="s">
        <v>1174</v>
      </c>
      <c r="K201" s="257" t="s">
        <v>1174</v>
      </c>
      <c r="L201" s="258" t="s">
        <v>1174</v>
      </c>
      <c r="M201" s="259" t="s">
        <v>1174</v>
      </c>
      <c r="N201" s="267"/>
      <c r="O201" s="246"/>
      <c r="P201" s="246">
        <v>0</v>
      </c>
      <c r="Q201" s="247">
        <v>0</v>
      </c>
      <c r="R201" s="262"/>
      <c r="S201" s="237" t="s">
        <v>1957</v>
      </c>
      <c r="T201" s="237" t="s">
        <v>1958</v>
      </c>
    </row>
    <row r="202" spans="1:20" x14ac:dyDescent="0.3">
      <c r="A202" s="249" t="s">
        <v>827</v>
      </c>
      <c r="B202" s="250" t="s">
        <v>828</v>
      </c>
      <c r="C202" s="251" t="s">
        <v>1837</v>
      </c>
      <c r="D202" s="283">
        <v>1.44</v>
      </c>
      <c r="E202" s="264">
        <v>7800</v>
      </c>
      <c r="F202" s="237" t="s">
        <v>1842</v>
      </c>
      <c r="G202" s="127"/>
      <c r="H202" s="254" t="s">
        <v>1174</v>
      </c>
      <c r="I202" s="272" t="s">
        <v>1174</v>
      </c>
      <c r="J202" s="256" t="s">
        <v>1174</v>
      </c>
      <c r="K202" s="284">
        <f>L202*D202</f>
        <v>0.28799999999999998</v>
      </c>
      <c r="L202" s="285">
        <f>$L$2</f>
        <v>0.2</v>
      </c>
      <c r="M202" s="297"/>
      <c r="N202" s="273">
        <v>7750</v>
      </c>
      <c r="O202" s="274">
        <v>8810</v>
      </c>
      <c r="P202" s="246">
        <v>265</v>
      </c>
      <c r="Q202" s="247">
        <v>3.4000000000000002E-2</v>
      </c>
      <c r="R202" s="262">
        <v>2</v>
      </c>
      <c r="S202" s="237" t="s">
        <v>1842</v>
      </c>
      <c r="T202" s="237" t="s">
        <v>1843</v>
      </c>
    </row>
    <row r="203" spans="1:20" x14ac:dyDescent="0.3">
      <c r="A203" s="249" t="s">
        <v>829</v>
      </c>
      <c r="B203" s="250" t="s">
        <v>830</v>
      </c>
      <c r="C203" s="251" t="s">
        <v>1837</v>
      </c>
      <c r="D203" s="283">
        <v>1.73</v>
      </c>
      <c r="E203" s="264">
        <v>7800</v>
      </c>
      <c r="F203" s="237" t="s">
        <v>1842</v>
      </c>
      <c r="G203" s="127"/>
      <c r="H203" s="254" t="s">
        <v>1174</v>
      </c>
      <c r="I203" s="272" t="s">
        <v>1174</v>
      </c>
      <c r="J203" s="256" t="s">
        <v>1174</v>
      </c>
      <c r="K203" s="284">
        <f>L203*D203</f>
        <v>0.34600000000000003</v>
      </c>
      <c r="L203" s="285">
        <f>$L$2</f>
        <v>0.2</v>
      </c>
      <c r="M203" s="297"/>
      <c r="N203" s="273">
        <v>7750</v>
      </c>
      <c r="O203" s="274">
        <v>8810</v>
      </c>
      <c r="P203" s="246">
        <v>265</v>
      </c>
      <c r="Q203" s="247">
        <v>3.4000000000000002E-2</v>
      </c>
      <c r="R203" s="262">
        <v>2</v>
      </c>
      <c r="S203" s="237" t="s">
        <v>1842</v>
      </c>
      <c r="T203" s="237" t="s">
        <v>1843</v>
      </c>
    </row>
    <row r="204" spans="1:20" x14ac:dyDescent="0.3">
      <c r="A204" s="263" t="s">
        <v>405</v>
      </c>
      <c r="B204" s="250" t="s">
        <v>406</v>
      </c>
      <c r="C204" s="251" t="s">
        <v>1826</v>
      </c>
      <c r="D204" s="252" t="s">
        <v>1826</v>
      </c>
      <c r="E204" s="264">
        <v>460</v>
      </c>
      <c r="F204" s="237" t="s">
        <v>1959</v>
      </c>
      <c r="G204" s="291"/>
      <c r="H204" s="254" t="s">
        <v>1174</v>
      </c>
      <c r="I204" s="265" t="s">
        <v>1174</v>
      </c>
      <c r="J204" s="256" t="s">
        <v>1174</v>
      </c>
      <c r="K204" s="257" t="s">
        <v>1174</v>
      </c>
      <c r="L204" s="258" t="s">
        <v>1174</v>
      </c>
      <c r="M204" s="259" t="s">
        <v>1174</v>
      </c>
      <c r="N204" s="267"/>
      <c r="O204" s="246"/>
      <c r="P204" s="268">
        <f t="shared" ref="P204:P205" si="8">Q204*E204</f>
        <v>92</v>
      </c>
      <c r="Q204" s="269">
        <f t="shared" ref="Q204:Q205" si="9">$P$2</f>
        <v>0.2</v>
      </c>
      <c r="R204" s="282"/>
      <c r="S204" s="237"/>
      <c r="T204" s="237" t="s">
        <v>1830</v>
      </c>
    </row>
    <row r="205" spans="1:20" x14ac:dyDescent="0.3">
      <c r="A205" s="263" t="s">
        <v>434</v>
      </c>
      <c r="B205" s="250" t="s">
        <v>435</v>
      </c>
      <c r="C205" s="251" t="s">
        <v>1826</v>
      </c>
      <c r="D205" s="252" t="s">
        <v>1826</v>
      </c>
      <c r="E205" s="264">
        <v>1400</v>
      </c>
      <c r="F205" s="237" t="s">
        <v>1898</v>
      </c>
      <c r="G205" s="127"/>
      <c r="H205" s="254" t="s">
        <v>1174</v>
      </c>
      <c r="I205" s="265" t="s">
        <v>1174</v>
      </c>
      <c r="J205" s="256" t="s">
        <v>1174</v>
      </c>
      <c r="K205" s="257" t="s">
        <v>1174</v>
      </c>
      <c r="L205" s="258" t="s">
        <v>1174</v>
      </c>
      <c r="M205" s="259" t="s">
        <v>1174</v>
      </c>
      <c r="N205" s="267"/>
      <c r="O205" s="246"/>
      <c r="P205" s="268">
        <f t="shared" si="8"/>
        <v>280</v>
      </c>
      <c r="Q205" s="269">
        <f t="shared" si="9"/>
        <v>0.2</v>
      </c>
      <c r="R205" s="262"/>
      <c r="S205" s="237"/>
      <c r="T205" s="237" t="s">
        <v>1830</v>
      </c>
    </row>
    <row r="206" spans="1:20" ht="14.25" customHeight="1" x14ac:dyDescent="0.3">
      <c r="A206" s="263" t="s">
        <v>375</v>
      </c>
      <c r="B206" s="250" t="s">
        <v>376</v>
      </c>
      <c r="C206" s="251" t="s">
        <v>1826</v>
      </c>
      <c r="D206" s="252" t="s">
        <v>1826</v>
      </c>
      <c r="E206" s="264">
        <v>1520</v>
      </c>
      <c r="F206" s="237" t="s">
        <v>1960</v>
      </c>
      <c r="G206" s="127"/>
      <c r="H206" s="254" t="s">
        <v>1174</v>
      </c>
      <c r="I206" s="265" t="s">
        <v>1174</v>
      </c>
      <c r="J206" s="256" t="s">
        <v>1174</v>
      </c>
      <c r="K206" s="257" t="s">
        <v>1174</v>
      </c>
      <c r="L206" s="258" t="s">
        <v>1174</v>
      </c>
      <c r="M206" s="259" t="s">
        <v>1174</v>
      </c>
      <c r="N206" s="267">
        <v>1360</v>
      </c>
      <c r="O206" s="246">
        <v>1680</v>
      </c>
      <c r="P206" s="246">
        <v>80</v>
      </c>
      <c r="Q206" s="247">
        <v>0.05</v>
      </c>
      <c r="R206" s="262"/>
      <c r="S206" s="237" t="s">
        <v>1960</v>
      </c>
      <c r="T206" s="237" t="s">
        <v>1961</v>
      </c>
    </row>
    <row r="207" spans="1:20" ht="14.25" customHeight="1" x14ac:dyDescent="0.3">
      <c r="A207" s="249" t="s">
        <v>644</v>
      </c>
      <c r="B207" s="250" t="s">
        <v>645</v>
      </c>
      <c r="C207" s="251" t="s">
        <v>1826</v>
      </c>
      <c r="D207" s="252" t="s">
        <v>1826</v>
      </c>
      <c r="E207" s="264">
        <v>900</v>
      </c>
      <c r="F207" s="237" t="s">
        <v>1844</v>
      </c>
      <c r="G207" s="127"/>
      <c r="H207" s="254" t="s">
        <v>1174</v>
      </c>
      <c r="I207" s="265" t="s">
        <v>1174</v>
      </c>
      <c r="J207" s="256" t="s">
        <v>1174</v>
      </c>
      <c r="K207" s="257" t="s">
        <v>1174</v>
      </c>
      <c r="L207" s="258" t="s">
        <v>1174</v>
      </c>
      <c r="M207" s="259" t="s">
        <v>1174</v>
      </c>
      <c r="N207" s="273"/>
      <c r="O207" s="274"/>
      <c r="P207" s="268">
        <f t="shared" ref="P207:P208" si="10">Q207*E207</f>
        <v>180</v>
      </c>
      <c r="Q207" s="269">
        <f t="shared" ref="Q207:Q208" si="11">$P$2</f>
        <v>0.2</v>
      </c>
      <c r="R207" s="262"/>
      <c r="S207" s="237"/>
      <c r="T207" s="237" t="s">
        <v>1830</v>
      </c>
    </row>
    <row r="208" spans="1:20" ht="14.25" customHeight="1" x14ac:dyDescent="0.3">
      <c r="A208" s="249" t="s">
        <v>484</v>
      </c>
      <c r="B208" s="250" t="s">
        <v>635</v>
      </c>
      <c r="C208" s="251" t="s">
        <v>1826</v>
      </c>
      <c r="D208" s="252" t="s">
        <v>1826</v>
      </c>
      <c r="E208" s="264">
        <v>1900</v>
      </c>
      <c r="F208" s="237" t="s">
        <v>1844</v>
      </c>
      <c r="G208" s="127"/>
      <c r="H208" s="254" t="s">
        <v>1174</v>
      </c>
      <c r="I208" s="265" t="s">
        <v>1174</v>
      </c>
      <c r="J208" s="256" t="s">
        <v>1174</v>
      </c>
      <c r="K208" s="257" t="s">
        <v>1174</v>
      </c>
      <c r="L208" s="258" t="s">
        <v>1174</v>
      </c>
      <c r="M208" s="259" t="s">
        <v>1174</v>
      </c>
      <c r="N208" s="273"/>
      <c r="O208" s="274"/>
      <c r="P208" s="268">
        <f t="shared" si="10"/>
        <v>380</v>
      </c>
      <c r="Q208" s="269">
        <f t="shared" si="11"/>
        <v>0.2</v>
      </c>
      <c r="R208" s="262"/>
      <c r="S208" s="237"/>
      <c r="T208" s="237" t="s">
        <v>1830</v>
      </c>
    </row>
    <row r="209" spans="1:20" x14ac:dyDescent="0.3">
      <c r="A209" s="263" t="s">
        <v>363</v>
      </c>
      <c r="B209" s="250" t="s">
        <v>364</v>
      </c>
      <c r="C209" s="251" t="s">
        <v>1826</v>
      </c>
      <c r="D209" s="252" t="s">
        <v>1826</v>
      </c>
      <c r="E209" s="264">
        <v>2494</v>
      </c>
      <c r="F209" s="237" t="s">
        <v>1962</v>
      </c>
      <c r="G209" s="127"/>
      <c r="H209" s="254" t="s">
        <v>1174</v>
      </c>
      <c r="I209" s="265" t="s">
        <v>1174</v>
      </c>
      <c r="J209" s="256" t="s">
        <v>1174</v>
      </c>
      <c r="K209" s="257" t="s">
        <v>1174</v>
      </c>
      <c r="L209" s="258" t="s">
        <v>1174</v>
      </c>
      <c r="M209" s="259" t="s">
        <v>1174</v>
      </c>
      <c r="N209" s="307"/>
      <c r="O209" s="308"/>
      <c r="P209" s="308">
        <v>239.5</v>
      </c>
      <c r="Q209" s="247">
        <v>0.1</v>
      </c>
      <c r="R209" s="262">
        <v>5</v>
      </c>
      <c r="S209" s="237" t="s">
        <v>1962</v>
      </c>
      <c r="T209" s="237"/>
    </row>
    <row r="210" spans="1:20" x14ac:dyDescent="0.3">
      <c r="A210" s="249" t="s">
        <v>106</v>
      </c>
      <c r="B210" s="250" t="s">
        <v>106</v>
      </c>
      <c r="C210" s="251" t="s">
        <v>1826</v>
      </c>
      <c r="D210" s="252" t="s">
        <v>1826</v>
      </c>
      <c r="E210" s="264">
        <v>1160</v>
      </c>
      <c r="F210" s="237" t="s">
        <v>1963</v>
      </c>
      <c r="G210" s="127"/>
      <c r="H210" s="254" t="s">
        <v>1174</v>
      </c>
      <c r="I210" s="265" t="s">
        <v>1174</v>
      </c>
      <c r="J210" s="256" t="s">
        <v>1174</v>
      </c>
      <c r="K210" s="257" t="s">
        <v>1174</v>
      </c>
      <c r="L210" s="258" t="s">
        <v>1174</v>
      </c>
      <c r="M210" s="259" t="s">
        <v>1174</v>
      </c>
      <c r="N210" s="273"/>
      <c r="O210" s="274"/>
      <c r="P210" s="268">
        <f t="shared" ref="P210:P211" si="12">Q210*E210</f>
        <v>232</v>
      </c>
      <c r="Q210" s="269">
        <f t="shared" ref="Q210:Q211" si="13">$P$2</f>
        <v>0.2</v>
      </c>
      <c r="R210" s="262"/>
      <c r="S210" s="237"/>
      <c r="T210" s="237" t="s">
        <v>1830</v>
      </c>
    </row>
    <row r="211" spans="1:20" x14ac:dyDescent="0.3">
      <c r="A211" s="249" t="s">
        <v>533</v>
      </c>
      <c r="B211" s="250" t="s">
        <v>534</v>
      </c>
      <c r="C211" s="251" t="s">
        <v>1826</v>
      </c>
      <c r="D211" s="252" t="s">
        <v>1826</v>
      </c>
      <c r="E211" s="264">
        <v>1070</v>
      </c>
      <c r="F211" s="237" t="s">
        <v>1964</v>
      </c>
      <c r="G211" s="127"/>
      <c r="H211" s="254" t="s">
        <v>1174</v>
      </c>
      <c r="I211" s="265" t="s">
        <v>1174</v>
      </c>
      <c r="J211" s="309" t="s">
        <v>1174</v>
      </c>
      <c r="K211" s="287" t="s">
        <v>1174</v>
      </c>
      <c r="L211" s="258" t="s">
        <v>1174</v>
      </c>
      <c r="M211" s="310" t="s">
        <v>1174</v>
      </c>
      <c r="N211" s="267"/>
      <c r="O211" s="246"/>
      <c r="P211" s="268">
        <f t="shared" si="12"/>
        <v>214</v>
      </c>
      <c r="Q211" s="269">
        <f t="shared" si="13"/>
        <v>0.2</v>
      </c>
      <c r="R211" s="262"/>
      <c r="S211" s="237"/>
      <c r="T211" s="237" t="s">
        <v>1830</v>
      </c>
    </row>
    <row r="212" spans="1:20" x14ac:dyDescent="0.3">
      <c r="A212" s="263" t="s">
        <v>856</v>
      </c>
      <c r="B212" s="250" t="s">
        <v>857</v>
      </c>
      <c r="C212" s="251" t="s">
        <v>1826</v>
      </c>
      <c r="D212" s="252" t="s">
        <v>1826</v>
      </c>
      <c r="E212" s="264">
        <v>684</v>
      </c>
      <c r="F212" s="237" t="s">
        <v>1845</v>
      </c>
      <c r="G212" s="127"/>
      <c r="H212" s="254" t="s">
        <v>1174</v>
      </c>
      <c r="I212" s="265" t="s">
        <v>1174</v>
      </c>
      <c r="J212" s="256" t="s">
        <v>1174</v>
      </c>
      <c r="K212" s="257" t="s">
        <v>1174</v>
      </c>
      <c r="L212" s="258" t="s">
        <v>1174</v>
      </c>
      <c r="M212" s="259" t="s">
        <v>1174</v>
      </c>
      <c r="N212" s="267"/>
      <c r="O212" s="246"/>
      <c r="P212" s="246">
        <v>155</v>
      </c>
      <c r="Q212" s="247">
        <v>0.23</v>
      </c>
      <c r="R212" s="262">
        <v>5</v>
      </c>
      <c r="S212" s="237" t="s">
        <v>1845</v>
      </c>
      <c r="T212" s="237"/>
    </row>
    <row r="213" spans="1:20" x14ac:dyDescent="0.3">
      <c r="A213" s="249" t="s">
        <v>745</v>
      </c>
      <c r="B213" s="250" t="s">
        <v>745</v>
      </c>
      <c r="C213" s="251" t="s">
        <v>1826</v>
      </c>
      <c r="D213" s="252" t="s">
        <v>1826</v>
      </c>
      <c r="E213" s="264">
        <v>390</v>
      </c>
      <c r="F213" s="237" t="s">
        <v>1965</v>
      </c>
      <c r="G213" s="127"/>
      <c r="H213" s="254" t="s">
        <v>1174</v>
      </c>
      <c r="I213" s="265" t="s">
        <v>1174</v>
      </c>
      <c r="J213" s="256" t="s">
        <v>1174</v>
      </c>
      <c r="K213" s="257" t="s">
        <v>1174</v>
      </c>
      <c r="L213" s="258" t="s">
        <v>1174</v>
      </c>
      <c r="M213" s="259" t="s">
        <v>1174</v>
      </c>
      <c r="N213" s="273"/>
      <c r="O213" s="274"/>
      <c r="P213" s="274">
        <v>58.5</v>
      </c>
      <c r="Q213" s="247">
        <v>0.15</v>
      </c>
      <c r="R213" s="262"/>
      <c r="S213" s="237" t="s">
        <v>1965</v>
      </c>
      <c r="T213" s="237"/>
    </row>
    <row r="214" spans="1:20" x14ac:dyDescent="0.3">
      <c r="A214" s="263" t="s">
        <v>858</v>
      </c>
      <c r="B214" s="250" t="s">
        <v>859</v>
      </c>
      <c r="C214" s="251" t="s">
        <v>1826</v>
      </c>
      <c r="D214" s="252" t="s">
        <v>1826</v>
      </c>
      <c r="E214" s="264">
        <v>593</v>
      </c>
      <c r="F214" s="237" t="s">
        <v>1845</v>
      </c>
      <c r="G214" s="127"/>
      <c r="H214" s="254" t="s">
        <v>1174</v>
      </c>
      <c r="I214" s="265" t="s">
        <v>1174</v>
      </c>
      <c r="J214" s="256" t="s">
        <v>1174</v>
      </c>
      <c r="K214" s="257" t="s">
        <v>1174</v>
      </c>
      <c r="L214" s="258" t="s">
        <v>1174</v>
      </c>
      <c r="M214" s="259" t="s">
        <v>1174</v>
      </c>
      <c r="N214" s="267"/>
      <c r="O214" s="246"/>
      <c r="P214" s="246">
        <v>84</v>
      </c>
      <c r="Q214" s="247">
        <v>0.14000000000000001</v>
      </c>
      <c r="R214" s="262">
        <v>12</v>
      </c>
      <c r="S214" s="237" t="s">
        <v>1845</v>
      </c>
      <c r="T214" s="237"/>
    </row>
    <row r="215" spans="1:20" x14ac:dyDescent="0.3">
      <c r="A215" s="263" t="s">
        <v>365</v>
      </c>
      <c r="B215" s="250" t="s">
        <v>366</v>
      </c>
      <c r="C215" s="251" t="s">
        <v>1826</v>
      </c>
      <c r="D215" s="252" t="s">
        <v>1826</v>
      </c>
      <c r="E215" s="264">
        <v>2750</v>
      </c>
      <c r="F215" s="237" t="s">
        <v>1846</v>
      </c>
      <c r="G215" s="127"/>
      <c r="H215" s="254" t="s">
        <v>1174</v>
      </c>
      <c r="I215" s="265" t="s">
        <v>1174</v>
      </c>
      <c r="J215" s="256" t="s">
        <v>1174</v>
      </c>
      <c r="K215" s="257" t="s">
        <v>1174</v>
      </c>
      <c r="L215" s="258" t="s">
        <v>1174</v>
      </c>
      <c r="M215" s="259" t="s">
        <v>1174</v>
      </c>
      <c r="N215" s="273"/>
      <c r="O215" s="274"/>
      <c r="P215" s="268">
        <f>Q215*E215</f>
        <v>550</v>
      </c>
      <c r="Q215" s="269">
        <f>$P$2</f>
        <v>0.2</v>
      </c>
      <c r="R215" s="262"/>
      <c r="S215" s="237"/>
      <c r="T215" s="237" t="s">
        <v>1830</v>
      </c>
    </row>
    <row r="216" spans="1:20" x14ac:dyDescent="0.3">
      <c r="A216" s="263" t="s">
        <v>566</v>
      </c>
      <c r="B216" s="250" t="s">
        <v>567</v>
      </c>
      <c r="C216" s="251" t="s">
        <v>1826</v>
      </c>
      <c r="D216" s="252" t="s">
        <v>1826</v>
      </c>
      <c r="E216" s="264">
        <v>1749</v>
      </c>
      <c r="F216" s="237" t="s">
        <v>1966</v>
      </c>
      <c r="G216" s="127"/>
      <c r="H216" s="254" t="s">
        <v>1174</v>
      </c>
      <c r="I216" s="265" t="s">
        <v>1174</v>
      </c>
      <c r="J216" s="266" t="s">
        <v>1174</v>
      </c>
      <c r="K216" s="276" t="s">
        <v>1174</v>
      </c>
      <c r="L216" s="258" t="s">
        <v>1174</v>
      </c>
      <c r="M216" s="278" t="s">
        <v>1174</v>
      </c>
      <c r="N216" s="311"/>
      <c r="O216" s="312"/>
      <c r="P216" s="312">
        <v>276</v>
      </c>
      <c r="Q216" s="313">
        <v>0.16</v>
      </c>
      <c r="R216" s="314">
        <v>8</v>
      </c>
      <c r="S216" s="237" t="s">
        <v>1966</v>
      </c>
      <c r="T216" s="237"/>
    </row>
    <row r="217" spans="1:20" x14ac:dyDescent="0.3">
      <c r="A217" s="263" t="s">
        <v>464</v>
      </c>
      <c r="B217" s="250" t="s">
        <v>464</v>
      </c>
      <c r="C217" s="251" t="s">
        <v>1826</v>
      </c>
      <c r="D217" s="252" t="s">
        <v>1826</v>
      </c>
      <c r="E217" s="264">
        <v>750</v>
      </c>
      <c r="F217" s="237" t="s">
        <v>1967</v>
      </c>
      <c r="G217" s="127"/>
      <c r="H217" s="254" t="s">
        <v>1174</v>
      </c>
      <c r="I217" s="265" t="s">
        <v>1174</v>
      </c>
      <c r="J217" s="256" t="s">
        <v>1174</v>
      </c>
      <c r="K217" s="257" t="s">
        <v>1174</v>
      </c>
      <c r="L217" s="258" t="s">
        <v>1174</v>
      </c>
      <c r="M217" s="259" t="s">
        <v>1174</v>
      </c>
      <c r="N217" s="273"/>
      <c r="O217" s="274"/>
      <c r="P217" s="268">
        <f>Q217*E217</f>
        <v>150</v>
      </c>
      <c r="Q217" s="269">
        <f>$P$2</f>
        <v>0.2</v>
      </c>
      <c r="R217" s="262"/>
      <c r="S217" s="237"/>
      <c r="T217" s="237" t="s">
        <v>1830</v>
      </c>
    </row>
    <row r="218" spans="1:20" x14ac:dyDescent="0.3">
      <c r="A218" s="249" t="s">
        <v>415</v>
      </c>
      <c r="B218" s="250" t="s">
        <v>416</v>
      </c>
      <c r="C218" s="251" t="s">
        <v>1826</v>
      </c>
      <c r="D218" s="252" t="s">
        <v>1826</v>
      </c>
      <c r="E218" s="264">
        <v>1075</v>
      </c>
      <c r="F218" s="237" t="s">
        <v>1898</v>
      </c>
      <c r="G218" s="127"/>
      <c r="H218" s="254" t="s">
        <v>1174</v>
      </c>
      <c r="I218" s="265" t="s">
        <v>1174</v>
      </c>
      <c r="J218" s="256" t="s">
        <v>1174</v>
      </c>
      <c r="K218" s="257" t="s">
        <v>1174</v>
      </c>
      <c r="L218" s="258" t="s">
        <v>1174</v>
      </c>
      <c r="M218" s="259" t="s">
        <v>1174</v>
      </c>
      <c r="N218" s="267">
        <v>650</v>
      </c>
      <c r="O218" s="246">
        <v>1500</v>
      </c>
      <c r="P218" s="246">
        <v>212.5</v>
      </c>
      <c r="Q218" s="247">
        <v>0.2</v>
      </c>
      <c r="R218" s="262">
        <v>2</v>
      </c>
      <c r="S218" s="237" t="s">
        <v>1898</v>
      </c>
      <c r="T218" s="237" t="s">
        <v>1968</v>
      </c>
    </row>
    <row r="219" spans="1:20" x14ac:dyDescent="0.3">
      <c r="A219" s="263" t="s">
        <v>377</v>
      </c>
      <c r="B219" s="250" t="s">
        <v>378</v>
      </c>
      <c r="C219" s="251" t="s">
        <v>1826</v>
      </c>
      <c r="D219" s="252" t="s">
        <v>1826</v>
      </c>
      <c r="E219" s="264">
        <v>2000</v>
      </c>
      <c r="F219" s="237" t="s">
        <v>1960</v>
      </c>
      <c r="G219" s="127"/>
      <c r="H219" s="254" t="s">
        <v>1174</v>
      </c>
      <c r="I219" s="265" t="s">
        <v>1174</v>
      </c>
      <c r="J219" s="256" t="s">
        <v>1174</v>
      </c>
      <c r="K219" s="257" t="s">
        <v>1174</v>
      </c>
      <c r="L219" s="258" t="s">
        <v>1174</v>
      </c>
      <c r="M219" s="259" t="s">
        <v>1174</v>
      </c>
      <c r="N219" s="267">
        <v>1680</v>
      </c>
      <c r="O219" s="246">
        <v>2320</v>
      </c>
      <c r="P219" s="246">
        <v>160</v>
      </c>
      <c r="Q219" s="247">
        <v>0.08</v>
      </c>
      <c r="R219" s="262">
        <v>2</v>
      </c>
      <c r="S219" s="237" t="s">
        <v>1960</v>
      </c>
      <c r="T219" s="237" t="s">
        <v>1969</v>
      </c>
    </row>
    <row r="220" spans="1:20" x14ac:dyDescent="0.3">
      <c r="A220" s="249" t="s">
        <v>767</v>
      </c>
      <c r="B220" s="250" t="s">
        <v>767</v>
      </c>
      <c r="C220" s="251" t="s">
        <v>1826</v>
      </c>
      <c r="D220" s="252" t="s">
        <v>1826</v>
      </c>
      <c r="E220" s="264">
        <v>720</v>
      </c>
      <c r="F220" s="237" t="s">
        <v>1970</v>
      </c>
      <c r="G220" s="127" t="s">
        <v>1971</v>
      </c>
      <c r="H220" s="254" t="s">
        <v>1174</v>
      </c>
      <c r="I220" s="265" t="s">
        <v>1174</v>
      </c>
      <c r="J220" s="256" t="s">
        <v>1174</v>
      </c>
      <c r="K220" s="257" t="s">
        <v>1174</v>
      </c>
      <c r="L220" s="258" t="s">
        <v>1174</v>
      </c>
      <c r="M220" s="259" t="s">
        <v>1174</v>
      </c>
      <c r="N220" s="273"/>
      <c r="O220" s="274"/>
      <c r="P220" s="268">
        <f>Q220*E220</f>
        <v>144</v>
      </c>
      <c r="Q220" s="269">
        <f>$P$2</f>
        <v>0.2</v>
      </c>
      <c r="R220" s="262"/>
      <c r="S220" s="237"/>
      <c r="T220" s="237" t="s">
        <v>1830</v>
      </c>
    </row>
    <row r="221" spans="1:20" x14ac:dyDescent="0.3">
      <c r="A221" s="281" t="s">
        <v>680</v>
      </c>
      <c r="B221" s="250" t="s">
        <v>680</v>
      </c>
      <c r="C221" s="251" t="s">
        <v>1826</v>
      </c>
      <c r="D221" s="252" t="s">
        <v>1826</v>
      </c>
      <c r="E221" s="264">
        <v>32.5</v>
      </c>
      <c r="F221" s="237" t="s">
        <v>1972</v>
      </c>
      <c r="G221" s="127"/>
      <c r="H221" s="254" t="s">
        <v>1174</v>
      </c>
      <c r="I221" s="265" t="s">
        <v>1174</v>
      </c>
      <c r="J221" s="256" t="s">
        <v>1174</v>
      </c>
      <c r="K221" s="257" t="s">
        <v>1174</v>
      </c>
      <c r="L221" s="258" t="s">
        <v>1174</v>
      </c>
      <c r="M221" s="259" t="s">
        <v>1174</v>
      </c>
      <c r="N221" s="267">
        <v>30</v>
      </c>
      <c r="O221" s="246">
        <v>35</v>
      </c>
      <c r="P221" s="246">
        <v>1.25</v>
      </c>
      <c r="Q221" s="247">
        <v>0.04</v>
      </c>
      <c r="R221" s="262">
        <v>2</v>
      </c>
      <c r="S221" s="237" t="s">
        <v>1972</v>
      </c>
      <c r="T221" s="237" t="s">
        <v>1973</v>
      </c>
    </row>
    <row r="222" spans="1:20" x14ac:dyDescent="0.3">
      <c r="A222" s="263" t="s">
        <v>800</v>
      </c>
      <c r="B222" s="250" t="s">
        <v>801</v>
      </c>
      <c r="C222" s="251" t="s">
        <v>1837</v>
      </c>
      <c r="D222" s="283">
        <v>4.74</v>
      </c>
      <c r="E222" s="264">
        <v>7800</v>
      </c>
      <c r="F222" s="237" t="s">
        <v>1842</v>
      </c>
      <c r="G222" s="127"/>
      <c r="H222" s="254" t="s">
        <v>1174</v>
      </c>
      <c r="I222" s="265" t="s">
        <v>1174</v>
      </c>
      <c r="J222" s="256" t="s">
        <v>1174</v>
      </c>
      <c r="K222" s="287">
        <v>2.42</v>
      </c>
      <c r="L222" s="288">
        <v>0.51100000000000001</v>
      </c>
      <c r="M222" s="259">
        <v>16</v>
      </c>
      <c r="N222" s="273">
        <v>7750</v>
      </c>
      <c r="O222" s="274">
        <v>8810</v>
      </c>
      <c r="P222" s="246">
        <v>265</v>
      </c>
      <c r="Q222" s="247">
        <v>3.4000000000000002E-2</v>
      </c>
      <c r="R222" s="262">
        <v>2</v>
      </c>
      <c r="S222" s="237" t="s">
        <v>1842</v>
      </c>
      <c r="T222" s="237" t="s">
        <v>1843</v>
      </c>
    </row>
    <row r="223" spans="1:20" x14ac:dyDescent="0.3">
      <c r="A223" s="263" t="s">
        <v>456</v>
      </c>
      <c r="B223" s="250" t="s">
        <v>457</v>
      </c>
      <c r="C223" s="251" t="s">
        <v>1826</v>
      </c>
      <c r="D223" s="252" t="s">
        <v>1826</v>
      </c>
      <c r="E223" s="264">
        <v>248</v>
      </c>
      <c r="F223" s="237" t="s">
        <v>1974</v>
      </c>
      <c r="G223" s="127"/>
      <c r="H223" s="254" t="s">
        <v>1174</v>
      </c>
      <c r="I223" s="265" t="s">
        <v>1174</v>
      </c>
      <c r="J223" s="256" t="s">
        <v>1174</v>
      </c>
      <c r="K223" s="257" t="s">
        <v>1174</v>
      </c>
      <c r="L223" s="258" t="s">
        <v>1174</v>
      </c>
      <c r="M223" s="259" t="s">
        <v>1174</v>
      </c>
      <c r="N223" s="273"/>
      <c r="O223" s="274"/>
      <c r="P223" s="274">
        <v>69</v>
      </c>
      <c r="Q223" s="247">
        <v>0.28000000000000003</v>
      </c>
      <c r="R223" s="262">
        <v>14</v>
      </c>
      <c r="S223" s="237" t="s">
        <v>1974</v>
      </c>
      <c r="T223" s="237"/>
    </row>
    <row r="224" spans="1:20" x14ac:dyDescent="0.3">
      <c r="A224" s="249" t="s">
        <v>694</v>
      </c>
      <c r="B224" s="250" t="s">
        <v>694</v>
      </c>
      <c r="C224" s="251" t="s">
        <v>1826</v>
      </c>
      <c r="D224" s="252" t="s">
        <v>1826</v>
      </c>
      <c r="E224" s="264">
        <v>100</v>
      </c>
      <c r="F224" s="237" t="s">
        <v>1886</v>
      </c>
      <c r="G224" s="127"/>
      <c r="H224" s="254" t="s">
        <v>1174</v>
      </c>
      <c r="I224" s="265" t="s">
        <v>1174</v>
      </c>
      <c r="J224" s="256" t="s">
        <v>1174</v>
      </c>
      <c r="K224" s="257" t="s">
        <v>1174</v>
      </c>
      <c r="L224" s="258" t="s">
        <v>1174</v>
      </c>
      <c r="M224" s="259" t="s">
        <v>1174</v>
      </c>
      <c r="N224" s="273"/>
      <c r="O224" s="274"/>
      <c r="P224" s="268">
        <f>Q224*E224</f>
        <v>20</v>
      </c>
      <c r="Q224" s="269">
        <f>$P$2</f>
        <v>0.2</v>
      </c>
      <c r="R224" s="262"/>
      <c r="S224" s="237"/>
      <c r="T224" s="237" t="s">
        <v>1830</v>
      </c>
    </row>
    <row r="225" spans="1:20" x14ac:dyDescent="0.3">
      <c r="A225" s="249" t="s">
        <v>441</v>
      </c>
      <c r="B225" s="250" t="s">
        <v>442</v>
      </c>
      <c r="C225" s="251" t="s">
        <v>1826</v>
      </c>
      <c r="D225" s="252" t="s">
        <v>1826</v>
      </c>
      <c r="E225" s="264">
        <v>1800</v>
      </c>
      <c r="F225" s="237" t="s">
        <v>1975</v>
      </c>
      <c r="G225" s="127"/>
      <c r="H225" s="254" t="s">
        <v>1174</v>
      </c>
      <c r="I225" s="265" t="s">
        <v>1174</v>
      </c>
      <c r="J225" s="256" t="s">
        <v>1174</v>
      </c>
      <c r="K225" s="257" t="s">
        <v>1174</v>
      </c>
      <c r="L225" s="258" t="s">
        <v>1174</v>
      </c>
      <c r="M225" s="259" t="s">
        <v>1174</v>
      </c>
      <c r="N225" s="273"/>
      <c r="O225" s="274"/>
      <c r="P225" s="274">
        <v>200</v>
      </c>
      <c r="Q225" s="247">
        <v>0.11</v>
      </c>
      <c r="R225" s="262"/>
      <c r="S225" s="237" t="s">
        <v>1975</v>
      </c>
      <c r="T225" s="237"/>
    </row>
    <row r="226" spans="1:20" x14ac:dyDescent="0.3">
      <c r="A226" s="249" t="s">
        <v>443</v>
      </c>
      <c r="B226" s="250" t="s">
        <v>443</v>
      </c>
      <c r="C226" s="251" t="s">
        <v>1826</v>
      </c>
      <c r="D226" s="252" t="s">
        <v>1826</v>
      </c>
      <c r="E226" s="264">
        <v>1100</v>
      </c>
      <c r="F226" s="237" t="s">
        <v>1975</v>
      </c>
      <c r="G226" s="127"/>
      <c r="H226" s="254" t="s">
        <v>1174</v>
      </c>
      <c r="I226" s="265" t="s">
        <v>1174</v>
      </c>
      <c r="J226" s="256" t="s">
        <v>1174</v>
      </c>
      <c r="K226" s="257" t="s">
        <v>1174</v>
      </c>
      <c r="L226" s="258" t="s">
        <v>1174</v>
      </c>
      <c r="M226" s="259" t="s">
        <v>1174</v>
      </c>
      <c r="N226" s="273"/>
      <c r="O226" s="274"/>
      <c r="P226" s="274">
        <v>150</v>
      </c>
      <c r="Q226" s="247">
        <v>0.14000000000000001</v>
      </c>
      <c r="R226" s="262"/>
      <c r="S226" s="237" t="s">
        <v>1975</v>
      </c>
      <c r="T226" s="237"/>
    </row>
    <row r="227" spans="1:20" x14ac:dyDescent="0.3">
      <c r="A227" s="249" t="s">
        <v>794</v>
      </c>
      <c r="B227" s="250" t="s">
        <v>794</v>
      </c>
      <c r="C227" s="251" t="s">
        <v>1826</v>
      </c>
      <c r="D227" s="252" t="s">
        <v>1826</v>
      </c>
      <c r="E227" s="264">
        <v>8900</v>
      </c>
      <c r="F227" s="237" t="s">
        <v>1957</v>
      </c>
      <c r="G227" s="127"/>
      <c r="H227" s="254" t="s">
        <v>1174</v>
      </c>
      <c r="I227" s="265" t="s">
        <v>1174</v>
      </c>
      <c r="J227" s="256" t="s">
        <v>1174</v>
      </c>
      <c r="K227" s="257" t="s">
        <v>1174</v>
      </c>
      <c r="L227" s="258" t="s">
        <v>1174</v>
      </c>
      <c r="M227" s="259" t="s">
        <v>1174</v>
      </c>
      <c r="N227" s="273"/>
      <c r="O227" s="274"/>
      <c r="P227" s="246">
        <v>0</v>
      </c>
      <c r="Q227" s="247">
        <v>0</v>
      </c>
      <c r="R227" s="262"/>
      <c r="S227" s="237" t="s">
        <v>1957</v>
      </c>
      <c r="T227" s="237" t="s">
        <v>1958</v>
      </c>
    </row>
    <row r="228" spans="1:20" ht="14.25" customHeight="1" x14ac:dyDescent="0.3">
      <c r="A228" s="263" t="s">
        <v>379</v>
      </c>
      <c r="B228" s="250" t="s">
        <v>380</v>
      </c>
      <c r="C228" s="251" t="s">
        <v>1826</v>
      </c>
      <c r="D228" s="252" t="s">
        <v>1826</v>
      </c>
      <c r="E228" s="264">
        <v>2000</v>
      </c>
      <c r="F228" s="237" t="s">
        <v>1960</v>
      </c>
      <c r="G228" s="127"/>
      <c r="H228" s="254" t="s">
        <v>1174</v>
      </c>
      <c r="I228" s="265" t="s">
        <v>1174</v>
      </c>
      <c r="J228" s="256" t="s">
        <v>1174</v>
      </c>
      <c r="K228" s="257" t="s">
        <v>1174</v>
      </c>
      <c r="L228" s="258" t="s">
        <v>1174</v>
      </c>
      <c r="M228" s="259" t="s">
        <v>1174</v>
      </c>
      <c r="N228" s="267">
        <v>1900</v>
      </c>
      <c r="O228" s="246">
        <v>2100</v>
      </c>
      <c r="P228" s="246">
        <v>50</v>
      </c>
      <c r="Q228" s="247">
        <v>0.03</v>
      </c>
      <c r="R228" s="262">
        <v>2</v>
      </c>
      <c r="S228" s="237" t="s">
        <v>1960</v>
      </c>
      <c r="T228" s="237" t="s">
        <v>1899</v>
      </c>
    </row>
    <row r="229" spans="1:20" x14ac:dyDescent="0.3">
      <c r="A229" s="263" t="s">
        <v>520</v>
      </c>
      <c r="B229" s="250" t="s">
        <v>521</v>
      </c>
      <c r="C229" s="251" t="s">
        <v>1826</v>
      </c>
      <c r="D229" s="252" t="s">
        <v>1826</v>
      </c>
      <c r="E229" s="264">
        <v>1140</v>
      </c>
      <c r="F229" s="237" t="s">
        <v>1938</v>
      </c>
      <c r="G229" s="127"/>
      <c r="H229" s="254" t="s">
        <v>1174</v>
      </c>
      <c r="I229" s="265" t="s">
        <v>1174</v>
      </c>
      <c r="J229" s="256" t="s">
        <v>1174</v>
      </c>
      <c r="K229" s="257" t="s">
        <v>1174</v>
      </c>
      <c r="L229" s="258" t="s">
        <v>1174</v>
      </c>
      <c r="M229" s="259" t="s">
        <v>1174</v>
      </c>
      <c r="N229" s="267"/>
      <c r="O229" s="246"/>
      <c r="P229" s="268">
        <f>Q229*E229</f>
        <v>228</v>
      </c>
      <c r="Q229" s="269">
        <f>$P$2</f>
        <v>0.2</v>
      </c>
      <c r="R229" s="262"/>
      <c r="S229" s="237"/>
      <c r="T229" s="237" t="s">
        <v>1830</v>
      </c>
    </row>
    <row r="230" spans="1:20" ht="14.25" customHeight="1" x14ac:dyDescent="0.3">
      <c r="A230" s="263" t="s">
        <v>522</v>
      </c>
      <c r="B230" s="250" t="s">
        <v>523</v>
      </c>
      <c r="C230" s="251" t="s">
        <v>1826</v>
      </c>
      <c r="D230" s="252" t="s">
        <v>1826</v>
      </c>
      <c r="E230" s="264">
        <v>1140</v>
      </c>
      <c r="F230" s="237" t="s">
        <v>1828</v>
      </c>
      <c r="G230" s="127"/>
      <c r="H230" s="254" t="s">
        <v>1174</v>
      </c>
      <c r="I230" s="265" t="s">
        <v>1174</v>
      </c>
      <c r="J230" s="256" t="s">
        <v>1174</v>
      </c>
      <c r="K230" s="257" t="s">
        <v>1174</v>
      </c>
      <c r="L230" s="258" t="s">
        <v>1174</v>
      </c>
      <c r="M230" s="259" t="s">
        <v>1174</v>
      </c>
      <c r="N230" s="267"/>
      <c r="O230" s="246"/>
      <c r="P230" s="246">
        <v>20</v>
      </c>
      <c r="Q230" s="247">
        <v>0.02</v>
      </c>
      <c r="R230" s="262"/>
      <c r="S230" s="237" t="s">
        <v>1828</v>
      </c>
      <c r="T230" s="237"/>
    </row>
    <row r="231" spans="1:20" ht="15.75" customHeight="1" x14ac:dyDescent="0.3">
      <c r="A231" s="263" t="s">
        <v>860</v>
      </c>
      <c r="B231" s="250" t="s">
        <v>861</v>
      </c>
      <c r="C231" s="251" t="s">
        <v>1826</v>
      </c>
      <c r="D231" s="252" t="s">
        <v>1826</v>
      </c>
      <c r="E231" s="264">
        <v>710</v>
      </c>
      <c r="F231" s="237" t="s">
        <v>1845</v>
      </c>
      <c r="G231" s="127"/>
      <c r="H231" s="254" t="s">
        <v>1174</v>
      </c>
      <c r="I231" s="265" t="s">
        <v>1174</v>
      </c>
      <c r="J231" s="256" t="s">
        <v>1174</v>
      </c>
      <c r="K231" s="257" t="s">
        <v>1174</v>
      </c>
      <c r="L231" s="258" t="s">
        <v>1174</v>
      </c>
      <c r="M231" s="259" t="s">
        <v>1174</v>
      </c>
      <c r="N231" s="267"/>
      <c r="O231" s="246"/>
      <c r="P231" s="246">
        <v>41</v>
      </c>
      <c r="Q231" s="247">
        <v>0.06</v>
      </c>
      <c r="R231" s="262">
        <v>3</v>
      </c>
      <c r="S231" s="237" t="s">
        <v>1845</v>
      </c>
      <c r="T231" s="237"/>
    </row>
    <row r="232" spans="1:20" s="36" customFormat="1" x14ac:dyDescent="0.3">
      <c r="A232" s="249" t="s">
        <v>748</v>
      </c>
      <c r="B232" s="250" t="s">
        <v>748</v>
      </c>
      <c r="C232" s="251" t="s">
        <v>1826</v>
      </c>
      <c r="D232" s="252" t="s">
        <v>1826</v>
      </c>
      <c r="E232" s="264">
        <v>8</v>
      </c>
      <c r="F232" s="237" t="s">
        <v>1875</v>
      </c>
      <c r="G232" s="127"/>
      <c r="H232" s="254" t="s">
        <v>1174</v>
      </c>
      <c r="I232" s="265" t="s">
        <v>1174</v>
      </c>
      <c r="J232" s="256" t="s">
        <v>1174</v>
      </c>
      <c r="K232" s="257" t="s">
        <v>1174</v>
      </c>
      <c r="L232" s="258" t="s">
        <v>1174</v>
      </c>
      <c r="M232" s="259" t="s">
        <v>1174</v>
      </c>
      <c r="N232" s="267"/>
      <c r="O232" s="246"/>
      <c r="P232" s="268">
        <f>Q232*E232</f>
        <v>1.6</v>
      </c>
      <c r="Q232" s="269">
        <f>$P$2</f>
        <v>0.2</v>
      </c>
      <c r="R232" s="262"/>
      <c r="S232" s="237"/>
      <c r="T232" s="237" t="s">
        <v>1830</v>
      </c>
    </row>
    <row r="233" spans="1:20" s="36" customFormat="1" x14ac:dyDescent="0.3">
      <c r="A233" s="249" t="s">
        <v>1004</v>
      </c>
      <c r="B233" s="250" t="s">
        <v>1004</v>
      </c>
      <c r="C233" s="251" t="s">
        <v>1826</v>
      </c>
      <c r="D233" s="252" t="s">
        <v>1826</v>
      </c>
      <c r="E233" s="264">
        <v>907.5</v>
      </c>
      <c r="F233" s="237" t="s">
        <v>1828</v>
      </c>
      <c r="G233" s="127"/>
      <c r="H233" s="254" t="s">
        <v>1174</v>
      </c>
      <c r="I233" s="265" t="s">
        <v>1174</v>
      </c>
      <c r="J233" s="256" t="s">
        <v>1174</v>
      </c>
      <c r="K233" s="257" t="s">
        <v>1174</v>
      </c>
      <c r="L233" s="258" t="s">
        <v>1174</v>
      </c>
      <c r="M233" s="259" t="s">
        <v>1174</v>
      </c>
      <c r="N233" s="267"/>
      <c r="O233" s="246"/>
      <c r="P233" s="246">
        <v>12.5</v>
      </c>
      <c r="Q233" s="247">
        <v>0.01</v>
      </c>
      <c r="R233" s="262"/>
      <c r="S233" s="237" t="s">
        <v>1828</v>
      </c>
      <c r="T233" s="237"/>
    </row>
    <row r="234" spans="1:20" ht="15.75" customHeight="1" x14ac:dyDescent="0.3">
      <c r="A234" s="263" t="s">
        <v>561</v>
      </c>
      <c r="B234" s="250" t="s">
        <v>561</v>
      </c>
      <c r="C234" s="251" t="s">
        <v>1826</v>
      </c>
      <c r="D234" s="252" t="s">
        <v>1826</v>
      </c>
      <c r="E234" s="264">
        <v>595</v>
      </c>
      <c r="F234" s="237" t="s">
        <v>1886</v>
      </c>
      <c r="G234" s="127"/>
      <c r="H234" s="254" t="s">
        <v>1174</v>
      </c>
      <c r="I234" s="272" t="s">
        <v>1174</v>
      </c>
      <c r="J234" s="256" t="s">
        <v>1174</v>
      </c>
      <c r="K234" s="257" t="s">
        <v>1174</v>
      </c>
      <c r="L234" s="258" t="s">
        <v>1174</v>
      </c>
      <c r="M234" s="259" t="s">
        <v>1174</v>
      </c>
      <c r="N234" s="267"/>
      <c r="O234" s="246"/>
      <c r="P234" s="268">
        <f>Q234*E234</f>
        <v>119</v>
      </c>
      <c r="Q234" s="269">
        <f>$P$2</f>
        <v>0.2</v>
      </c>
      <c r="R234" s="262"/>
      <c r="S234" s="237"/>
      <c r="T234" s="237" t="s">
        <v>1830</v>
      </c>
    </row>
    <row r="235" spans="1:20" ht="15.75" customHeight="1" x14ac:dyDescent="0.3">
      <c r="A235" s="249" t="s">
        <v>752</v>
      </c>
      <c r="B235" s="250" t="s">
        <v>752</v>
      </c>
      <c r="C235" s="251" t="s">
        <v>1826</v>
      </c>
      <c r="D235" s="252" t="s">
        <v>1826</v>
      </c>
      <c r="E235" s="264">
        <v>1255</v>
      </c>
      <c r="F235" s="237" t="s">
        <v>1976</v>
      </c>
      <c r="G235" s="127" t="s">
        <v>1977</v>
      </c>
      <c r="H235" s="254" t="s">
        <v>1174</v>
      </c>
      <c r="I235" s="272" t="s">
        <v>1174</v>
      </c>
      <c r="J235" s="256" t="s">
        <v>1174</v>
      </c>
      <c r="K235" s="257" t="s">
        <v>1174</v>
      </c>
      <c r="L235" s="258" t="s">
        <v>1174</v>
      </c>
      <c r="M235" s="259" t="s">
        <v>1174</v>
      </c>
      <c r="N235" s="267"/>
      <c r="O235" s="246"/>
      <c r="P235" s="246">
        <v>115</v>
      </c>
      <c r="Q235" s="247">
        <v>0.09</v>
      </c>
      <c r="R235" s="262"/>
      <c r="S235" s="237" t="s">
        <v>1976</v>
      </c>
      <c r="T235" s="237"/>
    </row>
    <row r="236" spans="1:20" ht="15.75" customHeight="1" x14ac:dyDescent="0.3">
      <c r="A236" s="263" t="s">
        <v>585</v>
      </c>
      <c r="B236" s="250" t="s">
        <v>585</v>
      </c>
      <c r="C236" s="251" t="s">
        <v>1826</v>
      </c>
      <c r="D236" s="252" t="s">
        <v>1826</v>
      </c>
      <c r="E236" s="264">
        <v>368</v>
      </c>
      <c r="F236" s="237" t="s">
        <v>1978</v>
      </c>
      <c r="G236" s="127"/>
      <c r="H236" s="254" t="s">
        <v>1174</v>
      </c>
      <c r="I236" s="265" t="s">
        <v>1174</v>
      </c>
      <c r="J236" s="256" t="s">
        <v>1174</v>
      </c>
      <c r="K236" s="257" t="s">
        <v>1174</v>
      </c>
      <c r="L236" s="258" t="s">
        <v>1174</v>
      </c>
      <c r="M236" s="259" t="s">
        <v>1174</v>
      </c>
      <c r="N236" s="267"/>
      <c r="O236" s="246"/>
      <c r="P236" s="246">
        <v>130</v>
      </c>
      <c r="Q236" s="247">
        <v>0.35</v>
      </c>
      <c r="R236" s="262"/>
      <c r="S236" s="237" t="s">
        <v>1978</v>
      </c>
      <c r="T236" s="237"/>
    </row>
    <row r="237" spans="1:20" ht="15.75" customHeight="1" x14ac:dyDescent="0.3">
      <c r="A237" s="263" t="s">
        <v>552</v>
      </c>
      <c r="B237" s="250" t="s">
        <v>552</v>
      </c>
      <c r="C237" s="251" t="s">
        <v>1826</v>
      </c>
      <c r="D237" s="252" t="s">
        <v>1826</v>
      </c>
      <c r="E237" s="264">
        <v>650</v>
      </c>
      <c r="F237" s="237" t="s">
        <v>1854</v>
      </c>
      <c r="G237" s="127"/>
      <c r="H237" s="254" t="s">
        <v>1174</v>
      </c>
      <c r="I237" s="272" t="s">
        <v>1174</v>
      </c>
      <c r="J237" s="256" t="s">
        <v>1174</v>
      </c>
      <c r="K237" s="257" t="s">
        <v>1174</v>
      </c>
      <c r="L237" s="258" t="s">
        <v>1174</v>
      </c>
      <c r="M237" s="259" t="s">
        <v>1174</v>
      </c>
      <c r="N237" s="267"/>
      <c r="O237" s="246"/>
      <c r="P237" s="268">
        <f t="shared" ref="P237:P241" si="14">Q237*E237</f>
        <v>130</v>
      </c>
      <c r="Q237" s="269">
        <f t="shared" ref="Q237:Q241" si="15">$P$2</f>
        <v>0.2</v>
      </c>
      <c r="R237" s="262"/>
      <c r="S237" s="237"/>
      <c r="T237" s="237" t="s">
        <v>1830</v>
      </c>
    </row>
    <row r="238" spans="1:20" ht="15.65" customHeight="1" x14ac:dyDescent="0.3">
      <c r="A238" s="249" t="s">
        <v>465</v>
      </c>
      <c r="B238" s="250" t="s">
        <v>465</v>
      </c>
      <c r="C238" s="251" t="s">
        <v>1826</v>
      </c>
      <c r="D238" s="252" t="s">
        <v>1826</v>
      </c>
      <c r="E238" s="264">
        <v>630</v>
      </c>
      <c r="F238" s="237" t="s">
        <v>1854</v>
      </c>
      <c r="G238" s="127"/>
      <c r="H238" s="254" t="s">
        <v>1174</v>
      </c>
      <c r="I238" s="272" t="s">
        <v>1174</v>
      </c>
      <c r="J238" s="256" t="s">
        <v>1174</v>
      </c>
      <c r="K238" s="257" t="s">
        <v>1174</v>
      </c>
      <c r="L238" s="258" t="s">
        <v>1174</v>
      </c>
      <c r="M238" s="259" t="s">
        <v>1174</v>
      </c>
      <c r="N238" s="267"/>
      <c r="O238" s="246"/>
      <c r="P238" s="268">
        <f t="shared" si="14"/>
        <v>126</v>
      </c>
      <c r="Q238" s="269">
        <f t="shared" si="15"/>
        <v>0.2</v>
      </c>
      <c r="R238" s="262"/>
      <c r="S238" s="237"/>
      <c r="T238" s="237" t="s">
        <v>1830</v>
      </c>
    </row>
    <row r="239" spans="1:20" x14ac:dyDescent="0.3">
      <c r="A239" s="249" t="s">
        <v>399</v>
      </c>
      <c r="B239" s="250" t="s">
        <v>400</v>
      </c>
      <c r="C239" s="251" t="s">
        <v>1826</v>
      </c>
      <c r="D239" s="252" t="s">
        <v>1826</v>
      </c>
      <c r="E239" s="264">
        <v>2300</v>
      </c>
      <c r="F239" s="237" t="s">
        <v>1854</v>
      </c>
      <c r="G239" s="127"/>
      <c r="H239" s="254" t="s">
        <v>1174</v>
      </c>
      <c r="I239" s="265" t="s">
        <v>1174</v>
      </c>
      <c r="J239" s="256" t="s">
        <v>1174</v>
      </c>
      <c r="K239" s="257" t="s">
        <v>1174</v>
      </c>
      <c r="L239" s="258" t="s">
        <v>1174</v>
      </c>
      <c r="M239" s="259" t="s">
        <v>1174</v>
      </c>
      <c r="N239" s="267"/>
      <c r="O239" s="246"/>
      <c r="P239" s="268">
        <f t="shared" si="14"/>
        <v>460</v>
      </c>
      <c r="Q239" s="269">
        <f t="shared" si="15"/>
        <v>0.2</v>
      </c>
      <c r="R239" s="262"/>
      <c r="S239" s="237"/>
      <c r="T239" s="237" t="s">
        <v>1830</v>
      </c>
    </row>
    <row r="240" spans="1:20" ht="15.75" customHeight="1" x14ac:dyDescent="0.3">
      <c r="A240" s="263" t="s">
        <v>666</v>
      </c>
      <c r="B240" s="250" t="s">
        <v>666</v>
      </c>
      <c r="C240" s="251" t="s">
        <v>1826</v>
      </c>
      <c r="D240" s="252" t="s">
        <v>1826</v>
      </c>
      <c r="E240" s="264">
        <v>30</v>
      </c>
      <c r="F240" s="237" t="s">
        <v>1979</v>
      </c>
      <c r="G240" s="127"/>
      <c r="H240" s="254" t="s">
        <v>1174</v>
      </c>
      <c r="I240" s="265" t="s">
        <v>1174</v>
      </c>
      <c r="J240" s="256" t="s">
        <v>1174</v>
      </c>
      <c r="K240" s="257" t="s">
        <v>1174</v>
      </c>
      <c r="L240" s="258" t="s">
        <v>1174</v>
      </c>
      <c r="M240" s="259" t="s">
        <v>1174</v>
      </c>
      <c r="N240" s="267"/>
      <c r="O240" s="246"/>
      <c r="P240" s="268">
        <f t="shared" si="14"/>
        <v>6</v>
      </c>
      <c r="Q240" s="269">
        <f t="shared" si="15"/>
        <v>0.2</v>
      </c>
      <c r="R240" s="262"/>
      <c r="S240" s="237"/>
      <c r="T240" s="237" t="s">
        <v>1830</v>
      </c>
    </row>
    <row r="241" spans="1:20" x14ac:dyDescent="0.3">
      <c r="A241" s="281" t="s">
        <v>313</v>
      </c>
      <c r="B241" s="250" t="s">
        <v>313</v>
      </c>
      <c r="C241" s="251" t="s">
        <v>1826</v>
      </c>
      <c r="D241" s="252" t="s">
        <v>1826</v>
      </c>
      <c r="E241" s="264">
        <v>358</v>
      </c>
      <c r="F241" s="237" t="s">
        <v>1848</v>
      </c>
      <c r="G241" s="127"/>
      <c r="H241" s="254" t="s">
        <v>1174</v>
      </c>
      <c r="I241" s="265" t="s">
        <v>1174</v>
      </c>
      <c r="J241" s="256" t="s">
        <v>1174</v>
      </c>
      <c r="K241" s="257" t="s">
        <v>1174</v>
      </c>
      <c r="L241" s="258" t="s">
        <v>1174</v>
      </c>
      <c r="M241" s="259" t="s">
        <v>1174</v>
      </c>
      <c r="N241" s="267"/>
      <c r="O241" s="246"/>
      <c r="P241" s="268">
        <f t="shared" si="14"/>
        <v>71.600000000000009</v>
      </c>
      <c r="Q241" s="269">
        <f t="shared" si="15"/>
        <v>0.2</v>
      </c>
      <c r="R241" s="262"/>
      <c r="S241" s="237"/>
      <c r="T241" s="237" t="s">
        <v>1830</v>
      </c>
    </row>
    <row r="242" spans="1:20" x14ac:dyDescent="0.3">
      <c r="A242" s="249" t="s">
        <v>538</v>
      </c>
      <c r="B242" s="250" t="s">
        <v>539</v>
      </c>
      <c r="C242" s="251" t="s">
        <v>1826</v>
      </c>
      <c r="D242" s="252" t="s">
        <v>1826</v>
      </c>
      <c r="E242" s="264">
        <v>162</v>
      </c>
      <c r="F242" s="237" t="s">
        <v>1980</v>
      </c>
      <c r="G242" s="127"/>
      <c r="H242" s="254" t="s">
        <v>1174</v>
      </c>
      <c r="I242" s="265" t="s">
        <v>1174</v>
      </c>
      <c r="J242" s="266" t="s">
        <v>1174</v>
      </c>
      <c r="K242" s="276" t="s">
        <v>1174</v>
      </c>
      <c r="L242" s="258" t="s">
        <v>1174</v>
      </c>
      <c r="M242" s="278" t="s">
        <v>1174</v>
      </c>
      <c r="N242" s="267"/>
      <c r="O242" s="246"/>
      <c r="P242" s="246">
        <v>37</v>
      </c>
      <c r="Q242" s="247">
        <v>0.23</v>
      </c>
      <c r="R242" s="262">
        <v>2</v>
      </c>
      <c r="S242" s="237" t="s">
        <v>1980</v>
      </c>
      <c r="T242" s="237"/>
    </row>
    <row r="243" spans="1:20" ht="15.75" customHeight="1" x14ac:dyDescent="0.3">
      <c r="A243" s="263" t="s">
        <v>737</v>
      </c>
      <c r="B243" s="250" t="s">
        <v>737</v>
      </c>
      <c r="C243" s="251" t="s">
        <v>1826</v>
      </c>
      <c r="D243" s="252" t="s">
        <v>1826</v>
      </c>
      <c r="E243" s="264">
        <v>69</v>
      </c>
      <c r="F243" s="237" t="s">
        <v>1914</v>
      </c>
      <c r="G243" s="127"/>
      <c r="H243" s="254" t="s">
        <v>1174</v>
      </c>
      <c r="I243" s="265" t="s">
        <v>1174</v>
      </c>
      <c r="J243" s="256" t="s">
        <v>1174</v>
      </c>
      <c r="K243" s="257" t="s">
        <v>1174</v>
      </c>
      <c r="L243" s="258" t="s">
        <v>1174</v>
      </c>
      <c r="M243" s="259" t="s">
        <v>1174</v>
      </c>
      <c r="N243" s="267"/>
      <c r="O243" s="246"/>
      <c r="P243" s="246">
        <v>18</v>
      </c>
      <c r="Q243" s="247">
        <v>0.26</v>
      </c>
      <c r="R243" s="262">
        <v>9</v>
      </c>
      <c r="S243" s="237" t="s">
        <v>1914</v>
      </c>
      <c r="T243" s="237"/>
    </row>
    <row r="244" spans="1:20" ht="15.75" customHeight="1" x14ac:dyDescent="0.3">
      <c r="A244" s="249" t="s">
        <v>768</v>
      </c>
      <c r="B244" s="250" t="s">
        <v>769</v>
      </c>
      <c r="C244" s="251" t="s">
        <v>1826</v>
      </c>
      <c r="D244" s="252" t="s">
        <v>1826</v>
      </c>
      <c r="E244" s="264">
        <v>1200</v>
      </c>
      <c r="F244" s="237" t="s">
        <v>1981</v>
      </c>
      <c r="G244" s="127"/>
      <c r="H244" s="254" t="s">
        <v>1174</v>
      </c>
      <c r="I244" s="265" t="s">
        <v>1174</v>
      </c>
      <c r="J244" s="256" t="s">
        <v>1174</v>
      </c>
      <c r="K244" s="257" t="s">
        <v>1174</v>
      </c>
      <c r="L244" s="258" t="s">
        <v>1174</v>
      </c>
      <c r="M244" s="259" t="s">
        <v>1174</v>
      </c>
      <c r="N244" s="267"/>
      <c r="O244" s="246"/>
      <c r="P244" s="246">
        <v>100</v>
      </c>
      <c r="Q244" s="247">
        <v>0.08</v>
      </c>
      <c r="R244" s="262"/>
      <c r="S244" s="237" t="s">
        <v>1981</v>
      </c>
      <c r="T244" s="237"/>
    </row>
    <row r="245" spans="1:20" ht="15.75" customHeight="1" x14ac:dyDescent="0.3">
      <c r="A245" s="249" t="s">
        <v>681</v>
      </c>
      <c r="B245" s="250" t="s">
        <v>681</v>
      </c>
      <c r="C245" s="251" t="s">
        <v>1826</v>
      </c>
      <c r="D245" s="252" t="s">
        <v>1826</v>
      </c>
      <c r="E245" s="264">
        <v>120</v>
      </c>
      <c r="F245" s="237" t="s">
        <v>1982</v>
      </c>
      <c r="G245" s="127"/>
      <c r="H245" s="254" t="s">
        <v>1174</v>
      </c>
      <c r="I245" s="265" t="s">
        <v>1174</v>
      </c>
      <c r="J245" s="256" t="s">
        <v>1174</v>
      </c>
      <c r="K245" s="257" t="s">
        <v>1174</v>
      </c>
      <c r="L245" s="258" t="s">
        <v>1174</v>
      </c>
      <c r="M245" s="259" t="s">
        <v>1174</v>
      </c>
      <c r="N245" s="267"/>
      <c r="O245" s="246"/>
      <c r="P245" s="268">
        <f t="shared" ref="P245:P248" si="16">Q245*E245</f>
        <v>24</v>
      </c>
      <c r="Q245" s="269">
        <f t="shared" ref="Q245:Q248" si="17">$P$2</f>
        <v>0.2</v>
      </c>
      <c r="R245" s="262"/>
      <c r="S245" s="237"/>
      <c r="T245" s="237" t="s">
        <v>1830</v>
      </c>
    </row>
    <row r="246" spans="1:20" ht="15.75" customHeight="1" x14ac:dyDescent="0.3">
      <c r="A246" s="249" t="s">
        <v>682</v>
      </c>
      <c r="B246" s="250" t="s">
        <v>682</v>
      </c>
      <c r="C246" s="251" t="s">
        <v>1826</v>
      </c>
      <c r="D246" s="252" t="s">
        <v>1826</v>
      </c>
      <c r="E246" s="264">
        <v>160</v>
      </c>
      <c r="F246" s="237" t="s">
        <v>1982</v>
      </c>
      <c r="G246" s="127"/>
      <c r="H246" s="254" t="s">
        <v>1174</v>
      </c>
      <c r="I246" s="265" t="s">
        <v>1174</v>
      </c>
      <c r="J246" s="256" t="s">
        <v>1174</v>
      </c>
      <c r="K246" s="257" t="s">
        <v>1174</v>
      </c>
      <c r="L246" s="258" t="s">
        <v>1174</v>
      </c>
      <c r="M246" s="259" t="s">
        <v>1174</v>
      </c>
      <c r="N246" s="267"/>
      <c r="O246" s="246"/>
      <c r="P246" s="268">
        <f t="shared" si="16"/>
        <v>32</v>
      </c>
      <c r="Q246" s="269">
        <f t="shared" si="17"/>
        <v>0.2</v>
      </c>
      <c r="R246" s="262"/>
      <c r="S246" s="237"/>
      <c r="T246" s="237" t="s">
        <v>1830</v>
      </c>
    </row>
    <row r="247" spans="1:20" ht="15.75" customHeight="1" x14ac:dyDescent="0.3">
      <c r="A247" s="249" t="s">
        <v>683</v>
      </c>
      <c r="B247" s="250" t="s">
        <v>683</v>
      </c>
      <c r="C247" s="251" t="s">
        <v>1826</v>
      </c>
      <c r="D247" s="252" t="s">
        <v>1826</v>
      </c>
      <c r="E247" s="264">
        <v>60</v>
      </c>
      <c r="F247" s="237" t="s">
        <v>1982</v>
      </c>
      <c r="G247" s="127"/>
      <c r="H247" s="254" t="s">
        <v>1174</v>
      </c>
      <c r="I247" s="265" t="s">
        <v>1174</v>
      </c>
      <c r="J247" s="256" t="s">
        <v>1174</v>
      </c>
      <c r="K247" s="257" t="s">
        <v>1174</v>
      </c>
      <c r="L247" s="258" t="s">
        <v>1174</v>
      </c>
      <c r="M247" s="259" t="s">
        <v>1174</v>
      </c>
      <c r="N247" s="267"/>
      <c r="O247" s="246"/>
      <c r="P247" s="268">
        <f t="shared" si="16"/>
        <v>12</v>
      </c>
      <c r="Q247" s="269">
        <f t="shared" si="17"/>
        <v>0.2</v>
      </c>
      <c r="R247" s="262"/>
      <c r="S247" s="237"/>
      <c r="T247" s="237" t="s">
        <v>1830</v>
      </c>
    </row>
    <row r="248" spans="1:20" x14ac:dyDescent="0.3">
      <c r="A248" s="249" t="s">
        <v>684</v>
      </c>
      <c r="B248" s="250" t="s">
        <v>684</v>
      </c>
      <c r="C248" s="251" t="s">
        <v>1826</v>
      </c>
      <c r="D248" s="252" t="s">
        <v>1826</v>
      </c>
      <c r="E248" s="264">
        <v>80</v>
      </c>
      <c r="F248" s="237" t="s">
        <v>1982</v>
      </c>
      <c r="G248" s="127"/>
      <c r="H248" s="254" t="s">
        <v>1174</v>
      </c>
      <c r="I248" s="265" t="s">
        <v>1174</v>
      </c>
      <c r="J248" s="256" t="s">
        <v>1174</v>
      </c>
      <c r="K248" s="257" t="s">
        <v>1174</v>
      </c>
      <c r="L248" s="258" t="s">
        <v>1174</v>
      </c>
      <c r="M248" s="259" t="s">
        <v>1174</v>
      </c>
      <c r="N248" s="267"/>
      <c r="O248" s="246"/>
      <c r="P248" s="268">
        <f t="shared" si="16"/>
        <v>16</v>
      </c>
      <c r="Q248" s="269">
        <f t="shared" si="17"/>
        <v>0.2</v>
      </c>
      <c r="R248" s="262"/>
      <c r="S248" s="237"/>
      <c r="T248" s="237" t="s">
        <v>1830</v>
      </c>
    </row>
    <row r="249" spans="1:20" ht="15.75" customHeight="1" x14ac:dyDescent="0.3">
      <c r="A249" s="249" t="s">
        <v>685</v>
      </c>
      <c r="B249" s="250" t="s">
        <v>685</v>
      </c>
      <c r="C249" s="251" t="s">
        <v>1826</v>
      </c>
      <c r="D249" s="252" t="s">
        <v>1826</v>
      </c>
      <c r="E249" s="264">
        <v>105</v>
      </c>
      <c r="F249" s="237" t="s">
        <v>1982</v>
      </c>
      <c r="G249" s="127"/>
      <c r="H249" s="254" t="s">
        <v>1174</v>
      </c>
      <c r="I249" s="265" t="s">
        <v>1174</v>
      </c>
      <c r="J249" s="256" t="s">
        <v>1174</v>
      </c>
      <c r="K249" s="257" t="s">
        <v>1174</v>
      </c>
      <c r="L249" s="258" t="s">
        <v>1174</v>
      </c>
      <c r="M249" s="259" t="s">
        <v>1174</v>
      </c>
      <c r="N249" s="267"/>
      <c r="O249" s="246"/>
      <c r="P249" s="246">
        <v>44</v>
      </c>
      <c r="Q249" s="247">
        <v>0.42</v>
      </c>
      <c r="R249" s="262"/>
      <c r="S249" s="237" t="s">
        <v>1982</v>
      </c>
      <c r="T249" s="237"/>
    </row>
    <row r="250" spans="1:20" ht="15.75" customHeight="1" x14ac:dyDescent="0.3">
      <c r="A250" s="249" t="s">
        <v>686</v>
      </c>
      <c r="B250" s="250" t="s">
        <v>687</v>
      </c>
      <c r="C250" s="251" t="s">
        <v>1826</v>
      </c>
      <c r="D250" s="252" t="s">
        <v>1826</v>
      </c>
      <c r="E250" s="264">
        <v>31</v>
      </c>
      <c r="F250" s="237" t="s">
        <v>1983</v>
      </c>
      <c r="G250" s="127"/>
      <c r="H250" s="254" t="s">
        <v>1174</v>
      </c>
      <c r="I250" s="272" t="s">
        <v>1174</v>
      </c>
      <c r="J250" s="256" t="s">
        <v>1174</v>
      </c>
      <c r="K250" s="257" t="s">
        <v>1174</v>
      </c>
      <c r="L250" s="258" t="s">
        <v>1174</v>
      </c>
      <c r="M250" s="259" t="s">
        <v>1174</v>
      </c>
      <c r="N250" s="267"/>
      <c r="O250" s="246"/>
      <c r="P250" s="268">
        <f>Q250*E250</f>
        <v>6.2</v>
      </c>
      <c r="Q250" s="269">
        <f>$P$2</f>
        <v>0.2</v>
      </c>
      <c r="R250" s="262"/>
      <c r="S250" s="237"/>
      <c r="T250" s="237" t="s">
        <v>1830</v>
      </c>
    </row>
    <row r="251" spans="1:20" ht="15.75" customHeight="1" x14ac:dyDescent="0.3">
      <c r="A251" s="263" t="s">
        <v>877</v>
      </c>
      <c r="B251" s="250" t="s">
        <v>878</v>
      </c>
      <c r="C251" s="251" t="s">
        <v>1826</v>
      </c>
      <c r="D251" s="252" t="s">
        <v>1826</v>
      </c>
      <c r="E251" s="264">
        <v>458</v>
      </c>
      <c r="F251" s="237" t="s">
        <v>1851</v>
      </c>
      <c r="G251" s="127"/>
      <c r="H251" s="254" t="s">
        <v>1174</v>
      </c>
      <c r="I251" s="265" t="s">
        <v>1174</v>
      </c>
      <c r="J251" s="256" t="s">
        <v>1174</v>
      </c>
      <c r="K251" s="257" t="s">
        <v>1174</v>
      </c>
      <c r="L251" s="258" t="s">
        <v>1174</v>
      </c>
      <c r="M251" s="259" t="s">
        <v>1174</v>
      </c>
      <c r="N251" s="267"/>
      <c r="O251" s="246"/>
      <c r="P251" s="246">
        <v>59</v>
      </c>
      <c r="Q251" s="247">
        <v>0.13</v>
      </c>
      <c r="R251" s="262">
        <v>19</v>
      </c>
      <c r="S251" s="237" t="s">
        <v>1851</v>
      </c>
      <c r="T251" s="237"/>
    </row>
    <row r="252" spans="1:20" ht="15.75" customHeight="1" x14ac:dyDescent="0.3">
      <c r="A252" s="249" t="s">
        <v>688</v>
      </c>
      <c r="B252" s="250" t="s">
        <v>689</v>
      </c>
      <c r="C252" s="251" t="s">
        <v>1826</v>
      </c>
      <c r="D252" s="252" t="s">
        <v>1826</v>
      </c>
      <c r="E252" s="264">
        <v>31</v>
      </c>
      <c r="F252" s="237" t="s">
        <v>1983</v>
      </c>
      <c r="G252" s="127"/>
      <c r="H252" s="254" t="s">
        <v>1174</v>
      </c>
      <c r="I252" s="272" t="s">
        <v>1174</v>
      </c>
      <c r="J252" s="256" t="s">
        <v>1174</v>
      </c>
      <c r="K252" s="257" t="s">
        <v>1174</v>
      </c>
      <c r="L252" s="258" t="s">
        <v>1174</v>
      </c>
      <c r="M252" s="259" t="s">
        <v>1174</v>
      </c>
      <c r="N252" s="267"/>
      <c r="O252" s="246"/>
      <c r="P252" s="268">
        <f t="shared" ref="P252:P255" si="18">Q252*E252</f>
        <v>6.2</v>
      </c>
      <c r="Q252" s="269">
        <f t="shared" ref="Q252:Q255" si="19">$P$2</f>
        <v>0.2</v>
      </c>
      <c r="R252" s="262"/>
      <c r="S252" s="237"/>
      <c r="T252" s="237" t="s">
        <v>1830</v>
      </c>
    </row>
    <row r="253" spans="1:20" ht="14.15" customHeight="1" x14ac:dyDescent="0.3">
      <c r="A253" s="263" t="s">
        <v>233</v>
      </c>
      <c r="B253" s="250" t="s">
        <v>233</v>
      </c>
      <c r="C253" s="251" t="s">
        <v>1826</v>
      </c>
      <c r="D253" s="252" t="s">
        <v>1826</v>
      </c>
      <c r="E253" s="264">
        <v>710</v>
      </c>
      <c r="F253" s="237" t="s">
        <v>1853</v>
      </c>
      <c r="G253" s="127"/>
      <c r="H253" s="254" t="s">
        <v>1174</v>
      </c>
      <c r="I253" s="265" t="s">
        <v>1174</v>
      </c>
      <c r="J253" s="256" t="s">
        <v>1174</v>
      </c>
      <c r="K253" s="257" t="s">
        <v>1174</v>
      </c>
      <c r="L253" s="258" t="s">
        <v>1174</v>
      </c>
      <c r="M253" s="259" t="s">
        <v>1174</v>
      </c>
      <c r="N253" s="273"/>
      <c r="O253" s="274"/>
      <c r="P253" s="268">
        <f t="shared" si="18"/>
        <v>142</v>
      </c>
      <c r="Q253" s="269">
        <f t="shared" si="19"/>
        <v>0.2</v>
      </c>
      <c r="R253" s="262"/>
      <c r="S253" s="237"/>
      <c r="T253" s="237" t="s">
        <v>1830</v>
      </c>
    </row>
    <row r="254" spans="1:20" x14ac:dyDescent="0.3">
      <c r="A254" s="263" t="s">
        <v>453</v>
      </c>
      <c r="B254" s="250" t="s">
        <v>453</v>
      </c>
      <c r="C254" s="251" t="s">
        <v>1826</v>
      </c>
      <c r="D254" s="252" t="s">
        <v>1826</v>
      </c>
      <c r="E254" s="264">
        <v>760</v>
      </c>
      <c r="F254" s="237" t="s">
        <v>1853</v>
      </c>
      <c r="G254" s="127"/>
      <c r="H254" s="254" t="s">
        <v>1174</v>
      </c>
      <c r="I254" s="272" t="s">
        <v>1174</v>
      </c>
      <c r="J254" s="256" t="s">
        <v>1174</v>
      </c>
      <c r="K254" s="257" t="s">
        <v>1174</v>
      </c>
      <c r="L254" s="258" t="s">
        <v>1174</v>
      </c>
      <c r="M254" s="259" t="s">
        <v>1174</v>
      </c>
      <c r="N254" s="273"/>
      <c r="O254" s="274"/>
      <c r="P254" s="268">
        <f t="shared" si="18"/>
        <v>152</v>
      </c>
      <c r="Q254" s="269">
        <f t="shared" si="19"/>
        <v>0.2</v>
      </c>
      <c r="R254" s="262"/>
      <c r="S254" s="237"/>
      <c r="T254" s="237" t="s">
        <v>1830</v>
      </c>
    </row>
    <row r="255" spans="1:20" x14ac:dyDescent="0.3">
      <c r="A255" s="263" t="s">
        <v>636</v>
      </c>
      <c r="B255" s="250" t="s">
        <v>637</v>
      </c>
      <c r="C255" s="251" t="s">
        <v>1826</v>
      </c>
      <c r="D255" s="252" t="s">
        <v>1826</v>
      </c>
      <c r="E255" s="264">
        <v>1200</v>
      </c>
      <c r="F255" s="237" t="s">
        <v>1844</v>
      </c>
      <c r="G255" s="127"/>
      <c r="H255" s="254" t="s">
        <v>1174</v>
      </c>
      <c r="I255" s="272" t="s">
        <v>1174</v>
      </c>
      <c r="J255" s="256" t="s">
        <v>1174</v>
      </c>
      <c r="K255" s="257" t="s">
        <v>1174</v>
      </c>
      <c r="L255" s="258" t="s">
        <v>1174</v>
      </c>
      <c r="M255" s="259" t="s">
        <v>1174</v>
      </c>
      <c r="N255" s="273"/>
      <c r="O255" s="274"/>
      <c r="P255" s="268">
        <f t="shared" si="18"/>
        <v>240</v>
      </c>
      <c r="Q255" s="269">
        <f t="shared" si="19"/>
        <v>0.2</v>
      </c>
      <c r="R255" s="262"/>
      <c r="S255" s="237"/>
      <c r="T255" s="237" t="s">
        <v>1830</v>
      </c>
    </row>
    <row r="256" spans="1:20" ht="14.25" customHeight="1" x14ac:dyDescent="0.3">
      <c r="A256" s="263" t="s">
        <v>235</v>
      </c>
      <c r="B256" s="250" t="s">
        <v>235</v>
      </c>
      <c r="C256" s="251" t="s">
        <v>1826</v>
      </c>
      <c r="D256" s="252" t="s">
        <v>1826</v>
      </c>
      <c r="E256" s="264">
        <v>1293</v>
      </c>
      <c r="F256" s="237" t="s">
        <v>1984</v>
      </c>
      <c r="G256" s="127"/>
      <c r="H256" s="254" t="s">
        <v>1174</v>
      </c>
      <c r="I256" s="255" t="s">
        <v>1174</v>
      </c>
      <c r="J256" s="256" t="s">
        <v>1174</v>
      </c>
      <c r="K256" s="257" t="s">
        <v>1174</v>
      </c>
      <c r="L256" s="258" t="s">
        <v>1174</v>
      </c>
      <c r="M256" s="259" t="s">
        <v>1174</v>
      </c>
      <c r="N256" s="267"/>
      <c r="O256" s="246"/>
      <c r="P256" s="246">
        <v>258</v>
      </c>
      <c r="Q256" s="247">
        <v>0.2</v>
      </c>
      <c r="R256" s="262">
        <v>176</v>
      </c>
      <c r="S256" s="237" t="s">
        <v>1984</v>
      </c>
      <c r="T256" s="237"/>
    </row>
    <row r="257" spans="1:20" x14ac:dyDescent="0.3">
      <c r="A257" s="263" t="s">
        <v>466</v>
      </c>
      <c r="B257" s="250" t="s">
        <v>466</v>
      </c>
      <c r="C257" s="251" t="s">
        <v>1826</v>
      </c>
      <c r="D257" s="252" t="s">
        <v>1826</v>
      </c>
      <c r="E257" s="264">
        <v>551</v>
      </c>
      <c r="F257" s="237" t="s">
        <v>1985</v>
      </c>
      <c r="G257" s="127"/>
      <c r="H257" s="254" t="s">
        <v>1174</v>
      </c>
      <c r="I257" s="272" t="s">
        <v>1174</v>
      </c>
      <c r="J257" s="256" t="s">
        <v>1174</v>
      </c>
      <c r="K257" s="257" t="s">
        <v>1174</v>
      </c>
      <c r="L257" s="258" t="s">
        <v>1174</v>
      </c>
      <c r="M257" s="259" t="s">
        <v>1174</v>
      </c>
      <c r="N257" s="267"/>
      <c r="O257" s="246"/>
      <c r="P257" s="246">
        <v>93</v>
      </c>
      <c r="Q257" s="247">
        <v>0.17</v>
      </c>
      <c r="R257" s="262">
        <v>8</v>
      </c>
      <c r="S257" s="237" t="s">
        <v>1985</v>
      </c>
      <c r="T257" s="237"/>
    </row>
    <row r="258" spans="1:20" ht="15.75" customHeight="1" x14ac:dyDescent="0.3">
      <c r="A258" s="249" t="s">
        <v>495</v>
      </c>
      <c r="B258" s="250" t="s">
        <v>495</v>
      </c>
      <c r="C258" s="251" t="s">
        <v>1837</v>
      </c>
      <c r="D258" s="275">
        <v>1.4550000000000001</v>
      </c>
      <c r="E258" s="286">
        <v>1210</v>
      </c>
      <c r="F258" s="237" t="s">
        <v>1986</v>
      </c>
      <c r="G258" s="127"/>
      <c r="H258" s="254" t="s">
        <v>1174</v>
      </c>
      <c r="I258" s="272" t="s">
        <v>1174</v>
      </c>
      <c r="J258" s="256" t="s">
        <v>1174</v>
      </c>
      <c r="K258" s="276">
        <v>0.13</v>
      </c>
      <c r="L258" s="277">
        <v>8.9499999999999996E-2</v>
      </c>
      <c r="M258" s="278">
        <v>17</v>
      </c>
      <c r="N258" s="300">
        <v>1200</v>
      </c>
      <c r="O258" s="301">
        <v>1220</v>
      </c>
      <c r="P258" s="301">
        <v>5</v>
      </c>
      <c r="Q258" s="247">
        <v>4.0000000000000001E-3</v>
      </c>
      <c r="R258" s="296">
        <v>2</v>
      </c>
      <c r="S258" s="237" t="s">
        <v>1986</v>
      </c>
      <c r="T258" s="237" t="s">
        <v>1987</v>
      </c>
    </row>
    <row r="259" spans="1:20" ht="15.75" customHeight="1" x14ac:dyDescent="0.3">
      <c r="A259" s="249" t="s">
        <v>496</v>
      </c>
      <c r="B259" s="250" t="s">
        <v>496</v>
      </c>
      <c r="C259" s="251" t="s">
        <v>1837</v>
      </c>
      <c r="D259" s="275">
        <v>2.91</v>
      </c>
      <c r="E259" s="286">
        <v>1210</v>
      </c>
      <c r="F259" s="237" t="s">
        <v>1986</v>
      </c>
      <c r="G259" s="127"/>
      <c r="H259" s="254" t="s">
        <v>1174</v>
      </c>
      <c r="I259" s="272" t="s">
        <v>1174</v>
      </c>
      <c r="J259" s="256" t="s">
        <v>1174</v>
      </c>
      <c r="K259" s="276">
        <v>0.25900000000000001</v>
      </c>
      <c r="L259" s="277">
        <v>8.9099999999999999E-2</v>
      </c>
      <c r="M259" s="278">
        <v>17</v>
      </c>
      <c r="N259" s="300">
        <v>1200</v>
      </c>
      <c r="O259" s="301">
        <v>1220</v>
      </c>
      <c r="P259" s="301">
        <v>5</v>
      </c>
      <c r="Q259" s="247">
        <v>4.0000000000000001E-3</v>
      </c>
      <c r="R259" s="296">
        <v>2</v>
      </c>
      <c r="S259" s="237" t="s">
        <v>1986</v>
      </c>
      <c r="T259" s="237" t="s">
        <v>1987</v>
      </c>
    </row>
    <row r="260" spans="1:20" ht="15.75" customHeight="1" x14ac:dyDescent="0.3">
      <c r="A260" s="249" t="s">
        <v>497</v>
      </c>
      <c r="B260" s="250" t="s">
        <v>497</v>
      </c>
      <c r="C260" s="251" t="s">
        <v>1837</v>
      </c>
      <c r="D260" s="275">
        <v>1.944</v>
      </c>
      <c r="E260" s="286">
        <v>1210</v>
      </c>
      <c r="F260" s="237" t="s">
        <v>1986</v>
      </c>
      <c r="G260" s="127"/>
      <c r="H260" s="254" t="s">
        <v>1174</v>
      </c>
      <c r="I260" s="272" t="s">
        <v>1174</v>
      </c>
      <c r="J260" s="256" t="s">
        <v>1174</v>
      </c>
      <c r="K260" s="276">
        <v>0.73699999999999999</v>
      </c>
      <c r="L260" s="277">
        <v>0.37919999999999998</v>
      </c>
      <c r="M260" s="278">
        <v>70</v>
      </c>
      <c r="N260" s="300">
        <v>1200</v>
      </c>
      <c r="O260" s="301">
        <v>1220</v>
      </c>
      <c r="P260" s="301">
        <v>5</v>
      </c>
      <c r="Q260" s="247">
        <v>4.0000000000000001E-3</v>
      </c>
      <c r="R260" s="296">
        <v>2</v>
      </c>
      <c r="S260" s="237" t="s">
        <v>1986</v>
      </c>
      <c r="T260" s="237" t="s">
        <v>1987</v>
      </c>
    </row>
    <row r="261" spans="1:20" x14ac:dyDescent="0.3">
      <c r="A261" s="263" t="s">
        <v>603</v>
      </c>
      <c r="B261" s="250" t="s">
        <v>604</v>
      </c>
      <c r="C261" s="251" t="s">
        <v>1826</v>
      </c>
      <c r="D261" s="252" t="s">
        <v>1826</v>
      </c>
      <c r="E261" s="264">
        <v>950</v>
      </c>
      <c r="F261" s="237" t="s">
        <v>1988</v>
      </c>
      <c r="G261" s="127"/>
      <c r="H261" s="254" t="s">
        <v>1174</v>
      </c>
      <c r="I261" s="265" t="s">
        <v>1174</v>
      </c>
      <c r="J261" s="256" t="s">
        <v>1174</v>
      </c>
      <c r="K261" s="257" t="s">
        <v>1174</v>
      </c>
      <c r="L261" s="258" t="s">
        <v>1174</v>
      </c>
      <c r="M261" s="259" t="s">
        <v>1174</v>
      </c>
      <c r="N261" s="267"/>
      <c r="O261" s="246"/>
      <c r="P261" s="246">
        <v>150</v>
      </c>
      <c r="Q261" s="247">
        <v>0.16</v>
      </c>
      <c r="R261" s="262"/>
      <c r="S261" s="237" t="s">
        <v>1988</v>
      </c>
      <c r="T261" s="237"/>
    </row>
    <row r="262" spans="1:20" x14ac:dyDescent="0.3">
      <c r="A262" s="263" t="s">
        <v>697</v>
      </c>
      <c r="B262" s="250" t="s">
        <v>698</v>
      </c>
      <c r="C262" s="251" t="s">
        <v>1826</v>
      </c>
      <c r="D262" s="252" t="s">
        <v>1826</v>
      </c>
      <c r="E262" s="264">
        <v>40</v>
      </c>
      <c r="F262" s="237" t="s">
        <v>1885</v>
      </c>
      <c r="G262" s="127"/>
      <c r="H262" s="254" t="s">
        <v>1174</v>
      </c>
      <c r="I262" s="272" t="s">
        <v>1174</v>
      </c>
      <c r="J262" s="256" t="s">
        <v>1174</v>
      </c>
      <c r="K262" s="257" t="s">
        <v>1174</v>
      </c>
      <c r="L262" s="258" t="s">
        <v>1174</v>
      </c>
      <c r="M262" s="259" t="s">
        <v>1174</v>
      </c>
      <c r="N262" s="260"/>
      <c r="O262" s="261"/>
      <c r="P262" s="261">
        <v>20</v>
      </c>
      <c r="Q262" s="247">
        <v>0.5</v>
      </c>
      <c r="R262" s="262"/>
      <c r="S262" s="237" t="s">
        <v>1885</v>
      </c>
      <c r="T262" s="237"/>
    </row>
    <row r="263" spans="1:20" x14ac:dyDescent="0.3">
      <c r="A263" s="263" t="s">
        <v>535</v>
      </c>
      <c r="B263" s="250" t="s">
        <v>536</v>
      </c>
      <c r="C263" s="251" t="s">
        <v>1826</v>
      </c>
      <c r="D263" s="252" t="s">
        <v>1826</v>
      </c>
      <c r="E263" s="264">
        <v>1200</v>
      </c>
      <c r="F263" s="237" t="s">
        <v>1989</v>
      </c>
      <c r="G263" s="127"/>
      <c r="H263" s="254" t="s">
        <v>1174</v>
      </c>
      <c r="I263" s="265" t="s">
        <v>1174</v>
      </c>
      <c r="J263" s="309" t="s">
        <v>1174</v>
      </c>
      <c r="K263" s="257" t="s">
        <v>1174</v>
      </c>
      <c r="L263" s="258" t="s">
        <v>1174</v>
      </c>
      <c r="M263" s="259" t="s">
        <v>1174</v>
      </c>
      <c r="N263" s="267"/>
      <c r="O263" s="246"/>
      <c r="P263" s="268">
        <f t="shared" ref="P263:P264" si="20">Q263*E263</f>
        <v>240</v>
      </c>
      <c r="Q263" s="269">
        <f t="shared" ref="Q263:Q264" si="21">$P$2</f>
        <v>0.2</v>
      </c>
      <c r="R263" s="262"/>
      <c r="S263" s="237"/>
      <c r="T263" s="237" t="s">
        <v>1830</v>
      </c>
    </row>
    <row r="264" spans="1:20" x14ac:dyDescent="0.3">
      <c r="A264" s="281" t="s">
        <v>315</v>
      </c>
      <c r="B264" s="250" t="s">
        <v>315</v>
      </c>
      <c r="C264" s="251" t="s">
        <v>1826</v>
      </c>
      <c r="D264" s="252" t="s">
        <v>1826</v>
      </c>
      <c r="E264" s="264">
        <v>330</v>
      </c>
      <c r="F264" s="237" t="s">
        <v>1848</v>
      </c>
      <c r="G264" s="127"/>
      <c r="H264" s="254" t="s">
        <v>1174</v>
      </c>
      <c r="I264" s="265" t="s">
        <v>1174</v>
      </c>
      <c r="J264" s="256" t="s">
        <v>1174</v>
      </c>
      <c r="K264" s="257" t="s">
        <v>1174</v>
      </c>
      <c r="L264" s="258" t="s">
        <v>1174</v>
      </c>
      <c r="M264" s="259" t="s">
        <v>1174</v>
      </c>
      <c r="N264" s="267"/>
      <c r="O264" s="246"/>
      <c r="P264" s="268">
        <f t="shared" si="20"/>
        <v>66</v>
      </c>
      <c r="Q264" s="269">
        <f t="shared" si="21"/>
        <v>0.2</v>
      </c>
      <c r="R264" s="262"/>
      <c r="S264" s="237"/>
      <c r="T264" s="237" t="s">
        <v>1830</v>
      </c>
    </row>
    <row r="265" spans="1:20" x14ac:dyDescent="0.3">
      <c r="A265" s="249" t="s">
        <v>540</v>
      </c>
      <c r="B265" s="250" t="s">
        <v>541</v>
      </c>
      <c r="C265" s="251" t="s">
        <v>1826</v>
      </c>
      <c r="D265" s="252" t="s">
        <v>1826</v>
      </c>
      <c r="E265" s="264">
        <v>225</v>
      </c>
      <c r="F265" s="237" t="s">
        <v>1990</v>
      </c>
      <c r="G265" s="127"/>
      <c r="H265" s="254" t="s">
        <v>1174</v>
      </c>
      <c r="I265" s="265" t="s">
        <v>1174</v>
      </c>
      <c r="J265" s="266" t="s">
        <v>1174</v>
      </c>
      <c r="K265" s="276" t="s">
        <v>1174</v>
      </c>
      <c r="L265" s="258" t="s">
        <v>1174</v>
      </c>
      <c r="M265" s="278" t="s">
        <v>1174</v>
      </c>
      <c r="N265" s="267"/>
      <c r="O265" s="246"/>
      <c r="P265" s="246">
        <v>19</v>
      </c>
      <c r="Q265" s="247">
        <v>0.08</v>
      </c>
      <c r="R265" s="262">
        <v>5</v>
      </c>
      <c r="S265" s="237" t="s">
        <v>1990</v>
      </c>
      <c r="T265" s="237"/>
    </row>
    <row r="266" spans="1:20" ht="15.75" customHeight="1" x14ac:dyDescent="0.3">
      <c r="A266" s="249" t="s">
        <v>498</v>
      </c>
      <c r="B266" s="250" t="s">
        <v>498</v>
      </c>
      <c r="C266" s="251" t="s">
        <v>1991</v>
      </c>
      <c r="D266" s="275">
        <v>1.4</v>
      </c>
      <c r="E266" s="264">
        <v>1380</v>
      </c>
      <c r="F266" s="237" t="s">
        <v>1992</v>
      </c>
      <c r="G266" s="127"/>
      <c r="H266" s="254" t="s">
        <v>1174</v>
      </c>
      <c r="I266" s="265" t="s">
        <v>1174</v>
      </c>
      <c r="J266" s="266" t="s">
        <v>1174</v>
      </c>
      <c r="K266" s="276">
        <f>L266*D266</f>
        <v>0.27999999999999997</v>
      </c>
      <c r="L266" s="277">
        <f>$L$2</f>
        <v>0.2</v>
      </c>
      <c r="M266" s="278"/>
      <c r="N266" s="293"/>
      <c r="O266" s="294"/>
      <c r="P266" s="290">
        <v>276</v>
      </c>
      <c r="Q266" s="295">
        <v>0.2</v>
      </c>
      <c r="R266" s="296"/>
      <c r="S266" s="237"/>
      <c r="T266" s="237" t="s">
        <v>1830</v>
      </c>
    </row>
    <row r="267" spans="1:20" ht="14.25" customHeight="1" x14ac:dyDescent="0.3">
      <c r="A267" s="281" t="s">
        <v>317</v>
      </c>
      <c r="B267" s="250" t="s">
        <v>317</v>
      </c>
      <c r="C267" s="251" t="s">
        <v>1826</v>
      </c>
      <c r="D267" s="252" t="s">
        <v>1826</v>
      </c>
      <c r="E267" s="264">
        <v>287</v>
      </c>
      <c r="F267" s="237" t="s">
        <v>1848</v>
      </c>
      <c r="G267" s="127"/>
      <c r="H267" s="254" t="s">
        <v>1174</v>
      </c>
      <c r="I267" s="265" t="s">
        <v>1174</v>
      </c>
      <c r="J267" s="256" t="s">
        <v>1174</v>
      </c>
      <c r="K267" s="257" t="s">
        <v>1174</v>
      </c>
      <c r="L267" s="258" t="s">
        <v>1174</v>
      </c>
      <c r="M267" s="259" t="s">
        <v>1174</v>
      </c>
      <c r="N267" s="267"/>
      <c r="O267" s="246"/>
      <c r="P267" s="268">
        <f>Q267*E267</f>
        <v>57.400000000000006</v>
      </c>
      <c r="Q267" s="269">
        <f>$P$2</f>
        <v>0.2</v>
      </c>
      <c r="R267" s="262"/>
      <c r="S267" s="237"/>
      <c r="T267" s="237" t="s">
        <v>1830</v>
      </c>
    </row>
    <row r="268" spans="1:20" ht="14.25" customHeight="1" x14ac:dyDescent="0.3">
      <c r="A268" s="281" t="s">
        <v>319</v>
      </c>
      <c r="B268" s="250" t="s">
        <v>319</v>
      </c>
      <c r="C268" s="251" t="s">
        <v>1826</v>
      </c>
      <c r="D268" s="252" t="s">
        <v>1826</v>
      </c>
      <c r="E268" s="264">
        <v>373</v>
      </c>
      <c r="F268" s="237" t="s">
        <v>1848</v>
      </c>
      <c r="G268" s="127"/>
      <c r="H268" s="254" t="s">
        <v>1174</v>
      </c>
      <c r="I268" s="265" t="s">
        <v>1174</v>
      </c>
      <c r="J268" s="256" t="s">
        <v>1174</v>
      </c>
      <c r="K268" s="257" t="s">
        <v>1174</v>
      </c>
      <c r="L268" s="258" t="s">
        <v>1174</v>
      </c>
      <c r="M268" s="259" t="s">
        <v>1174</v>
      </c>
      <c r="N268" s="267"/>
      <c r="O268" s="246"/>
      <c r="P268" s="246">
        <v>17</v>
      </c>
      <c r="Q268" s="247">
        <v>0.05</v>
      </c>
      <c r="R268" s="262">
        <v>5</v>
      </c>
      <c r="S268" s="237" t="s">
        <v>1848</v>
      </c>
      <c r="T268" s="237"/>
    </row>
    <row r="269" spans="1:20" ht="14.25" customHeight="1" x14ac:dyDescent="0.3">
      <c r="A269" s="249" t="s">
        <v>292</v>
      </c>
      <c r="B269" s="250" t="s">
        <v>292</v>
      </c>
      <c r="C269" s="251" t="s">
        <v>1826</v>
      </c>
      <c r="D269" s="252" t="s">
        <v>1826</v>
      </c>
      <c r="E269" s="264">
        <v>805</v>
      </c>
      <c r="F269" s="237" t="s">
        <v>1993</v>
      </c>
      <c r="G269" s="127"/>
      <c r="H269" s="254" t="s">
        <v>1174</v>
      </c>
      <c r="I269" s="265" t="s">
        <v>1174</v>
      </c>
      <c r="J269" s="256" t="s">
        <v>1174</v>
      </c>
      <c r="K269" s="257" t="s">
        <v>1174</v>
      </c>
      <c r="L269" s="258" t="s">
        <v>1174</v>
      </c>
      <c r="M269" s="259" t="s">
        <v>1174</v>
      </c>
      <c r="N269" s="267">
        <v>760</v>
      </c>
      <c r="O269" s="246">
        <v>850</v>
      </c>
      <c r="P269" s="246">
        <v>22.5</v>
      </c>
      <c r="Q269" s="247">
        <v>0.03</v>
      </c>
      <c r="R269" s="262">
        <v>2</v>
      </c>
      <c r="S269" s="237" t="s">
        <v>1993</v>
      </c>
      <c r="T269" s="237" t="s">
        <v>1994</v>
      </c>
    </row>
    <row r="270" spans="1:20" x14ac:dyDescent="0.3">
      <c r="A270" s="263" t="s">
        <v>117</v>
      </c>
      <c r="B270" s="250" t="s">
        <v>999</v>
      </c>
      <c r="C270" s="251" t="s">
        <v>1826</v>
      </c>
      <c r="D270" s="252" t="s">
        <v>1826</v>
      </c>
      <c r="E270" s="264">
        <v>1380</v>
      </c>
      <c r="F270" s="237" t="s">
        <v>1995</v>
      </c>
      <c r="G270" s="127"/>
      <c r="H270" s="254" t="s">
        <v>1174</v>
      </c>
      <c r="I270" s="272" t="s">
        <v>1174</v>
      </c>
      <c r="J270" s="256" t="s">
        <v>1174</v>
      </c>
      <c r="K270" s="257" t="s">
        <v>1174</v>
      </c>
      <c r="L270" s="258" t="s">
        <v>1174</v>
      </c>
      <c r="M270" s="259" t="s">
        <v>1174</v>
      </c>
      <c r="N270" s="273"/>
      <c r="O270" s="274"/>
      <c r="P270" s="268">
        <f t="shared" ref="P270:P271" si="22">Q270*E270</f>
        <v>276</v>
      </c>
      <c r="Q270" s="269">
        <f t="shared" ref="Q270:Q271" si="23">$P$2</f>
        <v>0.2</v>
      </c>
      <c r="R270" s="262"/>
      <c r="S270" s="237"/>
      <c r="T270" s="237" t="s">
        <v>1830</v>
      </c>
    </row>
    <row r="271" spans="1:20" x14ac:dyDescent="0.3">
      <c r="A271" s="281" t="s">
        <v>321</v>
      </c>
      <c r="B271" s="250" t="s">
        <v>321</v>
      </c>
      <c r="C271" s="251" t="s">
        <v>1826</v>
      </c>
      <c r="D271" s="252" t="s">
        <v>1826</v>
      </c>
      <c r="E271" s="264">
        <v>433</v>
      </c>
      <c r="F271" s="237" t="s">
        <v>1848</v>
      </c>
      <c r="G271" s="127"/>
      <c r="H271" s="254" t="s">
        <v>1174</v>
      </c>
      <c r="I271" s="265" t="s">
        <v>1174</v>
      </c>
      <c r="J271" s="256" t="s">
        <v>1174</v>
      </c>
      <c r="K271" s="257" t="s">
        <v>1174</v>
      </c>
      <c r="L271" s="258" t="s">
        <v>1174</v>
      </c>
      <c r="M271" s="259" t="s">
        <v>1174</v>
      </c>
      <c r="N271" s="267"/>
      <c r="O271" s="246"/>
      <c r="P271" s="268">
        <f t="shared" si="22"/>
        <v>86.600000000000009</v>
      </c>
      <c r="Q271" s="269">
        <f t="shared" si="23"/>
        <v>0.2</v>
      </c>
      <c r="R271" s="262"/>
      <c r="S271" s="237"/>
      <c r="T271" s="237" t="s">
        <v>1830</v>
      </c>
    </row>
    <row r="272" spans="1:20" ht="15.75" customHeight="1" x14ac:dyDescent="0.3">
      <c r="A272" s="249" t="s">
        <v>454</v>
      </c>
      <c r="B272" s="250" t="s">
        <v>454</v>
      </c>
      <c r="C272" s="251" t="s">
        <v>1837</v>
      </c>
      <c r="D272" s="275">
        <v>341</v>
      </c>
      <c r="E272" s="286">
        <v>375</v>
      </c>
      <c r="F272" s="237" t="s">
        <v>1996</v>
      </c>
      <c r="G272" s="127"/>
      <c r="H272" s="254" t="s">
        <v>1174</v>
      </c>
      <c r="I272" s="272" t="s">
        <v>1174</v>
      </c>
      <c r="J272" s="256" t="s">
        <v>1174</v>
      </c>
      <c r="K272" s="276">
        <v>80</v>
      </c>
      <c r="L272" s="277">
        <v>0.23</v>
      </c>
      <c r="M272" s="278">
        <v>11</v>
      </c>
      <c r="N272" s="300"/>
      <c r="O272" s="301"/>
      <c r="P272" s="301">
        <v>85</v>
      </c>
      <c r="Q272" s="247">
        <v>0.23</v>
      </c>
      <c r="R272" s="296">
        <v>12</v>
      </c>
      <c r="S272" s="237"/>
      <c r="T272" s="237"/>
    </row>
    <row r="273" spans="1:20" ht="15.75" customHeight="1" x14ac:dyDescent="0.3">
      <c r="A273" s="263" t="s">
        <v>598</v>
      </c>
      <c r="B273" s="250" t="s">
        <v>117</v>
      </c>
      <c r="C273" s="251" t="s">
        <v>1826</v>
      </c>
      <c r="D273" s="252" t="s">
        <v>1826</v>
      </c>
      <c r="E273" s="264">
        <v>1295</v>
      </c>
      <c r="F273" s="237" t="s">
        <v>1997</v>
      </c>
      <c r="G273" s="315"/>
      <c r="H273" s="254" t="s">
        <v>1174</v>
      </c>
      <c r="I273" s="265" t="s">
        <v>1174</v>
      </c>
      <c r="J273" s="266" t="s">
        <v>1174</v>
      </c>
      <c r="K273" s="276" t="s">
        <v>1174</v>
      </c>
      <c r="L273" s="258" t="s">
        <v>1174</v>
      </c>
      <c r="M273" s="278" t="s">
        <v>1174</v>
      </c>
      <c r="N273" s="273"/>
      <c r="O273" s="274"/>
      <c r="P273" s="274">
        <v>30</v>
      </c>
      <c r="Q273" s="247">
        <v>0.02</v>
      </c>
      <c r="R273" s="306">
        <v>8</v>
      </c>
      <c r="S273" s="237" t="s">
        <v>1997</v>
      </c>
      <c r="T273" s="316"/>
    </row>
    <row r="274" spans="1:20" ht="15.75" customHeight="1" x14ac:dyDescent="0.3">
      <c r="A274" s="249" t="s">
        <v>542</v>
      </c>
      <c r="B274" s="250" t="s">
        <v>543</v>
      </c>
      <c r="C274" s="251" t="s">
        <v>1826</v>
      </c>
      <c r="D274" s="252" t="s">
        <v>1826</v>
      </c>
      <c r="E274" s="264">
        <v>1307</v>
      </c>
      <c r="F274" s="237" t="s">
        <v>1998</v>
      </c>
      <c r="G274" s="127"/>
      <c r="H274" s="254" t="s">
        <v>1174</v>
      </c>
      <c r="I274" s="265" t="s">
        <v>1174</v>
      </c>
      <c r="J274" s="266" t="s">
        <v>1174</v>
      </c>
      <c r="K274" s="257" t="s">
        <v>1174</v>
      </c>
      <c r="L274" s="258" t="s">
        <v>1174</v>
      </c>
      <c r="M274" s="259" t="s">
        <v>1174</v>
      </c>
      <c r="N274" s="267"/>
      <c r="O274" s="246"/>
      <c r="P274" s="246">
        <v>131</v>
      </c>
      <c r="Q274" s="247">
        <v>0.1</v>
      </c>
      <c r="R274" s="262">
        <v>10</v>
      </c>
      <c r="S274" s="237" t="s">
        <v>1998</v>
      </c>
      <c r="T274" s="237"/>
    </row>
    <row r="275" spans="1:20" ht="15.75" customHeight="1" x14ac:dyDescent="0.3">
      <c r="A275" s="249" t="s">
        <v>1026</v>
      </c>
      <c r="B275" s="250" t="s">
        <v>1027</v>
      </c>
      <c r="C275" s="251" t="s">
        <v>1991</v>
      </c>
      <c r="D275" s="275" t="s">
        <v>1999</v>
      </c>
      <c r="E275" s="264">
        <v>1380</v>
      </c>
      <c r="F275" s="237" t="s">
        <v>2000</v>
      </c>
      <c r="G275" s="127"/>
      <c r="H275" s="254" t="s">
        <v>1174</v>
      </c>
      <c r="I275" s="265" t="s">
        <v>1174</v>
      </c>
      <c r="J275" s="266" t="s">
        <v>1174</v>
      </c>
      <c r="K275" s="276">
        <v>0.2</v>
      </c>
      <c r="L275" s="277">
        <v>2.1999999999999999E-2</v>
      </c>
      <c r="M275" s="278">
        <v>4</v>
      </c>
      <c r="N275" s="293"/>
      <c r="O275" s="294"/>
      <c r="P275" s="290">
        <v>276</v>
      </c>
      <c r="Q275" s="295">
        <v>0.2</v>
      </c>
      <c r="R275" s="296"/>
      <c r="S275" s="237"/>
      <c r="T275" s="237"/>
    </row>
    <row r="276" spans="1:20" ht="15.75" customHeight="1" x14ac:dyDescent="0.3">
      <c r="A276" s="249" t="s">
        <v>786</v>
      </c>
      <c r="B276" s="250" t="s">
        <v>787</v>
      </c>
      <c r="C276" s="251" t="s">
        <v>1837</v>
      </c>
      <c r="D276" s="275" t="s">
        <v>1999</v>
      </c>
      <c r="E276" s="264">
        <v>7800</v>
      </c>
      <c r="F276" s="237" t="s">
        <v>2001</v>
      </c>
      <c r="G276" s="127"/>
      <c r="H276" s="254" t="s">
        <v>1174</v>
      </c>
      <c r="I276" s="265" t="s">
        <v>1174</v>
      </c>
      <c r="J276" s="266" t="s">
        <v>1174</v>
      </c>
      <c r="K276" s="276">
        <v>0.43</v>
      </c>
      <c r="L276" s="277">
        <v>7.0000000000000007E-2</v>
      </c>
      <c r="M276" s="278">
        <v>4</v>
      </c>
      <c r="N276" s="273">
        <v>7750</v>
      </c>
      <c r="O276" s="274">
        <v>8810</v>
      </c>
      <c r="P276" s="246">
        <v>265</v>
      </c>
      <c r="Q276" s="247">
        <v>3.4000000000000002E-2</v>
      </c>
      <c r="R276" s="262">
        <v>2</v>
      </c>
      <c r="S276" s="237" t="s">
        <v>2001</v>
      </c>
      <c r="T276" s="237"/>
    </row>
    <row r="277" spans="1:20" ht="15.75" customHeight="1" x14ac:dyDescent="0.3">
      <c r="A277" s="263" t="s">
        <v>811</v>
      </c>
      <c r="B277" s="250" t="s">
        <v>812</v>
      </c>
      <c r="C277" s="279" t="s">
        <v>1840</v>
      </c>
      <c r="D277" s="252" t="s">
        <v>1841</v>
      </c>
      <c r="E277" s="264">
        <v>7800</v>
      </c>
      <c r="F277" s="237" t="s">
        <v>1842</v>
      </c>
      <c r="G277" s="127"/>
      <c r="H277" s="254" t="s">
        <v>1174</v>
      </c>
      <c r="I277" s="265" t="s">
        <v>1174</v>
      </c>
      <c r="J277" s="256" t="s">
        <v>1174</v>
      </c>
      <c r="K277" s="257" t="s">
        <v>1174</v>
      </c>
      <c r="L277" s="258" t="s">
        <v>1174</v>
      </c>
      <c r="M277" s="259" t="s">
        <v>1174</v>
      </c>
      <c r="N277" s="273">
        <v>7750</v>
      </c>
      <c r="O277" s="274">
        <v>8810</v>
      </c>
      <c r="P277" s="246">
        <v>265</v>
      </c>
      <c r="Q277" s="247">
        <v>3.4000000000000002E-2</v>
      </c>
      <c r="R277" s="262">
        <v>2</v>
      </c>
      <c r="S277" s="237" t="s">
        <v>1842</v>
      </c>
      <c r="T277" s="237" t="s">
        <v>1843</v>
      </c>
    </row>
    <row r="278" spans="1:20" ht="15.75" customHeight="1" x14ac:dyDescent="0.3">
      <c r="A278" s="263" t="s">
        <v>332</v>
      </c>
      <c r="B278" s="250" t="s">
        <v>333</v>
      </c>
      <c r="C278" s="251" t="s">
        <v>1826</v>
      </c>
      <c r="D278" s="252" t="s">
        <v>1826</v>
      </c>
      <c r="E278" s="264">
        <v>1900</v>
      </c>
      <c r="F278" s="237" t="s">
        <v>1860</v>
      </c>
      <c r="G278" s="127"/>
      <c r="H278" s="254" t="s">
        <v>1174</v>
      </c>
      <c r="I278" s="265" t="s">
        <v>1174</v>
      </c>
      <c r="J278" s="256" t="s">
        <v>1174</v>
      </c>
      <c r="K278" s="257" t="s">
        <v>1174</v>
      </c>
      <c r="L278" s="258" t="s">
        <v>1174</v>
      </c>
      <c r="M278" s="259" t="s">
        <v>1174</v>
      </c>
      <c r="N278" s="273"/>
      <c r="O278" s="274"/>
      <c r="P278" s="274">
        <v>100</v>
      </c>
      <c r="Q278" s="247">
        <v>0.05</v>
      </c>
      <c r="R278" s="262"/>
      <c r="S278" s="237" t="s">
        <v>1860</v>
      </c>
      <c r="T278" s="237"/>
    </row>
    <row r="279" spans="1:20" ht="15.75" customHeight="1" x14ac:dyDescent="0.3">
      <c r="A279" s="263" t="s">
        <v>198</v>
      </c>
      <c r="B279" s="250" t="s">
        <v>802</v>
      </c>
      <c r="C279" s="279" t="s">
        <v>1840</v>
      </c>
      <c r="D279" s="252" t="s">
        <v>1841</v>
      </c>
      <c r="E279" s="264">
        <v>7800</v>
      </c>
      <c r="F279" s="237" t="s">
        <v>1842</v>
      </c>
      <c r="G279" s="127"/>
      <c r="H279" s="254" t="s">
        <v>1174</v>
      </c>
      <c r="I279" s="265" t="s">
        <v>1174</v>
      </c>
      <c r="J279" s="256" t="s">
        <v>1174</v>
      </c>
      <c r="K279" s="257" t="s">
        <v>1174</v>
      </c>
      <c r="L279" s="258" t="s">
        <v>1174</v>
      </c>
      <c r="M279" s="259" t="s">
        <v>1174</v>
      </c>
      <c r="N279" s="273">
        <v>7750</v>
      </c>
      <c r="O279" s="274">
        <v>8810</v>
      </c>
      <c r="P279" s="246">
        <v>265</v>
      </c>
      <c r="Q279" s="247">
        <v>3.4000000000000002E-2</v>
      </c>
      <c r="R279" s="262">
        <v>2</v>
      </c>
      <c r="S279" s="237" t="s">
        <v>1842</v>
      </c>
      <c r="T279" s="237" t="s">
        <v>1843</v>
      </c>
    </row>
    <row r="280" spans="1:20" ht="15.75" customHeight="1" x14ac:dyDescent="0.3">
      <c r="A280" s="263" t="s">
        <v>813</v>
      </c>
      <c r="B280" s="250" t="s">
        <v>814</v>
      </c>
      <c r="C280" s="279" t="s">
        <v>1840</v>
      </c>
      <c r="D280" s="252" t="s">
        <v>1841</v>
      </c>
      <c r="E280" s="264">
        <v>7800</v>
      </c>
      <c r="F280" s="237" t="s">
        <v>1842</v>
      </c>
      <c r="G280" s="127"/>
      <c r="H280" s="254" t="s">
        <v>1174</v>
      </c>
      <c r="I280" s="265" t="s">
        <v>1174</v>
      </c>
      <c r="J280" s="256" t="s">
        <v>1174</v>
      </c>
      <c r="K280" s="257" t="s">
        <v>1174</v>
      </c>
      <c r="L280" s="258" t="s">
        <v>1174</v>
      </c>
      <c r="M280" s="259" t="s">
        <v>1174</v>
      </c>
      <c r="N280" s="273">
        <v>7750</v>
      </c>
      <c r="O280" s="274">
        <v>8810</v>
      </c>
      <c r="P280" s="246">
        <v>265</v>
      </c>
      <c r="Q280" s="247">
        <v>3.4000000000000002E-2</v>
      </c>
      <c r="R280" s="262">
        <v>2</v>
      </c>
      <c r="S280" s="237" t="s">
        <v>1842</v>
      </c>
      <c r="T280" s="237" t="s">
        <v>1843</v>
      </c>
    </row>
    <row r="281" spans="1:20" ht="15.75" customHeight="1" x14ac:dyDescent="0.3">
      <c r="A281" s="249" t="s">
        <v>323</v>
      </c>
      <c r="B281" s="250" t="s">
        <v>323</v>
      </c>
      <c r="C281" s="251" t="s">
        <v>1826</v>
      </c>
      <c r="D281" s="252" t="s">
        <v>1826</v>
      </c>
      <c r="E281" s="264">
        <v>311</v>
      </c>
      <c r="F281" s="237" t="s">
        <v>1848</v>
      </c>
      <c r="G281" s="127"/>
      <c r="H281" s="254" t="s">
        <v>1174</v>
      </c>
      <c r="I281" s="265" t="s">
        <v>1174</v>
      </c>
      <c r="J281" s="256" t="s">
        <v>1174</v>
      </c>
      <c r="K281" s="257" t="s">
        <v>1174</v>
      </c>
      <c r="L281" s="258" t="s">
        <v>1174</v>
      </c>
      <c r="M281" s="259" t="s">
        <v>1174</v>
      </c>
      <c r="N281" s="267"/>
      <c r="O281" s="246"/>
      <c r="P281" s="246">
        <v>73</v>
      </c>
      <c r="Q281" s="247">
        <v>0.23</v>
      </c>
      <c r="R281" s="262"/>
      <c r="S281" s="237" t="s">
        <v>1848</v>
      </c>
      <c r="T281" s="237"/>
    </row>
    <row r="282" spans="1:20" ht="15.75" customHeight="1" x14ac:dyDescent="0.3">
      <c r="A282" s="263" t="s">
        <v>741</v>
      </c>
      <c r="B282" s="250" t="s">
        <v>741</v>
      </c>
      <c r="C282" s="251" t="s">
        <v>1826</v>
      </c>
      <c r="D282" s="252" t="s">
        <v>1826</v>
      </c>
      <c r="E282" s="264">
        <v>311</v>
      </c>
      <c r="F282" s="237" t="s">
        <v>1848</v>
      </c>
      <c r="G282" s="127"/>
      <c r="H282" s="254" t="s">
        <v>1174</v>
      </c>
      <c r="I282" s="265" t="s">
        <v>1174</v>
      </c>
      <c r="J282" s="256" t="s">
        <v>1174</v>
      </c>
      <c r="K282" s="257" t="s">
        <v>1174</v>
      </c>
      <c r="L282" s="258" t="s">
        <v>1174</v>
      </c>
      <c r="M282" s="259" t="s">
        <v>1174</v>
      </c>
      <c r="N282" s="267"/>
      <c r="O282" s="246"/>
      <c r="P282" s="246">
        <v>73</v>
      </c>
      <c r="Q282" s="247">
        <v>0.23</v>
      </c>
      <c r="R282" s="262">
        <v>10</v>
      </c>
      <c r="S282" s="237" t="s">
        <v>1848</v>
      </c>
      <c r="T282" s="237"/>
    </row>
    <row r="283" spans="1:20" ht="15.75" customHeight="1" x14ac:dyDescent="0.3">
      <c r="A283" s="263" t="s">
        <v>879</v>
      </c>
      <c r="B283" s="250" t="s">
        <v>880</v>
      </c>
      <c r="C283" s="251" t="s">
        <v>1826</v>
      </c>
      <c r="D283" s="252" t="s">
        <v>1826</v>
      </c>
      <c r="E283" s="264">
        <v>460</v>
      </c>
      <c r="F283" s="237" t="s">
        <v>1851</v>
      </c>
      <c r="G283" s="127"/>
      <c r="H283" s="254" t="s">
        <v>1174</v>
      </c>
      <c r="I283" s="265" t="s">
        <v>1174</v>
      </c>
      <c r="J283" s="256" t="s">
        <v>1174</v>
      </c>
      <c r="K283" s="257" t="s">
        <v>1174</v>
      </c>
      <c r="L283" s="258" t="s">
        <v>1174</v>
      </c>
      <c r="M283" s="259" t="s">
        <v>1174</v>
      </c>
      <c r="N283" s="267"/>
      <c r="O283" s="246"/>
      <c r="P283" s="246">
        <v>47</v>
      </c>
      <c r="Q283" s="247">
        <v>0.1</v>
      </c>
      <c r="R283" s="262"/>
      <c r="S283" s="237" t="s">
        <v>1851</v>
      </c>
      <c r="T283" s="237"/>
    </row>
    <row r="284" spans="1:20" ht="15.75" customHeight="1" x14ac:dyDescent="0.3">
      <c r="A284" s="249" t="s">
        <v>428</v>
      </c>
      <c r="B284" s="250" t="s">
        <v>429</v>
      </c>
      <c r="C284" s="251" t="s">
        <v>1826</v>
      </c>
      <c r="D284" s="252" t="s">
        <v>1826</v>
      </c>
      <c r="E284" s="264">
        <v>2415</v>
      </c>
      <c r="F284" s="237" t="s">
        <v>2002</v>
      </c>
      <c r="G284" s="127"/>
      <c r="H284" s="254" t="s">
        <v>1174</v>
      </c>
      <c r="I284" s="265" t="s">
        <v>1174</v>
      </c>
      <c r="J284" s="256" t="s">
        <v>1174</v>
      </c>
      <c r="K284" s="257" t="s">
        <v>1174</v>
      </c>
      <c r="L284" s="258" t="s">
        <v>1174</v>
      </c>
      <c r="M284" s="259" t="s">
        <v>1174</v>
      </c>
      <c r="N284" s="267">
        <v>2280</v>
      </c>
      <c r="O284" s="246">
        <v>2550</v>
      </c>
      <c r="P284" s="246">
        <v>67.5</v>
      </c>
      <c r="Q284" s="247">
        <v>0.03</v>
      </c>
      <c r="R284" s="262">
        <v>2</v>
      </c>
      <c r="S284" s="237" t="s">
        <v>2002</v>
      </c>
      <c r="T284" s="237" t="s">
        <v>2003</v>
      </c>
    </row>
    <row r="285" spans="1:20" ht="15.75" customHeight="1" x14ac:dyDescent="0.3">
      <c r="A285" s="249" t="s">
        <v>640</v>
      </c>
      <c r="B285" s="250" t="s">
        <v>640</v>
      </c>
      <c r="C285" s="251" t="s">
        <v>1826</v>
      </c>
      <c r="D285" s="252" t="s">
        <v>1826</v>
      </c>
      <c r="E285" s="264">
        <v>1750</v>
      </c>
      <c r="F285" s="237" t="s">
        <v>1853</v>
      </c>
      <c r="G285" s="127"/>
      <c r="H285" s="254" t="s">
        <v>1174</v>
      </c>
      <c r="I285" s="272" t="s">
        <v>1174</v>
      </c>
      <c r="J285" s="256" t="s">
        <v>1174</v>
      </c>
      <c r="K285" s="257" t="s">
        <v>1174</v>
      </c>
      <c r="L285" s="258" t="s">
        <v>1174</v>
      </c>
      <c r="M285" s="259" t="s">
        <v>1174</v>
      </c>
      <c r="N285" s="273"/>
      <c r="O285" s="274"/>
      <c r="P285" s="268">
        <f t="shared" ref="P285:P288" si="24">Q285*E285</f>
        <v>350</v>
      </c>
      <c r="Q285" s="269">
        <f t="shared" ref="Q285:Q288" si="25">$P$2</f>
        <v>0.2</v>
      </c>
      <c r="R285" s="262"/>
      <c r="S285" s="237"/>
      <c r="T285" s="237" t="s">
        <v>1830</v>
      </c>
    </row>
    <row r="286" spans="1:20" x14ac:dyDescent="0.3">
      <c r="A286" s="249" t="s">
        <v>261</v>
      </c>
      <c r="B286" s="250" t="s">
        <v>2049</v>
      </c>
      <c r="C286" s="251" t="s">
        <v>1991</v>
      </c>
      <c r="D286" s="333">
        <v>1.405</v>
      </c>
      <c r="E286" s="334">
        <v>7800</v>
      </c>
      <c r="F286" s="237" t="s">
        <v>2050</v>
      </c>
      <c r="G286" s="127"/>
      <c r="H286" s="254" t="s">
        <v>1174</v>
      </c>
      <c r="I286" s="265" t="s">
        <v>1174</v>
      </c>
      <c r="J286" s="256" t="s">
        <v>1174</v>
      </c>
      <c r="K286" s="276">
        <v>0.36399999999999999</v>
      </c>
      <c r="L286" s="277">
        <v>0.25900000000000001</v>
      </c>
      <c r="M286" s="335">
        <v>20</v>
      </c>
      <c r="N286" s="329"/>
      <c r="O286" s="330"/>
      <c r="P286" s="302">
        <v>0</v>
      </c>
      <c r="Q286" s="303">
        <v>0</v>
      </c>
      <c r="R286" s="331"/>
      <c r="S286" s="237" t="s">
        <v>2050</v>
      </c>
      <c r="T286" s="237" t="s">
        <v>1958</v>
      </c>
    </row>
    <row r="287" spans="1:20" ht="15.75" customHeight="1" x14ac:dyDescent="0.3">
      <c r="A287" s="263" t="s">
        <v>690</v>
      </c>
      <c r="B287" s="250" t="s">
        <v>691</v>
      </c>
      <c r="C287" s="251" t="s">
        <v>1826</v>
      </c>
      <c r="D287" s="252" t="s">
        <v>1826</v>
      </c>
      <c r="E287" s="264">
        <v>40</v>
      </c>
      <c r="F287" s="237" t="s">
        <v>1886</v>
      </c>
      <c r="G287" s="127"/>
      <c r="H287" s="254" t="s">
        <v>1174</v>
      </c>
      <c r="I287" s="272" t="s">
        <v>1174</v>
      </c>
      <c r="J287" s="256" t="s">
        <v>1174</v>
      </c>
      <c r="K287" s="257" t="s">
        <v>1174</v>
      </c>
      <c r="L287" s="258" t="s">
        <v>1174</v>
      </c>
      <c r="M287" s="259" t="s">
        <v>1174</v>
      </c>
      <c r="N287" s="273"/>
      <c r="O287" s="274"/>
      <c r="P287" s="268">
        <f t="shared" si="24"/>
        <v>8</v>
      </c>
      <c r="Q287" s="269">
        <f t="shared" si="25"/>
        <v>0.2</v>
      </c>
      <c r="R287" s="262"/>
      <c r="S287" s="237"/>
      <c r="T287" s="237" t="s">
        <v>1830</v>
      </c>
    </row>
    <row r="288" spans="1:20" ht="15.75" customHeight="1" x14ac:dyDescent="0.3">
      <c r="A288" s="263" t="s">
        <v>763</v>
      </c>
      <c r="B288" s="250" t="s">
        <v>763</v>
      </c>
      <c r="C288" s="251" t="s">
        <v>1826</v>
      </c>
      <c r="D288" s="252" t="s">
        <v>1826</v>
      </c>
      <c r="E288" s="264">
        <v>1010</v>
      </c>
      <c r="F288" s="237" t="s">
        <v>1844</v>
      </c>
      <c r="G288" s="127"/>
      <c r="H288" s="254" t="s">
        <v>1174</v>
      </c>
      <c r="I288" s="272" t="s">
        <v>1174</v>
      </c>
      <c r="J288" s="256" t="s">
        <v>1174</v>
      </c>
      <c r="K288" s="257" t="s">
        <v>1174</v>
      </c>
      <c r="L288" s="258" t="s">
        <v>1174</v>
      </c>
      <c r="M288" s="259" t="s">
        <v>1174</v>
      </c>
      <c r="N288" s="273"/>
      <c r="O288" s="274"/>
      <c r="P288" s="268">
        <f t="shared" si="24"/>
        <v>202</v>
      </c>
      <c r="Q288" s="269">
        <f t="shared" si="25"/>
        <v>0.2</v>
      </c>
      <c r="R288" s="262"/>
      <c r="S288" s="237"/>
      <c r="T288" s="237" t="s">
        <v>1830</v>
      </c>
    </row>
    <row r="289" spans="1:48" ht="15.75" customHeight="1" x14ac:dyDescent="0.3">
      <c r="A289" s="249" t="s">
        <v>832</v>
      </c>
      <c r="B289" s="250" t="s">
        <v>833</v>
      </c>
      <c r="C289" s="251" t="s">
        <v>1837</v>
      </c>
      <c r="D289" s="283">
        <v>6.3</v>
      </c>
      <c r="E289" s="264">
        <v>7800</v>
      </c>
      <c r="F289" s="237" t="s">
        <v>2004</v>
      </c>
      <c r="G289" s="127"/>
      <c r="H289" s="254" t="s">
        <v>1174</v>
      </c>
      <c r="I289" s="272" t="s">
        <v>1174</v>
      </c>
      <c r="J289" s="256" t="s">
        <v>1174</v>
      </c>
      <c r="K289" s="284">
        <f>L289*D289</f>
        <v>1.26</v>
      </c>
      <c r="L289" s="285">
        <f>$L$2</f>
        <v>0.2</v>
      </c>
      <c r="M289" s="297"/>
      <c r="N289" s="273">
        <v>7750</v>
      </c>
      <c r="O289" s="274">
        <v>8810</v>
      </c>
      <c r="P289" s="246">
        <v>265</v>
      </c>
      <c r="Q289" s="247">
        <v>3.4000000000000002E-2</v>
      </c>
      <c r="R289" s="262">
        <v>2</v>
      </c>
      <c r="S289" s="237" t="s">
        <v>1842</v>
      </c>
      <c r="T289" s="237" t="s">
        <v>1843</v>
      </c>
    </row>
    <row r="290" spans="1:48" ht="15.75" customHeight="1" x14ac:dyDescent="0.3">
      <c r="A290" s="263" t="s">
        <v>862</v>
      </c>
      <c r="B290" s="250" t="s">
        <v>863</v>
      </c>
      <c r="C290" s="251" t="s">
        <v>1826</v>
      </c>
      <c r="D290" s="252" t="s">
        <v>1826</v>
      </c>
      <c r="E290" s="264">
        <v>921</v>
      </c>
      <c r="F290" s="237" t="s">
        <v>1845</v>
      </c>
      <c r="G290" s="127"/>
      <c r="H290" s="254" t="s">
        <v>1174</v>
      </c>
      <c r="I290" s="265" t="s">
        <v>1174</v>
      </c>
      <c r="J290" s="256" t="s">
        <v>1174</v>
      </c>
      <c r="K290" s="257" t="s">
        <v>1174</v>
      </c>
      <c r="L290" s="258" t="s">
        <v>1174</v>
      </c>
      <c r="M290" s="259" t="s">
        <v>1174</v>
      </c>
      <c r="N290" s="267"/>
      <c r="O290" s="246"/>
      <c r="P290" s="246">
        <v>133.6</v>
      </c>
      <c r="Q290" s="247">
        <v>0.15</v>
      </c>
      <c r="R290" s="262">
        <v>8</v>
      </c>
      <c r="S290" s="237" t="s">
        <v>1845</v>
      </c>
      <c r="T290" s="237"/>
    </row>
    <row r="291" spans="1:48" ht="15.75" customHeight="1" x14ac:dyDescent="0.3">
      <c r="A291" s="263" t="s">
        <v>815</v>
      </c>
      <c r="B291" s="250" t="s">
        <v>816</v>
      </c>
      <c r="C291" s="279" t="s">
        <v>1840</v>
      </c>
      <c r="D291" s="252" t="s">
        <v>1841</v>
      </c>
      <c r="E291" s="264">
        <v>7800</v>
      </c>
      <c r="F291" s="237" t="s">
        <v>1842</v>
      </c>
      <c r="G291" s="127"/>
      <c r="H291" s="254" t="s">
        <v>1174</v>
      </c>
      <c r="I291" s="265" t="s">
        <v>1174</v>
      </c>
      <c r="J291" s="256" t="s">
        <v>1174</v>
      </c>
      <c r="K291" s="257" t="s">
        <v>1174</v>
      </c>
      <c r="L291" s="258" t="s">
        <v>1174</v>
      </c>
      <c r="M291" s="259" t="s">
        <v>1174</v>
      </c>
      <c r="N291" s="273">
        <v>7750</v>
      </c>
      <c r="O291" s="274">
        <v>8810</v>
      </c>
      <c r="P291" s="246">
        <v>265</v>
      </c>
      <c r="Q291" s="247">
        <v>3.4000000000000002E-2</v>
      </c>
      <c r="R291" s="262">
        <v>2</v>
      </c>
      <c r="S291" s="237" t="s">
        <v>1842</v>
      </c>
      <c r="T291" s="237" t="s">
        <v>1843</v>
      </c>
    </row>
    <row r="292" spans="1:48" ht="15.75" customHeight="1" x14ac:dyDescent="0.3">
      <c r="A292" s="249" t="s">
        <v>568</v>
      </c>
      <c r="B292" s="250" t="s">
        <v>569</v>
      </c>
      <c r="C292" s="251" t="s">
        <v>1826</v>
      </c>
      <c r="D292" s="252" t="s">
        <v>1826</v>
      </c>
      <c r="E292" s="264">
        <v>362</v>
      </c>
      <c r="F292" s="237" t="s">
        <v>2005</v>
      </c>
      <c r="G292" s="127"/>
      <c r="H292" s="254" t="s">
        <v>1174</v>
      </c>
      <c r="I292" s="272" t="s">
        <v>1174</v>
      </c>
      <c r="J292" s="256" t="s">
        <v>1174</v>
      </c>
      <c r="K292" s="257" t="s">
        <v>1174</v>
      </c>
      <c r="L292" s="258" t="s">
        <v>1174</v>
      </c>
      <c r="M292" s="259" t="s">
        <v>1174</v>
      </c>
      <c r="N292" s="273"/>
      <c r="O292" s="274"/>
      <c r="P292" s="274">
        <v>80</v>
      </c>
      <c r="Q292" s="247">
        <v>0.22</v>
      </c>
      <c r="R292" s="262">
        <v>5</v>
      </c>
      <c r="S292" s="237" t="s">
        <v>2005</v>
      </c>
      <c r="T292" s="237"/>
    </row>
    <row r="293" spans="1:48" ht="15.75" customHeight="1" x14ac:dyDescent="0.3">
      <c r="A293" s="263" t="s">
        <v>544</v>
      </c>
      <c r="B293" s="250" t="s">
        <v>545</v>
      </c>
      <c r="C293" s="251" t="s">
        <v>1826</v>
      </c>
      <c r="D293" s="252" t="s">
        <v>1826</v>
      </c>
      <c r="E293" s="264">
        <v>1360</v>
      </c>
      <c r="F293" s="237" t="s">
        <v>2006</v>
      </c>
      <c r="G293" s="127"/>
      <c r="H293" s="254" t="s">
        <v>1174</v>
      </c>
      <c r="I293" s="272" t="s">
        <v>1174</v>
      </c>
      <c r="J293" s="256" t="s">
        <v>1174</v>
      </c>
      <c r="K293" s="257" t="s">
        <v>1174</v>
      </c>
      <c r="L293" s="258" t="s">
        <v>1174</v>
      </c>
      <c r="M293" s="259" t="s">
        <v>1174</v>
      </c>
      <c r="N293" s="273"/>
      <c r="O293" s="274"/>
      <c r="P293" s="274">
        <v>166</v>
      </c>
      <c r="Q293" s="247">
        <v>0.12</v>
      </c>
      <c r="R293" s="262">
        <v>37</v>
      </c>
      <c r="S293" s="237" t="s">
        <v>2006</v>
      </c>
      <c r="T293" s="237"/>
    </row>
    <row r="294" spans="1:48" ht="15.75" customHeight="1" x14ac:dyDescent="0.3">
      <c r="A294" s="249" t="s">
        <v>570</v>
      </c>
      <c r="B294" s="250" t="s">
        <v>571</v>
      </c>
      <c r="C294" s="251" t="s">
        <v>1826</v>
      </c>
      <c r="D294" s="252" t="s">
        <v>1826</v>
      </c>
      <c r="E294" s="264">
        <v>137</v>
      </c>
      <c r="F294" s="237" t="s">
        <v>2005</v>
      </c>
      <c r="G294" s="127"/>
      <c r="H294" s="254" t="s">
        <v>1174</v>
      </c>
      <c r="I294" s="272" t="s">
        <v>1174</v>
      </c>
      <c r="J294" s="256" t="s">
        <v>1174</v>
      </c>
      <c r="K294" s="257" t="s">
        <v>1174</v>
      </c>
      <c r="L294" s="258" t="s">
        <v>1174</v>
      </c>
      <c r="M294" s="259" t="s">
        <v>1174</v>
      </c>
      <c r="N294" s="273"/>
      <c r="O294" s="274"/>
      <c r="P294" s="274">
        <v>34</v>
      </c>
      <c r="Q294" s="247">
        <v>0.25</v>
      </c>
      <c r="R294" s="262">
        <v>23</v>
      </c>
      <c r="S294" s="237" t="s">
        <v>2005</v>
      </c>
      <c r="T294" s="237"/>
    </row>
    <row r="295" spans="1:48" x14ac:dyDescent="0.3">
      <c r="A295" s="249" t="s">
        <v>572</v>
      </c>
      <c r="B295" s="250" t="s">
        <v>573</v>
      </c>
      <c r="C295" s="251" t="s">
        <v>1826</v>
      </c>
      <c r="D295" s="252" t="s">
        <v>1826</v>
      </c>
      <c r="E295" s="264">
        <v>509</v>
      </c>
      <c r="F295" s="237" t="s">
        <v>2005</v>
      </c>
      <c r="G295" s="127"/>
      <c r="H295" s="254" t="s">
        <v>1174</v>
      </c>
      <c r="I295" s="272" t="s">
        <v>1174</v>
      </c>
      <c r="J295" s="256" t="s">
        <v>1174</v>
      </c>
      <c r="K295" s="257" t="s">
        <v>1174</v>
      </c>
      <c r="L295" s="258" t="s">
        <v>1174</v>
      </c>
      <c r="M295" s="259" t="s">
        <v>1174</v>
      </c>
      <c r="N295" s="273"/>
      <c r="O295" s="274"/>
      <c r="P295" s="274">
        <v>217</v>
      </c>
      <c r="Q295" s="247">
        <v>0.43</v>
      </c>
      <c r="R295" s="262">
        <v>36</v>
      </c>
      <c r="S295" s="237" t="s">
        <v>2005</v>
      </c>
      <c r="T295" s="237"/>
    </row>
    <row r="296" spans="1:48" ht="15.75" customHeight="1" x14ac:dyDescent="0.3">
      <c r="A296" s="249" t="s">
        <v>574</v>
      </c>
      <c r="B296" s="250" t="s">
        <v>574</v>
      </c>
      <c r="C296" s="251" t="s">
        <v>1826</v>
      </c>
      <c r="D296" s="252" t="s">
        <v>1826</v>
      </c>
      <c r="E296" s="264">
        <v>541</v>
      </c>
      <c r="F296" s="237" t="s">
        <v>2005</v>
      </c>
      <c r="G296" s="127"/>
      <c r="H296" s="254" t="s">
        <v>1174</v>
      </c>
      <c r="I296" s="272" t="s">
        <v>1174</v>
      </c>
      <c r="J296" s="256" t="s">
        <v>1174</v>
      </c>
      <c r="K296" s="257" t="s">
        <v>1174</v>
      </c>
      <c r="L296" s="258" t="s">
        <v>1174</v>
      </c>
      <c r="M296" s="259" t="s">
        <v>1174</v>
      </c>
      <c r="N296" s="273"/>
      <c r="O296" s="274"/>
      <c r="P296" s="274">
        <v>228</v>
      </c>
      <c r="Q296" s="247">
        <v>0.42</v>
      </c>
      <c r="R296" s="262">
        <v>29</v>
      </c>
      <c r="S296" s="237" t="s">
        <v>2005</v>
      </c>
      <c r="T296" s="237"/>
    </row>
    <row r="297" spans="1:48" ht="15.75" customHeight="1" x14ac:dyDescent="0.3">
      <c r="A297" s="263" t="s">
        <v>448</v>
      </c>
      <c r="B297" s="250" t="s">
        <v>449</v>
      </c>
      <c r="C297" s="251" t="s">
        <v>1826</v>
      </c>
      <c r="D297" s="252" t="s">
        <v>1826</v>
      </c>
      <c r="E297" s="264">
        <v>2080</v>
      </c>
      <c r="F297" s="237" t="s">
        <v>1844</v>
      </c>
      <c r="G297" s="127"/>
      <c r="H297" s="254" t="s">
        <v>1174</v>
      </c>
      <c r="I297" s="272" t="s">
        <v>1174</v>
      </c>
      <c r="J297" s="256" t="s">
        <v>1174</v>
      </c>
      <c r="K297" s="257" t="s">
        <v>1174</v>
      </c>
      <c r="L297" s="258" t="s">
        <v>1174</v>
      </c>
      <c r="M297" s="259" t="s">
        <v>1174</v>
      </c>
      <c r="N297" s="273"/>
      <c r="O297" s="274"/>
      <c r="P297" s="268">
        <f t="shared" ref="P297:P302" si="26">Q297*E297</f>
        <v>416</v>
      </c>
      <c r="Q297" s="269">
        <f t="shared" ref="Q297:Q302" si="27">$P$2</f>
        <v>0.2</v>
      </c>
      <c r="R297" s="262"/>
      <c r="S297" s="237"/>
      <c r="T297" s="237" t="s">
        <v>1830</v>
      </c>
    </row>
    <row r="298" spans="1:48" ht="15.75" customHeight="1" x14ac:dyDescent="0.3">
      <c r="A298" s="263" t="s">
        <v>372</v>
      </c>
      <c r="B298" s="250" t="s">
        <v>372</v>
      </c>
      <c r="C298" s="251" t="s">
        <v>1826</v>
      </c>
      <c r="D298" s="252" t="s">
        <v>1826</v>
      </c>
      <c r="E298" s="264">
        <v>1675</v>
      </c>
      <c r="F298" s="237" t="s">
        <v>1844</v>
      </c>
      <c r="G298" s="127"/>
      <c r="H298" s="254" t="s">
        <v>1174</v>
      </c>
      <c r="I298" s="272" t="s">
        <v>1174</v>
      </c>
      <c r="J298" s="256" t="s">
        <v>1174</v>
      </c>
      <c r="K298" s="257" t="s">
        <v>1174</v>
      </c>
      <c r="L298" s="258" t="s">
        <v>1174</v>
      </c>
      <c r="M298" s="259" t="s">
        <v>1174</v>
      </c>
      <c r="N298" s="273"/>
      <c r="O298" s="274"/>
      <c r="P298" s="268">
        <f t="shared" si="26"/>
        <v>335</v>
      </c>
      <c r="Q298" s="269">
        <f t="shared" si="27"/>
        <v>0.2</v>
      </c>
      <c r="R298" s="262"/>
      <c r="S298" s="237"/>
      <c r="T298" s="237" t="s">
        <v>1830</v>
      </c>
    </row>
    <row r="299" spans="1:48" s="190" customFormat="1" ht="15.75" customHeight="1" x14ac:dyDescent="0.3">
      <c r="A299" s="249" t="s">
        <v>341</v>
      </c>
      <c r="B299" s="250" t="s">
        <v>341</v>
      </c>
      <c r="C299" s="251" t="s">
        <v>1826</v>
      </c>
      <c r="D299" s="252" t="s">
        <v>1826</v>
      </c>
      <c r="E299" s="264">
        <v>1900</v>
      </c>
      <c r="F299" s="237" t="s">
        <v>1900</v>
      </c>
      <c r="G299" s="127"/>
      <c r="H299" s="254" t="s">
        <v>1174</v>
      </c>
      <c r="I299" s="272" t="s">
        <v>1174</v>
      </c>
      <c r="J299" s="256" t="s">
        <v>1174</v>
      </c>
      <c r="K299" s="257" t="s">
        <v>1174</v>
      </c>
      <c r="L299" s="258" t="s">
        <v>1174</v>
      </c>
      <c r="M299" s="259" t="s">
        <v>1174</v>
      </c>
      <c r="N299" s="273"/>
      <c r="O299" s="274"/>
      <c r="P299" s="268">
        <f t="shared" si="26"/>
        <v>380</v>
      </c>
      <c r="Q299" s="269">
        <f t="shared" si="27"/>
        <v>0.2</v>
      </c>
      <c r="R299" s="262"/>
      <c r="S299" s="237"/>
      <c r="T299" s="237" t="s">
        <v>1830</v>
      </c>
      <c r="U299" s="199"/>
      <c r="V299" s="199"/>
      <c r="W299" s="199"/>
      <c r="X299" s="199"/>
      <c r="Y299" s="199"/>
      <c r="Z299" s="199"/>
      <c r="AA299" s="199"/>
      <c r="AB299" s="199"/>
      <c r="AC299" s="199"/>
      <c r="AD299" s="199"/>
      <c r="AE299" s="199"/>
      <c r="AF299" s="199"/>
      <c r="AG299" s="199"/>
      <c r="AH299" s="199"/>
      <c r="AI299" s="199"/>
      <c r="AJ299" s="199"/>
      <c r="AK299" s="199"/>
      <c r="AL299" s="199"/>
      <c r="AM299" s="199"/>
      <c r="AN299" s="199"/>
      <c r="AO299" s="199"/>
      <c r="AP299" s="199"/>
      <c r="AQ299" s="199"/>
      <c r="AR299" s="199"/>
      <c r="AS299" s="199"/>
      <c r="AT299" s="199"/>
      <c r="AU299" s="199"/>
      <c r="AV299" s="199"/>
    </row>
    <row r="300" spans="1:48" s="190" customFormat="1" ht="15.75" customHeight="1" x14ac:dyDescent="0.3">
      <c r="A300" s="249" t="s">
        <v>334</v>
      </c>
      <c r="B300" s="250" t="s">
        <v>334</v>
      </c>
      <c r="C300" s="251" t="s">
        <v>1826</v>
      </c>
      <c r="D300" s="252" t="s">
        <v>1826</v>
      </c>
      <c r="E300" s="264">
        <v>1602</v>
      </c>
      <c r="F300" s="237" t="s">
        <v>1900</v>
      </c>
      <c r="G300" s="127"/>
      <c r="H300" s="254" t="s">
        <v>1174</v>
      </c>
      <c r="I300" s="272" t="s">
        <v>1174</v>
      </c>
      <c r="J300" s="256" t="s">
        <v>1174</v>
      </c>
      <c r="K300" s="257" t="s">
        <v>1174</v>
      </c>
      <c r="L300" s="258" t="s">
        <v>1174</v>
      </c>
      <c r="M300" s="259" t="s">
        <v>1174</v>
      </c>
      <c r="N300" s="273"/>
      <c r="O300" s="274"/>
      <c r="P300" s="268">
        <f t="shared" si="26"/>
        <v>320.40000000000003</v>
      </c>
      <c r="Q300" s="269">
        <f t="shared" si="27"/>
        <v>0.2</v>
      </c>
      <c r="R300" s="262"/>
      <c r="S300" s="237"/>
      <c r="T300" s="237" t="s">
        <v>1830</v>
      </c>
      <c r="U300" s="199"/>
      <c r="V300" s="199"/>
      <c r="W300" s="199"/>
      <c r="X300" s="199"/>
      <c r="Y300" s="199"/>
      <c r="Z300" s="199"/>
      <c r="AA300" s="199"/>
      <c r="AB300" s="199"/>
      <c r="AC300" s="199"/>
      <c r="AD300" s="199"/>
      <c r="AE300" s="199"/>
      <c r="AF300" s="199"/>
      <c r="AG300" s="199"/>
      <c r="AH300" s="199"/>
      <c r="AI300" s="199"/>
      <c r="AJ300" s="199"/>
      <c r="AK300" s="199"/>
      <c r="AL300" s="199"/>
      <c r="AM300" s="199"/>
      <c r="AN300" s="199"/>
      <c r="AO300" s="199"/>
      <c r="AP300" s="199"/>
      <c r="AQ300" s="199"/>
      <c r="AR300" s="199"/>
      <c r="AS300" s="199"/>
      <c r="AT300" s="199"/>
      <c r="AU300" s="199"/>
      <c r="AV300" s="199"/>
    </row>
    <row r="301" spans="1:48" s="190" customFormat="1" ht="15.75" customHeight="1" x14ac:dyDescent="0.3">
      <c r="A301" s="263" t="s">
        <v>343</v>
      </c>
      <c r="B301" s="250" t="s">
        <v>343</v>
      </c>
      <c r="C301" s="251" t="s">
        <v>1826</v>
      </c>
      <c r="D301" s="252" t="s">
        <v>1826</v>
      </c>
      <c r="E301" s="264">
        <v>1682</v>
      </c>
      <c r="F301" s="237" t="s">
        <v>1900</v>
      </c>
      <c r="G301" s="127"/>
      <c r="H301" s="254" t="s">
        <v>1174</v>
      </c>
      <c r="I301" s="272" t="s">
        <v>1174</v>
      </c>
      <c r="J301" s="256" t="s">
        <v>1174</v>
      </c>
      <c r="K301" s="257" t="s">
        <v>1174</v>
      </c>
      <c r="L301" s="258" t="s">
        <v>1174</v>
      </c>
      <c r="M301" s="259" t="s">
        <v>1174</v>
      </c>
      <c r="N301" s="273"/>
      <c r="O301" s="274"/>
      <c r="P301" s="268">
        <f t="shared" si="26"/>
        <v>336.40000000000003</v>
      </c>
      <c r="Q301" s="269">
        <f t="shared" si="27"/>
        <v>0.2</v>
      </c>
      <c r="R301" s="262"/>
      <c r="S301" s="237"/>
      <c r="T301" s="237" t="s">
        <v>1830</v>
      </c>
      <c r="U301" s="199"/>
      <c r="V301" s="199"/>
      <c r="W301" s="199"/>
      <c r="X301" s="199"/>
      <c r="Y301" s="199"/>
      <c r="Z301" s="199"/>
      <c r="AA301" s="199"/>
      <c r="AB301" s="199"/>
      <c r="AC301" s="199"/>
      <c r="AD301" s="199"/>
      <c r="AE301" s="199"/>
      <c r="AF301" s="199"/>
      <c r="AG301" s="199"/>
      <c r="AH301" s="199"/>
      <c r="AI301" s="199"/>
      <c r="AJ301" s="199"/>
      <c r="AK301" s="199"/>
      <c r="AL301" s="199"/>
      <c r="AM301" s="199"/>
      <c r="AN301" s="199"/>
      <c r="AO301" s="199"/>
      <c r="AP301" s="199"/>
      <c r="AQ301" s="199"/>
      <c r="AR301" s="199"/>
      <c r="AS301" s="199"/>
      <c r="AT301" s="199"/>
      <c r="AU301" s="199"/>
      <c r="AV301" s="199"/>
    </row>
    <row r="302" spans="1:48" s="190" customFormat="1" ht="15.75" customHeight="1" x14ac:dyDescent="0.3">
      <c r="A302" s="263" t="s">
        <v>344</v>
      </c>
      <c r="B302" s="250" t="s">
        <v>344</v>
      </c>
      <c r="C302" s="251" t="s">
        <v>1826</v>
      </c>
      <c r="D302" s="252" t="s">
        <v>1826</v>
      </c>
      <c r="E302" s="264">
        <v>1650</v>
      </c>
      <c r="F302" s="237" t="s">
        <v>1900</v>
      </c>
      <c r="G302" s="127"/>
      <c r="H302" s="254" t="s">
        <v>1174</v>
      </c>
      <c r="I302" s="272" t="s">
        <v>1174</v>
      </c>
      <c r="J302" s="256" t="s">
        <v>1174</v>
      </c>
      <c r="K302" s="257" t="s">
        <v>1174</v>
      </c>
      <c r="L302" s="258" t="s">
        <v>1174</v>
      </c>
      <c r="M302" s="259" t="s">
        <v>1174</v>
      </c>
      <c r="N302" s="273"/>
      <c r="O302" s="274"/>
      <c r="P302" s="268">
        <f t="shared" si="26"/>
        <v>330</v>
      </c>
      <c r="Q302" s="269">
        <f t="shared" si="27"/>
        <v>0.2</v>
      </c>
      <c r="R302" s="262"/>
      <c r="S302" s="237"/>
      <c r="T302" s="237" t="s">
        <v>1830</v>
      </c>
      <c r="U302" s="199"/>
      <c r="V302" s="199"/>
      <c r="W302" s="199"/>
      <c r="X302" s="199"/>
      <c r="Y302" s="199"/>
      <c r="Z302" s="199"/>
      <c r="AA302" s="199"/>
      <c r="AB302" s="199"/>
      <c r="AC302" s="199"/>
      <c r="AD302" s="199"/>
      <c r="AE302" s="199"/>
      <c r="AF302" s="199"/>
      <c r="AG302" s="199"/>
      <c r="AH302" s="199"/>
      <c r="AI302" s="199"/>
      <c r="AJ302" s="199"/>
      <c r="AK302" s="199"/>
      <c r="AL302" s="199"/>
      <c r="AM302" s="199"/>
      <c r="AN302" s="199"/>
      <c r="AO302" s="199"/>
      <c r="AP302" s="199"/>
      <c r="AQ302" s="199"/>
      <c r="AR302" s="199"/>
      <c r="AS302" s="199"/>
      <c r="AT302" s="199"/>
      <c r="AU302" s="199"/>
      <c r="AV302" s="199"/>
    </row>
    <row r="303" spans="1:48" s="190" customFormat="1" ht="15.75" customHeight="1" x14ac:dyDescent="0.3">
      <c r="A303" s="249" t="s">
        <v>444</v>
      </c>
      <c r="B303" s="250" t="s">
        <v>445</v>
      </c>
      <c r="C303" s="251" t="s">
        <v>1826</v>
      </c>
      <c r="D303" s="252" t="s">
        <v>1826</v>
      </c>
      <c r="E303" s="264">
        <v>1720</v>
      </c>
      <c r="F303" s="237" t="s">
        <v>2007</v>
      </c>
      <c r="G303" s="127"/>
      <c r="H303" s="254" t="s">
        <v>1174</v>
      </c>
      <c r="I303" s="265" t="s">
        <v>1174</v>
      </c>
      <c r="J303" s="256" t="s">
        <v>1174</v>
      </c>
      <c r="K303" s="257" t="s">
        <v>1174</v>
      </c>
      <c r="L303" s="258" t="s">
        <v>1174</v>
      </c>
      <c r="M303" s="259" t="s">
        <v>1174</v>
      </c>
      <c r="N303" s="267"/>
      <c r="O303" s="246"/>
      <c r="P303" s="246">
        <v>102</v>
      </c>
      <c r="Q303" s="247">
        <v>0.06</v>
      </c>
      <c r="R303" s="262">
        <v>5</v>
      </c>
      <c r="S303" s="237" t="s">
        <v>2007</v>
      </c>
      <c r="T303" s="237"/>
      <c r="U303" s="199"/>
      <c r="V303" s="199"/>
      <c r="W303" s="199"/>
      <c r="X303" s="199"/>
      <c r="Y303" s="199"/>
      <c r="Z303" s="199"/>
      <c r="AA303" s="199"/>
      <c r="AB303" s="199"/>
      <c r="AC303" s="199"/>
      <c r="AD303" s="199"/>
      <c r="AE303" s="199"/>
      <c r="AF303" s="199"/>
      <c r="AG303" s="199"/>
      <c r="AH303" s="199"/>
      <c r="AI303" s="199"/>
      <c r="AJ303" s="199"/>
      <c r="AK303" s="199"/>
      <c r="AL303" s="199"/>
      <c r="AM303" s="199"/>
      <c r="AN303" s="199"/>
      <c r="AO303" s="199"/>
      <c r="AP303" s="199"/>
      <c r="AQ303" s="199"/>
      <c r="AR303" s="199"/>
      <c r="AS303" s="199"/>
      <c r="AT303" s="199"/>
      <c r="AU303" s="199"/>
      <c r="AV303" s="199"/>
    </row>
    <row r="304" spans="1:48" s="190" customFormat="1" ht="15.75" customHeight="1" x14ac:dyDescent="0.3">
      <c r="A304" s="263" t="s">
        <v>367</v>
      </c>
      <c r="B304" s="250" t="s">
        <v>368</v>
      </c>
      <c r="C304" s="251" t="s">
        <v>1826</v>
      </c>
      <c r="D304" s="252" t="s">
        <v>1826</v>
      </c>
      <c r="E304" s="264">
        <v>2200</v>
      </c>
      <c r="F304" s="237" t="s">
        <v>1846</v>
      </c>
      <c r="G304" s="127"/>
      <c r="H304" s="254" t="s">
        <v>1174</v>
      </c>
      <c r="I304" s="272" t="s">
        <v>1174</v>
      </c>
      <c r="J304" s="256" t="s">
        <v>1174</v>
      </c>
      <c r="K304" s="257" t="s">
        <v>1174</v>
      </c>
      <c r="L304" s="258" t="s">
        <v>1174</v>
      </c>
      <c r="M304" s="259" t="s">
        <v>1174</v>
      </c>
      <c r="N304" s="273"/>
      <c r="O304" s="274"/>
      <c r="P304" s="268">
        <f t="shared" ref="P304:P305" si="28">Q304*E304</f>
        <v>440</v>
      </c>
      <c r="Q304" s="269">
        <f t="shared" ref="Q304:Q305" si="29">$P$2</f>
        <v>0.2</v>
      </c>
      <c r="R304" s="262"/>
      <c r="S304" s="237"/>
      <c r="T304" s="237" t="s">
        <v>1830</v>
      </c>
      <c r="U304" s="199"/>
      <c r="V304" s="199"/>
      <c r="W304" s="199"/>
      <c r="X304" s="199"/>
      <c r="Y304" s="199"/>
      <c r="Z304" s="199"/>
      <c r="AA304" s="199"/>
      <c r="AB304" s="199"/>
      <c r="AC304" s="199"/>
      <c r="AD304" s="199"/>
      <c r="AE304" s="199"/>
      <c r="AF304" s="199"/>
      <c r="AG304" s="199"/>
      <c r="AH304" s="199"/>
      <c r="AI304" s="199"/>
      <c r="AJ304" s="199"/>
      <c r="AK304" s="199"/>
      <c r="AL304" s="199"/>
      <c r="AM304" s="199"/>
      <c r="AN304" s="199"/>
      <c r="AO304" s="199"/>
      <c r="AP304" s="199"/>
      <c r="AQ304" s="199"/>
      <c r="AR304" s="199"/>
      <c r="AS304" s="199"/>
      <c r="AT304" s="199"/>
      <c r="AU304" s="199"/>
      <c r="AV304" s="199"/>
    </row>
    <row r="305" spans="1:48" s="190" customFormat="1" ht="15.75" customHeight="1" x14ac:dyDescent="0.3">
      <c r="A305" s="249" t="s">
        <v>707</v>
      </c>
      <c r="B305" s="250" t="s">
        <v>707</v>
      </c>
      <c r="C305" s="251" t="s">
        <v>1826</v>
      </c>
      <c r="D305" s="252" t="s">
        <v>1826</v>
      </c>
      <c r="E305" s="286">
        <v>83</v>
      </c>
      <c r="F305" s="237" t="s">
        <v>1873</v>
      </c>
      <c r="G305" s="127"/>
      <c r="H305" s="254" t="s">
        <v>1174</v>
      </c>
      <c r="I305" s="272" t="s">
        <v>1174</v>
      </c>
      <c r="J305" s="256" t="s">
        <v>1174</v>
      </c>
      <c r="K305" s="257" t="s">
        <v>1174</v>
      </c>
      <c r="L305" s="258" t="s">
        <v>1174</v>
      </c>
      <c r="M305" s="259" t="s">
        <v>1174</v>
      </c>
      <c r="N305" s="300"/>
      <c r="O305" s="301"/>
      <c r="P305" s="268">
        <f t="shared" si="28"/>
        <v>16.600000000000001</v>
      </c>
      <c r="Q305" s="269">
        <f t="shared" si="29"/>
        <v>0.2</v>
      </c>
      <c r="R305" s="262"/>
      <c r="S305" s="237"/>
      <c r="T305" s="237" t="s">
        <v>1830</v>
      </c>
      <c r="U305" s="199"/>
      <c r="V305" s="199"/>
      <c r="W305" s="199"/>
      <c r="X305" s="199"/>
      <c r="Y305" s="199"/>
      <c r="Z305" s="199"/>
      <c r="AA305" s="199"/>
      <c r="AB305" s="199"/>
      <c r="AC305" s="199"/>
      <c r="AD305" s="199"/>
      <c r="AE305" s="199"/>
      <c r="AF305" s="199"/>
      <c r="AG305" s="199"/>
      <c r="AH305" s="199"/>
      <c r="AI305" s="199"/>
      <c r="AJ305" s="199"/>
      <c r="AK305" s="199"/>
      <c r="AL305" s="199"/>
      <c r="AM305" s="199"/>
      <c r="AN305" s="199"/>
      <c r="AO305" s="199"/>
      <c r="AP305" s="199"/>
      <c r="AQ305" s="199"/>
      <c r="AR305" s="199"/>
      <c r="AS305" s="199"/>
      <c r="AT305" s="199"/>
      <c r="AU305" s="199"/>
      <c r="AV305" s="199"/>
    </row>
    <row r="306" spans="1:48" s="190" customFormat="1" x14ac:dyDescent="0.3">
      <c r="A306" s="263" t="s">
        <v>817</v>
      </c>
      <c r="B306" s="250" t="s">
        <v>818</v>
      </c>
      <c r="C306" s="279" t="s">
        <v>1840</v>
      </c>
      <c r="D306" s="252" t="s">
        <v>1841</v>
      </c>
      <c r="E306" s="264">
        <v>7800</v>
      </c>
      <c r="F306" s="237" t="s">
        <v>1842</v>
      </c>
      <c r="G306" s="127"/>
      <c r="H306" s="254" t="s">
        <v>1174</v>
      </c>
      <c r="I306" s="265" t="s">
        <v>1174</v>
      </c>
      <c r="J306" s="256" t="s">
        <v>1174</v>
      </c>
      <c r="K306" s="257" t="s">
        <v>1174</v>
      </c>
      <c r="L306" s="258" t="s">
        <v>1174</v>
      </c>
      <c r="M306" s="259" t="s">
        <v>1174</v>
      </c>
      <c r="N306" s="273">
        <v>7750</v>
      </c>
      <c r="O306" s="274">
        <v>8810</v>
      </c>
      <c r="P306" s="246">
        <v>265</v>
      </c>
      <c r="Q306" s="247">
        <v>3.4000000000000002E-2</v>
      </c>
      <c r="R306" s="262">
        <v>2</v>
      </c>
      <c r="S306" s="237" t="s">
        <v>1842</v>
      </c>
      <c r="T306" s="237" t="s">
        <v>1843</v>
      </c>
      <c r="U306" s="199"/>
      <c r="V306" s="199"/>
      <c r="W306" s="199"/>
      <c r="X306" s="199"/>
      <c r="Y306" s="199"/>
      <c r="Z306" s="199"/>
      <c r="AA306" s="199"/>
      <c r="AB306" s="199"/>
      <c r="AC306" s="199"/>
      <c r="AD306" s="199"/>
      <c r="AE306" s="199"/>
      <c r="AF306" s="199"/>
      <c r="AG306" s="199"/>
      <c r="AH306" s="199"/>
      <c r="AI306" s="199"/>
      <c r="AJ306" s="199"/>
      <c r="AK306" s="199"/>
      <c r="AL306" s="199"/>
      <c r="AM306" s="199"/>
      <c r="AN306" s="199"/>
      <c r="AO306" s="199"/>
      <c r="AP306" s="199"/>
      <c r="AQ306" s="199"/>
      <c r="AR306" s="199"/>
      <c r="AS306" s="199"/>
      <c r="AT306" s="199"/>
      <c r="AU306" s="199"/>
      <c r="AV306" s="199"/>
    </row>
    <row r="307" spans="1:48" s="190" customFormat="1" ht="15.75" customHeight="1" x14ac:dyDescent="0.3">
      <c r="A307" s="263" t="s">
        <v>655</v>
      </c>
      <c r="B307" s="250" t="s">
        <v>655</v>
      </c>
      <c r="C307" s="251" t="s">
        <v>1826</v>
      </c>
      <c r="D307" s="252" t="s">
        <v>1826</v>
      </c>
      <c r="E307" s="264">
        <v>30</v>
      </c>
      <c r="F307" s="237" t="s">
        <v>1944</v>
      </c>
      <c r="G307" s="127"/>
      <c r="H307" s="254" t="s">
        <v>1174</v>
      </c>
      <c r="I307" s="272" t="s">
        <v>1174</v>
      </c>
      <c r="J307" s="256" t="s">
        <v>1174</v>
      </c>
      <c r="K307" s="257" t="s">
        <v>1174</v>
      </c>
      <c r="L307" s="258" t="s">
        <v>1174</v>
      </c>
      <c r="M307" s="259" t="s">
        <v>1174</v>
      </c>
      <c r="N307" s="273"/>
      <c r="O307" s="274"/>
      <c r="P307" s="268">
        <f>Q307*E307</f>
        <v>6</v>
      </c>
      <c r="Q307" s="269">
        <f>$P$2</f>
        <v>0.2</v>
      </c>
      <c r="R307" s="262"/>
      <c r="S307" s="237"/>
      <c r="T307" s="237" t="s">
        <v>1830</v>
      </c>
      <c r="U307" s="199"/>
      <c r="V307" s="199"/>
      <c r="W307" s="199"/>
      <c r="X307" s="199"/>
      <c r="Y307" s="199"/>
      <c r="Z307" s="199"/>
      <c r="AA307" s="199"/>
      <c r="AB307" s="199"/>
      <c r="AC307" s="199"/>
      <c r="AD307" s="199"/>
      <c r="AE307" s="199"/>
      <c r="AF307" s="199"/>
      <c r="AG307" s="199"/>
      <c r="AH307" s="199"/>
      <c r="AI307" s="199"/>
      <c r="AJ307" s="199"/>
      <c r="AK307" s="199"/>
      <c r="AL307" s="199"/>
      <c r="AM307" s="199"/>
      <c r="AN307" s="199"/>
      <c r="AO307" s="199"/>
      <c r="AP307" s="199"/>
      <c r="AQ307" s="199"/>
      <c r="AR307" s="199"/>
      <c r="AS307" s="199"/>
      <c r="AT307" s="199"/>
      <c r="AU307" s="199"/>
      <c r="AV307" s="199"/>
    </row>
    <row r="308" spans="1:48" s="190" customFormat="1" ht="15.75" customHeight="1" x14ac:dyDescent="0.3">
      <c r="A308" s="263" t="s">
        <v>708</v>
      </c>
      <c r="B308" s="250" t="s">
        <v>708</v>
      </c>
      <c r="C308" s="251" t="s">
        <v>1826</v>
      </c>
      <c r="D308" s="252" t="s">
        <v>1826</v>
      </c>
      <c r="E308" s="264">
        <v>18</v>
      </c>
      <c r="F308" s="237" t="s">
        <v>1831</v>
      </c>
      <c r="G308" s="127"/>
      <c r="H308" s="254" t="s">
        <v>1174</v>
      </c>
      <c r="I308" s="265" t="s">
        <v>1174</v>
      </c>
      <c r="J308" s="256" t="s">
        <v>1174</v>
      </c>
      <c r="K308" s="257" t="s">
        <v>1174</v>
      </c>
      <c r="L308" s="258" t="s">
        <v>1174</v>
      </c>
      <c r="M308" s="259" t="s">
        <v>1174</v>
      </c>
      <c r="N308" s="267">
        <v>10</v>
      </c>
      <c r="O308" s="246">
        <v>25</v>
      </c>
      <c r="P308" s="246">
        <v>4</v>
      </c>
      <c r="Q308" s="247">
        <v>0.22</v>
      </c>
      <c r="R308" s="262">
        <v>2</v>
      </c>
      <c r="S308" s="237" t="s">
        <v>1831</v>
      </c>
      <c r="T308" s="237" t="s">
        <v>2008</v>
      </c>
      <c r="U308" s="199"/>
      <c r="V308" s="199"/>
      <c r="W308" s="199"/>
      <c r="X308" s="199"/>
      <c r="Y308" s="199"/>
      <c r="Z308" s="199"/>
      <c r="AA308" s="199"/>
      <c r="AB308" s="199"/>
      <c r="AC308" s="199"/>
      <c r="AD308" s="199"/>
      <c r="AE308" s="199"/>
      <c r="AF308" s="199"/>
      <c r="AG308" s="199"/>
      <c r="AH308" s="199"/>
      <c r="AI308" s="199"/>
      <c r="AJ308" s="199"/>
      <c r="AK308" s="199"/>
      <c r="AL308" s="199"/>
      <c r="AM308" s="199"/>
      <c r="AN308" s="199"/>
      <c r="AO308" s="199"/>
      <c r="AP308" s="199"/>
      <c r="AQ308" s="199"/>
      <c r="AR308" s="199"/>
      <c r="AS308" s="199"/>
      <c r="AT308" s="199"/>
      <c r="AU308" s="199"/>
      <c r="AV308" s="199"/>
    </row>
    <row r="309" spans="1:48" s="190" customFormat="1" ht="15.75" customHeight="1" x14ac:dyDescent="0.3">
      <c r="A309" s="249" t="s">
        <v>770</v>
      </c>
      <c r="B309" s="250" t="s">
        <v>771</v>
      </c>
      <c r="C309" s="251" t="s">
        <v>1826</v>
      </c>
      <c r="D309" s="252" t="s">
        <v>1826</v>
      </c>
      <c r="E309" s="264">
        <v>1176</v>
      </c>
      <c r="F309" s="237" t="s">
        <v>2009</v>
      </c>
      <c r="G309" s="127"/>
      <c r="H309" s="254" t="s">
        <v>1174</v>
      </c>
      <c r="I309" s="272" t="s">
        <v>1174</v>
      </c>
      <c r="J309" s="256" t="s">
        <v>1174</v>
      </c>
      <c r="K309" s="257" t="s">
        <v>1174</v>
      </c>
      <c r="L309" s="258" t="s">
        <v>1174</v>
      </c>
      <c r="M309" s="259" t="s">
        <v>1174</v>
      </c>
      <c r="N309" s="273"/>
      <c r="O309" s="274"/>
      <c r="P309" s="268">
        <f t="shared" ref="P309:P311" si="30">Q309*E309</f>
        <v>235.20000000000002</v>
      </c>
      <c r="Q309" s="269">
        <f t="shared" ref="Q309:Q311" si="31">$P$2</f>
        <v>0.2</v>
      </c>
      <c r="R309" s="262"/>
      <c r="S309" s="237"/>
      <c r="T309" s="237" t="s">
        <v>1830</v>
      </c>
      <c r="U309" s="199"/>
      <c r="V309" s="199"/>
      <c r="W309" s="199"/>
      <c r="X309" s="199"/>
      <c r="Y309" s="199"/>
      <c r="Z309" s="199"/>
      <c r="AA309" s="199"/>
      <c r="AB309" s="199"/>
      <c r="AC309" s="199"/>
      <c r="AD309" s="199"/>
      <c r="AE309" s="199"/>
      <c r="AF309" s="199"/>
      <c r="AG309" s="199"/>
      <c r="AH309" s="199"/>
      <c r="AI309" s="199"/>
      <c r="AJ309" s="199"/>
      <c r="AK309" s="199"/>
      <c r="AL309" s="199"/>
      <c r="AM309" s="199"/>
      <c r="AN309" s="199"/>
      <c r="AO309" s="199"/>
      <c r="AP309" s="199"/>
      <c r="AQ309" s="199"/>
      <c r="AR309" s="199"/>
      <c r="AS309" s="199"/>
      <c r="AT309" s="199"/>
      <c r="AU309" s="199"/>
      <c r="AV309" s="199"/>
    </row>
    <row r="310" spans="1:48" s="190" customFormat="1" ht="15.75" customHeight="1" x14ac:dyDescent="0.3">
      <c r="A310" s="263" t="s">
        <v>349</v>
      </c>
      <c r="B310" s="250" t="s">
        <v>349</v>
      </c>
      <c r="C310" s="251" t="s">
        <v>1826</v>
      </c>
      <c r="D310" s="252" t="s">
        <v>1826</v>
      </c>
      <c r="E310" s="264">
        <v>2100</v>
      </c>
      <c r="F310" s="237" t="s">
        <v>1844</v>
      </c>
      <c r="G310" s="127"/>
      <c r="H310" s="254" t="s">
        <v>1174</v>
      </c>
      <c r="I310" s="272" t="s">
        <v>1174</v>
      </c>
      <c r="J310" s="256" t="s">
        <v>1174</v>
      </c>
      <c r="K310" s="257" t="s">
        <v>1174</v>
      </c>
      <c r="L310" s="258" t="s">
        <v>1174</v>
      </c>
      <c r="M310" s="259" t="s">
        <v>1174</v>
      </c>
      <c r="N310" s="273"/>
      <c r="O310" s="274"/>
      <c r="P310" s="268">
        <f t="shared" si="30"/>
        <v>420</v>
      </c>
      <c r="Q310" s="269">
        <f t="shared" si="31"/>
        <v>0.2</v>
      </c>
      <c r="R310" s="262"/>
      <c r="S310" s="237"/>
      <c r="T310" s="237" t="s">
        <v>1830</v>
      </c>
      <c r="U310" s="199"/>
      <c r="V310" s="199"/>
      <c r="W310" s="199"/>
      <c r="X310" s="199"/>
      <c r="Y310" s="199"/>
      <c r="Z310" s="199"/>
      <c r="AA310" s="199"/>
      <c r="AB310" s="199"/>
      <c r="AC310" s="199"/>
      <c r="AD310" s="199"/>
      <c r="AE310" s="199"/>
      <c r="AF310" s="199"/>
      <c r="AG310" s="199"/>
      <c r="AH310" s="199"/>
      <c r="AI310" s="199"/>
      <c r="AJ310" s="199"/>
      <c r="AK310" s="199"/>
      <c r="AL310" s="199"/>
      <c r="AM310" s="199"/>
      <c r="AN310" s="199"/>
      <c r="AO310" s="199"/>
      <c r="AP310" s="199"/>
      <c r="AQ310" s="199"/>
      <c r="AR310" s="199"/>
      <c r="AS310" s="199"/>
      <c r="AT310" s="199"/>
      <c r="AU310" s="199"/>
      <c r="AV310" s="199"/>
    </row>
    <row r="311" spans="1:48" s="190" customFormat="1" ht="15.75" customHeight="1" x14ac:dyDescent="0.3">
      <c r="A311" s="249" t="s">
        <v>524</v>
      </c>
      <c r="B311" s="250" t="s">
        <v>525</v>
      </c>
      <c r="C311" s="251" t="s">
        <v>1826</v>
      </c>
      <c r="D311" s="252" t="s">
        <v>1826</v>
      </c>
      <c r="E311" s="264">
        <v>200</v>
      </c>
      <c r="F311" s="237" t="s">
        <v>1846</v>
      </c>
      <c r="G311" s="127"/>
      <c r="H311" s="254" t="s">
        <v>1174</v>
      </c>
      <c r="I311" s="272" t="s">
        <v>1174</v>
      </c>
      <c r="J311" s="256" t="s">
        <v>1174</v>
      </c>
      <c r="K311" s="257" t="s">
        <v>1174</v>
      </c>
      <c r="L311" s="258" t="s">
        <v>1174</v>
      </c>
      <c r="M311" s="259" t="s">
        <v>1174</v>
      </c>
      <c r="N311" s="273"/>
      <c r="O311" s="274"/>
      <c r="P311" s="268">
        <f t="shared" si="30"/>
        <v>40</v>
      </c>
      <c r="Q311" s="269">
        <f t="shared" si="31"/>
        <v>0.2</v>
      </c>
      <c r="R311" s="262"/>
      <c r="S311" s="237"/>
      <c r="T311" s="237" t="s">
        <v>1830</v>
      </c>
      <c r="U311" s="199"/>
      <c r="V311" s="199"/>
      <c r="W311" s="199"/>
      <c r="X311" s="199"/>
      <c r="Y311" s="199"/>
      <c r="Z311" s="199"/>
      <c r="AA311" s="199"/>
      <c r="AB311" s="199"/>
      <c r="AC311" s="199"/>
      <c r="AD311" s="199"/>
      <c r="AE311" s="199"/>
      <c r="AF311" s="199"/>
      <c r="AG311" s="199"/>
      <c r="AH311" s="199"/>
      <c r="AI311" s="199"/>
      <c r="AJ311" s="199"/>
      <c r="AK311" s="199"/>
      <c r="AL311" s="199"/>
      <c r="AM311" s="199"/>
      <c r="AN311" s="199"/>
      <c r="AO311" s="199"/>
      <c r="AP311" s="199"/>
      <c r="AQ311" s="199"/>
      <c r="AR311" s="199"/>
      <c r="AS311" s="199"/>
      <c r="AT311" s="199"/>
      <c r="AU311" s="199"/>
      <c r="AV311" s="199"/>
    </row>
    <row r="312" spans="1:48" s="190" customFormat="1" ht="15.75" customHeight="1" x14ac:dyDescent="0.3">
      <c r="A312" s="249" t="s">
        <v>1015</v>
      </c>
      <c r="B312" s="250" t="s">
        <v>1016</v>
      </c>
      <c r="C312" s="251" t="s">
        <v>1837</v>
      </c>
      <c r="D312" s="283">
        <v>10</v>
      </c>
      <c r="E312" s="264">
        <v>2530</v>
      </c>
      <c r="F312" s="237" t="s">
        <v>1901</v>
      </c>
      <c r="G312" s="127"/>
      <c r="H312" s="254" t="s">
        <v>1174</v>
      </c>
      <c r="I312" s="272" t="s">
        <v>1174</v>
      </c>
      <c r="J312" s="256" t="s">
        <v>1174</v>
      </c>
      <c r="K312" s="284">
        <f>L312*D312</f>
        <v>2</v>
      </c>
      <c r="L312" s="285">
        <f>$L$2</f>
        <v>0.2</v>
      </c>
      <c r="M312" s="259"/>
      <c r="N312" s="273"/>
      <c r="O312" s="274"/>
      <c r="P312" s="246">
        <v>21</v>
      </c>
      <c r="Q312" s="247">
        <v>0.01</v>
      </c>
      <c r="R312" s="262">
        <v>2</v>
      </c>
      <c r="S312" s="237" t="s">
        <v>1901</v>
      </c>
      <c r="T312" s="237" t="s">
        <v>1902</v>
      </c>
      <c r="U312" s="199"/>
      <c r="V312" s="199"/>
      <c r="W312" s="199"/>
      <c r="X312" s="199"/>
      <c r="Y312" s="199"/>
      <c r="Z312" s="199"/>
      <c r="AA312" s="199"/>
      <c r="AB312" s="199"/>
      <c r="AC312" s="199"/>
      <c r="AD312" s="199"/>
      <c r="AE312" s="199"/>
      <c r="AF312" s="199"/>
      <c r="AG312" s="199"/>
      <c r="AH312" s="199"/>
      <c r="AI312" s="199"/>
      <c r="AJ312" s="199"/>
      <c r="AK312" s="199"/>
      <c r="AL312" s="199"/>
      <c r="AM312" s="199"/>
      <c r="AN312" s="199"/>
      <c r="AO312" s="199"/>
      <c r="AP312" s="199"/>
      <c r="AQ312" s="199"/>
      <c r="AR312" s="199"/>
      <c r="AS312" s="199"/>
      <c r="AT312" s="199"/>
      <c r="AU312" s="199"/>
      <c r="AV312" s="199"/>
    </row>
    <row r="313" spans="1:48" ht="15.75" customHeight="1" x14ac:dyDescent="0.3">
      <c r="A313" s="263" t="s">
        <v>989</v>
      </c>
      <c r="B313" s="250" t="s">
        <v>990</v>
      </c>
      <c r="C313" s="251" t="s">
        <v>1837</v>
      </c>
      <c r="D313" s="283">
        <v>6</v>
      </c>
      <c r="E313" s="264">
        <v>1020</v>
      </c>
      <c r="F313" s="237" t="s">
        <v>1856</v>
      </c>
      <c r="G313" s="127"/>
      <c r="H313" s="254" t="s">
        <v>1174</v>
      </c>
      <c r="I313" s="272" t="s">
        <v>1174</v>
      </c>
      <c r="J313" s="256" t="s">
        <v>1174</v>
      </c>
      <c r="K313" s="284">
        <f>L313*D313</f>
        <v>1.2000000000000002</v>
      </c>
      <c r="L313" s="285">
        <f>$L$2</f>
        <v>0.2</v>
      </c>
      <c r="M313" s="297"/>
      <c r="N313" s="273"/>
      <c r="O313" s="274"/>
      <c r="P313" s="268">
        <f t="shared" ref="P313:P318" si="32">Q313*E313</f>
        <v>204</v>
      </c>
      <c r="Q313" s="269">
        <f t="shared" ref="Q313:Q318" si="33">$P$2</f>
        <v>0.2</v>
      </c>
      <c r="R313" s="262"/>
      <c r="S313" s="237"/>
      <c r="T313" s="237" t="s">
        <v>1857</v>
      </c>
    </row>
    <row r="314" spans="1:48" ht="15.75" customHeight="1" x14ac:dyDescent="0.3">
      <c r="A314" s="263" t="s">
        <v>207</v>
      </c>
      <c r="B314" s="250" t="s">
        <v>430</v>
      </c>
      <c r="C314" s="251" t="s">
        <v>1837</v>
      </c>
      <c r="D314" s="283">
        <v>167</v>
      </c>
      <c r="E314" s="264">
        <v>1631</v>
      </c>
      <c r="F314" s="237" t="s">
        <v>1903</v>
      </c>
      <c r="G314" s="127" t="s">
        <v>1904</v>
      </c>
      <c r="H314" s="254" t="s">
        <v>1174</v>
      </c>
      <c r="I314" s="272" t="s">
        <v>1174</v>
      </c>
      <c r="J314" s="256" t="s">
        <v>1174</v>
      </c>
      <c r="K314" s="284">
        <f>L314*D314</f>
        <v>33.4</v>
      </c>
      <c r="L314" s="285">
        <f>$L$2</f>
        <v>0.2</v>
      </c>
      <c r="M314" s="259"/>
      <c r="N314" s="273"/>
      <c r="O314" s="274"/>
      <c r="P314" s="268">
        <f t="shared" si="32"/>
        <v>326.20000000000005</v>
      </c>
      <c r="Q314" s="269">
        <f t="shared" si="33"/>
        <v>0.2</v>
      </c>
      <c r="R314" s="262"/>
      <c r="S314" s="237"/>
      <c r="T314" s="237" t="s">
        <v>1857</v>
      </c>
    </row>
    <row r="315" spans="1:48" ht="15.75" customHeight="1" x14ac:dyDescent="0.3">
      <c r="A315" s="249" t="s">
        <v>328</v>
      </c>
      <c r="B315" s="250" t="s">
        <v>328</v>
      </c>
      <c r="C315" s="251" t="s">
        <v>1826</v>
      </c>
      <c r="D315" s="252" t="s">
        <v>1826</v>
      </c>
      <c r="E315" s="264">
        <v>1500</v>
      </c>
      <c r="F315" s="237" t="s">
        <v>2010</v>
      </c>
      <c r="G315" s="127"/>
      <c r="H315" s="254" t="s">
        <v>1174</v>
      </c>
      <c r="I315" s="272" t="s">
        <v>1174</v>
      </c>
      <c r="J315" s="256" t="s">
        <v>1174</v>
      </c>
      <c r="K315" s="257" t="s">
        <v>1174</v>
      </c>
      <c r="L315" s="258" t="s">
        <v>1174</v>
      </c>
      <c r="M315" s="259" t="s">
        <v>1174</v>
      </c>
      <c r="N315" s="273"/>
      <c r="O315" s="274"/>
      <c r="P315" s="268">
        <f t="shared" si="32"/>
        <v>300</v>
      </c>
      <c r="Q315" s="269">
        <f t="shared" si="33"/>
        <v>0.2</v>
      </c>
      <c r="R315" s="262"/>
      <c r="S315" s="237"/>
      <c r="T315" s="237" t="s">
        <v>1830</v>
      </c>
    </row>
    <row r="316" spans="1:48" ht="15.75" customHeight="1" x14ac:dyDescent="0.3">
      <c r="A316" s="263" t="s">
        <v>661</v>
      </c>
      <c r="B316" s="250" t="s">
        <v>662</v>
      </c>
      <c r="C316" s="251" t="s">
        <v>1826</v>
      </c>
      <c r="D316" s="252" t="s">
        <v>1826</v>
      </c>
      <c r="E316" s="253">
        <v>29</v>
      </c>
      <c r="F316" s="237" t="s">
        <v>1853</v>
      </c>
      <c r="G316" s="127"/>
      <c r="H316" s="254" t="s">
        <v>1174</v>
      </c>
      <c r="I316" s="265" t="s">
        <v>1174</v>
      </c>
      <c r="J316" s="256" t="s">
        <v>1174</v>
      </c>
      <c r="K316" s="257" t="s">
        <v>1174</v>
      </c>
      <c r="L316" s="258" t="s">
        <v>1174</v>
      </c>
      <c r="M316" s="259" t="s">
        <v>1174</v>
      </c>
      <c r="N316" s="273"/>
      <c r="O316" s="274"/>
      <c r="P316" s="268">
        <f t="shared" si="32"/>
        <v>5.8000000000000007</v>
      </c>
      <c r="Q316" s="269">
        <f t="shared" si="33"/>
        <v>0.2</v>
      </c>
      <c r="R316" s="262"/>
      <c r="S316" s="237"/>
      <c r="T316" s="237" t="s">
        <v>2011</v>
      </c>
    </row>
    <row r="317" spans="1:48" ht="15.75" customHeight="1" x14ac:dyDescent="0.3">
      <c r="A317" s="263" t="s">
        <v>716</v>
      </c>
      <c r="B317" s="250" t="s">
        <v>717</v>
      </c>
      <c r="C317" s="251" t="s">
        <v>1826</v>
      </c>
      <c r="D317" s="252" t="s">
        <v>1826</v>
      </c>
      <c r="E317" s="264">
        <v>65</v>
      </c>
      <c r="F317" s="237" t="s">
        <v>1853</v>
      </c>
      <c r="G317" s="127"/>
      <c r="H317" s="254" t="s">
        <v>1174</v>
      </c>
      <c r="I317" s="265" t="s">
        <v>1174</v>
      </c>
      <c r="J317" s="256" t="s">
        <v>1174</v>
      </c>
      <c r="K317" s="257" t="s">
        <v>1174</v>
      </c>
      <c r="L317" s="258" t="s">
        <v>1174</v>
      </c>
      <c r="M317" s="259" t="s">
        <v>1174</v>
      </c>
      <c r="N317" s="267"/>
      <c r="O317" s="246"/>
      <c r="P317" s="268">
        <f t="shared" si="32"/>
        <v>13</v>
      </c>
      <c r="Q317" s="269">
        <f t="shared" si="33"/>
        <v>0.2</v>
      </c>
      <c r="R317" s="262"/>
      <c r="S317" s="237"/>
      <c r="T317" s="237" t="s">
        <v>2012</v>
      </c>
    </row>
    <row r="318" spans="1:48" ht="15.75" customHeight="1" x14ac:dyDescent="0.3">
      <c r="A318" s="263" t="s">
        <v>618</v>
      </c>
      <c r="B318" s="250" t="s">
        <v>619</v>
      </c>
      <c r="C318" s="251" t="s">
        <v>1826</v>
      </c>
      <c r="D318" s="252" t="s">
        <v>1826</v>
      </c>
      <c r="E318" s="264">
        <v>1600</v>
      </c>
      <c r="F318" s="237" t="s">
        <v>1846</v>
      </c>
      <c r="G318" s="127"/>
      <c r="H318" s="254" t="s">
        <v>1174</v>
      </c>
      <c r="I318" s="272" t="s">
        <v>1174</v>
      </c>
      <c r="J318" s="256" t="s">
        <v>1174</v>
      </c>
      <c r="K318" s="257" t="s">
        <v>1174</v>
      </c>
      <c r="L318" s="258" t="s">
        <v>1174</v>
      </c>
      <c r="M318" s="259" t="s">
        <v>1174</v>
      </c>
      <c r="N318" s="273"/>
      <c r="O318" s="274"/>
      <c r="P318" s="268">
        <f t="shared" si="32"/>
        <v>320</v>
      </c>
      <c r="Q318" s="269">
        <f t="shared" si="33"/>
        <v>0.2</v>
      </c>
      <c r="R318" s="262"/>
      <c r="S318" s="237"/>
      <c r="T318" s="237" t="s">
        <v>1830</v>
      </c>
    </row>
    <row r="319" spans="1:48" ht="15.75" customHeight="1" x14ac:dyDescent="0.3">
      <c r="A319" s="263" t="s">
        <v>881</v>
      </c>
      <c r="B319" s="250" t="s">
        <v>882</v>
      </c>
      <c r="C319" s="251" t="s">
        <v>1826</v>
      </c>
      <c r="D319" s="252" t="s">
        <v>1826</v>
      </c>
      <c r="E319" s="264">
        <v>570</v>
      </c>
      <c r="F319" s="237" t="s">
        <v>1854</v>
      </c>
      <c r="G319" s="127"/>
      <c r="H319" s="254" t="s">
        <v>1174</v>
      </c>
      <c r="I319" s="265" t="s">
        <v>1174</v>
      </c>
      <c r="J319" s="256" t="s">
        <v>1174</v>
      </c>
      <c r="K319" s="257" t="s">
        <v>1174</v>
      </c>
      <c r="L319" s="258" t="s">
        <v>1174</v>
      </c>
      <c r="M319" s="259" t="s">
        <v>1174</v>
      </c>
      <c r="N319" s="273"/>
      <c r="O319" s="274"/>
      <c r="P319" s="274">
        <v>60</v>
      </c>
      <c r="Q319" s="247">
        <v>0.11</v>
      </c>
      <c r="R319" s="262"/>
      <c r="S319" s="237" t="s">
        <v>1854</v>
      </c>
      <c r="T319" s="237"/>
    </row>
    <row r="320" spans="1:48" ht="15.75" customHeight="1" x14ac:dyDescent="0.3">
      <c r="A320" s="249" t="s">
        <v>512</v>
      </c>
      <c r="B320" s="250" t="s">
        <v>513</v>
      </c>
      <c r="C320" s="251" t="s">
        <v>1826</v>
      </c>
      <c r="D320" s="252" t="s">
        <v>1826</v>
      </c>
      <c r="E320" s="286">
        <v>550</v>
      </c>
      <c r="F320" s="237" t="s">
        <v>1940</v>
      </c>
      <c r="G320" s="127"/>
      <c r="H320" s="254" t="s">
        <v>1174</v>
      </c>
      <c r="I320" s="272" t="s">
        <v>1174</v>
      </c>
      <c r="J320" s="256" t="s">
        <v>1174</v>
      </c>
      <c r="K320" s="257" t="s">
        <v>1174</v>
      </c>
      <c r="L320" s="258" t="s">
        <v>1174</v>
      </c>
      <c r="M320" s="259" t="s">
        <v>1174</v>
      </c>
      <c r="N320" s="289"/>
      <c r="O320" s="290"/>
      <c r="P320" s="268">
        <f>Q320*E320</f>
        <v>110</v>
      </c>
      <c r="Q320" s="269">
        <f>$P$2</f>
        <v>0.2</v>
      </c>
      <c r="R320" s="296"/>
      <c r="S320" s="237"/>
      <c r="T320" s="237" t="s">
        <v>1830</v>
      </c>
    </row>
    <row r="321" spans="1:20" ht="15.75" customHeight="1" x14ac:dyDescent="0.3">
      <c r="A321" s="249" t="s">
        <v>753</v>
      </c>
      <c r="B321" s="250" t="s">
        <v>754</v>
      </c>
      <c r="C321" s="251" t="s">
        <v>1826</v>
      </c>
      <c r="D321" s="252" t="s">
        <v>1826</v>
      </c>
      <c r="E321" s="264">
        <v>1255</v>
      </c>
      <c r="F321" s="237" t="s">
        <v>1976</v>
      </c>
      <c r="G321" s="127" t="s">
        <v>2013</v>
      </c>
      <c r="H321" s="254" t="s">
        <v>1174</v>
      </c>
      <c r="I321" s="265" t="s">
        <v>1174</v>
      </c>
      <c r="J321" s="256" t="s">
        <v>1174</v>
      </c>
      <c r="K321" s="257" t="s">
        <v>1174</v>
      </c>
      <c r="L321" s="258" t="s">
        <v>1174</v>
      </c>
      <c r="M321" s="259" t="s">
        <v>1174</v>
      </c>
      <c r="N321" s="273"/>
      <c r="O321" s="274"/>
      <c r="P321" s="274">
        <v>115</v>
      </c>
      <c r="Q321" s="247">
        <v>0.09</v>
      </c>
      <c r="R321" s="262"/>
      <c r="S321" s="237" t="s">
        <v>1976</v>
      </c>
      <c r="T321" s="237"/>
    </row>
    <row r="322" spans="1:20" ht="15.75" customHeight="1" x14ac:dyDescent="0.3">
      <c r="A322" s="263" t="s">
        <v>883</v>
      </c>
      <c r="B322" s="250" t="s">
        <v>884</v>
      </c>
      <c r="C322" s="251" t="s">
        <v>1826</v>
      </c>
      <c r="D322" s="252" t="s">
        <v>1826</v>
      </c>
      <c r="E322" s="264">
        <v>446</v>
      </c>
      <c r="F322" s="237" t="s">
        <v>1851</v>
      </c>
      <c r="G322" s="127"/>
      <c r="H322" s="254" t="s">
        <v>1174</v>
      </c>
      <c r="I322" s="265" t="s">
        <v>1174</v>
      </c>
      <c r="J322" s="256" t="s">
        <v>1174</v>
      </c>
      <c r="K322" s="257" t="s">
        <v>1174</v>
      </c>
      <c r="L322" s="258" t="s">
        <v>1174</v>
      </c>
      <c r="M322" s="259" t="s">
        <v>1174</v>
      </c>
      <c r="N322" s="267"/>
      <c r="O322" s="246"/>
      <c r="P322" s="246">
        <v>52</v>
      </c>
      <c r="Q322" s="247">
        <v>0.12</v>
      </c>
      <c r="R322" s="262">
        <v>5</v>
      </c>
      <c r="S322" s="237" t="s">
        <v>1851</v>
      </c>
      <c r="T322" s="237"/>
    </row>
    <row r="323" spans="1:20" ht="15.75" customHeight="1" x14ac:dyDescent="0.3">
      <c r="A323" s="263" t="s">
        <v>819</v>
      </c>
      <c r="B323" s="250" t="s">
        <v>820</v>
      </c>
      <c r="C323" s="279" t="s">
        <v>1840</v>
      </c>
      <c r="D323" s="252" t="s">
        <v>1841</v>
      </c>
      <c r="E323" s="264">
        <v>7800</v>
      </c>
      <c r="F323" s="237" t="s">
        <v>1842</v>
      </c>
      <c r="G323" s="127"/>
      <c r="H323" s="254" t="s">
        <v>1174</v>
      </c>
      <c r="I323" s="265" t="s">
        <v>1174</v>
      </c>
      <c r="J323" s="256" t="s">
        <v>1174</v>
      </c>
      <c r="K323" s="257" t="s">
        <v>1174</v>
      </c>
      <c r="L323" s="258" t="s">
        <v>1174</v>
      </c>
      <c r="M323" s="259" t="s">
        <v>1174</v>
      </c>
      <c r="N323" s="273">
        <v>7750</v>
      </c>
      <c r="O323" s="274">
        <v>8810</v>
      </c>
      <c r="P323" s="246">
        <v>265</v>
      </c>
      <c r="Q323" s="247">
        <v>3.4000000000000002E-2</v>
      </c>
      <c r="R323" s="262">
        <v>2</v>
      </c>
      <c r="S323" s="237" t="s">
        <v>1842</v>
      </c>
      <c r="T323" s="237" t="s">
        <v>1843</v>
      </c>
    </row>
    <row r="324" spans="1:20" x14ac:dyDescent="0.3">
      <c r="A324" s="249" t="s">
        <v>780</v>
      </c>
      <c r="B324" s="250" t="s">
        <v>781</v>
      </c>
      <c r="C324" s="251" t="s">
        <v>1837</v>
      </c>
      <c r="D324" s="283">
        <v>33</v>
      </c>
      <c r="E324" s="264">
        <v>7800</v>
      </c>
      <c r="F324" s="237" t="s">
        <v>1863</v>
      </c>
      <c r="G324" s="127"/>
      <c r="H324" s="254" t="s">
        <v>1174</v>
      </c>
      <c r="I324" s="272" t="s">
        <v>1174</v>
      </c>
      <c r="J324" s="256" t="s">
        <v>1174</v>
      </c>
      <c r="K324" s="284">
        <f>L324*D324</f>
        <v>6.6000000000000005</v>
      </c>
      <c r="L324" s="285">
        <f>$L$2</f>
        <v>0.2</v>
      </c>
      <c r="M324" s="259"/>
      <c r="N324" s="273">
        <v>7750</v>
      </c>
      <c r="O324" s="274">
        <v>8810</v>
      </c>
      <c r="P324" s="246">
        <v>265</v>
      </c>
      <c r="Q324" s="247">
        <v>3.4000000000000002E-2</v>
      </c>
      <c r="R324" s="262">
        <v>2</v>
      </c>
      <c r="S324" s="237" t="s">
        <v>1863</v>
      </c>
      <c r="T324" s="237" t="s">
        <v>1896</v>
      </c>
    </row>
    <row r="325" spans="1:20" x14ac:dyDescent="0.3">
      <c r="A325" s="249" t="s">
        <v>407</v>
      </c>
      <c r="B325" s="250" t="s">
        <v>408</v>
      </c>
      <c r="C325" s="251" t="s">
        <v>1826</v>
      </c>
      <c r="D325" s="252" t="s">
        <v>1826</v>
      </c>
      <c r="E325" s="264">
        <v>605</v>
      </c>
      <c r="F325" s="237" t="s">
        <v>2014</v>
      </c>
      <c r="G325" s="127"/>
      <c r="H325" s="254" t="s">
        <v>1174</v>
      </c>
      <c r="I325" s="265" t="s">
        <v>1174</v>
      </c>
      <c r="J325" s="256" t="s">
        <v>1174</v>
      </c>
      <c r="K325" s="257" t="s">
        <v>1174</v>
      </c>
      <c r="L325" s="258" t="s">
        <v>1174</v>
      </c>
      <c r="M325" s="259" t="s">
        <v>1174</v>
      </c>
      <c r="N325" s="267"/>
      <c r="O325" s="246"/>
      <c r="P325" s="246">
        <v>72.5</v>
      </c>
      <c r="Q325" s="247">
        <v>0.12</v>
      </c>
      <c r="R325" s="262">
        <v>6</v>
      </c>
      <c r="S325" s="237" t="s">
        <v>2014</v>
      </c>
      <c r="T325" s="237"/>
    </row>
    <row r="326" spans="1:20" x14ac:dyDescent="0.3">
      <c r="A326" s="249" t="s">
        <v>417</v>
      </c>
      <c r="B326" s="250" t="s">
        <v>418</v>
      </c>
      <c r="C326" s="251" t="s">
        <v>1826</v>
      </c>
      <c r="D326" s="252" t="s">
        <v>1826</v>
      </c>
      <c r="E326" s="264">
        <v>1950</v>
      </c>
      <c r="F326" s="237" t="s">
        <v>1898</v>
      </c>
      <c r="G326" s="127"/>
      <c r="H326" s="254" t="s">
        <v>1174</v>
      </c>
      <c r="I326" s="265" t="s">
        <v>1174</v>
      </c>
      <c r="J326" s="256" t="s">
        <v>1174</v>
      </c>
      <c r="K326" s="257" t="s">
        <v>1174</v>
      </c>
      <c r="L326" s="258" t="s">
        <v>1174</v>
      </c>
      <c r="M326" s="259" t="s">
        <v>1174</v>
      </c>
      <c r="N326" s="267">
        <v>1800</v>
      </c>
      <c r="O326" s="246">
        <v>2100</v>
      </c>
      <c r="P326" s="246">
        <v>75</v>
      </c>
      <c r="Q326" s="247">
        <v>0.04</v>
      </c>
      <c r="R326" s="262">
        <v>2</v>
      </c>
      <c r="S326" s="237" t="s">
        <v>1898</v>
      </c>
      <c r="T326" s="237" t="s">
        <v>2015</v>
      </c>
    </row>
    <row r="327" spans="1:20" x14ac:dyDescent="0.3">
      <c r="A327" s="263" t="s">
        <v>795</v>
      </c>
      <c r="B327" s="250" t="s">
        <v>796</v>
      </c>
      <c r="C327" s="251" t="s">
        <v>1826</v>
      </c>
      <c r="D327" s="252" t="s">
        <v>1826</v>
      </c>
      <c r="E327" s="264">
        <v>7850</v>
      </c>
      <c r="F327" s="237" t="s">
        <v>2016</v>
      </c>
      <c r="G327" s="127"/>
      <c r="H327" s="254" t="s">
        <v>1174</v>
      </c>
      <c r="I327" s="265" t="s">
        <v>1174</v>
      </c>
      <c r="J327" s="256" t="s">
        <v>1174</v>
      </c>
      <c r="K327" s="257" t="s">
        <v>1174</v>
      </c>
      <c r="L327" s="258" t="s">
        <v>1174</v>
      </c>
      <c r="M327" s="259" t="s">
        <v>1174</v>
      </c>
      <c r="N327" s="273">
        <v>7750</v>
      </c>
      <c r="O327" s="274">
        <v>8810</v>
      </c>
      <c r="P327" s="246">
        <v>265</v>
      </c>
      <c r="Q327" s="247">
        <v>3.4000000000000002E-2</v>
      </c>
      <c r="R327" s="262">
        <v>2</v>
      </c>
      <c r="S327" s="237" t="s">
        <v>2016</v>
      </c>
      <c r="T327" s="237" t="s">
        <v>1830</v>
      </c>
    </row>
    <row r="328" spans="1:20" x14ac:dyDescent="0.3">
      <c r="A328" s="249" t="s">
        <v>605</v>
      </c>
      <c r="B328" s="250" t="s">
        <v>606</v>
      </c>
      <c r="C328" s="251" t="s">
        <v>1837</v>
      </c>
      <c r="D328" s="275">
        <v>5</v>
      </c>
      <c r="E328" s="286">
        <v>7800</v>
      </c>
      <c r="F328" s="237" t="s">
        <v>2017</v>
      </c>
      <c r="G328" s="127"/>
      <c r="H328" s="254" t="s">
        <v>1174</v>
      </c>
      <c r="I328" s="272" t="s">
        <v>1174</v>
      </c>
      <c r="J328" s="256" t="s">
        <v>1174</v>
      </c>
      <c r="K328" s="284">
        <f>L328*D328</f>
        <v>1</v>
      </c>
      <c r="L328" s="285">
        <f>$L$2</f>
        <v>0.2</v>
      </c>
      <c r="M328" s="278"/>
      <c r="N328" s="273">
        <v>7750</v>
      </c>
      <c r="O328" s="274">
        <v>8810</v>
      </c>
      <c r="P328" s="246">
        <v>265</v>
      </c>
      <c r="Q328" s="247">
        <v>3.4000000000000002E-2</v>
      </c>
      <c r="R328" s="262">
        <v>2</v>
      </c>
      <c r="S328" s="237" t="s">
        <v>2017</v>
      </c>
      <c r="T328" s="237" t="s">
        <v>1857</v>
      </c>
    </row>
    <row r="329" spans="1:20" x14ac:dyDescent="0.3">
      <c r="A329" s="249" t="s">
        <v>607</v>
      </c>
      <c r="B329" s="250" t="s">
        <v>608</v>
      </c>
      <c r="C329" s="251" t="s">
        <v>1837</v>
      </c>
      <c r="D329" s="275">
        <v>10</v>
      </c>
      <c r="E329" s="286">
        <v>7800</v>
      </c>
      <c r="F329" s="237" t="s">
        <v>2018</v>
      </c>
      <c r="G329" s="127"/>
      <c r="H329" s="254" t="s">
        <v>1174</v>
      </c>
      <c r="I329" s="272" t="s">
        <v>1174</v>
      </c>
      <c r="J329" s="256" t="s">
        <v>1174</v>
      </c>
      <c r="K329" s="284">
        <f>L329*D329</f>
        <v>2</v>
      </c>
      <c r="L329" s="285">
        <f>$L$2</f>
        <v>0.2</v>
      </c>
      <c r="M329" s="278"/>
      <c r="N329" s="273">
        <v>7750</v>
      </c>
      <c r="O329" s="274">
        <v>8810</v>
      </c>
      <c r="P329" s="246">
        <v>265</v>
      </c>
      <c r="Q329" s="247">
        <v>3.4000000000000002E-2</v>
      </c>
      <c r="R329" s="262">
        <v>2</v>
      </c>
      <c r="S329" s="237" t="s">
        <v>2018</v>
      </c>
      <c r="T329" s="237" t="s">
        <v>1857</v>
      </c>
    </row>
    <row r="330" spans="1:20" x14ac:dyDescent="0.3">
      <c r="A330" s="249" t="s">
        <v>473</v>
      </c>
      <c r="B330" s="250" t="s">
        <v>473</v>
      </c>
      <c r="C330" s="251" t="s">
        <v>1837</v>
      </c>
      <c r="D330" s="275">
        <v>4.7919999999999998</v>
      </c>
      <c r="E330" s="286">
        <v>7800</v>
      </c>
      <c r="F330" s="237" t="s">
        <v>2019</v>
      </c>
      <c r="G330" s="127"/>
      <c r="H330" s="254" t="s">
        <v>1174</v>
      </c>
      <c r="I330" s="265" t="s">
        <v>1174</v>
      </c>
      <c r="J330" s="266" t="s">
        <v>1174</v>
      </c>
      <c r="K330" s="276">
        <v>3.2500000000000001E-2</v>
      </c>
      <c r="L330" s="277">
        <v>6.7799999999999996E-3</v>
      </c>
      <c r="M330" s="278">
        <v>10</v>
      </c>
      <c r="N330" s="273">
        <v>7750</v>
      </c>
      <c r="O330" s="274">
        <v>8810</v>
      </c>
      <c r="P330" s="246">
        <v>265</v>
      </c>
      <c r="Q330" s="247">
        <v>3.4000000000000002E-2</v>
      </c>
      <c r="R330" s="262">
        <v>2</v>
      </c>
      <c r="S330" s="237" t="s">
        <v>2019</v>
      </c>
      <c r="T330" s="237" t="s">
        <v>2020</v>
      </c>
    </row>
    <row r="331" spans="1:20" x14ac:dyDescent="0.3">
      <c r="A331" s="249" t="s">
        <v>475</v>
      </c>
      <c r="B331" s="250" t="s">
        <v>475</v>
      </c>
      <c r="C331" s="251" t="s">
        <v>1837</v>
      </c>
      <c r="D331" s="275">
        <v>6.7089999999999996</v>
      </c>
      <c r="E331" s="286">
        <v>7800</v>
      </c>
      <c r="F331" s="237" t="s">
        <v>2019</v>
      </c>
      <c r="G331" s="127"/>
      <c r="H331" s="254" t="s">
        <v>1174</v>
      </c>
      <c r="I331" s="265" t="s">
        <v>1174</v>
      </c>
      <c r="J331" s="266" t="s">
        <v>1174</v>
      </c>
      <c r="K331" s="276">
        <v>4.5499999999999999E-2</v>
      </c>
      <c r="L331" s="277">
        <v>6.7799999999999996E-3</v>
      </c>
      <c r="M331" s="278">
        <v>10</v>
      </c>
      <c r="N331" s="273">
        <v>7750</v>
      </c>
      <c r="O331" s="274">
        <v>8810</v>
      </c>
      <c r="P331" s="246">
        <v>265</v>
      </c>
      <c r="Q331" s="247">
        <v>3.4000000000000002E-2</v>
      </c>
      <c r="R331" s="262">
        <v>2</v>
      </c>
      <c r="S331" s="237" t="s">
        <v>2019</v>
      </c>
      <c r="T331" s="237" t="s">
        <v>2020</v>
      </c>
    </row>
    <row r="332" spans="1:20" x14ac:dyDescent="0.3">
      <c r="A332" s="263" t="s">
        <v>480</v>
      </c>
      <c r="B332" s="250" t="s">
        <v>480</v>
      </c>
      <c r="C332" s="251" t="s">
        <v>1826</v>
      </c>
      <c r="D332" s="252" t="s">
        <v>1826</v>
      </c>
      <c r="E332" s="264">
        <v>1960</v>
      </c>
      <c r="F332" s="237" t="s">
        <v>2021</v>
      </c>
      <c r="G332" s="127"/>
      <c r="H332" s="254" t="s">
        <v>1174</v>
      </c>
      <c r="I332" s="272" t="s">
        <v>1174</v>
      </c>
      <c r="J332" s="256" t="s">
        <v>1174</v>
      </c>
      <c r="K332" s="257" t="s">
        <v>1174</v>
      </c>
      <c r="L332" s="258" t="s">
        <v>1174</v>
      </c>
      <c r="M332" s="259" t="s">
        <v>1174</v>
      </c>
      <c r="N332" s="273"/>
      <c r="O332" s="274"/>
      <c r="P332" s="268">
        <f t="shared" ref="P332:P349" si="34">Q332*E332</f>
        <v>392</v>
      </c>
      <c r="Q332" s="269">
        <f t="shared" ref="Q332:Q349" si="35">$P$2</f>
        <v>0.2</v>
      </c>
      <c r="R332" s="262"/>
      <c r="S332" s="237"/>
      <c r="T332" s="237" t="s">
        <v>1830</v>
      </c>
    </row>
    <row r="333" spans="1:20" s="1" customFormat="1" ht="12.75" customHeight="1" x14ac:dyDescent="0.3">
      <c r="A333" s="249" t="s">
        <v>373</v>
      </c>
      <c r="B333" s="250" t="s">
        <v>373</v>
      </c>
      <c r="C333" s="251" t="s">
        <v>1826</v>
      </c>
      <c r="D333" s="252" t="s">
        <v>1826</v>
      </c>
      <c r="E333" s="264">
        <v>2500</v>
      </c>
      <c r="F333" s="237" t="s">
        <v>1900</v>
      </c>
      <c r="G333" s="127"/>
      <c r="H333" s="254" t="s">
        <v>1174</v>
      </c>
      <c r="I333" s="272" t="s">
        <v>1174</v>
      </c>
      <c r="J333" s="256" t="s">
        <v>1174</v>
      </c>
      <c r="K333" s="257" t="s">
        <v>1174</v>
      </c>
      <c r="L333" s="258" t="s">
        <v>1174</v>
      </c>
      <c r="M333" s="259" t="s">
        <v>1174</v>
      </c>
      <c r="N333" s="273"/>
      <c r="O333" s="274"/>
      <c r="P333" s="268">
        <f t="shared" si="34"/>
        <v>500</v>
      </c>
      <c r="Q333" s="269">
        <f t="shared" si="35"/>
        <v>0.2</v>
      </c>
      <c r="R333" s="262"/>
      <c r="S333" s="237"/>
      <c r="T333" s="237" t="s">
        <v>1830</v>
      </c>
    </row>
    <row r="334" spans="1:20" s="1" customFormat="1" ht="12.75" customHeight="1" x14ac:dyDescent="0.3">
      <c r="A334" s="249" t="s">
        <v>358</v>
      </c>
      <c r="B334" s="250" t="s">
        <v>359</v>
      </c>
      <c r="C334" s="251" t="s">
        <v>1826</v>
      </c>
      <c r="D334" s="252" t="s">
        <v>1826</v>
      </c>
      <c r="E334" s="264">
        <v>2880</v>
      </c>
      <c r="F334" s="237" t="s">
        <v>1846</v>
      </c>
      <c r="G334" s="127"/>
      <c r="H334" s="254" t="s">
        <v>1174</v>
      </c>
      <c r="I334" s="272" t="s">
        <v>1174</v>
      </c>
      <c r="J334" s="256" t="s">
        <v>1174</v>
      </c>
      <c r="K334" s="257" t="s">
        <v>1174</v>
      </c>
      <c r="L334" s="258" t="s">
        <v>1174</v>
      </c>
      <c r="M334" s="259" t="s">
        <v>1174</v>
      </c>
      <c r="N334" s="273"/>
      <c r="O334" s="274"/>
      <c r="P334" s="268">
        <f t="shared" si="34"/>
        <v>576</v>
      </c>
      <c r="Q334" s="269">
        <f t="shared" si="35"/>
        <v>0.2</v>
      </c>
      <c r="R334" s="262"/>
      <c r="S334" s="237"/>
      <c r="T334" s="237" t="s">
        <v>1830</v>
      </c>
    </row>
    <row r="335" spans="1:20" s="1" customFormat="1" ht="12.75" customHeight="1" x14ac:dyDescent="0.3">
      <c r="A335" s="263" t="s">
        <v>294</v>
      </c>
      <c r="B335" s="250" t="s">
        <v>294</v>
      </c>
      <c r="C335" s="251" t="s">
        <v>1826</v>
      </c>
      <c r="D335" s="252" t="s">
        <v>1826</v>
      </c>
      <c r="E335" s="264">
        <v>1760</v>
      </c>
      <c r="F335" s="237" t="s">
        <v>1844</v>
      </c>
      <c r="G335" s="127"/>
      <c r="H335" s="254" t="s">
        <v>1174</v>
      </c>
      <c r="I335" s="272" t="s">
        <v>1174</v>
      </c>
      <c r="J335" s="256" t="s">
        <v>1174</v>
      </c>
      <c r="K335" s="257" t="s">
        <v>1174</v>
      </c>
      <c r="L335" s="258" t="s">
        <v>1174</v>
      </c>
      <c r="M335" s="259" t="s">
        <v>1174</v>
      </c>
      <c r="N335" s="273"/>
      <c r="O335" s="274"/>
      <c r="P335" s="268">
        <f t="shared" si="34"/>
        <v>352</v>
      </c>
      <c r="Q335" s="269">
        <f t="shared" si="35"/>
        <v>0.2</v>
      </c>
      <c r="R335" s="262"/>
      <c r="S335" s="237"/>
      <c r="T335" s="237" t="s">
        <v>1830</v>
      </c>
    </row>
    <row r="336" spans="1:20" s="1" customFormat="1" ht="12.75" customHeight="1" x14ac:dyDescent="0.3">
      <c r="A336" s="263" t="s">
        <v>718</v>
      </c>
      <c r="B336" s="250" t="s">
        <v>719</v>
      </c>
      <c r="C336" s="251" t="s">
        <v>1826</v>
      </c>
      <c r="D336" s="252" t="s">
        <v>1826</v>
      </c>
      <c r="E336" s="264">
        <v>28</v>
      </c>
      <c r="F336" s="237" t="s">
        <v>1853</v>
      </c>
      <c r="G336" s="127"/>
      <c r="H336" s="254" t="s">
        <v>1174</v>
      </c>
      <c r="I336" s="272" t="s">
        <v>1174</v>
      </c>
      <c r="J336" s="256" t="s">
        <v>1174</v>
      </c>
      <c r="K336" s="257" t="s">
        <v>1174</v>
      </c>
      <c r="L336" s="258" t="s">
        <v>1174</v>
      </c>
      <c r="M336" s="259" t="s">
        <v>1174</v>
      </c>
      <c r="N336" s="273"/>
      <c r="O336" s="274"/>
      <c r="P336" s="268">
        <f t="shared" si="34"/>
        <v>5.6000000000000005</v>
      </c>
      <c r="Q336" s="269">
        <f t="shared" si="35"/>
        <v>0.2</v>
      </c>
      <c r="R336" s="262"/>
      <c r="S336" s="237"/>
      <c r="T336" s="237" t="s">
        <v>1830</v>
      </c>
    </row>
    <row r="337" spans="1:20" s="1" customFormat="1" ht="12.75" customHeight="1" x14ac:dyDescent="0.3">
      <c r="A337" s="263" t="s">
        <v>663</v>
      </c>
      <c r="B337" s="250" t="s">
        <v>664</v>
      </c>
      <c r="C337" s="251" t="s">
        <v>1826</v>
      </c>
      <c r="D337" s="252" t="s">
        <v>1826</v>
      </c>
      <c r="E337" s="253">
        <v>29</v>
      </c>
      <c r="F337" s="237" t="s">
        <v>1853</v>
      </c>
      <c r="G337" s="127"/>
      <c r="H337" s="254" t="s">
        <v>1174</v>
      </c>
      <c r="I337" s="265" t="s">
        <v>1174</v>
      </c>
      <c r="J337" s="256" t="s">
        <v>1174</v>
      </c>
      <c r="K337" s="257" t="s">
        <v>1174</v>
      </c>
      <c r="L337" s="258" t="s">
        <v>1174</v>
      </c>
      <c r="M337" s="259" t="s">
        <v>1174</v>
      </c>
      <c r="N337" s="273"/>
      <c r="O337" s="274"/>
      <c r="P337" s="268">
        <f t="shared" si="34"/>
        <v>5.8000000000000007</v>
      </c>
      <c r="Q337" s="269">
        <f t="shared" si="35"/>
        <v>0.2</v>
      </c>
      <c r="R337" s="262"/>
      <c r="S337" s="237"/>
      <c r="T337" s="237" t="s">
        <v>1830</v>
      </c>
    </row>
    <row r="338" spans="1:20" s="1" customFormat="1" ht="12.75" customHeight="1" x14ac:dyDescent="0.3">
      <c r="A338" s="263" t="s">
        <v>673</v>
      </c>
      <c r="B338" s="250" t="s">
        <v>674</v>
      </c>
      <c r="C338" s="251" t="s">
        <v>1826</v>
      </c>
      <c r="D338" s="252" t="s">
        <v>1826</v>
      </c>
      <c r="E338" s="264">
        <v>80</v>
      </c>
      <c r="F338" s="237" t="s">
        <v>1853</v>
      </c>
      <c r="G338" s="127"/>
      <c r="H338" s="254" t="s">
        <v>1174</v>
      </c>
      <c r="I338" s="272" t="s">
        <v>1174</v>
      </c>
      <c r="J338" s="256" t="s">
        <v>1174</v>
      </c>
      <c r="K338" s="257" t="s">
        <v>1174</v>
      </c>
      <c r="L338" s="258" t="s">
        <v>1174</v>
      </c>
      <c r="M338" s="259" t="s">
        <v>1174</v>
      </c>
      <c r="N338" s="273"/>
      <c r="O338" s="274"/>
      <c r="P338" s="268">
        <f t="shared" si="34"/>
        <v>16</v>
      </c>
      <c r="Q338" s="269">
        <f t="shared" si="35"/>
        <v>0.2</v>
      </c>
      <c r="R338" s="262"/>
      <c r="S338" s="237"/>
      <c r="T338" s="237" t="s">
        <v>1830</v>
      </c>
    </row>
    <row r="339" spans="1:20" s="1" customFormat="1" ht="12.75" customHeight="1" x14ac:dyDescent="0.3">
      <c r="A339" s="263" t="s">
        <v>720</v>
      </c>
      <c r="B339" s="250" t="s">
        <v>721</v>
      </c>
      <c r="C339" s="251" t="s">
        <v>1826</v>
      </c>
      <c r="D339" s="252" t="s">
        <v>1826</v>
      </c>
      <c r="E339" s="264">
        <v>65</v>
      </c>
      <c r="F339" s="237" t="s">
        <v>1853</v>
      </c>
      <c r="G339" s="127"/>
      <c r="H339" s="254" t="s">
        <v>1174</v>
      </c>
      <c r="I339" s="265" t="s">
        <v>1174</v>
      </c>
      <c r="J339" s="256" t="s">
        <v>1174</v>
      </c>
      <c r="K339" s="257" t="s">
        <v>1174</v>
      </c>
      <c r="L339" s="258" t="s">
        <v>1174</v>
      </c>
      <c r="M339" s="259" t="s">
        <v>1174</v>
      </c>
      <c r="N339" s="267"/>
      <c r="O339" s="246"/>
      <c r="P339" s="268">
        <f t="shared" si="34"/>
        <v>13</v>
      </c>
      <c r="Q339" s="269">
        <f t="shared" si="35"/>
        <v>0.2</v>
      </c>
      <c r="R339" s="262"/>
      <c r="S339" s="237"/>
      <c r="T339" s="237" t="s">
        <v>1830</v>
      </c>
    </row>
    <row r="340" spans="1:20" s="1" customFormat="1" ht="12.75" customHeight="1" x14ac:dyDescent="0.3">
      <c r="A340" s="263" t="s">
        <v>675</v>
      </c>
      <c r="B340" s="250" t="s">
        <v>675</v>
      </c>
      <c r="C340" s="251" t="s">
        <v>1826</v>
      </c>
      <c r="D340" s="252" t="s">
        <v>1826</v>
      </c>
      <c r="E340" s="264">
        <v>140</v>
      </c>
      <c r="F340" s="237" t="s">
        <v>1853</v>
      </c>
      <c r="G340" s="127"/>
      <c r="H340" s="254" t="s">
        <v>1174</v>
      </c>
      <c r="I340" s="272" t="s">
        <v>1174</v>
      </c>
      <c r="J340" s="256" t="s">
        <v>1174</v>
      </c>
      <c r="K340" s="257" t="s">
        <v>1174</v>
      </c>
      <c r="L340" s="258" t="s">
        <v>1174</v>
      </c>
      <c r="M340" s="259" t="s">
        <v>1174</v>
      </c>
      <c r="N340" s="273"/>
      <c r="O340" s="274"/>
      <c r="P340" s="268">
        <f t="shared" si="34"/>
        <v>28</v>
      </c>
      <c r="Q340" s="269">
        <f t="shared" si="35"/>
        <v>0.2</v>
      </c>
      <c r="R340" s="262"/>
      <c r="S340" s="237"/>
      <c r="T340" s="237" t="s">
        <v>1830</v>
      </c>
    </row>
    <row r="341" spans="1:20" s="1" customFormat="1" ht="12.75" customHeight="1" x14ac:dyDescent="0.3">
      <c r="A341" s="263" t="s">
        <v>676</v>
      </c>
      <c r="B341" s="250" t="s">
        <v>676</v>
      </c>
      <c r="C341" s="251" t="s">
        <v>1826</v>
      </c>
      <c r="D341" s="252" t="s">
        <v>1826</v>
      </c>
      <c r="E341" s="264">
        <v>70</v>
      </c>
      <c r="F341" s="237" t="s">
        <v>1853</v>
      </c>
      <c r="G341" s="127"/>
      <c r="H341" s="254" t="s">
        <v>1174</v>
      </c>
      <c r="I341" s="265" t="s">
        <v>1174</v>
      </c>
      <c r="J341" s="256" t="s">
        <v>1174</v>
      </c>
      <c r="K341" s="257" t="s">
        <v>1174</v>
      </c>
      <c r="L341" s="258" t="s">
        <v>1174</v>
      </c>
      <c r="M341" s="259" t="s">
        <v>1174</v>
      </c>
      <c r="N341" s="273"/>
      <c r="O341" s="274"/>
      <c r="P341" s="268">
        <f t="shared" si="34"/>
        <v>14</v>
      </c>
      <c r="Q341" s="269">
        <f t="shared" si="35"/>
        <v>0.2</v>
      </c>
      <c r="R341" s="262"/>
      <c r="S341" s="237"/>
      <c r="T341" s="237" t="s">
        <v>1830</v>
      </c>
    </row>
    <row r="342" spans="1:20" s="1" customFormat="1" x14ac:dyDescent="0.3">
      <c r="A342" s="263" t="s">
        <v>677</v>
      </c>
      <c r="B342" s="250" t="s">
        <v>677</v>
      </c>
      <c r="C342" s="251" t="s">
        <v>1826</v>
      </c>
      <c r="D342" s="252" t="s">
        <v>1826</v>
      </c>
      <c r="E342" s="264">
        <v>180</v>
      </c>
      <c r="F342" s="237" t="s">
        <v>1853</v>
      </c>
      <c r="G342" s="127"/>
      <c r="H342" s="254" t="s">
        <v>1174</v>
      </c>
      <c r="I342" s="272" t="s">
        <v>1174</v>
      </c>
      <c r="J342" s="256" t="s">
        <v>1174</v>
      </c>
      <c r="K342" s="257" t="s">
        <v>1174</v>
      </c>
      <c r="L342" s="258" t="s">
        <v>1174</v>
      </c>
      <c r="M342" s="259" t="s">
        <v>1174</v>
      </c>
      <c r="N342" s="273"/>
      <c r="O342" s="274"/>
      <c r="P342" s="268">
        <f t="shared" si="34"/>
        <v>36</v>
      </c>
      <c r="Q342" s="269">
        <f t="shared" si="35"/>
        <v>0.2</v>
      </c>
      <c r="R342" s="262"/>
      <c r="S342" s="237"/>
      <c r="T342" s="237" t="s">
        <v>1830</v>
      </c>
    </row>
    <row r="343" spans="1:20" s="1" customFormat="1" x14ac:dyDescent="0.3">
      <c r="A343" s="263" t="s">
        <v>722</v>
      </c>
      <c r="B343" s="250" t="s">
        <v>723</v>
      </c>
      <c r="C343" s="251" t="s">
        <v>1826</v>
      </c>
      <c r="D343" s="252" t="s">
        <v>1826</v>
      </c>
      <c r="E343" s="264">
        <v>65</v>
      </c>
      <c r="F343" s="237" t="s">
        <v>1853</v>
      </c>
      <c r="G343" s="127"/>
      <c r="H343" s="254" t="s">
        <v>1174</v>
      </c>
      <c r="I343" s="272" t="s">
        <v>1174</v>
      </c>
      <c r="J343" s="256" t="s">
        <v>1174</v>
      </c>
      <c r="K343" s="257" t="s">
        <v>1174</v>
      </c>
      <c r="L343" s="258" t="s">
        <v>1174</v>
      </c>
      <c r="M343" s="259" t="s">
        <v>1174</v>
      </c>
      <c r="N343" s="273"/>
      <c r="O343" s="274"/>
      <c r="P343" s="268">
        <f t="shared" si="34"/>
        <v>13</v>
      </c>
      <c r="Q343" s="269">
        <f t="shared" si="35"/>
        <v>0.2</v>
      </c>
      <c r="R343" s="262"/>
      <c r="S343" s="237"/>
      <c r="T343" s="237" t="s">
        <v>1830</v>
      </c>
    </row>
    <row r="344" spans="1:20" s="1" customFormat="1" x14ac:dyDescent="0.3">
      <c r="A344" s="263" t="s">
        <v>764</v>
      </c>
      <c r="B344" s="250" t="s">
        <v>765</v>
      </c>
      <c r="C344" s="251" t="s">
        <v>1826</v>
      </c>
      <c r="D344" s="252" t="s">
        <v>1826</v>
      </c>
      <c r="E344" s="264">
        <v>1020</v>
      </c>
      <c r="F344" s="237" t="s">
        <v>1881</v>
      </c>
      <c r="G344" s="127"/>
      <c r="H344" s="254" t="s">
        <v>1174</v>
      </c>
      <c r="I344" s="265" t="s">
        <v>1174</v>
      </c>
      <c r="J344" s="256" t="s">
        <v>1174</v>
      </c>
      <c r="K344" s="257" t="s">
        <v>1174</v>
      </c>
      <c r="L344" s="258" t="s">
        <v>1174</v>
      </c>
      <c r="M344" s="259" t="s">
        <v>1174</v>
      </c>
      <c r="N344" s="273"/>
      <c r="O344" s="274"/>
      <c r="P344" s="268">
        <f t="shared" si="34"/>
        <v>204</v>
      </c>
      <c r="Q344" s="269">
        <f t="shared" si="35"/>
        <v>0.2</v>
      </c>
      <c r="R344" s="262"/>
      <c r="S344" s="237"/>
      <c r="T344" s="237" t="s">
        <v>1830</v>
      </c>
    </row>
    <row r="345" spans="1:20" s="1" customFormat="1" x14ac:dyDescent="0.3">
      <c r="A345" s="263" t="s">
        <v>627</v>
      </c>
      <c r="B345" s="250" t="s">
        <v>628</v>
      </c>
      <c r="C345" s="251" t="s">
        <v>1826</v>
      </c>
      <c r="D345" s="252" t="s">
        <v>1826</v>
      </c>
      <c r="E345" s="264">
        <v>240</v>
      </c>
      <c r="F345" s="237" t="s">
        <v>1846</v>
      </c>
      <c r="G345" s="127"/>
      <c r="H345" s="254" t="s">
        <v>1174</v>
      </c>
      <c r="I345" s="265" t="s">
        <v>1174</v>
      </c>
      <c r="J345" s="256" t="s">
        <v>1174</v>
      </c>
      <c r="K345" s="257" t="s">
        <v>1174</v>
      </c>
      <c r="L345" s="258" t="s">
        <v>1174</v>
      </c>
      <c r="M345" s="259" t="s">
        <v>1174</v>
      </c>
      <c r="N345" s="260"/>
      <c r="O345" s="261"/>
      <c r="P345" s="268">
        <f t="shared" si="34"/>
        <v>48</v>
      </c>
      <c r="Q345" s="269">
        <f t="shared" si="35"/>
        <v>0.2</v>
      </c>
      <c r="R345" s="262"/>
      <c r="S345" s="237"/>
      <c r="T345" s="237" t="s">
        <v>1830</v>
      </c>
    </row>
    <row r="346" spans="1:20" s="1" customFormat="1" x14ac:dyDescent="0.3">
      <c r="A346" s="249" t="s">
        <v>487</v>
      </c>
      <c r="B346" s="250" t="s">
        <v>487</v>
      </c>
      <c r="C346" s="251" t="s">
        <v>1837</v>
      </c>
      <c r="D346" s="283">
        <v>30</v>
      </c>
      <c r="E346" s="264">
        <v>2275</v>
      </c>
      <c r="F346" s="237" t="s">
        <v>2022</v>
      </c>
      <c r="G346" s="127"/>
      <c r="H346" s="254" t="s">
        <v>1174</v>
      </c>
      <c r="I346" s="272" t="s">
        <v>1174</v>
      </c>
      <c r="J346" s="256" t="s">
        <v>1174</v>
      </c>
      <c r="K346" s="284">
        <f>L346*D346</f>
        <v>6</v>
      </c>
      <c r="L346" s="285">
        <f>$L$2</f>
        <v>0.2</v>
      </c>
      <c r="M346" s="259"/>
      <c r="N346" s="273"/>
      <c r="O346" s="274"/>
      <c r="P346" s="268">
        <f t="shared" si="34"/>
        <v>455</v>
      </c>
      <c r="Q346" s="269">
        <f t="shared" si="35"/>
        <v>0.2</v>
      </c>
      <c r="R346" s="262"/>
      <c r="S346" s="237"/>
      <c r="T346" s="237" t="s">
        <v>1857</v>
      </c>
    </row>
    <row r="347" spans="1:20" s="1" customFormat="1" x14ac:dyDescent="0.3">
      <c r="A347" s="249" t="s">
        <v>488</v>
      </c>
      <c r="B347" s="250" t="s">
        <v>488</v>
      </c>
      <c r="C347" s="251" t="s">
        <v>1837</v>
      </c>
      <c r="D347" s="283">
        <v>43</v>
      </c>
      <c r="E347" s="264">
        <v>2275</v>
      </c>
      <c r="F347" s="237" t="s">
        <v>2022</v>
      </c>
      <c r="G347" s="127"/>
      <c r="H347" s="254" t="s">
        <v>1174</v>
      </c>
      <c r="I347" s="272" t="s">
        <v>1174</v>
      </c>
      <c r="J347" s="256" t="s">
        <v>1174</v>
      </c>
      <c r="K347" s="284">
        <f>L347*D347</f>
        <v>8.6</v>
      </c>
      <c r="L347" s="285">
        <f>$L$2</f>
        <v>0.2</v>
      </c>
      <c r="M347" s="259"/>
      <c r="N347" s="273"/>
      <c r="O347" s="274"/>
      <c r="P347" s="268">
        <f t="shared" si="34"/>
        <v>455</v>
      </c>
      <c r="Q347" s="269">
        <f t="shared" si="35"/>
        <v>0.2</v>
      </c>
      <c r="R347" s="262"/>
      <c r="S347" s="237"/>
      <c r="T347" s="237" t="s">
        <v>1857</v>
      </c>
    </row>
    <row r="348" spans="1:20" s="1" customFormat="1" x14ac:dyDescent="0.3">
      <c r="A348" s="249" t="s">
        <v>489</v>
      </c>
      <c r="B348" s="250" t="s">
        <v>489</v>
      </c>
      <c r="C348" s="251" t="s">
        <v>1837</v>
      </c>
      <c r="D348" s="283">
        <v>56</v>
      </c>
      <c r="E348" s="264">
        <v>2275</v>
      </c>
      <c r="F348" s="237" t="s">
        <v>2022</v>
      </c>
      <c r="G348" s="127"/>
      <c r="H348" s="254" t="s">
        <v>1174</v>
      </c>
      <c r="I348" s="272" t="s">
        <v>1174</v>
      </c>
      <c r="J348" s="256" t="s">
        <v>1174</v>
      </c>
      <c r="K348" s="284">
        <f>L348*D348</f>
        <v>11.200000000000001</v>
      </c>
      <c r="L348" s="285">
        <f>$L$2</f>
        <v>0.2</v>
      </c>
      <c r="M348" s="259"/>
      <c r="N348" s="273"/>
      <c r="O348" s="274"/>
      <c r="P348" s="268">
        <f t="shared" si="34"/>
        <v>455</v>
      </c>
      <c r="Q348" s="269">
        <f t="shared" si="35"/>
        <v>0.2</v>
      </c>
      <c r="R348" s="262"/>
      <c r="S348" s="237"/>
      <c r="T348" s="237" t="s">
        <v>1857</v>
      </c>
    </row>
    <row r="349" spans="1:20" s="1" customFormat="1" x14ac:dyDescent="0.3">
      <c r="A349" s="249" t="s">
        <v>490</v>
      </c>
      <c r="B349" s="250" t="s">
        <v>490</v>
      </c>
      <c r="C349" s="251" t="s">
        <v>1826</v>
      </c>
      <c r="D349" s="252" t="s">
        <v>1826</v>
      </c>
      <c r="E349" s="264">
        <v>2275</v>
      </c>
      <c r="F349" s="237" t="s">
        <v>2022</v>
      </c>
      <c r="G349" s="127"/>
      <c r="H349" s="254" t="s">
        <v>1174</v>
      </c>
      <c r="I349" s="272" t="s">
        <v>1174</v>
      </c>
      <c r="J349" s="256" t="s">
        <v>1174</v>
      </c>
      <c r="K349" s="257" t="s">
        <v>1174</v>
      </c>
      <c r="L349" s="258" t="s">
        <v>1174</v>
      </c>
      <c r="M349" s="259" t="s">
        <v>1174</v>
      </c>
      <c r="N349" s="273"/>
      <c r="O349" s="274"/>
      <c r="P349" s="268">
        <f t="shared" si="34"/>
        <v>455</v>
      </c>
      <c r="Q349" s="269">
        <f t="shared" si="35"/>
        <v>0.2</v>
      </c>
      <c r="R349" s="262"/>
      <c r="S349" s="237"/>
      <c r="T349" s="237" t="s">
        <v>1830</v>
      </c>
    </row>
    <row r="350" spans="1:20" s="1" customFormat="1" x14ac:dyDescent="0.3">
      <c r="A350" s="249" t="s">
        <v>623</v>
      </c>
      <c r="B350" s="250" t="s">
        <v>623</v>
      </c>
      <c r="C350" s="251" t="s">
        <v>1837</v>
      </c>
      <c r="D350" s="275">
        <v>0.183</v>
      </c>
      <c r="E350" s="264">
        <v>474</v>
      </c>
      <c r="F350" s="237" t="s">
        <v>2023</v>
      </c>
      <c r="G350" s="127"/>
      <c r="H350" s="254" t="s">
        <v>1174</v>
      </c>
      <c r="I350" s="265" t="s">
        <v>1174</v>
      </c>
      <c r="J350" s="256" t="s">
        <v>1174</v>
      </c>
      <c r="K350" s="276">
        <v>9.8000000000000004E-2</v>
      </c>
      <c r="L350" s="277">
        <v>0.53600000000000003</v>
      </c>
      <c r="M350" s="278">
        <v>25</v>
      </c>
      <c r="N350" s="267"/>
      <c r="O350" s="246"/>
      <c r="P350" s="246">
        <v>149</v>
      </c>
      <c r="Q350" s="247">
        <v>0.31</v>
      </c>
      <c r="R350" s="262">
        <v>22</v>
      </c>
      <c r="S350" s="237" t="s">
        <v>2023</v>
      </c>
      <c r="T350" s="237"/>
    </row>
    <row r="351" spans="1:20" s="1" customFormat="1" x14ac:dyDescent="0.3">
      <c r="A351" s="317" t="s">
        <v>943</v>
      </c>
      <c r="B351" s="250" t="s">
        <v>944</v>
      </c>
      <c r="C351" s="251" t="s">
        <v>1826</v>
      </c>
      <c r="D351" s="252" t="s">
        <v>1826</v>
      </c>
      <c r="E351" s="264">
        <v>370</v>
      </c>
      <c r="F351" s="237" t="s">
        <v>1861</v>
      </c>
      <c r="G351" s="291"/>
      <c r="H351" s="254" t="s">
        <v>1174</v>
      </c>
      <c r="I351" s="265" t="s">
        <v>1174</v>
      </c>
      <c r="J351" s="256" t="s">
        <v>1174</v>
      </c>
      <c r="K351" s="257" t="s">
        <v>1174</v>
      </c>
      <c r="L351" s="258" t="s">
        <v>1174</v>
      </c>
      <c r="M351" s="259" t="s">
        <v>1174</v>
      </c>
      <c r="N351" s="267"/>
      <c r="O351" s="246"/>
      <c r="P351" s="246">
        <v>36</v>
      </c>
      <c r="Q351" s="247">
        <v>0.1</v>
      </c>
      <c r="R351" s="282"/>
      <c r="S351" s="237" t="s">
        <v>1861</v>
      </c>
      <c r="T351" s="292"/>
    </row>
    <row r="352" spans="1:20" s="1" customFormat="1" x14ac:dyDescent="0.3">
      <c r="A352" s="317" t="s">
        <v>945</v>
      </c>
      <c r="B352" s="250" t="s">
        <v>946</v>
      </c>
      <c r="C352" s="251" t="s">
        <v>1826</v>
      </c>
      <c r="D352" s="252" t="s">
        <v>1826</v>
      </c>
      <c r="E352" s="264">
        <v>380</v>
      </c>
      <c r="F352" s="237" t="s">
        <v>1861</v>
      </c>
      <c r="G352" s="291"/>
      <c r="H352" s="254" t="s">
        <v>1174</v>
      </c>
      <c r="I352" s="265" t="s">
        <v>1174</v>
      </c>
      <c r="J352" s="256" t="s">
        <v>1174</v>
      </c>
      <c r="K352" s="257" t="s">
        <v>1174</v>
      </c>
      <c r="L352" s="258" t="s">
        <v>1174</v>
      </c>
      <c r="M352" s="259" t="s">
        <v>1174</v>
      </c>
      <c r="N352" s="267"/>
      <c r="O352" s="246"/>
      <c r="P352" s="246">
        <v>36</v>
      </c>
      <c r="Q352" s="247">
        <v>0.09</v>
      </c>
      <c r="R352" s="282"/>
      <c r="S352" s="237" t="s">
        <v>1861</v>
      </c>
      <c r="T352" s="292"/>
    </row>
    <row r="353" spans="1:20" s="1" customFormat="1" x14ac:dyDescent="0.3">
      <c r="A353" s="317" t="s">
        <v>947</v>
      </c>
      <c r="B353" s="250" t="s">
        <v>948</v>
      </c>
      <c r="C353" s="251" t="s">
        <v>1826</v>
      </c>
      <c r="D353" s="252" t="s">
        <v>1826</v>
      </c>
      <c r="E353" s="264">
        <v>400</v>
      </c>
      <c r="F353" s="237" t="s">
        <v>1861</v>
      </c>
      <c r="G353" s="291"/>
      <c r="H353" s="254" t="s">
        <v>1174</v>
      </c>
      <c r="I353" s="265" t="s">
        <v>1174</v>
      </c>
      <c r="J353" s="256" t="s">
        <v>1174</v>
      </c>
      <c r="K353" s="257" t="s">
        <v>1174</v>
      </c>
      <c r="L353" s="258" t="s">
        <v>1174</v>
      </c>
      <c r="M353" s="259" t="s">
        <v>1174</v>
      </c>
      <c r="N353" s="267"/>
      <c r="O353" s="246"/>
      <c r="P353" s="246">
        <v>43</v>
      </c>
      <c r="Q353" s="247">
        <v>0.11</v>
      </c>
      <c r="R353" s="282"/>
      <c r="S353" s="237" t="s">
        <v>1861</v>
      </c>
      <c r="T353" s="292"/>
    </row>
    <row r="354" spans="1:20" s="1" customFormat="1" x14ac:dyDescent="0.3">
      <c r="A354" s="317" t="s">
        <v>949</v>
      </c>
      <c r="B354" s="250" t="s">
        <v>950</v>
      </c>
      <c r="C354" s="251" t="s">
        <v>1826</v>
      </c>
      <c r="D354" s="252" t="s">
        <v>1826</v>
      </c>
      <c r="E354" s="264">
        <v>410</v>
      </c>
      <c r="F354" s="237" t="s">
        <v>1861</v>
      </c>
      <c r="G354" s="291"/>
      <c r="H354" s="254" t="s">
        <v>1174</v>
      </c>
      <c r="I354" s="265" t="s">
        <v>1174</v>
      </c>
      <c r="J354" s="256" t="s">
        <v>1174</v>
      </c>
      <c r="K354" s="257" t="s">
        <v>1174</v>
      </c>
      <c r="L354" s="258" t="s">
        <v>1174</v>
      </c>
      <c r="M354" s="259" t="s">
        <v>1174</v>
      </c>
      <c r="N354" s="267"/>
      <c r="O354" s="246"/>
      <c r="P354" s="246">
        <v>43</v>
      </c>
      <c r="Q354" s="247">
        <v>0.1</v>
      </c>
      <c r="R354" s="282"/>
      <c r="S354" s="237" t="s">
        <v>1861</v>
      </c>
      <c r="T354" s="292"/>
    </row>
    <row r="355" spans="1:20" s="1" customFormat="1" x14ac:dyDescent="0.3">
      <c r="A355" s="317" t="s">
        <v>951</v>
      </c>
      <c r="B355" s="250" t="s">
        <v>952</v>
      </c>
      <c r="C355" s="251" t="s">
        <v>1826</v>
      </c>
      <c r="D355" s="252" t="s">
        <v>1826</v>
      </c>
      <c r="E355" s="264">
        <v>420</v>
      </c>
      <c r="F355" s="237" t="s">
        <v>1861</v>
      </c>
      <c r="G355" s="291"/>
      <c r="H355" s="254" t="s">
        <v>1174</v>
      </c>
      <c r="I355" s="265" t="s">
        <v>1174</v>
      </c>
      <c r="J355" s="256" t="s">
        <v>1174</v>
      </c>
      <c r="K355" s="257" t="s">
        <v>1174</v>
      </c>
      <c r="L355" s="258" t="s">
        <v>1174</v>
      </c>
      <c r="M355" s="259" t="s">
        <v>1174</v>
      </c>
      <c r="N355" s="267"/>
      <c r="O355" s="246"/>
      <c r="P355" s="246">
        <v>43</v>
      </c>
      <c r="Q355" s="247">
        <v>0.1</v>
      </c>
      <c r="R355" s="282"/>
      <c r="S355" s="237" t="s">
        <v>1861</v>
      </c>
      <c r="T355" s="292"/>
    </row>
    <row r="356" spans="1:20" s="1" customFormat="1" x14ac:dyDescent="0.3">
      <c r="A356" s="317" t="s">
        <v>941</v>
      </c>
      <c r="B356" s="250" t="s">
        <v>942</v>
      </c>
      <c r="C356" s="251" t="s">
        <v>1826</v>
      </c>
      <c r="D356" s="252" t="s">
        <v>1826</v>
      </c>
      <c r="E356" s="264">
        <v>420</v>
      </c>
      <c r="F356" s="237" t="s">
        <v>1861</v>
      </c>
      <c r="G356" s="291"/>
      <c r="H356" s="254" t="s">
        <v>1174</v>
      </c>
      <c r="I356" s="265" t="s">
        <v>1174</v>
      </c>
      <c r="J356" s="256" t="s">
        <v>1174</v>
      </c>
      <c r="K356" s="257" t="s">
        <v>1174</v>
      </c>
      <c r="L356" s="258" t="s">
        <v>1174</v>
      </c>
      <c r="M356" s="259" t="s">
        <v>1174</v>
      </c>
      <c r="N356" s="267"/>
      <c r="O356" s="246"/>
      <c r="P356" s="246">
        <v>43</v>
      </c>
      <c r="Q356" s="247">
        <v>0.1</v>
      </c>
      <c r="R356" s="282"/>
      <c r="S356" s="237" t="s">
        <v>1861</v>
      </c>
      <c r="T356" s="292"/>
    </row>
    <row r="357" spans="1:20" s="1" customFormat="1" ht="12.75" customHeight="1" x14ac:dyDescent="0.3">
      <c r="A357" s="317" t="s">
        <v>953</v>
      </c>
      <c r="B357" s="250" t="s">
        <v>954</v>
      </c>
      <c r="C357" s="251" t="s">
        <v>1826</v>
      </c>
      <c r="D357" s="252" t="s">
        <v>1826</v>
      </c>
      <c r="E357" s="264">
        <v>430</v>
      </c>
      <c r="F357" s="237" t="s">
        <v>1861</v>
      </c>
      <c r="G357" s="291"/>
      <c r="H357" s="254" t="s">
        <v>1174</v>
      </c>
      <c r="I357" s="265" t="s">
        <v>1174</v>
      </c>
      <c r="J357" s="256" t="s">
        <v>1174</v>
      </c>
      <c r="K357" s="257" t="s">
        <v>1174</v>
      </c>
      <c r="L357" s="258" t="s">
        <v>1174</v>
      </c>
      <c r="M357" s="259" t="s">
        <v>1174</v>
      </c>
      <c r="N357" s="267"/>
      <c r="O357" s="246"/>
      <c r="P357" s="246">
        <v>43</v>
      </c>
      <c r="Q357" s="247">
        <v>0.1</v>
      </c>
      <c r="R357" s="282"/>
      <c r="S357" s="237" t="s">
        <v>1861</v>
      </c>
      <c r="T357" s="292"/>
    </row>
    <row r="358" spans="1:20" s="1" customFormat="1" x14ac:dyDescent="0.3">
      <c r="A358" s="317" t="s">
        <v>955</v>
      </c>
      <c r="B358" s="250" t="s">
        <v>956</v>
      </c>
      <c r="C358" s="251" t="s">
        <v>1826</v>
      </c>
      <c r="D358" s="252" t="s">
        <v>1826</v>
      </c>
      <c r="E358" s="264">
        <v>440</v>
      </c>
      <c r="F358" s="237" t="s">
        <v>1861</v>
      </c>
      <c r="G358" s="291"/>
      <c r="H358" s="254" t="s">
        <v>1174</v>
      </c>
      <c r="I358" s="265" t="s">
        <v>1174</v>
      </c>
      <c r="J358" s="256" t="s">
        <v>1174</v>
      </c>
      <c r="K358" s="257" t="s">
        <v>1174</v>
      </c>
      <c r="L358" s="258" t="s">
        <v>1174</v>
      </c>
      <c r="M358" s="259" t="s">
        <v>1174</v>
      </c>
      <c r="N358" s="267"/>
      <c r="O358" s="246"/>
      <c r="P358" s="246">
        <v>43</v>
      </c>
      <c r="Q358" s="247">
        <v>0.1</v>
      </c>
      <c r="R358" s="282"/>
      <c r="S358" s="237" t="s">
        <v>1861</v>
      </c>
      <c r="T358" s="292"/>
    </row>
    <row r="359" spans="1:20" s="1" customFormat="1" x14ac:dyDescent="0.3">
      <c r="A359" s="317" t="s">
        <v>957</v>
      </c>
      <c r="B359" s="250" t="s">
        <v>958</v>
      </c>
      <c r="C359" s="251" t="s">
        <v>1826</v>
      </c>
      <c r="D359" s="252" t="s">
        <v>1826</v>
      </c>
      <c r="E359" s="264">
        <v>460</v>
      </c>
      <c r="F359" s="237" t="s">
        <v>1861</v>
      </c>
      <c r="G359" s="127"/>
      <c r="H359" s="254" t="s">
        <v>1174</v>
      </c>
      <c r="I359" s="265" t="s">
        <v>1174</v>
      </c>
      <c r="J359" s="256" t="s">
        <v>1174</v>
      </c>
      <c r="K359" s="257" t="s">
        <v>1174</v>
      </c>
      <c r="L359" s="258" t="s">
        <v>1174</v>
      </c>
      <c r="M359" s="259" t="s">
        <v>1174</v>
      </c>
      <c r="N359" s="267"/>
      <c r="O359" s="246"/>
      <c r="P359" s="246">
        <v>49</v>
      </c>
      <c r="Q359" s="247">
        <v>0.11</v>
      </c>
      <c r="R359" s="262"/>
      <c r="S359" s="237" t="s">
        <v>1861</v>
      </c>
      <c r="T359" s="237"/>
    </row>
    <row r="360" spans="1:20" s="1" customFormat="1" x14ac:dyDescent="0.3">
      <c r="A360" s="317" t="s">
        <v>959</v>
      </c>
      <c r="B360" s="250" t="s">
        <v>960</v>
      </c>
      <c r="C360" s="251" t="s">
        <v>1826</v>
      </c>
      <c r="D360" s="252" t="s">
        <v>1826</v>
      </c>
      <c r="E360" s="264">
        <v>470</v>
      </c>
      <c r="F360" s="237" t="s">
        <v>1861</v>
      </c>
      <c r="G360" s="127"/>
      <c r="H360" s="254" t="s">
        <v>1174</v>
      </c>
      <c r="I360" s="265" t="s">
        <v>1174</v>
      </c>
      <c r="J360" s="256" t="s">
        <v>1174</v>
      </c>
      <c r="K360" s="257" t="s">
        <v>1174</v>
      </c>
      <c r="L360" s="258" t="s">
        <v>1174</v>
      </c>
      <c r="M360" s="259" t="s">
        <v>1174</v>
      </c>
      <c r="N360" s="267"/>
      <c r="O360" s="246"/>
      <c r="P360" s="246">
        <v>49</v>
      </c>
      <c r="Q360" s="247">
        <v>0.1</v>
      </c>
      <c r="R360" s="262"/>
      <c r="S360" s="237" t="s">
        <v>1861</v>
      </c>
      <c r="T360" s="237"/>
    </row>
    <row r="361" spans="1:20" s="1" customFormat="1" x14ac:dyDescent="0.3">
      <c r="A361" s="317" t="s">
        <v>961</v>
      </c>
      <c r="B361" s="250" t="s">
        <v>962</v>
      </c>
      <c r="C361" s="251" t="s">
        <v>1826</v>
      </c>
      <c r="D361" s="252" t="s">
        <v>1826</v>
      </c>
      <c r="E361" s="264">
        <v>470</v>
      </c>
      <c r="F361" s="237" t="s">
        <v>1861</v>
      </c>
      <c r="G361" s="127"/>
      <c r="H361" s="254" t="s">
        <v>1174</v>
      </c>
      <c r="I361" s="265" t="s">
        <v>1174</v>
      </c>
      <c r="J361" s="256" t="s">
        <v>1174</v>
      </c>
      <c r="K361" s="257" t="s">
        <v>1174</v>
      </c>
      <c r="L361" s="258" t="s">
        <v>1174</v>
      </c>
      <c r="M361" s="259" t="s">
        <v>1174</v>
      </c>
      <c r="N361" s="267"/>
      <c r="O361" s="246"/>
      <c r="P361" s="246">
        <v>49</v>
      </c>
      <c r="Q361" s="247">
        <v>0.1</v>
      </c>
      <c r="R361" s="262"/>
      <c r="S361" s="237" t="s">
        <v>1861</v>
      </c>
      <c r="T361" s="237"/>
    </row>
    <row r="362" spans="1:20" s="1" customFormat="1" x14ac:dyDescent="0.3">
      <c r="A362" s="317" t="s">
        <v>963</v>
      </c>
      <c r="B362" s="250" t="s">
        <v>964</v>
      </c>
      <c r="C362" s="251" t="s">
        <v>1826</v>
      </c>
      <c r="D362" s="252" t="s">
        <v>1826</v>
      </c>
      <c r="E362" s="264">
        <v>480</v>
      </c>
      <c r="F362" s="237" t="s">
        <v>1861</v>
      </c>
      <c r="G362" s="127"/>
      <c r="H362" s="254" t="s">
        <v>1174</v>
      </c>
      <c r="I362" s="265" t="s">
        <v>1174</v>
      </c>
      <c r="J362" s="256" t="s">
        <v>1174</v>
      </c>
      <c r="K362" s="257" t="s">
        <v>1174</v>
      </c>
      <c r="L362" s="258" t="s">
        <v>1174</v>
      </c>
      <c r="M362" s="259" t="s">
        <v>1174</v>
      </c>
      <c r="N362" s="267"/>
      <c r="O362" s="246"/>
      <c r="P362" s="246">
        <v>49</v>
      </c>
      <c r="Q362" s="247">
        <v>0.1</v>
      </c>
      <c r="R362" s="262"/>
      <c r="S362" s="237" t="s">
        <v>1861</v>
      </c>
      <c r="T362" s="237"/>
    </row>
    <row r="363" spans="1:20" s="1" customFormat="1" x14ac:dyDescent="0.3">
      <c r="A363" s="317" t="s">
        <v>965</v>
      </c>
      <c r="B363" s="250" t="s">
        <v>966</v>
      </c>
      <c r="C363" s="251" t="s">
        <v>1826</v>
      </c>
      <c r="D363" s="252" t="s">
        <v>1826</v>
      </c>
      <c r="E363" s="264">
        <v>490</v>
      </c>
      <c r="F363" s="237" t="s">
        <v>1861</v>
      </c>
      <c r="G363" s="127"/>
      <c r="H363" s="254" t="s">
        <v>1174</v>
      </c>
      <c r="I363" s="265" t="s">
        <v>1174</v>
      </c>
      <c r="J363" s="256" t="s">
        <v>1174</v>
      </c>
      <c r="K363" s="257" t="s">
        <v>1174</v>
      </c>
      <c r="L363" s="258" t="s">
        <v>1174</v>
      </c>
      <c r="M363" s="259" t="s">
        <v>1174</v>
      </c>
      <c r="N363" s="267"/>
      <c r="O363" s="246"/>
      <c r="P363" s="246">
        <v>49</v>
      </c>
      <c r="Q363" s="247">
        <v>0.1</v>
      </c>
      <c r="R363" s="262"/>
      <c r="S363" s="237" t="s">
        <v>1861</v>
      </c>
      <c r="T363" s="237"/>
    </row>
    <row r="364" spans="1:20" s="1" customFormat="1" x14ac:dyDescent="0.3">
      <c r="A364" s="317" t="s">
        <v>967</v>
      </c>
      <c r="B364" s="250" t="s">
        <v>968</v>
      </c>
      <c r="C364" s="251" t="s">
        <v>1826</v>
      </c>
      <c r="D364" s="252" t="s">
        <v>1826</v>
      </c>
      <c r="E364" s="264">
        <v>490</v>
      </c>
      <c r="F364" s="237" t="s">
        <v>1861</v>
      </c>
      <c r="G364" s="127"/>
      <c r="H364" s="254" t="s">
        <v>1174</v>
      </c>
      <c r="I364" s="265" t="s">
        <v>1174</v>
      </c>
      <c r="J364" s="256" t="s">
        <v>1174</v>
      </c>
      <c r="K364" s="257" t="s">
        <v>1174</v>
      </c>
      <c r="L364" s="258" t="s">
        <v>1174</v>
      </c>
      <c r="M364" s="259" t="s">
        <v>1174</v>
      </c>
      <c r="N364" s="267"/>
      <c r="O364" s="246"/>
      <c r="P364" s="246">
        <v>49</v>
      </c>
      <c r="Q364" s="247">
        <v>0.1</v>
      </c>
      <c r="R364" s="262"/>
      <c r="S364" s="237" t="s">
        <v>1861</v>
      </c>
      <c r="T364" s="237"/>
    </row>
    <row r="365" spans="1:20" s="1" customFormat="1" x14ac:dyDescent="0.3">
      <c r="A365" s="317" t="s">
        <v>969</v>
      </c>
      <c r="B365" s="250" t="s">
        <v>970</v>
      </c>
      <c r="C365" s="251" t="s">
        <v>1826</v>
      </c>
      <c r="D365" s="252" t="s">
        <v>1826</v>
      </c>
      <c r="E365" s="264">
        <v>500</v>
      </c>
      <c r="F365" s="237" t="s">
        <v>1861</v>
      </c>
      <c r="G365" s="127"/>
      <c r="H365" s="254" t="s">
        <v>1174</v>
      </c>
      <c r="I365" s="265" t="s">
        <v>1174</v>
      </c>
      <c r="J365" s="256" t="s">
        <v>1174</v>
      </c>
      <c r="K365" s="257" t="s">
        <v>1174</v>
      </c>
      <c r="L365" s="258" t="s">
        <v>1174</v>
      </c>
      <c r="M365" s="259" t="s">
        <v>1174</v>
      </c>
      <c r="N365" s="267"/>
      <c r="O365" s="246"/>
      <c r="P365" s="246">
        <v>49</v>
      </c>
      <c r="Q365" s="247">
        <v>0.1</v>
      </c>
      <c r="R365" s="262"/>
      <c r="S365" s="237" t="s">
        <v>1861</v>
      </c>
      <c r="T365" s="237"/>
    </row>
    <row r="366" spans="1:20" s="36" customFormat="1" x14ac:dyDescent="0.3">
      <c r="A366" s="317" t="s">
        <v>971</v>
      </c>
      <c r="B366" s="250" t="s">
        <v>972</v>
      </c>
      <c r="C366" s="251" t="s">
        <v>1826</v>
      </c>
      <c r="D366" s="252" t="s">
        <v>1826</v>
      </c>
      <c r="E366" s="264">
        <v>520</v>
      </c>
      <c r="F366" s="237" t="s">
        <v>1861</v>
      </c>
      <c r="G366" s="127"/>
      <c r="H366" s="254" t="s">
        <v>1174</v>
      </c>
      <c r="I366" s="265" t="s">
        <v>1174</v>
      </c>
      <c r="J366" s="256" t="s">
        <v>1174</v>
      </c>
      <c r="K366" s="257" t="s">
        <v>1174</v>
      </c>
      <c r="L366" s="258" t="s">
        <v>1174</v>
      </c>
      <c r="M366" s="259" t="s">
        <v>1174</v>
      </c>
      <c r="N366" s="267"/>
      <c r="O366" s="246"/>
      <c r="P366" s="246">
        <v>55</v>
      </c>
      <c r="Q366" s="247">
        <v>0.11</v>
      </c>
      <c r="R366" s="262"/>
      <c r="S366" s="237" t="s">
        <v>1861</v>
      </c>
      <c r="T366" s="237"/>
    </row>
    <row r="367" spans="1:20" s="127" customFormat="1" x14ac:dyDescent="0.3">
      <c r="A367" s="317" t="s">
        <v>973</v>
      </c>
      <c r="B367" s="250" t="s">
        <v>974</v>
      </c>
      <c r="C367" s="251" t="s">
        <v>1826</v>
      </c>
      <c r="D367" s="252" t="s">
        <v>1826</v>
      </c>
      <c r="E367" s="264">
        <v>350</v>
      </c>
      <c r="F367" s="237" t="s">
        <v>1861</v>
      </c>
      <c r="G367" s="291"/>
      <c r="H367" s="254" t="s">
        <v>1174</v>
      </c>
      <c r="I367" s="265" t="s">
        <v>1174</v>
      </c>
      <c r="J367" s="256" t="s">
        <v>1174</v>
      </c>
      <c r="K367" s="257" t="s">
        <v>1174</v>
      </c>
      <c r="L367" s="258" t="s">
        <v>1174</v>
      </c>
      <c r="M367" s="259" t="s">
        <v>1174</v>
      </c>
      <c r="N367" s="267"/>
      <c r="O367" s="246"/>
      <c r="P367" s="246">
        <v>36</v>
      </c>
      <c r="Q367" s="247">
        <v>0.1</v>
      </c>
      <c r="R367" s="282"/>
      <c r="S367" s="237" t="s">
        <v>1861</v>
      </c>
      <c r="T367" s="292"/>
    </row>
    <row r="368" spans="1:20" s="127" customFormat="1" x14ac:dyDescent="0.3">
      <c r="A368" s="317" t="s">
        <v>975</v>
      </c>
      <c r="B368" s="250" t="s">
        <v>976</v>
      </c>
      <c r="C368" s="251" t="s">
        <v>1826</v>
      </c>
      <c r="D368" s="252" t="s">
        <v>1826</v>
      </c>
      <c r="E368" s="264">
        <v>360</v>
      </c>
      <c r="F368" s="237" t="s">
        <v>1861</v>
      </c>
      <c r="G368" s="291"/>
      <c r="H368" s="254" t="s">
        <v>1174</v>
      </c>
      <c r="I368" s="265" t="s">
        <v>1174</v>
      </c>
      <c r="J368" s="256" t="s">
        <v>1174</v>
      </c>
      <c r="K368" s="257" t="s">
        <v>1174</v>
      </c>
      <c r="L368" s="258" t="s">
        <v>1174</v>
      </c>
      <c r="M368" s="259" t="s">
        <v>1174</v>
      </c>
      <c r="N368" s="267"/>
      <c r="O368" s="246"/>
      <c r="P368" s="246">
        <v>36</v>
      </c>
      <c r="Q368" s="247">
        <v>0.1</v>
      </c>
      <c r="R368" s="282"/>
      <c r="S368" s="237" t="s">
        <v>1861</v>
      </c>
      <c r="T368" s="292"/>
    </row>
    <row r="369" spans="1:20" x14ac:dyDescent="0.3">
      <c r="A369" s="263" t="s">
        <v>624</v>
      </c>
      <c r="B369" s="250" t="s">
        <v>624</v>
      </c>
      <c r="C369" s="251" t="s">
        <v>1837</v>
      </c>
      <c r="D369" s="283">
        <v>0.56000000000000005</v>
      </c>
      <c r="E369" s="264">
        <v>1200</v>
      </c>
      <c r="F369" s="237" t="s">
        <v>2024</v>
      </c>
      <c r="G369" s="127"/>
      <c r="H369" s="254" t="s">
        <v>1174</v>
      </c>
      <c r="I369" s="272" t="s">
        <v>1174</v>
      </c>
      <c r="J369" s="256" t="s">
        <v>1174</v>
      </c>
      <c r="K369" s="284">
        <f>L369*D369</f>
        <v>0.11200000000000002</v>
      </c>
      <c r="L369" s="285">
        <f>$L$2</f>
        <v>0.2</v>
      </c>
      <c r="M369" s="259"/>
      <c r="N369" s="273"/>
      <c r="O369" s="274"/>
      <c r="P369" s="268">
        <f t="shared" ref="P369:P370" si="36">Q369*E369</f>
        <v>240</v>
      </c>
      <c r="Q369" s="269">
        <f t="shared" ref="Q369:Q370" si="37">$P$2</f>
        <v>0.2</v>
      </c>
      <c r="R369" s="262"/>
      <c r="S369" s="237"/>
      <c r="T369" s="237" t="s">
        <v>1857</v>
      </c>
    </row>
    <row r="370" spans="1:20" x14ac:dyDescent="0.3">
      <c r="A370" s="263" t="s">
        <v>625</v>
      </c>
      <c r="B370" s="250" t="s">
        <v>625</v>
      </c>
      <c r="C370" s="251" t="s">
        <v>1837</v>
      </c>
      <c r="D370" s="283">
        <v>1.27</v>
      </c>
      <c r="E370" s="264">
        <v>1200</v>
      </c>
      <c r="F370" s="237" t="s">
        <v>2024</v>
      </c>
      <c r="G370" s="127"/>
      <c r="H370" s="254" t="s">
        <v>1174</v>
      </c>
      <c r="I370" s="272" t="s">
        <v>1174</v>
      </c>
      <c r="J370" s="256" t="s">
        <v>1174</v>
      </c>
      <c r="K370" s="284">
        <f>L370*D370</f>
        <v>0.254</v>
      </c>
      <c r="L370" s="285">
        <f>$L$2</f>
        <v>0.2</v>
      </c>
      <c r="M370" s="259"/>
      <c r="N370" s="273"/>
      <c r="O370" s="274"/>
      <c r="P370" s="268">
        <f t="shared" si="36"/>
        <v>240</v>
      </c>
      <c r="Q370" s="269">
        <f t="shared" si="37"/>
        <v>0.2</v>
      </c>
      <c r="R370" s="262"/>
      <c r="S370" s="237"/>
      <c r="T370" s="237" t="s">
        <v>1857</v>
      </c>
    </row>
    <row r="371" spans="1:20" x14ac:dyDescent="0.3">
      <c r="A371" s="263" t="s">
        <v>620</v>
      </c>
      <c r="B371" s="250" t="s">
        <v>621</v>
      </c>
      <c r="C371" s="251" t="s">
        <v>1837</v>
      </c>
      <c r="D371" s="283">
        <v>57</v>
      </c>
      <c r="E371" s="264">
        <v>2092</v>
      </c>
      <c r="F371" s="237" t="s">
        <v>2025</v>
      </c>
      <c r="G371" s="127"/>
      <c r="H371" s="254" t="s">
        <v>1174</v>
      </c>
      <c r="I371" s="272" t="s">
        <v>1174</v>
      </c>
      <c r="J371" s="256" t="s">
        <v>1174</v>
      </c>
      <c r="K371" s="284">
        <f>L371*D371</f>
        <v>11.4</v>
      </c>
      <c r="L371" s="285">
        <f>$L$2</f>
        <v>0.2</v>
      </c>
      <c r="M371" s="259"/>
      <c r="N371" s="273"/>
      <c r="O371" s="274"/>
      <c r="P371" s="246">
        <v>105</v>
      </c>
      <c r="Q371" s="247">
        <v>5.0099999999999999E-2</v>
      </c>
      <c r="R371" s="282">
        <v>5</v>
      </c>
      <c r="S371" s="237" t="s">
        <v>2026</v>
      </c>
      <c r="T371" s="237"/>
    </row>
    <row r="372" spans="1:20" x14ac:dyDescent="0.3">
      <c r="A372" s="249" t="s">
        <v>481</v>
      </c>
      <c r="B372" s="250" t="s">
        <v>481</v>
      </c>
      <c r="C372" s="251" t="s">
        <v>1826</v>
      </c>
      <c r="D372" s="252" t="s">
        <v>1826</v>
      </c>
      <c r="E372" s="264">
        <v>2250</v>
      </c>
      <c r="F372" s="237" t="s">
        <v>2027</v>
      </c>
      <c r="G372" s="127"/>
      <c r="H372" s="254" t="s">
        <v>1174</v>
      </c>
      <c r="I372" s="265" t="s">
        <v>1174</v>
      </c>
      <c r="J372" s="256" t="s">
        <v>1174</v>
      </c>
      <c r="K372" s="257" t="s">
        <v>1174</v>
      </c>
      <c r="L372" s="258" t="s">
        <v>1174</v>
      </c>
      <c r="M372" s="259" t="s">
        <v>1174</v>
      </c>
      <c r="N372" s="273"/>
      <c r="O372" s="274"/>
      <c r="P372" s="268">
        <f>Q372*E372</f>
        <v>450</v>
      </c>
      <c r="Q372" s="269">
        <f>$P$2</f>
        <v>0.2</v>
      </c>
      <c r="R372" s="262"/>
      <c r="S372" s="237"/>
      <c r="T372" s="237" t="s">
        <v>1830</v>
      </c>
    </row>
    <row r="373" spans="1:20" x14ac:dyDescent="0.3">
      <c r="A373" s="249" t="s">
        <v>482</v>
      </c>
      <c r="B373" s="250" t="s">
        <v>482</v>
      </c>
      <c r="C373" s="251" t="s">
        <v>1826</v>
      </c>
      <c r="D373" s="252" t="s">
        <v>1826</v>
      </c>
      <c r="E373" s="264">
        <v>2184</v>
      </c>
      <c r="F373" s="237" t="s">
        <v>2028</v>
      </c>
      <c r="G373" s="127"/>
      <c r="H373" s="254" t="s">
        <v>1174</v>
      </c>
      <c r="I373" s="265" t="s">
        <v>1174</v>
      </c>
      <c r="J373" s="256" t="s">
        <v>1174</v>
      </c>
      <c r="K373" s="257" t="s">
        <v>1174</v>
      </c>
      <c r="L373" s="258" t="s">
        <v>1174</v>
      </c>
      <c r="M373" s="259" t="s">
        <v>1174</v>
      </c>
      <c r="N373" s="267"/>
      <c r="O373" s="246"/>
      <c r="P373" s="246">
        <v>374</v>
      </c>
      <c r="Q373" s="247">
        <v>0.17</v>
      </c>
      <c r="R373" s="262">
        <v>21</v>
      </c>
      <c r="S373" s="237" t="s">
        <v>2028</v>
      </c>
      <c r="T373" s="237"/>
    </row>
    <row r="374" spans="1:20" x14ac:dyDescent="0.3">
      <c r="A374" s="249" t="s">
        <v>215</v>
      </c>
      <c r="B374" s="250" t="s">
        <v>215</v>
      </c>
      <c r="C374" s="251" t="s">
        <v>1826</v>
      </c>
      <c r="D374" s="252" t="s">
        <v>1826</v>
      </c>
      <c r="E374" s="264">
        <v>526</v>
      </c>
      <c r="F374" s="237" t="s">
        <v>2029</v>
      </c>
      <c r="G374" s="127"/>
      <c r="H374" s="254" t="s">
        <v>1174</v>
      </c>
      <c r="I374" s="265" t="s">
        <v>1174</v>
      </c>
      <c r="J374" s="256" t="s">
        <v>1174</v>
      </c>
      <c r="K374" s="257" t="s">
        <v>1174</v>
      </c>
      <c r="L374" s="258" t="s">
        <v>1174</v>
      </c>
      <c r="M374" s="259" t="s">
        <v>1174</v>
      </c>
      <c r="N374" s="267"/>
      <c r="O374" s="246"/>
      <c r="P374" s="246">
        <v>120</v>
      </c>
      <c r="Q374" s="247">
        <v>0.23</v>
      </c>
      <c r="R374" s="262"/>
      <c r="S374" s="237" t="s">
        <v>2029</v>
      </c>
      <c r="T374" s="237" t="s">
        <v>2030</v>
      </c>
    </row>
    <row r="375" spans="1:20" s="36" customFormat="1" x14ac:dyDescent="0.3">
      <c r="A375" s="249" t="s">
        <v>1028</v>
      </c>
      <c r="B375" s="250" t="s">
        <v>1028</v>
      </c>
      <c r="C375" s="251" t="s">
        <v>1991</v>
      </c>
      <c r="D375" s="275" t="s">
        <v>1999</v>
      </c>
      <c r="E375" s="264">
        <v>526</v>
      </c>
      <c r="F375" s="237" t="s">
        <v>2031</v>
      </c>
      <c r="G375" s="127"/>
      <c r="H375" s="254" t="s">
        <v>1174</v>
      </c>
      <c r="I375" s="265" t="s">
        <v>1174</v>
      </c>
      <c r="J375" s="266" t="s">
        <v>1174</v>
      </c>
      <c r="K375" s="276">
        <v>2.5</v>
      </c>
      <c r="L375" s="277">
        <v>0.253</v>
      </c>
      <c r="M375" s="278">
        <v>7</v>
      </c>
      <c r="N375" s="293"/>
      <c r="O375" s="294"/>
      <c r="P375" s="246">
        <v>120</v>
      </c>
      <c r="Q375" s="247">
        <v>0.23</v>
      </c>
      <c r="R375" s="262"/>
      <c r="S375" s="237" t="s">
        <v>2029</v>
      </c>
      <c r="T375" s="237"/>
    </row>
    <row r="376" spans="1:20" x14ac:dyDescent="0.3">
      <c r="A376" s="263" t="s">
        <v>798</v>
      </c>
      <c r="B376" s="250" t="s">
        <v>798</v>
      </c>
      <c r="C376" s="251" t="s">
        <v>1826</v>
      </c>
      <c r="D376" s="252" t="s">
        <v>1826</v>
      </c>
      <c r="E376" s="264">
        <v>7280</v>
      </c>
      <c r="F376" s="237" t="s">
        <v>1860</v>
      </c>
      <c r="G376" s="127"/>
      <c r="H376" s="254" t="s">
        <v>1174</v>
      </c>
      <c r="I376" s="265" t="s">
        <v>1174</v>
      </c>
      <c r="J376" s="256" t="s">
        <v>1174</v>
      </c>
      <c r="K376" s="257" t="s">
        <v>1174</v>
      </c>
      <c r="L376" s="258" t="s">
        <v>1174</v>
      </c>
      <c r="M376" s="259" t="s">
        <v>1174</v>
      </c>
      <c r="N376" s="273"/>
      <c r="O376" s="274"/>
      <c r="P376" s="302">
        <v>0</v>
      </c>
      <c r="Q376" s="303">
        <v>0</v>
      </c>
      <c r="R376" s="262"/>
      <c r="S376" s="237"/>
      <c r="T376" s="237" t="s">
        <v>1958</v>
      </c>
    </row>
    <row r="377" spans="1:20" x14ac:dyDescent="0.3">
      <c r="A377" s="249" t="s">
        <v>991</v>
      </c>
      <c r="B377" s="250" t="s">
        <v>992</v>
      </c>
      <c r="C377" s="251" t="s">
        <v>1837</v>
      </c>
      <c r="D377" s="283">
        <v>5</v>
      </c>
      <c r="E377" s="264">
        <v>1020</v>
      </c>
      <c r="F377" s="237" t="s">
        <v>1856</v>
      </c>
      <c r="G377" s="127"/>
      <c r="H377" s="254" t="s">
        <v>1174</v>
      </c>
      <c r="I377" s="265" t="s">
        <v>1174</v>
      </c>
      <c r="J377" s="256" t="s">
        <v>1174</v>
      </c>
      <c r="K377" s="284">
        <f>L377*D377</f>
        <v>1</v>
      </c>
      <c r="L377" s="285">
        <f>$L$2</f>
        <v>0.2</v>
      </c>
      <c r="M377" s="259"/>
      <c r="N377" s="273"/>
      <c r="O377" s="274"/>
      <c r="P377" s="268">
        <f>Q377*E377</f>
        <v>204</v>
      </c>
      <c r="Q377" s="269">
        <f>$P$2</f>
        <v>0.2</v>
      </c>
      <c r="R377" s="262"/>
      <c r="S377" s="237"/>
      <c r="T377" s="237" t="s">
        <v>1857</v>
      </c>
    </row>
    <row r="378" spans="1:20" x14ac:dyDescent="0.3">
      <c r="A378" s="263" t="s">
        <v>599</v>
      </c>
      <c r="B378" s="250" t="s">
        <v>599</v>
      </c>
      <c r="C378" s="251" t="s">
        <v>1826</v>
      </c>
      <c r="D378" s="252" t="s">
        <v>1826</v>
      </c>
      <c r="E378" s="264">
        <v>984</v>
      </c>
      <c r="F378" s="237" t="s">
        <v>2032</v>
      </c>
      <c r="G378" s="127"/>
      <c r="H378" s="254" t="s">
        <v>1174</v>
      </c>
      <c r="I378" s="265" t="s">
        <v>1174</v>
      </c>
      <c r="J378" s="266" t="s">
        <v>1174</v>
      </c>
      <c r="K378" s="276" t="s">
        <v>1174</v>
      </c>
      <c r="L378" s="258" t="s">
        <v>1174</v>
      </c>
      <c r="M378" s="278" t="s">
        <v>1174</v>
      </c>
      <c r="N378" s="273"/>
      <c r="O378" s="274"/>
      <c r="P378" s="274">
        <v>52</v>
      </c>
      <c r="Q378" s="247">
        <v>0.05</v>
      </c>
      <c r="R378" s="306">
        <v>7</v>
      </c>
      <c r="S378" s="237" t="s">
        <v>2032</v>
      </c>
      <c r="T378" s="237"/>
    </row>
    <row r="379" spans="1:20" x14ac:dyDescent="0.3">
      <c r="A379" s="263" t="s">
        <v>978</v>
      </c>
      <c r="B379" s="250" t="s">
        <v>979</v>
      </c>
      <c r="C379" s="251" t="s">
        <v>1826</v>
      </c>
      <c r="D379" s="252" t="s">
        <v>1826</v>
      </c>
      <c r="E379" s="264">
        <v>444</v>
      </c>
      <c r="F379" s="237" t="s">
        <v>2033</v>
      </c>
      <c r="G379" s="127"/>
      <c r="H379" s="254" t="s">
        <v>1174</v>
      </c>
      <c r="I379" s="265" t="s">
        <v>1174</v>
      </c>
      <c r="J379" s="256" t="s">
        <v>1174</v>
      </c>
      <c r="K379" s="257" t="s">
        <v>1174</v>
      </c>
      <c r="L379" s="258" t="s">
        <v>1174</v>
      </c>
      <c r="M379" s="259" t="s">
        <v>1174</v>
      </c>
      <c r="N379" s="273"/>
      <c r="O379" s="274"/>
      <c r="P379" s="274">
        <v>46</v>
      </c>
      <c r="Q379" s="247">
        <v>0.1</v>
      </c>
      <c r="R379" s="262"/>
      <c r="S379" s="237" t="s">
        <v>2033</v>
      </c>
      <c r="T379" s="237"/>
    </row>
    <row r="380" spans="1:20" x14ac:dyDescent="0.3">
      <c r="A380" s="249" t="s">
        <v>1017</v>
      </c>
      <c r="B380" s="250" t="s">
        <v>1018</v>
      </c>
      <c r="C380" s="251" t="s">
        <v>1837</v>
      </c>
      <c r="D380" s="283">
        <v>30</v>
      </c>
      <c r="E380" s="264">
        <v>2530</v>
      </c>
      <c r="F380" s="237" t="s">
        <v>1901</v>
      </c>
      <c r="G380" s="127"/>
      <c r="H380" s="254" t="s">
        <v>1174</v>
      </c>
      <c r="I380" s="272" t="s">
        <v>1174</v>
      </c>
      <c r="J380" s="256" t="s">
        <v>1174</v>
      </c>
      <c r="K380" s="284">
        <f>L380*D380</f>
        <v>6</v>
      </c>
      <c r="L380" s="285">
        <f>$L$2</f>
        <v>0.2</v>
      </c>
      <c r="M380" s="259"/>
      <c r="N380" s="273"/>
      <c r="O380" s="274"/>
      <c r="P380" s="246">
        <v>21</v>
      </c>
      <c r="Q380" s="247">
        <v>0.01</v>
      </c>
      <c r="R380" s="262">
        <v>2</v>
      </c>
      <c r="S380" s="237" t="s">
        <v>1901</v>
      </c>
      <c r="T380" s="237" t="s">
        <v>1902</v>
      </c>
    </row>
    <row r="381" spans="1:20" x14ac:dyDescent="0.3">
      <c r="A381" s="249" t="s">
        <v>369</v>
      </c>
      <c r="B381" s="250" t="s">
        <v>370</v>
      </c>
      <c r="C381" s="251" t="s">
        <v>1826</v>
      </c>
      <c r="D381" s="252" t="s">
        <v>1826</v>
      </c>
      <c r="E381" s="264">
        <v>1300</v>
      </c>
      <c r="F381" s="237" t="s">
        <v>1846</v>
      </c>
      <c r="G381" s="127"/>
      <c r="H381" s="254" t="s">
        <v>1174</v>
      </c>
      <c r="I381" s="265" t="s">
        <v>1174</v>
      </c>
      <c r="J381" s="256" t="s">
        <v>1174</v>
      </c>
      <c r="K381" s="257" t="s">
        <v>1174</v>
      </c>
      <c r="L381" s="258" t="s">
        <v>1174</v>
      </c>
      <c r="M381" s="259" t="s">
        <v>1174</v>
      </c>
      <c r="N381" s="273"/>
      <c r="O381" s="274"/>
      <c r="P381" s="268">
        <f>Q381*E381</f>
        <v>260</v>
      </c>
      <c r="Q381" s="269">
        <f>$P$2</f>
        <v>0.2</v>
      </c>
      <c r="R381" s="262"/>
      <c r="S381" s="237"/>
      <c r="T381" s="237" t="s">
        <v>1830</v>
      </c>
    </row>
    <row r="382" spans="1:20" ht="14.15" customHeight="1" x14ac:dyDescent="0.3">
      <c r="A382" s="249" t="s">
        <v>253</v>
      </c>
      <c r="B382" s="250" t="s">
        <v>821</v>
      </c>
      <c r="C382" s="279" t="s">
        <v>1840</v>
      </c>
      <c r="D382" s="252" t="s">
        <v>1841</v>
      </c>
      <c r="E382" s="264">
        <v>7800</v>
      </c>
      <c r="F382" s="237" t="s">
        <v>1842</v>
      </c>
      <c r="G382" s="127"/>
      <c r="H382" s="254" t="s">
        <v>1174</v>
      </c>
      <c r="I382" s="265" t="s">
        <v>1174</v>
      </c>
      <c r="J382" s="256" t="s">
        <v>1174</v>
      </c>
      <c r="K382" s="257" t="s">
        <v>1174</v>
      </c>
      <c r="L382" s="258" t="s">
        <v>1174</v>
      </c>
      <c r="M382" s="259" t="s">
        <v>1174</v>
      </c>
      <c r="N382" s="273">
        <v>7750</v>
      </c>
      <c r="O382" s="274">
        <v>8810</v>
      </c>
      <c r="P382" s="246">
        <v>265</v>
      </c>
      <c r="Q382" s="247">
        <v>3.4000000000000002E-2</v>
      </c>
      <c r="R382" s="262">
        <v>2</v>
      </c>
      <c r="S382" s="237" t="s">
        <v>1842</v>
      </c>
      <c r="T382" s="237" t="s">
        <v>1843</v>
      </c>
    </row>
    <row r="383" spans="1:20" x14ac:dyDescent="0.3">
      <c r="A383" s="249" t="s">
        <v>419</v>
      </c>
      <c r="B383" s="250" t="s">
        <v>420</v>
      </c>
      <c r="C383" s="251" t="s">
        <v>1826</v>
      </c>
      <c r="D383" s="252" t="s">
        <v>1826</v>
      </c>
      <c r="E383" s="264">
        <v>850</v>
      </c>
      <c r="F383" s="237" t="s">
        <v>2034</v>
      </c>
      <c r="G383" s="127"/>
      <c r="H383" s="254" t="s">
        <v>1174</v>
      </c>
      <c r="I383" s="265" t="s">
        <v>1174</v>
      </c>
      <c r="J383" s="256" t="s">
        <v>1174</v>
      </c>
      <c r="K383" s="257" t="s">
        <v>1174</v>
      </c>
      <c r="L383" s="258" t="s">
        <v>1174</v>
      </c>
      <c r="M383" s="259" t="s">
        <v>1174</v>
      </c>
      <c r="N383" s="267"/>
      <c r="O383" s="246"/>
      <c r="P383" s="268">
        <f t="shared" ref="P383:P386" si="38">Q383*E383</f>
        <v>170</v>
      </c>
      <c r="Q383" s="269">
        <f t="shared" ref="Q383:Q386" si="39">$P$2</f>
        <v>0.2</v>
      </c>
      <c r="R383" s="262"/>
      <c r="S383" s="237"/>
      <c r="T383" s="237" t="s">
        <v>1830</v>
      </c>
    </row>
    <row r="384" spans="1:20" x14ac:dyDescent="0.3">
      <c r="A384" s="263" t="s">
        <v>237</v>
      </c>
      <c r="B384" s="250" t="s">
        <v>237</v>
      </c>
      <c r="C384" s="251" t="s">
        <v>1826</v>
      </c>
      <c r="D384" s="252" t="s">
        <v>1826</v>
      </c>
      <c r="E384" s="264">
        <v>1380</v>
      </c>
      <c r="F384" s="237" t="s">
        <v>1995</v>
      </c>
      <c r="G384" s="127"/>
      <c r="H384" s="254" t="s">
        <v>1174</v>
      </c>
      <c r="I384" s="265" t="s">
        <v>1174</v>
      </c>
      <c r="J384" s="256" t="s">
        <v>1174</v>
      </c>
      <c r="K384" s="257" t="s">
        <v>1174</v>
      </c>
      <c r="L384" s="258" t="s">
        <v>1174</v>
      </c>
      <c r="M384" s="259" t="s">
        <v>1174</v>
      </c>
      <c r="N384" s="273"/>
      <c r="O384" s="274"/>
      <c r="P384" s="268">
        <f t="shared" si="38"/>
        <v>276</v>
      </c>
      <c r="Q384" s="269">
        <f t="shared" si="39"/>
        <v>0.2</v>
      </c>
      <c r="R384" s="262"/>
      <c r="S384" s="237"/>
      <c r="T384" s="237" t="s">
        <v>1830</v>
      </c>
    </row>
    <row r="385" spans="1:20" x14ac:dyDescent="0.3">
      <c r="A385" s="249" t="s">
        <v>772</v>
      </c>
      <c r="B385" s="250" t="s">
        <v>773</v>
      </c>
      <c r="C385" s="251" t="s">
        <v>1826</v>
      </c>
      <c r="D385" s="252" t="s">
        <v>1826</v>
      </c>
      <c r="E385" s="264">
        <v>1176</v>
      </c>
      <c r="F385" s="237" t="s">
        <v>2009</v>
      </c>
      <c r="G385" s="127"/>
      <c r="H385" s="254" t="s">
        <v>1174</v>
      </c>
      <c r="I385" s="265" t="s">
        <v>1174</v>
      </c>
      <c r="J385" s="256" t="s">
        <v>1174</v>
      </c>
      <c r="K385" s="257" t="s">
        <v>1174</v>
      </c>
      <c r="L385" s="258" t="s">
        <v>1174</v>
      </c>
      <c r="M385" s="259" t="s">
        <v>1174</v>
      </c>
      <c r="N385" s="273"/>
      <c r="O385" s="274"/>
      <c r="P385" s="268">
        <f t="shared" si="38"/>
        <v>235.20000000000002</v>
      </c>
      <c r="Q385" s="269">
        <f t="shared" si="39"/>
        <v>0.2</v>
      </c>
      <c r="R385" s="262"/>
      <c r="S385" s="237"/>
      <c r="T385" s="237" t="s">
        <v>1830</v>
      </c>
    </row>
    <row r="386" spans="1:20" ht="14.15" customHeight="1" x14ac:dyDescent="0.3">
      <c r="A386" s="263" t="s">
        <v>506</v>
      </c>
      <c r="B386" s="250" t="s">
        <v>507</v>
      </c>
      <c r="C386" s="251" t="s">
        <v>1837</v>
      </c>
      <c r="D386" s="283">
        <v>0.115</v>
      </c>
      <c r="E386" s="264">
        <v>900</v>
      </c>
      <c r="F386" s="237" t="s">
        <v>1856</v>
      </c>
      <c r="G386" s="127"/>
      <c r="H386" s="254" t="s">
        <v>1174</v>
      </c>
      <c r="I386" s="265" t="s">
        <v>1174</v>
      </c>
      <c r="J386" s="256" t="s">
        <v>1174</v>
      </c>
      <c r="K386" s="284">
        <f>L386*D386</f>
        <v>2.3000000000000003E-2</v>
      </c>
      <c r="L386" s="285">
        <f>$L$2</f>
        <v>0.2</v>
      </c>
      <c r="M386" s="297"/>
      <c r="N386" s="273"/>
      <c r="O386" s="274"/>
      <c r="P386" s="268">
        <f t="shared" si="38"/>
        <v>180</v>
      </c>
      <c r="Q386" s="269">
        <f t="shared" si="39"/>
        <v>0.2</v>
      </c>
      <c r="R386" s="262"/>
      <c r="S386" s="237"/>
      <c r="T386" s="237" t="s">
        <v>1857</v>
      </c>
    </row>
    <row r="387" spans="1:20" x14ac:dyDescent="0.3">
      <c r="A387" s="263" t="s">
        <v>738</v>
      </c>
      <c r="B387" s="250" t="s">
        <v>738</v>
      </c>
      <c r="C387" s="251" t="s">
        <v>1826</v>
      </c>
      <c r="D387" s="252" t="s">
        <v>1826</v>
      </c>
      <c r="E387" s="264">
        <v>92</v>
      </c>
      <c r="F387" s="237" t="s">
        <v>1917</v>
      </c>
      <c r="G387" s="127"/>
      <c r="H387" s="254" t="s">
        <v>1174</v>
      </c>
      <c r="I387" s="265" t="s">
        <v>1174</v>
      </c>
      <c r="J387" s="256" t="s">
        <v>1174</v>
      </c>
      <c r="K387" s="257" t="s">
        <v>1174</v>
      </c>
      <c r="L387" s="258" t="s">
        <v>1174</v>
      </c>
      <c r="M387" s="259" t="s">
        <v>1174</v>
      </c>
      <c r="N387" s="267"/>
      <c r="O387" s="246"/>
      <c r="P387" s="246">
        <v>23</v>
      </c>
      <c r="Q387" s="247">
        <v>0.25</v>
      </c>
      <c r="R387" s="262">
        <v>6</v>
      </c>
      <c r="S387" s="237" t="s">
        <v>1917</v>
      </c>
      <c r="T387" s="237"/>
    </row>
    <row r="388" spans="1:20" x14ac:dyDescent="0.3">
      <c r="A388" s="263" t="s">
        <v>546</v>
      </c>
      <c r="B388" s="250" t="s">
        <v>546</v>
      </c>
      <c r="C388" s="251" t="s">
        <v>1826</v>
      </c>
      <c r="D388" s="252" t="s">
        <v>1826</v>
      </c>
      <c r="E388" s="264">
        <v>1463</v>
      </c>
      <c r="F388" s="237" t="s">
        <v>2035</v>
      </c>
      <c r="G388" s="127"/>
      <c r="H388" s="254" t="s">
        <v>1174</v>
      </c>
      <c r="I388" s="265" t="s">
        <v>1174</v>
      </c>
      <c r="J388" s="256" t="s">
        <v>1174</v>
      </c>
      <c r="K388" s="257" t="s">
        <v>1174</v>
      </c>
      <c r="L388" s="258" t="s">
        <v>1174</v>
      </c>
      <c r="M388" s="259" t="s">
        <v>1174</v>
      </c>
      <c r="N388" s="273"/>
      <c r="O388" s="274"/>
      <c r="P388" s="274">
        <v>299</v>
      </c>
      <c r="Q388" s="247">
        <v>0.2</v>
      </c>
      <c r="R388" s="262">
        <v>25</v>
      </c>
      <c r="S388" s="237" t="s">
        <v>2035</v>
      </c>
      <c r="T388" s="237"/>
    </row>
    <row r="389" spans="1:20" x14ac:dyDescent="0.3">
      <c r="A389" s="249" t="s">
        <v>590</v>
      </c>
      <c r="B389" s="250" t="s">
        <v>590</v>
      </c>
      <c r="C389" s="251" t="s">
        <v>1826</v>
      </c>
      <c r="D389" s="252" t="s">
        <v>1826</v>
      </c>
      <c r="E389" s="264">
        <v>1861</v>
      </c>
      <c r="F389" s="237" t="s">
        <v>2036</v>
      </c>
      <c r="G389" s="127"/>
      <c r="H389" s="254" t="s">
        <v>1174</v>
      </c>
      <c r="I389" s="265" t="s">
        <v>1174</v>
      </c>
      <c r="J389" s="266" t="s">
        <v>1174</v>
      </c>
      <c r="K389" s="276" t="s">
        <v>1174</v>
      </c>
      <c r="L389" s="258" t="s">
        <v>1174</v>
      </c>
      <c r="M389" s="278" t="s">
        <v>1174</v>
      </c>
      <c r="N389" s="311"/>
      <c r="O389" s="312"/>
      <c r="P389" s="312">
        <v>127</v>
      </c>
      <c r="Q389" s="313">
        <v>7.0000000000000007E-2</v>
      </c>
      <c r="R389" s="314">
        <v>3</v>
      </c>
      <c r="S389" s="237" t="s">
        <v>2036</v>
      </c>
      <c r="T389" s="237"/>
    </row>
    <row r="390" spans="1:20" x14ac:dyDescent="0.3">
      <c r="A390" s="249" t="s">
        <v>508</v>
      </c>
      <c r="B390" s="250" t="s">
        <v>508</v>
      </c>
      <c r="C390" s="251" t="s">
        <v>1837</v>
      </c>
      <c r="D390" s="275">
        <v>0.122</v>
      </c>
      <c r="E390" s="264">
        <v>322</v>
      </c>
      <c r="F390" s="237" t="s">
        <v>2037</v>
      </c>
      <c r="G390" s="127"/>
      <c r="H390" s="254" t="s">
        <v>1174</v>
      </c>
      <c r="I390" s="265" t="s">
        <v>1174</v>
      </c>
      <c r="J390" s="256" t="s">
        <v>1174</v>
      </c>
      <c r="K390" s="276">
        <v>5.2999999999999999E-2</v>
      </c>
      <c r="L390" s="318">
        <v>0.437</v>
      </c>
      <c r="M390" s="278">
        <v>7</v>
      </c>
      <c r="N390" s="270"/>
      <c r="O390" s="271"/>
      <c r="P390" s="246">
        <v>20.9</v>
      </c>
      <c r="Q390" s="247">
        <v>7.0000000000000007E-2</v>
      </c>
      <c r="R390" s="262">
        <v>7</v>
      </c>
      <c r="S390" s="237" t="s">
        <v>2037</v>
      </c>
      <c r="T390" s="237"/>
    </row>
    <row r="391" spans="1:20" x14ac:dyDescent="0.3">
      <c r="A391" s="249" t="s">
        <v>586</v>
      </c>
      <c r="B391" s="250" t="s">
        <v>586</v>
      </c>
      <c r="C391" s="251" t="s">
        <v>1837</v>
      </c>
      <c r="D391" s="283">
        <v>0.17499999999999999</v>
      </c>
      <c r="E391" s="264">
        <v>860</v>
      </c>
      <c r="F391" s="237" t="s">
        <v>2038</v>
      </c>
      <c r="G391" s="127"/>
      <c r="H391" s="254" t="s">
        <v>1174</v>
      </c>
      <c r="I391" s="265" t="s">
        <v>1174</v>
      </c>
      <c r="J391" s="256" t="s">
        <v>1174</v>
      </c>
      <c r="K391" s="257">
        <v>4.1000000000000002E-2</v>
      </c>
      <c r="L391" s="277">
        <v>0.23400000000000001</v>
      </c>
      <c r="M391" s="259">
        <v>35</v>
      </c>
      <c r="N391" s="273"/>
      <c r="O391" s="274"/>
      <c r="P391" s="268">
        <f>Q391*E391</f>
        <v>172</v>
      </c>
      <c r="Q391" s="269">
        <f>$P$2</f>
        <v>0.2</v>
      </c>
      <c r="R391" s="262"/>
      <c r="S391" s="237" t="s">
        <v>2038</v>
      </c>
      <c r="T391" s="237" t="s">
        <v>1830</v>
      </c>
    </row>
    <row r="392" spans="1:20" x14ac:dyDescent="0.3">
      <c r="A392" s="263" t="s">
        <v>864</v>
      </c>
      <c r="B392" s="250" t="s">
        <v>865</v>
      </c>
      <c r="C392" s="251" t="s">
        <v>1826</v>
      </c>
      <c r="D392" s="252" t="s">
        <v>1826</v>
      </c>
      <c r="E392" s="264">
        <v>615</v>
      </c>
      <c r="F392" s="237" t="s">
        <v>1845</v>
      </c>
      <c r="G392" s="127"/>
      <c r="H392" s="254" t="s">
        <v>1174</v>
      </c>
      <c r="I392" s="265" t="s">
        <v>1174</v>
      </c>
      <c r="J392" s="256" t="s">
        <v>1174</v>
      </c>
      <c r="K392" s="257" t="s">
        <v>1174</v>
      </c>
      <c r="L392" s="258" t="s">
        <v>1174</v>
      </c>
      <c r="M392" s="259" t="s">
        <v>1174</v>
      </c>
      <c r="N392" s="267"/>
      <c r="O392" s="246"/>
      <c r="P392" s="246">
        <v>53.4</v>
      </c>
      <c r="Q392" s="247">
        <v>0.09</v>
      </c>
      <c r="R392" s="262">
        <v>5</v>
      </c>
      <c r="S392" s="237" t="s">
        <v>1845</v>
      </c>
      <c r="T392" s="237"/>
    </row>
    <row r="393" spans="1:20" x14ac:dyDescent="0.3">
      <c r="A393" s="249" t="s">
        <v>755</v>
      </c>
      <c r="B393" s="250" t="s">
        <v>756</v>
      </c>
      <c r="C393" s="251" t="s">
        <v>1826</v>
      </c>
      <c r="D393" s="252" t="s">
        <v>1826</v>
      </c>
      <c r="E393" s="264">
        <v>1255</v>
      </c>
      <c r="F393" s="237" t="s">
        <v>1976</v>
      </c>
      <c r="G393" s="127" t="s">
        <v>2039</v>
      </c>
      <c r="H393" s="254" t="s">
        <v>1174</v>
      </c>
      <c r="I393" s="265" t="s">
        <v>1174</v>
      </c>
      <c r="J393" s="256" t="s">
        <v>1174</v>
      </c>
      <c r="K393" s="257" t="s">
        <v>1174</v>
      </c>
      <c r="L393" s="258" t="s">
        <v>1174</v>
      </c>
      <c r="M393" s="259" t="s">
        <v>1174</v>
      </c>
      <c r="N393" s="273"/>
      <c r="O393" s="274"/>
      <c r="P393" s="274">
        <v>115</v>
      </c>
      <c r="Q393" s="247">
        <v>0.09</v>
      </c>
      <c r="R393" s="262"/>
      <c r="S393" s="237" t="s">
        <v>1976</v>
      </c>
      <c r="T393" s="237"/>
    </row>
    <row r="394" spans="1:20" x14ac:dyDescent="0.3">
      <c r="A394" s="263" t="s">
        <v>587</v>
      </c>
      <c r="B394" s="250" t="s">
        <v>588</v>
      </c>
      <c r="C394" s="251" t="s">
        <v>1826</v>
      </c>
      <c r="D394" s="252" t="s">
        <v>1826</v>
      </c>
      <c r="E394" s="264">
        <v>760</v>
      </c>
      <c r="F394" s="237" t="s">
        <v>1853</v>
      </c>
      <c r="G394" s="127"/>
      <c r="H394" s="254" t="s">
        <v>1174</v>
      </c>
      <c r="I394" s="265" t="s">
        <v>1174</v>
      </c>
      <c r="J394" s="256" t="s">
        <v>1174</v>
      </c>
      <c r="K394" s="257" t="s">
        <v>1174</v>
      </c>
      <c r="L394" s="258" t="s">
        <v>1174</v>
      </c>
      <c r="M394" s="259" t="s">
        <v>1174</v>
      </c>
      <c r="N394" s="273"/>
      <c r="O394" s="274"/>
      <c r="P394" s="268">
        <f>Q394*E394</f>
        <v>152</v>
      </c>
      <c r="Q394" s="269">
        <f>$P$2</f>
        <v>0.2</v>
      </c>
      <c r="R394" s="262"/>
      <c r="S394" s="237"/>
      <c r="T394" s="237" t="s">
        <v>1830</v>
      </c>
    </row>
    <row r="395" spans="1:20" s="36" customFormat="1" x14ac:dyDescent="0.3">
      <c r="A395" s="249" t="s">
        <v>784</v>
      </c>
      <c r="B395" s="250" t="s">
        <v>785</v>
      </c>
      <c r="C395" s="251" t="s">
        <v>1991</v>
      </c>
      <c r="D395" s="275" t="s">
        <v>1999</v>
      </c>
      <c r="E395" s="264">
        <v>2710</v>
      </c>
      <c r="F395" s="237" t="s">
        <v>2040</v>
      </c>
      <c r="G395" s="127"/>
      <c r="H395" s="254" t="s">
        <v>1174</v>
      </c>
      <c r="I395" s="265" t="s">
        <v>1174</v>
      </c>
      <c r="J395" s="266" t="s">
        <v>1174</v>
      </c>
      <c r="K395" s="276">
        <v>0.8</v>
      </c>
      <c r="L395" s="277">
        <v>5.7000000000000002E-2</v>
      </c>
      <c r="M395" s="278">
        <v>1</v>
      </c>
      <c r="N395" s="273">
        <v>2640</v>
      </c>
      <c r="O395" s="274">
        <v>2810</v>
      </c>
      <c r="P395" s="271">
        <v>42.5</v>
      </c>
      <c r="Q395" s="247">
        <v>0.02</v>
      </c>
      <c r="R395" s="262">
        <v>2</v>
      </c>
      <c r="S395" s="237" t="s">
        <v>2040</v>
      </c>
      <c r="T395" s="237" t="s">
        <v>1839</v>
      </c>
    </row>
    <row r="396" spans="1:20" x14ac:dyDescent="0.3">
      <c r="A396" s="263" t="s">
        <v>983</v>
      </c>
      <c r="B396" s="250" t="s">
        <v>1020</v>
      </c>
      <c r="C396" s="251" t="s">
        <v>1991</v>
      </c>
      <c r="D396" s="283">
        <v>28</v>
      </c>
      <c r="E396" s="264">
        <v>526</v>
      </c>
      <c r="F396" s="237" t="s">
        <v>2041</v>
      </c>
      <c r="G396" s="127"/>
      <c r="H396" s="254" t="s">
        <v>1174</v>
      </c>
      <c r="I396" s="272" t="s">
        <v>1174</v>
      </c>
      <c r="J396" s="256" t="s">
        <v>1174</v>
      </c>
      <c r="K396" s="284">
        <f>L396*D396</f>
        <v>5.6000000000000005</v>
      </c>
      <c r="L396" s="285">
        <f>$L$2</f>
        <v>0.2</v>
      </c>
      <c r="M396" s="259"/>
      <c r="N396" s="293"/>
      <c r="O396" s="294"/>
      <c r="P396" s="246">
        <v>120</v>
      </c>
      <c r="Q396" s="247">
        <v>0.23</v>
      </c>
      <c r="R396" s="262"/>
      <c r="S396" s="237" t="s">
        <v>2029</v>
      </c>
      <c r="T396" s="237" t="s">
        <v>2030</v>
      </c>
    </row>
    <row r="397" spans="1:20" x14ac:dyDescent="0.3">
      <c r="A397" s="263" t="s">
        <v>984</v>
      </c>
      <c r="B397" s="250" t="s">
        <v>1024</v>
      </c>
      <c r="C397" s="251" t="s">
        <v>1991</v>
      </c>
      <c r="D397" s="283">
        <v>26</v>
      </c>
      <c r="E397" s="264">
        <v>526</v>
      </c>
      <c r="F397" s="237" t="s">
        <v>2041</v>
      </c>
      <c r="G397" s="127"/>
      <c r="H397" s="254" t="s">
        <v>1174</v>
      </c>
      <c r="I397" s="272" t="s">
        <v>1174</v>
      </c>
      <c r="J397" s="256" t="s">
        <v>1174</v>
      </c>
      <c r="K397" s="284">
        <f>L397*D397</f>
        <v>5.2</v>
      </c>
      <c r="L397" s="285">
        <f>$L$2</f>
        <v>0.2</v>
      </c>
      <c r="M397" s="259"/>
      <c r="N397" s="293"/>
      <c r="O397" s="294"/>
      <c r="P397" s="246">
        <v>120</v>
      </c>
      <c r="Q397" s="247">
        <v>0.23</v>
      </c>
      <c r="R397" s="262"/>
      <c r="S397" s="237" t="s">
        <v>2029</v>
      </c>
      <c r="T397" s="237" t="s">
        <v>2030</v>
      </c>
    </row>
    <row r="398" spans="1:20" x14ac:dyDescent="0.3">
      <c r="A398" s="249" t="s">
        <v>840</v>
      </c>
      <c r="B398" s="250" t="s">
        <v>840</v>
      </c>
      <c r="C398" s="251" t="s">
        <v>1826</v>
      </c>
      <c r="D398" s="252" t="s">
        <v>1826</v>
      </c>
      <c r="E398" s="264">
        <v>911</v>
      </c>
      <c r="F398" s="237" t="s">
        <v>2042</v>
      </c>
      <c r="G398" s="127"/>
      <c r="H398" s="254" t="s">
        <v>1174</v>
      </c>
      <c r="I398" s="265" t="s">
        <v>1174</v>
      </c>
      <c r="J398" s="256" t="s">
        <v>1174</v>
      </c>
      <c r="K398" s="257" t="s">
        <v>1174</v>
      </c>
      <c r="L398" s="258" t="s">
        <v>1174</v>
      </c>
      <c r="M398" s="259" t="s">
        <v>1174</v>
      </c>
      <c r="N398" s="267"/>
      <c r="O398" s="246"/>
      <c r="P398" s="246">
        <v>16</v>
      </c>
      <c r="Q398" s="247">
        <v>0.02</v>
      </c>
      <c r="R398" s="262"/>
      <c r="S398" s="237" t="s">
        <v>2042</v>
      </c>
      <c r="T398" s="237"/>
    </row>
    <row r="399" spans="1:20" x14ac:dyDescent="0.3">
      <c r="A399" s="263" t="s">
        <v>467</v>
      </c>
      <c r="B399" s="250" t="s">
        <v>467</v>
      </c>
      <c r="C399" s="251" t="s">
        <v>1826</v>
      </c>
      <c r="D399" s="252" t="s">
        <v>1826</v>
      </c>
      <c r="E399" s="264">
        <v>550</v>
      </c>
      <c r="F399" s="237" t="s">
        <v>1844</v>
      </c>
      <c r="G399" s="127"/>
      <c r="H399" s="254" t="s">
        <v>1174</v>
      </c>
      <c r="I399" s="265" t="s">
        <v>1174</v>
      </c>
      <c r="J399" s="256" t="s">
        <v>1174</v>
      </c>
      <c r="K399" s="257" t="s">
        <v>1174</v>
      </c>
      <c r="L399" s="258" t="s">
        <v>1174</v>
      </c>
      <c r="M399" s="259" t="s">
        <v>1174</v>
      </c>
      <c r="N399" s="273"/>
      <c r="O399" s="274"/>
      <c r="P399" s="268">
        <f t="shared" ref="P399:P401" si="40">Q399*E399</f>
        <v>110</v>
      </c>
      <c r="Q399" s="269">
        <f t="shared" ref="Q399:Q401" si="41">$P$2</f>
        <v>0.2</v>
      </c>
      <c r="R399" s="262"/>
      <c r="S399" s="237"/>
      <c r="T399" s="237" t="s">
        <v>1830</v>
      </c>
    </row>
    <row r="400" spans="1:20" x14ac:dyDescent="0.3">
      <c r="A400" s="263" t="s">
        <v>758</v>
      </c>
      <c r="B400" s="250" t="s">
        <v>759</v>
      </c>
      <c r="C400" s="251" t="s">
        <v>1826</v>
      </c>
      <c r="D400" s="252" t="s">
        <v>1826</v>
      </c>
      <c r="E400" s="264">
        <v>909</v>
      </c>
      <c r="F400" s="237" t="s">
        <v>2043</v>
      </c>
      <c r="G400" s="127" t="s">
        <v>2044</v>
      </c>
      <c r="H400" s="254" t="s">
        <v>1174</v>
      </c>
      <c r="I400" s="265" t="s">
        <v>1174</v>
      </c>
      <c r="J400" s="256" t="s">
        <v>1174</v>
      </c>
      <c r="K400" s="257" t="s">
        <v>1174</v>
      </c>
      <c r="L400" s="258" t="s">
        <v>1174</v>
      </c>
      <c r="M400" s="259" t="s">
        <v>1174</v>
      </c>
      <c r="N400" s="273"/>
      <c r="O400" s="274"/>
      <c r="P400" s="268">
        <f t="shared" si="40"/>
        <v>181.8</v>
      </c>
      <c r="Q400" s="269">
        <f t="shared" si="41"/>
        <v>0.2</v>
      </c>
      <c r="R400" s="262"/>
      <c r="S400" s="237"/>
      <c r="T400" s="237" t="s">
        <v>1830</v>
      </c>
    </row>
    <row r="401" spans="1:20" x14ac:dyDescent="0.3">
      <c r="A401" s="263" t="s">
        <v>656</v>
      </c>
      <c r="B401" s="250" t="s">
        <v>657</v>
      </c>
      <c r="C401" s="251" t="s">
        <v>1826</v>
      </c>
      <c r="D401" s="252" t="s">
        <v>1826</v>
      </c>
      <c r="E401" s="264">
        <v>50</v>
      </c>
      <c r="F401" s="237" t="s">
        <v>1853</v>
      </c>
      <c r="G401" s="127"/>
      <c r="H401" s="254" t="s">
        <v>1174</v>
      </c>
      <c r="I401" s="265" t="s">
        <v>1174</v>
      </c>
      <c r="J401" s="256" t="s">
        <v>1174</v>
      </c>
      <c r="K401" s="257" t="s">
        <v>1174</v>
      </c>
      <c r="L401" s="258" t="s">
        <v>1174</v>
      </c>
      <c r="M401" s="259" t="s">
        <v>1174</v>
      </c>
      <c r="N401" s="273"/>
      <c r="O401" s="274"/>
      <c r="P401" s="268">
        <f t="shared" si="40"/>
        <v>10</v>
      </c>
      <c r="Q401" s="269">
        <f t="shared" si="41"/>
        <v>0.2</v>
      </c>
      <c r="R401" s="262"/>
      <c r="S401" s="237"/>
      <c r="T401" s="237" t="s">
        <v>1830</v>
      </c>
    </row>
    <row r="402" spans="1:20" x14ac:dyDescent="0.3">
      <c r="A402" s="263" t="s">
        <v>265</v>
      </c>
      <c r="B402" s="250" t="s">
        <v>265</v>
      </c>
      <c r="C402" s="251" t="s">
        <v>1826</v>
      </c>
      <c r="D402" s="252" t="s">
        <v>1826</v>
      </c>
      <c r="E402" s="264">
        <v>146</v>
      </c>
      <c r="F402" s="237" t="s">
        <v>2045</v>
      </c>
      <c r="G402" s="127"/>
      <c r="H402" s="254" t="s">
        <v>1174</v>
      </c>
      <c r="I402" s="265" t="s">
        <v>1174</v>
      </c>
      <c r="J402" s="256" t="s">
        <v>1174</v>
      </c>
      <c r="K402" s="257" t="s">
        <v>1174</v>
      </c>
      <c r="L402" s="258" t="s">
        <v>1174</v>
      </c>
      <c r="M402" s="259" t="s">
        <v>1174</v>
      </c>
      <c r="N402" s="273"/>
      <c r="O402" s="274"/>
      <c r="P402" s="274">
        <v>23</v>
      </c>
      <c r="Q402" s="247">
        <v>0.16</v>
      </c>
      <c r="R402" s="262">
        <v>6</v>
      </c>
      <c r="S402" s="237" t="s">
        <v>2045</v>
      </c>
      <c r="T402" s="237"/>
    </row>
    <row r="403" spans="1:20" x14ac:dyDescent="0.3">
      <c r="A403" s="249" t="s">
        <v>526</v>
      </c>
      <c r="B403" s="250" t="s">
        <v>527</v>
      </c>
      <c r="C403" s="251" t="s">
        <v>1826</v>
      </c>
      <c r="D403" s="252" t="s">
        <v>1826</v>
      </c>
      <c r="E403" s="264">
        <v>318</v>
      </c>
      <c r="F403" s="237" t="s">
        <v>2046</v>
      </c>
      <c r="G403" s="127"/>
      <c r="H403" s="254" t="s">
        <v>1174</v>
      </c>
      <c r="I403" s="265" t="s">
        <v>1174</v>
      </c>
      <c r="J403" s="256" t="s">
        <v>1174</v>
      </c>
      <c r="K403" s="257" t="s">
        <v>1174</v>
      </c>
      <c r="L403" s="258" t="s">
        <v>1174</v>
      </c>
      <c r="M403" s="259" t="s">
        <v>1174</v>
      </c>
      <c r="N403" s="273"/>
      <c r="O403" s="274"/>
      <c r="P403" s="274">
        <v>78</v>
      </c>
      <c r="Q403" s="247">
        <v>0.25</v>
      </c>
      <c r="R403" s="262">
        <v>9</v>
      </c>
      <c r="S403" s="237" t="s">
        <v>2046</v>
      </c>
      <c r="T403" s="237"/>
    </row>
    <row r="404" spans="1:20" x14ac:dyDescent="0.3">
      <c r="A404" s="249" t="s">
        <v>575</v>
      </c>
      <c r="B404" s="250" t="s">
        <v>576</v>
      </c>
      <c r="C404" s="251" t="s">
        <v>1826</v>
      </c>
      <c r="D404" s="252" t="s">
        <v>1826</v>
      </c>
      <c r="E404" s="264">
        <v>160</v>
      </c>
      <c r="F404" s="237" t="s">
        <v>1846</v>
      </c>
      <c r="G404" s="127"/>
      <c r="H404" s="254" t="s">
        <v>1174</v>
      </c>
      <c r="I404" s="265" t="s">
        <v>1174</v>
      </c>
      <c r="J404" s="256" t="s">
        <v>1174</v>
      </c>
      <c r="K404" s="257" t="s">
        <v>1174</v>
      </c>
      <c r="L404" s="258" t="s">
        <v>1174</v>
      </c>
      <c r="M404" s="259" t="s">
        <v>1174</v>
      </c>
      <c r="N404" s="273"/>
      <c r="O404" s="274"/>
      <c r="P404" s="268">
        <f>Q404*E404</f>
        <v>32</v>
      </c>
      <c r="Q404" s="269">
        <f>$P$2</f>
        <v>0.2</v>
      </c>
      <c r="R404" s="262"/>
      <c r="S404" s="237"/>
      <c r="T404" s="237" t="s">
        <v>1830</v>
      </c>
    </row>
    <row r="405" spans="1:20" x14ac:dyDescent="0.3">
      <c r="A405" s="249" t="s">
        <v>692</v>
      </c>
      <c r="B405" s="250" t="s">
        <v>692</v>
      </c>
      <c r="C405" s="251" t="s">
        <v>1826</v>
      </c>
      <c r="D405" s="252" t="s">
        <v>1826</v>
      </c>
      <c r="E405" s="264">
        <v>34</v>
      </c>
      <c r="F405" s="237" t="s">
        <v>2047</v>
      </c>
      <c r="G405" s="127"/>
      <c r="H405" s="254" t="s">
        <v>1174</v>
      </c>
      <c r="I405" s="265" t="s">
        <v>1174</v>
      </c>
      <c r="J405" s="256" t="s">
        <v>1174</v>
      </c>
      <c r="K405" s="257" t="s">
        <v>1174</v>
      </c>
      <c r="L405" s="258" t="s">
        <v>1174</v>
      </c>
      <c r="M405" s="259" t="s">
        <v>1174</v>
      </c>
      <c r="N405" s="273"/>
      <c r="O405" s="274"/>
      <c r="P405" s="274">
        <v>5.93</v>
      </c>
      <c r="Q405" s="247">
        <v>0.18</v>
      </c>
      <c r="R405" s="262">
        <v>10</v>
      </c>
      <c r="S405" s="237" t="s">
        <v>2047</v>
      </c>
      <c r="T405" s="237"/>
    </row>
    <row r="406" spans="1:20" x14ac:dyDescent="0.3">
      <c r="A406" s="249" t="s">
        <v>477</v>
      </c>
      <c r="B406" s="250" t="s">
        <v>477</v>
      </c>
      <c r="C406" s="251" t="s">
        <v>1826</v>
      </c>
      <c r="D406" s="252" t="s">
        <v>1826</v>
      </c>
      <c r="E406" s="264">
        <v>7100</v>
      </c>
      <c r="F406" s="237" t="s">
        <v>1957</v>
      </c>
      <c r="G406" s="127"/>
      <c r="H406" s="254" t="s">
        <v>1174</v>
      </c>
      <c r="I406" s="265" t="s">
        <v>1174</v>
      </c>
      <c r="J406" s="256" t="s">
        <v>1174</v>
      </c>
      <c r="K406" s="257" t="s">
        <v>1174</v>
      </c>
      <c r="L406" s="258" t="s">
        <v>1174</v>
      </c>
      <c r="M406" s="259" t="s">
        <v>1174</v>
      </c>
      <c r="N406" s="273"/>
      <c r="O406" s="274"/>
      <c r="P406" s="302">
        <v>0</v>
      </c>
      <c r="Q406" s="303">
        <v>0</v>
      </c>
      <c r="R406" s="262"/>
      <c r="S406" s="237" t="s">
        <v>1957</v>
      </c>
      <c r="T406" s="237" t="s">
        <v>1958</v>
      </c>
    </row>
    <row r="407" spans="1:20" ht="15.5" x14ac:dyDescent="0.35">
      <c r="A407" s="319" t="s">
        <v>1809</v>
      </c>
      <c r="B407" s="320" t="s">
        <v>2964</v>
      </c>
      <c r="C407" s="251" t="s">
        <v>1826</v>
      </c>
      <c r="D407" s="252" t="s">
        <v>1826</v>
      </c>
      <c r="E407" s="321">
        <v>700</v>
      </c>
      <c r="F407" s="322" t="s">
        <v>2048</v>
      </c>
      <c r="G407" s="127"/>
      <c r="H407" s="323" t="s">
        <v>1174</v>
      </c>
      <c r="I407" s="324" t="s">
        <v>1174</v>
      </c>
      <c r="J407" s="325" t="s">
        <v>1174</v>
      </c>
      <c r="K407" s="326" t="s">
        <v>1174</v>
      </c>
      <c r="L407" s="327" t="s">
        <v>1174</v>
      </c>
      <c r="M407" s="328" t="s">
        <v>1174</v>
      </c>
      <c r="N407" s="329"/>
      <c r="O407" s="330"/>
      <c r="P407" s="268">
        <f>Q407*E407</f>
        <v>140</v>
      </c>
      <c r="Q407" s="269">
        <f>$P$2</f>
        <v>0.2</v>
      </c>
      <c r="R407" s="331"/>
      <c r="S407" s="237"/>
      <c r="T407" s="332" t="s">
        <v>1830</v>
      </c>
    </row>
    <row r="408" spans="1:20" x14ac:dyDescent="0.3">
      <c r="A408" s="249"/>
      <c r="B408" s="250"/>
      <c r="C408" s="336"/>
      <c r="D408" s="333"/>
      <c r="E408" s="334"/>
      <c r="F408" s="237"/>
      <c r="G408" s="127"/>
      <c r="H408" s="337"/>
      <c r="I408" s="338"/>
      <c r="J408" s="339"/>
      <c r="K408" s="340"/>
      <c r="L408" s="341"/>
      <c r="M408" s="335"/>
      <c r="N408" s="329"/>
      <c r="O408" s="330"/>
      <c r="P408" s="342"/>
      <c r="Q408" s="342"/>
      <c r="R408" s="331"/>
      <c r="S408" s="237"/>
      <c r="T408" s="237"/>
    </row>
    <row r="409" spans="1:20" x14ac:dyDescent="0.3">
      <c r="A409" s="249"/>
      <c r="B409" s="250"/>
      <c r="C409" s="336"/>
      <c r="D409" s="333"/>
      <c r="E409" s="334"/>
      <c r="F409" s="237"/>
      <c r="G409" s="127"/>
      <c r="H409" s="337"/>
      <c r="I409" s="338"/>
      <c r="J409" s="339"/>
      <c r="K409" s="340"/>
      <c r="L409" s="341"/>
      <c r="M409" s="335"/>
      <c r="N409" s="329"/>
      <c r="O409" s="330"/>
      <c r="P409" s="342"/>
      <c r="Q409" s="342"/>
      <c r="R409" s="331"/>
      <c r="S409" s="237"/>
      <c r="T409" s="237"/>
    </row>
    <row r="410" spans="1:20" x14ac:dyDescent="0.3">
      <c r="A410" s="249"/>
      <c r="B410" s="250"/>
      <c r="C410" s="336"/>
      <c r="D410" s="333"/>
      <c r="E410" s="334"/>
      <c r="F410" s="237"/>
      <c r="G410" s="127"/>
      <c r="H410" s="337"/>
      <c r="I410" s="338"/>
      <c r="J410" s="339"/>
      <c r="K410" s="340"/>
      <c r="L410" s="341"/>
      <c r="M410" s="335"/>
      <c r="N410" s="329"/>
      <c r="O410" s="330"/>
      <c r="P410" s="342"/>
      <c r="Q410" s="342"/>
      <c r="R410" s="331"/>
      <c r="S410" s="237"/>
      <c r="T410" s="237"/>
    </row>
    <row r="411" spans="1:20" ht="15" thickBot="1" x14ac:dyDescent="0.4">
      <c r="A411" s="343" t="s">
        <v>2051</v>
      </c>
      <c r="B411" s="344"/>
      <c r="C411" s="345"/>
      <c r="D411" s="346"/>
      <c r="E411" s="347"/>
      <c r="F411" s="348"/>
      <c r="G411" s="349"/>
      <c r="H411" s="350"/>
      <c r="I411" s="351"/>
      <c r="J411" s="352"/>
      <c r="K411" s="353"/>
      <c r="L411" s="354"/>
      <c r="M411" s="355"/>
      <c r="N411" s="356"/>
      <c r="O411" s="357"/>
      <c r="P411" s="357"/>
      <c r="Q411" s="358"/>
      <c r="R411" s="359"/>
      <c r="S411" s="348"/>
      <c r="T411" s="348"/>
    </row>
    <row r="412" spans="1:20" x14ac:dyDescent="0.3">
      <c r="A412" s="200"/>
      <c r="B412" s="200"/>
      <c r="C412" s="360"/>
      <c r="D412" s="361"/>
      <c r="F412" s="363"/>
      <c r="G412" s="36"/>
      <c r="H412" s="364"/>
      <c r="I412" s="365"/>
      <c r="J412" s="364"/>
      <c r="K412" s="364"/>
      <c r="L412" s="365"/>
      <c r="M412" s="364"/>
      <c r="N412" s="366"/>
      <c r="O412" s="366"/>
      <c r="P412" s="366"/>
      <c r="Q412" s="366"/>
      <c r="R412" s="365"/>
      <c r="S412" s="363"/>
      <c r="T412" s="367"/>
    </row>
    <row r="413" spans="1:20" x14ac:dyDescent="0.3">
      <c r="A413" s="200"/>
      <c r="B413" s="200"/>
      <c r="C413" s="360"/>
      <c r="D413" s="361"/>
      <c r="F413" s="363"/>
      <c r="G413" s="36"/>
      <c r="H413" s="364"/>
      <c r="I413" s="365"/>
      <c r="J413" s="364"/>
      <c r="K413" s="364"/>
      <c r="L413" s="365"/>
      <c r="M413" s="364"/>
      <c r="N413" s="366"/>
      <c r="O413" s="366"/>
      <c r="P413" s="366"/>
      <c r="Q413" s="366"/>
      <c r="R413" s="365"/>
      <c r="S413" s="363"/>
      <c r="T413" s="367"/>
    </row>
    <row r="414" spans="1:20" x14ac:dyDescent="0.3">
      <c r="A414" s="200"/>
      <c r="B414" s="200"/>
      <c r="C414" s="360"/>
      <c r="D414" s="361"/>
      <c r="F414" s="363"/>
      <c r="G414" s="36"/>
      <c r="H414" s="364"/>
      <c r="I414" s="365"/>
      <c r="J414" s="364"/>
      <c r="K414" s="364"/>
      <c r="L414" s="365"/>
      <c r="M414" s="364"/>
      <c r="N414" s="366"/>
      <c r="O414" s="366"/>
      <c r="P414" s="366"/>
      <c r="Q414" s="366"/>
      <c r="R414" s="365"/>
      <c r="S414" s="363"/>
      <c r="T414" s="367"/>
    </row>
    <row r="415" spans="1:20" x14ac:dyDescent="0.3">
      <c r="A415" s="200"/>
      <c r="B415" s="200"/>
      <c r="C415" s="360"/>
      <c r="D415" s="361"/>
      <c r="F415" s="363"/>
      <c r="G415" s="36"/>
      <c r="H415" s="364"/>
      <c r="I415" s="365"/>
      <c r="J415" s="364"/>
      <c r="K415" s="364"/>
      <c r="L415" s="365"/>
      <c r="M415" s="364"/>
      <c r="N415" s="366"/>
      <c r="O415" s="366"/>
      <c r="P415" s="366"/>
      <c r="Q415" s="366"/>
      <c r="R415" s="365"/>
      <c r="S415" s="363"/>
      <c r="T415" s="367"/>
    </row>
    <row r="416" spans="1:20" x14ac:dyDescent="0.3">
      <c r="A416" s="200"/>
      <c r="B416" s="200"/>
      <c r="C416" s="360"/>
      <c r="D416" s="361"/>
      <c r="F416" s="363"/>
      <c r="G416" s="36"/>
      <c r="H416" s="364"/>
      <c r="I416" s="365"/>
      <c r="J416" s="364"/>
      <c r="K416" s="364"/>
      <c r="L416" s="365"/>
      <c r="M416" s="364"/>
      <c r="N416" s="366"/>
      <c r="O416" s="366"/>
      <c r="P416" s="366"/>
      <c r="Q416" s="366"/>
      <c r="R416" s="365"/>
      <c r="S416" s="363"/>
      <c r="T416" s="367"/>
    </row>
    <row r="417" spans="1:20" x14ac:dyDescent="0.3">
      <c r="A417" s="200"/>
      <c r="B417" s="200"/>
      <c r="C417" s="360"/>
      <c r="D417" s="361"/>
      <c r="F417" s="363"/>
      <c r="G417" s="36"/>
      <c r="H417" s="364"/>
      <c r="I417" s="365"/>
      <c r="J417" s="364"/>
      <c r="K417" s="364"/>
      <c r="L417" s="365"/>
      <c r="M417" s="364"/>
      <c r="N417" s="366"/>
      <c r="O417" s="366"/>
      <c r="P417" s="366"/>
      <c r="Q417" s="366"/>
      <c r="R417" s="365"/>
      <c r="S417" s="363"/>
      <c r="T417" s="367"/>
    </row>
    <row r="418" spans="1:20" x14ac:dyDescent="0.3">
      <c r="A418" s="200"/>
      <c r="B418" s="200"/>
      <c r="C418" s="360"/>
      <c r="D418" s="361"/>
      <c r="F418" s="363"/>
      <c r="G418" s="36"/>
      <c r="H418" s="364"/>
      <c r="I418" s="365"/>
      <c r="J418" s="364"/>
      <c r="K418" s="364"/>
      <c r="L418" s="365"/>
      <c r="M418" s="364"/>
      <c r="N418" s="366"/>
      <c r="O418" s="366"/>
      <c r="P418" s="366"/>
      <c r="Q418" s="366"/>
      <c r="R418" s="365"/>
      <c r="S418" s="363"/>
      <c r="T418" s="367"/>
    </row>
    <row r="419" spans="1:20" x14ac:dyDescent="0.3">
      <c r="A419" s="200"/>
      <c r="B419" s="200"/>
      <c r="C419" s="360"/>
      <c r="D419" s="361"/>
      <c r="F419" s="363"/>
      <c r="G419" s="36"/>
      <c r="H419" s="364"/>
      <c r="I419" s="365"/>
      <c r="J419" s="364"/>
      <c r="K419" s="364"/>
      <c r="L419" s="365"/>
      <c r="M419" s="364"/>
      <c r="N419" s="366"/>
      <c r="O419" s="366"/>
      <c r="P419" s="366"/>
      <c r="Q419" s="366"/>
      <c r="R419" s="365"/>
      <c r="S419" s="363"/>
      <c r="T419" s="367"/>
    </row>
    <row r="420" spans="1:20" x14ac:dyDescent="0.3">
      <c r="A420" s="200"/>
      <c r="B420" s="200"/>
      <c r="C420" s="360"/>
      <c r="D420" s="361"/>
      <c r="F420" s="363"/>
      <c r="G420" s="36"/>
      <c r="H420" s="364"/>
      <c r="I420" s="365"/>
      <c r="J420" s="364"/>
      <c r="K420" s="364"/>
      <c r="L420" s="365"/>
      <c r="M420" s="364"/>
      <c r="N420" s="366"/>
      <c r="O420" s="366"/>
      <c r="P420" s="366"/>
      <c r="Q420" s="366"/>
      <c r="R420" s="365"/>
      <c r="S420" s="363"/>
      <c r="T420" s="367"/>
    </row>
    <row r="421" spans="1:20" x14ac:dyDescent="0.3">
      <c r="A421" s="200"/>
      <c r="B421" s="200"/>
      <c r="C421" s="360"/>
      <c r="D421" s="361"/>
      <c r="F421" s="363"/>
      <c r="G421" s="36"/>
      <c r="H421" s="364"/>
      <c r="I421" s="365"/>
      <c r="J421" s="364"/>
      <c r="K421" s="364"/>
      <c r="L421" s="365"/>
      <c r="M421" s="364"/>
      <c r="N421" s="366"/>
      <c r="O421" s="366"/>
      <c r="P421" s="366"/>
      <c r="Q421" s="366"/>
      <c r="R421" s="365"/>
      <c r="S421" s="363"/>
      <c r="T421" s="367"/>
    </row>
    <row r="422" spans="1:20" x14ac:dyDescent="0.3">
      <c r="A422" s="200"/>
      <c r="B422" s="200"/>
      <c r="C422" s="360"/>
      <c r="D422" s="361"/>
      <c r="F422" s="363"/>
      <c r="G422" s="36"/>
      <c r="H422" s="364"/>
      <c r="I422" s="365"/>
      <c r="J422" s="364"/>
      <c r="K422" s="364"/>
      <c r="L422" s="365"/>
      <c r="M422" s="364"/>
      <c r="N422" s="366"/>
      <c r="O422" s="366"/>
      <c r="P422" s="366"/>
      <c r="Q422" s="366"/>
      <c r="R422" s="365"/>
      <c r="S422" s="363"/>
      <c r="T422" s="367"/>
    </row>
    <row r="423" spans="1:20" x14ac:dyDescent="0.3">
      <c r="A423" s="200"/>
      <c r="B423" s="200"/>
      <c r="C423" s="360"/>
      <c r="D423" s="361"/>
      <c r="F423" s="363"/>
      <c r="G423" s="36"/>
      <c r="H423" s="364"/>
      <c r="I423" s="365"/>
      <c r="J423" s="364"/>
      <c r="K423" s="364"/>
      <c r="L423" s="365"/>
      <c r="M423" s="364"/>
      <c r="N423" s="366"/>
      <c r="O423" s="366"/>
      <c r="P423" s="366"/>
      <c r="Q423" s="366"/>
      <c r="R423" s="365"/>
      <c r="S423" s="363"/>
      <c r="T423" s="367"/>
    </row>
    <row r="424" spans="1:20" x14ac:dyDescent="0.3">
      <c r="A424" s="200"/>
      <c r="B424" s="200"/>
      <c r="C424" s="360"/>
      <c r="D424" s="361"/>
      <c r="F424" s="363"/>
      <c r="G424" s="36"/>
      <c r="H424" s="364"/>
      <c r="I424" s="365"/>
      <c r="J424" s="364"/>
      <c r="K424" s="364"/>
      <c r="L424" s="365"/>
      <c r="M424" s="364"/>
      <c r="N424" s="366"/>
      <c r="O424" s="366"/>
      <c r="P424" s="366"/>
      <c r="Q424" s="366"/>
      <c r="R424" s="365"/>
      <c r="S424" s="363"/>
      <c r="T424" s="367"/>
    </row>
    <row r="425" spans="1:20" x14ac:dyDescent="0.3">
      <c r="A425" s="200"/>
      <c r="B425" s="200"/>
      <c r="C425" s="360"/>
      <c r="D425" s="361"/>
      <c r="F425" s="363"/>
      <c r="G425" s="36"/>
      <c r="H425" s="364"/>
      <c r="I425" s="365"/>
      <c r="J425" s="364"/>
      <c r="K425" s="364"/>
      <c r="L425" s="365"/>
      <c r="M425" s="364"/>
      <c r="N425" s="366"/>
      <c r="O425" s="366"/>
      <c r="P425" s="366"/>
      <c r="Q425" s="366"/>
      <c r="R425" s="365"/>
      <c r="S425" s="363"/>
      <c r="T425" s="367"/>
    </row>
    <row r="426" spans="1:20" x14ac:dyDescent="0.3">
      <c r="A426" s="200"/>
      <c r="B426" s="200"/>
      <c r="C426" s="360"/>
      <c r="D426" s="361"/>
      <c r="F426" s="363"/>
      <c r="G426" s="36"/>
      <c r="H426" s="364"/>
      <c r="I426" s="365"/>
      <c r="J426" s="364"/>
      <c r="K426" s="364"/>
      <c r="L426" s="365"/>
      <c r="M426" s="364"/>
      <c r="N426" s="366"/>
      <c r="O426" s="366"/>
      <c r="P426" s="366"/>
      <c r="Q426" s="366"/>
      <c r="R426" s="365"/>
      <c r="S426" s="363"/>
      <c r="T426" s="367"/>
    </row>
    <row r="427" spans="1:20" x14ac:dyDescent="0.3">
      <c r="A427" s="200"/>
      <c r="B427" s="200"/>
      <c r="C427" s="360"/>
      <c r="D427" s="361"/>
      <c r="F427" s="363"/>
      <c r="G427" s="36"/>
      <c r="H427" s="364"/>
      <c r="I427" s="365"/>
      <c r="J427" s="364"/>
      <c r="K427" s="364"/>
      <c r="L427" s="365"/>
      <c r="M427" s="364"/>
      <c r="N427" s="366"/>
      <c r="O427" s="366"/>
      <c r="P427" s="366"/>
      <c r="Q427" s="366"/>
      <c r="R427" s="365"/>
      <c r="S427" s="363"/>
      <c r="T427" s="367"/>
    </row>
    <row r="428" spans="1:20" x14ac:dyDescent="0.3">
      <c r="A428" s="200"/>
      <c r="B428" s="200"/>
      <c r="C428" s="360"/>
      <c r="D428" s="361"/>
      <c r="F428" s="363"/>
      <c r="G428" s="36"/>
      <c r="H428" s="364"/>
      <c r="I428" s="365"/>
      <c r="J428" s="364"/>
      <c r="K428" s="364"/>
      <c r="L428" s="365"/>
      <c r="M428" s="364"/>
      <c r="N428" s="366"/>
      <c r="O428" s="366"/>
      <c r="P428" s="366"/>
      <c r="Q428" s="366"/>
      <c r="R428" s="365"/>
      <c r="S428" s="363"/>
      <c r="T428" s="367"/>
    </row>
    <row r="429" spans="1:20" x14ac:dyDescent="0.3">
      <c r="A429" s="200"/>
      <c r="B429" s="200"/>
      <c r="C429" s="360"/>
      <c r="D429" s="361"/>
      <c r="F429" s="363"/>
      <c r="G429" s="36"/>
      <c r="H429" s="364"/>
      <c r="I429" s="365"/>
      <c r="J429" s="364"/>
      <c r="K429" s="364"/>
      <c r="L429" s="365"/>
      <c r="M429" s="364"/>
      <c r="N429" s="366"/>
      <c r="O429" s="366"/>
      <c r="P429" s="366"/>
      <c r="Q429" s="366"/>
      <c r="R429" s="365"/>
      <c r="S429" s="363"/>
      <c r="T429" s="367"/>
    </row>
    <row r="430" spans="1:20" x14ac:dyDescent="0.3">
      <c r="A430" s="200"/>
      <c r="B430" s="200"/>
      <c r="C430" s="360"/>
      <c r="D430" s="361"/>
      <c r="F430" s="363"/>
      <c r="G430" s="36"/>
      <c r="H430" s="364"/>
      <c r="I430" s="365"/>
      <c r="J430" s="364"/>
      <c r="K430" s="364"/>
      <c r="L430" s="365"/>
      <c r="M430" s="364"/>
      <c r="N430" s="366"/>
      <c r="O430" s="366"/>
      <c r="P430" s="366"/>
      <c r="Q430" s="366"/>
      <c r="R430" s="365"/>
      <c r="S430" s="363"/>
      <c r="T430" s="367"/>
    </row>
    <row r="431" spans="1:20" x14ac:dyDescent="0.3">
      <c r="A431" s="200"/>
      <c r="B431" s="200"/>
      <c r="C431" s="360"/>
      <c r="D431" s="361"/>
      <c r="F431" s="363"/>
      <c r="G431" s="36"/>
      <c r="H431" s="364"/>
      <c r="I431" s="365"/>
      <c r="J431" s="364"/>
      <c r="K431" s="364"/>
      <c r="L431" s="365"/>
      <c r="M431" s="364"/>
      <c r="N431" s="366"/>
      <c r="O431" s="366"/>
      <c r="P431" s="366"/>
      <c r="Q431" s="366"/>
      <c r="R431" s="365"/>
      <c r="S431" s="363"/>
      <c r="T431" s="367"/>
    </row>
    <row r="432" spans="1:20" x14ac:dyDescent="0.3">
      <c r="A432" s="200"/>
      <c r="B432" s="200"/>
      <c r="C432" s="360"/>
      <c r="D432" s="361"/>
      <c r="F432" s="363"/>
      <c r="G432" s="36"/>
      <c r="H432" s="364"/>
      <c r="I432" s="365"/>
      <c r="J432" s="364"/>
      <c r="K432" s="364"/>
      <c r="L432" s="365"/>
      <c r="M432" s="364"/>
      <c r="N432" s="366"/>
      <c r="O432" s="366"/>
      <c r="P432" s="366"/>
      <c r="Q432" s="366"/>
      <c r="R432" s="365"/>
      <c r="S432" s="363"/>
      <c r="T432" s="367"/>
    </row>
    <row r="433" spans="1:20" x14ac:dyDescent="0.3">
      <c r="A433" s="200"/>
      <c r="B433" s="200"/>
      <c r="C433" s="360"/>
      <c r="D433" s="361"/>
      <c r="F433" s="363"/>
      <c r="G433" s="36"/>
      <c r="H433" s="364"/>
      <c r="I433" s="365"/>
      <c r="J433" s="364"/>
      <c r="K433" s="364"/>
      <c r="L433" s="365"/>
      <c r="M433" s="364"/>
      <c r="N433" s="366"/>
      <c r="O433" s="366"/>
      <c r="P433" s="366"/>
      <c r="Q433" s="366"/>
      <c r="R433" s="365"/>
      <c r="S433" s="363"/>
      <c r="T433" s="367"/>
    </row>
    <row r="434" spans="1:20" x14ac:dyDescent="0.3">
      <c r="A434" s="200"/>
      <c r="B434" s="200"/>
      <c r="C434" s="360"/>
      <c r="D434" s="361"/>
      <c r="F434" s="363"/>
      <c r="G434" s="36"/>
      <c r="H434" s="364"/>
      <c r="I434" s="365"/>
      <c r="J434" s="364"/>
      <c r="K434" s="364"/>
      <c r="L434" s="365"/>
      <c r="M434" s="364"/>
      <c r="N434" s="366"/>
      <c r="O434" s="366"/>
      <c r="P434" s="366"/>
      <c r="Q434" s="366"/>
      <c r="R434" s="365"/>
      <c r="S434" s="363"/>
      <c r="T434" s="367"/>
    </row>
    <row r="435" spans="1:20" x14ac:dyDescent="0.3">
      <c r="A435" s="200"/>
      <c r="B435" s="200"/>
      <c r="C435" s="360"/>
      <c r="D435" s="361"/>
      <c r="F435" s="363"/>
      <c r="G435" s="36"/>
      <c r="H435" s="364"/>
      <c r="I435" s="365"/>
      <c r="J435" s="364"/>
      <c r="K435" s="364"/>
      <c r="L435" s="365"/>
      <c r="M435" s="364"/>
      <c r="N435" s="366"/>
      <c r="O435" s="366"/>
      <c r="P435" s="366"/>
      <c r="Q435" s="366"/>
      <c r="R435" s="365"/>
      <c r="S435" s="363"/>
      <c r="T435" s="367"/>
    </row>
    <row r="436" spans="1:20" x14ac:dyDescent="0.3">
      <c r="A436" s="200"/>
      <c r="B436" s="200"/>
      <c r="C436" s="360"/>
      <c r="D436" s="361"/>
      <c r="F436" s="363"/>
      <c r="G436" s="36"/>
      <c r="H436" s="364"/>
      <c r="I436" s="365"/>
      <c r="J436" s="364"/>
      <c r="K436" s="364"/>
      <c r="L436" s="365"/>
      <c r="M436" s="364"/>
      <c r="N436" s="366"/>
      <c r="O436" s="366"/>
      <c r="P436" s="366"/>
      <c r="Q436" s="366"/>
      <c r="R436" s="365"/>
      <c r="S436" s="363"/>
      <c r="T436" s="367"/>
    </row>
    <row r="437" spans="1:20" x14ac:dyDescent="0.3">
      <c r="A437" s="200"/>
      <c r="B437" s="200"/>
      <c r="C437" s="360"/>
      <c r="D437" s="361"/>
      <c r="F437" s="363"/>
      <c r="G437" s="36"/>
      <c r="H437" s="364"/>
      <c r="I437" s="365"/>
      <c r="J437" s="364"/>
      <c r="K437" s="364"/>
      <c r="L437" s="365"/>
      <c r="M437" s="364"/>
      <c r="N437" s="366"/>
      <c r="O437" s="366"/>
      <c r="P437" s="366"/>
      <c r="Q437" s="366"/>
      <c r="R437" s="365"/>
      <c r="S437" s="363"/>
      <c r="T437" s="367"/>
    </row>
    <row r="438" spans="1:20" x14ac:dyDescent="0.3">
      <c r="A438" s="200"/>
      <c r="B438" s="200"/>
      <c r="C438" s="360"/>
      <c r="D438" s="361"/>
      <c r="F438" s="363"/>
      <c r="G438" s="36"/>
      <c r="H438" s="364"/>
      <c r="I438" s="365"/>
      <c r="J438" s="364"/>
      <c r="K438" s="364"/>
      <c r="L438" s="365"/>
      <c r="M438" s="364"/>
      <c r="N438" s="366"/>
      <c r="O438" s="366"/>
      <c r="P438" s="366"/>
      <c r="Q438" s="366"/>
      <c r="R438" s="365"/>
      <c r="S438" s="363"/>
      <c r="T438" s="367"/>
    </row>
    <row r="439" spans="1:20" x14ac:dyDescent="0.3">
      <c r="A439" s="200"/>
      <c r="B439" s="200"/>
      <c r="C439" s="360"/>
      <c r="D439" s="361"/>
      <c r="F439" s="363"/>
      <c r="G439" s="36"/>
      <c r="H439" s="364"/>
      <c r="I439" s="365"/>
      <c r="J439" s="364"/>
      <c r="K439" s="364"/>
      <c r="L439" s="365"/>
      <c r="M439" s="364"/>
      <c r="N439" s="366"/>
      <c r="O439" s="366"/>
      <c r="P439" s="366"/>
      <c r="Q439" s="366"/>
      <c r="R439" s="365"/>
      <c r="S439" s="363"/>
      <c r="T439" s="367"/>
    </row>
    <row r="440" spans="1:20" x14ac:dyDescent="0.3">
      <c r="A440" s="200"/>
      <c r="B440" s="200"/>
      <c r="C440" s="360"/>
      <c r="D440" s="361"/>
      <c r="F440" s="363"/>
      <c r="G440" s="36"/>
      <c r="H440" s="364"/>
      <c r="I440" s="365"/>
      <c r="J440" s="364"/>
      <c r="K440" s="364"/>
      <c r="L440" s="365"/>
      <c r="M440" s="364"/>
      <c r="N440" s="366"/>
      <c r="O440" s="366"/>
      <c r="P440" s="366"/>
      <c r="Q440" s="366"/>
      <c r="R440" s="365"/>
      <c r="S440" s="363"/>
      <c r="T440" s="367"/>
    </row>
    <row r="441" spans="1:20" x14ac:dyDescent="0.3">
      <c r="A441" s="200"/>
      <c r="B441" s="200"/>
      <c r="C441" s="360"/>
      <c r="D441" s="361"/>
      <c r="F441" s="363"/>
      <c r="G441" s="36"/>
      <c r="H441" s="364"/>
      <c r="I441" s="365"/>
      <c r="J441" s="364"/>
      <c r="K441" s="364"/>
      <c r="L441" s="365"/>
      <c r="M441" s="364"/>
      <c r="N441" s="366"/>
      <c r="O441" s="366"/>
      <c r="P441" s="366"/>
      <c r="Q441" s="366"/>
      <c r="R441" s="365"/>
      <c r="S441" s="363"/>
      <c r="T441" s="367"/>
    </row>
    <row r="442" spans="1:20" x14ac:dyDescent="0.3">
      <c r="A442" s="200"/>
      <c r="B442" s="200"/>
      <c r="C442" s="360"/>
      <c r="D442" s="361"/>
      <c r="F442" s="363"/>
      <c r="G442" s="36"/>
      <c r="H442" s="364"/>
      <c r="I442" s="365"/>
      <c r="J442" s="364"/>
      <c r="K442" s="364"/>
      <c r="L442" s="365"/>
      <c r="M442" s="364"/>
      <c r="N442" s="366"/>
      <c r="O442" s="366"/>
      <c r="P442" s="366"/>
      <c r="Q442" s="366"/>
      <c r="R442" s="365"/>
      <c r="S442" s="363"/>
      <c r="T442" s="367"/>
    </row>
    <row r="443" spans="1:20" x14ac:dyDescent="0.3">
      <c r="A443" s="200"/>
      <c r="B443" s="200"/>
      <c r="C443" s="360"/>
      <c r="D443" s="361"/>
      <c r="F443" s="363"/>
      <c r="G443" s="36"/>
      <c r="H443" s="364"/>
      <c r="I443" s="365"/>
      <c r="J443" s="364"/>
      <c r="K443" s="364"/>
      <c r="L443" s="365"/>
      <c r="M443" s="364"/>
      <c r="N443" s="366"/>
      <c r="O443" s="366"/>
      <c r="P443" s="366"/>
      <c r="Q443" s="366"/>
      <c r="R443" s="365"/>
      <c r="S443" s="363"/>
      <c r="T443" s="367"/>
    </row>
    <row r="444" spans="1:20" x14ac:dyDescent="0.3">
      <c r="A444" s="200"/>
      <c r="B444" s="200"/>
      <c r="C444" s="360"/>
      <c r="D444" s="361"/>
      <c r="F444" s="363"/>
      <c r="G444" s="36"/>
      <c r="H444" s="364"/>
      <c r="I444" s="365"/>
      <c r="J444" s="364"/>
      <c r="K444" s="364"/>
      <c r="L444" s="365"/>
      <c r="M444" s="364"/>
      <c r="N444" s="366"/>
      <c r="O444" s="366"/>
      <c r="P444" s="366"/>
      <c r="Q444" s="366"/>
      <c r="R444" s="365"/>
      <c r="S444" s="363"/>
      <c r="T444" s="367"/>
    </row>
    <row r="445" spans="1:20" x14ac:dyDescent="0.3">
      <c r="A445" s="200"/>
      <c r="B445" s="200"/>
      <c r="C445" s="360"/>
      <c r="D445" s="361"/>
      <c r="F445" s="363"/>
      <c r="G445" s="36"/>
      <c r="H445" s="364"/>
      <c r="I445" s="365"/>
      <c r="J445" s="364"/>
      <c r="K445" s="364"/>
      <c r="L445" s="365"/>
      <c r="M445" s="364"/>
      <c r="N445" s="366"/>
      <c r="O445" s="366"/>
      <c r="P445" s="366"/>
      <c r="Q445" s="366"/>
      <c r="R445" s="365"/>
      <c r="S445" s="363"/>
      <c r="T445" s="367"/>
    </row>
    <row r="446" spans="1:20" x14ac:dyDescent="0.3">
      <c r="A446" s="200"/>
      <c r="B446" s="200"/>
      <c r="C446" s="360"/>
      <c r="D446" s="361"/>
      <c r="F446" s="363"/>
      <c r="G446" s="36"/>
      <c r="H446" s="364"/>
      <c r="I446" s="365"/>
      <c r="J446" s="364"/>
      <c r="K446" s="364"/>
      <c r="L446" s="365"/>
      <c r="M446" s="364"/>
      <c r="N446" s="366"/>
      <c r="O446" s="366"/>
      <c r="P446" s="366"/>
      <c r="Q446" s="366"/>
      <c r="R446" s="365"/>
      <c r="S446" s="363"/>
      <c r="T446" s="367"/>
    </row>
    <row r="447" spans="1:20" x14ac:dyDescent="0.3">
      <c r="A447" s="200"/>
      <c r="B447" s="200"/>
      <c r="C447" s="360"/>
      <c r="D447" s="361"/>
      <c r="F447" s="363"/>
      <c r="G447" s="36"/>
      <c r="H447" s="364"/>
      <c r="I447" s="365"/>
      <c r="J447" s="364"/>
      <c r="K447" s="364"/>
      <c r="L447" s="365"/>
      <c r="M447" s="364"/>
      <c r="N447" s="366"/>
      <c r="O447" s="366"/>
      <c r="P447" s="366"/>
      <c r="Q447" s="366"/>
      <c r="R447" s="365"/>
      <c r="S447" s="363"/>
      <c r="T447" s="367"/>
    </row>
    <row r="448" spans="1:20" x14ac:dyDescent="0.3">
      <c r="A448" s="200"/>
      <c r="B448" s="200"/>
      <c r="C448" s="360"/>
      <c r="D448" s="361"/>
      <c r="F448" s="363"/>
      <c r="G448" s="36"/>
      <c r="H448" s="364"/>
      <c r="I448" s="365"/>
      <c r="J448" s="364"/>
      <c r="K448" s="364"/>
      <c r="L448" s="365"/>
      <c r="M448" s="364"/>
      <c r="N448" s="366"/>
      <c r="O448" s="366"/>
      <c r="P448" s="366"/>
      <c r="Q448" s="366"/>
      <c r="R448" s="365"/>
      <c r="S448" s="363"/>
      <c r="T448" s="367"/>
    </row>
    <row r="449" spans="1:20" x14ac:dyDescent="0.3">
      <c r="A449" s="200"/>
      <c r="B449" s="200"/>
      <c r="C449" s="360"/>
      <c r="D449" s="361"/>
      <c r="F449" s="363"/>
      <c r="G449" s="36"/>
      <c r="H449" s="364"/>
      <c r="I449" s="365"/>
      <c r="J449" s="364"/>
      <c r="K449" s="364"/>
      <c r="L449" s="365"/>
      <c r="M449" s="364"/>
      <c r="N449" s="366"/>
      <c r="O449" s="366"/>
      <c r="P449" s="366"/>
      <c r="Q449" s="366"/>
      <c r="R449" s="365"/>
      <c r="S449" s="363"/>
      <c r="T449" s="367"/>
    </row>
    <row r="450" spans="1:20" x14ac:dyDescent="0.3">
      <c r="A450" s="200"/>
      <c r="B450" s="200"/>
      <c r="C450" s="360"/>
      <c r="D450" s="361"/>
      <c r="F450" s="363"/>
      <c r="G450" s="36"/>
      <c r="H450" s="364"/>
      <c r="I450" s="365"/>
      <c r="J450" s="364"/>
      <c r="K450" s="364"/>
      <c r="L450" s="365"/>
      <c r="M450" s="364"/>
      <c r="N450" s="366"/>
      <c r="O450" s="366"/>
      <c r="P450" s="366"/>
      <c r="Q450" s="366"/>
      <c r="R450" s="365"/>
      <c r="S450" s="363"/>
      <c r="T450" s="367"/>
    </row>
    <row r="451" spans="1:20" x14ac:dyDescent="0.3">
      <c r="A451" s="200"/>
      <c r="B451" s="200"/>
      <c r="C451" s="360"/>
      <c r="D451" s="361"/>
      <c r="F451" s="363"/>
      <c r="G451" s="36"/>
      <c r="H451" s="364"/>
      <c r="I451" s="365"/>
      <c r="J451" s="364"/>
      <c r="K451" s="364"/>
      <c r="L451" s="365"/>
      <c r="M451" s="364"/>
      <c r="N451" s="366"/>
      <c r="O451" s="366"/>
      <c r="P451" s="366"/>
      <c r="Q451" s="366"/>
      <c r="R451" s="365"/>
      <c r="S451" s="363"/>
      <c r="T451" s="367"/>
    </row>
    <row r="452" spans="1:20" x14ac:dyDescent="0.3">
      <c r="A452" s="200"/>
      <c r="B452" s="200"/>
      <c r="C452" s="360"/>
      <c r="D452" s="361"/>
      <c r="F452" s="363"/>
      <c r="G452" s="36"/>
      <c r="H452" s="364"/>
      <c r="I452" s="365"/>
      <c r="J452" s="364"/>
      <c r="K452" s="364"/>
      <c r="L452" s="365"/>
      <c r="M452" s="364"/>
      <c r="N452" s="366"/>
      <c r="O452" s="366"/>
      <c r="P452" s="366"/>
      <c r="Q452" s="366"/>
      <c r="R452" s="365"/>
      <c r="S452" s="363"/>
      <c r="T452" s="367"/>
    </row>
    <row r="453" spans="1:20" x14ac:dyDescent="0.3">
      <c r="A453" s="200"/>
      <c r="B453" s="200"/>
      <c r="C453" s="360"/>
      <c r="D453" s="361"/>
      <c r="F453" s="363"/>
      <c r="G453" s="36"/>
      <c r="H453" s="364"/>
      <c r="I453" s="365"/>
      <c r="J453" s="364"/>
      <c r="K453" s="364"/>
      <c r="L453" s="365"/>
      <c r="M453" s="364"/>
      <c r="N453" s="366"/>
      <c r="O453" s="366"/>
      <c r="P453" s="366"/>
      <c r="Q453" s="366"/>
      <c r="R453" s="365"/>
      <c r="S453" s="363"/>
      <c r="T453" s="367"/>
    </row>
    <row r="454" spans="1:20" x14ac:dyDescent="0.3">
      <c r="A454" s="200"/>
      <c r="B454" s="200"/>
      <c r="C454" s="360"/>
      <c r="D454" s="361"/>
      <c r="F454" s="363"/>
      <c r="G454" s="36"/>
      <c r="H454" s="364"/>
      <c r="I454" s="365"/>
      <c r="J454" s="364"/>
      <c r="K454" s="364"/>
      <c r="L454" s="365"/>
      <c r="M454" s="364"/>
      <c r="N454" s="366"/>
      <c r="O454" s="366"/>
      <c r="P454" s="366"/>
      <c r="Q454" s="366"/>
      <c r="R454" s="365"/>
      <c r="S454" s="363"/>
      <c r="T454" s="367"/>
    </row>
    <row r="455" spans="1:20" x14ac:dyDescent="0.3">
      <c r="A455" s="200"/>
      <c r="B455" s="200"/>
      <c r="C455" s="360"/>
      <c r="D455" s="361"/>
      <c r="F455" s="363"/>
      <c r="G455" s="36"/>
      <c r="H455" s="364"/>
      <c r="I455" s="365"/>
      <c r="J455" s="364"/>
      <c r="K455" s="364"/>
      <c r="L455" s="365"/>
      <c r="M455" s="364"/>
      <c r="N455" s="366"/>
      <c r="O455" s="366"/>
      <c r="P455" s="366"/>
      <c r="Q455" s="366"/>
      <c r="R455" s="365"/>
      <c r="S455" s="363"/>
      <c r="T455" s="367"/>
    </row>
    <row r="456" spans="1:20" x14ac:dyDescent="0.3">
      <c r="A456" s="200"/>
      <c r="B456" s="200"/>
      <c r="C456" s="360"/>
      <c r="D456" s="361"/>
      <c r="F456" s="363"/>
      <c r="G456" s="36"/>
      <c r="H456" s="364"/>
      <c r="I456" s="365"/>
      <c r="J456" s="364"/>
      <c r="K456" s="364"/>
      <c r="L456" s="365"/>
      <c r="M456" s="364"/>
      <c r="N456" s="366"/>
      <c r="O456" s="366"/>
      <c r="P456" s="366"/>
      <c r="Q456" s="366"/>
      <c r="R456" s="365"/>
      <c r="S456" s="363"/>
      <c r="T456" s="367"/>
    </row>
    <row r="457" spans="1:20" x14ac:dyDescent="0.3">
      <c r="A457" s="200"/>
      <c r="B457" s="200"/>
      <c r="C457" s="360"/>
      <c r="D457" s="361"/>
      <c r="F457" s="363"/>
      <c r="G457" s="36"/>
      <c r="H457" s="364"/>
      <c r="I457" s="365"/>
      <c r="J457" s="364"/>
      <c r="K457" s="364"/>
      <c r="L457" s="365"/>
      <c r="M457" s="364"/>
      <c r="N457" s="366"/>
      <c r="O457" s="366"/>
      <c r="P457" s="366"/>
      <c r="Q457" s="366"/>
      <c r="R457" s="365"/>
      <c r="S457" s="363"/>
      <c r="T457" s="367"/>
    </row>
    <row r="458" spans="1:20" x14ac:dyDescent="0.3">
      <c r="A458" s="200"/>
      <c r="B458" s="200"/>
      <c r="C458" s="360"/>
      <c r="D458" s="361"/>
      <c r="F458" s="363"/>
      <c r="G458" s="36"/>
      <c r="H458" s="364"/>
      <c r="I458" s="365"/>
      <c r="J458" s="364"/>
      <c r="K458" s="364"/>
      <c r="L458" s="365"/>
      <c r="M458" s="364"/>
      <c r="N458" s="366"/>
      <c r="O458" s="366"/>
      <c r="P458" s="366"/>
      <c r="Q458" s="366"/>
      <c r="R458" s="365"/>
      <c r="S458" s="363"/>
      <c r="T458" s="367"/>
    </row>
    <row r="459" spans="1:20" x14ac:dyDescent="0.3">
      <c r="A459" s="200"/>
      <c r="B459" s="200"/>
      <c r="C459" s="360"/>
      <c r="D459" s="361"/>
      <c r="F459" s="363"/>
      <c r="G459" s="36"/>
      <c r="H459" s="364"/>
      <c r="I459" s="365"/>
      <c r="J459" s="364"/>
      <c r="K459" s="364"/>
      <c r="L459" s="365"/>
      <c r="M459" s="364"/>
      <c r="N459" s="366"/>
      <c r="O459" s="366"/>
      <c r="P459" s="366"/>
      <c r="Q459" s="366"/>
      <c r="R459" s="365"/>
      <c r="S459" s="363"/>
      <c r="T459" s="367"/>
    </row>
    <row r="460" spans="1:20" x14ac:dyDescent="0.3">
      <c r="A460" s="200"/>
      <c r="B460" s="200"/>
      <c r="C460" s="360"/>
      <c r="D460" s="361"/>
      <c r="F460" s="363"/>
      <c r="G460" s="36"/>
      <c r="H460" s="364"/>
      <c r="I460" s="365"/>
      <c r="J460" s="364"/>
      <c r="K460" s="364"/>
      <c r="L460" s="365"/>
      <c r="M460" s="364"/>
      <c r="N460" s="366"/>
      <c r="O460" s="366"/>
      <c r="P460" s="366"/>
      <c r="Q460" s="366"/>
      <c r="R460" s="365"/>
      <c r="S460" s="363"/>
      <c r="T460" s="367"/>
    </row>
    <row r="461" spans="1:20" x14ac:dyDescent="0.3">
      <c r="A461" s="200"/>
      <c r="B461" s="200"/>
      <c r="C461" s="360"/>
      <c r="D461" s="361"/>
      <c r="F461" s="363"/>
      <c r="G461" s="36"/>
      <c r="H461" s="364"/>
      <c r="I461" s="365"/>
      <c r="J461" s="364"/>
      <c r="K461" s="364"/>
      <c r="L461" s="365"/>
      <c r="M461" s="364"/>
      <c r="N461" s="366"/>
      <c r="O461" s="366"/>
      <c r="P461" s="366"/>
      <c r="Q461" s="366"/>
      <c r="R461" s="365"/>
      <c r="S461" s="363"/>
      <c r="T461" s="367"/>
    </row>
    <row r="462" spans="1:20" x14ac:dyDescent="0.3">
      <c r="A462" s="200"/>
      <c r="B462" s="200"/>
      <c r="C462" s="360"/>
      <c r="D462" s="361"/>
      <c r="F462" s="363"/>
      <c r="G462" s="36"/>
      <c r="H462" s="364"/>
      <c r="I462" s="365"/>
      <c r="J462" s="364"/>
      <c r="K462" s="364"/>
      <c r="L462" s="365"/>
      <c r="M462" s="364"/>
      <c r="N462" s="366"/>
      <c r="O462" s="366"/>
      <c r="P462" s="366"/>
      <c r="Q462" s="366"/>
      <c r="R462" s="365"/>
      <c r="S462" s="363"/>
      <c r="T462" s="367"/>
    </row>
    <row r="463" spans="1:20" x14ac:dyDescent="0.3">
      <c r="A463" s="200"/>
      <c r="B463" s="200"/>
      <c r="C463" s="360"/>
      <c r="D463" s="361"/>
      <c r="F463" s="363"/>
      <c r="G463" s="36"/>
      <c r="H463" s="364"/>
      <c r="I463" s="365"/>
      <c r="J463" s="364"/>
      <c r="K463" s="364"/>
      <c r="L463" s="365"/>
      <c r="M463" s="364"/>
      <c r="N463" s="366"/>
      <c r="O463" s="366"/>
      <c r="P463" s="366"/>
      <c r="Q463" s="366"/>
      <c r="R463" s="365"/>
      <c r="S463" s="363"/>
      <c r="T463" s="367"/>
    </row>
    <row r="464" spans="1:20" x14ac:dyDescent="0.3">
      <c r="A464" s="200"/>
      <c r="B464" s="200"/>
      <c r="C464" s="360"/>
      <c r="D464" s="361"/>
      <c r="F464" s="363"/>
      <c r="G464" s="36"/>
      <c r="H464" s="364"/>
      <c r="I464" s="365"/>
      <c r="J464" s="364"/>
      <c r="K464" s="364"/>
      <c r="L464" s="365"/>
      <c r="M464" s="364"/>
      <c r="N464" s="366"/>
      <c r="O464" s="366"/>
      <c r="P464" s="366"/>
      <c r="Q464" s="366"/>
      <c r="R464" s="365"/>
      <c r="S464" s="363"/>
      <c r="T464" s="367"/>
    </row>
    <row r="465" spans="1:20" x14ac:dyDescent="0.3">
      <c r="A465" s="200"/>
      <c r="B465" s="200"/>
      <c r="C465" s="360"/>
      <c r="D465" s="361"/>
      <c r="F465" s="363"/>
      <c r="G465" s="36"/>
      <c r="H465" s="364"/>
      <c r="I465" s="365"/>
      <c r="J465" s="364"/>
      <c r="K465" s="364"/>
      <c r="L465" s="365"/>
      <c r="M465" s="364"/>
      <c r="N465" s="366"/>
      <c r="O465" s="366"/>
      <c r="P465" s="366"/>
      <c r="Q465" s="366"/>
      <c r="R465" s="365"/>
      <c r="S465" s="363"/>
      <c r="T465" s="367"/>
    </row>
    <row r="466" spans="1:20" x14ac:dyDescent="0.3">
      <c r="A466" s="200"/>
      <c r="B466" s="200"/>
      <c r="C466" s="360"/>
      <c r="D466" s="361"/>
      <c r="F466" s="363"/>
      <c r="G466" s="36"/>
      <c r="H466" s="364"/>
      <c r="I466" s="365"/>
      <c r="J466" s="364"/>
      <c r="K466" s="364"/>
      <c r="L466" s="365"/>
      <c r="M466" s="364"/>
      <c r="N466" s="366"/>
      <c r="O466" s="366"/>
      <c r="P466" s="366"/>
      <c r="Q466" s="366"/>
      <c r="R466" s="365"/>
      <c r="S466" s="363"/>
      <c r="T466" s="367"/>
    </row>
    <row r="467" spans="1:20" x14ac:dyDescent="0.3">
      <c r="A467" s="200"/>
      <c r="B467" s="200"/>
      <c r="C467" s="360"/>
      <c r="D467" s="361"/>
      <c r="F467" s="363"/>
      <c r="G467" s="36"/>
      <c r="H467" s="364"/>
      <c r="I467" s="365"/>
      <c r="J467" s="364"/>
      <c r="K467" s="364"/>
      <c r="L467" s="365"/>
      <c r="M467" s="364"/>
      <c r="N467" s="366"/>
      <c r="O467" s="366"/>
      <c r="P467" s="366"/>
      <c r="Q467" s="366"/>
      <c r="R467" s="365"/>
      <c r="S467" s="363"/>
      <c r="T467" s="367"/>
    </row>
    <row r="468" spans="1:20" x14ac:dyDescent="0.3">
      <c r="A468" s="200"/>
      <c r="B468" s="200"/>
      <c r="C468" s="360"/>
      <c r="D468" s="361"/>
      <c r="F468" s="363"/>
      <c r="G468" s="36"/>
      <c r="H468" s="364"/>
      <c r="I468" s="365"/>
      <c r="J468" s="364"/>
      <c r="K468" s="364"/>
      <c r="L468" s="365"/>
      <c r="M468" s="364"/>
      <c r="N468" s="366"/>
      <c r="O468" s="366"/>
      <c r="P468" s="366"/>
      <c r="Q468" s="366"/>
      <c r="R468" s="365"/>
      <c r="S468" s="363"/>
      <c r="T468" s="367"/>
    </row>
    <row r="469" spans="1:20" x14ac:dyDescent="0.3">
      <c r="A469" s="200"/>
      <c r="B469" s="200"/>
      <c r="C469" s="360"/>
      <c r="D469" s="361"/>
      <c r="F469" s="363"/>
      <c r="G469" s="36"/>
      <c r="H469" s="364"/>
      <c r="I469" s="365"/>
      <c r="J469" s="364"/>
      <c r="K469" s="364"/>
      <c r="L469" s="365"/>
      <c r="M469" s="364"/>
      <c r="N469" s="366"/>
      <c r="O469" s="366"/>
      <c r="P469" s="366"/>
      <c r="Q469" s="366"/>
      <c r="R469" s="365"/>
      <c r="S469" s="363"/>
      <c r="T469" s="367"/>
    </row>
    <row r="470" spans="1:20" x14ac:dyDescent="0.3">
      <c r="A470" s="200"/>
      <c r="B470" s="200"/>
      <c r="C470" s="360"/>
      <c r="D470" s="361"/>
      <c r="F470" s="363"/>
      <c r="G470" s="36"/>
      <c r="H470" s="364"/>
      <c r="I470" s="365"/>
      <c r="J470" s="364"/>
      <c r="K470" s="364"/>
      <c r="L470" s="365"/>
      <c r="M470" s="364"/>
      <c r="N470" s="366"/>
      <c r="O470" s="366"/>
      <c r="P470" s="366"/>
      <c r="Q470" s="366"/>
      <c r="R470" s="365"/>
      <c r="S470" s="363"/>
      <c r="T470" s="367"/>
    </row>
    <row r="471" spans="1:20" x14ac:dyDescent="0.3">
      <c r="A471" s="200"/>
      <c r="B471" s="200"/>
      <c r="C471" s="360"/>
      <c r="D471" s="361"/>
      <c r="F471" s="363"/>
      <c r="G471" s="36"/>
      <c r="H471" s="364"/>
      <c r="I471" s="365"/>
      <c r="J471" s="364"/>
      <c r="K471" s="364"/>
      <c r="L471" s="365"/>
      <c r="M471" s="364"/>
      <c r="N471" s="366"/>
      <c r="O471" s="366"/>
      <c r="P471" s="366"/>
      <c r="Q471" s="366"/>
      <c r="R471" s="365"/>
      <c r="S471" s="363"/>
      <c r="T471" s="367"/>
    </row>
    <row r="472" spans="1:20" x14ac:dyDescent="0.3">
      <c r="A472" s="200"/>
      <c r="B472" s="200"/>
      <c r="C472" s="360"/>
      <c r="D472" s="361"/>
      <c r="F472" s="363"/>
      <c r="G472" s="36"/>
      <c r="H472" s="364"/>
      <c r="I472" s="365"/>
      <c r="J472" s="364"/>
      <c r="K472" s="364"/>
      <c r="L472" s="365"/>
      <c r="M472" s="364"/>
      <c r="N472" s="366"/>
      <c r="O472" s="366"/>
      <c r="P472" s="366"/>
      <c r="Q472" s="366"/>
      <c r="R472" s="365"/>
      <c r="S472" s="363"/>
      <c r="T472" s="367"/>
    </row>
    <row r="473" spans="1:20" x14ac:dyDescent="0.3">
      <c r="A473" s="200"/>
      <c r="B473" s="200"/>
      <c r="C473" s="360"/>
      <c r="D473" s="361"/>
      <c r="F473" s="363"/>
      <c r="G473" s="36"/>
      <c r="H473" s="364"/>
      <c r="I473" s="365"/>
      <c r="J473" s="364"/>
      <c r="K473" s="364"/>
      <c r="L473" s="365"/>
      <c r="M473" s="364"/>
      <c r="N473" s="366"/>
      <c r="O473" s="366"/>
      <c r="P473" s="366"/>
      <c r="Q473" s="366"/>
      <c r="R473" s="365"/>
      <c r="S473" s="363"/>
      <c r="T473" s="367"/>
    </row>
    <row r="474" spans="1:20" x14ac:dyDescent="0.3">
      <c r="A474" s="200"/>
      <c r="B474" s="200"/>
      <c r="C474" s="360"/>
      <c r="D474" s="361"/>
      <c r="F474" s="363"/>
      <c r="G474" s="36"/>
      <c r="H474" s="364"/>
      <c r="I474" s="365"/>
      <c r="J474" s="364"/>
      <c r="K474" s="364"/>
      <c r="L474" s="365"/>
      <c r="M474" s="364"/>
      <c r="N474" s="366"/>
      <c r="O474" s="366"/>
      <c r="P474" s="366"/>
      <c r="Q474" s="366"/>
      <c r="R474" s="365"/>
      <c r="S474" s="363"/>
      <c r="T474" s="367"/>
    </row>
    <row r="475" spans="1:20" x14ac:dyDescent="0.3">
      <c r="A475" s="200"/>
      <c r="B475" s="200"/>
      <c r="C475" s="360"/>
      <c r="D475" s="361"/>
      <c r="F475" s="363"/>
      <c r="G475" s="36"/>
      <c r="H475" s="364"/>
      <c r="I475" s="365"/>
      <c r="J475" s="364"/>
      <c r="K475" s="364"/>
      <c r="L475" s="365"/>
      <c r="M475" s="364"/>
      <c r="N475" s="366"/>
      <c r="O475" s="366"/>
      <c r="P475" s="366"/>
      <c r="Q475" s="366"/>
      <c r="R475" s="365"/>
      <c r="S475" s="363"/>
      <c r="T475" s="367"/>
    </row>
    <row r="476" spans="1:20" x14ac:dyDescent="0.3">
      <c r="A476" s="200"/>
      <c r="B476" s="200"/>
      <c r="C476" s="360"/>
      <c r="D476" s="361"/>
      <c r="F476" s="363"/>
      <c r="G476" s="36"/>
      <c r="H476" s="364"/>
      <c r="I476" s="365"/>
      <c r="J476" s="364"/>
      <c r="K476" s="364"/>
      <c r="L476" s="365"/>
      <c r="M476" s="364"/>
      <c r="N476" s="366"/>
      <c r="O476" s="366"/>
      <c r="P476" s="366"/>
      <c r="Q476" s="366"/>
      <c r="R476" s="365"/>
      <c r="S476" s="363"/>
      <c r="T476" s="367"/>
    </row>
    <row r="477" spans="1:20" x14ac:dyDescent="0.3">
      <c r="A477" s="200"/>
      <c r="B477" s="200"/>
      <c r="C477" s="360"/>
      <c r="D477" s="361"/>
      <c r="F477" s="363"/>
      <c r="G477" s="36"/>
      <c r="H477" s="364"/>
      <c r="I477" s="365"/>
      <c r="J477" s="364"/>
      <c r="K477" s="364"/>
      <c r="L477" s="365"/>
      <c r="M477" s="364"/>
      <c r="N477" s="366"/>
      <c r="O477" s="366"/>
      <c r="P477" s="366"/>
      <c r="Q477" s="366"/>
      <c r="R477" s="365"/>
      <c r="S477" s="363"/>
      <c r="T477" s="367"/>
    </row>
    <row r="478" spans="1:20" x14ac:dyDescent="0.3">
      <c r="A478" s="200"/>
      <c r="B478" s="200"/>
      <c r="C478" s="360"/>
      <c r="D478" s="361"/>
      <c r="F478" s="363"/>
      <c r="G478" s="36"/>
      <c r="H478" s="364"/>
      <c r="I478" s="365"/>
      <c r="J478" s="364"/>
      <c r="K478" s="364"/>
      <c r="L478" s="365"/>
      <c r="M478" s="364"/>
      <c r="N478" s="366"/>
      <c r="O478" s="366"/>
      <c r="P478" s="366"/>
      <c r="Q478" s="366"/>
      <c r="R478" s="365"/>
      <c r="S478" s="363"/>
      <c r="T478" s="367"/>
    </row>
    <row r="479" spans="1:20" x14ac:dyDescent="0.3">
      <c r="A479" s="200"/>
      <c r="B479" s="200"/>
      <c r="C479" s="360"/>
      <c r="D479" s="361"/>
      <c r="F479" s="363"/>
      <c r="G479" s="36"/>
      <c r="H479" s="364"/>
      <c r="I479" s="365"/>
      <c r="J479" s="364"/>
      <c r="K479" s="364"/>
      <c r="L479" s="365"/>
      <c r="M479" s="364"/>
      <c r="N479" s="366"/>
      <c r="O479" s="366"/>
      <c r="P479" s="366"/>
      <c r="Q479" s="366"/>
      <c r="R479" s="365"/>
      <c r="S479" s="363"/>
      <c r="T479" s="367"/>
    </row>
    <row r="480" spans="1:20" x14ac:dyDescent="0.3">
      <c r="A480" s="200"/>
      <c r="B480" s="200"/>
      <c r="C480" s="360"/>
      <c r="D480" s="361"/>
      <c r="F480" s="363"/>
      <c r="G480" s="36"/>
      <c r="H480" s="364"/>
      <c r="I480" s="365"/>
      <c r="J480" s="364"/>
      <c r="K480" s="364"/>
      <c r="L480" s="365"/>
      <c r="M480" s="364"/>
      <c r="N480" s="366"/>
      <c r="O480" s="366"/>
      <c r="P480" s="366"/>
      <c r="Q480" s="366"/>
      <c r="R480" s="365"/>
      <c r="S480" s="363"/>
      <c r="T480" s="367"/>
    </row>
    <row r="481" spans="1:20" x14ac:dyDescent="0.3">
      <c r="A481" s="200"/>
      <c r="B481" s="200"/>
      <c r="C481" s="360"/>
      <c r="D481" s="361"/>
      <c r="F481" s="363"/>
      <c r="G481" s="36"/>
      <c r="H481" s="364"/>
      <c r="I481" s="365"/>
      <c r="J481" s="364"/>
      <c r="K481" s="364"/>
      <c r="L481" s="365"/>
      <c r="M481" s="364"/>
      <c r="N481" s="366"/>
      <c r="O481" s="366"/>
      <c r="P481" s="366"/>
      <c r="Q481" s="366"/>
      <c r="R481" s="365"/>
      <c r="S481" s="363"/>
      <c r="T481" s="367"/>
    </row>
    <row r="482" spans="1:20" x14ac:dyDescent="0.3">
      <c r="A482" s="200"/>
      <c r="B482" s="200"/>
      <c r="C482" s="360"/>
      <c r="D482" s="361"/>
      <c r="F482" s="363"/>
      <c r="G482" s="36"/>
      <c r="H482" s="364"/>
      <c r="I482" s="365"/>
      <c r="J482" s="364"/>
      <c r="K482" s="364"/>
      <c r="L482" s="365"/>
      <c r="M482" s="364"/>
      <c r="N482" s="366"/>
      <c r="O482" s="366"/>
      <c r="P482" s="366"/>
      <c r="Q482" s="366"/>
      <c r="R482" s="365"/>
      <c r="S482" s="363"/>
      <c r="T482" s="367"/>
    </row>
    <row r="483" spans="1:20" x14ac:dyDescent="0.3">
      <c r="A483" s="200"/>
      <c r="B483" s="200"/>
      <c r="C483" s="360"/>
      <c r="D483" s="361"/>
      <c r="F483" s="363"/>
      <c r="G483" s="36"/>
      <c r="H483" s="364"/>
      <c r="I483" s="365"/>
      <c r="J483" s="364"/>
      <c r="K483" s="364"/>
      <c r="L483" s="365"/>
      <c r="M483" s="364"/>
      <c r="N483" s="366"/>
      <c r="O483" s="366"/>
      <c r="P483" s="366"/>
      <c r="Q483" s="366"/>
      <c r="R483" s="365"/>
      <c r="S483" s="363"/>
      <c r="T483" s="367"/>
    </row>
    <row r="484" spans="1:20" x14ac:dyDescent="0.3">
      <c r="A484" s="200"/>
      <c r="B484" s="200"/>
      <c r="C484" s="360"/>
      <c r="D484" s="361"/>
      <c r="F484" s="363"/>
      <c r="G484" s="36"/>
      <c r="H484" s="364"/>
      <c r="I484" s="365"/>
      <c r="J484" s="364"/>
      <c r="K484" s="364"/>
      <c r="L484" s="365"/>
      <c r="M484" s="364"/>
      <c r="N484" s="366"/>
      <c r="O484" s="366"/>
      <c r="P484" s="366"/>
      <c r="Q484" s="366"/>
      <c r="R484" s="365"/>
      <c r="S484" s="363"/>
      <c r="T484" s="367"/>
    </row>
    <row r="485" spans="1:20" x14ac:dyDescent="0.3">
      <c r="A485" s="200"/>
      <c r="B485" s="200"/>
      <c r="C485" s="360"/>
      <c r="D485" s="361"/>
      <c r="F485" s="363"/>
      <c r="G485" s="36"/>
      <c r="H485" s="364"/>
      <c r="I485" s="365"/>
      <c r="J485" s="364"/>
      <c r="K485" s="364"/>
      <c r="L485" s="365"/>
      <c r="M485" s="364"/>
      <c r="N485" s="366"/>
      <c r="O485" s="366"/>
      <c r="P485" s="366"/>
      <c r="Q485" s="366"/>
      <c r="R485" s="365"/>
      <c r="S485" s="363"/>
      <c r="T485" s="367"/>
    </row>
    <row r="486" spans="1:20" x14ac:dyDescent="0.3">
      <c r="A486" s="200"/>
      <c r="B486" s="200"/>
      <c r="C486" s="360"/>
      <c r="D486" s="361"/>
      <c r="F486" s="363"/>
      <c r="G486" s="36"/>
      <c r="H486" s="364"/>
      <c r="I486" s="365"/>
      <c r="J486" s="364"/>
      <c r="K486" s="364"/>
      <c r="L486" s="365"/>
      <c r="M486" s="364"/>
      <c r="N486" s="366"/>
      <c r="O486" s="366"/>
      <c r="P486" s="366"/>
      <c r="Q486" s="366"/>
      <c r="R486" s="365"/>
      <c r="S486" s="363"/>
      <c r="T486" s="367"/>
    </row>
    <row r="487" spans="1:20" x14ac:dyDescent="0.3">
      <c r="A487" s="200"/>
      <c r="B487" s="200"/>
      <c r="C487" s="360"/>
      <c r="D487" s="361"/>
      <c r="F487" s="363"/>
      <c r="G487" s="36"/>
      <c r="H487" s="364"/>
      <c r="I487" s="365"/>
      <c r="J487" s="364"/>
      <c r="K487" s="364"/>
      <c r="L487" s="365"/>
      <c r="M487" s="364"/>
      <c r="N487" s="366"/>
      <c r="O487" s="366"/>
      <c r="P487" s="366"/>
      <c r="Q487" s="366"/>
      <c r="R487" s="365"/>
      <c r="S487" s="363"/>
      <c r="T487" s="367"/>
    </row>
    <row r="488" spans="1:20" x14ac:dyDescent="0.3">
      <c r="A488" s="200"/>
      <c r="B488" s="200"/>
      <c r="C488" s="360"/>
      <c r="D488" s="361"/>
      <c r="F488" s="363"/>
      <c r="G488" s="36"/>
      <c r="H488" s="364"/>
      <c r="I488" s="365"/>
      <c r="J488" s="364"/>
      <c r="K488" s="364"/>
      <c r="L488" s="365"/>
      <c r="M488" s="364"/>
      <c r="N488" s="366"/>
      <c r="O488" s="366"/>
      <c r="P488" s="366"/>
      <c r="Q488" s="366"/>
      <c r="R488" s="365"/>
      <c r="S488" s="363"/>
      <c r="T488" s="367"/>
    </row>
    <row r="489" spans="1:20" x14ac:dyDescent="0.3">
      <c r="A489" s="200"/>
      <c r="B489" s="200"/>
      <c r="C489" s="360"/>
      <c r="D489" s="361"/>
      <c r="F489" s="363"/>
      <c r="G489" s="36"/>
      <c r="H489" s="364"/>
      <c r="I489" s="365"/>
      <c r="J489" s="364"/>
      <c r="K489" s="364"/>
      <c r="L489" s="365"/>
      <c r="M489" s="364"/>
      <c r="N489" s="366"/>
      <c r="O489" s="366"/>
      <c r="P489" s="366"/>
      <c r="Q489" s="366"/>
      <c r="R489" s="365"/>
      <c r="S489" s="363"/>
      <c r="T489" s="367"/>
    </row>
    <row r="490" spans="1:20" x14ac:dyDescent="0.3">
      <c r="A490" s="200"/>
      <c r="B490" s="200"/>
      <c r="C490" s="360"/>
      <c r="D490" s="361"/>
      <c r="F490" s="363"/>
      <c r="G490" s="36"/>
      <c r="H490" s="364"/>
      <c r="I490" s="365"/>
      <c r="J490" s="364"/>
      <c r="K490" s="364"/>
      <c r="L490" s="365"/>
      <c r="M490" s="364"/>
      <c r="N490" s="366"/>
      <c r="O490" s="366"/>
      <c r="P490" s="366"/>
      <c r="Q490" s="366"/>
      <c r="R490" s="365"/>
      <c r="S490" s="363"/>
      <c r="T490" s="367"/>
    </row>
    <row r="491" spans="1:20" x14ac:dyDescent="0.3">
      <c r="A491" s="200"/>
      <c r="B491" s="200"/>
      <c r="C491" s="360"/>
      <c r="D491" s="361"/>
      <c r="F491" s="363"/>
      <c r="G491" s="36"/>
      <c r="H491" s="364"/>
      <c r="I491" s="365"/>
      <c r="J491" s="364"/>
      <c r="K491" s="364"/>
      <c r="L491" s="365"/>
      <c r="M491" s="364"/>
      <c r="N491" s="366"/>
      <c r="O491" s="366"/>
      <c r="P491" s="366"/>
      <c r="Q491" s="366"/>
      <c r="R491" s="365"/>
      <c r="S491" s="363"/>
      <c r="T491" s="367"/>
    </row>
    <row r="492" spans="1:20" x14ac:dyDescent="0.3">
      <c r="A492" s="200"/>
      <c r="B492" s="200"/>
      <c r="C492" s="360"/>
      <c r="D492" s="361"/>
      <c r="F492" s="363"/>
      <c r="G492" s="36"/>
      <c r="H492" s="364"/>
      <c r="I492" s="365"/>
      <c r="J492" s="364"/>
      <c r="K492" s="364"/>
      <c r="L492" s="365"/>
      <c r="M492" s="364"/>
      <c r="N492" s="366"/>
      <c r="O492" s="366"/>
      <c r="P492" s="366"/>
      <c r="Q492" s="366"/>
      <c r="R492" s="365"/>
      <c r="S492" s="363"/>
      <c r="T492" s="367"/>
    </row>
    <row r="493" spans="1:20" x14ac:dyDescent="0.3">
      <c r="A493" s="200"/>
      <c r="B493" s="200"/>
      <c r="C493" s="360"/>
      <c r="D493" s="361"/>
      <c r="F493" s="363"/>
      <c r="G493" s="36"/>
      <c r="H493" s="364"/>
      <c r="I493" s="365"/>
      <c r="J493" s="364"/>
      <c r="K493" s="364"/>
      <c r="L493" s="365"/>
      <c r="M493" s="364"/>
      <c r="N493" s="366"/>
      <c r="O493" s="366"/>
      <c r="P493" s="366"/>
      <c r="Q493" s="366"/>
      <c r="R493" s="365"/>
      <c r="S493" s="363"/>
      <c r="T493" s="367"/>
    </row>
    <row r="494" spans="1:20" x14ac:dyDescent="0.3">
      <c r="A494" s="200"/>
      <c r="B494" s="200"/>
      <c r="C494" s="360"/>
      <c r="D494" s="361"/>
      <c r="F494" s="363"/>
      <c r="G494" s="36"/>
      <c r="H494" s="364"/>
      <c r="I494" s="365"/>
      <c r="J494" s="364"/>
      <c r="K494" s="364"/>
      <c r="L494" s="365"/>
      <c r="M494" s="364"/>
      <c r="N494" s="366"/>
      <c r="O494" s="366"/>
      <c r="P494" s="366"/>
      <c r="Q494" s="366"/>
      <c r="R494" s="365"/>
      <c r="S494" s="363"/>
      <c r="T494" s="367"/>
    </row>
    <row r="495" spans="1:20" x14ac:dyDescent="0.3">
      <c r="A495" s="200"/>
      <c r="B495" s="200"/>
      <c r="C495" s="360"/>
      <c r="D495" s="361"/>
      <c r="F495" s="363"/>
      <c r="G495" s="36"/>
      <c r="H495" s="364"/>
      <c r="I495" s="365"/>
      <c r="J495" s="364"/>
      <c r="K495" s="364"/>
      <c r="L495" s="365"/>
      <c r="M495" s="364"/>
      <c r="N495" s="366"/>
      <c r="O495" s="366"/>
      <c r="P495" s="366"/>
      <c r="Q495" s="366"/>
      <c r="R495" s="365"/>
      <c r="S495" s="363"/>
      <c r="T495" s="367"/>
    </row>
    <row r="496" spans="1:20" x14ac:dyDescent="0.3">
      <c r="A496" s="200"/>
      <c r="B496" s="200"/>
      <c r="C496" s="360"/>
      <c r="D496" s="361"/>
      <c r="F496" s="363"/>
      <c r="G496" s="36"/>
      <c r="H496" s="364"/>
      <c r="I496" s="365"/>
      <c r="J496" s="364"/>
      <c r="K496" s="364"/>
      <c r="L496" s="365"/>
      <c r="M496" s="364"/>
      <c r="N496" s="366"/>
      <c r="O496" s="366"/>
      <c r="P496" s="366"/>
      <c r="Q496" s="366"/>
      <c r="R496" s="365"/>
      <c r="S496" s="363"/>
      <c r="T496" s="367"/>
    </row>
    <row r="497" spans="1:20" x14ac:dyDescent="0.3">
      <c r="A497" s="200"/>
      <c r="B497" s="200"/>
      <c r="C497" s="360"/>
      <c r="D497" s="361"/>
      <c r="F497" s="363"/>
      <c r="G497" s="36"/>
      <c r="H497" s="364"/>
      <c r="I497" s="365"/>
      <c r="J497" s="364"/>
      <c r="K497" s="364"/>
      <c r="L497" s="365"/>
      <c r="M497" s="364"/>
      <c r="N497" s="366"/>
      <c r="O497" s="366"/>
      <c r="P497" s="366"/>
      <c r="Q497" s="366"/>
      <c r="R497" s="365"/>
      <c r="S497" s="363"/>
      <c r="T497" s="367"/>
    </row>
    <row r="498" spans="1:20" x14ac:dyDescent="0.3">
      <c r="A498" s="200"/>
      <c r="B498" s="200"/>
      <c r="C498" s="360"/>
      <c r="D498" s="361"/>
      <c r="F498" s="363"/>
      <c r="G498" s="36"/>
      <c r="H498" s="364"/>
      <c r="I498" s="365"/>
      <c r="J498" s="364"/>
      <c r="K498" s="364"/>
      <c r="L498" s="365"/>
      <c r="M498" s="364"/>
      <c r="N498" s="366"/>
      <c r="O498" s="366"/>
      <c r="P498" s="366"/>
      <c r="Q498" s="366"/>
      <c r="R498" s="365"/>
      <c r="S498" s="363"/>
      <c r="T498" s="367"/>
    </row>
    <row r="499" spans="1:20" x14ac:dyDescent="0.3">
      <c r="A499" s="200"/>
      <c r="B499" s="200"/>
      <c r="C499" s="360"/>
      <c r="D499" s="361"/>
      <c r="F499" s="363"/>
      <c r="G499" s="36"/>
      <c r="H499" s="364"/>
      <c r="I499" s="365"/>
      <c r="J499" s="364"/>
      <c r="K499" s="364"/>
      <c r="L499" s="365"/>
      <c r="M499" s="364"/>
      <c r="N499" s="366"/>
      <c r="O499" s="366"/>
      <c r="P499" s="366"/>
      <c r="Q499" s="366"/>
      <c r="R499" s="365"/>
      <c r="S499" s="363"/>
      <c r="T499" s="367"/>
    </row>
    <row r="500" spans="1:20" x14ac:dyDescent="0.3">
      <c r="A500" s="200"/>
      <c r="B500" s="200"/>
      <c r="C500" s="360"/>
      <c r="D500" s="361"/>
      <c r="F500" s="363"/>
      <c r="G500" s="36"/>
      <c r="H500" s="364"/>
      <c r="I500" s="365"/>
      <c r="J500" s="364"/>
      <c r="K500" s="364"/>
      <c r="L500" s="365"/>
      <c r="M500" s="364"/>
      <c r="N500" s="366"/>
      <c r="O500" s="366"/>
      <c r="P500" s="366"/>
      <c r="Q500" s="366"/>
      <c r="R500" s="365"/>
      <c r="S500" s="363"/>
      <c r="T500" s="367"/>
    </row>
    <row r="501" spans="1:20" x14ac:dyDescent="0.3">
      <c r="A501" s="200"/>
      <c r="B501" s="200"/>
      <c r="C501" s="360"/>
      <c r="D501" s="361"/>
      <c r="F501" s="363"/>
      <c r="G501" s="36"/>
      <c r="H501" s="364"/>
      <c r="I501" s="365"/>
      <c r="J501" s="364"/>
      <c r="K501" s="364"/>
      <c r="L501" s="365"/>
      <c r="M501" s="364"/>
      <c r="N501" s="366"/>
      <c r="O501" s="366"/>
      <c r="P501" s="366"/>
      <c r="Q501" s="366"/>
      <c r="R501" s="365"/>
      <c r="S501" s="363"/>
      <c r="T501" s="367"/>
    </row>
    <row r="502" spans="1:20" x14ac:dyDescent="0.3">
      <c r="A502" s="200"/>
      <c r="B502" s="200"/>
      <c r="C502" s="360"/>
      <c r="D502" s="361"/>
      <c r="F502" s="363"/>
      <c r="G502" s="36"/>
      <c r="H502" s="364"/>
      <c r="I502" s="365"/>
      <c r="J502" s="364"/>
      <c r="K502" s="364"/>
      <c r="L502" s="365"/>
      <c r="M502" s="364"/>
      <c r="N502" s="366"/>
      <c r="O502" s="366"/>
      <c r="P502" s="366"/>
      <c r="Q502" s="366"/>
      <c r="R502" s="365"/>
      <c r="S502" s="363"/>
      <c r="T502" s="367"/>
    </row>
    <row r="503" spans="1:20" x14ac:dyDescent="0.3">
      <c r="A503" s="200"/>
      <c r="B503" s="200"/>
      <c r="C503" s="360"/>
      <c r="D503" s="361"/>
      <c r="F503" s="363"/>
      <c r="G503" s="36"/>
      <c r="H503" s="364"/>
      <c r="I503" s="365"/>
      <c r="J503" s="364"/>
      <c r="K503" s="364"/>
      <c r="L503" s="365"/>
      <c r="M503" s="364"/>
      <c r="N503" s="366"/>
      <c r="O503" s="366"/>
      <c r="P503" s="366"/>
      <c r="Q503" s="366"/>
      <c r="R503" s="365"/>
      <c r="S503" s="363"/>
      <c r="T503" s="367"/>
    </row>
    <row r="504" spans="1:20" x14ac:dyDescent="0.3">
      <c r="A504" s="200"/>
      <c r="B504" s="200"/>
      <c r="C504" s="360"/>
      <c r="D504" s="361"/>
      <c r="F504" s="363"/>
      <c r="G504" s="36"/>
      <c r="H504" s="364"/>
      <c r="I504" s="365"/>
      <c r="J504" s="364"/>
      <c r="K504" s="364"/>
      <c r="L504" s="365"/>
      <c r="M504" s="364"/>
      <c r="N504" s="366"/>
      <c r="O504" s="366"/>
      <c r="P504" s="366"/>
      <c r="Q504" s="366"/>
      <c r="R504" s="365"/>
      <c r="S504" s="363"/>
      <c r="T504" s="367"/>
    </row>
    <row r="505" spans="1:20" x14ac:dyDescent="0.3">
      <c r="A505" s="200"/>
      <c r="B505" s="200"/>
      <c r="C505" s="360"/>
      <c r="D505" s="361"/>
      <c r="F505" s="363"/>
      <c r="G505" s="36"/>
      <c r="H505" s="364"/>
      <c r="I505" s="365"/>
      <c r="J505" s="364"/>
      <c r="K505" s="364"/>
      <c r="L505" s="365"/>
      <c r="M505" s="364"/>
      <c r="N505" s="366"/>
      <c r="O505" s="366"/>
      <c r="P505" s="366"/>
      <c r="Q505" s="366"/>
      <c r="R505" s="365"/>
      <c r="S505" s="363"/>
      <c r="T505" s="367"/>
    </row>
    <row r="506" spans="1:20" x14ac:dyDescent="0.3">
      <c r="A506" s="200"/>
      <c r="B506" s="200"/>
      <c r="C506" s="360"/>
      <c r="D506" s="361"/>
      <c r="F506" s="363"/>
      <c r="G506" s="36"/>
      <c r="H506" s="364"/>
      <c r="I506" s="365"/>
      <c r="J506" s="364"/>
      <c r="K506" s="364"/>
      <c r="L506" s="365"/>
      <c r="M506" s="364"/>
      <c r="N506" s="366"/>
      <c r="O506" s="366"/>
      <c r="P506" s="366"/>
      <c r="Q506" s="366"/>
      <c r="R506" s="365"/>
      <c r="S506" s="363"/>
      <c r="T506" s="367"/>
    </row>
    <row r="507" spans="1:20" x14ac:dyDescent="0.3">
      <c r="A507" s="200"/>
      <c r="B507" s="200"/>
      <c r="C507" s="360"/>
      <c r="D507" s="361"/>
      <c r="F507" s="363"/>
      <c r="G507" s="36"/>
      <c r="H507" s="364"/>
      <c r="I507" s="365"/>
      <c r="J507" s="364"/>
      <c r="K507" s="364"/>
      <c r="L507" s="365"/>
      <c r="M507" s="364"/>
      <c r="N507" s="366"/>
      <c r="O507" s="366"/>
      <c r="P507" s="366"/>
      <c r="Q507" s="366"/>
      <c r="R507" s="365"/>
      <c r="S507" s="363"/>
      <c r="T507" s="367"/>
    </row>
    <row r="508" spans="1:20" x14ac:dyDescent="0.3">
      <c r="A508" s="200"/>
      <c r="B508" s="200"/>
      <c r="C508" s="360"/>
      <c r="D508" s="361"/>
      <c r="F508" s="363"/>
      <c r="G508" s="36"/>
      <c r="H508" s="364"/>
      <c r="I508" s="365"/>
      <c r="J508" s="364"/>
      <c r="K508" s="364"/>
      <c r="L508" s="365"/>
      <c r="M508" s="364"/>
      <c r="N508" s="366"/>
      <c r="O508" s="366"/>
      <c r="P508" s="366"/>
      <c r="Q508" s="366"/>
      <c r="R508" s="365"/>
      <c r="S508" s="363"/>
      <c r="T508" s="367"/>
    </row>
    <row r="509" spans="1:20" x14ac:dyDescent="0.3">
      <c r="A509" s="200"/>
      <c r="B509" s="200"/>
      <c r="C509" s="360"/>
      <c r="D509" s="361"/>
      <c r="F509" s="363"/>
      <c r="G509" s="36"/>
      <c r="H509" s="364"/>
      <c r="I509" s="365"/>
      <c r="J509" s="364"/>
      <c r="K509" s="364"/>
      <c r="L509" s="365"/>
      <c r="M509" s="364"/>
      <c r="N509" s="366"/>
      <c r="O509" s="366"/>
      <c r="P509" s="366"/>
      <c r="Q509" s="366"/>
      <c r="R509" s="365"/>
      <c r="S509" s="363"/>
      <c r="T509" s="367"/>
    </row>
    <row r="510" spans="1:20" x14ac:dyDescent="0.3">
      <c r="A510" s="200"/>
      <c r="B510" s="200"/>
      <c r="C510" s="360"/>
      <c r="D510" s="361"/>
      <c r="F510" s="363"/>
      <c r="G510" s="36"/>
      <c r="H510" s="364"/>
      <c r="I510" s="365"/>
      <c r="J510" s="364"/>
      <c r="K510" s="364"/>
      <c r="L510" s="365"/>
      <c r="M510" s="364"/>
      <c r="N510" s="366"/>
      <c r="O510" s="366"/>
      <c r="P510" s="366"/>
      <c r="Q510" s="366"/>
      <c r="R510" s="365"/>
      <c r="S510" s="363"/>
      <c r="T510" s="367"/>
    </row>
    <row r="511" spans="1:20" x14ac:dyDescent="0.3">
      <c r="A511" s="200"/>
      <c r="B511" s="200"/>
      <c r="C511" s="360"/>
      <c r="D511" s="361"/>
      <c r="F511" s="363"/>
      <c r="G511" s="36"/>
      <c r="H511" s="364"/>
      <c r="I511" s="365"/>
      <c r="J511" s="364"/>
      <c r="K511" s="364"/>
      <c r="L511" s="365"/>
      <c r="M511" s="364"/>
      <c r="N511" s="366"/>
      <c r="O511" s="366"/>
      <c r="P511" s="366"/>
      <c r="Q511" s="366"/>
      <c r="R511" s="365"/>
      <c r="S511" s="363"/>
      <c r="T511" s="367"/>
    </row>
    <row r="512" spans="1:20" x14ac:dyDescent="0.3">
      <c r="A512" s="200"/>
      <c r="B512" s="200"/>
      <c r="C512" s="360"/>
      <c r="D512" s="361"/>
      <c r="F512" s="363"/>
      <c r="G512" s="36"/>
      <c r="H512" s="364"/>
      <c r="I512" s="365"/>
      <c r="J512" s="364"/>
      <c r="K512" s="364"/>
      <c r="L512" s="365"/>
      <c r="M512" s="364"/>
      <c r="N512" s="366"/>
      <c r="O512" s="366"/>
      <c r="P512" s="366"/>
      <c r="Q512" s="366"/>
      <c r="R512" s="365"/>
      <c r="S512" s="363"/>
      <c r="T512" s="367"/>
    </row>
    <row r="513" spans="1:20" x14ac:dyDescent="0.3">
      <c r="A513" s="200"/>
      <c r="B513" s="200"/>
      <c r="C513" s="360"/>
      <c r="D513" s="361"/>
      <c r="F513" s="363"/>
      <c r="G513" s="36"/>
      <c r="H513" s="364"/>
      <c r="I513" s="365"/>
      <c r="J513" s="364"/>
      <c r="K513" s="364"/>
      <c r="L513" s="365"/>
      <c r="M513" s="364"/>
      <c r="N513" s="366"/>
      <c r="O513" s="366"/>
      <c r="P513" s="366"/>
      <c r="Q513" s="366"/>
      <c r="R513" s="365"/>
      <c r="S513" s="363"/>
      <c r="T513" s="367"/>
    </row>
    <row r="514" spans="1:20" x14ac:dyDescent="0.3">
      <c r="A514" s="200"/>
      <c r="B514" s="200"/>
      <c r="C514" s="360"/>
      <c r="D514" s="361"/>
      <c r="F514" s="363"/>
      <c r="G514" s="36"/>
      <c r="H514" s="364"/>
      <c r="I514" s="365"/>
      <c r="J514" s="364"/>
      <c r="K514" s="364"/>
      <c r="L514" s="365"/>
      <c r="M514" s="364"/>
      <c r="N514" s="366"/>
      <c r="O514" s="366"/>
      <c r="P514" s="366"/>
      <c r="Q514" s="366"/>
      <c r="R514" s="365"/>
      <c r="S514" s="363"/>
      <c r="T514" s="367"/>
    </row>
    <row r="515" spans="1:20" x14ac:dyDescent="0.3">
      <c r="A515" s="200"/>
      <c r="B515" s="200"/>
      <c r="C515" s="360"/>
      <c r="D515" s="361"/>
      <c r="F515" s="363"/>
      <c r="G515" s="36"/>
      <c r="H515" s="364"/>
      <c r="I515" s="365"/>
      <c r="J515" s="364"/>
      <c r="K515" s="364"/>
      <c r="L515" s="365"/>
      <c r="M515" s="364"/>
      <c r="N515" s="366"/>
      <c r="O515" s="366"/>
      <c r="P515" s="366"/>
      <c r="Q515" s="366"/>
      <c r="R515" s="365"/>
      <c r="S515" s="363"/>
      <c r="T515" s="367"/>
    </row>
    <row r="516" spans="1:20" x14ac:dyDescent="0.3">
      <c r="A516" s="200"/>
      <c r="B516" s="200"/>
      <c r="C516" s="360"/>
      <c r="D516" s="361"/>
      <c r="F516" s="363"/>
      <c r="G516" s="36"/>
      <c r="H516" s="364"/>
      <c r="I516" s="365"/>
      <c r="J516" s="364"/>
      <c r="K516" s="364"/>
      <c r="L516" s="365"/>
      <c r="M516" s="364"/>
      <c r="N516" s="366"/>
      <c r="O516" s="366"/>
      <c r="P516" s="366"/>
      <c r="Q516" s="366"/>
      <c r="R516" s="365"/>
      <c r="S516" s="363"/>
      <c r="T516" s="367"/>
    </row>
    <row r="517" spans="1:20" x14ac:dyDescent="0.3">
      <c r="A517" s="200"/>
      <c r="B517" s="200"/>
      <c r="C517" s="360"/>
      <c r="D517" s="361"/>
      <c r="F517" s="363"/>
      <c r="G517" s="36"/>
      <c r="H517" s="364"/>
      <c r="I517" s="365"/>
      <c r="J517" s="364"/>
      <c r="K517" s="364"/>
      <c r="L517" s="365"/>
      <c r="M517" s="364"/>
      <c r="N517" s="366"/>
      <c r="O517" s="366"/>
      <c r="P517" s="366"/>
      <c r="Q517" s="366"/>
      <c r="R517" s="365"/>
      <c r="S517" s="363"/>
      <c r="T517" s="367"/>
    </row>
    <row r="518" spans="1:20" x14ac:dyDescent="0.3">
      <c r="A518" s="200"/>
      <c r="B518" s="200"/>
      <c r="C518" s="360"/>
      <c r="D518" s="361"/>
      <c r="F518" s="363"/>
      <c r="G518" s="36"/>
      <c r="H518" s="364"/>
      <c r="I518" s="365"/>
      <c r="J518" s="364"/>
      <c r="K518" s="364"/>
      <c r="L518" s="365"/>
      <c r="M518" s="364"/>
      <c r="N518" s="366"/>
      <c r="O518" s="366"/>
      <c r="P518" s="366"/>
      <c r="Q518" s="366"/>
      <c r="R518" s="365"/>
      <c r="S518" s="363"/>
      <c r="T518" s="367"/>
    </row>
    <row r="519" spans="1:20" x14ac:dyDescent="0.3">
      <c r="A519" s="200"/>
      <c r="B519" s="200"/>
      <c r="C519" s="360"/>
      <c r="D519" s="361"/>
      <c r="F519" s="363"/>
      <c r="G519" s="36"/>
      <c r="H519" s="364"/>
      <c r="I519" s="365"/>
      <c r="J519" s="364"/>
      <c r="K519" s="364"/>
      <c r="L519" s="365"/>
      <c r="M519" s="364"/>
      <c r="N519" s="366"/>
      <c r="O519" s="366"/>
      <c r="P519" s="366"/>
      <c r="Q519" s="366"/>
      <c r="R519" s="365"/>
      <c r="S519" s="363"/>
      <c r="T519" s="367"/>
    </row>
    <row r="520" spans="1:20" x14ac:dyDescent="0.3">
      <c r="A520" s="200"/>
      <c r="B520" s="200"/>
      <c r="C520" s="360"/>
      <c r="D520" s="361"/>
      <c r="F520" s="363"/>
      <c r="G520" s="36"/>
      <c r="H520" s="364"/>
      <c r="I520" s="365"/>
      <c r="J520" s="364"/>
      <c r="K520" s="364"/>
      <c r="L520" s="365"/>
      <c r="M520" s="364"/>
      <c r="N520" s="366"/>
      <c r="O520" s="366"/>
      <c r="P520" s="366"/>
      <c r="Q520" s="366"/>
      <c r="R520" s="365"/>
      <c r="S520" s="363"/>
      <c r="T520" s="367"/>
    </row>
    <row r="521" spans="1:20" x14ac:dyDescent="0.3">
      <c r="A521" s="200"/>
      <c r="B521" s="200"/>
      <c r="C521" s="360"/>
      <c r="D521" s="361"/>
      <c r="F521" s="363"/>
      <c r="G521" s="36"/>
      <c r="H521" s="364"/>
      <c r="I521" s="365"/>
      <c r="J521" s="364"/>
      <c r="K521" s="364"/>
      <c r="L521" s="365"/>
      <c r="M521" s="364"/>
      <c r="N521" s="366"/>
      <c r="O521" s="366"/>
      <c r="P521" s="366"/>
      <c r="Q521" s="366"/>
      <c r="R521" s="365"/>
      <c r="S521" s="363"/>
      <c r="T521" s="367"/>
    </row>
    <row r="522" spans="1:20" x14ac:dyDescent="0.3">
      <c r="A522" s="200"/>
      <c r="B522" s="200"/>
      <c r="C522" s="360"/>
      <c r="D522" s="361"/>
      <c r="F522" s="363"/>
      <c r="G522" s="36"/>
      <c r="H522" s="364"/>
      <c r="I522" s="365"/>
      <c r="J522" s="364"/>
      <c r="K522" s="364"/>
      <c r="L522" s="365"/>
      <c r="M522" s="364"/>
      <c r="N522" s="366"/>
      <c r="O522" s="366"/>
      <c r="P522" s="366"/>
      <c r="Q522" s="366"/>
      <c r="R522" s="365"/>
      <c r="S522" s="363"/>
      <c r="T522" s="367"/>
    </row>
    <row r="523" spans="1:20" x14ac:dyDescent="0.3">
      <c r="A523" s="200"/>
      <c r="B523" s="200"/>
      <c r="C523" s="360"/>
      <c r="D523" s="361"/>
      <c r="F523" s="363"/>
      <c r="G523" s="36"/>
      <c r="H523" s="364"/>
      <c r="I523" s="365"/>
      <c r="J523" s="364"/>
      <c r="K523" s="364"/>
      <c r="L523" s="365"/>
      <c r="M523" s="364"/>
      <c r="N523" s="366"/>
      <c r="O523" s="366"/>
      <c r="P523" s="366"/>
      <c r="Q523" s="366"/>
      <c r="R523" s="365"/>
      <c r="S523" s="363"/>
      <c r="T523" s="367"/>
    </row>
    <row r="524" spans="1:20" x14ac:dyDescent="0.3">
      <c r="A524" s="200"/>
      <c r="B524" s="200"/>
      <c r="C524" s="360"/>
      <c r="D524" s="361"/>
      <c r="F524" s="363"/>
      <c r="G524" s="36"/>
      <c r="H524" s="364"/>
      <c r="I524" s="365"/>
      <c r="J524" s="364"/>
      <c r="K524" s="364"/>
      <c r="L524" s="365"/>
      <c r="M524" s="364"/>
      <c r="N524" s="366"/>
      <c r="O524" s="366"/>
      <c r="P524" s="366"/>
      <c r="Q524" s="366"/>
      <c r="R524" s="365"/>
      <c r="S524" s="363"/>
      <c r="T524" s="367"/>
    </row>
    <row r="525" spans="1:20" x14ac:dyDescent="0.3">
      <c r="A525" s="200"/>
      <c r="B525" s="200"/>
      <c r="C525" s="360"/>
      <c r="D525" s="361"/>
      <c r="F525" s="363"/>
      <c r="G525" s="36"/>
      <c r="H525" s="364"/>
      <c r="I525" s="365"/>
      <c r="J525" s="364"/>
      <c r="K525" s="364"/>
      <c r="L525" s="365"/>
      <c r="M525" s="364"/>
      <c r="N525" s="366"/>
      <c r="O525" s="366"/>
      <c r="P525" s="366"/>
      <c r="Q525" s="366"/>
      <c r="R525" s="365"/>
      <c r="S525" s="363"/>
      <c r="T525" s="367"/>
    </row>
    <row r="526" spans="1:20" x14ac:dyDescent="0.3">
      <c r="A526" s="200"/>
      <c r="B526" s="200"/>
      <c r="C526" s="360"/>
      <c r="D526" s="361"/>
      <c r="F526" s="363"/>
      <c r="G526" s="36"/>
      <c r="H526" s="364"/>
      <c r="I526" s="365"/>
      <c r="J526" s="364"/>
      <c r="K526" s="364"/>
      <c r="L526" s="365"/>
      <c r="M526" s="364"/>
      <c r="N526" s="366"/>
      <c r="O526" s="366"/>
      <c r="P526" s="366"/>
      <c r="Q526" s="366"/>
      <c r="R526" s="365"/>
      <c r="S526" s="363"/>
      <c r="T526" s="367"/>
    </row>
    <row r="527" spans="1:20" x14ac:dyDescent="0.3">
      <c r="A527" s="200"/>
      <c r="B527" s="200"/>
      <c r="C527" s="360"/>
      <c r="D527" s="361"/>
      <c r="F527" s="363"/>
      <c r="G527" s="36"/>
      <c r="H527" s="364"/>
      <c r="I527" s="365"/>
      <c r="J527" s="364"/>
      <c r="K527" s="364"/>
      <c r="L527" s="365"/>
      <c r="M527" s="364"/>
      <c r="N527" s="366"/>
      <c r="O527" s="366"/>
      <c r="P527" s="366"/>
      <c r="Q527" s="366"/>
      <c r="R527" s="365"/>
      <c r="S527" s="363"/>
      <c r="T527" s="367"/>
    </row>
    <row r="528" spans="1:20" x14ac:dyDescent="0.3">
      <c r="A528" s="200"/>
      <c r="B528" s="200"/>
      <c r="C528" s="360"/>
      <c r="D528" s="361"/>
      <c r="F528" s="363"/>
      <c r="G528" s="36"/>
      <c r="H528" s="364"/>
      <c r="I528" s="365"/>
      <c r="J528" s="364"/>
      <c r="K528" s="364"/>
      <c r="L528" s="365"/>
      <c r="M528" s="364"/>
      <c r="N528" s="366"/>
      <c r="O528" s="366"/>
      <c r="P528" s="366"/>
      <c r="Q528" s="366"/>
      <c r="R528" s="365"/>
      <c r="S528" s="363"/>
      <c r="T528" s="367"/>
    </row>
    <row r="529" spans="1:20" x14ac:dyDescent="0.3">
      <c r="A529" s="200"/>
      <c r="B529" s="200"/>
      <c r="C529" s="360"/>
      <c r="D529" s="361"/>
      <c r="F529" s="363"/>
      <c r="G529" s="36"/>
      <c r="H529" s="364"/>
      <c r="I529" s="365"/>
      <c r="J529" s="364"/>
      <c r="K529" s="364"/>
      <c r="L529" s="365"/>
      <c r="M529" s="364"/>
      <c r="N529" s="366"/>
      <c r="O529" s="366"/>
      <c r="P529" s="366"/>
      <c r="Q529" s="366"/>
      <c r="R529" s="365"/>
      <c r="S529" s="363"/>
      <c r="T529" s="367"/>
    </row>
    <row r="530" spans="1:20" x14ac:dyDescent="0.3">
      <c r="A530" s="200"/>
      <c r="B530" s="200"/>
      <c r="C530" s="360"/>
      <c r="D530" s="361"/>
      <c r="F530" s="363"/>
      <c r="G530" s="36"/>
      <c r="H530" s="364"/>
      <c r="I530" s="365"/>
      <c r="J530" s="364"/>
      <c r="K530" s="364"/>
      <c r="L530" s="365"/>
      <c r="M530" s="364"/>
      <c r="N530" s="366"/>
      <c r="O530" s="366"/>
      <c r="P530" s="366"/>
      <c r="Q530" s="366"/>
      <c r="R530" s="365"/>
      <c r="S530" s="363"/>
      <c r="T530" s="367"/>
    </row>
    <row r="531" spans="1:20" x14ac:dyDescent="0.3">
      <c r="A531" s="200"/>
      <c r="B531" s="200"/>
      <c r="C531" s="360"/>
      <c r="D531" s="361"/>
      <c r="F531" s="363"/>
      <c r="G531" s="36"/>
      <c r="H531" s="364"/>
      <c r="I531" s="365"/>
      <c r="J531" s="364"/>
      <c r="K531" s="364"/>
      <c r="L531" s="365"/>
      <c r="M531" s="364"/>
      <c r="N531" s="366"/>
      <c r="O531" s="366"/>
      <c r="P531" s="366"/>
      <c r="Q531" s="366"/>
      <c r="R531" s="365"/>
      <c r="S531" s="363"/>
      <c r="T531" s="367"/>
    </row>
    <row r="532" spans="1:20" x14ac:dyDescent="0.3">
      <c r="A532" s="200"/>
      <c r="B532" s="200"/>
      <c r="C532" s="360"/>
      <c r="D532" s="361"/>
      <c r="F532" s="363"/>
      <c r="G532" s="36"/>
      <c r="H532" s="364"/>
      <c r="I532" s="365"/>
      <c r="J532" s="364"/>
      <c r="K532" s="364"/>
      <c r="L532" s="365"/>
      <c r="M532" s="364"/>
      <c r="N532" s="366"/>
      <c r="O532" s="366"/>
      <c r="P532" s="366"/>
      <c r="Q532" s="366"/>
      <c r="R532" s="365"/>
      <c r="S532" s="363"/>
      <c r="T532" s="367"/>
    </row>
    <row r="533" spans="1:20" x14ac:dyDescent="0.3">
      <c r="A533" s="200"/>
      <c r="B533" s="200"/>
      <c r="C533" s="360"/>
      <c r="D533" s="361"/>
      <c r="F533" s="363"/>
      <c r="G533" s="36"/>
      <c r="H533" s="364"/>
      <c r="I533" s="365"/>
      <c r="J533" s="364"/>
      <c r="K533" s="364"/>
      <c r="L533" s="365"/>
      <c r="M533" s="364"/>
      <c r="N533" s="366"/>
      <c r="O533" s="366"/>
      <c r="P533" s="366"/>
      <c r="Q533" s="366"/>
      <c r="R533" s="365"/>
      <c r="S533" s="363"/>
      <c r="T533" s="367"/>
    </row>
    <row r="534" spans="1:20" x14ac:dyDescent="0.3">
      <c r="A534" s="200"/>
      <c r="B534" s="200"/>
      <c r="C534" s="360"/>
      <c r="D534" s="361"/>
      <c r="F534" s="363"/>
      <c r="G534" s="36"/>
      <c r="H534" s="364"/>
      <c r="I534" s="365"/>
      <c r="J534" s="364"/>
      <c r="K534" s="364"/>
      <c r="L534" s="365"/>
      <c r="M534" s="364"/>
      <c r="N534" s="366"/>
      <c r="O534" s="366"/>
      <c r="P534" s="366"/>
      <c r="Q534" s="366"/>
      <c r="R534" s="365"/>
      <c r="S534" s="363"/>
      <c r="T534" s="367"/>
    </row>
    <row r="535" spans="1:20" x14ac:dyDescent="0.3">
      <c r="A535" s="200"/>
      <c r="B535" s="200"/>
      <c r="C535" s="360"/>
      <c r="D535" s="361"/>
      <c r="F535" s="363"/>
      <c r="G535" s="36"/>
      <c r="H535" s="364"/>
      <c r="I535" s="365"/>
      <c r="J535" s="364"/>
      <c r="K535" s="364"/>
      <c r="L535" s="365"/>
      <c r="M535" s="364"/>
      <c r="N535" s="366"/>
      <c r="O535" s="366"/>
      <c r="P535" s="366"/>
      <c r="Q535" s="366"/>
      <c r="R535" s="365"/>
      <c r="S535" s="363"/>
      <c r="T535" s="367"/>
    </row>
    <row r="536" spans="1:20" x14ac:dyDescent="0.3">
      <c r="A536" s="200"/>
      <c r="B536" s="200"/>
      <c r="C536" s="360"/>
      <c r="D536" s="361"/>
      <c r="F536" s="363"/>
      <c r="G536" s="36"/>
      <c r="H536" s="364"/>
      <c r="I536" s="365"/>
      <c r="J536" s="364"/>
      <c r="K536" s="364"/>
      <c r="L536" s="365"/>
      <c r="M536" s="364"/>
      <c r="N536" s="366"/>
      <c r="O536" s="366"/>
      <c r="P536" s="366"/>
      <c r="Q536" s="366"/>
      <c r="R536" s="365"/>
      <c r="S536" s="363"/>
      <c r="T536" s="367"/>
    </row>
    <row r="537" spans="1:20" x14ac:dyDescent="0.3">
      <c r="A537" s="200"/>
      <c r="B537" s="200"/>
      <c r="C537" s="360"/>
      <c r="D537" s="361"/>
      <c r="F537" s="363"/>
      <c r="G537" s="36"/>
      <c r="H537" s="364"/>
      <c r="I537" s="365"/>
      <c r="J537" s="364"/>
      <c r="K537" s="364"/>
      <c r="L537" s="365"/>
      <c r="M537" s="364"/>
      <c r="N537" s="366"/>
      <c r="O537" s="366"/>
      <c r="P537" s="366"/>
      <c r="Q537" s="366"/>
      <c r="R537" s="365"/>
      <c r="S537" s="363"/>
      <c r="T537" s="367"/>
    </row>
    <row r="538" spans="1:20" x14ac:dyDescent="0.3">
      <c r="A538" s="200"/>
      <c r="B538" s="200"/>
      <c r="C538" s="360"/>
      <c r="D538" s="361"/>
      <c r="F538" s="363"/>
      <c r="G538" s="36"/>
      <c r="H538" s="364"/>
      <c r="I538" s="365"/>
      <c r="J538" s="364"/>
      <c r="K538" s="364"/>
      <c r="L538" s="365"/>
      <c r="M538" s="364"/>
      <c r="N538" s="366"/>
      <c r="O538" s="366"/>
      <c r="P538" s="366"/>
      <c r="Q538" s="366"/>
      <c r="R538" s="365"/>
      <c r="S538" s="363"/>
      <c r="T538" s="367"/>
    </row>
    <row r="539" spans="1:20" x14ac:dyDescent="0.3">
      <c r="A539" s="200"/>
      <c r="B539" s="200"/>
      <c r="C539" s="360"/>
      <c r="D539" s="361"/>
      <c r="F539" s="363"/>
      <c r="G539" s="36"/>
      <c r="H539" s="364"/>
      <c r="I539" s="365"/>
      <c r="J539" s="364"/>
      <c r="K539" s="364"/>
      <c r="L539" s="365"/>
      <c r="M539" s="364"/>
      <c r="N539" s="366"/>
      <c r="O539" s="366"/>
      <c r="P539" s="366"/>
      <c r="Q539" s="366"/>
      <c r="R539" s="365"/>
      <c r="S539" s="363"/>
      <c r="T539" s="367"/>
    </row>
    <row r="540" spans="1:20" x14ac:dyDescent="0.3">
      <c r="A540" s="200"/>
      <c r="B540" s="200"/>
      <c r="C540" s="360"/>
      <c r="D540" s="361"/>
      <c r="F540" s="363"/>
      <c r="G540" s="36"/>
      <c r="H540" s="364"/>
      <c r="I540" s="365"/>
      <c r="J540" s="364"/>
      <c r="K540" s="364"/>
      <c r="L540" s="365"/>
      <c r="M540" s="364"/>
      <c r="N540" s="366"/>
      <c r="O540" s="366"/>
      <c r="P540" s="366"/>
      <c r="Q540" s="366"/>
      <c r="R540" s="365"/>
      <c r="S540" s="363"/>
      <c r="T540" s="367"/>
    </row>
    <row r="541" spans="1:20" x14ac:dyDescent="0.3">
      <c r="A541" s="200"/>
      <c r="B541" s="200"/>
      <c r="C541" s="360"/>
      <c r="D541" s="361"/>
      <c r="F541" s="363"/>
      <c r="G541" s="36"/>
      <c r="H541" s="364"/>
      <c r="I541" s="365"/>
      <c r="J541" s="364"/>
      <c r="K541" s="364"/>
      <c r="L541" s="365"/>
      <c r="M541" s="364"/>
      <c r="N541" s="366"/>
      <c r="O541" s="366"/>
      <c r="P541" s="366"/>
      <c r="Q541" s="366"/>
      <c r="R541" s="365"/>
      <c r="S541" s="363"/>
      <c r="T541" s="367"/>
    </row>
    <row r="542" spans="1:20" x14ac:dyDescent="0.3">
      <c r="A542" s="200"/>
      <c r="B542" s="200"/>
      <c r="C542" s="360"/>
      <c r="D542" s="361"/>
      <c r="F542" s="363"/>
      <c r="G542" s="36"/>
      <c r="H542" s="364"/>
      <c r="I542" s="365"/>
      <c r="J542" s="364"/>
      <c r="K542" s="364"/>
      <c r="L542" s="365"/>
      <c r="M542" s="364"/>
      <c r="N542" s="366"/>
      <c r="O542" s="366"/>
      <c r="P542" s="366"/>
      <c r="Q542" s="366"/>
      <c r="R542" s="365"/>
      <c r="S542" s="363"/>
      <c r="T542" s="367"/>
    </row>
    <row r="543" spans="1:20" x14ac:dyDescent="0.3">
      <c r="A543" s="200"/>
      <c r="B543" s="200"/>
      <c r="C543" s="360"/>
      <c r="D543" s="361"/>
      <c r="F543" s="363"/>
      <c r="G543" s="36"/>
      <c r="H543" s="364"/>
      <c r="I543" s="365"/>
      <c r="J543" s="364"/>
      <c r="K543" s="364"/>
      <c r="L543" s="365"/>
      <c r="M543" s="364"/>
      <c r="N543" s="366"/>
      <c r="O543" s="366"/>
      <c r="P543" s="366"/>
      <c r="Q543" s="366"/>
      <c r="R543" s="365"/>
      <c r="S543" s="363"/>
      <c r="T543" s="367"/>
    </row>
    <row r="544" spans="1:20" x14ac:dyDescent="0.3">
      <c r="A544" s="200"/>
      <c r="B544" s="200"/>
      <c r="C544" s="360"/>
      <c r="D544" s="361"/>
      <c r="F544" s="363"/>
      <c r="G544" s="36"/>
      <c r="H544" s="364"/>
      <c r="I544" s="365"/>
      <c r="J544" s="364"/>
      <c r="K544" s="364"/>
      <c r="L544" s="365"/>
      <c r="M544" s="364"/>
      <c r="N544" s="366"/>
      <c r="O544" s="366"/>
      <c r="P544" s="366"/>
      <c r="Q544" s="366"/>
      <c r="R544" s="365"/>
      <c r="S544" s="363"/>
      <c r="T544" s="367"/>
    </row>
    <row r="545" spans="1:20" x14ac:dyDescent="0.3">
      <c r="A545" s="200"/>
      <c r="B545" s="200"/>
      <c r="C545" s="360"/>
      <c r="D545" s="361"/>
      <c r="F545" s="363"/>
      <c r="G545" s="36"/>
      <c r="H545" s="364"/>
      <c r="I545" s="365"/>
      <c r="J545" s="364"/>
      <c r="K545" s="364"/>
      <c r="L545" s="365"/>
      <c r="M545" s="364"/>
      <c r="N545" s="366"/>
      <c r="O545" s="366"/>
      <c r="P545" s="366"/>
      <c r="Q545" s="366"/>
      <c r="R545" s="365"/>
      <c r="S545" s="363"/>
      <c r="T545" s="367"/>
    </row>
    <row r="546" spans="1:20" x14ac:dyDescent="0.3">
      <c r="A546" s="200"/>
      <c r="B546" s="200"/>
      <c r="C546" s="360"/>
      <c r="D546" s="361"/>
      <c r="F546" s="363"/>
      <c r="G546" s="36"/>
      <c r="H546" s="364"/>
      <c r="I546" s="365"/>
      <c r="J546" s="364"/>
      <c r="K546" s="364"/>
      <c r="L546" s="365"/>
      <c r="M546" s="364"/>
      <c r="N546" s="366"/>
      <c r="O546" s="366"/>
      <c r="P546" s="366"/>
      <c r="Q546" s="366"/>
      <c r="R546" s="365"/>
      <c r="S546" s="363"/>
      <c r="T546" s="367"/>
    </row>
    <row r="547" spans="1:20" x14ac:dyDescent="0.3">
      <c r="A547" s="200"/>
      <c r="B547" s="200"/>
      <c r="C547" s="360"/>
      <c r="D547" s="361"/>
      <c r="F547" s="363"/>
      <c r="G547" s="36"/>
      <c r="H547" s="364"/>
      <c r="I547" s="365"/>
      <c r="J547" s="364"/>
      <c r="K547" s="364"/>
      <c r="L547" s="365"/>
      <c r="M547" s="364"/>
      <c r="N547" s="366"/>
      <c r="O547" s="366"/>
      <c r="P547" s="366"/>
      <c r="Q547" s="366"/>
      <c r="R547" s="365"/>
      <c r="S547" s="363"/>
      <c r="T547" s="367"/>
    </row>
    <row r="548" spans="1:20" x14ac:dyDescent="0.3">
      <c r="A548" s="200"/>
      <c r="B548" s="200"/>
      <c r="C548" s="360"/>
      <c r="D548" s="361"/>
      <c r="F548" s="363"/>
      <c r="G548" s="36"/>
      <c r="H548" s="364"/>
      <c r="I548" s="365"/>
      <c r="J548" s="364"/>
      <c r="K548" s="364"/>
      <c r="L548" s="365"/>
      <c r="M548" s="364"/>
      <c r="N548" s="366"/>
      <c r="O548" s="366"/>
      <c r="P548" s="366"/>
      <c r="Q548" s="366"/>
      <c r="R548" s="365"/>
      <c r="S548" s="363"/>
      <c r="T548" s="367"/>
    </row>
    <row r="549" spans="1:20" x14ac:dyDescent="0.3">
      <c r="A549" s="200"/>
      <c r="B549" s="200"/>
      <c r="C549" s="360"/>
      <c r="D549" s="361"/>
      <c r="F549" s="363"/>
      <c r="G549" s="36"/>
      <c r="H549" s="364"/>
      <c r="I549" s="365"/>
      <c r="J549" s="364"/>
      <c r="K549" s="364"/>
      <c r="L549" s="365"/>
      <c r="M549" s="364"/>
      <c r="N549" s="366"/>
      <c r="O549" s="366"/>
      <c r="P549" s="366"/>
      <c r="Q549" s="366"/>
      <c r="R549" s="365"/>
      <c r="S549" s="363"/>
      <c r="T549" s="367"/>
    </row>
    <row r="550" spans="1:20" x14ac:dyDescent="0.3">
      <c r="A550" s="200"/>
      <c r="B550" s="200"/>
      <c r="C550" s="360"/>
      <c r="D550" s="361"/>
      <c r="F550" s="363"/>
      <c r="G550" s="36"/>
      <c r="H550" s="364"/>
      <c r="I550" s="365"/>
      <c r="J550" s="364"/>
      <c r="K550" s="364"/>
      <c r="L550" s="365"/>
      <c r="M550" s="364"/>
      <c r="N550" s="366"/>
      <c r="O550" s="366"/>
      <c r="P550" s="366"/>
      <c r="Q550" s="366"/>
      <c r="R550" s="365"/>
      <c r="S550" s="363"/>
      <c r="T550" s="367"/>
    </row>
    <row r="551" spans="1:20" x14ac:dyDescent="0.3">
      <c r="A551" s="200"/>
      <c r="B551" s="200"/>
      <c r="C551" s="360"/>
      <c r="D551" s="361"/>
      <c r="F551" s="363"/>
      <c r="G551" s="36"/>
      <c r="H551" s="364"/>
      <c r="I551" s="365"/>
      <c r="J551" s="364"/>
      <c r="K551" s="364"/>
      <c r="L551" s="365"/>
      <c r="M551" s="364"/>
      <c r="N551" s="366"/>
      <c r="O551" s="366"/>
      <c r="P551" s="366"/>
      <c r="Q551" s="366"/>
      <c r="R551" s="365"/>
      <c r="S551" s="363"/>
      <c r="T551" s="367"/>
    </row>
    <row r="552" spans="1:20" x14ac:dyDescent="0.3">
      <c r="A552" s="200"/>
      <c r="B552" s="200"/>
      <c r="C552" s="360"/>
      <c r="D552" s="361"/>
      <c r="F552" s="363"/>
      <c r="G552" s="36"/>
      <c r="H552" s="364"/>
      <c r="I552" s="365"/>
      <c r="J552" s="364"/>
      <c r="K552" s="364"/>
      <c r="L552" s="365"/>
      <c r="M552" s="364"/>
      <c r="N552" s="366"/>
      <c r="O552" s="366"/>
      <c r="P552" s="366"/>
      <c r="Q552" s="366"/>
      <c r="R552" s="365"/>
      <c r="S552" s="363"/>
      <c r="T552" s="367"/>
    </row>
    <row r="553" spans="1:20" x14ac:dyDescent="0.3">
      <c r="A553" s="200"/>
      <c r="B553" s="200"/>
      <c r="C553" s="360"/>
      <c r="D553" s="361"/>
      <c r="F553" s="363"/>
      <c r="G553" s="36"/>
      <c r="H553" s="364"/>
      <c r="I553" s="365"/>
      <c r="J553" s="364"/>
      <c r="K553" s="364"/>
      <c r="L553" s="365"/>
      <c r="M553" s="364"/>
      <c r="N553" s="366"/>
      <c r="O553" s="366"/>
      <c r="P553" s="366"/>
      <c r="Q553" s="366"/>
      <c r="R553" s="365"/>
      <c r="S553" s="363"/>
      <c r="T553" s="367"/>
    </row>
    <row r="554" spans="1:20" x14ac:dyDescent="0.3">
      <c r="A554" s="200"/>
      <c r="B554" s="200"/>
      <c r="C554" s="360"/>
      <c r="D554" s="361"/>
      <c r="F554" s="363"/>
      <c r="G554" s="36"/>
      <c r="H554" s="364"/>
      <c r="I554" s="365"/>
      <c r="J554" s="364"/>
      <c r="K554" s="364"/>
      <c r="L554" s="365"/>
      <c r="M554" s="364"/>
      <c r="N554" s="366"/>
      <c r="O554" s="366"/>
      <c r="P554" s="366"/>
      <c r="Q554" s="366"/>
      <c r="R554" s="365"/>
      <c r="S554" s="363"/>
      <c r="T554" s="367"/>
    </row>
    <row r="555" spans="1:20" x14ac:dyDescent="0.3">
      <c r="A555" s="200"/>
      <c r="B555" s="200"/>
      <c r="C555" s="360"/>
      <c r="D555" s="361"/>
      <c r="F555" s="363"/>
      <c r="G555" s="36"/>
      <c r="H555" s="364"/>
      <c r="I555" s="365"/>
      <c r="J555" s="364"/>
      <c r="K555" s="364"/>
      <c r="L555" s="365"/>
      <c r="M555" s="364"/>
      <c r="N555" s="366"/>
      <c r="O555" s="366"/>
      <c r="P555" s="366"/>
      <c r="Q555" s="366"/>
      <c r="R555" s="365"/>
      <c r="S555" s="363"/>
      <c r="T555" s="367"/>
    </row>
    <row r="556" spans="1:20" x14ac:dyDescent="0.3">
      <c r="A556" s="200"/>
      <c r="B556" s="200"/>
      <c r="C556" s="360"/>
      <c r="D556" s="361"/>
      <c r="F556" s="363"/>
      <c r="G556" s="36"/>
      <c r="H556" s="364"/>
      <c r="I556" s="365"/>
      <c r="J556" s="364"/>
      <c r="K556" s="364"/>
      <c r="L556" s="365"/>
      <c r="M556" s="364"/>
      <c r="N556" s="366"/>
      <c r="O556" s="366"/>
      <c r="P556" s="366"/>
      <c r="Q556" s="366"/>
      <c r="R556" s="365"/>
      <c r="S556" s="363"/>
      <c r="T556" s="367"/>
    </row>
    <row r="557" spans="1:20" x14ac:dyDescent="0.3">
      <c r="A557" s="200"/>
      <c r="B557" s="200"/>
      <c r="C557" s="360"/>
      <c r="D557" s="361"/>
      <c r="F557" s="363"/>
      <c r="G557" s="36"/>
      <c r="H557" s="364"/>
      <c r="I557" s="365"/>
      <c r="J557" s="364"/>
      <c r="K557" s="364"/>
      <c r="L557" s="365"/>
      <c r="M557" s="364"/>
      <c r="N557" s="366"/>
      <c r="O557" s="366"/>
      <c r="P557" s="366"/>
      <c r="Q557" s="366"/>
      <c r="R557" s="365"/>
      <c r="S557" s="363"/>
      <c r="T557" s="367"/>
    </row>
    <row r="558" spans="1:20" x14ac:dyDescent="0.3">
      <c r="A558" s="200"/>
      <c r="B558" s="200"/>
      <c r="C558" s="360"/>
      <c r="D558" s="361"/>
      <c r="F558" s="363"/>
      <c r="G558" s="36"/>
      <c r="H558" s="364"/>
      <c r="I558" s="365"/>
      <c r="J558" s="364"/>
      <c r="K558" s="364"/>
      <c r="L558" s="365"/>
      <c r="M558" s="364"/>
      <c r="N558" s="366"/>
      <c r="O558" s="366"/>
      <c r="P558" s="366"/>
      <c r="Q558" s="366"/>
      <c r="R558" s="365"/>
      <c r="S558" s="363"/>
      <c r="T558" s="367"/>
    </row>
    <row r="559" spans="1:20" x14ac:dyDescent="0.3">
      <c r="A559" s="200"/>
      <c r="B559" s="200"/>
      <c r="C559" s="360"/>
      <c r="D559" s="361"/>
      <c r="F559" s="363"/>
      <c r="G559" s="36"/>
      <c r="H559" s="364"/>
      <c r="I559" s="365"/>
      <c r="J559" s="364"/>
      <c r="K559" s="364"/>
      <c r="L559" s="365"/>
      <c r="M559" s="364"/>
      <c r="N559" s="366"/>
      <c r="O559" s="366"/>
      <c r="P559" s="366"/>
      <c r="Q559" s="366"/>
      <c r="R559" s="365"/>
      <c r="S559" s="363"/>
      <c r="T559" s="367"/>
    </row>
    <row r="560" spans="1:20" x14ac:dyDescent="0.3">
      <c r="A560" s="200"/>
      <c r="B560" s="200"/>
      <c r="C560" s="360"/>
      <c r="D560" s="361"/>
      <c r="F560" s="363"/>
      <c r="G560" s="36"/>
      <c r="H560" s="364"/>
      <c r="I560" s="365"/>
      <c r="J560" s="364"/>
      <c r="K560" s="364"/>
      <c r="L560" s="365"/>
      <c r="M560" s="364"/>
      <c r="N560" s="366"/>
      <c r="O560" s="366"/>
      <c r="P560" s="366"/>
      <c r="Q560" s="366"/>
      <c r="R560" s="365"/>
      <c r="S560" s="363"/>
      <c r="T560" s="367"/>
    </row>
    <row r="561" spans="1:20" x14ac:dyDescent="0.3">
      <c r="A561" s="200"/>
      <c r="B561" s="200"/>
      <c r="C561" s="360"/>
      <c r="D561" s="361"/>
      <c r="F561" s="363"/>
      <c r="G561" s="36"/>
      <c r="H561" s="364"/>
      <c r="I561" s="365"/>
      <c r="J561" s="364"/>
      <c r="K561" s="364"/>
      <c r="L561" s="365"/>
      <c r="M561" s="364"/>
      <c r="N561" s="366"/>
      <c r="O561" s="366"/>
      <c r="P561" s="366"/>
      <c r="Q561" s="366"/>
      <c r="R561" s="365"/>
      <c r="S561" s="363"/>
      <c r="T561" s="367"/>
    </row>
    <row r="562" spans="1:20" x14ac:dyDescent="0.3">
      <c r="A562" s="200"/>
      <c r="B562" s="200"/>
      <c r="C562" s="360"/>
      <c r="D562" s="361"/>
      <c r="F562" s="363"/>
      <c r="G562" s="36"/>
      <c r="H562" s="364"/>
      <c r="I562" s="365"/>
      <c r="J562" s="364"/>
      <c r="K562" s="364"/>
      <c r="L562" s="365"/>
      <c r="M562" s="364"/>
      <c r="N562" s="366"/>
      <c r="O562" s="366"/>
      <c r="P562" s="366"/>
      <c r="Q562" s="366"/>
      <c r="R562" s="365"/>
      <c r="S562" s="363"/>
      <c r="T562" s="367"/>
    </row>
    <row r="563" spans="1:20" x14ac:dyDescent="0.3">
      <c r="A563" s="200"/>
      <c r="B563" s="200"/>
      <c r="C563" s="360"/>
      <c r="D563" s="361"/>
      <c r="F563" s="363"/>
      <c r="G563" s="36"/>
      <c r="H563" s="364"/>
      <c r="I563" s="365"/>
      <c r="J563" s="364"/>
      <c r="K563" s="364"/>
      <c r="L563" s="365"/>
      <c r="M563" s="364"/>
      <c r="N563" s="366"/>
      <c r="O563" s="366"/>
      <c r="P563" s="366"/>
      <c r="Q563" s="366"/>
      <c r="R563" s="365"/>
      <c r="S563" s="363"/>
      <c r="T563" s="367"/>
    </row>
    <row r="564" spans="1:20" x14ac:dyDescent="0.3">
      <c r="A564" s="200"/>
      <c r="B564" s="200"/>
      <c r="C564" s="360"/>
      <c r="D564" s="361"/>
      <c r="F564" s="363"/>
      <c r="G564" s="36"/>
      <c r="H564" s="364"/>
      <c r="I564" s="365"/>
      <c r="J564" s="364"/>
      <c r="K564" s="364"/>
      <c r="L564" s="365"/>
      <c r="M564" s="364"/>
      <c r="N564" s="366"/>
      <c r="O564" s="366"/>
      <c r="P564" s="366"/>
      <c r="Q564" s="366"/>
      <c r="R564" s="365"/>
      <c r="S564" s="363"/>
      <c r="T564" s="367"/>
    </row>
    <row r="565" spans="1:20" x14ac:dyDescent="0.3">
      <c r="A565" s="200"/>
      <c r="B565" s="200"/>
      <c r="C565" s="360"/>
      <c r="D565" s="361"/>
      <c r="F565" s="363"/>
      <c r="G565" s="36"/>
      <c r="H565" s="364"/>
      <c r="I565" s="365"/>
      <c r="J565" s="364"/>
      <c r="K565" s="364"/>
      <c r="L565" s="365"/>
      <c r="M565" s="364"/>
      <c r="N565" s="366"/>
      <c r="O565" s="366"/>
      <c r="P565" s="366"/>
      <c r="Q565" s="366"/>
      <c r="R565" s="365"/>
      <c r="S565" s="363"/>
      <c r="T565" s="367"/>
    </row>
    <row r="566" spans="1:20" x14ac:dyDescent="0.3">
      <c r="A566" s="200"/>
      <c r="B566" s="200"/>
      <c r="C566" s="360"/>
      <c r="D566" s="361"/>
      <c r="F566" s="363"/>
      <c r="G566" s="36"/>
      <c r="H566" s="364"/>
      <c r="I566" s="365"/>
      <c r="J566" s="364"/>
      <c r="K566" s="364"/>
      <c r="L566" s="365"/>
      <c r="M566" s="364"/>
      <c r="N566" s="366"/>
      <c r="O566" s="366"/>
      <c r="P566" s="366"/>
      <c r="Q566" s="366"/>
      <c r="R566" s="365"/>
      <c r="S566" s="363"/>
      <c r="T566" s="367"/>
    </row>
    <row r="567" spans="1:20" x14ac:dyDescent="0.3">
      <c r="A567" s="200"/>
      <c r="B567" s="200"/>
      <c r="C567" s="360"/>
      <c r="D567" s="361"/>
      <c r="F567" s="363"/>
      <c r="G567" s="36"/>
      <c r="H567" s="364"/>
      <c r="I567" s="365"/>
      <c r="J567" s="364"/>
      <c r="K567" s="364"/>
      <c r="L567" s="365"/>
      <c r="M567" s="364"/>
      <c r="N567" s="366"/>
      <c r="O567" s="366"/>
      <c r="P567" s="366"/>
      <c r="Q567" s="366"/>
      <c r="R567" s="365"/>
      <c r="S567" s="363"/>
      <c r="T567" s="367"/>
    </row>
    <row r="568" spans="1:20" x14ac:dyDescent="0.3">
      <c r="A568" s="200"/>
      <c r="B568" s="200"/>
      <c r="C568" s="360"/>
      <c r="D568" s="361"/>
      <c r="F568" s="363"/>
      <c r="G568" s="36"/>
      <c r="H568" s="364"/>
      <c r="I568" s="365"/>
      <c r="J568" s="364"/>
      <c r="K568" s="364"/>
      <c r="L568" s="365"/>
      <c r="M568" s="364"/>
      <c r="N568" s="366"/>
      <c r="O568" s="366"/>
      <c r="P568" s="366"/>
      <c r="Q568" s="366"/>
      <c r="R568" s="365"/>
      <c r="S568" s="363"/>
      <c r="T568" s="367"/>
    </row>
    <row r="569" spans="1:20" x14ac:dyDescent="0.3">
      <c r="A569" s="200"/>
      <c r="B569" s="200"/>
      <c r="C569" s="360"/>
      <c r="D569" s="361"/>
      <c r="F569" s="363"/>
      <c r="G569" s="36"/>
      <c r="H569" s="364"/>
      <c r="I569" s="365"/>
      <c r="J569" s="364"/>
      <c r="K569" s="364"/>
      <c r="L569" s="365"/>
      <c r="M569" s="364"/>
      <c r="N569" s="366"/>
      <c r="O569" s="366"/>
      <c r="P569" s="366"/>
      <c r="Q569" s="366"/>
      <c r="R569" s="365"/>
      <c r="S569" s="363"/>
      <c r="T569" s="367"/>
    </row>
    <row r="570" spans="1:20" x14ac:dyDescent="0.3">
      <c r="A570" s="200"/>
      <c r="B570" s="200"/>
      <c r="C570" s="360"/>
      <c r="D570" s="361"/>
      <c r="F570" s="363"/>
      <c r="G570" s="36"/>
      <c r="H570" s="364"/>
      <c r="I570" s="365"/>
      <c r="J570" s="364"/>
      <c r="K570" s="364"/>
      <c r="L570" s="365"/>
      <c r="M570" s="364"/>
      <c r="N570" s="366"/>
      <c r="O570" s="366"/>
      <c r="P570" s="366"/>
      <c r="Q570" s="366"/>
      <c r="R570" s="365"/>
      <c r="S570" s="363"/>
      <c r="T570" s="367"/>
    </row>
    <row r="571" spans="1:20" x14ac:dyDescent="0.3">
      <c r="A571" s="200"/>
      <c r="B571" s="200"/>
      <c r="C571" s="360"/>
      <c r="D571" s="361"/>
      <c r="F571" s="363"/>
      <c r="G571" s="36"/>
      <c r="H571" s="364"/>
      <c r="I571" s="365"/>
      <c r="J571" s="364"/>
      <c r="K571" s="364"/>
      <c r="L571" s="365"/>
      <c r="M571" s="364"/>
      <c r="N571" s="366"/>
      <c r="O571" s="366"/>
      <c r="P571" s="366"/>
      <c r="Q571" s="366"/>
      <c r="R571" s="365"/>
      <c r="S571" s="363"/>
      <c r="T571" s="367"/>
    </row>
    <row r="572" spans="1:20" x14ac:dyDescent="0.3">
      <c r="A572" s="200"/>
      <c r="B572" s="200"/>
      <c r="C572" s="360"/>
      <c r="D572" s="361"/>
      <c r="F572" s="363"/>
      <c r="G572" s="36"/>
      <c r="H572" s="364"/>
      <c r="I572" s="365"/>
      <c r="J572" s="364"/>
      <c r="K572" s="364"/>
      <c r="L572" s="365"/>
      <c r="M572" s="364"/>
      <c r="N572" s="366"/>
      <c r="O572" s="366"/>
      <c r="P572" s="366"/>
      <c r="Q572" s="366"/>
      <c r="R572" s="365"/>
      <c r="S572" s="363"/>
      <c r="T572" s="367"/>
    </row>
    <row r="573" spans="1:20" x14ac:dyDescent="0.3">
      <c r="A573" s="200"/>
      <c r="B573" s="200"/>
      <c r="C573" s="360"/>
      <c r="D573" s="361"/>
      <c r="F573" s="363"/>
      <c r="G573" s="36"/>
      <c r="H573" s="364"/>
      <c r="I573" s="365"/>
      <c r="J573" s="364"/>
      <c r="K573" s="364"/>
      <c r="L573" s="365"/>
      <c r="M573" s="364"/>
      <c r="N573" s="366"/>
      <c r="O573" s="366"/>
      <c r="P573" s="366"/>
      <c r="Q573" s="366"/>
      <c r="R573" s="365"/>
      <c r="S573" s="363"/>
      <c r="T573" s="367"/>
    </row>
    <row r="574" spans="1:20" x14ac:dyDescent="0.3">
      <c r="A574" s="200"/>
      <c r="B574" s="200"/>
      <c r="C574" s="360"/>
      <c r="D574" s="361"/>
      <c r="F574" s="363"/>
      <c r="G574" s="36"/>
      <c r="H574" s="364"/>
      <c r="I574" s="365"/>
      <c r="J574" s="364"/>
      <c r="K574" s="364"/>
      <c r="L574" s="365"/>
      <c r="M574" s="364"/>
      <c r="N574" s="366"/>
      <c r="O574" s="366"/>
      <c r="P574" s="366"/>
      <c r="Q574" s="366"/>
      <c r="R574" s="365"/>
      <c r="S574" s="363"/>
      <c r="T574" s="367"/>
    </row>
    <row r="575" spans="1:20" x14ac:dyDescent="0.3">
      <c r="A575" s="200"/>
      <c r="B575" s="200"/>
      <c r="C575" s="360"/>
      <c r="D575" s="361"/>
      <c r="F575" s="363"/>
      <c r="G575" s="36"/>
      <c r="H575" s="364"/>
      <c r="I575" s="365"/>
      <c r="J575" s="364"/>
      <c r="K575" s="364"/>
      <c r="L575" s="365"/>
      <c r="M575" s="364"/>
      <c r="N575" s="366"/>
      <c r="O575" s="366"/>
      <c r="P575" s="366"/>
      <c r="Q575" s="366"/>
      <c r="R575" s="365"/>
      <c r="S575" s="363"/>
      <c r="T575" s="367"/>
    </row>
    <row r="576" spans="1:20" x14ac:dyDescent="0.3">
      <c r="A576" s="200"/>
      <c r="B576" s="200"/>
      <c r="C576" s="360"/>
      <c r="D576" s="361"/>
      <c r="F576" s="363"/>
      <c r="G576" s="36"/>
      <c r="H576" s="364"/>
      <c r="I576" s="365"/>
      <c r="J576" s="364"/>
      <c r="K576" s="364"/>
      <c r="L576" s="365"/>
      <c r="M576" s="364"/>
      <c r="N576" s="366"/>
      <c r="O576" s="366"/>
      <c r="P576" s="366"/>
      <c r="Q576" s="366"/>
      <c r="R576" s="365"/>
      <c r="S576" s="363"/>
      <c r="T576" s="367"/>
    </row>
    <row r="577" spans="1:20" x14ac:dyDescent="0.3">
      <c r="A577" s="200"/>
      <c r="B577" s="200"/>
      <c r="C577" s="360"/>
      <c r="D577" s="361"/>
      <c r="F577" s="363"/>
      <c r="G577" s="36"/>
      <c r="H577" s="364"/>
      <c r="I577" s="365"/>
      <c r="J577" s="364"/>
      <c r="K577" s="364"/>
      <c r="L577" s="365"/>
      <c r="M577" s="364"/>
      <c r="N577" s="366"/>
      <c r="O577" s="366"/>
      <c r="P577" s="366"/>
      <c r="Q577" s="366"/>
      <c r="R577" s="365"/>
      <c r="S577" s="363"/>
      <c r="T577" s="367"/>
    </row>
    <row r="578" spans="1:20" x14ac:dyDescent="0.3">
      <c r="A578" s="200"/>
      <c r="B578" s="200"/>
      <c r="C578" s="360"/>
      <c r="D578" s="361"/>
      <c r="F578" s="363"/>
      <c r="G578" s="36"/>
      <c r="H578" s="364"/>
      <c r="I578" s="365"/>
      <c r="J578" s="364"/>
      <c r="K578" s="364"/>
      <c r="L578" s="365"/>
      <c r="M578" s="364"/>
      <c r="N578" s="366"/>
      <c r="O578" s="366"/>
      <c r="P578" s="366"/>
      <c r="Q578" s="366"/>
      <c r="R578" s="365"/>
      <c r="S578" s="363"/>
      <c r="T578" s="367"/>
    </row>
    <row r="579" spans="1:20" x14ac:dyDescent="0.3">
      <c r="A579" s="200"/>
      <c r="B579" s="200"/>
      <c r="C579" s="360"/>
      <c r="D579" s="361"/>
      <c r="F579" s="363"/>
      <c r="G579" s="36"/>
      <c r="H579" s="364"/>
      <c r="I579" s="365"/>
      <c r="J579" s="364"/>
      <c r="K579" s="364"/>
      <c r="L579" s="365"/>
      <c r="M579" s="364"/>
      <c r="N579" s="366"/>
      <c r="O579" s="366"/>
      <c r="P579" s="366"/>
      <c r="Q579" s="366"/>
      <c r="R579" s="365"/>
      <c r="S579" s="363"/>
      <c r="T579" s="367"/>
    </row>
    <row r="580" spans="1:20" x14ac:dyDescent="0.3">
      <c r="A580" s="200"/>
      <c r="B580" s="200"/>
      <c r="C580" s="360"/>
      <c r="D580" s="361"/>
      <c r="F580" s="363"/>
      <c r="G580" s="36"/>
      <c r="H580" s="364"/>
      <c r="I580" s="365"/>
      <c r="J580" s="364"/>
      <c r="K580" s="364"/>
      <c r="L580" s="365"/>
      <c r="M580" s="364"/>
      <c r="N580" s="366"/>
      <c r="O580" s="366"/>
      <c r="P580" s="366"/>
      <c r="Q580" s="366"/>
      <c r="R580" s="365"/>
      <c r="S580" s="363"/>
      <c r="T580" s="367"/>
    </row>
    <row r="581" spans="1:20" x14ac:dyDescent="0.3">
      <c r="A581" s="200"/>
      <c r="B581" s="200"/>
      <c r="C581" s="360"/>
      <c r="D581" s="361"/>
      <c r="F581" s="363"/>
      <c r="G581" s="36"/>
      <c r="H581" s="364"/>
      <c r="I581" s="365"/>
      <c r="J581" s="364"/>
      <c r="K581" s="364"/>
      <c r="L581" s="365"/>
      <c r="M581" s="364"/>
      <c r="N581" s="366"/>
      <c r="O581" s="366"/>
      <c r="P581" s="366"/>
      <c r="Q581" s="366"/>
      <c r="R581" s="365"/>
      <c r="S581" s="363"/>
      <c r="T581" s="367"/>
    </row>
    <row r="582" spans="1:20" x14ac:dyDescent="0.3">
      <c r="A582" s="200"/>
      <c r="B582" s="200"/>
      <c r="C582" s="360"/>
      <c r="D582" s="361"/>
      <c r="F582" s="363"/>
      <c r="G582" s="36"/>
      <c r="H582" s="364"/>
      <c r="I582" s="365"/>
      <c r="J582" s="364"/>
      <c r="K582" s="364"/>
      <c r="L582" s="365"/>
      <c r="M582" s="364"/>
      <c r="N582" s="366"/>
      <c r="O582" s="366"/>
      <c r="P582" s="366"/>
      <c r="Q582" s="366"/>
      <c r="R582" s="365"/>
      <c r="S582" s="363"/>
      <c r="T582" s="367"/>
    </row>
    <row r="583" spans="1:20" x14ac:dyDescent="0.3">
      <c r="A583" s="200"/>
      <c r="B583" s="200"/>
      <c r="C583" s="360"/>
      <c r="D583" s="361"/>
      <c r="F583" s="363"/>
      <c r="G583" s="36"/>
      <c r="H583" s="364"/>
      <c r="I583" s="365"/>
      <c r="J583" s="364"/>
      <c r="K583" s="364"/>
      <c r="L583" s="365"/>
      <c r="M583" s="364"/>
      <c r="N583" s="366"/>
      <c r="O583" s="366"/>
      <c r="P583" s="366"/>
      <c r="Q583" s="366"/>
      <c r="R583" s="365"/>
      <c r="S583" s="363"/>
      <c r="T583" s="367"/>
    </row>
    <row r="584" spans="1:20" x14ac:dyDescent="0.3">
      <c r="A584" s="200"/>
      <c r="B584" s="200"/>
      <c r="C584" s="360"/>
      <c r="D584" s="361"/>
      <c r="F584" s="363"/>
      <c r="G584" s="36"/>
      <c r="H584" s="364"/>
      <c r="I584" s="365"/>
      <c r="J584" s="364"/>
      <c r="K584" s="364"/>
      <c r="L584" s="365"/>
      <c r="M584" s="364"/>
      <c r="N584" s="366"/>
      <c r="O584" s="366"/>
      <c r="P584" s="366"/>
      <c r="Q584" s="366"/>
      <c r="R584" s="365"/>
      <c r="S584" s="363"/>
      <c r="T584" s="367"/>
    </row>
    <row r="585" spans="1:20" x14ac:dyDescent="0.3">
      <c r="A585" s="200"/>
      <c r="B585" s="200"/>
      <c r="C585" s="360"/>
      <c r="D585" s="361"/>
      <c r="F585" s="363"/>
      <c r="G585" s="36"/>
      <c r="H585" s="364"/>
      <c r="I585" s="365"/>
      <c r="J585" s="364"/>
      <c r="K585" s="364"/>
      <c r="L585" s="365"/>
      <c r="M585" s="364"/>
      <c r="N585" s="366"/>
      <c r="O585" s="366"/>
      <c r="P585" s="366"/>
      <c r="Q585" s="366"/>
      <c r="R585" s="365"/>
      <c r="S585" s="363"/>
      <c r="T585" s="367"/>
    </row>
    <row r="586" spans="1:20" x14ac:dyDescent="0.3">
      <c r="A586" s="200"/>
      <c r="B586" s="200"/>
      <c r="C586" s="360"/>
      <c r="D586" s="361"/>
      <c r="F586" s="363"/>
      <c r="G586" s="36"/>
      <c r="H586" s="364"/>
      <c r="I586" s="365"/>
      <c r="J586" s="364"/>
      <c r="K586" s="364"/>
      <c r="L586" s="365"/>
      <c r="M586" s="364"/>
      <c r="N586" s="366"/>
      <c r="O586" s="366"/>
      <c r="P586" s="366"/>
      <c r="Q586" s="366"/>
      <c r="R586" s="365"/>
      <c r="S586" s="363"/>
      <c r="T586" s="367"/>
    </row>
    <row r="587" spans="1:20" x14ac:dyDescent="0.3">
      <c r="A587" s="200"/>
      <c r="B587" s="200"/>
      <c r="C587" s="360"/>
      <c r="D587" s="361"/>
      <c r="F587" s="363"/>
      <c r="G587" s="36"/>
      <c r="H587" s="364"/>
      <c r="I587" s="365"/>
      <c r="J587" s="364"/>
      <c r="K587" s="364"/>
      <c r="L587" s="365"/>
      <c r="M587" s="364"/>
      <c r="N587" s="366"/>
      <c r="O587" s="366"/>
      <c r="P587" s="366"/>
      <c r="Q587" s="366"/>
      <c r="R587" s="365"/>
      <c r="S587" s="363"/>
      <c r="T587" s="367"/>
    </row>
    <row r="588" spans="1:20" x14ac:dyDescent="0.3">
      <c r="A588" s="200"/>
      <c r="B588" s="200"/>
      <c r="C588" s="360"/>
      <c r="D588" s="361"/>
      <c r="F588" s="363"/>
      <c r="G588" s="36"/>
      <c r="H588" s="364"/>
      <c r="I588" s="365"/>
      <c r="J588" s="364"/>
      <c r="K588" s="364"/>
      <c r="L588" s="365"/>
      <c r="M588" s="364"/>
      <c r="N588" s="366"/>
      <c r="O588" s="366"/>
      <c r="P588" s="366"/>
      <c r="Q588" s="366"/>
      <c r="R588" s="365"/>
      <c r="S588" s="363"/>
      <c r="T588" s="367"/>
    </row>
    <row r="589" spans="1:20" x14ac:dyDescent="0.3">
      <c r="A589" s="200"/>
      <c r="B589" s="200"/>
      <c r="C589" s="360"/>
      <c r="D589" s="361"/>
      <c r="F589" s="363"/>
      <c r="G589" s="36"/>
      <c r="H589" s="364"/>
      <c r="I589" s="365"/>
      <c r="J589" s="364"/>
      <c r="K589" s="364"/>
      <c r="L589" s="365"/>
      <c r="M589" s="364"/>
      <c r="N589" s="366"/>
      <c r="O589" s="366"/>
      <c r="P589" s="366"/>
      <c r="Q589" s="366"/>
      <c r="R589" s="365"/>
      <c r="S589" s="363"/>
      <c r="T589" s="367"/>
    </row>
    <row r="590" spans="1:20" x14ac:dyDescent="0.3">
      <c r="A590" s="200"/>
      <c r="B590" s="200"/>
      <c r="C590" s="360"/>
      <c r="D590" s="361"/>
      <c r="F590" s="363"/>
      <c r="G590" s="36"/>
      <c r="H590" s="364"/>
      <c r="I590" s="365"/>
      <c r="J590" s="364"/>
      <c r="K590" s="364"/>
      <c r="L590" s="365"/>
      <c r="M590" s="364"/>
      <c r="N590" s="366"/>
      <c r="O590" s="366"/>
      <c r="P590" s="366"/>
      <c r="Q590" s="366"/>
      <c r="R590" s="365"/>
      <c r="S590" s="363"/>
      <c r="T590" s="367"/>
    </row>
    <row r="591" spans="1:20" x14ac:dyDescent="0.3">
      <c r="A591" s="200"/>
      <c r="B591" s="200"/>
      <c r="C591" s="360"/>
      <c r="D591" s="361"/>
      <c r="F591" s="363"/>
      <c r="G591" s="36"/>
      <c r="H591" s="364"/>
      <c r="I591" s="365"/>
      <c r="J591" s="364"/>
      <c r="K591" s="364"/>
      <c r="L591" s="365"/>
      <c r="M591" s="364"/>
      <c r="N591" s="366"/>
      <c r="O591" s="366"/>
      <c r="P591" s="366"/>
      <c r="Q591" s="366"/>
      <c r="R591" s="365"/>
      <c r="S591" s="363"/>
      <c r="T591" s="367"/>
    </row>
    <row r="592" spans="1:20" x14ac:dyDescent="0.3">
      <c r="A592" s="200"/>
      <c r="B592" s="200"/>
      <c r="C592" s="360"/>
      <c r="D592" s="361"/>
      <c r="F592" s="363"/>
      <c r="G592" s="36"/>
      <c r="H592" s="364"/>
      <c r="I592" s="365"/>
      <c r="J592" s="364"/>
      <c r="K592" s="364"/>
      <c r="L592" s="365"/>
      <c r="M592" s="364"/>
      <c r="N592" s="366"/>
      <c r="O592" s="366"/>
      <c r="P592" s="366"/>
      <c r="Q592" s="366"/>
      <c r="R592" s="365"/>
      <c r="S592" s="363"/>
      <c r="T592" s="367"/>
    </row>
    <row r="593" spans="1:20" x14ac:dyDescent="0.3">
      <c r="A593" s="200"/>
      <c r="B593" s="200"/>
      <c r="C593" s="360"/>
      <c r="D593" s="361"/>
      <c r="F593" s="363"/>
      <c r="G593" s="36"/>
      <c r="H593" s="364"/>
      <c r="I593" s="365"/>
      <c r="J593" s="364"/>
      <c r="K593" s="364"/>
      <c r="L593" s="365"/>
      <c r="M593" s="364"/>
      <c r="N593" s="366"/>
      <c r="O593" s="366"/>
      <c r="P593" s="366"/>
      <c r="Q593" s="366"/>
      <c r="R593" s="365"/>
      <c r="S593" s="363"/>
      <c r="T593" s="367"/>
    </row>
    <row r="594" spans="1:20" x14ac:dyDescent="0.3">
      <c r="A594" s="200"/>
      <c r="B594" s="200"/>
      <c r="C594" s="360"/>
      <c r="D594" s="361"/>
      <c r="F594" s="363"/>
      <c r="G594" s="36"/>
      <c r="H594" s="364"/>
      <c r="I594" s="365"/>
      <c r="J594" s="364"/>
      <c r="K594" s="364"/>
      <c r="L594" s="365"/>
      <c r="M594" s="364"/>
      <c r="N594" s="366"/>
      <c r="O594" s="366"/>
      <c r="P594" s="366"/>
      <c r="Q594" s="366"/>
      <c r="R594" s="365"/>
      <c r="S594" s="363"/>
      <c r="T594" s="367"/>
    </row>
    <row r="595" spans="1:20" x14ac:dyDescent="0.3">
      <c r="A595" s="200"/>
      <c r="B595" s="200"/>
      <c r="C595" s="360"/>
      <c r="D595" s="361"/>
      <c r="F595" s="363"/>
      <c r="G595" s="36"/>
      <c r="H595" s="364"/>
      <c r="I595" s="365"/>
      <c r="J595" s="364"/>
      <c r="K595" s="364"/>
      <c r="L595" s="365"/>
      <c r="M595" s="364"/>
      <c r="N595" s="366"/>
      <c r="O595" s="366"/>
      <c r="P595" s="366"/>
      <c r="Q595" s="366"/>
      <c r="R595" s="365"/>
      <c r="S595" s="363"/>
      <c r="T595" s="367"/>
    </row>
    <row r="596" spans="1:20" x14ac:dyDescent="0.3">
      <c r="A596" s="200"/>
      <c r="B596" s="200"/>
      <c r="C596" s="360"/>
      <c r="D596" s="361"/>
      <c r="F596" s="363"/>
      <c r="G596" s="36"/>
      <c r="H596" s="364"/>
      <c r="I596" s="365"/>
      <c r="J596" s="364"/>
      <c r="K596" s="364"/>
      <c r="L596" s="365"/>
      <c r="M596" s="364"/>
      <c r="N596" s="366"/>
      <c r="O596" s="366"/>
      <c r="P596" s="366"/>
      <c r="Q596" s="366"/>
      <c r="R596" s="365"/>
      <c r="S596" s="363"/>
      <c r="T596" s="367"/>
    </row>
    <row r="597" spans="1:20" x14ac:dyDescent="0.3">
      <c r="A597" s="200"/>
      <c r="B597" s="200"/>
      <c r="C597" s="360"/>
      <c r="D597" s="361"/>
      <c r="F597" s="363"/>
      <c r="G597" s="36"/>
      <c r="H597" s="364"/>
      <c r="I597" s="365"/>
      <c r="J597" s="364"/>
      <c r="K597" s="364"/>
      <c r="L597" s="365"/>
      <c r="M597" s="364"/>
      <c r="N597" s="366"/>
      <c r="O597" s="366"/>
      <c r="P597" s="366"/>
      <c r="Q597" s="366"/>
      <c r="R597" s="365"/>
      <c r="S597" s="363"/>
      <c r="T597" s="367"/>
    </row>
    <row r="598" spans="1:20" x14ac:dyDescent="0.3">
      <c r="A598" s="200"/>
      <c r="B598" s="200"/>
      <c r="C598" s="360"/>
      <c r="D598" s="361"/>
      <c r="F598" s="363"/>
      <c r="G598" s="36"/>
      <c r="H598" s="364"/>
      <c r="I598" s="365"/>
      <c r="J598" s="364"/>
      <c r="K598" s="364"/>
      <c r="L598" s="365"/>
      <c r="M598" s="364"/>
      <c r="N598" s="366"/>
      <c r="O598" s="366"/>
      <c r="P598" s="366"/>
      <c r="Q598" s="366"/>
      <c r="R598" s="365"/>
      <c r="S598" s="363"/>
      <c r="T598" s="367"/>
    </row>
    <row r="599" spans="1:20" x14ac:dyDescent="0.3">
      <c r="A599" s="200"/>
      <c r="B599" s="200"/>
      <c r="C599" s="360"/>
      <c r="D599" s="361"/>
      <c r="F599" s="363"/>
      <c r="G599" s="36"/>
      <c r="H599" s="364"/>
      <c r="I599" s="365"/>
      <c r="J599" s="364"/>
      <c r="K599" s="364"/>
      <c r="L599" s="365"/>
      <c r="M599" s="364"/>
      <c r="N599" s="366"/>
      <c r="O599" s="366"/>
      <c r="P599" s="366"/>
      <c r="Q599" s="366"/>
      <c r="R599" s="365"/>
      <c r="S599" s="363"/>
      <c r="T599" s="367"/>
    </row>
    <row r="600" spans="1:20" x14ac:dyDescent="0.3">
      <c r="A600" s="200"/>
      <c r="B600" s="200"/>
      <c r="C600" s="360"/>
      <c r="D600" s="361"/>
      <c r="F600" s="363"/>
      <c r="G600" s="36"/>
      <c r="H600" s="364"/>
      <c r="I600" s="365"/>
      <c r="J600" s="364"/>
      <c r="K600" s="364"/>
      <c r="L600" s="365"/>
      <c r="M600" s="364"/>
      <c r="N600" s="366"/>
      <c r="O600" s="366"/>
      <c r="P600" s="366"/>
      <c r="Q600" s="366"/>
      <c r="R600" s="365"/>
      <c r="S600" s="363"/>
      <c r="T600" s="367"/>
    </row>
    <row r="601" spans="1:20" x14ac:dyDescent="0.3">
      <c r="A601" s="200"/>
      <c r="B601" s="200"/>
      <c r="C601" s="360"/>
      <c r="D601" s="361"/>
      <c r="F601" s="363"/>
      <c r="G601" s="36"/>
      <c r="H601" s="364"/>
      <c r="I601" s="365"/>
      <c r="J601" s="364"/>
      <c r="K601" s="364"/>
      <c r="L601" s="365"/>
      <c r="M601" s="364"/>
      <c r="N601" s="366"/>
      <c r="O601" s="366"/>
      <c r="P601" s="366"/>
      <c r="Q601" s="366"/>
      <c r="R601" s="365"/>
      <c r="S601" s="363"/>
      <c r="T601" s="367"/>
    </row>
    <row r="602" spans="1:20" x14ac:dyDescent="0.3">
      <c r="A602" s="200"/>
      <c r="B602" s="200"/>
      <c r="C602" s="360"/>
      <c r="D602" s="361"/>
      <c r="F602" s="363"/>
      <c r="G602" s="36"/>
      <c r="H602" s="364"/>
      <c r="I602" s="365"/>
      <c r="J602" s="364"/>
      <c r="K602" s="364"/>
      <c r="L602" s="365"/>
      <c r="M602" s="364"/>
      <c r="N602" s="366"/>
      <c r="O602" s="366"/>
      <c r="P602" s="366"/>
      <c r="Q602" s="366"/>
      <c r="R602" s="365"/>
      <c r="S602" s="363"/>
      <c r="T602" s="367"/>
    </row>
    <row r="603" spans="1:20" x14ac:dyDescent="0.3">
      <c r="A603" s="200"/>
      <c r="B603" s="200"/>
      <c r="C603" s="360"/>
      <c r="D603" s="361"/>
      <c r="F603" s="363"/>
      <c r="G603" s="36"/>
      <c r="H603" s="364"/>
      <c r="I603" s="365"/>
      <c r="J603" s="364"/>
      <c r="K603" s="364"/>
      <c r="L603" s="365"/>
      <c r="M603" s="364"/>
      <c r="N603" s="366"/>
      <c r="O603" s="366"/>
      <c r="P603" s="366"/>
      <c r="Q603" s="366"/>
      <c r="R603" s="365"/>
      <c r="S603" s="363"/>
      <c r="T603" s="367"/>
    </row>
    <row r="604" spans="1:20" x14ac:dyDescent="0.3">
      <c r="A604" s="200"/>
      <c r="B604" s="200"/>
      <c r="C604" s="360"/>
      <c r="D604" s="361"/>
      <c r="F604" s="363"/>
      <c r="G604" s="36"/>
      <c r="H604" s="364"/>
      <c r="I604" s="365"/>
      <c r="J604" s="364"/>
      <c r="K604" s="364"/>
      <c r="L604" s="365"/>
      <c r="M604" s="364"/>
      <c r="N604" s="366"/>
      <c r="O604" s="366"/>
      <c r="P604" s="366"/>
      <c r="Q604" s="366"/>
      <c r="R604" s="365"/>
      <c r="S604" s="363"/>
      <c r="T604" s="367"/>
    </row>
    <row r="605" spans="1:20" x14ac:dyDescent="0.3">
      <c r="A605" s="200"/>
      <c r="B605" s="200"/>
      <c r="C605" s="360"/>
      <c r="D605" s="361"/>
      <c r="F605" s="363"/>
      <c r="G605" s="36"/>
      <c r="H605" s="364"/>
      <c r="I605" s="365"/>
      <c r="J605" s="364"/>
      <c r="K605" s="364"/>
      <c r="L605" s="365"/>
      <c r="M605" s="364"/>
      <c r="N605" s="366"/>
      <c r="O605" s="366"/>
      <c r="P605" s="366"/>
      <c r="Q605" s="366"/>
      <c r="R605" s="365"/>
      <c r="S605" s="363"/>
      <c r="T605" s="367"/>
    </row>
    <row r="606" spans="1:20" x14ac:dyDescent="0.3">
      <c r="A606" s="200"/>
      <c r="B606" s="200"/>
      <c r="C606" s="360"/>
      <c r="D606" s="361"/>
      <c r="F606" s="363"/>
      <c r="G606" s="36"/>
      <c r="H606" s="364"/>
      <c r="I606" s="365"/>
      <c r="J606" s="364"/>
      <c r="K606" s="364"/>
      <c r="L606" s="365"/>
      <c r="M606" s="364"/>
      <c r="N606" s="366"/>
      <c r="O606" s="366"/>
      <c r="P606" s="366"/>
      <c r="Q606" s="366"/>
      <c r="R606" s="365"/>
      <c r="S606" s="363"/>
      <c r="T606" s="367"/>
    </row>
    <row r="607" spans="1:20" x14ac:dyDescent="0.3">
      <c r="A607" s="200"/>
      <c r="B607" s="200"/>
      <c r="C607" s="360"/>
      <c r="D607" s="361"/>
      <c r="F607" s="363"/>
      <c r="G607" s="36"/>
      <c r="H607" s="364"/>
      <c r="I607" s="365"/>
      <c r="J607" s="364"/>
      <c r="K607" s="364"/>
      <c r="L607" s="365"/>
      <c r="M607" s="364"/>
      <c r="N607" s="366"/>
      <c r="O607" s="366"/>
      <c r="P607" s="366"/>
      <c r="Q607" s="366"/>
      <c r="R607" s="365"/>
      <c r="S607" s="363"/>
      <c r="T607" s="367"/>
    </row>
    <row r="608" spans="1:20" x14ac:dyDescent="0.3">
      <c r="A608" s="200"/>
      <c r="B608" s="200"/>
      <c r="C608" s="360"/>
      <c r="D608" s="361"/>
      <c r="F608" s="363"/>
      <c r="G608" s="36"/>
      <c r="H608" s="364"/>
      <c r="I608" s="365"/>
      <c r="J608" s="364"/>
      <c r="K608" s="364"/>
      <c r="L608" s="365"/>
      <c r="M608" s="364"/>
      <c r="N608" s="366"/>
      <c r="O608" s="366"/>
      <c r="P608" s="366"/>
      <c r="Q608" s="366"/>
      <c r="R608" s="365"/>
      <c r="S608" s="363"/>
      <c r="T608" s="367"/>
    </row>
    <row r="609" spans="1:20" x14ac:dyDescent="0.3">
      <c r="A609" s="200"/>
      <c r="B609" s="200"/>
      <c r="C609" s="360"/>
      <c r="D609" s="361"/>
      <c r="F609" s="363"/>
      <c r="G609" s="36"/>
      <c r="H609" s="364"/>
      <c r="I609" s="365"/>
      <c r="J609" s="364"/>
      <c r="K609" s="364"/>
      <c r="L609" s="365"/>
      <c r="M609" s="364"/>
      <c r="N609" s="366"/>
      <c r="O609" s="366"/>
      <c r="P609" s="366"/>
      <c r="Q609" s="366"/>
      <c r="R609" s="365"/>
      <c r="S609" s="363"/>
      <c r="T609" s="367"/>
    </row>
    <row r="610" spans="1:20" x14ac:dyDescent="0.3">
      <c r="A610" s="200"/>
      <c r="B610" s="200"/>
      <c r="C610" s="360"/>
      <c r="D610" s="361"/>
      <c r="F610" s="363"/>
      <c r="G610" s="36"/>
      <c r="H610" s="364"/>
      <c r="I610" s="365"/>
      <c r="J610" s="364"/>
      <c r="K610" s="364"/>
      <c r="L610" s="365"/>
      <c r="M610" s="364"/>
      <c r="N610" s="366"/>
      <c r="O610" s="366"/>
      <c r="P610" s="366"/>
      <c r="Q610" s="366"/>
      <c r="R610" s="365"/>
      <c r="S610" s="363"/>
      <c r="T610" s="367"/>
    </row>
    <row r="611" spans="1:20" x14ac:dyDescent="0.3">
      <c r="A611" s="200"/>
      <c r="B611" s="200"/>
      <c r="C611" s="360"/>
      <c r="D611" s="361"/>
      <c r="F611" s="363"/>
      <c r="G611" s="36"/>
      <c r="H611" s="364"/>
      <c r="I611" s="365"/>
      <c r="J611" s="364"/>
      <c r="K611" s="364"/>
      <c r="L611" s="365"/>
      <c r="M611" s="364"/>
      <c r="N611" s="366"/>
      <c r="O611" s="366"/>
      <c r="P611" s="366"/>
      <c r="Q611" s="366"/>
      <c r="R611" s="365"/>
      <c r="S611" s="363"/>
      <c r="T611" s="367"/>
    </row>
    <row r="612" spans="1:20" x14ac:dyDescent="0.3">
      <c r="A612" s="200"/>
      <c r="B612" s="200"/>
      <c r="C612" s="360"/>
      <c r="D612" s="361"/>
      <c r="F612" s="363"/>
      <c r="G612" s="36"/>
      <c r="H612" s="364"/>
      <c r="I612" s="365"/>
      <c r="J612" s="364"/>
      <c r="K612" s="364"/>
      <c r="L612" s="365"/>
      <c r="M612" s="364"/>
      <c r="N612" s="366"/>
      <c r="O612" s="366"/>
      <c r="P612" s="366"/>
      <c r="Q612" s="366"/>
      <c r="R612" s="365"/>
      <c r="S612" s="363"/>
      <c r="T612" s="367"/>
    </row>
    <row r="613" spans="1:20" x14ac:dyDescent="0.3">
      <c r="A613" s="200"/>
      <c r="B613" s="200"/>
      <c r="C613" s="360"/>
      <c r="D613" s="361"/>
      <c r="F613" s="363"/>
      <c r="G613" s="36"/>
      <c r="H613" s="364"/>
      <c r="I613" s="365"/>
      <c r="J613" s="364"/>
      <c r="K613" s="364"/>
      <c r="L613" s="365"/>
      <c r="M613" s="364"/>
      <c r="N613" s="366"/>
      <c r="O613" s="366"/>
      <c r="P613" s="366"/>
      <c r="Q613" s="366"/>
      <c r="R613" s="365"/>
      <c r="S613" s="363"/>
      <c r="T613" s="367"/>
    </row>
    <row r="614" spans="1:20" x14ac:dyDescent="0.3">
      <c r="A614" s="200"/>
      <c r="B614" s="200"/>
      <c r="C614" s="360"/>
      <c r="D614" s="361"/>
      <c r="F614" s="363"/>
      <c r="G614" s="36"/>
      <c r="H614" s="364"/>
      <c r="I614" s="365"/>
      <c r="J614" s="364"/>
      <c r="K614" s="364"/>
      <c r="L614" s="365"/>
      <c r="M614" s="364"/>
      <c r="N614" s="366"/>
      <c r="O614" s="366"/>
      <c r="P614" s="366"/>
      <c r="Q614" s="366"/>
      <c r="R614" s="365"/>
      <c r="S614" s="363"/>
      <c r="T614" s="367"/>
    </row>
    <row r="615" spans="1:20" x14ac:dyDescent="0.3">
      <c r="A615" s="200"/>
      <c r="B615" s="200"/>
      <c r="C615" s="360"/>
      <c r="D615" s="361"/>
      <c r="F615" s="363"/>
      <c r="G615" s="36"/>
      <c r="H615" s="364"/>
      <c r="I615" s="365"/>
      <c r="J615" s="364"/>
      <c r="K615" s="364"/>
      <c r="L615" s="365"/>
      <c r="M615" s="364"/>
      <c r="N615" s="366"/>
      <c r="O615" s="366"/>
      <c r="P615" s="366"/>
      <c r="Q615" s="366"/>
      <c r="R615" s="365"/>
      <c r="S615" s="363"/>
      <c r="T615" s="367"/>
    </row>
    <row r="616" spans="1:20" x14ac:dyDescent="0.3">
      <c r="A616" s="200"/>
      <c r="B616" s="200"/>
      <c r="C616" s="360"/>
      <c r="D616" s="361"/>
      <c r="F616" s="363"/>
      <c r="G616" s="36"/>
      <c r="H616" s="364"/>
      <c r="I616" s="365"/>
      <c r="J616" s="364"/>
      <c r="K616" s="364"/>
      <c r="L616" s="365"/>
      <c r="M616" s="364"/>
      <c r="N616" s="366"/>
      <c r="O616" s="366"/>
      <c r="P616" s="366"/>
      <c r="Q616" s="366"/>
      <c r="R616" s="365"/>
      <c r="S616" s="363"/>
      <c r="T616" s="367"/>
    </row>
    <row r="617" spans="1:20" x14ac:dyDescent="0.3">
      <c r="A617" s="200"/>
      <c r="B617" s="200"/>
      <c r="C617" s="360"/>
      <c r="D617" s="361"/>
      <c r="F617" s="363"/>
      <c r="G617" s="36"/>
      <c r="H617" s="364"/>
      <c r="I617" s="365"/>
      <c r="J617" s="364"/>
      <c r="K617" s="364"/>
      <c r="L617" s="365"/>
      <c r="M617" s="364"/>
      <c r="N617" s="366"/>
      <c r="O617" s="366"/>
      <c r="P617" s="366"/>
      <c r="Q617" s="366"/>
      <c r="R617" s="365"/>
      <c r="S617" s="363"/>
      <c r="T617" s="367"/>
    </row>
    <row r="618" spans="1:20" x14ac:dyDescent="0.3">
      <c r="A618" s="200"/>
      <c r="B618" s="200"/>
      <c r="C618" s="360"/>
      <c r="D618" s="361"/>
      <c r="F618" s="363"/>
      <c r="G618" s="36"/>
      <c r="H618" s="364"/>
      <c r="I618" s="365"/>
      <c r="J618" s="364"/>
      <c r="K618" s="364"/>
      <c r="L618" s="365"/>
      <c r="M618" s="364"/>
      <c r="N618" s="366"/>
      <c r="O618" s="366"/>
      <c r="P618" s="366"/>
      <c r="Q618" s="366"/>
      <c r="R618" s="365"/>
      <c r="S618" s="363"/>
      <c r="T618" s="367"/>
    </row>
    <row r="619" spans="1:20" x14ac:dyDescent="0.3">
      <c r="A619" s="200"/>
      <c r="B619" s="200"/>
      <c r="C619" s="360"/>
      <c r="D619" s="361"/>
      <c r="F619" s="363"/>
      <c r="G619" s="36"/>
      <c r="H619" s="364"/>
      <c r="I619" s="365"/>
      <c r="J619" s="364"/>
      <c r="K619" s="364"/>
      <c r="L619" s="365"/>
      <c r="M619" s="364"/>
      <c r="N619" s="366"/>
      <c r="O619" s="366"/>
      <c r="P619" s="366"/>
      <c r="Q619" s="366"/>
      <c r="R619" s="365"/>
      <c r="S619" s="363"/>
      <c r="T619" s="367"/>
    </row>
    <row r="620" spans="1:20" x14ac:dyDescent="0.3">
      <c r="A620" s="200"/>
      <c r="B620" s="200"/>
      <c r="C620" s="360"/>
      <c r="D620" s="361"/>
      <c r="F620" s="363"/>
      <c r="G620" s="36"/>
      <c r="H620" s="364"/>
      <c r="I620" s="365"/>
      <c r="J620" s="364"/>
      <c r="K620" s="364"/>
      <c r="L620" s="365"/>
      <c r="M620" s="364"/>
      <c r="N620" s="366"/>
      <c r="O620" s="366"/>
      <c r="P620" s="366"/>
      <c r="Q620" s="366"/>
      <c r="R620" s="365"/>
      <c r="S620" s="363"/>
      <c r="T620" s="367"/>
    </row>
    <row r="621" spans="1:20" x14ac:dyDescent="0.3">
      <c r="A621" s="200"/>
      <c r="B621" s="200"/>
      <c r="C621" s="360"/>
      <c r="D621" s="361"/>
      <c r="F621" s="363"/>
      <c r="G621" s="36"/>
      <c r="H621" s="364"/>
      <c r="I621" s="365"/>
      <c r="J621" s="364"/>
      <c r="K621" s="364"/>
      <c r="L621" s="365"/>
      <c r="M621" s="364"/>
      <c r="N621" s="366"/>
      <c r="O621" s="366"/>
      <c r="P621" s="366"/>
      <c r="Q621" s="366"/>
      <c r="R621" s="365"/>
      <c r="S621" s="363"/>
      <c r="T621" s="367"/>
    </row>
    <row r="622" spans="1:20" x14ac:dyDescent="0.3">
      <c r="A622" s="200"/>
      <c r="B622" s="200"/>
      <c r="C622" s="360"/>
      <c r="D622" s="361"/>
      <c r="F622" s="363"/>
      <c r="G622" s="36"/>
      <c r="H622" s="364"/>
      <c r="I622" s="365"/>
      <c r="J622" s="364"/>
      <c r="K622" s="364"/>
      <c r="L622" s="365"/>
      <c r="M622" s="364"/>
      <c r="N622" s="366"/>
      <c r="O622" s="366"/>
      <c r="P622" s="366"/>
      <c r="Q622" s="366"/>
      <c r="R622" s="365"/>
      <c r="S622" s="363"/>
      <c r="T622" s="367"/>
    </row>
    <row r="623" spans="1:20" x14ac:dyDescent="0.3">
      <c r="A623" s="200"/>
      <c r="B623" s="200"/>
      <c r="C623" s="360"/>
      <c r="D623" s="361"/>
      <c r="F623" s="363"/>
      <c r="G623" s="36"/>
      <c r="H623" s="364"/>
      <c r="I623" s="365"/>
      <c r="J623" s="364"/>
      <c r="K623" s="364"/>
      <c r="L623" s="365"/>
      <c r="M623" s="364"/>
      <c r="N623" s="366"/>
      <c r="O623" s="366"/>
      <c r="P623" s="366"/>
      <c r="Q623" s="366"/>
      <c r="R623" s="365"/>
      <c r="S623" s="363"/>
      <c r="T623" s="367"/>
    </row>
    <row r="624" spans="1:20" x14ac:dyDescent="0.3">
      <c r="A624" s="200"/>
      <c r="B624" s="200"/>
      <c r="C624" s="360"/>
      <c r="D624" s="361"/>
      <c r="F624" s="363"/>
      <c r="G624" s="36"/>
      <c r="H624" s="364"/>
      <c r="I624" s="365"/>
      <c r="J624" s="364"/>
      <c r="K624" s="364"/>
      <c r="L624" s="365"/>
      <c r="M624" s="364"/>
      <c r="N624" s="366"/>
      <c r="O624" s="366"/>
      <c r="P624" s="366"/>
      <c r="Q624" s="366"/>
      <c r="R624" s="365"/>
      <c r="S624" s="363"/>
      <c r="T624" s="367"/>
    </row>
    <row r="625" spans="1:20" x14ac:dyDescent="0.3">
      <c r="A625" s="200"/>
      <c r="B625" s="200"/>
      <c r="C625" s="360"/>
      <c r="D625" s="361"/>
      <c r="F625" s="363"/>
      <c r="G625" s="36"/>
      <c r="H625" s="364"/>
      <c r="I625" s="365"/>
      <c r="J625" s="364"/>
      <c r="K625" s="364"/>
      <c r="L625" s="365"/>
      <c r="M625" s="364"/>
      <c r="N625" s="366"/>
      <c r="O625" s="366"/>
      <c r="P625" s="366"/>
      <c r="Q625" s="366"/>
      <c r="R625" s="365"/>
      <c r="S625" s="363"/>
      <c r="T625" s="367"/>
    </row>
    <row r="626" spans="1:20" x14ac:dyDescent="0.3">
      <c r="A626" s="200"/>
      <c r="B626" s="200"/>
      <c r="C626" s="360"/>
      <c r="D626" s="361"/>
      <c r="F626" s="363"/>
      <c r="G626" s="36"/>
      <c r="H626" s="364"/>
      <c r="I626" s="365"/>
      <c r="J626" s="364"/>
      <c r="K626" s="364"/>
      <c r="L626" s="365"/>
      <c r="M626" s="364"/>
      <c r="N626" s="366"/>
      <c r="O626" s="366"/>
      <c r="P626" s="366"/>
      <c r="Q626" s="366"/>
      <c r="R626" s="365"/>
      <c r="S626" s="363"/>
      <c r="T626" s="367"/>
    </row>
    <row r="627" spans="1:20" x14ac:dyDescent="0.3">
      <c r="A627" s="200"/>
      <c r="B627" s="200"/>
      <c r="C627" s="360"/>
      <c r="D627" s="361"/>
      <c r="F627" s="363"/>
      <c r="G627" s="36"/>
      <c r="H627" s="364"/>
      <c r="I627" s="365"/>
      <c r="J627" s="364"/>
      <c r="K627" s="364"/>
      <c r="L627" s="365"/>
      <c r="M627" s="364"/>
      <c r="N627" s="366"/>
      <c r="O627" s="366"/>
      <c r="P627" s="366"/>
      <c r="Q627" s="366"/>
      <c r="R627" s="365"/>
      <c r="S627" s="363"/>
      <c r="T627" s="367"/>
    </row>
    <row r="628" spans="1:20" x14ac:dyDescent="0.3">
      <c r="A628" s="200"/>
      <c r="B628" s="200"/>
      <c r="C628" s="360"/>
      <c r="D628" s="361"/>
      <c r="F628" s="363"/>
      <c r="G628" s="36"/>
      <c r="H628" s="364"/>
      <c r="I628" s="365"/>
      <c r="J628" s="364"/>
      <c r="K628" s="364"/>
      <c r="L628" s="365"/>
      <c r="M628" s="364"/>
      <c r="N628" s="366"/>
      <c r="O628" s="366"/>
      <c r="P628" s="366"/>
      <c r="Q628" s="366"/>
      <c r="R628" s="365"/>
      <c r="S628" s="363"/>
      <c r="T628" s="367"/>
    </row>
    <row r="629" spans="1:20" x14ac:dyDescent="0.3">
      <c r="A629" s="200"/>
      <c r="B629" s="200"/>
      <c r="C629" s="360"/>
      <c r="D629" s="361"/>
      <c r="F629" s="363"/>
      <c r="G629" s="36"/>
      <c r="H629" s="364"/>
      <c r="I629" s="365"/>
      <c r="J629" s="364"/>
      <c r="K629" s="364"/>
      <c r="L629" s="365"/>
      <c r="M629" s="364"/>
      <c r="N629" s="366"/>
      <c r="O629" s="366"/>
      <c r="P629" s="366"/>
      <c r="Q629" s="366"/>
      <c r="R629" s="365"/>
      <c r="S629" s="363"/>
      <c r="T629" s="367"/>
    </row>
    <row r="630" spans="1:20" x14ac:dyDescent="0.3">
      <c r="A630" s="200"/>
      <c r="B630" s="200"/>
      <c r="C630" s="360"/>
      <c r="D630" s="361"/>
      <c r="F630" s="363"/>
      <c r="G630" s="36"/>
      <c r="H630" s="364"/>
      <c r="I630" s="365"/>
      <c r="J630" s="364"/>
      <c r="K630" s="364"/>
      <c r="L630" s="365"/>
      <c r="M630" s="364"/>
      <c r="N630" s="366"/>
      <c r="O630" s="366"/>
      <c r="P630" s="366"/>
      <c r="Q630" s="366"/>
      <c r="R630" s="365"/>
      <c r="S630" s="363"/>
      <c r="T630" s="367"/>
    </row>
    <row r="631" spans="1:20" x14ac:dyDescent="0.3">
      <c r="A631" s="200"/>
      <c r="B631" s="200"/>
      <c r="C631" s="360"/>
      <c r="D631" s="361"/>
      <c r="F631" s="363"/>
      <c r="G631" s="36"/>
      <c r="H631" s="364"/>
      <c r="I631" s="365"/>
      <c r="J631" s="364"/>
      <c r="K631" s="364"/>
      <c r="L631" s="365"/>
      <c r="M631" s="364"/>
      <c r="N631" s="366"/>
      <c r="O631" s="366"/>
      <c r="P631" s="366"/>
      <c r="Q631" s="366"/>
      <c r="R631" s="365"/>
      <c r="S631" s="363"/>
      <c r="T631" s="367"/>
    </row>
    <row r="632" spans="1:20" x14ac:dyDescent="0.3">
      <c r="A632" s="200"/>
      <c r="B632" s="200"/>
      <c r="C632" s="360"/>
      <c r="D632" s="361"/>
      <c r="F632" s="363"/>
      <c r="G632" s="36"/>
      <c r="H632" s="364"/>
      <c r="I632" s="365"/>
      <c r="J632" s="364"/>
      <c r="K632" s="364"/>
      <c r="L632" s="365"/>
      <c r="M632" s="364"/>
      <c r="N632" s="366"/>
      <c r="O632" s="366"/>
      <c r="P632" s="366"/>
      <c r="Q632" s="366"/>
      <c r="R632" s="365"/>
      <c r="S632" s="363"/>
      <c r="T632" s="367"/>
    </row>
    <row r="633" spans="1:20" x14ac:dyDescent="0.3">
      <c r="A633" s="200"/>
      <c r="B633" s="200"/>
      <c r="C633" s="360"/>
      <c r="D633" s="361"/>
      <c r="F633" s="363"/>
      <c r="G633" s="36"/>
      <c r="H633" s="364"/>
      <c r="I633" s="365"/>
      <c r="J633" s="364"/>
      <c r="K633" s="364"/>
      <c r="L633" s="365"/>
      <c r="M633" s="364"/>
      <c r="N633" s="366"/>
      <c r="O633" s="366"/>
      <c r="P633" s="366"/>
      <c r="Q633" s="366"/>
      <c r="R633" s="365"/>
      <c r="S633" s="363"/>
      <c r="T633" s="367"/>
    </row>
    <row r="634" spans="1:20" x14ac:dyDescent="0.3">
      <c r="A634" s="200"/>
      <c r="B634" s="200"/>
      <c r="C634" s="360"/>
      <c r="D634" s="361"/>
      <c r="F634" s="363"/>
      <c r="G634" s="36"/>
      <c r="H634" s="364"/>
      <c r="I634" s="365"/>
      <c r="J634" s="364"/>
      <c r="K634" s="364"/>
      <c r="L634" s="365"/>
      <c r="M634" s="364"/>
      <c r="N634" s="366"/>
      <c r="O634" s="366"/>
      <c r="P634" s="366"/>
      <c r="Q634" s="366"/>
      <c r="R634" s="365"/>
      <c r="S634" s="363"/>
      <c r="T634" s="367"/>
    </row>
    <row r="635" spans="1:20" x14ac:dyDescent="0.3">
      <c r="A635" s="200"/>
      <c r="B635" s="200"/>
      <c r="C635" s="360"/>
      <c r="D635" s="361"/>
      <c r="F635" s="363"/>
      <c r="G635" s="36"/>
      <c r="H635" s="364"/>
      <c r="I635" s="365"/>
      <c r="J635" s="364"/>
      <c r="K635" s="364"/>
      <c r="L635" s="365"/>
      <c r="M635" s="364"/>
      <c r="N635" s="366"/>
      <c r="O635" s="366"/>
      <c r="P635" s="366"/>
      <c r="Q635" s="366"/>
      <c r="R635" s="365"/>
      <c r="S635" s="363"/>
      <c r="T635" s="367"/>
    </row>
    <row r="636" spans="1:20" x14ac:dyDescent="0.3">
      <c r="A636" s="200"/>
      <c r="B636" s="200"/>
      <c r="C636" s="360"/>
      <c r="D636" s="361"/>
      <c r="F636" s="363"/>
      <c r="G636" s="36"/>
      <c r="H636" s="364"/>
      <c r="I636" s="365"/>
      <c r="J636" s="364"/>
      <c r="K636" s="364"/>
      <c r="L636" s="365"/>
      <c r="M636" s="364"/>
      <c r="N636" s="366"/>
      <c r="O636" s="366"/>
      <c r="P636" s="366"/>
      <c r="Q636" s="366"/>
      <c r="R636" s="365"/>
      <c r="S636" s="363"/>
      <c r="T636" s="367"/>
    </row>
    <row r="637" spans="1:20" x14ac:dyDescent="0.3">
      <c r="A637" s="200"/>
      <c r="B637" s="200"/>
      <c r="C637" s="360"/>
      <c r="D637" s="361"/>
      <c r="F637" s="363"/>
      <c r="G637" s="36"/>
      <c r="H637" s="364"/>
      <c r="I637" s="365"/>
      <c r="J637" s="364"/>
      <c r="K637" s="364"/>
      <c r="L637" s="365"/>
      <c r="M637" s="364"/>
      <c r="N637" s="366"/>
      <c r="O637" s="366"/>
      <c r="P637" s="366"/>
      <c r="Q637" s="366"/>
      <c r="R637" s="365"/>
      <c r="S637" s="363"/>
      <c r="T637" s="367"/>
    </row>
    <row r="638" spans="1:20" x14ac:dyDescent="0.3">
      <c r="A638" s="200"/>
      <c r="B638" s="200"/>
      <c r="C638" s="360"/>
      <c r="D638" s="361"/>
      <c r="F638" s="363"/>
      <c r="G638" s="36"/>
      <c r="H638" s="364"/>
      <c r="I638" s="365"/>
      <c r="J638" s="364"/>
      <c r="K638" s="364"/>
      <c r="L638" s="365"/>
      <c r="M638" s="364"/>
      <c r="N638" s="366"/>
      <c r="O638" s="366"/>
      <c r="P638" s="366"/>
      <c r="Q638" s="366"/>
      <c r="R638" s="365"/>
      <c r="S638" s="363"/>
      <c r="T638" s="367"/>
    </row>
    <row r="639" spans="1:20" x14ac:dyDescent="0.3">
      <c r="A639" s="200"/>
      <c r="B639" s="200"/>
      <c r="C639" s="360"/>
      <c r="D639" s="361"/>
      <c r="F639" s="363"/>
      <c r="G639" s="36"/>
      <c r="H639" s="364"/>
      <c r="I639" s="365"/>
      <c r="J639" s="364"/>
      <c r="K639" s="364"/>
      <c r="L639" s="365"/>
      <c r="M639" s="364"/>
      <c r="N639" s="366"/>
      <c r="O639" s="366"/>
      <c r="P639" s="366"/>
      <c r="Q639" s="366"/>
      <c r="R639" s="365"/>
      <c r="S639" s="363"/>
      <c r="T639" s="367"/>
    </row>
    <row r="640" spans="1:20" x14ac:dyDescent="0.3">
      <c r="A640" s="200"/>
      <c r="B640" s="200"/>
      <c r="C640" s="360"/>
      <c r="D640" s="361"/>
      <c r="F640" s="363"/>
      <c r="G640" s="36"/>
      <c r="H640" s="364"/>
      <c r="I640" s="365"/>
      <c r="J640" s="364"/>
      <c r="K640" s="364"/>
      <c r="L640" s="365"/>
      <c r="M640" s="364"/>
      <c r="N640" s="366"/>
      <c r="O640" s="366"/>
      <c r="P640" s="366"/>
      <c r="Q640" s="366"/>
      <c r="R640" s="365"/>
      <c r="S640" s="363"/>
      <c r="T640" s="367"/>
    </row>
    <row r="641" spans="1:20" x14ac:dyDescent="0.3">
      <c r="A641" s="200"/>
      <c r="B641" s="200"/>
      <c r="C641" s="360"/>
      <c r="D641" s="361"/>
      <c r="F641" s="363"/>
      <c r="G641" s="36"/>
      <c r="H641" s="364"/>
      <c r="I641" s="365"/>
      <c r="J641" s="364"/>
      <c r="K641" s="364"/>
      <c r="L641" s="365"/>
      <c r="M641" s="364"/>
      <c r="N641" s="366"/>
      <c r="O641" s="366"/>
      <c r="P641" s="366"/>
      <c r="Q641" s="366"/>
      <c r="R641" s="365"/>
      <c r="S641" s="363"/>
      <c r="T641" s="367"/>
    </row>
    <row r="642" spans="1:20" x14ac:dyDescent="0.3">
      <c r="A642" s="200"/>
      <c r="B642" s="200"/>
      <c r="C642" s="360"/>
      <c r="D642" s="361"/>
      <c r="F642" s="363"/>
      <c r="G642" s="36"/>
      <c r="H642" s="364"/>
      <c r="I642" s="365"/>
      <c r="J642" s="364"/>
      <c r="K642" s="364"/>
      <c r="L642" s="365"/>
      <c r="M642" s="364"/>
      <c r="N642" s="366"/>
      <c r="O642" s="366"/>
      <c r="P642" s="366"/>
      <c r="Q642" s="366"/>
      <c r="R642" s="365"/>
      <c r="S642" s="363"/>
      <c r="T642" s="367"/>
    </row>
    <row r="643" spans="1:20" x14ac:dyDescent="0.3">
      <c r="A643" s="200"/>
      <c r="B643" s="200"/>
      <c r="C643" s="360"/>
      <c r="D643" s="361"/>
      <c r="F643" s="363"/>
      <c r="G643" s="36"/>
      <c r="H643" s="364"/>
      <c r="I643" s="365"/>
      <c r="J643" s="364"/>
      <c r="K643" s="364"/>
      <c r="L643" s="365"/>
      <c r="M643" s="364"/>
      <c r="N643" s="366"/>
      <c r="O643" s="366"/>
      <c r="P643" s="366"/>
      <c r="Q643" s="366"/>
      <c r="R643" s="365"/>
      <c r="S643" s="363"/>
      <c r="T643" s="367"/>
    </row>
    <row r="644" spans="1:20" x14ac:dyDescent="0.3">
      <c r="A644" s="200"/>
      <c r="B644" s="200"/>
      <c r="C644" s="360"/>
      <c r="D644" s="361"/>
      <c r="F644" s="363"/>
      <c r="G644" s="36"/>
      <c r="H644" s="364"/>
      <c r="I644" s="365"/>
      <c r="J644" s="364"/>
      <c r="K644" s="364"/>
      <c r="L644" s="365"/>
      <c r="M644" s="364"/>
      <c r="N644" s="366"/>
      <c r="O644" s="366"/>
      <c r="P644" s="366"/>
      <c r="Q644" s="366"/>
      <c r="R644" s="365"/>
      <c r="S644" s="363"/>
      <c r="T644" s="367"/>
    </row>
    <row r="645" spans="1:20" x14ac:dyDescent="0.3">
      <c r="A645" s="200"/>
      <c r="B645" s="200"/>
      <c r="C645" s="360"/>
      <c r="D645" s="361"/>
      <c r="F645" s="363"/>
      <c r="G645" s="36"/>
      <c r="H645" s="364"/>
      <c r="I645" s="365"/>
      <c r="J645" s="364"/>
      <c r="K645" s="364"/>
      <c r="L645" s="365"/>
      <c r="M645" s="364"/>
      <c r="N645" s="366"/>
      <c r="O645" s="366"/>
      <c r="P645" s="366"/>
      <c r="Q645" s="366"/>
      <c r="R645" s="365"/>
      <c r="S645" s="363"/>
      <c r="T645" s="367"/>
    </row>
    <row r="646" spans="1:20" x14ac:dyDescent="0.3">
      <c r="A646" s="200"/>
      <c r="B646" s="200"/>
      <c r="C646" s="360"/>
      <c r="D646" s="361"/>
      <c r="F646" s="363"/>
      <c r="G646" s="36"/>
      <c r="H646" s="364"/>
      <c r="I646" s="365"/>
      <c r="J646" s="364"/>
      <c r="K646" s="364"/>
      <c r="L646" s="365"/>
      <c r="M646" s="364"/>
      <c r="N646" s="366"/>
      <c r="O646" s="366"/>
      <c r="P646" s="366"/>
      <c r="Q646" s="366"/>
      <c r="R646" s="365"/>
      <c r="S646" s="363"/>
      <c r="T646" s="367"/>
    </row>
    <row r="647" spans="1:20" x14ac:dyDescent="0.3">
      <c r="A647" s="200"/>
      <c r="B647" s="200"/>
      <c r="C647" s="360"/>
      <c r="D647" s="361"/>
      <c r="F647" s="363"/>
      <c r="G647" s="36"/>
      <c r="H647" s="364"/>
      <c r="I647" s="365"/>
      <c r="J647" s="364"/>
      <c r="K647" s="364"/>
      <c r="L647" s="365"/>
      <c r="M647" s="364"/>
      <c r="N647" s="366"/>
      <c r="O647" s="366"/>
      <c r="P647" s="366"/>
      <c r="Q647" s="366"/>
      <c r="R647" s="365"/>
      <c r="S647" s="363"/>
      <c r="T647" s="367"/>
    </row>
    <row r="648" spans="1:20" x14ac:dyDescent="0.3">
      <c r="A648" s="200"/>
      <c r="B648" s="200"/>
      <c r="C648" s="360"/>
      <c r="D648" s="361"/>
      <c r="F648" s="363"/>
      <c r="G648" s="36"/>
      <c r="H648" s="364"/>
      <c r="I648" s="365"/>
      <c r="J648" s="364"/>
      <c r="K648" s="364"/>
      <c r="L648" s="365"/>
      <c r="M648" s="364"/>
      <c r="N648" s="366"/>
      <c r="O648" s="366"/>
      <c r="P648" s="366"/>
      <c r="Q648" s="366"/>
      <c r="R648" s="365"/>
      <c r="S648" s="363"/>
      <c r="T648" s="367"/>
    </row>
    <row r="649" spans="1:20" x14ac:dyDescent="0.3">
      <c r="A649" s="200"/>
      <c r="B649" s="200"/>
      <c r="C649" s="360"/>
      <c r="D649" s="361"/>
      <c r="F649" s="363"/>
      <c r="G649" s="36"/>
      <c r="H649" s="364"/>
      <c r="I649" s="365"/>
      <c r="J649" s="364"/>
      <c r="K649" s="364"/>
      <c r="L649" s="365"/>
      <c r="M649" s="364"/>
      <c r="N649" s="366"/>
      <c r="O649" s="366"/>
      <c r="P649" s="366"/>
      <c r="Q649" s="366"/>
      <c r="R649" s="365"/>
      <c r="S649" s="363"/>
      <c r="T649" s="367"/>
    </row>
    <row r="650" spans="1:20" x14ac:dyDescent="0.3">
      <c r="A650" s="200"/>
      <c r="B650" s="200"/>
      <c r="C650" s="360"/>
      <c r="D650" s="361"/>
      <c r="F650" s="363"/>
      <c r="G650" s="36"/>
      <c r="H650" s="364"/>
      <c r="I650" s="365"/>
      <c r="J650" s="364"/>
      <c r="K650" s="364"/>
      <c r="L650" s="365"/>
      <c r="M650" s="364"/>
      <c r="N650" s="366"/>
      <c r="O650" s="366"/>
      <c r="P650" s="366"/>
      <c r="Q650" s="366"/>
      <c r="R650" s="365"/>
      <c r="S650" s="363"/>
      <c r="T650" s="367"/>
    </row>
    <row r="651" spans="1:20" x14ac:dyDescent="0.3">
      <c r="A651" s="200"/>
      <c r="B651" s="200"/>
      <c r="C651" s="360"/>
      <c r="D651" s="361"/>
      <c r="F651" s="363"/>
      <c r="G651" s="36"/>
      <c r="H651" s="364"/>
      <c r="I651" s="365"/>
      <c r="J651" s="364"/>
      <c r="K651" s="364"/>
      <c r="L651" s="365"/>
      <c r="M651" s="364"/>
      <c r="N651" s="366"/>
      <c r="O651" s="366"/>
      <c r="P651" s="366"/>
      <c r="Q651" s="366"/>
      <c r="R651" s="365"/>
      <c r="S651" s="363"/>
      <c r="T651" s="367"/>
    </row>
    <row r="652" spans="1:20" x14ac:dyDescent="0.3">
      <c r="A652" s="200"/>
      <c r="B652" s="200"/>
      <c r="C652" s="360"/>
      <c r="D652" s="361"/>
      <c r="F652" s="363"/>
      <c r="G652" s="36"/>
      <c r="H652" s="364"/>
      <c r="I652" s="365"/>
      <c r="J652" s="364"/>
      <c r="K652" s="364"/>
      <c r="L652" s="365"/>
      <c r="M652" s="364"/>
      <c r="N652" s="366"/>
      <c r="O652" s="366"/>
      <c r="P652" s="366"/>
      <c r="Q652" s="366"/>
      <c r="R652" s="365"/>
      <c r="S652" s="363"/>
      <c r="T652" s="367"/>
    </row>
    <row r="653" spans="1:20" x14ac:dyDescent="0.3">
      <c r="A653" s="200"/>
      <c r="B653" s="200"/>
      <c r="C653" s="360"/>
      <c r="D653" s="361"/>
      <c r="F653" s="363"/>
      <c r="G653" s="36"/>
      <c r="H653" s="364"/>
      <c r="I653" s="365"/>
      <c r="J653" s="364"/>
      <c r="K653" s="364"/>
      <c r="L653" s="365"/>
      <c r="M653" s="364"/>
      <c r="N653" s="366"/>
      <c r="O653" s="366"/>
      <c r="P653" s="366"/>
      <c r="Q653" s="366"/>
      <c r="R653" s="365"/>
      <c r="S653" s="363"/>
      <c r="T653" s="367"/>
    </row>
    <row r="654" spans="1:20" x14ac:dyDescent="0.3">
      <c r="A654" s="200"/>
      <c r="B654" s="200"/>
      <c r="C654" s="360"/>
      <c r="D654" s="361"/>
      <c r="F654" s="363"/>
      <c r="G654" s="36"/>
      <c r="H654" s="364"/>
      <c r="I654" s="365"/>
      <c r="J654" s="364"/>
      <c r="K654" s="364"/>
      <c r="L654" s="365"/>
      <c r="M654" s="364"/>
      <c r="N654" s="366"/>
      <c r="O654" s="366"/>
      <c r="P654" s="366"/>
      <c r="Q654" s="366"/>
      <c r="R654" s="365"/>
      <c r="S654" s="363"/>
      <c r="T654" s="367"/>
    </row>
    <row r="655" spans="1:20" x14ac:dyDescent="0.3">
      <c r="A655" s="200"/>
      <c r="B655" s="200"/>
      <c r="C655" s="360"/>
      <c r="D655" s="361"/>
      <c r="F655" s="363"/>
      <c r="G655" s="36"/>
      <c r="H655" s="364"/>
      <c r="I655" s="365"/>
      <c r="J655" s="364"/>
      <c r="K655" s="364"/>
      <c r="L655" s="365"/>
      <c r="M655" s="364"/>
      <c r="N655" s="366"/>
      <c r="O655" s="366"/>
      <c r="P655" s="366"/>
      <c r="Q655" s="366"/>
      <c r="R655" s="365"/>
      <c r="S655" s="363"/>
      <c r="T655" s="367"/>
    </row>
    <row r="656" spans="1:20" x14ac:dyDescent="0.3">
      <c r="A656" s="200"/>
      <c r="B656" s="200"/>
      <c r="C656" s="360"/>
      <c r="D656" s="361"/>
      <c r="F656" s="363"/>
      <c r="G656" s="36"/>
      <c r="H656" s="364"/>
      <c r="I656" s="365"/>
      <c r="J656" s="364"/>
      <c r="K656" s="364"/>
      <c r="L656" s="365"/>
      <c r="M656" s="364"/>
      <c r="N656" s="366"/>
      <c r="O656" s="366"/>
      <c r="P656" s="366"/>
      <c r="Q656" s="366"/>
      <c r="R656" s="365"/>
      <c r="S656" s="363"/>
      <c r="T656" s="367"/>
    </row>
    <row r="657" spans="1:20" x14ac:dyDescent="0.3">
      <c r="A657" s="200"/>
      <c r="B657" s="200"/>
      <c r="C657" s="360"/>
      <c r="D657" s="361"/>
      <c r="F657" s="363"/>
      <c r="G657" s="36"/>
      <c r="H657" s="364"/>
      <c r="I657" s="365"/>
      <c r="J657" s="364"/>
      <c r="K657" s="364"/>
      <c r="L657" s="365"/>
      <c r="M657" s="364"/>
      <c r="N657" s="366"/>
      <c r="O657" s="366"/>
      <c r="P657" s="366"/>
      <c r="Q657" s="366"/>
      <c r="R657" s="365"/>
      <c r="S657" s="363"/>
      <c r="T657" s="367"/>
    </row>
    <row r="658" spans="1:20" x14ac:dyDescent="0.3">
      <c r="A658" s="200"/>
      <c r="B658" s="200"/>
      <c r="C658" s="360"/>
      <c r="D658" s="361"/>
      <c r="F658" s="363"/>
      <c r="G658" s="36"/>
      <c r="H658" s="364"/>
      <c r="I658" s="365"/>
      <c r="J658" s="364"/>
      <c r="K658" s="364"/>
      <c r="L658" s="365"/>
      <c r="M658" s="364"/>
      <c r="N658" s="366"/>
      <c r="O658" s="366"/>
      <c r="P658" s="366"/>
      <c r="Q658" s="366"/>
      <c r="R658" s="365"/>
      <c r="S658" s="363"/>
      <c r="T658" s="367"/>
    </row>
    <row r="659" spans="1:20" x14ac:dyDescent="0.3">
      <c r="A659" s="200"/>
      <c r="B659" s="200"/>
      <c r="C659" s="360"/>
      <c r="D659" s="361"/>
      <c r="F659" s="363"/>
      <c r="G659" s="36"/>
      <c r="H659" s="364"/>
      <c r="I659" s="365"/>
      <c r="J659" s="364"/>
      <c r="K659" s="364"/>
      <c r="L659" s="365"/>
      <c r="M659" s="364"/>
      <c r="N659" s="366"/>
      <c r="O659" s="366"/>
      <c r="P659" s="366"/>
      <c r="Q659" s="366"/>
      <c r="R659" s="365"/>
      <c r="S659" s="363"/>
      <c r="T659" s="367"/>
    </row>
    <row r="660" spans="1:20" x14ac:dyDescent="0.3">
      <c r="A660" s="200"/>
      <c r="B660" s="200"/>
      <c r="C660" s="360"/>
      <c r="D660" s="361"/>
      <c r="F660" s="363"/>
      <c r="G660" s="36"/>
      <c r="H660" s="364"/>
      <c r="I660" s="365"/>
      <c r="J660" s="364"/>
      <c r="K660" s="364"/>
      <c r="L660" s="365"/>
      <c r="M660" s="364"/>
      <c r="N660" s="366"/>
      <c r="O660" s="366"/>
      <c r="P660" s="366"/>
      <c r="Q660" s="366"/>
      <c r="R660" s="365"/>
      <c r="S660" s="363"/>
      <c r="T660" s="367"/>
    </row>
    <row r="661" spans="1:20" x14ac:dyDescent="0.3">
      <c r="A661" s="200"/>
      <c r="B661" s="200"/>
      <c r="C661" s="360"/>
      <c r="D661" s="361"/>
      <c r="F661" s="363"/>
      <c r="G661" s="36"/>
      <c r="H661" s="364"/>
      <c r="I661" s="365"/>
      <c r="J661" s="364"/>
      <c r="K661" s="364"/>
      <c r="L661" s="365"/>
      <c r="M661" s="364"/>
      <c r="N661" s="366"/>
      <c r="O661" s="366"/>
      <c r="P661" s="366"/>
      <c r="Q661" s="366"/>
      <c r="R661" s="365"/>
      <c r="S661" s="363"/>
      <c r="T661" s="367"/>
    </row>
    <row r="662" spans="1:20" x14ac:dyDescent="0.3">
      <c r="A662" s="200"/>
      <c r="B662" s="200"/>
      <c r="C662" s="360"/>
      <c r="D662" s="361"/>
      <c r="F662" s="363"/>
      <c r="G662" s="36"/>
      <c r="H662" s="364"/>
      <c r="I662" s="365"/>
      <c r="J662" s="364"/>
      <c r="K662" s="364"/>
      <c r="L662" s="365"/>
      <c r="M662" s="364"/>
      <c r="N662" s="366"/>
      <c r="O662" s="366"/>
      <c r="P662" s="366"/>
      <c r="Q662" s="366"/>
      <c r="R662" s="365"/>
      <c r="S662" s="363"/>
      <c r="T662" s="367"/>
    </row>
    <row r="663" spans="1:20" x14ac:dyDescent="0.3">
      <c r="A663" s="200"/>
      <c r="B663" s="200"/>
      <c r="C663" s="360"/>
      <c r="D663" s="361"/>
      <c r="F663" s="363"/>
      <c r="G663" s="36"/>
      <c r="H663" s="364"/>
      <c r="I663" s="365"/>
      <c r="J663" s="364"/>
      <c r="K663" s="364"/>
      <c r="L663" s="365"/>
      <c r="M663" s="364"/>
      <c r="N663" s="366"/>
      <c r="O663" s="366"/>
      <c r="P663" s="366"/>
      <c r="Q663" s="366"/>
      <c r="R663" s="365"/>
      <c r="S663" s="363"/>
      <c r="T663" s="367"/>
    </row>
    <row r="664" spans="1:20" x14ac:dyDescent="0.3">
      <c r="A664" s="200"/>
      <c r="B664" s="200"/>
      <c r="C664" s="360"/>
      <c r="D664" s="361"/>
      <c r="F664" s="363"/>
      <c r="G664" s="36"/>
      <c r="H664" s="364"/>
      <c r="I664" s="365"/>
      <c r="J664" s="364"/>
      <c r="K664" s="364"/>
      <c r="L664" s="365"/>
      <c r="M664" s="364"/>
      <c r="N664" s="366"/>
      <c r="O664" s="366"/>
      <c r="P664" s="366"/>
      <c r="Q664" s="366"/>
      <c r="R664" s="365"/>
      <c r="S664" s="363"/>
      <c r="T664" s="367"/>
    </row>
    <row r="665" spans="1:20" x14ac:dyDescent="0.3">
      <c r="A665" s="200"/>
      <c r="B665" s="200"/>
      <c r="C665" s="360"/>
      <c r="D665" s="361"/>
      <c r="F665" s="363"/>
      <c r="G665" s="36"/>
      <c r="H665" s="364"/>
      <c r="I665" s="365"/>
      <c r="J665" s="364"/>
      <c r="K665" s="364"/>
      <c r="L665" s="365"/>
      <c r="M665" s="364"/>
      <c r="N665" s="366"/>
      <c r="O665" s="366"/>
      <c r="P665" s="366"/>
      <c r="Q665" s="366"/>
      <c r="R665" s="365"/>
      <c r="S665" s="363"/>
      <c r="T665" s="367"/>
    </row>
    <row r="666" spans="1:20" x14ac:dyDescent="0.3">
      <c r="A666" s="200"/>
      <c r="B666" s="200"/>
      <c r="C666" s="360"/>
      <c r="D666" s="361"/>
      <c r="F666" s="363"/>
      <c r="G666" s="36"/>
      <c r="H666" s="364"/>
      <c r="I666" s="365"/>
      <c r="J666" s="364"/>
      <c r="K666" s="364"/>
      <c r="L666" s="365"/>
      <c r="M666" s="364"/>
      <c r="N666" s="366"/>
      <c r="O666" s="366"/>
      <c r="P666" s="366"/>
      <c r="Q666" s="366"/>
      <c r="R666" s="365"/>
      <c r="S666" s="363"/>
      <c r="T666" s="367"/>
    </row>
    <row r="667" spans="1:20" x14ac:dyDescent="0.3">
      <c r="A667" s="200"/>
      <c r="B667" s="200"/>
      <c r="C667" s="360"/>
      <c r="D667" s="361"/>
      <c r="F667" s="363"/>
      <c r="G667" s="36"/>
      <c r="H667" s="364"/>
      <c r="I667" s="365"/>
      <c r="J667" s="364"/>
      <c r="K667" s="364"/>
      <c r="L667" s="365"/>
      <c r="M667" s="364"/>
      <c r="N667" s="366"/>
      <c r="O667" s="366"/>
      <c r="P667" s="366"/>
      <c r="Q667" s="366"/>
      <c r="R667" s="365"/>
      <c r="S667" s="363"/>
      <c r="T667" s="367"/>
    </row>
    <row r="668" spans="1:20" x14ac:dyDescent="0.3">
      <c r="A668" s="200"/>
      <c r="B668" s="200"/>
      <c r="C668" s="360"/>
      <c r="D668" s="361"/>
      <c r="F668" s="363"/>
      <c r="G668" s="36"/>
      <c r="H668" s="364"/>
      <c r="I668" s="365"/>
      <c r="J668" s="364"/>
      <c r="K668" s="364"/>
      <c r="L668" s="365"/>
      <c r="M668" s="364"/>
      <c r="N668" s="366"/>
      <c r="O668" s="366"/>
      <c r="P668" s="366"/>
      <c r="Q668" s="366"/>
      <c r="R668" s="365"/>
      <c r="S668" s="363"/>
      <c r="T668" s="367"/>
    </row>
    <row r="669" spans="1:20" x14ac:dyDescent="0.3">
      <c r="A669" s="200"/>
      <c r="B669" s="200"/>
      <c r="C669" s="360"/>
      <c r="D669" s="361"/>
      <c r="F669" s="363"/>
      <c r="G669" s="36"/>
      <c r="H669" s="364"/>
      <c r="I669" s="365"/>
      <c r="J669" s="364"/>
      <c r="K669" s="364"/>
      <c r="L669" s="365"/>
      <c r="M669" s="364"/>
      <c r="N669" s="366"/>
      <c r="O669" s="366"/>
      <c r="P669" s="366"/>
      <c r="Q669" s="366"/>
      <c r="R669" s="365"/>
      <c r="S669" s="363"/>
      <c r="T669" s="367"/>
    </row>
    <row r="670" spans="1:20" x14ac:dyDescent="0.3">
      <c r="A670" s="200"/>
      <c r="B670" s="200"/>
      <c r="C670" s="360"/>
      <c r="D670" s="361"/>
      <c r="F670" s="363"/>
      <c r="G670" s="36"/>
      <c r="H670" s="364"/>
      <c r="I670" s="365"/>
      <c r="J670" s="364"/>
      <c r="K670" s="364"/>
      <c r="L670" s="365"/>
      <c r="M670" s="364"/>
      <c r="N670" s="366"/>
      <c r="O670" s="366"/>
      <c r="P670" s="366"/>
      <c r="Q670" s="366"/>
      <c r="R670" s="365"/>
      <c r="S670" s="363"/>
      <c r="T670" s="367"/>
    </row>
    <row r="671" spans="1:20" x14ac:dyDescent="0.3">
      <c r="A671" s="200"/>
      <c r="B671" s="200"/>
      <c r="C671" s="360"/>
      <c r="D671" s="361"/>
      <c r="F671" s="363"/>
      <c r="G671" s="36"/>
      <c r="H671" s="364"/>
      <c r="I671" s="365"/>
      <c r="J671" s="364"/>
      <c r="K671" s="364"/>
      <c r="L671" s="365"/>
      <c r="M671" s="364"/>
      <c r="N671" s="366"/>
      <c r="O671" s="366"/>
      <c r="P671" s="366"/>
      <c r="Q671" s="366"/>
      <c r="R671" s="365"/>
      <c r="S671" s="363"/>
      <c r="T671" s="367"/>
    </row>
    <row r="672" spans="1:20" x14ac:dyDescent="0.3">
      <c r="A672" s="200"/>
      <c r="B672" s="200"/>
      <c r="C672" s="360"/>
      <c r="D672" s="361"/>
      <c r="F672" s="363"/>
      <c r="G672" s="36"/>
      <c r="H672" s="364"/>
      <c r="I672" s="365"/>
      <c r="J672" s="364"/>
      <c r="K672" s="364"/>
      <c r="L672" s="365"/>
      <c r="M672" s="364"/>
      <c r="N672" s="366"/>
      <c r="O672" s="366"/>
      <c r="P672" s="366"/>
      <c r="Q672" s="366"/>
      <c r="R672" s="365"/>
      <c r="S672" s="363"/>
      <c r="T672" s="367"/>
    </row>
    <row r="673" spans="1:20" x14ac:dyDescent="0.3">
      <c r="A673" s="200"/>
      <c r="B673" s="200"/>
      <c r="C673" s="360"/>
      <c r="D673" s="361"/>
      <c r="F673" s="363"/>
      <c r="G673" s="36"/>
      <c r="H673" s="364"/>
      <c r="I673" s="365"/>
      <c r="J673" s="364"/>
      <c r="K673" s="364"/>
      <c r="L673" s="365"/>
      <c r="M673" s="364"/>
      <c r="N673" s="366"/>
      <c r="O673" s="366"/>
      <c r="P673" s="366"/>
      <c r="Q673" s="366"/>
      <c r="R673" s="365"/>
      <c r="S673" s="363"/>
      <c r="T673" s="367"/>
    </row>
    <row r="674" spans="1:20" x14ac:dyDescent="0.3">
      <c r="A674" s="200"/>
      <c r="B674" s="200"/>
      <c r="C674" s="360"/>
      <c r="D674" s="361"/>
      <c r="F674" s="363"/>
      <c r="G674" s="36"/>
      <c r="H674" s="364"/>
      <c r="I674" s="365"/>
      <c r="J674" s="364"/>
      <c r="K674" s="364"/>
      <c r="L674" s="365"/>
      <c r="M674" s="364"/>
      <c r="N674" s="366"/>
      <c r="O674" s="366"/>
      <c r="P674" s="366"/>
      <c r="Q674" s="366"/>
      <c r="R674" s="365"/>
      <c r="S674" s="363"/>
      <c r="T674" s="367"/>
    </row>
    <row r="675" spans="1:20" x14ac:dyDescent="0.3">
      <c r="A675" s="200"/>
      <c r="B675" s="200"/>
      <c r="C675" s="360"/>
      <c r="D675" s="361"/>
      <c r="F675" s="363"/>
      <c r="G675" s="36"/>
      <c r="H675" s="364"/>
      <c r="I675" s="365"/>
      <c r="J675" s="364"/>
      <c r="K675" s="364"/>
      <c r="L675" s="365"/>
      <c r="M675" s="364"/>
      <c r="N675" s="366"/>
      <c r="O675" s="366"/>
      <c r="P675" s="366"/>
      <c r="Q675" s="366"/>
      <c r="R675" s="365"/>
      <c r="S675" s="363"/>
      <c r="T675" s="367"/>
    </row>
    <row r="676" spans="1:20" x14ac:dyDescent="0.3">
      <c r="A676" s="200"/>
      <c r="B676" s="200"/>
      <c r="C676" s="360"/>
      <c r="D676" s="361"/>
      <c r="F676" s="363"/>
      <c r="G676" s="36"/>
      <c r="H676" s="364"/>
      <c r="I676" s="365"/>
      <c r="J676" s="364"/>
      <c r="K676" s="364"/>
      <c r="L676" s="365"/>
      <c r="M676" s="364"/>
      <c r="N676" s="366"/>
      <c r="O676" s="366"/>
      <c r="P676" s="366"/>
      <c r="Q676" s="366"/>
      <c r="R676" s="365"/>
      <c r="S676" s="363"/>
      <c r="T676" s="367"/>
    </row>
    <row r="677" spans="1:20" x14ac:dyDescent="0.3">
      <c r="A677" s="200"/>
      <c r="B677" s="200"/>
      <c r="C677" s="360"/>
      <c r="D677" s="361"/>
      <c r="F677" s="363"/>
      <c r="G677" s="36"/>
      <c r="H677" s="364"/>
      <c r="I677" s="365"/>
      <c r="J677" s="364"/>
      <c r="K677" s="364"/>
      <c r="L677" s="365"/>
      <c r="M677" s="364"/>
      <c r="N677" s="366"/>
      <c r="O677" s="366"/>
      <c r="P677" s="366"/>
      <c r="Q677" s="366"/>
      <c r="R677" s="365"/>
      <c r="S677" s="363"/>
      <c r="T677" s="367"/>
    </row>
    <row r="678" spans="1:20" x14ac:dyDescent="0.3">
      <c r="A678" s="200"/>
      <c r="B678" s="200"/>
      <c r="C678" s="360"/>
      <c r="D678" s="361"/>
      <c r="F678" s="363"/>
      <c r="G678" s="36"/>
      <c r="H678" s="364"/>
      <c r="I678" s="365"/>
      <c r="J678" s="364"/>
      <c r="K678" s="364"/>
      <c r="L678" s="365"/>
      <c r="M678" s="364"/>
      <c r="N678" s="366"/>
      <c r="O678" s="366"/>
      <c r="P678" s="366"/>
      <c r="Q678" s="366"/>
      <c r="R678" s="365"/>
      <c r="S678" s="363"/>
      <c r="T678" s="367"/>
    </row>
    <row r="679" spans="1:20" x14ac:dyDescent="0.3">
      <c r="A679" s="200"/>
      <c r="B679" s="200"/>
      <c r="C679" s="360"/>
      <c r="D679" s="361"/>
      <c r="F679" s="363"/>
      <c r="G679" s="36"/>
      <c r="H679" s="364"/>
      <c r="I679" s="365"/>
      <c r="J679" s="364"/>
      <c r="K679" s="364"/>
      <c r="L679" s="365"/>
      <c r="M679" s="364"/>
      <c r="N679" s="366"/>
      <c r="O679" s="366"/>
      <c r="P679" s="366"/>
      <c r="Q679" s="366"/>
      <c r="R679" s="365"/>
      <c r="S679" s="363"/>
      <c r="T679" s="367"/>
    </row>
    <row r="680" spans="1:20" x14ac:dyDescent="0.3">
      <c r="A680" s="200"/>
      <c r="B680" s="200"/>
      <c r="C680" s="360"/>
      <c r="D680" s="361"/>
      <c r="F680" s="363"/>
      <c r="G680" s="36"/>
      <c r="H680" s="364"/>
      <c r="I680" s="365"/>
      <c r="J680" s="364"/>
      <c r="K680" s="364"/>
      <c r="L680" s="365"/>
      <c r="M680" s="364"/>
      <c r="N680" s="366"/>
      <c r="O680" s="366"/>
      <c r="P680" s="366"/>
      <c r="Q680" s="366"/>
      <c r="R680" s="365"/>
      <c r="S680" s="363"/>
      <c r="T680" s="367"/>
    </row>
    <row r="681" spans="1:20" x14ac:dyDescent="0.3">
      <c r="A681" s="200"/>
      <c r="B681" s="200"/>
      <c r="C681" s="360"/>
      <c r="D681" s="361"/>
      <c r="F681" s="363"/>
      <c r="G681" s="36"/>
      <c r="H681" s="364"/>
      <c r="I681" s="365"/>
      <c r="J681" s="364"/>
      <c r="K681" s="364"/>
      <c r="L681" s="365"/>
      <c r="M681" s="364"/>
      <c r="N681" s="366"/>
      <c r="O681" s="366"/>
      <c r="P681" s="366"/>
      <c r="Q681" s="366"/>
      <c r="R681" s="365"/>
      <c r="S681" s="363"/>
      <c r="T681" s="367"/>
    </row>
    <row r="682" spans="1:20" x14ac:dyDescent="0.3">
      <c r="A682" s="200"/>
      <c r="B682" s="200"/>
      <c r="C682" s="360"/>
      <c r="D682" s="361"/>
      <c r="F682" s="363"/>
      <c r="G682" s="36"/>
      <c r="H682" s="364"/>
      <c r="I682" s="365"/>
      <c r="J682" s="364"/>
      <c r="K682" s="364"/>
      <c r="L682" s="365"/>
      <c r="M682" s="364"/>
      <c r="N682" s="366"/>
      <c r="O682" s="366"/>
      <c r="P682" s="366"/>
      <c r="Q682" s="366"/>
      <c r="R682" s="365"/>
      <c r="S682" s="363"/>
      <c r="T682" s="367"/>
    </row>
    <row r="683" spans="1:20" x14ac:dyDescent="0.3">
      <c r="A683" s="200"/>
      <c r="B683" s="200"/>
      <c r="C683" s="360"/>
      <c r="D683" s="361"/>
      <c r="F683" s="363"/>
      <c r="G683" s="36"/>
      <c r="H683" s="364"/>
      <c r="I683" s="365"/>
      <c r="J683" s="364"/>
      <c r="K683" s="364"/>
      <c r="L683" s="365"/>
      <c r="M683" s="364"/>
      <c r="N683" s="366"/>
      <c r="O683" s="366"/>
      <c r="P683" s="366"/>
      <c r="Q683" s="366"/>
      <c r="R683" s="365"/>
      <c r="S683" s="363"/>
      <c r="T683" s="367"/>
    </row>
    <row r="684" spans="1:20" x14ac:dyDescent="0.3">
      <c r="A684" s="200"/>
      <c r="B684" s="200"/>
      <c r="C684" s="360"/>
      <c r="D684" s="361"/>
      <c r="F684" s="363"/>
      <c r="G684" s="36"/>
      <c r="H684" s="364"/>
      <c r="I684" s="365"/>
      <c r="J684" s="364"/>
      <c r="K684" s="364"/>
      <c r="L684" s="365"/>
      <c r="M684" s="364"/>
      <c r="N684" s="366"/>
      <c r="O684" s="366"/>
      <c r="P684" s="366"/>
      <c r="Q684" s="366"/>
      <c r="R684" s="365"/>
      <c r="S684" s="363"/>
      <c r="T684" s="367"/>
    </row>
    <row r="685" spans="1:20" x14ac:dyDescent="0.3">
      <c r="A685" s="200"/>
      <c r="B685" s="200"/>
      <c r="C685" s="360"/>
      <c r="D685" s="361"/>
      <c r="F685" s="363"/>
      <c r="G685" s="36"/>
      <c r="H685" s="364"/>
      <c r="I685" s="365"/>
      <c r="J685" s="364"/>
      <c r="K685" s="364"/>
      <c r="L685" s="365"/>
      <c r="M685" s="364"/>
      <c r="N685" s="366"/>
      <c r="O685" s="366"/>
      <c r="P685" s="366"/>
      <c r="Q685" s="366"/>
      <c r="R685" s="365"/>
      <c r="S685" s="363"/>
      <c r="T685" s="367"/>
    </row>
    <row r="686" spans="1:20" x14ac:dyDescent="0.3">
      <c r="A686" s="200"/>
      <c r="B686" s="200"/>
      <c r="C686" s="360"/>
      <c r="D686" s="361"/>
      <c r="F686" s="363"/>
      <c r="G686" s="36"/>
      <c r="H686" s="364"/>
      <c r="I686" s="365"/>
      <c r="J686" s="364"/>
      <c r="K686" s="364"/>
      <c r="L686" s="365"/>
      <c r="M686" s="364"/>
      <c r="N686" s="366"/>
      <c r="O686" s="366"/>
      <c r="P686" s="366"/>
      <c r="Q686" s="366"/>
      <c r="R686" s="365"/>
      <c r="S686" s="363"/>
      <c r="T686" s="367"/>
    </row>
    <row r="687" spans="1:20" x14ac:dyDescent="0.3">
      <c r="A687" s="200"/>
      <c r="B687" s="200"/>
      <c r="C687" s="360"/>
      <c r="D687" s="361"/>
      <c r="F687" s="363"/>
      <c r="G687" s="36"/>
      <c r="H687" s="364"/>
      <c r="I687" s="365"/>
      <c r="J687" s="364"/>
      <c r="K687" s="364"/>
      <c r="L687" s="365"/>
      <c r="M687" s="364"/>
      <c r="N687" s="366"/>
      <c r="O687" s="366"/>
      <c r="P687" s="366"/>
      <c r="Q687" s="366"/>
      <c r="R687" s="365"/>
      <c r="S687" s="363"/>
      <c r="T687" s="367"/>
    </row>
    <row r="688" spans="1:20" x14ac:dyDescent="0.3">
      <c r="A688" s="200"/>
      <c r="B688" s="200"/>
      <c r="C688" s="360"/>
      <c r="D688" s="361"/>
      <c r="F688" s="363"/>
      <c r="G688" s="36"/>
      <c r="H688" s="364"/>
      <c r="I688" s="365"/>
      <c r="J688" s="364"/>
      <c r="K688" s="364"/>
      <c r="L688" s="365"/>
      <c r="M688" s="364"/>
      <c r="N688" s="366"/>
      <c r="O688" s="366"/>
      <c r="P688" s="366"/>
      <c r="Q688" s="366"/>
      <c r="R688" s="365"/>
      <c r="S688" s="363"/>
      <c r="T688" s="367"/>
    </row>
    <row r="689" spans="1:20" x14ac:dyDescent="0.3">
      <c r="A689" s="200"/>
      <c r="B689" s="200"/>
      <c r="C689" s="360"/>
      <c r="D689" s="361"/>
      <c r="F689" s="363"/>
      <c r="G689" s="36"/>
      <c r="H689" s="364"/>
      <c r="I689" s="365"/>
      <c r="J689" s="364"/>
      <c r="K689" s="364"/>
      <c r="L689" s="365"/>
      <c r="M689" s="364"/>
      <c r="N689" s="366"/>
      <c r="O689" s="366"/>
      <c r="P689" s="366"/>
      <c r="Q689" s="366"/>
      <c r="R689" s="365"/>
      <c r="S689" s="363"/>
      <c r="T689" s="367"/>
    </row>
    <row r="690" spans="1:20" x14ac:dyDescent="0.3">
      <c r="A690" s="200"/>
      <c r="B690" s="200"/>
      <c r="C690" s="360"/>
      <c r="D690" s="361"/>
      <c r="F690" s="363"/>
      <c r="G690" s="36"/>
      <c r="H690" s="364"/>
      <c r="I690" s="365"/>
      <c r="J690" s="364"/>
      <c r="K690" s="364"/>
      <c r="L690" s="365"/>
      <c r="M690" s="364"/>
      <c r="N690" s="366"/>
      <c r="O690" s="366"/>
      <c r="P690" s="366"/>
      <c r="Q690" s="366"/>
      <c r="R690" s="365"/>
      <c r="S690" s="363"/>
      <c r="T690" s="367"/>
    </row>
    <row r="691" spans="1:20" x14ac:dyDescent="0.3">
      <c r="A691" s="200"/>
      <c r="B691" s="200"/>
      <c r="C691" s="360"/>
      <c r="D691" s="361"/>
      <c r="F691" s="363"/>
      <c r="G691" s="36"/>
      <c r="H691" s="364"/>
      <c r="I691" s="365"/>
      <c r="J691" s="364"/>
      <c r="K691" s="364"/>
      <c r="L691" s="365"/>
      <c r="M691" s="364"/>
      <c r="N691" s="366"/>
      <c r="O691" s="366"/>
      <c r="P691" s="366"/>
      <c r="Q691" s="366"/>
      <c r="R691" s="365"/>
      <c r="S691" s="363"/>
      <c r="T691" s="367"/>
    </row>
    <row r="692" spans="1:20" x14ac:dyDescent="0.3">
      <c r="A692" s="200"/>
      <c r="B692" s="200"/>
      <c r="C692" s="360"/>
      <c r="D692" s="361"/>
      <c r="F692" s="363"/>
      <c r="G692" s="36"/>
      <c r="H692" s="364"/>
      <c r="I692" s="365"/>
      <c r="J692" s="364"/>
      <c r="K692" s="364"/>
      <c r="L692" s="365"/>
      <c r="M692" s="364"/>
      <c r="N692" s="366"/>
      <c r="O692" s="366"/>
      <c r="P692" s="366"/>
      <c r="Q692" s="366"/>
      <c r="R692" s="365"/>
      <c r="S692" s="363"/>
      <c r="T692" s="367"/>
    </row>
    <row r="693" spans="1:20" x14ac:dyDescent="0.3">
      <c r="A693" s="200"/>
      <c r="B693" s="200"/>
      <c r="C693" s="360"/>
      <c r="D693" s="361"/>
      <c r="F693" s="363"/>
      <c r="G693" s="36"/>
      <c r="H693" s="364"/>
      <c r="I693" s="365"/>
      <c r="J693" s="364"/>
      <c r="K693" s="364"/>
      <c r="L693" s="365"/>
      <c r="M693" s="364"/>
      <c r="N693" s="366"/>
      <c r="O693" s="366"/>
      <c r="P693" s="366"/>
      <c r="Q693" s="366"/>
      <c r="R693" s="365"/>
      <c r="S693" s="363"/>
      <c r="T693" s="367"/>
    </row>
    <row r="694" spans="1:20" x14ac:dyDescent="0.3">
      <c r="A694" s="200"/>
      <c r="B694" s="200"/>
      <c r="C694" s="360"/>
      <c r="D694" s="361"/>
      <c r="F694" s="363"/>
      <c r="G694" s="36"/>
      <c r="H694" s="364"/>
      <c r="I694" s="365"/>
      <c r="J694" s="364"/>
      <c r="K694" s="364"/>
      <c r="L694" s="365"/>
      <c r="M694" s="364"/>
      <c r="N694" s="366"/>
      <c r="O694" s="366"/>
      <c r="P694" s="366"/>
      <c r="Q694" s="366"/>
      <c r="R694" s="365"/>
      <c r="S694" s="363"/>
      <c r="T694" s="367"/>
    </row>
    <row r="695" spans="1:20" x14ac:dyDescent="0.3">
      <c r="A695" s="200"/>
      <c r="B695" s="200"/>
      <c r="C695" s="360"/>
      <c r="D695" s="361"/>
      <c r="F695" s="363"/>
      <c r="G695" s="36"/>
      <c r="H695" s="364"/>
      <c r="I695" s="365"/>
      <c r="J695" s="364"/>
      <c r="K695" s="364"/>
      <c r="L695" s="365"/>
      <c r="M695" s="364"/>
      <c r="N695" s="366"/>
      <c r="O695" s="366"/>
      <c r="P695" s="366"/>
      <c r="Q695" s="366"/>
      <c r="R695" s="365"/>
      <c r="S695" s="363"/>
      <c r="T695" s="367"/>
    </row>
    <row r="696" spans="1:20" x14ac:dyDescent="0.3">
      <c r="A696" s="200"/>
      <c r="B696" s="200"/>
      <c r="C696" s="360"/>
      <c r="D696" s="361"/>
      <c r="F696" s="363"/>
      <c r="G696" s="36"/>
      <c r="H696" s="364"/>
      <c r="I696" s="365"/>
      <c r="J696" s="364"/>
      <c r="K696" s="364"/>
      <c r="L696" s="365"/>
      <c r="M696" s="364"/>
      <c r="N696" s="366"/>
      <c r="O696" s="366"/>
      <c r="P696" s="366"/>
      <c r="Q696" s="366"/>
      <c r="R696" s="365"/>
      <c r="S696" s="363"/>
      <c r="T696" s="367"/>
    </row>
    <row r="697" spans="1:20" x14ac:dyDescent="0.3">
      <c r="A697" s="200"/>
      <c r="B697" s="200"/>
      <c r="C697" s="360"/>
      <c r="D697" s="361"/>
      <c r="F697" s="363"/>
      <c r="G697" s="36"/>
      <c r="H697" s="364"/>
      <c r="I697" s="365"/>
      <c r="J697" s="364"/>
      <c r="K697" s="364"/>
      <c r="L697" s="365"/>
      <c r="M697" s="364"/>
      <c r="N697" s="366"/>
      <c r="O697" s="366"/>
      <c r="P697" s="366"/>
      <c r="Q697" s="366"/>
      <c r="R697" s="365"/>
      <c r="S697" s="363"/>
      <c r="T697" s="367"/>
    </row>
    <row r="698" spans="1:20" x14ac:dyDescent="0.3">
      <c r="A698" s="200"/>
      <c r="B698" s="200"/>
      <c r="C698" s="360"/>
      <c r="D698" s="361"/>
      <c r="F698" s="363"/>
      <c r="G698" s="36"/>
      <c r="H698" s="364"/>
      <c r="I698" s="365"/>
      <c r="J698" s="364"/>
      <c r="K698" s="364"/>
      <c r="L698" s="365"/>
      <c r="M698" s="364"/>
      <c r="N698" s="366"/>
      <c r="O698" s="366"/>
      <c r="P698" s="366"/>
      <c r="Q698" s="366"/>
      <c r="R698" s="365"/>
      <c r="S698" s="363"/>
      <c r="T698" s="367"/>
    </row>
    <row r="699" spans="1:20" x14ac:dyDescent="0.3">
      <c r="A699" s="200"/>
      <c r="B699" s="200"/>
      <c r="C699" s="360"/>
      <c r="D699" s="361"/>
      <c r="F699" s="363"/>
      <c r="G699" s="36"/>
      <c r="H699" s="364"/>
      <c r="I699" s="365"/>
      <c r="J699" s="364"/>
      <c r="K699" s="364"/>
      <c r="L699" s="365"/>
      <c r="M699" s="364"/>
      <c r="N699" s="366"/>
      <c r="O699" s="366"/>
      <c r="P699" s="366"/>
      <c r="Q699" s="366"/>
      <c r="R699" s="365"/>
      <c r="S699" s="363"/>
      <c r="T699" s="367"/>
    </row>
    <row r="700" spans="1:20" x14ac:dyDescent="0.3">
      <c r="A700" s="200"/>
      <c r="B700" s="200"/>
      <c r="C700" s="360"/>
      <c r="D700" s="361"/>
      <c r="F700" s="363"/>
      <c r="G700" s="36"/>
      <c r="H700" s="364"/>
      <c r="I700" s="365"/>
      <c r="J700" s="364"/>
      <c r="K700" s="364"/>
      <c r="L700" s="365"/>
      <c r="M700" s="364"/>
      <c r="N700" s="366"/>
      <c r="O700" s="366"/>
      <c r="P700" s="366"/>
      <c r="Q700" s="366"/>
      <c r="R700" s="365"/>
      <c r="S700" s="363"/>
      <c r="T700" s="367"/>
    </row>
    <row r="701" spans="1:20" x14ac:dyDescent="0.3">
      <c r="A701" s="200"/>
      <c r="B701" s="200"/>
      <c r="C701" s="360"/>
      <c r="D701" s="361"/>
      <c r="F701" s="363"/>
      <c r="G701" s="36"/>
      <c r="H701" s="364"/>
      <c r="I701" s="365"/>
      <c r="J701" s="364"/>
      <c r="K701" s="364"/>
      <c r="L701" s="365"/>
      <c r="M701" s="364"/>
      <c r="N701" s="366"/>
      <c r="O701" s="366"/>
      <c r="P701" s="366"/>
      <c r="Q701" s="366"/>
      <c r="R701" s="365"/>
      <c r="S701" s="363"/>
      <c r="T701" s="367"/>
    </row>
    <row r="702" spans="1:20" x14ac:dyDescent="0.3">
      <c r="A702" s="200"/>
      <c r="B702" s="200"/>
      <c r="C702" s="360"/>
      <c r="D702" s="361"/>
      <c r="F702" s="363"/>
      <c r="G702" s="36"/>
      <c r="H702" s="364"/>
      <c r="I702" s="365"/>
      <c r="J702" s="364"/>
      <c r="K702" s="364"/>
      <c r="L702" s="365"/>
      <c r="M702" s="364"/>
      <c r="N702" s="366"/>
      <c r="O702" s="366"/>
      <c r="P702" s="366"/>
      <c r="Q702" s="366"/>
      <c r="R702" s="365"/>
      <c r="S702" s="363"/>
      <c r="T702" s="367"/>
    </row>
    <row r="703" spans="1:20" x14ac:dyDescent="0.3">
      <c r="A703" s="200"/>
      <c r="B703" s="200"/>
      <c r="C703" s="360"/>
      <c r="D703" s="361"/>
      <c r="F703" s="363"/>
      <c r="G703" s="36"/>
      <c r="H703" s="364"/>
      <c r="I703" s="365"/>
      <c r="J703" s="364"/>
      <c r="K703" s="364"/>
      <c r="L703" s="365"/>
      <c r="M703" s="364"/>
      <c r="N703" s="366"/>
      <c r="O703" s="366"/>
      <c r="P703" s="366"/>
      <c r="Q703" s="366"/>
      <c r="R703" s="365"/>
      <c r="S703" s="363"/>
      <c r="T703" s="367"/>
    </row>
    <row r="704" spans="1:20" x14ac:dyDescent="0.3">
      <c r="A704" s="200"/>
      <c r="B704" s="200"/>
      <c r="C704" s="360"/>
      <c r="D704" s="361"/>
      <c r="F704" s="363"/>
      <c r="G704" s="36"/>
      <c r="H704" s="364"/>
      <c r="I704" s="365"/>
      <c r="J704" s="364"/>
      <c r="K704" s="364"/>
      <c r="L704" s="365"/>
      <c r="M704" s="364"/>
      <c r="N704" s="366"/>
      <c r="O704" s="366"/>
      <c r="P704" s="366"/>
      <c r="Q704" s="366"/>
      <c r="R704" s="365"/>
      <c r="S704" s="363"/>
      <c r="T704" s="367"/>
    </row>
    <row r="705" spans="1:20" x14ac:dyDescent="0.3">
      <c r="A705" s="200"/>
      <c r="B705" s="200"/>
      <c r="C705" s="360"/>
      <c r="D705" s="361"/>
      <c r="F705" s="363"/>
      <c r="G705" s="36"/>
      <c r="H705" s="364"/>
      <c r="I705" s="365"/>
      <c r="J705" s="364"/>
      <c r="K705" s="364"/>
      <c r="L705" s="365"/>
      <c r="M705" s="364"/>
      <c r="N705" s="366"/>
      <c r="O705" s="366"/>
      <c r="P705" s="366"/>
      <c r="Q705" s="366"/>
      <c r="R705" s="365"/>
      <c r="S705" s="363"/>
      <c r="T705" s="367"/>
    </row>
    <row r="706" spans="1:20" x14ac:dyDescent="0.3">
      <c r="A706" s="200"/>
      <c r="B706" s="200"/>
      <c r="C706" s="360"/>
      <c r="D706" s="361"/>
      <c r="F706" s="363"/>
      <c r="G706" s="36"/>
      <c r="H706" s="364"/>
      <c r="I706" s="365"/>
      <c r="J706" s="364"/>
      <c r="K706" s="364"/>
      <c r="L706" s="365"/>
      <c r="M706" s="364"/>
      <c r="N706" s="366"/>
      <c r="O706" s="366"/>
      <c r="P706" s="366"/>
      <c r="Q706" s="366"/>
      <c r="R706" s="365"/>
      <c r="S706" s="363"/>
      <c r="T706" s="367"/>
    </row>
    <row r="707" spans="1:20" x14ac:dyDescent="0.3">
      <c r="A707" s="200"/>
      <c r="B707" s="200"/>
      <c r="C707" s="360"/>
      <c r="D707" s="361"/>
      <c r="F707" s="363"/>
      <c r="G707" s="36"/>
      <c r="H707" s="364"/>
      <c r="I707" s="365"/>
      <c r="J707" s="364"/>
      <c r="K707" s="364"/>
      <c r="L707" s="365"/>
      <c r="M707" s="364"/>
      <c r="N707" s="366"/>
      <c r="O707" s="366"/>
      <c r="P707" s="366"/>
      <c r="Q707" s="366"/>
      <c r="R707" s="365"/>
      <c r="S707" s="363"/>
      <c r="T707" s="367"/>
    </row>
    <row r="708" spans="1:20" x14ac:dyDescent="0.3">
      <c r="A708" s="200"/>
      <c r="B708" s="200"/>
      <c r="C708" s="360"/>
      <c r="D708" s="361"/>
      <c r="F708" s="363"/>
      <c r="G708" s="36"/>
      <c r="H708" s="364"/>
      <c r="I708" s="365"/>
      <c r="J708" s="364"/>
      <c r="K708" s="364"/>
      <c r="L708" s="365"/>
      <c r="M708" s="364"/>
      <c r="N708" s="366"/>
      <c r="O708" s="366"/>
      <c r="P708" s="366"/>
      <c r="Q708" s="366"/>
      <c r="R708" s="365"/>
      <c r="S708" s="363"/>
      <c r="T708" s="367"/>
    </row>
    <row r="709" spans="1:20" x14ac:dyDescent="0.3">
      <c r="A709" s="200"/>
      <c r="B709" s="200"/>
      <c r="C709" s="360"/>
      <c r="D709" s="361"/>
      <c r="F709" s="363"/>
      <c r="G709" s="36"/>
      <c r="H709" s="364"/>
      <c r="I709" s="365"/>
      <c r="J709" s="364"/>
      <c r="K709" s="364"/>
      <c r="L709" s="365"/>
      <c r="M709" s="364"/>
      <c r="N709" s="366"/>
      <c r="O709" s="366"/>
      <c r="P709" s="366"/>
      <c r="Q709" s="366"/>
      <c r="R709" s="365"/>
      <c r="S709" s="363"/>
      <c r="T709" s="367"/>
    </row>
    <row r="710" spans="1:20" x14ac:dyDescent="0.3">
      <c r="A710" s="200"/>
      <c r="B710" s="200"/>
      <c r="C710" s="360"/>
      <c r="D710" s="361"/>
      <c r="F710" s="363"/>
      <c r="G710" s="36"/>
      <c r="H710" s="364"/>
      <c r="I710" s="365"/>
      <c r="J710" s="364"/>
      <c r="K710" s="364"/>
      <c r="L710" s="365"/>
      <c r="M710" s="364"/>
      <c r="N710" s="366"/>
      <c r="O710" s="366"/>
      <c r="P710" s="366"/>
      <c r="Q710" s="366"/>
      <c r="R710" s="365"/>
      <c r="S710" s="363"/>
      <c r="T710" s="367"/>
    </row>
    <row r="711" spans="1:20" x14ac:dyDescent="0.3">
      <c r="A711" s="200"/>
      <c r="B711" s="200"/>
      <c r="C711" s="360"/>
      <c r="D711" s="361"/>
      <c r="F711" s="363"/>
      <c r="G711" s="36"/>
      <c r="H711" s="364"/>
      <c r="I711" s="365"/>
      <c r="J711" s="364"/>
      <c r="K711" s="364"/>
      <c r="L711" s="365"/>
      <c r="M711" s="364"/>
      <c r="N711" s="366"/>
      <c r="O711" s="366"/>
      <c r="P711" s="366"/>
      <c r="Q711" s="366"/>
      <c r="R711" s="365"/>
      <c r="S711" s="363"/>
      <c r="T711" s="367"/>
    </row>
    <row r="712" spans="1:20" x14ac:dyDescent="0.3">
      <c r="A712" s="200"/>
      <c r="B712" s="200"/>
      <c r="C712" s="360"/>
      <c r="D712" s="361"/>
      <c r="F712" s="363"/>
      <c r="G712" s="36"/>
      <c r="H712" s="364"/>
      <c r="I712" s="365"/>
      <c r="J712" s="364"/>
      <c r="K712" s="364"/>
      <c r="L712" s="365"/>
      <c r="M712" s="364"/>
      <c r="N712" s="366"/>
      <c r="O712" s="366"/>
      <c r="P712" s="366"/>
      <c r="Q712" s="366"/>
      <c r="R712" s="365"/>
      <c r="S712" s="363"/>
      <c r="T712" s="367"/>
    </row>
    <row r="713" spans="1:20" x14ac:dyDescent="0.3">
      <c r="A713" s="200"/>
      <c r="B713" s="200"/>
      <c r="C713" s="360"/>
      <c r="D713" s="361"/>
      <c r="F713" s="363"/>
      <c r="G713" s="36"/>
      <c r="H713" s="364"/>
      <c r="I713" s="365"/>
      <c r="J713" s="364"/>
      <c r="K713" s="364"/>
      <c r="L713" s="365"/>
      <c r="M713" s="364"/>
      <c r="N713" s="366"/>
      <c r="O713" s="366"/>
      <c r="P713" s="366"/>
      <c r="Q713" s="366"/>
      <c r="R713" s="365"/>
      <c r="S713" s="363"/>
      <c r="T713" s="367"/>
    </row>
    <row r="714" spans="1:20" x14ac:dyDescent="0.3">
      <c r="A714" s="200"/>
      <c r="B714" s="200"/>
      <c r="C714" s="360"/>
      <c r="D714" s="361"/>
      <c r="F714" s="363"/>
      <c r="G714" s="36"/>
      <c r="H714" s="364"/>
      <c r="I714" s="365"/>
      <c r="J714" s="364"/>
      <c r="K714" s="364"/>
      <c r="L714" s="365"/>
      <c r="M714" s="364"/>
      <c r="N714" s="366"/>
      <c r="O714" s="366"/>
      <c r="P714" s="366"/>
      <c r="Q714" s="366"/>
      <c r="R714" s="365"/>
      <c r="S714" s="363"/>
      <c r="T714" s="367"/>
    </row>
    <row r="715" spans="1:20" x14ac:dyDescent="0.3">
      <c r="A715" s="200"/>
      <c r="B715" s="200"/>
      <c r="C715" s="360"/>
      <c r="D715" s="361"/>
      <c r="F715" s="363"/>
      <c r="G715" s="36"/>
      <c r="H715" s="364"/>
      <c r="I715" s="365"/>
      <c r="J715" s="364"/>
      <c r="K715" s="364"/>
      <c r="L715" s="365"/>
      <c r="M715" s="364"/>
      <c r="N715" s="366"/>
      <c r="O715" s="366"/>
      <c r="P715" s="366"/>
      <c r="Q715" s="366"/>
      <c r="R715" s="365"/>
      <c r="S715" s="363"/>
      <c r="T715" s="367"/>
    </row>
    <row r="716" spans="1:20" x14ac:dyDescent="0.3">
      <c r="A716" s="200"/>
      <c r="B716" s="200"/>
      <c r="C716" s="360"/>
      <c r="D716" s="361"/>
      <c r="F716" s="363"/>
      <c r="G716" s="36"/>
      <c r="H716" s="364"/>
      <c r="I716" s="365"/>
      <c r="J716" s="364"/>
      <c r="K716" s="364"/>
      <c r="L716" s="365"/>
      <c r="M716" s="364"/>
      <c r="N716" s="366"/>
      <c r="O716" s="366"/>
      <c r="P716" s="366"/>
      <c r="Q716" s="366"/>
      <c r="R716" s="365"/>
      <c r="S716" s="363"/>
      <c r="T716" s="367"/>
    </row>
    <row r="717" spans="1:20" x14ac:dyDescent="0.3">
      <c r="A717" s="200"/>
      <c r="B717" s="200"/>
      <c r="C717" s="360"/>
      <c r="D717" s="361"/>
      <c r="F717" s="363"/>
      <c r="G717" s="36"/>
      <c r="H717" s="364"/>
      <c r="I717" s="365"/>
      <c r="J717" s="364"/>
      <c r="K717" s="364"/>
      <c r="L717" s="365"/>
      <c r="M717" s="364"/>
      <c r="N717" s="366"/>
      <c r="O717" s="366"/>
      <c r="P717" s="366"/>
      <c r="Q717" s="366"/>
      <c r="R717" s="365"/>
      <c r="S717" s="363"/>
      <c r="T717" s="367"/>
    </row>
    <row r="718" spans="1:20" x14ac:dyDescent="0.3">
      <c r="A718" s="200"/>
      <c r="B718" s="200"/>
      <c r="C718" s="360"/>
      <c r="D718" s="361"/>
      <c r="F718" s="363"/>
      <c r="G718" s="36"/>
      <c r="H718" s="364"/>
      <c r="I718" s="365"/>
      <c r="J718" s="364"/>
      <c r="K718" s="364"/>
      <c r="L718" s="365"/>
      <c r="M718" s="364"/>
      <c r="N718" s="366"/>
      <c r="O718" s="366"/>
      <c r="P718" s="366"/>
      <c r="Q718" s="366"/>
      <c r="R718" s="365"/>
      <c r="S718" s="363"/>
      <c r="T718" s="367"/>
    </row>
    <row r="719" spans="1:20" x14ac:dyDescent="0.3">
      <c r="A719" s="200"/>
      <c r="B719" s="200"/>
      <c r="C719" s="360"/>
      <c r="D719" s="361"/>
      <c r="F719" s="363"/>
      <c r="G719" s="36"/>
      <c r="H719" s="364"/>
      <c r="I719" s="365"/>
      <c r="J719" s="364"/>
      <c r="K719" s="364"/>
      <c r="L719" s="365"/>
      <c r="M719" s="364"/>
      <c r="N719" s="366"/>
      <c r="O719" s="366"/>
      <c r="P719" s="366"/>
      <c r="Q719" s="366"/>
      <c r="R719" s="365"/>
      <c r="S719" s="363"/>
      <c r="T719" s="367"/>
    </row>
    <row r="720" spans="1:20" x14ac:dyDescent="0.3">
      <c r="A720" s="200"/>
      <c r="B720" s="200"/>
      <c r="C720" s="360"/>
      <c r="D720" s="361"/>
      <c r="F720" s="363"/>
      <c r="G720" s="36"/>
      <c r="H720" s="364"/>
      <c r="I720" s="365"/>
      <c r="J720" s="364"/>
      <c r="K720" s="364"/>
      <c r="L720" s="365"/>
      <c r="M720" s="364"/>
      <c r="N720" s="366"/>
      <c r="O720" s="366"/>
      <c r="P720" s="366"/>
      <c r="Q720" s="366"/>
      <c r="R720" s="365"/>
      <c r="S720" s="363"/>
      <c r="T720" s="367"/>
    </row>
    <row r="721" spans="1:20" x14ac:dyDescent="0.3">
      <c r="A721" s="200"/>
      <c r="B721" s="200"/>
      <c r="C721" s="360"/>
      <c r="D721" s="361"/>
      <c r="F721" s="363"/>
      <c r="G721" s="36"/>
      <c r="H721" s="364"/>
      <c r="I721" s="365"/>
      <c r="J721" s="364"/>
      <c r="K721" s="364"/>
      <c r="L721" s="365"/>
      <c r="M721" s="364"/>
      <c r="N721" s="366"/>
      <c r="O721" s="366"/>
      <c r="P721" s="366"/>
      <c r="Q721" s="366"/>
      <c r="R721" s="365"/>
      <c r="S721" s="363"/>
      <c r="T721" s="367"/>
    </row>
    <row r="722" spans="1:20" x14ac:dyDescent="0.3">
      <c r="A722" s="200"/>
      <c r="B722" s="200"/>
      <c r="C722" s="360"/>
      <c r="D722" s="361"/>
      <c r="F722" s="363"/>
      <c r="G722" s="36"/>
      <c r="H722" s="364"/>
      <c r="I722" s="365"/>
      <c r="J722" s="364"/>
      <c r="K722" s="364"/>
      <c r="L722" s="365"/>
      <c r="M722" s="364"/>
      <c r="N722" s="366"/>
      <c r="O722" s="366"/>
      <c r="P722" s="366"/>
      <c r="Q722" s="366"/>
      <c r="R722" s="365"/>
      <c r="S722" s="363"/>
      <c r="T722" s="367"/>
    </row>
    <row r="723" spans="1:20" x14ac:dyDescent="0.3">
      <c r="A723" s="200"/>
      <c r="B723" s="200"/>
      <c r="C723" s="360"/>
      <c r="D723" s="361"/>
      <c r="F723" s="363"/>
      <c r="G723" s="36"/>
      <c r="H723" s="364"/>
      <c r="I723" s="365"/>
      <c r="J723" s="364"/>
      <c r="K723" s="364"/>
      <c r="L723" s="365"/>
      <c r="M723" s="364"/>
      <c r="N723" s="366"/>
      <c r="O723" s="366"/>
      <c r="P723" s="366"/>
      <c r="Q723" s="366"/>
      <c r="R723" s="365"/>
      <c r="S723" s="363"/>
      <c r="T723" s="367"/>
    </row>
    <row r="724" spans="1:20" x14ac:dyDescent="0.3">
      <c r="A724" s="200"/>
      <c r="B724" s="200"/>
      <c r="C724" s="360"/>
      <c r="D724" s="361"/>
      <c r="F724" s="363"/>
      <c r="G724" s="36"/>
      <c r="H724" s="364"/>
      <c r="I724" s="365"/>
      <c r="J724" s="364"/>
      <c r="K724" s="364"/>
      <c r="L724" s="365"/>
      <c r="M724" s="364"/>
      <c r="N724" s="366"/>
      <c r="O724" s="366"/>
      <c r="P724" s="366"/>
      <c r="Q724" s="366"/>
      <c r="R724" s="365"/>
      <c r="S724" s="363"/>
      <c r="T724" s="367"/>
    </row>
    <row r="725" spans="1:20" x14ac:dyDescent="0.3">
      <c r="A725" s="200"/>
      <c r="B725" s="200"/>
      <c r="C725" s="360"/>
      <c r="D725" s="361"/>
      <c r="F725" s="363"/>
      <c r="G725" s="36"/>
      <c r="H725" s="364"/>
      <c r="I725" s="365"/>
      <c r="J725" s="364"/>
      <c r="K725" s="364"/>
      <c r="L725" s="365"/>
      <c r="M725" s="364"/>
      <c r="N725" s="366"/>
      <c r="O725" s="366"/>
      <c r="P725" s="366"/>
      <c r="Q725" s="366"/>
      <c r="R725" s="365"/>
      <c r="S725" s="363"/>
      <c r="T725" s="367"/>
    </row>
    <row r="726" spans="1:20" x14ac:dyDescent="0.3">
      <c r="A726" s="200"/>
      <c r="B726" s="200"/>
      <c r="C726" s="360"/>
      <c r="D726" s="361"/>
      <c r="F726" s="363"/>
      <c r="G726" s="36"/>
      <c r="H726" s="364"/>
      <c r="I726" s="365"/>
      <c r="J726" s="364"/>
      <c r="K726" s="364"/>
      <c r="L726" s="365"/>
      <c r="M726" s="364"/>
      <c r="N726" s="366"/>
      <c r="O726" s="366"/>
      <c r="P726" s="366"/>
      <c r="Q726" s="366"/>
      <c r="R726" s="365"/>
      <c r="S726" s="363"/>
      <c r="T726" s="367"/>
    </row>
    <row r="727" spans="1:20" x14ac:dyDescent="0.3">
      <c r="A727" s="200"/>
      <c r="B727" s="200"/>
      <c r="C727" s="360"/>
      <c r="D727" s="361"/>
      <c r="F727" s="363"/>
      <c r="G727" s="36"/>
      <c r="H727" s="364"/>
      <c r="I727" s="365"/>
      <c r="J727" s="364"/>
      <c r="K727" s="364"/>
      <c r="L727" s="365"/>
      <c r="M727" s="364"/>
      <c r="N727" s="366"/>
      <c r="O727" s="366"/>
      <c r="P727" s="366"/>
      <c r="Q727" s="366"/>
      <c r="R727" s="365"/>
      <c r="S727" s="363"/>
      <c r="T727" s="367"/>
    </row>
    <row r="728" spans="1:20" x14ac:dyDescent="0.3">
      <c r="A728" s="200"/>
      <c r="B728" s="200"/>
      <c r="C728" s="360"/>
      <c r="D728" s="361"/>
      <c r="F728" s="363"/>
      <c r="G728" s="36"/>
      <c r="H728" s="364"/>
      <c r="I728" s="365"/>
      <c r="J728" s="364"/>
      <c r="K728" s="364"/>
      <c r="L728" s="365"/>
      <c r="M728" s="364"/>
      <c r="N728" s="366"/>
      <c r="O728" s="366"/>
      <c r="P728" s="366"/>
      <c r="Q728" s="366"/>
      <c r="R728" s="365"/>
      <c r="S728" s="363"/>
      <c r="T728" s="367"/>
    </row>
    <row r="729" spans="1:20" x14ac:dyDescent="0.3">
      <c r="A729" s="200"/>
      <c r="B729" s="200"/>
      <c r="C729" s="360"/>
      <c r="D729" s="361"/>
      <c r="F729" s="363"/>
      <c r="G729" s="36"/>
      <c r="H729" s="364"/>
      <c r="I729" s="365"/>
      <c r="J729" s="364"/>
      <c r="K729" s="364"/>
      <c r="L729" s="365"/>
      <c r="M729" s="364"/>
      <c r="N729" s="366"/>
      <c r="O729" s="366"/>
      <c r="P729" s="366"/>
      <c r="Q729" s="366"/>
      <c r="R729" s="365"/>
      <c r="S729" s="363"/>
      <c r="T729" s="367"/>
    </row>
    <row r="730" spans="1:20" x14ac:dyDescent="0.3">
      <c r="A730" s="200"/>
      <c r="B730" s="200"/>
      <c r="C730" s="360"/>
      <c r="D730" s="361"/>
      <c r="F730" s="363"/>
      <c r="G730" s="36"/>
      <c r="H730" s="364"/>
      <c r="I730" s="365"/>
      <c r="J730" s="364"/>
      <c r="K730" s="364"/>
      <c r="L730" s="365"/>
      <c r="M730" s="364"/>
      <c r="N730" s="366"/>
      <c r="O730" s="366"/>
      <c r="P730" s="366"/>
      <c r="Q730" s="366"/>
      <c r="R730" s="365"/>
      <c r="S730" s="363"/>
      <c r="T730" s="367"/>
    </row>
    <row r="731" spans="1:20" x14ac:dyDescent="0.3">
      <c r="A731" s="200"/>
      <c r="B731" s="200"/>
      <c r="C731" s="360"/>
      <c r="D731" s="361"/>
      <c r="F731" s="363"/>
      <c r="G731" s="36"/>
      <c r="H731" s="364"/>
      <c r="I731" s="365"/>
      <c r="J731" s="364"/>
      <c r="K731" s="364"/>
      <c r="L731" s="365"/>
      <c r="M731" s="364"/>
      <c r="N731" s="366"/>
      <c r="O731" s="366"/>
      <c r="P731" s="366"/>
      <c r="Q731" s="366"/>
      <c r="R731" s="365"/>
      <c r="S731" s="363"/>
      <c r="T731" s="367"/>
    </row>
    <row r="732" spans="1:20" x14ac:dyDescent="0.3">
      <c r="A732" s="200"/>
      <c r="B732" s="200"/>
      <c r="C732" s="360"/>
      <c r="D732" s="361"/>
      <c r="F732" s="363"/>
      <c r="G732" s="36"/>
      <c r="H732" s="364"/>
      <c r="I732" s="365"/>
      <c r="J732" s="364"/>
      <c r="K732" s="364"/>
      <c r="L732" s="365"/>
      <c r="M732" s="364"/>
      <c r="N732" s="366"/>
      <c r="O732" s="366"/>
      <c r="P732" s="366"/>
      <c r="Q732" s="366"/>
      <c r="R732" s="365"/>
      <c r="S732" s="363"/>
      <c r="T732" s="367"/>
    </row>
    <row r="733" spans="1:20" x14ac:dyDescent="0.3">
      <c r="A733" s="200"/>
      <c r="B733" s="200"/>
      <c r="C733" s="360"/>
      <c r="D733" s="361"/>
      <c r="F733" s="363"/>
      <c r="G733" s="36"/>
      <c r="H733" s="364"/>
      <c r="I733" s="365"/>
      <c r="J733" s="364"/>
      <c r="K733" s="364"/>
      <c r="L733" s="365"/>
      <c r="M733" s="364"/>
      <c r="N733" s="366"/>
      <c r="O733" s="366"/>
      <c r="P733" s="366"/>
      <c r="Q733" s="366"/>
      <c r="R733" s="365"/>
      <c r="S733" s="363"/>
      <c r="T733" s="367"/>
    </row>
    <row r="734" spans="1:20" x14ac:dyDescent="0.3">
      <c r="A734" s="200"/>
      <c r="B734" s="200"/>
      <c r="C734" s="360"/>
      <c r="D734" s="361"/>
      <c r="F734" s="363"/>
      <c r="G734" s="36"/>
      <c r="H734" s="364"/>
      <c r="I734" s="365"/>
      <c r="J734" s="364"/>
      <c r="K734" s="364"/>
      <c r="L734" s="365"/>
      <c r="M734" s="364"/>
      <c r="N734" s="366"/>
      <c r="O734" s="366"/>
      <c r="P734" s="366"/>
      <c r="Q734" s="366"/>
      <c r="R734" s="365"/>
      <c r="S734" s="363"/>
      <c r="T734" s="367"/>
    </row>
    <row r="735" spans="1:20" x14ac:dyDescent="0.3">
      <c r="A735" s="200"/>
      <c r="B735" s="200"/>
      <c r="C735" s="360"/>
      <c r="D735" s="361"/>
      <c r="F735" s="363"/>
      <c r="G735" s="36"/>
      <c r="H735" s="364"/>
      <c r="I735" s="365"/>
      <c r="J735" s="364"/>
      <c r="K735" s="364"/>
      <c r="L735" s="365"/>
      <c r="M735" s="364"/>
      <c r="N735" s="366"/>
      <c r="O735" s="366"/>
      <c r="P735" s="366"/>
      <c r="Q735" s="366"/>
      <c r="R735" s="365"/>
      <c r="S735" s="363"/>
      <c r="T735" s="367"/>
    </row>
    <row r="736" spans="1:20" x14ac:dyDescent="0.3">
      <c r="A736" s="200"/>
      <c r="B736" s="200"/>
      <c r="C736" s="360"/>
      <c r="D736" s="361"/>
      <c r="F736" s="363"/>
      <c r="G736" s="36"/>
      <c r="H736" s="364"/>
      <c r="I736" s="365"/>
      <c r="J736" s="364"/>
      <c r="K736" s="364"/>
      <c r="L736" s="365"/>
      <c r="M736" s="364"/>
      <c r="N736" s="366"/>
      <c r="O736" s="366"/>
      <c r="P736" s="366"/>
      <c r="Q736" s="366"/>
      <c r="R736" s="365"/>
      <c r="S736" s="363"/>
      <c r="T736" s="367"/>
    </row>
    <row r="737" spans="1:20" x14ac:dyDescent="0.3">
      <c r="A737" s="200"/>
      <c r="B737" s="200"/>
      <c r="C737" s="360"/>
      <c r="D737" s="361"/>
      <c r="F737" s="363"/>
      <c r="G737" s="36"/>
      <c r="H737" s="364"/>
      <c r="I737" s="365"/>
      <c r="J737" s="364"/>
      <c r="K737" s="364"/>
      <c r="L737" s="365"/>
      <c r="M737" s="364"/>
      <c r="N737" s="366"/>
      <c r="O737" s="366"/>
      <c r="P737" s="366"/>
      <c r="Q737" s="366"/>
      <c r="R737" s="365"/>
      <c r="S737" s="363"/>
      <c r="T737" s="367"/>
    </row>
    <row r="738" spans="1:20" x14ac:dyDescent="0.3">
      <c r="A738" s="200"/>
      <c r="B738" s="200"/>
      <c r="C738" s="360"/>
      <c r="D738" s="361"/>
      <c r="F738" s="363"/>
      <c r="G738" s="36"/>
      <c r="H738" s="364"/>
      <c r="I738" s="365"/>
      <c r="J738" s="364"/>
      <c r="K738" s="364"/>
      <c r="L738" s="365"/>
      <c r="M738" s="364"/>
      <c r="N738" s="366"/>
      <c r="O738" s="366"/>
      <c r="P738" s="366"/>
      <c r="Q738" s="366"/>
      <c r="R738" s="365"/>
      <c r="S738" s="363"/>
      <c r="T738" s="367"/>
    </row>
    <row r="739" spans="1:20" x14ac:dyDescent="0.3">
      <c r="A739" s="200"/>
      <c r="B739" s="200"/>
      <c r="C739" s="360"/>
      <c r="D739" s="361"/>
      <c r="F739" s="363"/>
      <c r="G739" s="36"/>
      <c r="H739" s="364"/>
      <c r="I739" s="365"/>
      <c r="J739" s="364"/>
      <c r="K739" s="364"/>
      <c r="L739" s="365"/>
      <c r="M739" s="364"/>
      <c r="N739" s="366"/>
      <c r="O739" s="366"/>
      <c r="P739" s="366"/>
      <c r="Q739" s="366"/>
      <c r="R739" s="365"/>
      <c r="S739" s="363"/>
      <c r="T739" s="367"/>
    </row>
    <row r="740" spans="1:20" x14ac:dyDescent="0.3">
      <c r="A740" s="200"/>
      <c r="B740" s="200"/>
      <c r="C740" s="360"/>
      <c r="D740" s="361"/>
      <c r="F740" s="363"/>
      <c r="G740" s="36"/>
      <c r="H740" s="364"/>
      <c r="I740" s="365"/>
      <c r="J740" s="364"/>
      <c r="K740" s="364"/>
      <c r="L740" s="365"/>
      <c r="M740" s="364"/>
      <c r="N740" s="366"/>
      <c r="O740" s="366"/>
      <c r="P740" s="366"/>
      <c r="Q740" s="366"/>
      <c r="R740" s="365"/>
      <c r="S740" s="363"/>
      <c r="T740" s="367"/>
    </row>
    <row r="741" spans="1:20" x14ac:dyDescent="0.3">
      <c r="A741" s="200"/>
      <c r="B741" s="200"/>
      <c r="C741" s="360"/>
      <c r="D741" s="361"/>
      <c r="F741" s="363"/>
      <c r="G741" s="36"/>
      <c r="H741" s="364"/>
      <c r="I741" s="365"/>
      <c r="J741" s="364"/>
      <c r="K741" s="364"/>
      <c r="L741" s="365"/>
      <c r="M741" s="364"/>
      <c r="N741" s="366"/>
      <c r="O741" s="366"/>
      <c r="P741" s="366"/>
      <c r="Q741" s="366"/>
      <c r="R741" s="365"/>
      <c r="S741" s="363"/>
      <c r="T741" s="367"/>
    </row>
    <row r="742" spans="1:20" x14ac:dyDescent="0.3">
      <c r="A742" s="200"/>
      <c r="B742" s="200"/>
      <c r="C742" s="360"/>
      <c r="D742" s="361"/>
      <c r="F742" s="363"/>
      <c r="G742" s="36"/>
      <c r="H742" s="364"/>
      <c r="I742" s="365"/>
      <c r="J742" s="364"/>
      <c r="K742" s="364"/>
      <c r="L742" s="365"/>
      <c r="M742" s="364"/>
      <c r="N742" s="366"/>
      <c r="O742" s="366"/>
      <c r="P742" s="366"/>
      <c r="Q742" s="366"/>
      <c r="R742" s="365"/>
      <c r="S742" s="363"/>
      <c r="T742" s="367"/>
    </row>
    <row r="743" spans="1:20" x14ac:dyDescent="0.3">
      <c r="A743" s="200"/>
      <c r="B743" s="200"/>
      <c r="C743" s="360"/>
      <c r="D743" s="361"/>
      <c r="F743" s="363"/>
      <c r="G743" s="36"/>
      <c r="H743" s="364"/>
      <c r="I743" s="365"/>
      <c r="J743" s="364"/>
      <c r="K743" s="364"/>
      <c r="L743" s="365"/>
      <c r="M743" s="364"/>
      <c r="N743" s="366"/>
      <c r="O743" s="366"/>
      <c r="P743" s="366"/>
      <c r="Q743" s="366"/>
      <c r="R743" s="365"/>
      <c r="S743" s="363"/>
      <c r="T743" s="367"/>
    </row>
    <row r="744" spans="1:20" x14ac:dyDescent="0.3">
      <c r="A744" s="200"/>
      <c r="B744" s="200"/>
      <c r="C744" s="360"/>
      <c r="D744" s="361"/>
      <c r="F744" s="363"/>
      <c r="G744" s="36"/>
      <c r="H744" s="364"/>
      <c r="I744" s="365"/>
      <c r="J744" s="364"/>
      <c r="K744" s="364"/>
      <c r="L744" s="365"/>
      <c r="M744" s="364"/>
      <c r="N744" s="366"/>
      <c r="O744" s="366"/>
      <c r="P744" s="366"/>
      <c r="Q744" s="366"/>
      <c r="R744" s="365"/>
      <c r="S744" s="363"/>
      <c r="T744" s="367"/>
    </row>
    <row r="745" spans="1:20" x14ac:dyDescent="0.3">
      <c r="A745" s="200"/>
      <c r="B745" s="200"/>
      <c r="C745" s="360"/>
      <c r="D745" s="361"/>
      <c r="F745" s="363"/>
      <c r="G745" s="36"/>
      <c r="H745" s="364"/>
      <c r="I745" s="365"/>
      <c r="J745" s="364"/>
      <c r="K745" s="364"/>
      <c r="L745" s="365"/>
      <c r="M745" s="364"/>
      <c r="N745" s="366"/>
      <c r="O745" s="366"/>
      <c r="P745" s="366"/>
      <c r="Q745" s="366"/>
      <c r="R745" s="365"/>
      <c r="S745" s="363"/>
      <c r="T745" s="367"/>
    </row>
    <row r="746" spans="1:20" x14ac:dyDescent="0.3">
      <c r="A746" s="200"/>
      <c r="B746" s="200"/>
      <c r="C746" s="360"/>
      <c r="D746" s="361"/>
      <c r="F746" s="363"/>
      <c r="G746" s="36"/>
      <c r="H746" s="364"/>
      <c r="I746" s="365"/>
      <c r="J746" s="364"/>
      <c r="K746" s="364"/>
      <c r="L746" s="365"/>
      <c r="M746" s="364"/>
      <c r="N746" s="366"/>
      <c r="O746" s="366"/>
      <c r="P746" s="366"/>
      <c r="Q746" s="366"/>
      <c r="R746" s="365"/>
      <c r="S746" s="363"/>
      <c r="T746" s="367"/>
    </row>
    <row r="747" spans="1:20" x14ac:dyDescent="0.3">
      <c r="A747" s="200"/>
      <c r="B747" s="200"/>
      <c r="C747" s="360"/>
      <c r="D747" s="361"/>
      <c r="F747" s="363"/>
      <c r="G747" s="36"/>
      <c r="H747" s="364"/>
      <c r="I747" s="365"/>
      <c r="J747" s="364"/>
      <c r="K747" s="364"/>
      <c r="L747" s="365"/>
      <c r="M747" s="364"/>
      <c r="N747" s="366"/>
      <c r="O747" s="366"/>
      <c r="P747" s="366"/>
      <c r="Q747" s="366"/>
      <c r="R747" s="365"/>
      <c r="S747" s="363"/>
      <c r="T747" s="367"/>
    </row>
    <row r="748" spans="1:20" x14ac:dyDescent="0.3">
      <c r="A748" s="200"/>
      <c r="B748" s="200"/>
      <c r="C748" s="360"/>
      <c r="D748" s="361"/>
      <c r="F748" s="363"/>
      <c r="G748" s="36"/>
      <c r="H748" s="364"/>
      <c r="I748" s="365"/>
      <c r="J748" s="364"/>
      <c r="K748" s="364"/>
      <c r="L748" s="365"/>
      <c r="M748" s="364"/>
      <c r="N748" s="366"/>
      <c r="O748" s="366"/>
      <c r="P748" s="366"/>
      <c r="Q748" s="366"/>
      <c r="R748" s="365"/>
      <c r="S748" s="363"/>
      <c r="T748" s="367"/>
    </row>
    <row r="749" spans="1:20" x14ac:dyDescent="0.3">
      <c r="A749" s="200"/>
      <c r="B749" s="200"/>
      <c r="C749" s="360"/>
      <c r="D749" s="361"/>
      <c r="F749" s="363"/>
      <c r="G749" s="36"/>
      <c r="H749" s="364"/>
      <c r="I749" s="365"/>
      <c r="J749" s="364"/>
      <c r="K749" s="364"/>
      <c r="L749" s="365"/>
      <c r="M749" s="364"/>
      <c r="N749" s="366"/>
      <c r="O749" s="366"/>
      <c r="P749" s="366"/>
      <c r="Q749" s="366"/>
      <c r="R749" s="365"/>
      <c r="S749" s="363"/>
      <c r="T749" s="367"/>
    </row>
    <row r="750" spans="1:20" x14ac:dyDescent="0.3">
      <c r="A750" s="200"/>
      <c r="B750" s="200"/>
      <c r="C750" s="360"/>
      <c r="D750" s="361"/>
      <c r="F750" s="363"/>
      <c r="G750" s="36"/>
      <c r="H750" s="364"/>
      <c r="I750" s="365"/>
      <c r="J750" s="364"/>
      <c r="K750" s="364"/>
      <c r="L750" s="365"/>
      <c r="M750" s="364"/>
      <c r="N750" s="366"/>
      <c r="O750" s="366"/>
      <c r="P750" s="366"/>
      <c r="Q750" s="366"/>
      <c r="R750" s="365"/>
      <c r="S750" s="363"/>
      <c r="T750" s="367"/>
    </row>
    <row r="751" spans="1:20" x14ac:dyDescent="0.3">
      <c r="A751" s="200"/>
      <c r="B751" s="200"/>
      <c r="C751" s="360"/>
      <c r="D751" s="361"/>
      <c r="F751" s="363"/>
      <c r="G751" s="36"/>
      <c r="H751" s="364"/>
      <c r="I751" s="365"/>
      <c r="J751" s="364"/>
      <c r="K751" s="364"/>
      <c r="L751" s="365"/>
      <c r="M751" s="364"/>
      <c r="N751" s="366"/>
      <c r="O751" s="366"/>
      <c r="P751" s="366"/>
      <c r="Q751" s="366"/>
      <c r="R751" s="365"/>
      <c r="S751" s="363"/>
      <c r="T751" s="367"/>
    </row>
    <row r="752" spans="1:20" x14ac:dyDescent="0.3">
      <c r="A752" s="200"/>
      <c r="B752" s="200"/>
      <c r="C752" s="360"/>
      <c r="D752" s="361"/>
      <c r="F752" s="363"/>
      <c r="G752" s="36"/>
      <c r="H752" s="364"/>
      <c r="I752" s="365"/>
      <c r="J752" s="364"/>
      <c r="K752" s="364"/>
      <c r="L752" s="365"/>
      <c r="M752" s="364"/>
      <c r="N752" s="366"/>
      <c r="O752" s="366"/>
      <c r="P752" s="366"/>
      <c r="Q752" s="366"/>
      <c r="R752" s="365"/>
      <c r="S752" s="363"/>
      <c r="T752" s="367"/>
    </row>
    <row r="753" spans="1:20" x14ac:dyDescent="0.3">
      <c r="A753" s="200"/>
      <c r="B753" s="200"/>
      <c r="C753" s="360"/>
      <c r="D753" s="361"/>
      <c r="F753" s="363"/>
      <c r="G753" s="36"/>
      <c r="H753" s="364"/>
      <c r="I753" s="365"/>
      <c r="J753" s="364"/>
      <c r="K753" s="364"/>
      <c r="L753" s="365"/>
      <c r="M753" s="364"/>
      <c r="N753" s="366"/>
      <c r="O753" s="366"/>
      <c r="P753" s="366"/>
      <c r="Q753" s="366"/>
      <c r="R753" s="365"/>
      <c r="S753" s="363"/>
      <c r="T753" s="367"/>
    </row>
    <row r="754" spans="1:20" x14ac:dyDescent="0.3">
      <c r="A754" s="200"/>
      <c r="B754" s="200"/>
      <c r="C754" s="360"/>
      <c r="D754" s="361"/>
      <c r="F754" s="363"/>
      <c r="G754" s="36"/>
      <c r="H754" s="364"/>
      <c r="I754" s="365"/>
      <c r="J754" s="364"/>
      <c r="K754" s="364"/>
      <c r="L754" s="365"/>
      <c r="M754" s="364"/>
      <c r="N754" s="366"/>
      <c r="O754" s="366"/>
      <c r="P754" s="366"/>
      <c r="Q754" s="366"/>
      <c r="R754" s="365"/>
      <c r="S754" s="363"/>
      <c r="T754" s="367"/>
    </row>
    <row r="755" spans="1:20" x14ac:dyDescent="0.3">
      <c r="A755" s="200"/>
      <c r="B755" s="200"/>
      <c r="C755" s="360"/>
      <c r="D755" s="361"/>
      <c r="F755" s="363"/>
      <c r="G755" s="36"/>
      <c r="H755" s="364"/>
      <c r="I755" s="365"/>
      <c r="J755" s="364"/>
      <c r="K755" s="364"/>
      <c r="L755" s="365"/>
      <c r="M755" s="364"/>
      <c r="N755" s="366"/>
      <c r="O755" s="366"/>
      <c r="P755" s="366"/>
      <c r="Q755" s="366"/>
      <c r="R755" s="365"/>
      <c r="S755" s="363"/>
      <c r="T755" s="367"/>
    </row>
    <row r="756" spans="1:20" x14ac:dyDescent="0.3">
      <c r="A756" s="200"/>
      <c r="B756" s="200"/>
      <c r="C756" s="360"/>
      <c r="D756" s="361"/>
      <c r="F756" s="363"/>
      <c r="G756" s="36"/>
      <c r="H756" s="364"/>
      <c r="I756" s="365"/>
      <c r="J756" s="364"/>
      <c r="K756" s="364"/>
      <c r="L756" s="365"/>
      <c r="M756" s="364"/>
      <c r="N756" s="366"/>
      <c r="O756" s="366"/>
      <c r="P756" s="366"/>
      <c r="Q756" s="366"/>
      <c r="R756" s="365"/>
      <c r="S756" s="363"/>
      <c r="T756" s="367"/>
    </row>
    <row r="757" spans="1:20" x14ac:dyDescent="0.3">
      <c r="A757" s="200"/>
      <c r="B757" s="200"/>
      <c r="C757" s="360"/>
      <c r="D757" s="361"/>
      <c r="F757" s="363"/>
      <c r="G757" s="36"/>
      <c r="H757" s="364"/>
      <c r="I757" s="365"/>
      <c r="J757" s="364"/>
      <c r="K757" s="364"/>
      <c r="L757" s="365"/>
      <c r="M757" s="364"/>
      <c r="N757" s="366"/>
      <c r="O757" s="366"/>
      <c r="P757" s="366"/>
      <c r="Q757" s="366"/>
      <c r="R757" s="365"/>
      <c r="S757" s="363"/>
      <c r="T757" s="367"/>
    </row>
    <row r="758" spans="1:20" x14ac:dyDescent="0.3">
      <c r="A758" s="200"/>
      <c r="B758" s="200"/>
      <c r="C758" s="360"/>
      <c r="D758" s="361"/>
      <c r="F758" s="363"/>
      <c r="G758" s="36"/>
      <c r="H758" s="364"/>
      <c r="I758" s="365"/>
      <c r="J758" s="364"/>
      <c r="K758" s="364"/>
      <c r="L758" s="365"/>
      <c r="M758" s="364"/>
      <c r="N758" s="366"/>
      <c r="O758" s="366"/>
      <c r="P758" s="366"/>
      <c r="Q758" s="366"/>
      <c r="R758" s="365"/>
      <c r="S758" s="363"/>
      <c r="T758" s="367"/>
    </row>
    <row r="759" spans="1:20" x14ac:dyDescent="0.3">
      <c r="A759" s="200"/>
      <c r="B759" s="200"/>
      <c r="C759" s="360"/>
      <c r="D759" s="361"/>
      <c r="F759" s="363"/>
      <c r="G759" s="36"/>
      <c r="H759" s="364"/>
      <c r="I759" s="365"/>
      <c r="J759" s="364"/>
      <c r="K759" s="364"/>
      <c r="L759" s="365"/>
      <c r="M759" s="364"/>
      <c r="N759" s="366"/>
      <c r="O759" s="366"/>
      <c r="P759" s="366"/>
      <c r="Q759" s="366"/>
      <c r="R759" s="365"/>
      <c r="S759" s="363"/>
      <c r="T759" s="367"/>
    </row>
    <row r="760" spans="1:20" x14ac:dyDescent="0.3">
      <c r="A760" s="200"/>
      <c r="B760" s="200"/>
      <c r="C760" s="360"/>
      <c r="D760" s="361"/>
      <c r="F760" s="363"/>
      <c r="G760" s="36"/>
      <c r="H760" s="364"/>
      <c r="I760" s="365"/>
      <c r="J760" s="364"/>
      <c r="K760" s="364"/>
      <c r="L760" s="365"/>
      <c r="M760" s="364"/>
      <c r="N760" s="366"/>
      <c r="O760" s="366"/>
      <c r="P760" s="366"/>
      <c r="Q760" s="366"/>
      <c r="R760" s="365"/>
      <c r="S760" s="363"/>
      <c r="T760" s="367"/>
    </row>
    <row r="761" spans="1:20" x14ac:dyDescent="0.3">
      <c r="A761" s="200"/>
      <c r="B761" s="200"/>
      <c r="C761" s="360"/>
      <c r="D761" s="361"/>
      <c r="F761" s="363"/>
      <c r="G761" s="36"/>
      <c r="H761" s="364"/>
      <c r="I761" s="365"/>
      <c r="J761" s="364"/>
      <c r="K761" s="364"/>
      <c r="L761" s="365"/>
      <c r="M761" s="364"/>
      <c r="N761" s="366"/>
      <c r="O761" s="366"/>
      <c r="P761" s="366"/>
      <c r="Q761" s="366"/>
      <c r="R761" s="365"/>
      <c r="S761" s="363"/>
      <c r="T761" s="367"/>
    </row>
    <row r="762" spans="1:20" x14ac:dyDescent="0.3">
      <c r="A762" s="200"/>
      <c r="B762" s="200"/>
      <c r="C762" s="360"/>
      <c r="D762" s="361"/>
      <c r="F762" s="363"/>
      <c r="G762" s="36"/>
      <c r="H762" s="364"/>
      <c r="I762" s="365"/>
      <c r="J762" s="364"/>
      <c r="K762" s="364"/>
      <c r="L762" s="365"/>
      <c r="M762" s="364"/>
      <c r="N762" s="366"/>
      <c r="O762" s="366"/>
      <c r="P762" s="366"/>
      <c r="Q762" s="366"/>
      <c r="R762" s="365"/>
      <c r="S762" s="363"/>
      <c r="T762" s="367"/>
    </row>
    <row r="763" spans="1:20" x14ac:dyDescent="0.3">
      <c r="A763" s="200"/>
      <c r="B763" s="200"/>
      <c r="C763" s="360"/>
      <c r="D763" s="361"/>
      <c r="F763" s="363"/>
      <c r="G763" s="36"/>
      <c r="H763" s="364"/>
      <c r="I763" s="365"/>
      <c r="J763" s="364"/>
      <c r="K763" s="364"/>
      <c r="L763" s="365"/>
      <c r="M763" s="364"/>
      <c r="N763" s="366"/>
      <c r="O763" s="366"/>
      <c r="P763" s="366"/>
      <c r="Q763" s="366"/>
      <c r="R763" s="365"/>
      <c r="S763" s="363"/>
      <c r="T763" s="367"/>
    </row>
    <row r="764" spans="1:20" x14ac:dyDescent="0.3">
      <c r="A764" s="200"/>
      <c r="B764" s="200"/>
      <c r="C764" s="360"/>
      <c r="D764" s="361"/>
      <c r="F764" s="363"/>
      <c r="G764" s="36"/>
      <c r="H764" s="364"/>
      <c r="I764" s="365"/>
      <c r="J764" s="364"/>
      <c r="K764" s="364"/>
      <c r="L764" s="365"/>
      <c r="M764" s="364"/>
      <c r="N764" s="366"/>
      <c r="O764" s="366"/>
      <c r="P764" s="366"/>
      <c r="Q764" s="366"/>
      <c r="R764" s="365"/>
      <c r="S764" s="363"/>
      <c r="T764" s="367"/>
    </row>
    <row r="765" spans="1:20" x14ac:dyDescent="0.3">
      <c r="A765" s="200"/>
      <c r="B765" s="200"/>
      <c r="C765" s="360"/>
      <c r="D765" s="361"/>
      <c r="F765" s="363"/>
      <c r="G765" s="36"/>
      <c r="H765" s="364"/>
      <c r="I765" s="365"/>
      <c r="J765" s="364"/>
      <c r="K765" s="364"/>
      <c r="L765" s="365"/>
      <c r="M765" s="364"/>
      <c r="N765" s="366"/>
      <c r="O765" s="366"/>
      <c r="P765" s="366"/>
      <c r="Q765" s="366"/>
      <c r="R765" s="365"/>
      <c r="S765" s="363"/>
      <c r="T765" s="367"/>
    </row>
    <row r="766" spans="1:20" x14ac:dyDescent="0.3">
      <c r="A766" s="200"/>
      <c r="B766" s="200"/>
      <c r="C766" s="360"/>
      <c r="D766" s="361"/>
      <c r="F766" s="363"/>
      <c r="G766" s="36"/>
      <c r="H766" s="364"/>
      <c r="I766" s="365"/>
      <c r="J766" s="364"/>
      <c r="K766" s="364"/>
      <c r="L766" s="365"/>
      <c r="M766" s="364"/>
      <c r="N766" s="366"/>
      <c r="O766" s="366"/>
      <c r="P766" s="366"/>
      <c r="Q766" s="366"/>
      <c r="R766" s="365"/>
      <c r="S766" s="363"/>
      <c r="T766" s="367"/>
    </row>
    <row r="767" spans="1:20" x14ac:dyDescent="0.3">
      <c r="A767" s="200"/>
      <c r="B767" s="200"/>
      <c r="C767" s="360"/>
      <c r="D767" s="361"/>
      <c r="F767" s="363"/>
      <c r="G767" s="36"/>
      <c r="H767" s="364"/>
      <c r="I767" s="365"/>
      <c r="J767" s="364"/>
      <c r="K767" s="364"/>
      <c r="L767" s="365"/>
      <c r="M767" s="364"/>
      <c r="N767" s="366"/>
      <c r="O767" s="366"/>
      <c r="P767" s="366"/>
      <c r="Q767" s="366"/>
      <c r="R767" s="365"/>
      <c r="S767" s="363"/>
      <c r="T767" s="367"/>
    </row>
    <row r="768" spans="1:20" x14ac:dyDescent="0.3">
      <c r="A768" s="200"/>
      <c r="B768" s="200"/>
      <c r="C768" s="360"/>
      <c r="D768" s="361"/>
      <c r="F768" s="363"/>
      <c r="G768" s="36"/>
      <c r="H768" s="364"/>
      <c r="I768" s="365"/>
      <c r="J768" s="364"/>
      <c r="K768" s="364"/>
      <c r="L768" s="365"/>
      <c r="M768" s="364"/>
      <c r="N768" s="366"/>
      <c r="O768" s="366"/>
      <c r="P768" s="366"/>
      <c r="Q768" s="366"/>
      <c r="R768" s="365"/>
      <c r="S768" s="363"/>
      <c r="T768" s="367"/>
    </row>
    <row r="769" spans="1:20" x14ac:dyDescent="0.3">
      <c r="A769" s="200"/>
      <c r="B769" s="200"/>
      <c r="C769" s="360"/>
      <c r="D769" s="361"/>
      <c r="F769" s="363"/>
      <c r="G769" s="36"/>
      <c r="H769" s="364"/>
      <c r="I769" s="365"/>
      <c r="J769" s="364"/>
      <c r="K769" s="364"/>
      <c r="L769" s="365"/>
      <c r="M769" s="364"/>
      <c r="N769" s="366"/>
      <c r="O769" s="366"/>
      <c r="P769" s="366"/>
      <c r="Q769" s="366"/>
      <c r="R769" s="365"/>
      <c r="S769" s="363"/>
      <c r="T769" s="367"/>
    </row>
    <row r="770" spans="1:20" x14ac:dyDescent="0.3">
      <c r="A770" s="200"/>
      <c r="B770" s="200"/>
      <c r="C770" s="360"/>
      <c r="D770" s="361"/>
      <c r="F770" s="363"/>
      <c r="G770" s="36"/>
      <c r="H770" s="364"/>
      <c r="I770" s="365"/>
      <c r="J770" s="364"/>
      <c r="K770" s="364"/>
      <c r="L770" s="365"/>
      <c r="M770" s="364"/>
      <c r="N770" s="366"/>
      <c r="O770" s="366"/>
      <c r="P770" s="366"/>
      <c r="Q770" s="366"/>
      <c r="R770" s="365"/>
      <c r="S770" s="363"/>
      <c r="T770" s="367"/>
    </row>
    <row r="771" spans="1:20" x14ac:dyDescent="0.3">
      <c r="A771" s="200"/>
      <c r="B771" s="200"/>
      <c r="C771" s="360"/>
      <c r="D771" s="361"/>
      <c r="F771" s="363"/>
      <c r="G771" s="36"/>
      <c r="H771" s="364"/>
      <c r="I771" s="365"/>
      <c r="J771" s="364"/>
      <c r="K771" s="364"/>
      <c r="L771" s="365"/>
      <c r="M771" s="364"/>
      <c r="N771" s="366"/>
      <c r="O771" s="366"/>
      <c r="P771" s="366"/>
      <c r="Q771" s="366"/>
      <c r="R771" s="365"/>
      <c r="S771" s="363"/>
      <c r="T771" s="367"/>
    </row>
    <row r="772" spans="1:20" x14ac:dyDescent="0.3">
      <c r="A772" s="200"/>
      <c r="B772" s="200"/>
      <c r="C772" s="360"/>
      <c r="D772" s="361"/>
      <c r="F772" s="363"/>
      <c r="G772" s="36"/>
      <c r="H772" s="364"/>
      <c r="I772" s="365"/>
      <c r="J772" s="364"/>
      <c r="K772" s="364"/>
      <c r="L772" s="365"/>
      <c r="M772" s="364"/>
      <c r="N772" s="366"/>
      <c r="O772" s="366"/>
      <c r="P772" s="366"/>
      <c r="Q772" s="366"/>
      <c r="R772" s="365"/>
      <c r="S772" s="363"/>
      <c r="T772" s="367"/>
    </row>
    <row r="773" spans="1:20" x14ac:dyDescent="0.3">
      <c r="A773" s="200"/>
      <c r="B773" s="200"/>
      <c r="C773" s="360"/>
      <c r="D773" s="361"/>
      <c r="F773" s="363"/>
      <c r="G773" s="36"/>
      <c r="H773" s="364"/>
      <c r="I773" s="365"/>
      <c r="J773" s="364"/>
      <c r="K773" s="364"/>
      <c r="L773" s="365"/>
      <c r="M773" s="364"/>
      <c r="N773" s="366"/>
      <c r="O773" s="366"/>
      <c r="P773" s="366"/>
      <c r="Q773" s="366"/>
      <c r="R773" s="365"/>
      <c r="S773" s="363"/>
      <c r="T773" s="367"/>
    </row>
    <row r="774" spans="1:20" x14ac:dyDescent="0.3">
      <c r="A774" s="200"/>
      <c r="B774" s="200"/>
      <c r="C774" s="360"/>
      <c r="D774" s="361"/>
      <c r="F774" s="363"/>
      <c r="G774" s="36"/>
      <c r="H774" s="364"/>
      <c r="I774" s="365"/>
      <c r="J774" s="364"/>
      <c r="K774" s="364"/>
      <c r="L774" s="365"/>
      <c r="M774" s="364"/>
      <c r="N774" s="366"/>
      <c r="O774" s="366"/>
      <c r="P774" s="366"/>
      <c r="Q774" s="366"/>
      <c r="R774" s="365"/>
      <c r="S774" s="363"/>
      <c r="T774" s="367"/>
    </row>
    <row r="775" spans="1:20" x14ac:dyDescent="0.3">
      <c r="A775" s="200"/>
      <c r="B775" s="200"/>
      <c r="C775" s="360"/>
      <c r="D775" s="361"/>
      <c r="F775" s="363"/>
      <c r="G775" s="36"/>
      <c r="H775" s="364"/>
      <c r="I775" s="365"/>
      <c r="J775" s="364"/>
      <c r="K775" s="364"/>
      <c r="L775" s="365"/>
      <c r="M775" s="364"/>
      <c r="N775" s="366"/>
      <c r="O775" s="366"/>
      <c r="P775" s="366"/>
      <c r="Q775" s="366"/>
      <c r="R775" s="365"/>
      <c r="S775" s="363"/>
      <c r="T775" s="367"/>
    </row>
    <row r="776" spans="1:20" x14ac:dyDescent="0.3">
      <c r="A776" s="200"/>
      <c r="B776" s="200"/>
      <c r="C776" s="360"/>
      <c r="D776" s="361"/>
      <c r="F776" s="363"/>
      <c r="G776" s="36"/>
      <c r="H776" s="364"/>
      <c r="I776" s="365"/>
      <c r="J776" s="364"/>
      <c r="K776" s="364"/>
      <c r="L776" s="365"/>
      <c r="M776" s="364"/>
      <c r="N776" s="366"/>
      <c r="O776" s="366"/>
      <c r="P776" s="366"/>
      <c r="Q776" s="366"/>
      <c r="R776" s="365"/>
      <c r="S776" s="363"/>
      <c r="T776" s="367"/>
    </row>
    <row r="777" spans="1:20" x14ac:dyDescent="0.3">
      <c r="A777" s="200"/>
      <c r="B777" s="200"/>
      <c r="C777" s="360"/>
      <c r="D777" s="361"/>
      <c r="F777" s="363"/>
      <c r="G777" s="36"/>
      <c r="H777" s="364"/>
      <c r="I777" s="365"/>
      <c r="J777" s="364"/>
      <c r="K777" s="364"/>
      <c r="L777" s="365"/>
      <c r="M777" s="364"/>
      <c r="N777" s="366"/>
      <c r="O777" s="366"/>
      <c r="P777" s="366"/>
      <c r="Q777" s="366"/>
      <c r="R777" s="365"/>
      <c r="S777" s="363"/>
      <c r="T777" s="367"/>
    </row>
    <row r="778" spans="1:20" x14ac:dyDescent="0.3">
      <c r="A778" s="200"/>
      <c r="B778" s="200"/>
      <c r="C778" s="360"/>
      <c r="D778" s="361"/>
      <c r="F778" s="363"/>
      <c r="G778" s="36"/>
      <c r="H778" s="364"/>
      <c r="I778" s="365"/>
      <c r="J778" s="364"/>
      <c r="K778" s="364"/>
      <c r="L778" s="365"/>
      <c r="M778" s="364"/>
      <c r="N778" s="366"/>
      <c r="O778" s="366"/>
      <c r="P778" s="366"/>
      <c r="Q778" s="366"/>
      <c r="R778" s="365"/>
      <c r="S778" s="363"/>
      <c r="T778" s="367"/>
    </row>
    <row r="779" spans="1:20" x14ac:dyDescent="0.3">
      <c r="A779" s="200"/>
      <c r="B779" s="200"/>
      <c r="C779" s="360"/>
      <c r="D779" s="361"/>
      <c r="F779" s="363"/>
      <c r="G779" s="36"/>
      <c r="H779" s="364"/>
      <c r="I779" s="365"/>
      <c r="J779" s="364"/>
      <c r="K779" s="364"/>
      <c r="L779" s="365"/>
      <c r="M779" s="364"/>
      <c r="N779" s="366"/>
      <c r="O779" s="366"/>
      <c r="P779" s="366"/>
      <c r="Q779" s="366"/>
      <c r="R779" s="365"/>
      <c r="S779" s="363"/>
      <c r="T779" s="367"/>
    </row>
    <row r="780" spans="1:20" x14ac:dyDescent="0.3">
      <c r="A780" s="200"/>
      <c r="B780" s="200"/>
      <c r="C780" s="360"/>
      <c r="D780" s="361"/>
      <c r="F780" s="363"/>
      <c r="G780" s="36"/>
      <c r="H780" s="364"/>
      <c r="I780" s="365"/>
      <c r="J780" s="364"/>
      <c r="K780" s="364"/>
      <c r="L780" s="365"/>
      <c r="M780" s="364"/>
      <c r="N780" s="366"/>
      <c r="O780" s="366"/>
      <c r="P780" s="366"/>
      <c r="Q780" s="366"/>
      <c r="R780" s="365"/>
      <c r="S780" s="363"/>
      <c r="T780" s="367"/>
    </row>
    <row r="781" spans="1:20" x14ac:dyDescent="0.3">
      <c r="A781" s="200"/>
      <c r="B781" s="200"/>
      <c r="C781" s="360"/>
      <c r="D781" s="361"/>
      <c r="F781" s="363"/>
      <c r="G781" s="36"/>
      <c r="H781" s="364"/>
      <c r="I781" s="365"/>
      <c r="J781" s="364"/>
      <c r="K781" s="364"/>
      <c r="L781" s="365"/>
      <c r="M781" s="364"/>
      <c r="N781" s="366"/>
      <c r="O781" s="366"/>
      <c r="P781" s="366"/>
      <c r="Q781" s="366"/>
      <c r="R781" s="365"/>
      <c r="S781" s="363"/>
      <c r="T781" s="367"/>
    </row>
    <row r="782" spans="1:20" x14ac:dyDescent="0.3">
      <c r="A782" s="200"/>
      <c r="B782" s="200"/>
      <c r="C782" s="360"/>
      <c r="D782" s="361"/>
      <c r="F782" s="363"/>
      <c r="G782" s="36"/>
      <c r="H782" s="364"/>
      <c r="I782" s="365"/>
      <c r="J782" s="364"/>
      <c r="K782" s="364"/>
      <c r="L782" s="365"/>
      <c r="M782" s="364"/>
      <c r="N782" s="366"/>
      <c r="O782" s="366"/>
      <c r="P782" s="366"/>
      <c r="Q782" s="366"/>
      <c r="R782" s="365"/>
      <c r="S782" s="363"/>
      <c r="T782" s="367"/>
    </row>
    <row r="783" spans="1:20" x14ac:dyDescent="0.3">
      <c r="A783" s="200"/>
      <c r="B783" s="200"/>
      <c r="C783" s="360"/>
      <c r="D783" s="361"/>
      <c r="F783" s="363"/>
      <c r="G783" s="36"/>
      <c r="H783" s="364"/>
      <c r="I783" s="365"/>
      <c r="J783" s="364"/>
      <c r="K783" s="364"/>
      <c r="L783" s="365"/>
      <c r="M783" s="364"/>
      <c r="N783" s="366"/>
      <c r="O783" s="366"/>
      <c r="P783" s="366"/>
      <c r="Q783" s="366"/>
      <c r="R783" s="365"/>
      <c r="S783" s="363"/>
      <c r="T783" s="367"/>
    </row>
    <row r="784" spans="1:20" x14ac:dyDescent="0.3">
      <c r="A784" s="200"/>
      <c r="B784" s="200"/>
      <c r="C784" s="360"/>
      <c r="D784" s="361"/>
      <c r="F784" s="363"/>
      <c r="G784" s="36"/>
      <c r="H784" s="364"/>
      <c r="I784" s="365"/>
      <c r="J784" s="364"/>
      <c r="K784" s="364"/>
      <c r="L784" s="365"/>
      <c r="M784" s="364"/>
      <c r="N784" s="366"/>
      <c r="O784" s="366"/>
      <c r="P784" s="366"/>
      <c r="Q784" s="366"/>
      <c r="R784" s="365"/>
      <c r="S784" s="363"/>
      <c r="T784" s="367"/>
    </row>
    <row r="785" spans="1:20" x14ac:dyDescent="0.3">
      <c r="A785" s="200"/>
      <c r="B785" s="200"/>
      <c r="C785" s="360"/>
      <c r="D785" s="361"/>
      <c r="F785" s="363"/>
      <c r="G785" s="36"/>
      <c r="H785" s="364"/>
      <c r="I785" s="365"/>
      <c r="J785" s="364"/>
      <c r="K785" s="364"/>
      <c r="L785" s="365"/>
      <c r="M785" s="364"/>
      <c r="N785" s="366"/>
      <c r="O785" s="366"/>
      <c r="P785" s="366"/>
      <c r="Q785" s="366"/>
      <c r="R785" s="365"/>
      <c r="S785" s="363"/>
      <c r="T785" s="367"/>
    </row>
    <row r="786" spans="1:20" x14ac:dyDescent="0.3">
      <c r="A786" s="200"/>
      <c r="B786" s="200"/>
      <c r="C786" s="360"/>
      <c r="D786" s="361"/>
      <c r="F786" s="363"/>
      <c r="G786" s="36"/>
      <c r="H786" s="364"/>
      <c r="I786" s="365"/>
      <c r="J786" s="364"/>
      <c r="K786" s="364"/>
      <c r="L786" s="365"/>
      <c r="M786" s="364"/>
      <c r="N786" s="366"/>
      <c r="O786" s="366"/>
      <c r="P786" s="366"/>
      <c r="Q786" s="366"/>
      <c r="R786" s="365"/>
      <c r="S786" s="363"/>
      <c r="T786" s="367"/>
    </row>
    <row r="787" spans="1:20" x14ac:dyDescent="0.3">
      <c r="A787" s="200"/>
      <c r="B787" s="200"/>
      <c r="C787" s="360"/>
      <c r="D787" s="361"/>
      <c r="F787" s="363"/>
      <c r="G787" s="36"/>
      <c r="H787" s="364"/>
      <c r="I787" s="365"/>
      <c r="J787" s="364"/>
      <c r="K787" s="364"/>
      <c r="L787" s="365"/>
      <c r="M787" s="364"/>
      <c r="N787" s="366"/>
      <c r="O787" s="366"/>
      <c r="P787" s="366"/>
      <c r="Q787" s="366"/>
      <c r="R787" s="365"/>
      <c r="S787" s="363"/>
      <c r="T787" s="367"/>
    </row>
    <row r="788" spans="1:20" x14ac:dyDescent="0.3">
      <c r="A788" s="200"/>
      <c r="B788" s="200"/>
      <c r="C788" s="360"/>
      <c r="D788" s="361"/>
      <c r="F788" s="363"/>
      <c r="G788" s="36"/>
      <c r="H788" s="364"/>
      <c r="I788" s="365"/>
      <c r="J788" s="364"/>
      <c r="K788" s="364"/>
      <c r="L788" s="365"/>
      <c r="M788" s="364"/>
      <c r="N788" s="366"/>
      <c r="O788" s="366"/>
      <c r="P788" s="366"/>
      <c r="Q788" s="366"/>
      <c r="R788" s="365"/>
      <c r="S788" s="363"/>
      <c r="T788" s="367"/>
    </row>
    <row r="789" spans="1:20" x14ac:dyDescent="0.3">
      <c r="A789" s="200"/>
      <c r="B789" s="200"/>
      <c r="C789" s="360"/>
      <c r="D789" s="361"/>
      <c r="F789" s="363"/>
      <c r="G789" s="36"/>
      <c r="H789" s="364"/>
      <c r="I789" s="365"/>
      <c r="J789" s="364"/>
      <c r="K789" s="364"/>
      <c r="L789" s="365"/>
      <c r="M789" s="364"/>
      <c r="N789" s="366"/>
      <c r="O789" s="366"/>
      <c r="P789" s="366"/>
      <c r="Q789" s="366"/>
      <c r="R789" s="365"/>
      <c r="S789" s="363"/>
      <c r="T789" s="367"/>
    </row>
    <row r="790" spans="1:20" x14ac:dyDescent="0.3">
      <c r="A790" s="200"/>
      <c r="B790" s="200"/>
      <c r="C790" s="360"/>
      <c r="D790" s="361"/>
      <c r="F790" s="363"/>
      <c r="G790" s="36"/>
      <c r="H790" s="364"/>
      <c r="I790" s="365"/>
      <c r="J790" s="364"/>
      <c r="K790" s="364"/>
      <c r="L790" s="365"/>
      <c r="M790" s="364"/>
      <c r="N790" s="366"/>
      <c r="O790" s="366"/>
      <c r="P790" s="366"/>
      <c r="Q790" s="366"/>
      <c r="R790" s="365"/>
      <c r="S790" s="363"/>
      <c r="T790" s="367"/>
    </row>
    <row r="791" spans="1:20" x14ac:dyDescent="0.3">
      <c r="A791" s="200"/>
      <c r="B791" s="200"/>
      <c r="C791" s="360"/>
      <c r="D791" s="361"/>
      <c r="F791" s="363"/>
      <c r="G791" s="36"/>
      <c r="H791" s="364"/>
      <c r="I791" s="365"/>
      <c r="J791" s="364"/>
      <c r="K791" s="364"/>
      <c r="L791" s="365"/>
      <c r="M791" s="364"/>
      <c r="N791" s="366"/>
      <c r="O791" s="366"/>
      <c r="P791" s="366"/>
      <c r="Q791" s="366"/>
      <c r="R791" s="365"/>
      <c r="S791" s="363"/>
      <c r="T791" s="367"/>
    </row>
    <row r="792" spans="1:20" x14ac:dyDescent="0.3">
      <c r="A792" s="200"/>
      <c r="B792" s="200"/>
      <c r="C792" s="360"/>
      <c r="D792" s="361"/>
      <c r="F792" s="363"/>
      <c r="G792" s="36"/>
      <c r="H792" s="364"/>
      <c r="I792" s="365"/>
      <c r="J792" s="364"/>
      <c r="K792" s="364"/>
      <c r="L792" s="365"/>
      <c r="M792" s="364"/>
      <c r="N792" s="366"/>
      <c r="O792" s="366"/>
      <c r="P792" s="366"/>
      <c r="Q792" s="366"/>
      <c r="R792" s="365"/>
      <c r="S792" s="363"/>
      <c r="T792" s="367"/>
    </row>
    <row r="793" spans="1:20" x14ac:dyDescent="0.3">
      <c r="A793" s="200"/>
      <c r="B793" s="200"/>
      <c r="C793" s="360"/>
      <c r="D793" s="361"/>
      <c r="F793" s="363"/>
      <c r="G793" s="36"/>
      <c r="H793" s="364"/>
      <c r="I793" s="365"/>
      <c r="J793" s="364"/>
      <c r="K793" s="364"/>
      <c r="L793" s="365"/>
      <c r="M793" s="364"/>
      <c r="N793" s="366"/>
      <c r="O793" s="366"/>
      <c r="P793" s="366"/>
      <c r="Q793" s="366"/>
      <c r="R793" s="365"/>
      <c r="S793" s="363"/>
      <c r="T793" s="367"/>
    </row>
    <row r="794" spans="1:20" x14ac:dyDescent="0.3">
      <c r="A794" s="200"/>
      <c r="B794" s="200"/>
      <c r="C794" s="360"/>
      <c r="D794" s="361"/>
      <c r="F794" s="363"/>
      <c r="G794" s="36"/>
      <c r="H794" s="364"/>
      <c r="I794" s="365"/>
      <c r="J794" s="364"/>
      <c r="K794" s="364"/>
      <c r="L794" s="365"/>
      <c r="M794" s="364"/>
      <c r="N794" s="366"/>
      <c r="O794" s="366"/>
      <c r="P794" s="366"/>
      <c r="Q794" s="366"/>
      <c r="R794" s="365"/>
      <c r="S794" s="363"/>
      <c r="T794" s="367"/>
    </row>
    <row r="795" spans="1:20" x14ac:dyDescent="0.3">
      <c r="A795" s="200"/>
      <c r="B795" s="200"/>
      <c r="C795" s="360"/>
      <c r="D795" s="361"/>
      <c r="F795" s="363"/>
      <c r="G795" s="36"/>
      <c r="H795" s="364"/>
      <c r="I795" s="365"/>
      <c r="J795" s="364"/>
      <c r="K795" s="364"/>
      <c r="L795" s="365"/>
      <c r="M795" s="364"/>
      <c r="N795" s="366"/>
      <c r="O795" s="366"/>
      <c r="P795" s="366"/>
      <c r="Q795" s="366"/>
      <c r="R795" s="365"/>
      <c r="S795" s="363"/>
      <c r="T795" s="367"/>
    </row>
    <row r="796" spans="1:20" x14ac:dyDescent="0.3">
      <c r="A796" s="200"/>
      <c r="B796" s="200"/>
      <c r="C796" s="360"/>
      <c r="D796" s="361"/>
      <c r="F796" s="363"/>
      <c r="G796" s="36"/>
      <c r="H796" s="364"/>
      <c r="I796" s="365"/>
      <c r="J796" s="364"/>
      <c r="K796" s="364"/>
      <c r="L796" s="365"/>
      <c r="M796" s="364"/>
      <c r="N796" s="366"/>
      <c r="O796" s="366"/>
      <c r="P796" s="366"/>
      <c r="Q796" s="366"/>
      <c r="R796" s="365"/>
      <c r="S796" s="363"/>
      <c r="T796" s="367"/>
    </row>
    <row r="797" spans="1:20" x14ac:dyDescent="0.3">
      <c r="A797" s="200"/>
      <c r="B797" s="200"/>
      <c r="C797" s="360"/>
      <c r="D797" s="361"/>
      <c r="F797" s="363"/>
      <c r="G797" s="36"/>
      <c r="H797" s="364"/>
      <c r="I797" s="365"/>
      <c r="J797" s="364"/>
      <c r="K797" s="364"/>
      <c r="L797" s="365"/>
      <c r="M797" s="364"/>
      <c r="N797" s="366"/>
      <c r="O797" s="366"/>
      <c r="P797" s="366"/>
      <c r="Q797" s="366"/>
      <c r="R797" s="365"/>
      <c r="S797" s="363"/>
      <c r="T797" s="367"/>
    </row>
    <row r="798" spans="1:20" x14ac:dyDescent="0.3">
      <c r="A798" s="200"/>
      <c r="B798" s="200"/>
      <c r="C798" s="360"/>
      <c r="D798" s="361"/>
      <c r="F798" s="363"/>
      <c r="G798" s="36"/>
      <c r="H798" s="364"/>
      <c r="I798" s="365"/>
      <c r="J798" s="364"/>
      <c r="K798" s="364"/>
      <c r="L798" s="365"/>
      <c r="M798" s="364"/>
      <c r="N798" s="366"/>
      <c r="O798" s="366"/>
      <c r="P798" s="366"/>
      <c r="Q798" s="366"/>
      <c r="R798" s="365"/>
      <c r="S798" s="363"/>
      <c r="T798" s="367"/>
    </row>
    <row r="799" spans="1:20" x14ac:dyDescent="0.3">
      <c r="A799" s="200"/>
      <c r="B799" s="200"/>
      <c r="C799" s="360"/>
      <c r="D799" s="361"/>
      <c r="F799" s="363"/>
      <c r="G799" s="36"/>
      <c r="H799" s="364"/>
      <c r="I799" s="365"/>
      <c r="J799" s="364"/>
      <c r="K799" s="364"/>
      <c r="L799" s="365"/>
      <c r="M799" s="364"/>
      <c r="N799" s="366"/>
      <c r="O799" s="366"/>
      <c r="P799" s="366"/>
      <c r="Q799" s="366"/>
      <c r="R799" s="365"/>
      <c r="S799" s="363"/>
      <c r="T799" s="367"/>
    </row>
    <row r="800" spans="1:20" x14ac:dyDescent="0.3">
      <c r="A800" s="200"/>
      <c r="B800" s="200"/>
      <c r="C800" s="360"/>
      <c r="D800" s="361"/>
      <c r="F800" s="363"/>
      <c r="G800" s="36"/>
      <c r="H800" s="364"/>
      <c r="I800" s="365"/>
      <c r="J800" s="364"/>
      <c r="K800" s="364"/>
      <c r="L800" s="365"/>
      <c r="M800" s="364"/>
      <c r="N800" s="366"/>
      <c r="O800" s="366"/>
      <c r="P800" s="366"/>
      <c r="Q800" s="366"/>
      <c r="R800" s="365"/>
      <c r="S800" s="363"/>
      <c r="T800" s="367"/>
    </row>
    <row r="801" spans="1:20" x14ac:dyDescent="0.3">
      <c r="A801" s="200"/>
      <c r="B801" s="200"/>
      <c r="C801" s="360"/>
      <c r="D801" s="361"/>
      <c r="F801" s="363"/>
      <c r="G801" s="36"/>
      <c r="H801" s="364"/>
      <c r="I801" s="365"/>
      <c r="J801" s="364"/>
      <c r="K801" s="364"/>
      <c r="L801" s="365"/>
      <c r="M801" s="364"/>
      <c r="N801" s="366"/>
      <c r="O801" s="366"/>
      <c r="P801" s="366"/>
      <c r="Q801" s="366"/>
      <c r="R801" s="365"/>
      <c r="S801" s="363"/>
      <c r="T801" s="367"/>
    </row>
    <row r="802" spans="1:20" x14ac:dyDescent="0.3">
      <c r="A802" s="200"/>
      <c r="B802" s="200"/>
      <c r="C802" s="360"/>
      <c r="D802" s="361"/>
      <c r="F802" s="363"/>
      <c r="G802" s="36"/>
      <c r="H802" s="364"/>
      <c r="I802" s="365"/>
      <c r="J802" s="364"/>
      <c r="K802" s="364"/>
      <c r="L802" s="365"/>
      <c r="M802" s="364"/>
      <c r="N802" s="366"/>
      <c r="O802" s="366"/>
      <c r="P802" s="366"/>
      <c r="Q802" s="366"/>
      <c r="R802" s="365"/>
      <c r="S802" s="363"/>
      <c r="T802" s="367"/>
    </row>
    <row r="803" spans="1:20" x14ac:dyDescent="0.3">
      <c r="A803" s="200"/>
      <c r="B803" s="200"/>
      <c r="C803" s="360"/>
      <c r="D803" s="361"/>
      <c r="F803" s="363"/>
      <c r="G803" s="36"/>
      <c r="H803" s="364"/>
      <c r="I803" s="365"/>
      <c r="J803" s="364"/>
      <c r="K803" s="364"/>
      <c r="L803" s="365"/>
      <c r="M803" s="364"/>
      <c r="N803" s="366"/>
      <c r="O803" s="366"/>
      <c r="P803" s="366"/>
      <c r="Q803" s="366"/>
      <c r="R803" s="365"/>
      <c r="S803" s="363"/>
      <c r="T803" s="367"/>
    </row>
    <row r="804" spans="1:20" x14ac:dyDescent="0.3">
      <c r="A804" s="200"/>
      <c r="B804" s="200"/>
      <c r="C804" s="360"/>
      <c r="D804" s="361"/>
      <c r="F804" s="363"/>
      <c r="G804" s="36"/>
      <c r="H804" s="364"/>
      <c r="I804" s="365"/>
      <c r="J804" s="364"/>
      <c r="K804" s="364"/>
      <c r="L804" s="365"/>
      <c r="M804" s="364"/>
      <c r="N804" s="366"/>
      <c r="O804" s="366"/>
      <c r="P804" s="366"/>
      <c r="Q804" s="366"/>
      <c r="R804" s="365"/>
      <c r="S804" s="363"/>
      <c r="T804" s="367"/>
    </row>
    <row r="805" spans="1:20" x14ac:dyDescent="0.3">
      <c r="A805" s="200"/>
      <c r="B805" s="200"/>
      <c r="C805" s="360"/>
      <c r="D805" s="361"/>
      <c r="F805" s="363"/>
      <c r="G805" s="36"/>
      <c r="H805" s="364"/>
      <c r="I805" s="365"/>
      <c r="J805" s="364"/>
      <c r="K805" s="364"/>
      <c r="L805" s="365"/>
      <c r="M805" s="364"/>
      <c r="N805" s="366"/>
      <c r="O805" s="366"/>
      <c r="P805" s="366"/>
      <c r="Q805" s="366"/>
      <c r="R805" s="365"/>
      <c r="S805" s="363"/>
      <c r="T805" s="367"/>
    </row>
    <row r="806" spans="1:20" x14ac:dyDescent="0.3">
      <c r="A806" s="200"/>
      <c r="B806" s="200"/>
      <c r="C806" s="360"/>
      <c r="D806" s="361"/>
      <c r="F806" s="363"/>
      <c r="G806" s="36"/>
      <c r="H806" s="364"/>
      <c r="I806" s="365"/>
      <c r="J806" s="364"/>
      <c r="K806" s="364"/>
      <c r="L806" s="365"/>
      <c r="M806" s="364"/>
      <c r="N806" s="366"/>
      <c r="O806" s="366"/>
      <c r="P806" s="366"/>
      <c r="Q806" s="366"/>
      <c r="R806" s="365"/>
      <c r="S806" s="363"/>
      <c r="T806" s="367"/>
    </row>
    <row r="807" spans="1:20" x14ac:dyDescent="0.3">
      <c r="A807" s="200"/>
      <c r="B807" s="200"/>
      <c r="C807" s="360"/>
      <c r="D807" s="361"/>
      <c r="F807" s="363"/>
      <c r="G807" s="36"/>
      <c r="H807" s="364"/>
      <c r="I807" s="365"/>
      <c r="J807" s="364"/>
      <c r="K807" s="364"/>
      <c r="L807" s="365"/>
      <c r="M807" s="364"/>
      <c r="N807" s="366"/>
      <c r="O807" s="366"/>
      <c r="P807" s="366"/>
      <c r="Q807" s="366"/>
      <c r="R807" s="365"/>
      <c r="S807" s="363"/>
      <c r="T807" s="367"/>
    </row>
    <row r="808" spans="1:20" x14ac:dyDescent="0.3">
      <c r="A808" s="200"/>
      <c r="B808" s="200"/>
      <c r="C808" s="360"/>
      <c r="D808" s="361"/>
      <c r="F808" s="363"/>
      <c r="G808" s="36"/>
      <c r="H808" s="364"/>
      <c r="I808" s="365"/>
      <c r="J808" s="364"/>
      <c r="K808" s="364"/>
      <c r="L808" s="365"/>
      <c r="M808" s="364"/>
      <c r="N808" s="366"/>
      <c r="O808" s="366"/>
      <c r="P808" s="366"/>
      <c r="Q808" s="366"/>
      <c r="R808" s="365"/>
      <c r="S808" s="363"/>
      <c r="T808" s="367"/>
    </row>
    <row r="809" spans="1:20" x14ac:dyDescent="0.3">
      <c r="A809" s="200"/>
      <c r="B809" s="200"/>
      <c r="C809" s="360"/>
      <c r="D809" s="361"/>
      <c r="F809" s="363"/>
      <c r="G809" s="36"/>
      <c r="H809" s="364"/>
      <c r="I809" s="365"/>
      <c r="J809" s="364"/>
      <c r="K809" s="364"/>
      <c r="L809" s="365"/>
      <c r="M809" s="364"/>
      <c r="N809" s="366"/>
      <c r="O809" s="366"/>
      <c r="P809" s="366"/>
      <c r="Q809" s="366"/>
      <c r="R809" s="365"/>
      <c r="S809" s="363"/>
      <c r="T809" s="367"/>
    </row>
    <row r="810" spans="1:20" x14ac:dyDescent="0.3">
      <c r="A810" s="200"/>
      <c r="B810" s="200"/>
      <c r="C810" s="360"/>
      <c r="D810" s="361"/>
      <c r="F810" s="363"/>
      <c r="G810" s="36"/>
      <c r="H810" s="364"/>
      <c r="I810" s="365"/>
      <c r="J810" s="364"/>
      <c r="K810" s="364"/>
      <c r="L810" s="365"/>
      <c r="M810" s="364"/>
      <c r="N810" s="366"/>
      <c r="O810" s="366"/>
      <c r="P810" s="366"/>
      <c r="Q810" s="366"/>
      <c r="R810" s="365"/>
      <c r="S810" s="363"/>
      <c r="T810" s="367"/>
    </row>
    <row r="811" spans="1:20" x14ac:dyDescent="0.3">
      <c r="A811" s="200"/>
      <c r="B811" s="200"/>
      <c r="C811" s="360"/>
      <c r="D811" s="361"/>
      <c r="F811" s="363"/>
      <c r="G811" s="36"/>
      <c r="H811" s="364"/>
      <c r="I811" s="365"/>
      <c r="J811" s="364"/>
      <c r="K811" s="364"/>
      <c r="L811" s="365"/>
      <c r="M811" s="364"/>
      <c r="N811" s="366"/>
      <c r="O811" s="366"/>
      <c r="P811" s="366"/>
      <c r="Q811" s="366"/>
      <c r="R811" s="365"/>
      <c r="S811" s="363"/>
      <c r="T811" s="367"/>
    </row>
    <row r="812" spans="1:20" x14ac:dyDescent="0.3">
      <c r="A812" s="200"/>
      <c r="B812" s="200"/>
      <c r="C812" s="360"/>
      <c r="D812" s="361"/>
      <c r="F812" s="363"/>
      <c r="G812" s="36"/>
      <c r="H812" s="364"/>
      <c r="I812" s="365"/>
      <c r="J812" s="364"/>
      <c r="K812" s="364"/>
      <c r="L812" s="365"/>
      <c r="M812" s="364"/>
      <c r="N812" s="366"/>
      <c r="O812" s="366"/>
      <c r="P812" s="366"/>
      <c r="Q812" s="366"/>
      <c r="R812" s="365"/>
      <c r="S812" s="363"/>
      <c r="T812" s="367"/>
    </row>
    <row r="813" spans="1:20" x14ac:dyDescent="0.3">
      <c r="A813" s="200"/>
      <c r="B813" s="200"/>
      <c r="C813" s="360"/>
      <c r="D813" s="361"/>
      <c r="F813" s="363"/>
      <c r="G813" s="36"/>
      <c r="H813" s="364"/>
      <c r="I813" s="365"/>
      <c r="J813" s="364"/>
      <c r="K813" s="364"/>
      <c r="L813" s="365"/>
      <c r="M813" s="364"/>
      <c r="N813" s="366"/>
      <c r="O813" s="366"/>
      <c r="P813" s="366"/>
      <c r="Q813" s="366"/>
      <c r="R813" s="365"/>
      <c r="S813" s="363"/>
      <c r="T813" s="367"/>
    </row>
    <row r="814" spans="1:20" x14ac:dyDescent="0.3">
      <c r="A814" s="200"/>
      <c r="B814" s="200"/>
      <c r="C814" s="360"/>
      <c r="D814" s="361"/>
      <c r="F814" s="363"/>
      <c r="G814" s="36"/>
      <c r="H814" s="364"/>
      <c r="I814" s="365"/>
      <c r="J814" s="364"/>
      <c r="K814" s="364"/>
      <c r="L814" s="365"/>
      <c r="M814" s="364"/>
      <c r="N814" s="366"/>
      <c r="O814" s="366"/>
      <c r="P814" s="366"/>
      <c r="Q814" s="366"/>
      <c r="R814" s="365"/>
      <c r="S814" s="363"/>
      <c r="T814" s="367"/>
    </row>
    <row r="815" spans="1:20" x14ac:dyDescent="0.3">
      <c r="A815" s="200"/>
      <c r="B815" s="200"/>
      <c r="C815" s="360"/>
      <c r="D815" s="361"/>
      <c r="F815" s="363"/>
      <c r="G815" s="36"/>
      <c r="H815" s="364"/>
      <c r="I815" s="365"/>
      <c r="J815" s="364"/>
      <c r="K815" s="364"/>
      <c r="L815" s="365"/>
      <c r="M815" s="364"/>
      <c r="N815" s="366"/>
      <c r="O815" s="366"/>
      <c r="P815" s="366"/>
      <c r="Q815" s="366"/>
      <c r="R815" s="365"/>
      <c r="S815" s="363"/>
      <c r="T815" s="367"/>
    </row>
    <row r="816" spans="1:20" x14ac:dyDescent="0.3">
      <c r="A816" s="200"/>
      <c r="B816" s="200"/>
      <c r="C816" s="360"/>
      <c r="D816" s="361"/>
      <c r="F816" s="363"/>
      <c r="G816" s="36"/>
      <c r="H816" s="364"/>
      <c r="I816" s="365"/>
      <c r="J816" s="364"/>
      <c r="K816" s="364"/>
      <c r="L816" s="365"/>
      <c r="M816" s="364"/>
      <c r="N816" s="366"/>
      <c r="O816" s="366"/>
      <c r="P816" s="366"/>
      <c r="Q816" s="366"/>
      <c r="R816" s="365"/>
      <c r="S816" s="363"/>
      <c r="T816" s="367"/>
    </row>
    <row r="817" spans="1:20" x14ac:dyDescent="0.3">
      <c r="A817" s="200"/>
      <c r="B817" s="200"/>
      <c r="C817" s="360"/>
      <c r="D817" s="361"/>
      <c r="F817" s="363"/>
      <c r="G817" s="36"/>
      <c r="H817" s="364"/>
      <c r="I817" s="365"/>
      <c r="J817" s="364"/>
      <c r="K817" s="364"/>
      <c r="L817" s="365"/>
      <c r="M817" s="364"/>
      <c r="N817" s="366"/>
      <c r="O817" s="366"/>
      <c r="P817" s="366"/>
      <c r="Q817" s="366"/>
      <c r="R817" s="365"/>
      <c r="S817" s="363"/>
      <c r="T817" s="367"/>
    </row>
    <row r="818" spans="1:20" x14ac:dyDescent="0.3">
      <c r="A818" s="200"/>
      <c r="B818" s="200"/>
      <c r="C818" s="360"/>
      <c r="D818" s="361"/>
      <c r="F818" s="363"/>
      <c r="G818" s="36"/>
      <c r="H818" s="364"/>
      <c r="I818" s="365"/>
      <c r="J818" s="364"/>
      <c r="K818" s="364"/>
      <c r="L818" s="365"/>
      <c r="M818" s="364"/>
      <c r="N818" s="366"/>
      <c r="O818" s="366"/>
      <c r="P818" s="366"/>
      <c r="Q818" s="366"/>
      <c r="R818" s="365"/>
      <c r="S818" s="363"/>
      <c r="T818" s="367"/>
    </row>
    <row r="819" spans="1:20" x14ac:dyDescent="0.3">
      <c r="A819" s="200"/>
      <c r="B819" s="200"/>
      <c r="C819" s="360"/>
      <c r="D819" s="361"/>
      <c r="F819" s="363"/>
      <c r="G819" s="36"/>
      <c r="H819" s="364"/>
      <c r="I819" s="365"/>
      <c r="J819" s="364"/>
      <c r="K819" s="364"/>
      <c r="L819" s="365"/>
      <c r="M819" s="364"/>
      <c r="N819" s="366"/>
      <c r="O819" s="366"/>
      <c r="P819" s="366"/>
      <c r="Q819" s="366"/>
      <c r="R819" s="365"/>
      <c r="S819" s="363"/>
      <c r="T819" s="367"/>
    </row>
    <row r="820" spans="1:20" x14ac:dyDescent="0.3">
      <c r="A820" s="200"/>
      <c r="B820" s="200"/>
      <c r="C820" s="360"/>
      <c r="D820" s="361"/>
      <c r="F820" s="363"/>
      <c r="G820" s="36"/>
      <c r="H820" s="364"/>
      <c r="I820" s="365"/>
      <c r="J820" s="364"/>
      <c r="K820" s="364"/>
      <c r="L820" s="365"/>
      <c r="M820" s="364"/>
      <c r="N820" s="366"/>
      <c r="O820" s="366"/>
      <c r="P820" s="366"/>
      <c r="Q820" s="366"/>
      <c r="R820" s="365"/>
      <c r="S820" s="363"/>
      <c r="T820" s="367"/>
    </row>
    <row r="821" spans="1:20" x14ac:dyDescent="0.3">
      <c r="A821" s="200"/>
      <c r="B821" s="200"/>
      <c r="C821" s="360"/>
      <c r="D821" s="361"/>
      <c r="F821" s="363"/>
      <c r="G821" s="36"/>
      <c r="H821" s="364"/>
      <c r="I821" s="365"/>
      <c r="J821" s="364"/>
      <c r="K821" s="364"/>
      <c r="L821" s="365"/>
      <c r="M821" s="364"/>
      <c r="N821" s="366"/>
      <c r="O821" s="366"/>
      <c r="P821" s="366"/>
      <c r="Q821" s="366"/>
      <c r="R821" s="365"/>
      <c r="S821" s="363"/>
      <c r="T821" s="367"/>
    </row>
    <row r="822" spans="1:20" x14ac:dyDescent="0.3">
      <c r="A822" s="200"/>
      <c r="B822" s="200"/>
      <c r="C822" s="360"/>
      <c r="D822" s="361"/>
      <c r="F822" s="363"/>
      <c r="G822" s="36"/>
      <c r="H822" s="364"/>
      <c r="I822" s="365"/>
      <c r="J822" s="364"/>
      <c r="K822" s="364"/>
      <c r="L822" s="365"/>
      <c r="M822" s="364"/>
      <c r="N822" s="366"/>
      <c r="O822" s="366"/>
      <c r="P822" s="366"/>
      <c r="Q822" s="366"/>
      <c r="R822" s="365"/>
      <c r="S822" s="363"/>
      <c r="T822" s="367"/>
    </row>
    <row r="823" spans="1:20" x14ac:dyDescent="0.3">
      <c r="A823" s="200"/>
      <c r="B823" s="200"/>
      <c r="C823" s="360"/>
      <c r="D823" s="361"/>
      <c r="F823" s="363"/>
      <c r="G823" s="36"/>
      <c r="H823" s="364"/>
      <c r="I823" s="365"/>
      <c r="J823" s="364"/>
      <c r="K823" s="364"/>
      <c r="L823" s="365"/>
      <c r="M823" s="364"/>
      <c r="N823" s="366"/>
      <c r="O823" s="366"/>
      <c r="P823" s="366"/>
      <c r="Q823" s="366"/>
      <c r="R823" s="365"/>
      <c r="S823" s="363"/>
      <c r="T823" s="367"/>
    </row>
    <row r="824" spans="1:20" x14ac:dyDescent="0.3">
      <c r="A824" s="200"/>
      <c r="B824" s="200"/>
      <c r="C824" s="360"/>
      <c r="D824" s="361"/>
      <c r="F824" s="363"/>
      <c r="G824" s="36"/>
      <c r="H824" s="364"/>
      <c r="I824" s="365"/>
      <c r="J824" s="364"/>
      <c r="K824" s="364"/>
      <c r="L824" s="365"/>
      <c r="M824" s="364"/>
      <c r="N824" s="366"/>
      <c r="O824" s="366"/>
      <c r="P824" s="366"/>
      <c r="Q824" s="366"/>
      <c r="R824" s="365"/>
      <c r="S824" s="363"/>
      <c r="T824" s="367"/>
    </row>
    <row r="825" spans="1:20" x14ac:dyDescent="0.3">
      <c r="A825" s="200"/>
      <c r="B825" s="200"/>
      <c r="C825" s="360"/>
      <c r="D825" s="361"/>
      <c r="F825" s="363"/>
      <c r="G825" s="36"/>
      <c r="H825" s="364"/>
      <c r="I825" s="365"/>
      <c r="J825" s="364"/>
      <c r="K825" s="364"/>
      <c r="L825" s="365"/>
      <c r="M825" s="364"/>
      <c r="N825" s="366"/>
      <c r="O825" s="366"/>
      <c r="P825" s="366"/>
      <c r="Q825" s="366"/>
      <c r="R825" s="365"/>
      <c r="S825" s="363"/>
      <c r="T825" s="367"/>
    </row>
    <row r="826" spans="1:20" x14ac:dyDescent="0.3">
      <c r="A826" s="200"/>
      <c r="B826" s="200"/>
      <c r="C826" s="360"/>
      <c r="D826" s="361"/>
      <c r="F826" s="363"/>
      <c r="G826" s="36"/>
      <c r="H826" s="364"/>
      <c r="I826" s="365"/>
      <c r="J826" s="364"/>
      <c r="K826" s="364"/>
      <c r="L826" s="365"/>
      <c r="M826" s="364"/>
      <c r="N826" s="366"/>
      <c r="O826" s="366"/>
      <c r="P826" s="366"/>
      <c r="Q826" s="366"/>
      <c r="R826" s="365"/>
      <c r="S826" s="363"/>
      <c r="T826" s="367"/>
    </row>
    <row r="827" spans="1:20" x14ac:dyDescent="0.3">
      <c r="A827" s="200"/>
      <c r="B827" s="200"/>
      <c r="C827" s="360"/>
      <c r="D827" s="361"/>
      <c r="F827" s="363"/>
      <c r="G827" s="36"/>
      <c r="H827" s="364"/>
      <c r="I827" s="365"/>
      <c r="J827" s="364"/>
      <c r="K827" s="364"/>
      <c r="L827" s="365"/>
      <c r="M827" s="364"/>
      <c r="N827" s="366"/>
      <c r="O827" s="366"/>
      <c r="P827" s="366"/>
      <c r="Q827" s="366"/>
      <c r="R827" s="365"/>
      <c r="S827" s="363"/>
      <c r="T827" s="367"/>
    </row>
    <row r="828" spans="1:20" x14ac:dyDescent="0.3">
      <c r="A828" s="200"/>
      <c r="B828" s="200"/>
      <c r="C828" s="360"/>
      <c r="D828" s="361"/>
      <c r="F828" s="363"/>
      <c r="G828" s="36"/>
      <c r="H828" s="364"/>
      <c r="I828" s="365"/>
      <c r="J828" s="364"/>
      <c r="K828" s="364"/>
      <c r="L828" s="365"/>
      <c r="M828" s="364"/>
      <c r="N828" s="366"/>
      <c r="O828" s="366"/>
      <c r="P828" s="366"/>
      <c r="Q828" s="366"/>
      <c r="R828" s="365"/>
      <c r="S828" s="363"/>
      <c r="T828" s="367"/>
    </row>
    <row r="829" spans="1:20" x14ac:dyDescent="0.3">
      <c r="A829" s="200"/>
      <c r="B829" s="200"/>
      <c r="C829" s="360"/>
      <c r="D829" s="361"/>
      <c r="F829" s="363"/>
      <c r="G829" s="36"/>
      <c r="H829" s="364"/>
      <c r="I829" s="365"/>
      <c r="J829" s="364"/>
      <c r="K829" s="364"/>
      <c r="L829" s="365"/>
      <c r="M829" s="364"/>
      <c r="N829" s="366"/>
      <c r="O829" s="366"/>
      <c r="P829" s="366"/>
      <c r="Q829" s="366"/>
      <c r="R829" s="365"/>
      <c r="S829" s="363"/>
      <c r="T829" s="367"/>
    </row>
    <row r="830" spans="1:20" x14ac:dyDescent="0.3">
      <c r="A830" s="200"/>
      <c r="B830" s="200"/>
      <c r="C830" s="360"/>
      <c r="D830" s="361"/>
      <c r="F830" s="363"/>
      <c r="G830" s="36"/>
      <c r="H830" s="364"/>
      <c r="I830" s="365"/>
      <c r="J830" s="364"/>
      <c r="K830" s="364"/>
      <c r="L830" s="365"/>
      <c r="M830" s="364"/>
      <c r="N830" s="366"/>
      <c r="O830" s="366"/>
      <c r="P830" s="366"/>
      <c r="Q830" s="366"/>
      <c r="R830" s="365"/>
      <c r="S830" s="363"/>
      <c r="T830" s="367"/>
    </row>
    <row r="831" spans="1:20" x14ac:dyDescent="0.3">
      <c r="A831" s="200"/>
      <c r="B831" s="200"/>
      <c r="C831" s="360"/>
      <c r="D831" s="361"/>
      <c r="F831" s="363"/>
      <c r="G831" s="36"/>
      <c r="H831" s="364"/>
      <c r="I831" s="365"/>
      <c r="J831" s="364"/>
      <c r="K831" s="364"/>
      <c r="L831" s="365"/>
      <c r="M831" s="364"/>
      <c r="N831" s="366"/>
      <c r="O831" s="366"/>
      <c r="P831" s="366"/>
      <c r="Q831" s="366"/>
      <c r="R831" s="365"/>
      <c r="S831" s="363"/>
      <c r="T831" s="367"/>
    </row>
    <row r="832" spans="1:20" x14ac:dyDescent="0.3">
      <c r="A832" s="200"/>
      <c r="B832" s="200"/>
      <c r="C832" s="360"/>
      <c r="D832" s="361"/>
      <c r="F832" s="363"/>
      <c r="G832" s="36"/>
      <c r="H832" s="364"/>
      <c r="I832" s="365"/>
      <c r="J832" s="364"/>
      <c r="K832" s="364"/>
      <c r="L832" s="365"/>
      <c r="M832" s="364"/>
      <c r="N832" s="366"/>
      <c r="O832" s="366"/>
      <c r="P832" s="366"/>
      <c r="Q832" s="366"/>
      <c r="R832" s="365"/>
      <c r="S832" s="363"/>
      <c r="T832" s="367"/>
    </row>
    <row r="833" spans="1:20" x14ac:dyDescent="0.3">
      <c r="A833" s="200"/>
      <c r="B833" s="200"/>
      <c r="C833" s="360"/>
      <c r="D833" s="361"/>
      <c r="F833" s="363"/>
      <c r="G833" s="36"/>
      <c r="H833" s="364"/>
      <c r="I833" s="365"/>
      <c r="J833" s="364"/>
      <c r="K833" s="364"/>
      <c r="L833" s="365"/>
      <c r="M833" s="364"/>
      <c r="N833" s="366"/>
      <c r="O833" s="366"/>
      <c r="P833" s="366"/>
      <c r="Q833" s="366"/>
      <c r="R833" s="365"/>
      <c r="S833" s="363"/>
      <c r="T833" s="367"/>
    </row>
    <row r="834" spans="1:20" x14ac:dyDescent="0.3">
      <c r="A834" s="200"/>
      <c r="B834" s="200"/>
      <c r="C834" s="360"/>
      <c r="D834" s="361"/>
      <c r="F834" s="363"/>
      <c r="G834" s="36"/>
      <c r="H834" s="364"/>
      <c r="I834" s="365"/>
      <c r="J834" s="364"/>
      <c r="K834" s="364"/>
      <c r="L834" s="365"/>
      <c r="M834" s="364"/>
      <c r="N834" s="366"/>
      <c r="O834" s="366"/>
      <c r="P834" s="366"/>
      <c r="Q834" s="366"/>
      <c r="R834" s="365"/>
      <c r="S834" s="363"/>
      <c r="T834" s="367"/>
    </row>
    <row r="835" spans="1:20" x14ac:dyDescent="0.3">
      <c r="A835" s="200"/>
      <c r="B835" s="200"/>
      <c r="C835" s="360"/>
      <c r="D835" s="361"/>
      <c r="F835" s="363"/>
      <c r="G835" s="36"/>
      <c r="H835" s="364"/>
      <c r="I835" s="365"/>
      <c r="J835" s="364"/>
      <c r="K835" s="364"/>
      <c r="L835" s="365"/>
      <c r="M835" s="364"/>
      <c r="N835" s="366"/>
      <c r="O835" s="366"/>
      <c r="P835" s="366"/>
      <c r="Q835" s="366"/>
      <c r="R835" s="365"/>
      <c r="S835" s="363"/>
      <c r="T835" s="367"/>
    </row>
    <row r="836" spans="1:20" x14ac:dyDescent="0.3">
      <c r="A836" s="200"/>
      <c r="B836" s="200"/>
      <c r="C836" s="360"/>
      <c r="D836" s="361"/>
      <c r="F836" s="363"/>
      <c r="G836" s="36"/>
      <c r="H836" s="364"/>
      <c r="I836" s="365"/>
      <c r="J836" s="364"/>
      <c r="K836" s="364"/>
      <c r="L836" s="365"/>
      <c r="M836" s="364"/>
      <c r="N836" s="366"/>
      <c r="O836" s="366"/>
      <c r="P836" s="366"/>
      <c r="Q836" s="366"/>
      <c r="R836" s="365"/>
      <c r="S836" s="363"/>
      <c r="T836" s="367"/>
    </row>
    <row r="837" spans="1:20" x14ac:dyDescent="0.3">
      <c r="A837" s="200"/>
      <c r="B837" s="200"/>
      <c r="C837" s="360"/>
      <c r="D837" s="361"/>
      <c r="F837" s="363"/>
      <c r="G837" s="36"/>
      <c r="H837" s="364"/>
      <c r="I837" s="365"/>
      <c r="J837" s="364"/>
      <c r="K837" s="364"/>
      <c r="L837" s="365"/>
      <c r="M837" s="364"/>
      <c r="N837" s="366"/>
      <c r="O837" s="366"/>
      <c r="P837" s="366"/>
      <c r="Q837" s="366"/>
      <c r="R837" s="365"/>
      <c r="S837" s="363"/>
      <c r="T837" s="367"/>
    </row>
    <row r="838" spans="1:20" x14ac:dyDescent="0.3">
      <c r="A838" s="200"/>
      <c r="B838" s="200"/>
      <c r="C838" s="360"/>
      <c r="D838" s="361"/>
      <c r="F838" s="363"/>
      <c r="G838" s="36"/>
      <c r="H838" s="364"/>
      <c r="I838" s="365"/>
      <c r="J838" s="364"/>
      <c r="K838" s="364"/>
      <c r="L838" s="365"/>
      <c r="M838" s="364"/>
      <c r="N838" s="366"/>
      <c r="O838" s="366"/>
      <c r="P838" s="366"/>
      <c r="Q838" s="366"/>
      <c r="R838" s="365"/>
      <c r="S838" s="363"/>
      <c r="T838" s="367"/>
    </row>
    <row r="839" spans="1:20" x14ac:dyDescent="0.3">
      <c r="A839" s="200"/>
      <c r="B839" s="200"/>
      <c r="C839" s="360"/>
      <c r="D839" s="361"/>
      <c r="F839" s="363"/>
      <c r="G839" s="36"/>
      <c r="H839" s="364"/>
      <c r="I839" s="365"/>
      <c r="J839" s="364"/>
      <c r="K839" s="364"/>
      <c r="L839" s="365"/>
      <c r="M839" s="364"/>
      <c r="N839" s="366"/>
      <c r="O839" s="366"/>
      <c r="P839" s="366"/>
      <c r="Q839" s="366"/>
      <c r="R839" s="365"/>
      <c r="S839" s="363"/>
      <c r="T839" s="367"/>
    </row>
    <row r="840" spans="1:20" x14ac:dyDescent="0.3">
      <c r="A840" s="200"/>
      <c r="B840" s="200"/>
      <c r="C840" s="360"/>
      <c r="D840" s="361"/>
      <c r="F840" s="363"/>
      <c r="G840" s="36"/>
      <c r="H840" s="364"/>
      <c r="I840" s="365"/>
      <c r="J840" s="364"/>
      <c r="K840" s="364"/>
      <c r="L840" s="365"/>
      <c r="M840" s="364"/>
      <c r="N840" s="366"/>
      <c r="O840" s="366"/>
      <c r="P840" s="366"/>
      <c r="Q840" s="366"/>
      <c r="R840" s="365"/>
      <c r="S840" s="363"/>
      <c r="T840" s="367"/>
    </row>
    <row r="841" spans="1:20" x14ac:dyDescent="0.3">
      <c r="A841" s="200"/>
      <c r="B841" s="200"/>
      <c r="C841" s="360"/>
      <c r="D841" s="361"/>
      <c r="F841" s="363"/>
      <c r="G841" s="36"/>
      <c r="H841" s="364"/>
      <c r="I841" s="365"/>
      <c r="J841" s="364"/>
      <c r="K841" s="364"/>
      <c r="L841" s="365"/>
      <c r="M841" s="364"/>
      <c r="N841" s="366"/>
      <c r="O841" s="366"/>
      <c r="P841" s="366"/>
      <c r="Q841" s="366"/>
      <c r="R841" s="365"/>
      <c r="S841" s="363"/>
      <c r="T841" s="367"/>
    </row>
    <row r="842" spans="1:20" x14ac:dyDescent="0.3">
      <c r="A842" s="200"/>
      <c r="B842" s="200"/>
      <c r="C842" s="360"/>
      <c r="D842" s="361"/>
      <c r="F842" s="363"/>
      <c r="G842" s="36"/>
      <c r="H842" s="364"/>
      <c r="I842" s="365"/>
      <c r="J842" s="364"/>
      <c r="K842" s="364"/>
      <c r="L842" s="365"/>
      <c r="M842" s="364"/>
      <c r="N842" s="366"/>
      <c r="O842" s="366"/>
      <c r="P842" s="366"/>
      <c r="Q842" s="366"/>
      <c r="R842" s="365"/>
      <c r="S842" s="363"/>
      <c r="T842" s="367"/>
    </row>
    <row r="843" spans="1:20" x14ac:dyDescent="0.3">
      <c r="A843" s="200"/>
      <c r="B843" s="200"/>
      <c r="C843" s="360"/>
      <c r="D843" s="361"/>
      <c r="F843" s="363"/>
      <c r="G843" s="36"/>
      <c r="H843" s="364"/>
      <c r="I843" s="365"/>
      <c r="J843" s="364"/>
      <c r="K843" s="364"/>
      <c r="L843" s="365"/>
      <c r="M843" s="364"/>
      <c r="N843" s="366"/>
      <c r="O843" s="366"/>
      <c r="P843" s="366"/>
      <c r="Q843" s="366"/>
      <c r="R843" s="365"/>
      <c r="S843" s="363"/>
      <c r="T843" s="367"/>
    </row>
    <row r="844" spans="1:20" x14ac:dyDescent="0.3">
      <c r="A844" s="200"/>
      <c r="B844" s="200"/>
      <c r="C844" s="360"/>
      <c r="D844" s="361"/>
      <c r="F844" s="363"/>
      <c r="G844" s="36"/>
      <c r="H844" s="364"/>
      <c r="I844" s="365"/>
      <c r="J844" s="364"/>
      <c r="K844" s="364"/>
      <c r="L844" s="365"/>
      <c r="M844" s="364"/>
      <c r="N844" s="366"/>
      <c r="O844" s="366"/>
      <c r="P844" s="366"/>
      <c r="Q844" s="366"/>
      <c r="R844" s="365"/>
      <c r="S844" s="363"/>
      <c r="T844" s="367"/>
    </row>
    <row r="845" spans="1:20" x14ac:dyDescent="0.3">
      <c r="A845" s="200"/>
      <c r="B845" s="200"/>
      <c r="C845" s="360"/>
      <c r="D845" s="361"/>
      <c r="F845" s="363"/>
      <c r="G845" s="36"/>
      <c r="H845" s="364"/>
      <c r="I845" s="365"/>
      <c r="J845" s="364"/>
      <c r="K845" s="364"/>
      <c r="L845" s="365"/>
      <c r="M845" s="364"/>
      <c r="N845" s="366"/>
      <c r="O845" s="366"/>
      <c r="P845" s="366"/>
      <c r="Q845" s="366"/>
      <c r="R845" s="365"/>
      <c r="S845" s="363"/>
      <c r="T845" s="367"/>
    </row>
    <row r="846" spans="1:20" x14ac:dyDescent="0.3">
      <c r="A846" s="200"/>
      <c r="B846" s="200"/>
      <c r="C846" s="360"/>
      <c r="D846" s="361"/>
      <c r="F846" s="363"/>
      <c r="G846" s="36"/>
      <c r="H846" s="364"/>
      <c r="I846" s="365"/>
      <c r="J846" s="364"/>
      <c r="K846" s="364"/>
      <c r="L846" s="365"/>
      <c r="M846" s="364"/>
      <c r="N846" s="366"/>
      <c r="O846" s="366"/>
      <c r="P846" s="366"/>
      <c r="Q846" s="366"/>
      <c r="R846" s="365"/>
      <c r="S846" s="363"/>
      <c r="T846" s="367"/>
    </row>
    <row r="847" spans="1:20" x14ac:dyDescent="0.3">
      <c r="A847" s="200"/>
      <c r="B847" s="200"/>
      <c r="C847" s="360"/>
      <c r="D847" s="361"/>
      <c r="F847" s="363"/>
      <c r="G847" s="36"/>
      <c r="H847" s="364"/>
      <c r="I847" s="365"/>
      <c r="J847" s="364"/>
      <c r="K847" s="364"/>
      <c r="L847" s="365"/>
      <c r="M847" s="364"/>
      <c r="N847" s="366"/>
      <c r="O847" s="366"/>
      <c r="P847" s="366"/>
      <c r="Q847" s="366"/>
      <c r="R847" s="365"/>
      <c r="S847" s="363"/>
      <c r="T847" s="367"/>
    </row>
    <row r="848" spans="1:20" x14ac:dyDescent="0.3">
      <c r="A848" s="200"/>
      <c r="B848" s="200"/>
      <c r="C848" s="360"/>
      <c r="D848" s="361"/>
      <c r="F848" s="363"/>
      <c r="G848" s="36"/>
      <c r="H848" s="364"/>
      <c r="I848" s="365"/>
      <c r="J848" s="364"/>
      <c r="K848" s="364"/>
      <c r="L848" s="365"/>
      <c r="M848" s="364"/>
      <c r="N848" s="366"/>
      <c r="O848" s="366"/>
      <c r="P848" s="366"/>
      <c r="Q848" s="366"/>
      <c r="R848" s="365"/>
      <c r="S848" s="363"/>
      <c r="T848" s="367"/>
    </row>
    <row r="849" spans="1:20" x14ac:dyDescent="0.3">
      <c r="A849" s="200"/>
      <c r="B849" s="200"/>
      <c r="C849" s="360"/>
      <c r="D849" s="361"/>
      <c r="F849" s="363"/>
      <c r="G849" s="36"/>
      <c r="H849" s="364"/>
      <c r="I849" s="365"/>
      <c r="J849" s="364"/>
      <c r="K849" s="364"/>
      <c r="L849" s="365"/>
      <c r="M849" s="364"/>
      <c r="N849" s="366"/>
      <c r="O849" s="366"/>
      <c r="P849" s="366"/>
      <c r="Q849" s="366"/>
      <c r="R849" s="365"/>
      <c r="S849" s="363"/>
      <c r="T849" s="367"/>
    </row>
    <row r="850" spans="1:20" x14ac:dyDescent="0.3">
      <c r="A850" s="200"/>
      <c r="B850" s="200"/>
      <c r="C850" s="360"/>
      <c r="D850" s="361"/>
      <c r="F850" s="363"/>
      <c r="G850" s="36"/>
      <c r="H850" s="364"/>
      <c r="I850" s="365"/>
      <c r="J850" s="364"/>
      <c r="K850" s="364"/>
      <c r="L850" s="365"/>
      <c r="M850" s="364"/>
      <c r="N850" s="366"/>
      <c r="O850" s="366"/>
      <c r="P850" s="366"/>
      <c r="Q850" s="366"/>
      <c r="R850" s="365"/>
      <c r="S850" s="363"/>
      <c r="T850" s="367"/>
    </row>
    <row r="851" spans="1:20" x14ac:dyDescent="0.3">
      <c r="A851" s="200"/>
      <c r="B851" s="200"/>
      <c r="C851" s="360"/>
      <c r="D851" s="361"/>
      <c r="F851" s="363"/>
      <c r="G851" s="36"/>
      <c r="H851" s="364"/>
      <c r="I851" s="365"/>
      <c r="J851" s="364"/>
      <c r="K851" s="364"/>
      <c r="L851" s="365"/>
      <c r="M851" s="364"/>
      <c r="N851" s="366"/>
      <c r="O851" s="366"/>
      <c r="P851" s="366"/>
      <c r="Q851" s="366"/>
      <c r="R851" s="365"/>
      <c r="S851" s="363"/>
      <c r="T851" s="367"/>
    </row>
    <row r="852" spans="1:20" x14ac:dyDescent="0.3">
      <c r="A852" s="200"/>
      <c r="B852" s="200"/>
      <c r="C852" s="360"/>
      <c r="D852" s="361"/>
      <c r="F852" s="363"/>
      <c r="G852" s="36"/>
      <c r="H852" s="364"/>
      <c r="I852" s="365"/>
      <c r="J852" s="364"/>
      <c r="K852" s="364"/>
      <c r="L852" s="365"/>
      <c r="M852" s="364"/>
      <c r="N852" s="366"/>
      <c r="O852" s="366"/>
      <c r="P852" s="366"/>
      <c r="Q852" s="366"/>
      <c r="R852" s="365"/>
      <c r="S852" s="363"/>
      <c r="T852" s="367"/>
    </row>
    <row r="853" spans="1:20" x14ac:dyDescent="0.3">
      <c r="A853" s="200"/>
      <c r="B853" s="200"/>
      <c r="C853" s="360"/>
      <c r="D853" s="361"/>
      <c r="F853" s="363"/>
      <c r="G853" s="36"/>
      <c r="H853" s="364"/>
      <c r="I853" s="365"/>
      <c r="J853" s="364"/>
      <c r="K853" s="364"/>
      <c r="L853" s="365"/>
      <c r="M853" s="364"/>
      <c r="N853" s="366"/>
      <c r="O853" s="366"/>
      <c r="P853" s="366"/>
      <c r="Q853" s="366"/>
      <c r="R853" s="365"/>
      <c r="S853" s="363"/>
      <c r="T853" s="367"/>
    </row>
    <row r="854" spans="1:20" x14ac:dyDescent="0.3">
      <c r="A854" s="200"/>
      <c r="B854" s="200"/>
      <c r="C854" s="360"/>
      <c r="D854" s="361"/>
      <c r="F854" s="363"/>
      <c r="G854" s="36"/>
      <c r="H854" s="364"/>
      <c r="I854" s="365"/>
      <c r="J854" s="364"/>
      <c r="K854" s="364"/>
      <c r="L854" s="365"/>
      <c r="M854" s="364"/>
      <c r="N854" s="366"/>
      <c r="O854" s="366"/>
      <c r="P854" s="366"/>
      <c r="Q854" s="366"/>
      <c r="R854" s="365"/>
      <c r="S854" s="363"/>
      <c r="T854" s="367"/>
    </row>
    <row r="855" spans="1:20" x14ac:dyDescent="0.3">
      <c r="A855" s="200"/>
      <c r="B855" s="200"/>
      <c r="C855" s="360"/>
      <c r="D855" s="361"/>
      <c r="F855" s="363"/>
      <c r="G855" s="36"/>
      <c r="H855" s="364"/>
      <c r="I855" s="365"/>
      <c r="J855" s="364"/>
      <c r="K855" s="364"/>
      <c r="L855" s="365"/>
      <c r="M855" s="364"/>
      <c r="N855" s="366"/>
      <c r="O855" s="366"/>
      <c r="P855" s="366"/>
      <c r="Q855" s="366"/>
      <c r="R855" s="365"/>
      <c r="S855" s="363"/>
      <c r="T855" s="367"/>
    </row>
    <row r="856" spans="1:20" x14ac:dyDescent="0.3">
      <c r="A856" s="200"/>
      <c r="B856" s="200"/>
      <c r="C856" s="360"/>
      <c r="D856" s="361"/>
      <c r="F856" s="363"/>
      <c r="G856" s="36"/>
      <c r="H856" s="364"/>
      <c r="I856" s="365"/>
      <c r="J856" s="364"/>
      <c r="K856" s="364"/>
      <c r="L856" s="365"/>
      <c r="M856" s="364"/>
      <c r="N856" s="366"/>
      <c r="O856" s="366"/>
      <c r="P856" s="366"/>
      <c r="Q856" s="366"/>
      <c r="R856" s="365"/>
      <c r="S856" s="363"/>
      <c r="T856" s="367"/>
    </row>
    <row r="857" spans="1:20" x14ac:dyDescent="0.3">
      <c r="A857" s="200"/>
      <c r="B857" s="200"/>
      <c r="C857" s="360"/>
      <c r="D857" s="361"/>
      <c r="F857" s="363"/>
      <c r="G857" s="36"/>
      <c r="H857" s="364"/>
      <c r="I857" s="365"/>
      <c r="J857" s="364"/>
      <c r="K857" s="364"/>
      <c r="L857" s="365"/>
      <c r="M857" s="364"/>
      <c r="N857" s="366"/>
      <c r="O857" s="366"/>
      <c r="P857" s="366"/>
      <c r="Q857" s="366"/>
      <c r="R857" s="365"/>
      <c r="S857" s="363"/>
      <c r="T857" s="367"/>
    </row>
    <row r="858" spans="1:20" x14ac:dyDescent="0.3">
      <c r="A858" s="200"/>
      <c r="B858" s="200"/>
      <c r="C858" s="360"/>
      <c r="D858" s="361"/>
      <c r="F858" s="363"/>
      <c r="G858" s="36"/>
      <c r="H858" s="364"/>
      <c r="I858" s="365"/>
      <c r="J858" s="364"/>
      <c r="K858" s="364"/>
      <c r="L858" s="365"/>
      <c r="M858" s="364"/>
      <c r="N858" s="366"/>
      <c r="O858" s="366"/>
      <c r="P858" s="366"/>
      <c r="Q858" s="366"/>
      <c r="R858" s="365"/>
      <c r="S858" s="363"/>
      <c r="T858" s="367"/>
    </row>
    <row r="859" spans="1:20" x14ac:dyDescent="0.3">
      <c r="A859" s="200"/>
      <c r="B859" s="200"/>
      <c r="C859" s="360"/>
      <c r="D859" s="361"/>
      <c r="F859" s="363"/>
      <c r="G859" s="36"/>
      <c r="H859" s="364"/>
      <c r="I859" s="365"/>
      <c r="J859" s="364"/>
      <c r="K859" s="364"/>
      <c r="L859" s="365"/>
      <c r="M859" s="364"/>
      <c r="N859" s="366"/>
      <c r="O859" s="366"/>
      <c r="P859" s="366"/>
      <c r="Q859" s="366"/>
      <c r="R859" s="365"/>
      <c r="S859" s="363"/>
      <c r="T859" s="367"/>
    </row>
    <row r="860" spans="1:20" x14ac:dyDescent="0.3">
      <c r="A860" s="200"/>
      <c r="B860" s="200"/>
      <c r="C860" s="360"/>
      <c r="D860" s="361"/>
      <c r="F860" s="363"/>
      <c r="G860" s="36"/>
      <c r="H860" s="364"/>
      <c r="I860" s="365"/>
      <c r="J860" s="364"/>
      <c r="K860" s="364"/>
      <c r="L860" s="365"/>
      <c r="M860" s="364"/>
      <c r="N860" s="366"/>
      <c r="O860" s="366"/>
      <c r="P860" s="366"/>
      <c r="Q860" s="366"/>
      <c r="R860" s="365"/>
      <c r="S860" s="363"/>
      <c r="T860" s="367"/>
    </row>
    <row r="861" spans="1:20" x14ac:dyDescent="0.3">
      <c r="A861" s="200"/>
      <c r="B861" s="200"/>
      <c r="C861" s="360"/>
      <c r="D861" s="361"/>
      <c r="F861" s="363"/>
      <c r="G861" s="36"/>
      <c r="H861" s="364"/>
      <c r="I861" s="365"/>
      <c r="J861" s="364"/>
      <c r="K861" s="364"/>
      <c r="L861" s="365"/>
      <c r="M861" s="364"/>
      <c r="N861" s="366"/>
      <c r="O861" s="366"/>
      <c r="P861" s="366"/>
      <c r="Q861" s="366"/>
      <c r="R861" s="365"/>
      <c r="S861" s="363"/>
      <c r="T861" s="367"/>
    </row>
    <row r="862" spans="1:20" x14ac:dyDescent="0.3">
      <c r="A862" s="200"/>
      <c r="B862" s="200"/>
      <c r="C862" s="360"/>
      <c r="D862" s="361"/>
      <c r="F862" s="363"/>
      <c r="G862" s="36"/>
      <c r="H862" s="364"/>
      <c r="I862" s="365"/>
      <c r="J862" s="364"/>
      <c r="K862" s="364"/>
      <c r="L862" s="365"/>
      <c r="M862" s="364"/>
      <c r="N862" s="366"/>
      <c r="O862" s="366"/>
      <c r="P862" s="366"/>
      <c r="Q862" s="366"/>
      <c r="R862" s="365"/>
      <c r="S862" s="363"/>
      <c r="T862" s="367"/>
    </row>
    <row r="863" spans="1:20" x14ac:dyDescent="0.3">
      <c r="A863" s="200"/>
      <c r="B863" s="200"/>
      <c r="C863" s="360"/>
      <c r="D863" s="361"/>
      <c r="F863" s="363"/>
      <c r="G863" s="36"/>
      <c r="H863" s="364"/>
      <c r="I863" s="365"/>
      <c r="J863" s="364"/>
      <c r="K863" s="364"/>
      <c r="L863" s="365"/>
      <c r="M863" s="364"/>
      <c r="N863" s="366"/>
      <c r="O863" s="366"/>
      <c r="P863" s="366"/>
      <c r="Q863" s="366"/>
      <c r="R863" s="365"/>
      <c r="S863" s="363"/>
      <c r="T863" s="367"/>
    </row>
    <row r="864" spans="1:20" x14ac:dyDescent="0.3">
      <c r="A864" s="200"/>
      <c r="B864" s="200"/>
      <c r="C864" s="360"/>
      <c r="D864" s="361"/>
      <c r="F864" s="363"/>
      <c r="G864" s="36"/>
      <c r="H864" s="364"/>
      <c r="I864" s="365"/>
      <c r="J864" s="364"/>
      <c r="K864" s="364"/>
      <c r="L864" s="365"/>
      <c r="M864" s="364"/>
      <c r="N864" s="366"/>
      <c r="O864" s="366"/>
      <c r="P864" s="366"/>
      <c r="Q864" s="366"/>
      <c r="R864" s="365"/>
      <c r="S864" s="363"/>
      <c r="T864" s="367"/>
    </row>
    <row r="865" spans="1:20" x14ac:dyDescent="0.3">
      <c r="A865" s="200"/>
      <c r="B865" s="200"/>
      <c r="C865" s="360"/>
      <c r="D865" s="361"/>
      <c r="F865" s="363"/>
      <c r="G865" s="36"/>
      <c r="H865" s="364"/>
      <c r="I865" s="365"/>
      <c r="J865" s="364"/>
      <c r="K865" s="364"/>
      <c r="L865" s="365"/>
      <c r="M865" s="364"/>
      <c r="N865" s="366"/>
      <c r="O865" s="366"/>
      <c r="P865" s="366"/>
      <c r="Q865" s="366"/>
      <c r="R865" s="365"/>
      <c r="S865" s="363"/>
      <c r="T865" s="367"/>
    </row>
    <row r="866" spans="1:20" x14ac:dyDescent="0.3">
      <c r="A866" s="200"/>
      <c r="B866" s="200"/>
      <c r="C866" s="360"/>
      <c r="D866" s="361"/>
      <c r="F866" s="363"/>
      <c r="G866" s="36"/>
      <c r="H866" s="364"/>
      <c r="I866" s="365"/>
      <c r="J866" s="364"/>
      <c r="K866" s="364"/>
      <c r="L866" s="365"/>
      <c r="M866" s="364"/>
      <c r="N866" s="366"/>
      <c r="O866" s="366"/>
      <c r="P866" s="366"/>
      <c r="Q866" s="366"/>
      <c r="R866" s="365"/>
      <c r="S866" s="363"/>
      <c r="T866" s="367"/>
    </row>
    <row r="867" spans="1:20" x14ac:dyDescent="0.3">
      <c r="A867" s="200"/>
      <c r="B867" s="200"/>
      <c r="C867" s="360"/>
      <c r="D867" s="361"/>
      <c r="F867" s="363"/>
      <c r="G867" s="36"/>
      <c r="H867" s="364"/>
      <c r="I867" s="365"/>
      <c r="J867" s="364"/>
      <c r="K867" s="364"/>
      <c r="L867" s="365"/>
      <c r="M867" s="364"/>
      <c r="N867" s="366"/>
      <c r="O867" s="366"/>
      <c r="P867" s="366"/>
      <c r="Q867" s="366"/>
      <c r="R867" s="365"/>
      <c r="S867" s="363"/>
      <c r="T867" s="367"/>
    </row>
    <row r="868" spans="1:20" x14ac:dyDescent="0.3">
      <c r="A868" s="200"/>
      <c r="B868" s="200"/>
      <c r="C868" s="360"/>
      <c r="D868" s="361"/>
      <c r="F868" s="363"/>
      <c r="G868" s="36"/>
      <c r="H868" s="364"/>
      <c r="I868" s="365"/>
      <c r="J868" s="364"/>
      <c r="K868" s="364"/>
      <c r="L868" s="365"/>
      <c r="M868" s="364"/>
      <c r="N868" s="366"/>
      <c r="O868" s="366"/>
      <c r="P868" s="366"/>
      <c r="Q868" s="366"/>
      <c r="R868" s="365"/>
      <c r="S868" s="363"/>
      <c r="T868" s="367"/>
    </row>
    <row r="869" spans="1:20" x14ac:dyDescent="0.3">
      <c r="A869" s="200"/>
      <c r="B869" s="200"/>
      <c r="C869" s="360"/>
      <c r="D869" s="361"/>
      <c r="F869" s="363"/>
      <c r="G869" s="36"/>
      <c r="H869" s="364"/>
      <c r="I869" s="365"/>
      <c r="J869" s="364"/>
      <c r="K869" s="364"/>
      <c r="L869" s="365"/>
      <c r="M869" s="364"/>
      <c r="N869" s="366"/>
      <c r="O869" s="366"/>
      <c r="P869" s="366"/>
      <c r="Q869" s="366"/>
      <c r="R869" s="365"/>
      <c r="S869" s="363"/>
      <c r="T869" s="367"/>
    </row>
    <row r="870" spans="1:20" x14ac:dyDescent="0.3">
      <c r="A870" s="200"/>
      <c r="B870" s="200"/>
      <c r="C870" s="360"/>
      <c r="D870" s="361"/>
      <c r="F870" s="363"/>
      <c r="G870" s="36"/>
      <c r="H870" s="364"/>
      <c r="I870" s="365"/>
      <c r="J870" s="364"/>
      <c r="K870" s="364"/>
      <c r="L870" s="365"/>
      <c r="M870" s="364"/>
      <c r="N870" s="366"/>
      <c r="O870" s="366"/>
      <c r="P870" s="366"/>
      <c r="Q870" s="366"/>
      <c r="R870" s="365"/>
      <c r="S870" s="363"/>
      <c r="T870" s="367"/>
    </row>
    <row r="871" spans="1:20" x14ac:dyDescent="0.3">
      <c r="A871" s="200"/>
      <c r="B871" s="200"/>
      <c r="C871" s="360"/>
      <c r="D871" s="361"/>
      <c r="F871" s="363"/>
      <c r="G871" s="36"/>
      <c r="H871" s="364"/>
      <c r="I871" s="365"/>
      <c r="J871" s="364"/>
      <c r="K871" s="364"/>
      <c r="L871" s="365"/>
      <c r="M871" s="364"/>
      <c r="N871" s="366"/>
      <c r="O871" s="366"/>
      <c r="P871" s="366"/>
      <c r="Q871" s="366"/>
      <c r="R871" s="365"/>
      <c r="S871" s="363"/>
      <c r="T871" s="367"/>
    </row>
    <row r="872" spans="1:20" x14ac:dyDescent="0.3">
      <c r="A872" s="200"/>
      <c r="B872" s="200"/>
      <c r="C872" s="360"/>
      <c r="D872" s="361"/>
      <c r="F872" s="363"/>
      <c r="G872" s="36"/>
      <c r="H872" s="364"/>
      <c r="I872" s="365"/>
      <c r="J872" s="364"/>
      <c r="K872" s="364"/>
      <c r="L872" s="365"/>
      <c r="M872" s="364"/>
      <c r="N872" s="366"/>
      <c r="O872" s="366"/>
      <c r="P872" s="366"/>
      <c r="Q872" s="366"/>
      <c r="R872" s="365"/>
      <c r="S872" s="363"/>
      <c r="T872" s="367"/>
    </row>
    <row r="873" spans="1:20" x14ac:dyDescent="0.3">
      <c r="A873" s="200"/>
      <c r="B873" s="200"/>
      <c r="C873" s="360"/>
      <c r="D873" s="361"/>
      <c r="F873" s="363"/>
      <c r="G873" s="36"/>
      <c r="H873" s="364"/>
      <c r="I873" s="365"/>
      <c r="J873" s="364"/>
      <c r="K873" s="364"/>
      <c r="L873" s="365"/>
      <c r="M873" s="364"/>
      <c r="N873" s="366"/>
      <c r="O873" s="366"/>
      <c r="P873" s="366"/>
      <c r="Q873" s="366"/>
      <c r="R873" s="365"/>
      <c r="S873" s="363"/>
      <c r="T873" s="367"/>
    </row>
    <row r="874" spans="1:20" x14ac:dyDescent="0.3">
      <c r="A874" s="200"/>
      <c r="B874" s="200"/>
      <c r="C874" s="360"/>
      <c r="D874" s="361"/>
      <c r="F874" s="363"/>
      <c r="G874" s="36"/>
      <c r="H874" s="364"/>
      <c r="I874" s="365"/>
      <c r="J874" s="364"/>
      <c r="K874" s="364"/>
      <c r="L874" s="365"/>
      <c r="M874" s="364"/>
      <c r="N874" s="366"/>
      <c r="O874" s="366"/>
      <c r="P874" s="366"/>
      <c r="Q874" s="366"/>
      <c r="R874" s="365"/>
      <c r="S874" s="363"/>
      <c r="T874" s="367"/>
    </row>
    <row r="875" spans="1:20" x14ac:dyDescent="0.3">
      <c r="A875" s="200"/>
      <c r="B875" s="200"/>
      <c r="C875" s="360"/>
      <c r="D875" s="361"/>
      <c r="F875" s="363"/>
      <c r="G875" s="36"/>
      <c r="H875" s="364"/>
      <c r="I875" s="365"/>
      <c r="J875" s="364"/>
      <c r="K875" s="364"/>
      <c r="L875" s="365"/>
      <c r="M875" s="364"/>
      <c r="N875" s="366"/>
      <c r="O875" s="366"/>
      <c r="P875" s="366"/>
      <c r="Q875" s="366"/>
      <c r="R875" s="365"/>
      <c r="S875" s="363"/>
      <c r="T875" s="367"/>
    </row>
    <row r="876" spans="1:20" x14ac:dyDescent="0.3">
      <c r="A876" s="200"/>
      <c r="B876" s="200"/>
      <c r="C876" s="360"/>
      <c r="D876" s="361"/>
      <c r="F876" s="363"/>
      <c r="G876" s="36"/>
      <c r="H876" s="364"/>
      <c r="I876" s="365"/>
      <c r="J876" s="364"/>
      <c r="K876" s="364"/>
      <c r="L876" s="365"/>
      <c r="M876" s="364"/>
      <c r="N876" s="366"/>
      <c r="O876" s="366"/>
      <c r="P876" s="366"/>
      <c r="Q876" s="366"/>
      <c r="R876" s="365"/>
      <c r="S876" s="363"/>
      <c r="T876" s="367"/>
    </row>
    <row r="877" spans="1:20" x14ac:dyDescent="0.3">
      <c r="A877" s="200"/>
      <c r="B877" s="200"/>
      <c r="C877" s="360"/>
      <c r="D877" s="361"/>
      <c r="F877" s="363"/>
      <c r="G877" s="36"/>
      <c r="H877" s="364"/>
      <c r="I877" s="365"/>
      <c r="J877" s="364"/>
      <c r="K877" s="364"/>
      <c r="L877" s="365"/>
      <c r="M877" s="364"/>
      <c r="N877" s="366"/>
      <c r="O877" s="366"/>
      <c r="P877" s="366"/>
      <c r="Q877" s="366"/>
      <c r="R877" s="365"/>
      <c r="S877" s="363"/>
      <c r="T877" s="367"/>
    </row>
    <row r="878" spans="1:20" x14ac:dyDescent="0.3">
      <c r="A878" s="200"/>
      <c r="B878" s="200"/>
      <c r="C878" s="360"/>
      <c r="D878" s="361"/>
      <c r="F878" s="363"/>
      <c r="G878" s="36"/>
      <c r="H878" s="364"/>
      <c r="I878" s="365"/>
      <c r="J878" s="364"/>
      <c r="K878" s="364"/>
      <c r="L878" s="365"/>
      <c r="M878" s="364"/>
      <c r="N878" s="366"/>
      <c r="O878" s="366"/>
      <c r="P878" s="366"/>
      <c r="Q878" s="366"/>
      <c r="R878" s="365"/>
      <c r="S878" s="363"/>
      <c r="T878" s="367"/>
    </row>
    <row r="879" spans="1:20" x14ac:dyDescent="0.3">
      <c r="A879" s="200"/>
      <c r="B879" s="200"/>
      <c r="C879" s="360"/>
      <c r="D879" s="361"/>
      <c r="F879" s="363"/>
      <c r="G879" s="36"/>
      <c r="H879" s="364"/>
      <c r="I879" s="365"/>
      <c r="J879" s="364"/>
      <c r="K879" s="364"/>
      <c r="L879" s="365"/>
      <c r="M879" s="364"/>
      <c r="N879" s="366"/>
      <c r="O879" s="366"/>
      <c r="P879" s="366"/>
      <c r="Q879" s="366"/>
      <c r="R879" s="365"/>
      <c r="S879" s="363"/>
      <c r="T879" s="367"/>
    </row>
    <row r="880" spans="1:20" x14ac:dyDescent="0.3">
      <c r="A880" s="200"/>
      <c r="B880" s="200"/>
      <c r="C880" s="360"/>
      <c r="D880" s="361"/>
      <c r="F880" s="363"/>
      <c r="G880" s="36"/>
      <c r="H880" s="364"/>
      <c r="I880" s="365"/>
      <c r="J880" s="364"/>
      <c r="K880" s="364"/>
      <c r="L880" s="365"/>
      <c r="M880" s="364"/>
      <c r="N880" s="366"/>
      <c r="O880" s="366"/>
      <c r="P880" s="366"/>
      <c r="Q880" s="366"/>
      <c r="R880" s="365"/>
      <c r="S880" s="363"/>
      <c r="T880" s="367"/>
    </row>
    <row r="881" spans="1:20" x14ac:dyDescent="0.3">
      <c r="A881" s="200"/>
      <c r="B881" s="200"/>
      <c r="C881" s="360"/>
      <c r="D881" s="361"/>
      <c r="F881" s="363"/>
      <c r="G881" s="36"/>
      <c r="H881" s="364"/>
      <c r="I881" s="365"/>
      <c r="J881" s="364"/>
      <c r="K881" s="364"/>
      <c r="L881" s="365"/>
      <c r="M881" s="364"/>
      <c r="N881" s="366"/>
      <c r="O881" s="366"/>
      <c r="P881" s="366"/>
      <c r="Q881" s="366"/>
      <c r="R881" s="365"/>
      <c r="S881" s="363"/>
      <c r="T881" s="367"/>
    </row>
    <row r="882" spans="1:20" x14ac:dyDescent="0.3">
      <c r="A882" s="200"/>
      <c r="B882" s="200"/>
      <c r="C882" s="360"/>
      <c r="D882" s="361"/>
      <c r="F882" s="363"/>
      <c r="G882" s="36"/>
      <c r="H882" s="364"/>
      <c r="I882" s="365"/>
      <c r="J882" s="364"/>
      <c r="K882" s="364"/>
      <c r="L882" s="365"/>
      <c r="M882" s="364"/>
      <c r="N882" s="366"/>
      <c r="O882" s="366"/>
      <c r="P882" s="366"/>
      <c r="Q882" s="366"/>
      <c r="R882" s="365"/>
      <c r="S882" s="363"/>
      <c r="T882" s="367"/>
    </row>
    <row r="883" spans="1:20" x14ac:dyDescent="0.3">
      <c r="A883" s="200"/>
      <c r="B883" s="200"/>
      <c r="C883" s="360"/>
      <c r="D883" s="361"/>
      <c r="F883" s="363"/>
      <c r="G883" s="36"/>
      <c r="H883" s="364"/>
      <c r="I883" s="365"/>
      <c r="J883" s="364"/>
      <c r="K883" s="364"/>
      <c r="L883" s="365"/>
      <c r="M883" s="364"/>
      <c r="N883" s="366"/>
      <c r="O883" s="366"/>
      <c r="P883" s="366"/>
      <c r="Q883" s="366"/>
      <c r="R883" s="365"/>
      <c r="S883" s="363"/>
      <c r="T883" s="367"/>
    </row>
    <row r="884" spans="1:20" x14ac:dyDescent="0.3">
      <c r="A884" s="200"/>
      <c r="B884" s="200"/>
      <c r="C884" s="360"/>
      <c r="D884" s="361"/>
      <c r="F884" s="363"/>
      <c r="G884" s="36"/>
      <c r="H884" s="364"/>
      <c r="I884" s="365"/>
      <c r="J884" s="364"/>
      <c r="K884" s="364"/>
      <c r="L884" s="365"/>
      <c r="M884" s="364"/>
      <c r="N884" s="366"/>
      <c r="O884" s="366"/>
      <c r="P884" s="366"/>
      <c r="Q884" s="366"/>
      <c r="R884" s="365"/>
      <c r="S884" s="363"/>
      <c r="T884" s="367"/>
    </row>
    <row r="885" spans="1:20" x14ac:dyDescent="0.3">
      <c r="A885" s="200"/>
      <c r="B885" s="200"/>
      <c r="C885" s="360"/>
      <c r="D885" s="361"/>
      <c r="F885" s="363"/>
      <c r="G885" s="36"/>
      <c r="H885" s="364"/>
      <c r="I885" s="365"/>
      <c r="J885" s="364"/>
      <c r="K885" s="364"/>
      <c r="L885" s="365"/>
      <c r="M885" s="364"/>
      <c r="N885" s="366"/>
      <c r="O885" s="366"/>
      <c r="P885" s="366"/>
      <c r="Q885" s="366"/>
      <c r="R885" s="365"/>
      <c r="S885" s="363"/>
      <c r="T885" s="367"/>
    </row>
    <row r="886" spans="1:20" x14ac:dyDescent="0.3">
      <c r="A886" s="200"/>
      <c r="B886" s="200"/>
      <c r="C886" s="360"/>
      <c r="D886" s="361"/>
      <c r="F886" s="363"/>
      <c r="G886" s="36"/>
      <c r="H886" s="364"/>
      <c r="I886" s="365"/>
      <c r="J886" s="364"/>
      <c r="K886" s="364"/>
      <c r="L886" s="365"/>
      <c r="M886" s="364"/>
      <c r="N886" s="366"/>
      <c r="O886" s="366"/>
      <c r="P886" s="366"/>
      <c r="Q886" s="366"/>
      <c r="R886" s="365"/>
      <c r="S886" s="363"/>
      <c r="T886" s="367"/>
    </row>
    <row r="887" spans="1:20" x14ac:dyDescent="0.3">
      <c r="A887" s="200"/>
      <c r="B887" s="200"/>
      <c r="C887" s="360"/>
      <c r="D887" s="361"/>
      <c r="F887" s="363"/>
      <c r="G887" s="36"/>
      <c r="H887" s="364"/>
      <c r="I887" s="365"/>
      <c r="J887" s="364"/>
      <c r="K887" s="364"/>
      <c r="L887" s="365"/>
      <c r="M887" s="364"/>
      <c r="N887" s="366"/>
      <c r="O887" s="366"/>
      <c r="P887" s="366"/>
      <c r="Q887" s="366"/>
      <c r="R887" s="365"/>
      <c r="S887" s="363"/>
      <c r="T887" s="367"/>
    </row>
    <row r="888" spans="1:20" x14ac:dyDescent="0.3">
      <c r="A888" s="200"/>
      <c r="B888" s="200"/>
      <c r="C888" s="360"/>
      <c r="D888" s="361"/>
      <c r="F888" s="363"/>
      <c r="G888" s="36"/>
      <c r="H888" s="364"/>
      <c r="I888" s="365"/>
      <c r="J888" s="364"/>
      <c r="K888" s="364"/>
      <c r="L888" s="365"/>
      <c r="M888" s="364"/>
      <c r="N888" s="366"/>
      <c r="O888" s="366"/>
      <c r="P888" s="366"/>
      <c r="Q888" s="366"/>
      <c r="R888" s="365"/>
      <c r="S888" s="363"/>
      <c r="T888" s="367"/>
    </row>
    <row r="889" spans="1:20" x14ac:dyDescent="0.3">
      <c r="A889" s="200"/>
      <c r="B889" s="200"/>
      <c r="C889" s="360"/>
      <c r="D889" s="361"/>
      <c r="F889" s="363"/>
      <c r="G889" s="36"/>
      <c r="H889" s="364"/>
      <c r="I889" s="365"/>
      <c r="J889" s="364"/>
      <c r="K889" s="364"/>
      <c r="L889" s="365"/>
      <c r="M889" s="364"/>
      <c r="N889" s="366"/>
      <c r="O889" s="366"/>
      <c r="P889" s="366"/>
      <c r="Q889" s="366"/>
      <c r="R889" s="365"/>
      <c r="S889" s="363"/>
      <c r="T889" s="367"/>
    </row>
    <row r="890" spans="1:20" x14ac:dyDescent="0.3">
      <c r="A890" s="200"/>
      <c r="B890" s="200"/>
      <c r="C890" s="360"/>
      <c r="D890" s="361"/>
      <c r="F890" s="363"/>
      <c r="G890" s="36"/>
      <c r="H890" s="364"/>
      <c r="I890" s="365"/>
      <c r="J890" s="364"/>
      <c r="K890" s="364"/>
      <c r="L890" s="365"/>
      <c r="M890" s="364"/>
      <c r="N890" s="366"/>
      <c r="O890" s="366"/>
      <c r="P890" s="366"/>
      <c r="Q890" s="366"/>
      <c r="R890" s="365"/>
      <c r="S890" s="363"/>
      <c r="T890" s="367"/>
    </row>
    <row r="891" spans="1:20" x14ac:dyDescent="0.3">
      <c r="A891" s="200"/>
      <c r="B891" s="200"/>
      <c r="C891" s="360"/>
      <c r="D891" s="361"/>
      <c r="F891" s="363"/>
      <c r="G891" s="36"/>
      <c r="H891" s="364"/>
      <c r="I891" s="365"/>
      <c r="J891" s="364"/>
      <c r="K891" s="364"/>
      <c r="L891" s="365"/>
      <c r="M891" s="364"/>
      <c r="N891" s="366"/>
      <c r="O891" s="366"/>
      <c r="P891" s="366"/>
      <c r="Q891" s="366"/>
      <c r="R891" s="365"/>
      <c r="S891" s="363"/>
      <c r="T891" s="367"/>
    </row>
    <row r="892" spans="1:20" x14ac:dyDescent="0.3">
      <c r="A892" s="200"/>
      <c r="B892" s="200"/>
      <c r="C892" s="360"/>
      <c r="D892" s="361"/>
      <c r="F892" s="363"/>
      <c r="G892" s="36"/>
      <c r="H892" s="364"/>
      <c r="I892" s="365"/>
      <c r="J892" s="364"/>
      <c r="K892" s="364"/>
      <c r="L892" s="365"/>
      <c r="M892" s="364"/>
      <c r="N892" s="366"/>
      <c r="O892" s="366"/>
      <c r="P892" s="366"/>
      <c r="Q892" s="366"/>
      <c r="R892" s="365"/>
      <c r="S892" s="363"/>
      <c r="T892" s="367"/>
    </row>
    <row r="893" spans="1:20" x14ac:dyDescent="0.3">
      <c r="A893" s="200"/>
      <c r="B893" s="200"/>
      <c r="C893" s="360"/>
      <c r="D893" s="361"/>
      <c r="F893" s="363"/>
      <c r="G893" s="36"/>
      <c r="H893" s="364"/>
      <c r="I893" s="365"/>
      <c r="J893" s="364"/>
      <c r="K893" s="364"/>
      <c r="L893" s="365"/>
      <c r="M893" s="364"/>
      <c r="N893" s="366"/>
      <c r="O893" s="366"/>
      <c r="P893" s="366"/>
      <c r="Q893" s="366"/>
      <c r="R893" s="365"/>
      <c r="S893" s="363"/>
      <c r="T893" s="367"/>
    </row>
    <row r="894" spans="1:20" x14ac:dyDescent="0.3">
      <c r="A894" s="200"/>
      <c r="B894" s="200"/>
      <c r="C894" s="360"/>
      <c r="D894" s="361"/>
      <c r="F894" s="363"/>
      <c r="G894" s="36"/>
      <c r="H894" s="364"/>
      <c r="I894" s="365"/>
      <c r="J894" s="364"/>
      <c r="K894" s="364"/>
      <c r="L894" s="365"/>
      <c r="M894" s="364"/>
      <c r="N894" s="366"/>
      <c r="O894" s="366"/>
      <c r="P894" s="366"/>
      <c r="Q894" s="366"/>
      <c r="R894" s="365"/>
      <c r="S894" s="363"/>
      <c r="T894" s="367"/>
    </row>
    <row r="895" spans="1:20" x14ac:dyDescent="0.3">
      <c r="A895" s="200"/>
      <c r="B895" s="200"/>
      <c r="C895" s="360"/>
      <c r="D895" s="361"/>
      <c r="F895" s="363"/>
      <c r="G895" s="36"/>
      <c r="H895" s="364"/>
      <c r="I895" s="365"/>
      <c r="J895" s="364"/>
      <c r="K895" s="364"/>
      <c r="L895" s="365"/>
      <c r="M895" s="364"/>
      <c r="N895" s="366"/>
      <c r="O895" s="366"/>
      <c r="P895" s="366"/>
      <c r="Q895" s="366"/>
      <c r="R895" s="365"/>
      <c r="S895" s="363"/>
      <c r="T895" s="367"/>
    </row>
    <row r="896" spans="1:20" x14ac:dyDescent="0.3">
      <c r="A896" s="200"/>
      <c r="B896" s="200"/>
      <c r="C896" s="360"/>
      <c r="D896" s="361"/>
      <c r="F896" s="363"/>
      <c r="G896" s="36"/>
      <c r="H896" s="364"/>
      <c r="I896" s="365"/>
      <c r="J896" s="364"/>
      <c r="K896" s="364"/>
      <c r="L896" s="365"/>
      <c r="M896" s="364"/>
      <c r="N896" s="366"/>
      <c r="O896" s="366"/>
      <c r="P896" s="366"/>
      <c r="Q896" s="366"/>
      <c r="R896" s="365"/>
      <c r="S896" s="363"/>
      <c r="T896" s="367"/>
    </row>
    <row r="897" spans="1:20" x14ac:dyDescent="0.3">
      <c r="A897" s="200"/>
      <c r="B897" s="200"/>
      <c r="C897" s="360"/>
      <c r="D897" s="361"/>
      <c r="F897" s="363"/>
      <c r="G897" s="36"/>
      <c r="H897" s="364"/>
      <c r="I897" s="365"/>
      <c r="J897" s="364"/>
      <c r="K897" s="364"/>
      <c r="L897" s="365"/>
      <c r="M897" s="364"/>
      <c r="N897" s="366"/>
      <c r="O897" s="366"/>
      <c r="P897" s="366"/>
      <c r="Q897" s="366"/>
      <c r="R897" s="365"/>
      <c r="S897" s="363"/>
      <c r="T897" s="367"/>
    </row>
    <row r="898" spans="1:20" x14ac:dyDescent="0.3">
      <c r="A898" s="200"/>
      <c r="B898" s="200"/>
      <c r="C898" s="360"/>
      <c r="D898" s="361"/>
      <c r="F898" s="363"/>
      <c r="G898" s="36"/>
      <c r="H898" s="364"/>
      <c r="I898" s="365"/>
      <c r="J898" s="364"/>
      <c r="K898" s="364"/>
      <c r="L898" s="365"/>
      <c r="M898" s="364"/>
      <c r="N898" s="366"/>
      <c r="O898" s="366"/>
      <c r="P898" s="366"/>
      <c r="Q898" s="366"/>
      <c r="R898" s="365"/>
      <c r="S898" s="363"/>
      <c r="T898" s="367"/>
    </row>
    <row r="899" spans="1:20" x14ac:dyDescent="0.3">
      <c r="A899" s="200"/>
      <c r="B899" s="200"/>
      <c r="C899" s="360"/>
      <c r="D899" s="361"/>
      <c r="F899" s="363"/>
      <c r="G899" s="36"/>
      <c r="H899" s="364"/>
      <c r="I899" s="365"/>
      <c r="J899" s="364"/>
      <c r="K899" s="364"/>
      <c r="L899" s="365"/>
      <c r="M899" s="364"/>
      <c r="N899" s="366"/>
      <c r="O899" s="366"/>
      <c r="P899" s="366"/>
      <c r="Q899" s="366"/>
      <c r="R899" s="365"/>
      <c r="S899" s="363"/>
      <c r="T899" s="367"/>
    </row>
    <row r="900" spans="1:20" x14ac:dyDescent="0.3">
      <c r="A900" s="200"/>
      <c r="B900" s="200"/>
      <c r="C900" s="360"/>
      <c r="D900" s="361"/>
      <c r="F900" s="363"/>
      <c r="G900" s="36"/>
      <c r="H900" s="364"/>
      <c r="I900" s="365"/>
      <c r="J900" s="364"/>
      <c r="K900" s="364"/>
      <c r="L900" s="365"/>
      <c r="M900" s="364"/>
      <c r="N900" s="366"/>
      <c r="O900" s="366"/>
      <c r="P900" s="366"/>
      <c r="Q900" s="366"/>
      <c r="R900" s="365"/>
      <c r="S900" s="363"/>
      <c r="T900" s="367"/>
    </row>
    <row r="901" spans="1:20" x14ac:dyDescent="0.3">
      <c r="A901" s="200"/>
      <c r="B901" s="200"/>
      <c r="C901" s="360"/>
      <c r="D901" s="361"/>
      <c r="F901" s="363"/>
      <c r="G901" s="36"/>
      <c r="H901" s="364"/>
      <c r="I901" s="365"/>
      <c r="J901" s="364"/>
      <c r="K901" s="364"/>
      <c r="L901" s="365"/>
      <c r="M901" s="364"/>
      <c r="N901" s="366"/>
      <c r="O901" s="366"/>
      <c r="P901" s="366"/>
      <c r="Q901" s="366"/>
      <c r="R901" s="365"/>
      <c r="S901" s="363"/>
      <c r="T901" s="367"/>
    </row>
    <row r="902" spans="1:20" x14ac:dyDescent="0.3">
      <c r="A902" s="200"/>
      <c r="B902" s="200"/>
      <c r="C902" s="360"/>
      <c r="D902" s="361"/>
      <c r="F902" s="363"/>
      <c r="G902" s="36"/>
      <c r="H902" s="364"/>
      <c r="I902" s="365"/>
      <c r="J902" s="364"/>
      <c r="K902" s="364"/>
      <c r="L902" s="365"/>
      <c r="M902" s="364"/>
      <c r="N902" s="366"/>
      <c r="O902" s="366"/>
      <c r="P902" s="366"/>
      <c r="Q902" s="366"/>
      <c r="R902" s="365"/>
      <c r="S902" s="363"/>
      <c r="T902" s="367"/>
    </row>
    <row r="903" spans="1:20" x14ac:dyDescent="0.3">
      <c r="A903" s="200"/>
      <c r="B903" s="200"/>
      <c r="C903" s="360"/>
      <c r="D903" s="361"/>
      <c r="F903" s="363"/>
      <c r="G903" s="36"/>
      <c r="H903" s="364"/>
      <c r="I903" s="365"/>
      <c r="J903" s="364"/>
      <c r="K903" s="364"/>
      <c r="L903" s="365"/>
      <c r="M903" s="364"/>
      <c r="N903" s="366"/>
      <c r="O903" s="366"/>
      <c r="P903" s="366"/>
      <c r="Q903" s="366"/>
      <c r="R903" s="365"/>
      <c r="S903" s="363"/>
      <c r="T903" s="367"/>
    </row>
    <row r="904" spans="1:20" x14ac:dyDescent="0.3">
      <c r="A904" s="200"/>
      <c r="B904" s="200"/>
      <c r="C904" s="360"/>
      <c r="D904" s="361"/>
      <c r="F904" s="363"/>
      <c r="G904" s="36"/>
      <c r="H904" s="364"/>
      <c r="I904" s="365"/>
      <c r="J904" s="364"/>
      <c r="K904" s="364"/>
      <c r="L904" s="365"/>
      <c r="M904" s="364"/>
      <c r="N904" s="366"/>
      <c r="O904" s="366"/>
      <c r="P904" s="366"/>
      <c r="Q904" s="366"/>
      <c r="R904" s="365"/>
      <c r="S904" s="363"/>
      <c r="T904" s="367"/>
    </row>
    <row r="905" spans="1:20" x14ac:dyDescent="0.3">
      <c r="A905" s="200"/>
      <c r="B905" s="200"/>
      <c r="C905" s="360"/>
      <c r="D905" s="361"/>
      <c r="F905" s="363"/>
      <c r="G905" s="36"/>
      <c r="H905" s="364"/>
      <c r="I905" s="365"/>
      <c r="J905" s="364"/>
      <c r="K905" s="364"/>
      <c r="L905" s="365"/>
      <c r="M905" s="364"/>
      <c r="N905" s="366"/>
      <c r="O905" s="366"/>
      <c r="P905" s="366"/>
      <c r="Q905" s="366"/>
      <c r="R905" s="365"/>
      <c r="S905" s="363"/>
      <c r="T905" s="367"/>
    </row>
    <row r="906" spans="1:20" x14ac:dyDescent="0.3">
      <c r="A906" s="200"/>
      <c r="B906" s="200"/>
      <c r="C906" s="360"/>
      <c r="D906" s="361"/>
      <c r="F906" s="363"/>
      <c r="G906" s="36"/>
      <c r="H906" s="364"/>
      <c r="I906" s="365"/>
      <c r="J906" s="364"/>
      <c r="K906" s="364"/>
      <c r="L906" s="365"/>
      <c r="M906" s="364"/>
      <c r="N906" s="366"/>
      <c r="O906" s="366"/>
      <c r="P906" s="366"/>
      <c r="Q906" s="366"/>
      <c r="R906" s="365"/>
      <c r="S906" s="363"/>
      <c r="T906" s="367"/>
    </row>
    <row r="907" spans="1:20" x14ac:dyDescent="0.3">
      <c r="A907" s="200"/>
      <c r="B907" s="200"/>
      <c r="C907" s="360"/>
      <c r="D907" s="361"/>
      <c r="F907" s="363"/>
      <c r="G907" s="36"/>
      <c r="H907" s="364"/>
      <c r="I907" s="365"/>
      <c r="J907" s="364"/>
      <c r="K907" s="364"/>
      <c r="L907" s="365"/>
      <c r="M907" s="364"/>
      <c r="N907" s="366"/>
      <c r="O907" s="366"/>
      <c r="P907" s="366"/>
      <c r="Q907" s="366"/>
      <c r="R907" s="365"/>
      <c r="S907" s="363"/>
      <c r="T907" s="367"/>
    </row>
    <row r="908" spans="1:20" x14ac:dyDescent="0.3">
      <c r="A908" s="200"/>
      <c r="B908" s="200"/>
      <c r="C908" s="360"/>
      <c r="D908" s="361"/>
      <c r="F908" s="363"/>
      <c r="G908" s="36"/>
      <c r="H908" s="364"/>
      <c r="I908" s="365"/>
      <c r="J908" s="364"/>
      <c r="K908" s="364"/>
      <c r="L908" s="365"/>
      <c r="M908" s="364"/>
      <c r="N908" s="366"/>
      <c r="O908" s="366"/>
      <c r="P908" s="366"/>
      <c r="Q908" s="366"/>
      <c r="R908" s="365"/>
      <c r="S908" s="363"/>
      <c r="T908" s="367"/>
    </row>
    <row r="909" spans="1:20" x14ac:dyDescent="0.3">
      <c r="A909" s="200"/>
      <c r="B909" s="200"/>
      <c r="C909" s="360"/>
      <c r="D909" s="361"/>
      <c r="F909" s="363"/>
      <c r="G909" s="36"/>
      <c r="H909" s="364"/>
      <c r="I909" s="365"/>
      <c r="J909" s="364"/>
      <c r="K909" s="364"/>
      <c r="L909" s="365"/>
      <c r="M909" s="364"/>
      <c r="N909" s="366"/>
      <c r="O909" s="366"/>
      <c r="P909" s="366"/>
      <c r="Q909" s="366"/>
      <c r="R909" s="365"/>
      <c r="S909" s="363"/>
      <c r="T909" s="367"/>
    </row>
    <row r="910" spans="1:20" x14ac:dyDescent="0.3">
      <c r="A910" s="200"/>
      <c r="B910" s="200"/>
      <c r="C910" s="360"/>
      <c r="D910" s="361"/>
      <c r="F910" s="363"/>
      <c r="G910" s="36"/>
      <c r="H910" s="364"/>
      <c r="I910" s="365"/>
      <c r="J910" s="364"/>
      <c r="K910" s="364"/>
      <c r="L910" s="365"/>
      <c r="M910" s="364"/>
      <c r="N910" s="366"/>
      <c r="O910" s="366"/>
      <c r="P910" s="366"/>
      <c r="Q910" s="366"/>
      <c r="R910" s="365"/>
      <c r="S910" s="363"/>
      <c r="T910" s="367"/>
    </row>
    <row r="911" spans="1:20" x14ac:dyDescent="0.3">
      <c r="A911" s="200"/>
      <c r="B911" s="200"/>
      <c r="C911" s="360"/>
      <c r="D911" s="361"/>
      <c r="F911" s="363"/>
      <c r="G911" s="36"/>
      <c r="H911" s="364"/>
      <c r="I911" s="365"/>
      <c r="J911" s="364"/>
      <c r="K911" s="364"/>
      <c r="L911" s="365"/>
      <c r="M911" s="364"/>
      <c r="N911" s="366"/>
      <c r="O911" s="366"/>
      <c r="P911" s="366"/>
      <c r="Q911" s="366"/>
      <c r="R911" s="365"/>
      <c r="S911" s="363"/>
      <c r="T911" s="367"/>
    </row>
    <row r="912" spans="1:20" x14ac:dyDescent="0.3">
      <c r="A912" s="200"/>
      <c r="B912" s="200"/>
      <c r="C912" s="360"/>
      <c r="D912" s="361"/>
      <c r="F912" s="363"/>
      <c r="G912" s="36"/>
      <c r="H912" s="364"/>
      <c r="I912" s="365"/>
      <c r="J912" s="364"/>
      <c r="K912" s="364"/>
      <c r="L912" s="365"/>
      <c r="M912" s="364"/>
      <c r="N912" s="366"/>
      <c r="O912" s="366"/>
      <c r="P912" s="366"/>
      <c r="Q912" s="366"/>
      <c r="R912" s="365"/>
      <c r="S912" s="363"/>
      <c r="T912" s="367"/>
    </row>
    <row r="913" spans="1:20" x14ac:dyDescent="0.3">
      <c r="A913" s="200"/>
      <c r="B913" s="200"/>
      <c r="C913" s="360"/>
      <c r="D913" s="361"/>
      <c r="F913" s="363"/>
      <c r="G913" s="36"/>
      <c r="H913" s="364"/>
      <c r="I913" s="365"/>
      <c r="J913" s="364"/>
      <c r="K913" s="364"/>
      <c r="L913" s="365"/>
      <c r="M913" s="364"/>
      <c r="N913" s="366"/>
      <c r="O913" s="366"/>
      <c r="P913" s="366"/>
      <c r="Q913" s="366"/>
      <c r="R913" s="365"/>
      <c r="S913" s="363"/>
      <c r="T913" s="367"/>
    </row>
    <row r="914" spans="1:20" x14ac:dyDescent="0.3">
      <c r="A914" s="200"/>
      <c r="B914" s="200"/>
      <c r="C914" s="360"/>
      <c r="D914" s="361"/>
      <c r="F914" s="363"/>
      <c r="G914" s="36"/>
      <c r="H914" s="364"/>
      <c r="I914" s="365"/>
      <c r="J914" s="364"/>
      <c r="K914" s="364"/>
      <c r="L914" s="365"/>
      <c r="M914" s="364"/>
      <c r="N914" s="366"/>
      <c r="O914" s="366"/>
      <c r="P914" s="366"/>
      <c r="Q914" s="366"/>
      <c r="R914" s="365"/>
      <c r="S914" s="363"/>
      <c r="T914" s="367"/>
    </row>
    <row r="915" spans="1:20" x14ac:dyDescent="0.3">
      <c r="A915" s="200"/>
      <c r="B915" s="200"/>
      <c r="C915" s="360"/>
      <c r="D915" s="361"/>
      <c r="F915" s="363"/>
      <c r="G915" s="36"/>
      <c r="H915" s="364"/>
      <c r="I915" s="365"/>
      <c r="J915" s="364"/>
      <c r="K915" s="364"/>
      <c r="L915" s="365"/>
      <c r="M915" s="364"/>
      <c r="N915" s="366"/>
      <c r="O915" s="366"/>
      <c r="P915" s="366"/>
      <c r="Q915" s="366"/>
      <c r="R915" s="365"/>
      <c r="S915" s="363"/>
      <c r="T915" s="367"/>
    </row>
    <row r="916" spans="1:20" x14ac:dyDescent="0.3">
      <c r="A916" s="200"/>
      <c r="B916" s="200"/>
      <c r="C916" s="360"/>
      <c r="D916" s="361"/>
      <c r="F916" s="363"/>
      <c r="G916" s="36"/>
      <c r="H916" s="364"/>
      <c r="I916" s="365"/>
      <c r="J916" s="364"/>
      <c r="K916" s="364"/>
      <c r="L916" s="365"/>
      <c r="M916" s="364"/>
      <c r="N916" s="366"/>
      <c r="O916" s="366"/>
      <c r="P916" s="366"/>
      <c r="Q916" s="366"/>
      <c r="R916" s="365"/>
      <c r="S916" s="363"/>
      <c r="T916" s="367"/>
    </row>
    <row r="917" spans="1:20" x14ac:dyDescent="0.3">
      <c r="A917" s="200"/>
      <c r="B917" s="200"/>
      <c r="C917" s="360"/>
      <c r="D917" s="361"/>
      <c r="F917" s="363"/>
      <c r="G917" s="36"/>
      <c r="H917" s="364"/>
      <c r="I917" s="365"/>
      <c r="J917" s="364"/>
      <c r="K917" s="364"/>
      <c r="L917" s="365"/>
      <c r="M917" s="364"/>
      <c r="N917" s="366"/>
      <c r="O917" s="366"/>
      <c r="P917" s="366"/>
      <c r="Q917" s="366"/>
      <c r="R917" s="365"/>
      <c r="S917" s="363"/>
      <c r="T917" s="367"/>
    </row>
    <row r="918" spans="1:20" x14ac:dyDescent="0.3">
      <c r="A918" s="200"/>
      <c r="B918" s="200"/>
      <c r="C918" s="360"/>
      <c r="D918" s="361"/>
      <c r="F918" s="363"/>
      <c r="G918" s="36"/>
      <c r="H918" s="364"/>
      <c r="I918" s="365"/>
      <c r="J918" s="364"/>
      <c r="K918" s="364"/>
      <c r="L918" s="365"/>
      <c r="M918" s="364"/>
      <c r="N918" s="366"/>
      <c r="O918" s="366"/>
      <c r="P918" s="366"/>
      <c r="Q918" s="366"/>
      <c r="R918" s="365"/>
      <c r="S918" s="363"/>
      <c r="T918" s="367"/>
    </row>
    <row r="919" spans="1:20" x14ac:dyDescent="0.3">
      <c r="A919" s="200"/>
      <c r="B919" s="200"/>
      <c r="C919" s="360"/>
      <c r="D919" s="361"/>
      <c r="F919" s="363"/>
      <c r="G919" s="36"/>
      <c r="H919" s="364"/>
      <c r="I919" s="365"/>
      <c r="J919" s="364"/>
      <c r="K919" s="364"/>
      <c r="L919" s="365"/>
      <c r="M919" s="364"/>
      <c r="N919" s="366"/>
      <c r="O919" s="366"/>
      <c r="P919" s="366"/>
      <c r="Q919" s="366"/>
      <c r="R919" s="365"/>
      <c r="S919" s="363"/>
      <c r="T919" s="367"/>
    </row>
    <row r="920" spans="1:20" x14ac:dyDescent="0.3">
      <c r="A920" s="200"/>
      <c r="B920" s="200"/>
      <c r="C920" s="360"/>
      <c r="D920" s="361"/>
      <c r="F920" s="363"/>
      <c r="G920" s="36"/>
      <c r="H920" s="364"/>
      <c r="I920" s="365"/>
      <c r="J920" s="364"/>
      <c r="K920" s="364"/>
      <c r="L920" s="365"/>
      <c r="M920" s="364"/>
      <c r="N920" s="366"/>
      <c r="O920" s="366"/>
      <c r="P920" s="366"/>
      <c r="Q920" s="366"/>
      <c r="R920" s="365"/>
      <c r="S920" s="363"/>
      <c r="T920" s="367"/>
    </row>
    <row r="921" spans="1:20" x14ac:dyDescent="0.3">
      <c r="A921" s="200"/>
      <c r="B921" s="200"/>
      <c r="C921" s="360"/>
      <c r="D921" s="361"/>
      <c r="F921" s="363"/>
      <c r="G921" s="36"/>
      <c r="H921" s="364"/>
      <c r="I921" s="365"/>
      <c r="J921" s="364"/>
      <c r="K921" s="364"/>
      <c r="L921" s="365"/>
      <c r="M921" s="364"/>
      <c r="N921" s="366"/>
      <c r="O921" s="366"/>
      <c r="P921" s="366"/>
      <c r="Q921" s="366"/>
      <c r="R921" s="365"/>
      <c r="S921" s="363"/>
      <c r="T921" s="367"/>
    </row>
    <row r="922" spans="1:20" x14ac:dyDescent="0.3">
      <c r="A922" s="200"/>
      <c r="B922" s="200"/>
      <c r="C922" s="360"/>
      <c r="D922" s="361"/>
      <c r="F922" s="363"/>
      <c r="G922" s="36"/>
      <c r="H922" s="364"/>
      <c r="I922" s="365"/>
      <c r="J922" s="364"/>
      <c r="K922" s="364"/>
      <c r="L922" s="365"/>
      <c r="M922" s="364"/>
      <c r="N922" s="366"/>
      <c r="O922" s="366"/>
      <c r="P922" s="366"/>
      <c r="Q922" s="366"/>
      <c r="R922" s="365"/>
      <c r="S922" s="363"/>
      <c r="T922" s="367"/>
    </row>
    <row r="923" spans="1:20" x14ac:dyDescent="0.3">
      <c r="A923" s="200"/>
      <c r="B923" s="200"/>
      <c r="C923" s="360"/>
      <c r="D923" s="361"/>
      <c r="F923" s="363"/>
      <c r="G923" s="36"/>
      <c r="H923" s="364"/>
      <c r="I923" s="365"/>
      <c r="J923" s="364"/>
      <c r="K923" s="364"/>
      <c r="L923" s="365"/>
      <c r="M923" s="364"/>
      <c r="N923" s="366"/>
      <c r="O923" s="366"/>
      <c r="P923" s="366"/>
      <c r="Q923" s="366"/>
      <c r="R923" s="365"/>
      <c r="S923" s="363"/>
      <c r="T923" s="367"/>
    </row>
    <row r="924" spans="1:20" x14ac:dyDescent="0.3">
      <c r="A924" s="200"/>
      <c r="B924" s="200"/>
      <c r="C924" s="360"/>
      <c r="D924" s="361"/>
      <c r="F924" s="363"/>
      <c r="G924" s="36"/>
      <c r="H924" s="364"/>
      <c r="I924" s="365"/>
      <c r="J924" s="364"/>
      <c r="K924" s="364"/>
      <c r="L924" s="365"/>
      <c r="M924" s="364"/>
      <c r="N924" s="366"/>
      <c r="O924" s="366"/>
      <c r="P924" s="366"/>
      <c r="Q924" s="366"/>
      <c r="R924" s="365"/>
      <c r="S924" s="363"/>
      <c r="T924" s="367"/>
    </row>
    <row r="925" spans="1:20" x14ac:dyDescent="0.3">
      <c r="A925" s="200"/>
      <c r="B925" s="200"/>
      <c r="C925" s="360"/>
      <c r="D925" s="361"/>
      <c r="F925" s="363"/>
      <c r="G925" s="36"/>
      <c r="H925" s="364"/>
      <c r="I925" s="365"/>
      <c r="J925" s="364"/>
      <c r="K925" s="364"/>
      <c r="L925" s="365"/>
      <c r="M925" s="364"/>
      <c r="N925" s="366"/>
      <c r="O925" s="366"/>
      <c r="P925" s="366"/>
      <c r="Q925" s="366"/>
      <c r="R925" s="365"/>
      <c r="S925" s="363"/>
      <c r="T925" s="367"/>
    </row>
    <row r="926" spans="1:20" x14ac:dyDescent="0.3">
      <c r="A926" s="200"/>
      <c r="B926" s="200"/>
      <c r="C926" s="360"/>
      <c r="D926" s="361"/>
      <c r="F926" s="363"/>
      <c r="G926" s="36"/>
      <c r="H926" s="364"/>
      <c r="I926" s="365"/>
      <c r="J926" s="364"/>
      <c r="K926" s="364"/>
      <c r="L926" s="365"/>
      <c r="M926" s="364"/>
      <c r="N926" s="366"/>
      <c r="O926" s="366"/>
      <c r="P926" s="366"/>
      <c r="Q926" s="366"/>
      <c r="R926" s="365"/>
      <c r="S926" s="363"/>
      <c r="T926" s="367"/>
    </row>
    <row r="927" spans="1:20" x14ac:dyDescent="0.3">
      <c r="A927" s="200"/>
      <c r="B927" s="200"/>
      <c r="C927" s="360"/>
      <c r="D927" s="361"/>
      <c r="F927" s="363"/>
      <c r="G927" s="36"/>
      <c r="H927" s="364"/>
      <c r="I927" s="365"/>
      <c r="J927" s="364"/>
      <c r="K927" s="364"/>
      <c r="L927" s="365"/>
      <c r="M927" s="364"/>
      <c r="N927" s="366"/>
      <c r="O927" s="366"/>
      <c r="P927" s="366"/>
      <c r="Q927" s="366"/>
      <c r="R927" s="365"/>
      <c r="S927" s="363"/>
      <c r="T927" s="367"/>
    </row>
    <row r="928" spans="1:20" x14ac:dyDescent="0.3">
      <c r="A928" s="200"/>
      <c r="B928" s="200"/>
      <c r="C928" s="360"/>
      <c r="D928" s="361"/>
      <c r="F928" s="363"/>
      <c r="G928" s="36"/>
      <c r="H928" s="364"/>
      <c r="I928" s="365"/>
      <c r="J928" s="364"/>
      <c r="K928" s="364"/>
      <c r="L928" s="365"/>
      <c r="M928" s="364"/>
      <c r="N928" s="366"/>
      <c r="O928" s="366"/>
      <c r="P928" s="366"/>
      <c r="Q928" s="366"/>
      <c r="R928" s="365"/>
      <c r="S928" s="363"/>
      <c r="T928" s="367"/>
    </row>
    <row r="929" spans="1:20" x14ac:dyDescent="0.3">
      <c r="A929" s="200"/>
      <c r="B929" s="200"/>
      <c r="C929" s="360"/>
      <c r="D929" s="361"/>
      <c r="F929" s="363"/>
      <c r="G929" s="36"/>
      <c r="H929" s="364"/>
      <c r="I929" s="365"/>
      <c r="J929" s="364"/>
      <c r="K929" s="364"/>
      <c r="L929" s="365"/>
      <c r="M929" s="364"/>
      <c r="N929" s="366"/>
      <c r="O929" s="366"/>
      <c r="P929" s="366"/>
      <c r="Q929" s="366"/>
      <c r="R929" s="365"/>
      <c r="S929" s="363"/>
      <c r="T929" s="367"/>
    </row>
    <row r="930" spans="1:20" x14ac:dyDescent="0.3">
      <c r="A930" s="200"/>
      <c r="B930" s="200"/>
      <c r="C930" s="360"/>
      <c r="D930" s="361"/>
      <c r="F930" s="363"/>
      <c r="G930" s="36"/>
      <c r="H930" s="364"/>
      <c r="I930" s="365"/>
      <c r="J930" s="364"/>
      <c r="K930" s="364"/>
      <c r="L930" s="365"/>
      <c r="M930" s="364"/>
      <c r="N930" s="366"/>
      <c r="O930" s="366"/>
      <c r="P930" s="366"/>
      <c r="Q930" s="366"/>
      <c r="R930" s="365"/>
      <c r="S930" s="363"/>
      <c r="T930" s="367"/>
    </row>
    <row r="931" spans="1:20" x14ac:dyDescent="0.3">
      <c r="A931" s="200"/>
      <c r="B931" s="200"/>
      <c r="C931" s="360"/>
      <c r="D931" s="361"/>
      <c r="F931" s="363"/>
      <c r="G931" s="36"/>
      <c r="H931" s="364"/>
      <c r="I931" s="365"/>
      <c r="J931" s="364"/>
      <c r="K931" s="364"/>
      <c r="L931" s="365"/>
      <c r="M931" s="364"/>
      <c r="N931" s="366"/>
      <c r="O931" s="366"/>
      <c r="P931" s="366"/>
      <c r="Q931" s="366"/>
      <c r="R931" s="365"/>
      <c r="S931" s="363"/>
      <c r="T931" s="367"/>
    </row>
    <row r="932" spans="1:20" x14ac:dyDescent="0.3">
      <c r="A932" s="200"/>
      <c r="B932" s="200"/>
      <c r="C932" s="360"/>
      <c r="D932" s="361"/>
      <c r="F932" s="363"/>
      <c r="G932" s="36"/>
      <c r="H932" s="364"/>
      <c r="I932" s="365"/>
      <c r="J932" s="364"/>
      <c r="K932" s="364"/>
      <c r="L932" s="365"/>
      <c r="M932" s="364"/>
      <c r="N932" s="366"/>
      <c r="O932" s="366"/>
      <c r="P932" s="366"/>
      <c r="Q932" s="366"/>
      <c r="R932" s="365"/>
      <c r="S932" s="363"/>
      <c r="T932" s="367"/>
    </row>
    <row r="933" spans="1:20" x14ac:dyDescent="0.3">
      <c r="A933" s="200"/>
      <c r="B933" s="200"/>
      <c r="C933" s="360"/>
      <c r="D933" s="361"/>
      <c r="F933" s="363"/>
      <c r="G933" s="36"/>
      <c r="H933" s="364"/>
      <c r="I933" s="365"/>
      <c r="J933" s="364"/>
      <c r="K933" s="364"/>
      <c r="L933" s="365"/>
      <c r="M933" s="364"/>
      <c r="N933" s="366"/>
      <c r="O933" s="366"/>
      <c r="P933" s="366"/>
      <c r="Q933" s="366"/>
      <c r="R933" s="365"/>
      <c r="S933" s="363"/>
      <c r="T933" s="367"/>
    </row>
    <row r="934" spans="1:20" x14ac:dyDescent="0.3">
      <c r="A934" s="200"/>
      <c r="B934" s="200"/>
      <c r="C934" s="360"/>
      <c r="D934" s="361"/>
      <c r="F934" s="363"/>
      <c r="G934" s="36"/>
      <c r="H934" s="364"/>
      <c r="I934" s="365"/>
      <c r="J934" s="364"/>
      <c r="K934" s="364"/>
      <c r="L934" s="365"/>
      <c r="M934" s="364"/>
      <c r="N934" s="366"/>
      <c r="O934" s="366"/>
      <c r="P934" s="366"/>
      <c r="Q934" s="366"/>
      <c r="R934" s="365"/>
      <c r="S934" s="363"/>
      <c r="T934" s="367"/>
    </row>
    <row r="935" spans="1:20" x14ac:dyDescent="0.3">
      <c r="A935" s="200"/>
      <c r="B935" s="200"/>
      <c r="C935" s="360"/>
      <c r="D935" s="361"/>
      <c r="F935" s="363"/>
      <c r="G935" s="36"/>
      <c r="H935" s="364"/>
      <c r="I935" s="365"/>
      <c r="J935" s="364"/>
      <c r="K935" s="364"/>
      <c r="L935" s="365"/>
      <c r="M935" s="364"/>
      <c r="N935" s="366"/>
      <c r="O935" s="366"/>
      <c r="P935" s="366"/>
      <c r="Q935" s="366"/>
      <c r="R935" s="365"/>
      <c r="S935" s="363"/>
      <c r="T935" s="367"/>
    </row>
    <row r="936" spans="1:20" x14ac:dyDescent="0.3">
      <c r="A936" s="200"/>
      <c r="B936" s="200"/>
      <c r="C936" s="360"/>
      <c r="D936" s="361"/>
      <c r="F936" s="363"/>
      <c r="G936" s="36"/>
      <c r="H936" s="364"/>
      <c r="I936" s="365"/>
      <c r="J936" s="364"/>
      <c r="K936" s="364"/>
      <c r="L936" s="365"/>
      <c r="M936" s="364"/>
      <c r="N936" s="366"/>
      <c r="O936" s="366"/>
      <c r="P936" s="366"/>
      <c r="Q936" s="366"/>
      <c r="R936" s="365"/>
      <c r="S936" s="363"/>
      <c r="T936" s="367"/>
    </row>
    <row r="937" spans="1:20" x14ac:dyDescent="0.3">
      <c r="A937" s="200"/>
      <c r="B937" s="200"/>
      <c r="C937" s="360"/>
      <c r="D937" s="361"/>
      <c r="F937" s="363"/>
      <c r="G937" s="36"/>
      <c r="H937" s="364"/>
      <c r="I937" s="365"/>
      <c r="J937" s="364"/>
      <c r="K937" s="364"/>
      <c r="L937" s="365"/>
      <c r="M937" s="364"/>
      <c r="N937" s="366"/>
      <c r="O937" s="366"/>
      <c r="P937" s="366"/>
      <c r="Q937" s="366"/>
      <c r="R937" s="365"/>
      <c r="S937" s="363"/>
      <c r="T937" s="367"/>
    </row>
    <row r="938" spans="1:20" x14ac:dyDescent="0.3">
      <c r="A938" s="200"/>
      <c r="B938" s="200"/>
      <c r="C938" s="360"/>
      <c r="D938" s="361"/>
      <c r="F938" s="363"/>
      <c r="G938" s="36"/>
      <c r="H938" s="364"/>
      <c r="I938" s="365"/>
      <c r="J938" s="364"/>
      <c r="K938" s="364"/>
      <c r="L938" s="365"/>
      <c r="M938" s="364"/>
      <c r="N938" s="366"/>
      <c r="O938" s="366"/>
      <c r="P938" s="366"/>
      <c r="Q938" s="366"/>
      <c r="R938" s="365"/>
      <c r="S938" s="363"/>
      <c r="T938" s="367"/>
    </row>
    <row r="939" spans="1:20" x14ac:dyDescent="0.3">
      <c r="A939" s="200"/>
      <c r="B939" s="200"/>
      <c r="C939" s="360"/>
      <c r="D939" s="361"/>
      <c r="F939" s="363"/>
      <c r="G939" s="36"/>
      <c r="H939" s="364"/>
      <c r="I939" s="365"/>
      <c r="J939" s="364"/>
      <c r="K939" s="364"/>
      <c r="L939" s="365"/>
      <c r="M939" s="364"/>
      <c r="N939" s="366"/>
      <c r="O939" s="366"/>
      <c r="P939" s="366"/>
      <c r="Q939" s="366"/>
      <c r="R939" s="365"/>
      <c r="S939" s="363"/>
      <c r="T939" s="367"/>
    </row>
    <row r="940" spans="1:20" x14ac:dyDescent="0.3">
      <c r="A940" s="200"/>
      <c r="B940" s="200"/>
      <c r="C940" s="360"/>
      <c r="D940" s="361"/>
      <c r="F940" s="363"/>
      <c r="G940" s="36"/>
      <c r="H940" s="364"/>
      <c r="I940" s="365"/>
      <c r="J940" s="364"/>
      <c r="K940" s="364"/>
      <c r="L940" s="365"/>
      <c r="M940" s="364"/>
      <c r="N940" s="366"/>
      <c r="O940" s="366"/>
      <c r="P940" s="366"/>
      <c r="Q940" s="366"/>
      <c r="R940" s="365"/>
      <c r="S940" s="363"/>
      <c r="T940" s="367"/>
    </row>
    <row r="941" spans="1:20" x14ac:dyDescent="0.3">
      <c r="A941" s="200"/>
      <c r="B941" s="200"/>
      <c r="C941" s="360"/>
      <c r="D941" s="361"/>
      <c r="F941" s="363"/>
      <c r="G941" s="36"/>
      <c r="H941" s="364"/>
      <c r="I941" s="365"/>
      <c r="J941" s="364"/>
      <c r="K941" s="364"/>
      <c r="L941" s="365"/>
      <c r="M941" s="364"/>
      <c r="N941" s="366"/>
      <c r="O941" s="366"/>
      <c r="P941" s="366"/>
      <c r="Q941" s="366"/>
      <c r="R941" s="365"/>
      <c r="S941" s="363"/>
      <c r="T941" s="367"/>
    </row>
    <row r="942" spans="1:20" x14ac:dyDescent="0.3">
      <c r="A942" s="200"/>
      <c r="B942" s="200"/>
      <c r="C942" s="360"/>
      <c r="D942" s="361"/>
      <c r="F942" s="363"/>
      <c r="G942" s="36"/>
      <c r="H942" s="364"/>
      <c r="I942" s="365"/>
      <c r="J942" s="364"/>
      <c r="K942" s="364"/>
      <c r="L942" s="365"/>
      <c r="M942" s="364"/>
      <c r="N942" s="366"/>
      <c r="O942" s="366"/>
      <c r="P942" s="366"/>
      <c r="Q942" s="366"/>
      <c r="R942" s="365"/>
      <c r="S942" s="363"/>
      <c r="T942" s="367"/>
    </row>
    <row r="943" spans="1:20" x14ac:dyDescent="0.3">
      <c r="A943" s="200"/>
      <c r="B943" s="200"/>
      <c r="C943" s="360"/>
      <c r="D943" s="361"/>
      <c r="F943" s="363"/>
      <c r="G943" s="36"/>
      <c r="H943" s="364"/>
      <c r="I943" s="365"/>
      <c r="J943" s="364"/>
      <c r="K943" s="364"/>
      <c r="L943" s="365"/>
      <c r="M943" s="364"/>
      <c r="N943" s="366"/>
      <c r="O943" s="366"/>
      <c r="P943" s="366"/>
      <c r="Q943" s="366"/>
      <c r="R943" s="365"/>
      <c r="S943" s="363"/>
      <c r="T943" s="367"/>
    </row>
    <row r="944" spans="1:20" x14ac:dyDescent="0.3">
      <c r="A944" s="200"/>
      <c r="B944" s="200"/>
      <c r="C944" s="360"/>
      <c r="D944" s="361"/>
      <c r="F944" s="363"/>
      <c r="G944" s="36"/>
      <c r="H944" s="364"/>
      <c r="I944" s="365"/>
      <c r="J944" s="364"/>
      <c r="K944" s="364"/>
      <c r="L944" s="365"/>
      <c r="M944" s="364"/>
      <c r="N944" s="366"/>
      <c r="O944" s="366"/>
      <c r="P944" s="366"/>
      <c r="Q944" s="366"/>
      <c r="R944" s="365"/>
      <c r="S944" s="363"/>
      <c r="T944" s="367"/>
    </row>
    <row r="945" spans="1:20" x14ac:dyDescent="0.3">
      <c r="A945" s="200"/>
      <c r="B945" s="200"/>
      <c r="C945" s="360"/>
      <c r="D945" s="361"/>
      <c r="F945" s="363"/>
      <c r="G945" s="36"/>
      <c r="H945" s="364"/>
      <c r="I945" s="365"/>
      <c r="J945" s="364"/>
      <c r="K945" s="364"/>
      <c r="L945" s="365"/>
      <c r="M945" s="364"/>
      <c r="N945" s="366"/>
      <c r="O945" s="366"/>
      <c r="P945" s="366"/>
      <c r="Q945" s="366"/>
      <c r="R945" s="365"/>
      <c r="S945" s="363"/>
      <c r="T945" s="367"/>
    </row>
    <row r="946" spans="1:20" x14ac:dyDescent="0.3">
      <c r="A946" s="200"/>
      <c r="B946" s="200"/>
      <c r="C946" s="360"/>
      <c r="D946" s="361"/>
      <c r="F946" s="363"/>
      <c r="G946" s="36"/>
      <c r="H946" s="364"/>
      <c r="I946" s="365"/>
      <c r="J946" s="364"/>
      <c r="K946" s="364"/>
      <c r="L946" s="365"/>
      <c r="M946" s="364"/>
      <c r="N946" s="366"/>
      <c r="O946" s="366"/>
      <c r="P946" s="366"/>
      <c r="Q946" s="366"/>
      <c r="R946" s="365"/>
      <c r="S946" s="363"/>
      <c r="T946" s="367"/>
    </row>
    <row r="947" spans="1:20" x14ac:dyDescent="0.3">
      <c r="A947" s="200"/>
      <c r="B947" s="200"/>
      <c r="C947" s="360"/>
      <c r="D947" s="361"/>
      <c r="F947" s="363"/>
      <c r="G947" s="36"/>
      <c r="H947" s="364"/>
      <c r="I947" s="365"/>
      <c r="J947" s="364"/>
      <c r="K947" s="364"/>
      <c r="L947" s="365"/>
      <c r="M947" s="364"/>
      <c r="N947" s="366"/>
      <c r="O947" s="366"/>
      <c r="P947" s="366"/>
      <c r="Q947" s="366"/>
      <c r="R947" s="365"/>
      <c r="S947" s="363"/>
      <c r="T947" s="367"/>
    </row>
    <row r="948" spans="1:20" x14ac:dyDescent="0.3">
      <c r="A948" s="200"/>
      <c r="B948" s="200"/>
      <c r="C948" s="360"/>
      <c r="D948" s="361"/>
      <c r="F948" s="363"/>
      <c r="G948" s="36"/>
      <c r="H948" s="364"/>
      <c r="I948" s="365"/>
      <c r="J948" s="364"/>
      <c r="K948" s="364"/>
      <c r="L948" s="365"/>
      <c r="M948" s="364"/>
      <c r="N948" s="366"/>
      <c r="O948" s="366"/>
      <c r="P948" s="366"/>
      <c r="Q948" s="366"/>
      <c r="R948" s="365"/>
      <c r="S948" s="363"/>
      <c r="T948" s="367"/>
    </row>
    <row r="949" spans="1:20" x14ac:dyDescent="0.3">
      <c r="A949" s="200"/>
      <c r="B949" s="200"/>
      <c r="C949" s="360"/>
      <c r="D949" s="361"/>
      <c r="F949" s="363"/>
      <c r="G949" s="36"/>
      <c r="H949" s="364"/>
      <c r="I949" s="365"/>
      <c r="J949" s="364"/>
      <c r="K949" s="364"/>
      <c r="L949" s="365"/>
      <c r="M949" s="364"/>
      <c r="N949" s="366"/>
      <c r="O949" s="366"/>
      <c r="P949" s="366"/>
      <c r="Q949" s="366"/>
      <c r="R949" s="365"/>
      <c r="S949" s="363"/>
      <c r="T949" s="367"/>
    </row>
    <row r="950" spans="1:20" x14ac:dyDescent="0.3">
      <c r="A950" s="200"/>
      <c r="B950" s="200"/>
      <c r="C950" s="360"/>
      <c r="D950" s="361"/>
      <c r="F950" s="363"/>
      <c r="G950" s="36"/>
      <c r="H950" s="364"/>
      <c r="I950" s="365"/>
      <c r="J950" s="364"/>
      <c r="K950" s="364"/>
      <c r="L950" s="365"/>
      <c r="M950" s="364"/>
      <c r="N950" s="366"/>
      <c r="O950" s="366"/>
      <c r="P950" s="366"/>
      <c r="Q950" s="366"/>
      <c r="R950" s="365"/>
      <c r="S950" s="363"/>
      <c r="T950" s="367"/>
    </row>
    <row r="951" spans="1:20" x14ac:dyDescent="0.3">
      <c r="A951" s="200"/>
      <c r="B951" s="200"/>
      <c r="C951" s="360"/>
      <c r="D951" s="361"/>
      <c r="F951" s="363"/>
      <c r="G951" s="36"/>
      <c r="H951" s="364"/>
      <c r="I951" s="365"/>
      <c r="J951" s="364"/>
      <c r="K951" s="364"/>
      <c r="L951" s="365"/>
      <c r="M951" s="364"/>
      <c r="N951" s="366"/>
      <c r="O951" s="366"/>
      <c r="P951" s="366"/>
      <c r="Q951" s="366"/>
      <c r="R951" s="365"/>
      <c r="S951" s="363"/>
      <c r="T951" s="367"/>
    </row>
    <row r="952" spans="1:20" x14ac:dyDescent="0.3">
      <c r="A952" s="200"/>
      <c r="B952" s="200"/>
      <c r="C952" s="360"/>
      <c r="D952" s="361"/>
      <c r="F952" s="363"/>
      <c r="G952" s="36"/>
      <c r="H952" s="364"/>
      <c r="I952" s="365"/>
      <c r="J952" s="364"/>
      <c r="K952" s="364"/>
      <c r="L952" s="365"/>
      <c r="M952" s="364"/>
      <c r="N952" s="366"/>
      <c r="O952" s="366"/>
      <c r="P952" s="366"/>
      <c r="Q952" s="366"/>
      <c r="R952" s="365"/>
      <c r="S952" s="363"/>
      <c r="T952" s="367"/>
    </row>
    <row r="953" spans="1:20" x14ac:dyDescent="0.3">
      <c r="A953" s="200"/>
      <c r="B953" s="200"/>
      <c r="C953" s="360"/>
      <c r="D953" s="361"/>
      <c r="F953" s="363"/>
      <c r="G953" s="36"/>
      <c r="H953" s="364"/>
      <c r="I953" s="365"/>
      <c r="J953" s="364"/>
      <c r="K953" s="364"/>
      <c r="L953" s="365"/>
      <c r="M953" s="364"/>
      <c r="N953" s="366"/>
      <c r="O953" s="366"/>
      <c r="P953" s="366"/>
      <c r="Q953" s="366"/>
      <c r="R953" s="365"/>
      <c r="S953" s="363"/>
      <c r="T953" s="367"/>
    </row>
    <row r="954" spans="1:20" x14ac:dyDescent="0.3">
      <c r="A954" s="200"/>
      <c r="B954" s="200"/>
      <c r="C954" s="360"/>
      <c r="D954" s="361"/>
      <c r="F954" s="363"/>
      <c r="G954" s="36"/>
      <c r="H954" s="364"/>
      <c r="I954" s="365"/>
      <c r="J954" s="364"/>
      <c r="K954" s="364"/>
      <c r="L954" s="365"/>
      <c r="M954" s="364"/>
      <c r="N954" s="366"/>
      <c r="O954" s="366"/>
      <c r="P954" s="366"/>
      <c r="Q954" s="366"/>
      <c r="R954" s="365"/>
      <c r="S954" s="363"/>
      <c r="T954" s="367"/>
    </row>
    <row r="955" spans="1:20" x14ac:dyDescent="0.3">
      <c r="A955" s="200"/>
      <c r="B955" s="200"/>
      <c r="C955" s="360"/>
      <c r="D955" s="361"/>
      <c r="F955" s="363"/>
      <c r="G955" s="36"/>
      <c r="H955" s="364"/>
      <c r="I955" s="365"/>
      <c r="J955" s="364"/>
      <c r="K955" s="364"/>
      <c r="L955" s="365"/>
      <c r="M955" s="364"/>
      <c r="N955" s="366"/>
      <c r="O955" s="366"/>
      <c r="P955" s="366"/>
      <c r="Q955" s="366"/>
      <c r="R955" s="365"/>
      <c r="S955" s="363"/>
      <c r="T955" s="367"/>
    </row>
    <row r="956" spans="1:20" x14ac:dyDescent="0.3">
      <c r="A956" s="200"/>
      <c r="B956" s="200"/>
      <c r="C956" s="360"/>
      <c r="D956" s="361"/>
      <c r="F956" s="363"/>
      <c r="G956" s="36"/>
      <c r="H956" s="364"/>
      <c r="I956" s="365"/>
      <c r="J956" s="364"/>
      <c r="K956" s="364"/>
      <c r="L956" s="365"/>
      <c r="M956" s="364"/>
      <c r="N956" s="366"/>
      <c r="O956" s="366"/>
      <c r="P956" s="366"/>
      <c r="Q956" s="366"/>
      <c r="R956" s="365"/>
      <c r="S956" s="363"/>
      <c r="T956" s="367"/>
    </row>
    <row r="957" spans="1:20" x14ac:dyDescent="0.3">
      <c r="A957" s="200"/>
      <c r="B957" s="200"/>
      <c r="C957" s="360"/>
      <c r="D957" s="361"/>
      <c r="F957" s="363"/>
      <c r="G957" s="36"/>
      <c r="H957" s="364"/>
      <c r="I957" s="365"/>
      <c r="J957" s="364"/>
      <c r="K957" s="364"/>
      <c r="L957" s="365"/>
      <c r="M957" s="364"/>
      <c r="N957" s="366"/>
      <c r="O957" s="366"/>
      <c r="P957" s="366"/>
      <c r="Q957" s="366"/>
      <c r="R957" s="365"/>
      <c r="S957" s="363"/>
      <c r="T957" s="367"/>
    </row>
    <row r="958" spans="1:20" x14ac:dyDescent="0.3">
      <c r="A958" s="200"/>
      <c r="B958" s="200"/>
      <c r="C958" s="360"/>
      <c r="D958" s="361"/>
      <c r="F958" s="363"/>
      <c r="G958" s="36"/>
      <c r="H958" s="364"/>
      <c r="I958" s="365"/>
      <c r="J958" s="364"/>
      <c r="K958" s="364"/>
      <c r="L958" s="365"/>
      <c r="M958" s="364"/>
      <c r="N958" s="366"/>
      <c r="O958" s="366"/>
      <c r="P958" s="366"/>
      <c r="Q958" s="366"/>
      <c r="R958" s="365"/>
      <c r="S958" s="363"/>
      <c r="T958" s="367"/>
    </row>
    <row r="959" spans="1:20" x14ac:dyDescent="0.3">
      <c r="A959" s="200"/>
      <c r="B959" s="200"/>
      <c r="C959" s="360"/>
      <c r="D959" s="361"/>
      <c r="F959" s="363"/>
      <c r="G959" s="36"/>
      <c r="H959" s="364"/>
      <c r="I959" s="365"/>
      <c r="J959" s="364"/>
      <c r="K959" s="364"/>
      <c r="L959" s="365"/>
      <c r="M959" s="364"/>
      <c r="N959" s="366"/>
      <c r="O959" s="366"/>
      <c r="P959" s="366"/>
      <c r="Q959" s="366"/>
      <c r="R959" s="365"/>
      <c r="S959" s="363"/>
      <c r="T959" s="367"/>
    </row>
    <row r="960" spans="1:20" x14ac:dyDescent="0.3">
      <c r="A960" s="200"/>
      <c r="B960" s="200"/>
      <c r="C960" s="360"/>
      <c r="D960" s="361"/>
      <c r="F960" s="363"/>
      <c r="G960" s="36"/>
      <c r="H960" s="364"/>
      <c r="I960" s="365"/>
      <c r="J960" s="364"/>
      <c r="K960" s="364"/>
      <c r="L960" s="365"/>
      <c r="M960" s="364"/>
      <c r="N960" s="366"/>
      <c r="O960" s="366"/>
      <c r="P960" s="366"/>
      <c r="Q960" s="366"/>
      <c r="R960" s="365"/>
      <c r="S960" s="363"/>
      <c r="T960" s="367"/>
    </row>
    <row r="961" spans="1:20" x14ac:dyDescent="0.3">
      <c r="A961" s="200"/>
      <c r="B961" s="200"/>
      <c r="C961" s="360"/>
      <c r="D961" s="361"/>
      <c r="F961" s="363"/>
      <c r="G961" s="36"/>
      <c r="H961" s="364"/>
      <c r="I961" s="365"/>
      <c r="J961" s="364"/>
      <c r="K961" s="364"/>
      <c r="L961" s="365"/>
      <c r="M961" s="364"/>
      <c r="N961" s="366"/>
      <c r="O961" s="366"/>
      <c r="P961" s="366"/>
      <c r="Q961" s="366"/>
      <c r="R961" s="365"/>
      <c r="S961" s="363"/>
      <c r="T961" s="367"/>
    </row>
    <row r="962" spans="1:20" x14ac:dyDescent="0.3">
      <c r="A962" s="200"/>
      <c r="B962" s="200"/>
      <c r="C962" s="360"/>
      <c r="D962" s="361"/>
      <c r="F962" s="363"/>
      <c r="G962" s="36"/>
      <c r="H962" s="364"/>
      <c r="I962" s="365"/>
      <c r="J962" s="364"/>
      <c r="K962" s="364"/>
      <c r="L962" s="365"/>
      <c r="M962" s="364"/>
      <c r="N962" s="366"/>
      <c r="O962" s="366"/>
      <c r="P962" s="366"/>
      <c r="Q962" s="366"/>
      <c r="R962" s="365"/>
      <c r="S962" s="363"/>
      <c r="T962" s="367"/>
    </row>
    <row r="963" spans="1:20" x14ac:dyDescent="0.3">
      <c r="A963" s="200"/>
      <c r="B963" s="200"/>
      <c r="C963" s="360"/>
      <c r="D963" s="361"/>
      <c r="F963" s="363"/>
      <c r="G963" s="36"/>
      <c r="H963" s="364"/>
      <c r="I963" s="365"/>
      <c r="J963" s="364"/>
      <c r="K963" s="364"/>
      <c r="L963" s="365"/>
      <c r="M963" s="364"/>
      <c r="N963" s="366"/>
      <c r="O963" s="366"/>
      <c r="P963" s="366"/>
      <c r="Q963" s="366"/>
      <c r="R963" s="365"/>
      <c r="S963" s="363"/>
      <c r="T963" s="367"/>
    </row>
    <row r="964" spans="1:20" x14ac:dyDescent="0.3">
      <c r="A964" s="200"/>
      <c r="B964" s="200"/>
      <c r="C964" s="360"/>
      <c r="D964" s="361"/>
      <c r="F964" s="363"/>
      <c r="G964" s="36"/>
      <c r="H964" s="364"/>
      <c r="I964" s="365"/>
      <c r="J964" s="364"/>
      <c r="K964" s="364"/>
      <c r="L964" s="365"/>
      <c r="M964" s="364"/>
      <c r="N964" s="366"/>
      <c r="O964" s="366"/>
      <c r="P964" s="366"/>
      <c r="Q964" s="366"/>
      <c r="R964" s="365"/>
      <c r="S964" s="363"/>
      <c r="T964" s="367"/>
    </row>
    <row r="965" spans="1:20" x14ac:dyDescent="0.3">
      <c r="A965" s="200"/>
      <c r="B965" s="200"/>
      <c r="C965" s="360"/>
      <c r="D965" s="361"/>
      <c r="F965" s="363"/>
      <c r="G965" s="36"/>
      <c r="H965" s="364"/>
      <c r="I965" s="365"/>
      <c r="J965" s="364"/>
      <c r="K965" s="364"/>
      <c r="L965" s="365"/>
      <c r="M965" s="364"/>
      <c r="N965" s="366"/>
      <c r="O965" s="366"/>
      <c r="P965" s="366"/>
      <c r="Q965" s="366"/>
      <c r="R965" s="365"/>
      <c r="S965" s="363"/>
      <c r="T965" s="367"/>
    </row>
    <row r="966" spans="1:20" x14ac:dyDescent="0.3">
      <c r="A966" s="200"/>
      <c r="B966" s="200"/>
      <c r="C966" s="360"/>
      <c r="D966" s="361"/>
      <c r="F966" s="363"/>
      <c r="G966" s="36"/>
      <c r="H966" s="364"/>
      <c r="I966" s="365"/>
      <c r="J966" s="364"/>
      <c r="K966" s="364"/>
      <c r="L966" s="365"/>
      <c r="M966" s="364"/>
      <c r="N966" s="366"/>
      <c r="O966" s="366"/>
      <c r="P966" s="366"/>
      <c r="Q966" s="366"/>
      <c r="R966" s="365"/>
      <c r="S966" s="363"/>
      <c r="T966" s="367"/>
    </row>
    <row r="967" spans="1:20" x14ac:dyDescent="0.3">
      <c r="A967" s="200"/>
      <c r="B967" s="200"/>
      <c r="C967" s="360"/>
      <c r="D967" s="361"/>
      <c r="F967" s="363"/>
      <c r="G967" s="36"/>
      <c r="H967" s="364"/>
      <c r="I967" s="365"/>
      <c r="J967" s="364"/>
      <c r="K967" s="364"/>
      <c r="L967" s="365"/>
      <c r="M967" s="364"/>
      <c r="N967" s="366"/>
      <c r="O967" s="366"/>
      <c r="P967" s="366"/>
      <c r="Q967" s="366"/>
      <c r="R967" s="365"/>
      <c r="S967" s="363"/>
      <c r="T967" s="367"/>
    </row>
    <row r="968" spans="1:20" x14ac:dyDescent="0.3">
      <c r="A968" s="200"/>
      <c r="B968" s="200"/>
      <c r="C968" s="360"/>
      <c r="D968" s="361"/>
      <c r="F968" s="363"/>
      <c r="G968" s="36"/>
      <c r="H968" s="364"/>
      <c r="I968" s="365"/>
      <c r="J968" s="364"/>
      <c r="K968" s="364"/>
      <c r="L968" s="365"/>
      <c r="M968" s="364"/>
      <c r="N968" s="366"/>
      <c r="O968" s="366"/>
      <c r="P968" s="366"/>
      <c r="Q968" s="366"/>
      <c r="R968" s="365"/>
      <c r="S968" s="363"/>
      <c r="T968" s="367"/>
    </row>
    <row r="969" spans="1:20" x14ac:dyDescent="0.3">
      <c r="A969" s="200"/>
      <c r="B969" s="200"/>
      <c r="C969" s="360"/>
      <c r="D969" s="361"/>
      <c r="F969" s="363"/>
      <c r="G969" s="36"/>
      <c r="H969" s="364"/>
      <c r="I969" s="365"/>
      <c r="J969" s="364"/>
      <c r="K969" s="364"/>
      <c r="L969" s="365"/>
      <c r="M969" s="364"/>
      <c r="N969" s="366"/>
      <c r="O969" s="366"/>
      <c r="P969" s="366"/>
      <c r="Q969" s="366"/>
      <c r="R969" s="365"/>
      <c r="S969" s="363"/>
      <c r="T969" s="367"/>
    </row>
    <row r="970" spans="1:20" x14ac:dyDescent="0.3">
      <c r="A970" s="200"/>
      <c r="B970" s="200"/>
      <c r="C970" s="360"/>
      <c r="D970" s="361"/>
      <c r="F970" s="363"/>
      <c r="G970" s="36"/>
      <c r="H970" s="364"/>
      <c r="I970" s="365"/>
      <c r="J970" s="364"/>
      <c r="K970" s="364"/>
      <c r="L970" s="365"/>
      <c r="M970" s="364"/>
      <c r="N970" s="366"/>
      <c r="O970" s="366"/>
      <c r="P970" s="366"/>
      <c r="Q970" s="366"/>
      <c r="R970" s="365"/>
      <c r="S970" s="363"/>
      <c r="T970" s="367"/>
    </row>
    <row r="971" spans="1:20" x14ac:dyDescent="0.3">
      <c r="A971" s="200"/>
      <c r="B971" s="200"/>
      <c r="C971" s="360"/>
      <c r="D971" s="361"/>
      <c r="F971" s="363"/>
      <c r="G971" s="36"/>
      <c r="H971" s="364"/>
      <c r="I971" s="365"/>
      <c r="J971" s="364"/>
      <c r="K971" s="364"/>
      <c r="L971" s="365"/>
      <c r="M971" s="364"/>
      <c r="N971" s="366"/>
      <c r="O971" s="366"/>
      <c r="P971" s="366"/>
      <c r="Q971" s="366"/>
      <c r="R971" s="365"/>
      <c r="S971" s="363"/>
      <c r="T971" s="367"/>
    </row>
    <row r="972" spans="1:20" x14ac:dyDescent="0.3">
      <c r="A972" s="200"/>
      <c r="B972" s="200"/>
      <c r="C972" s="360"/>
      <c r="D972" s="361"/>
      <c r="F972" s="363"/>
      <c r="G972" s="36"/>
      <c r="H972" s="364"/>
      <c r="I972" s="365"/>
      <c r="J972" s="364"/>
      <c r="K972" s="364"/>
      <c r="L972" s="365"/>
      <c r="M972" s="364"/>
      <c r="N972" s="366"/>
      <c r="O972" s="366"/>
      <c r="P972" s="366"/>
      <c r="Q972" s="366"/>
      <c r="R972" s="365"/>
      <c r="S972" s="363"/>
      <c r="T972" s="367"/>
    </row>
    <row r="973" spans="1:20" x14ac:dyDescent="0.3">
      <c r="A973" s="200"/>
      <c r="B973" s="200"/>
      <c r="C973" s="360"/>
      <c r="D973" s="361"/>
      <c r="F973" s="363"/>
      <c r="G973" s="36"/>
      <c r="H973" s="364"/>
      <c r="I973" s="365"/>
      <c r="J973" s="364"/>
      <c r="K973" s="364"/>
      <c r="L973" s="365"/>
      <c r="M973" s="364"/>
      <c r="N973" s="366"/>
      <c r="O973" s="366"/>
      <c r="P973" s="366"/>
      <c r="Q973" s="366"/>
      <c r="R973" s="365"/>
      <c r="S973" s="363"/>
      <c r="T973" s="367"/>
    </row>
    <row r="974" spans="1:20" x14ac:dyDescent="0.3">
      <c r="A974" s="200"/>
      <c r="B974" s="200"/>
      <c r="C974" s="360"/>
      <c r="D974" s="361"/>
      <c r="F974" s="363"/>
      <c r="G974" s="36"/>
      <c r="H974" s="364"/>
      <c r="I974" s="365"/>
      <c r="J974" s="364"/>
      <c r="K974" s="364"/>
      <c r="L974" s="365"/>
      <c r="M974" s="364"/>
      <c r="N974" s="366"/>
      <c r="O974" s="366"/>
      <c r="P974" s="366"/>
      <c r="Q974" s="366"/>
      <c r="R974" s="365"/>
      <c r="S974" s="363"/>
      <c r="T974" s="367"/>
    </row>
    <row r="975" spans="1:20" x14ac:dyDescent="0.3">
      <c r="A975" s="200"/>
      <c r="B975" s="200"/>
      <c r="C975" s="360"/>
      <c r="D975" s="361"/>
      <c r="F975" s="363"/>
      <c r="G975" s="36"/>
      <c r="H975" s="364"/>
      <c r="I975" s="365"/>
      <c r="J975" s="364"/>
      <c r="K975" s="364"/>
      <c r="L975" s="365"/>
      <c r="M975" s="364"/>
      <c r="N975" s="366"/>
      <c r="O975" s="366"/>
      <c r="P975" s="366"/>
      <c r="Q975" s="366"/>
      <c r="R975" s="365"/>
      <c r="S975" s="363"/>
      <c r="T975" s="367"/>
    </row>
    <row r="976" spans="1:20" x14ac:dyDescent="0.3">
      <c r="A976" s="200"/>
      <c r="B976" s="200"/>
      <c r="C976" s="360"/>
      <c r="D976" s="361"/>
      <c r="F976" s="363"/>
      <c r="G976" s="36"/>
      <c r="H976" s="364"/>
      <c r="I976" s="365"/>
      <c r="J976" s="364"/>
      <c r="K976" s="364"/>
      <c r="L976" s="365"/>
      <c r="M976" s="364"/>
      <c r="N976" s="366"/>
      <c r="O976" s="366"/>
      <c r="P976" s="366"/>
      <c r="Q976" s="366"/>
      <c r="R976" s="365"/>
      <c r="S976" s="363"/>
      <c r="T976" s="367"/>
    </row>
    <row r="977" spans="1:20" x14ac:dyDescent="0.3">
      <c r="A977" s="200"/>
      <c r="B977" s="200"/>
      <c r="C977" s="360"/>
      <c r="D977" s="361"/>
      <c r="F977" s="363"/>
      <c r="G977" s="36"/>
      <c r="H977" s="364"/>
      <c r="I977" s="365"/>
      <c r="J977" s="364"/>
      <c r="K977" s="364"/>
      <c r="L977" s="365"/>
      <c r="M977" s="364"/>
      <c r="N977" s="366"/>
      <c r="O977" s="366"/>
      <c r="P977" s="366"/>
      <c r="Q977" s="366"/>
      <c r="R977" s="365"/>
      <c r="S977" s="363"/>
      <c r="T977" s="367"/>
    </row>
    <row r="978" spans="1:20" x14ac:dyDescent="0.3">
      <c r="A978" s="200"/>
      <c r="B978" s="200"/>
      <c r="C978" s="360"/>
      <c r="D978" s="361"/>
      <c r="F978" s="363"/>
      <c r="G978" s="36"/>
      <c r="H978" s="364"/>
      <c r="I978" s="365"/>
      <c r="J978" s="364"/>
      <c r="K978" s="364"/>
      <c r="L978" s="365"/>
      <c r="M978" s="364"/>
      <c r="N978" s="366"/>
      <c r="O978" s="366"/>
      <c r="P978" s="366"/>
      <c r="Q978" s="366"/>
      <c r="R978" s="365"/>
      <c r="S978" s="363"/>
      <c r="T978" s="367"/>
    </row>
    <row r="979" spans="1:20" x14ac:dyDescent="0.3">
      <c r="A979" s="200"/>
      <c r="B979" s="200"/>
      <c r="C979" s="360"/>
      <c r="D979" s="361"/>
      <c r="F979" s="363"/>
      <c r="G979" s="36"/>
      <c r="H979" s="364"/>
      <c r="I979" s="365"/>
      <c r="J979" s="364"/>
      <c r="K979" s="364"/>
      <c r="L979" s="365"/>
      <c r="M979" s="364"/>
      <c r="N979" s="366"/>
      <c r="O979" s="366"/>
      <c r="P979" s="366"/>
      <c r="Q979" s="366"/>
      <c r="R979" s="365"/>
      <c r="S979" s="363"/>
      <c r="T979" s="367"/>
    </row>
    <row r="980" spans="1:20" x14ac:dyDescent="0.3">
      <c r="A980" s="200"/>
      <c r="B980" s="200"/>
      <c r="C980" s="360"/>
      <c r="D980" s="361"/>
      <c r="F980" s="363"/>
      <c r="G980" s="36"/>
      <c r="H980" s="364"/>
      <c r="I980" s="365"/>
      <c r="J980" s="364"/>
      <c r="K980" s="364"/>
      <c r="L980" s="365"/>
      <c r="M980" s="364"/>
      <c r="N980" s="366"/>
      <c r="O980" s="366"/>
      <c r="P980" s="366"/>
      <c r="Q980" s="366"/>
      <c r="R980" s="365"/>
      <c r="S980" s="363"/>
      <c r="T980" s="367"/>
    </row>
    <row r="981" spans="1:20" x14ac:dyDescent="0.3">
      <c r="A981" s="200"/>
      <c r="B981" s="200"/>
      <c r="C981" s="360"/>
      <c r="D981" s="361"/>
      <c r="F981" s="363"/>
      <c r="G981" s="36"/>
      <c r="H981" s="364"/>
      <c r="I981" s="365"/>
      <c r="J981" s="364"/>
      <c r="K981" s="364"/>
      <c r="L981" s="365"/>
      <c r="M981" s="364"/>
      <c r="N981" s="366"/>
      <c r="O981" s="366"/>
      <c r="P981" s="366"/>
      <c r="Q981" s="366"/>
      <c r="R981" s="365"/>
      <c r="S981" s="363"/>
      <c r="T981" s="367"/>
    </row>
    <row r="982" spans="1:20" x14ac:dyDescent="0.3">
      <c r="A982" s="200"/>
      <c r="B982" s="200"/>
      <c r="C982" s="360"/>
      <c r="D982" s="361"/>
      <c r="F982" s="363"/>
      <c r="G982" s="36"/>
      <c r="H982" s="364"/>
      <c r="I982" s="365"/>
      <c r="J982" s="364"/>
      <c r="K982" s="364"/>
      <c r="L982" s="365"/>
      <c r="M982" s="364"/>
      <c r="N982" s="366"/>
      <c r="O982" s="366"/>
      <c r="P982" s="366"/>
      <c r="Q982" s="366"/>
      <c r="R982" s="365"/>
      <c r="S982" s="363"/>
      <c r="T982" s="367"/>
    </row>
    <row r="983" spans="1:20" x14ac:dyDescent="0.3">
      <c r="A983" s="200"/>
      <c r="B983" s="200"/>
      <c r="C983" s="360"/>
      <c r="D983" s="361"/>
      <c r="F983" s="363"/>
      <c r="G983" s="36"/>
      <c r="H983" s="364"/>
      <c r="I983" s="365"/>
      <c r="J983" s="364"/>
      <c r="K983" s="364"/>
      <c r="L983" s="365"/>
      <c r="M983" s="364"/>
      <c r="N983" s="366"/>
      <c r="O983" s="366"/>
      <c r="P983" s="366"/>
      <c r="Q983" s="366"/>
      <c r="R983" s="365"/>
      <c r="S983" s="363"/>
      <c r="T983" s="367"/>
    </row>
    <row r="984" spans="1:20" x14ac:dyDescent="0.3">
      <c r="A984" s="200"/>
      <c r="B984" s="200"/>
      <c r="C984" s="360"/>
      <c r="D984" s="361"/>
      <c r="F984" s="363"/>
      <c r="G984" s="36"/>
      <c r="H984" s="364"/>
      <c r="I984" s="365"/>
      <c r="J984" s="364"/>
      <c r="K984" s="364"/>
      <c r="L984" s="365"/>
      <c r="M984" s="364"/>
      <c r="N984" s="366"/>
      <c r="O984" s="366"/>
      <c r="P984" s="366"/>
      <c r="Q984" s="366"/>
      <c r="R984" s="365"/>
      <c r="S984" s="363"/>
      <c r="T984" s="367"/>
    </row>
    <row r="985" spans="1:20" x14ac:dyDescent="0.3">
      <c r="A985" s="200"/>
      <c r="B985" s="200"/>
      <c r="C985" s="360"/>
      <c r="D985" s="361"/>
      <c r="F985" s="363"/>
      <c r="G985" s="36"/>
      <c r="H985" s="364"/>
      <c r="I985" s="365"/>
      <c r="J985" s="364"/>
      <c r="K985" s="364"/>
      <c r="L985" s="365"/>
      <c r="M985" s="364"/>
      <c r="N985" s="366"/>
      <c r="O985" s="366"/>
      <c r="P985" s="366"/>
      <c r="Q985" s="366"/>
      <c r="R985" s="365"/>
      <c r="S985" s="363"/>
      <c r="T985" s="367"/>
    </row>
    <row r="986" spans="1:20" x14ac:dyDescent="0.3">
      <c r="A986" s="200"/>
      <c r="B986" s="200"/>
      <c r="C986" s="360"/>
      <c r="D986" s="361"/>
      <c r="F986" s="363"/>
      <c r="G986" s="36"/>
      <c r="H986" s="364"/>
      <c r="I986" s="365"/>
      <c r="J986" s="364"/>
      <c r="K986" s="364"/>
      <c r="L986" s="365"/>
      <c r="M986" s="364"/>
      <c r="N986" s="366"/>
      <c r="O986" s="366"/>
      <c r="P986" s="366"/>
      <c r="Q986" s="366"/>
      <c r="R986" s="365"/>
      <c r="S986" s="363"/>
      <c r="T986" s="367"/>
    </row>
    <row r="987" spans="1:20" x14ac:dyDescent="0.3">
      <c r="A987" s="200"/>
      <c r="B987" s="200"/>
      <c r="C987" s="360"/>
      <c r="D987" s="361"/>
      <c r="F987" s="363"/>
      <c r="G987" s="36"/>
      <c r="H987" s="364"/>
      <c r="I987" s="365"/>
      <c r="J987" s="364"/>
      <c r="K987" s="364"/>
      <c r="L987" s="365"/>
      <c r="M987" s="364"/>
      <c r="N987" s="366"/>
      <c r="O987" s="366"/>
      <c r="P987" s="366"/>
      <c r="Q987" s="366"/>
      <c r="R987" s="365"/>
      <c r="S987" s="363"/>
      <c r="T987" s="367"/>
    </row>
    <row r="988" spans="1:20" x14ac:dyDescent="0.3">
      <c r="A988" s="200"/>
      <c r="B988" s="200"/>
      <c r="C988" s="360"/>
      <c r="D988" s="361"/>
      <c r="F988" s="363"/>
      <c r="G988" s="36"/>
      <c r="H988" s="364"/>
      <c r="I988" s="365"/>
      <c r="J988" s="364"/>
      <c r="K988" s="364"/>
      <c r="L988" s="365"/>
      <c r="M988" s="364"/>
      <c r="N988" s="366"/>
      <c r="O988" s="366"/>
      <c r="P988" s="366"/>
      <c r="Q988" s="366"/>
      <c r="R988" s="365"/>
      <c r="S988" s="363"/>
      <c r="T988" s="367"/>
    </row>
    <row r="989" spans="1:20" x14ac:dyDescent="0.3">
      <c r="A989" s="200"/>
      <c r="B989" s="200"/>
      <c r="C989" s="360"/>
      <c r="D989" s="361"/>
      <c r="F989" s="363"/>
      <c r="G989" s="36"/>
      <c r="H989" s="364"/>
      <c r="I989" s="365"/>
      <c r="J989" s="364"/>
      <c r="K989" s="364"/>
      <c r="L989" s="365"/>
      <c r="M989" s="364"/>
      <c r="N989" s="366"/>
      <c r="O989" s="366"/>
      <c r="P989" s="366"/>
      <c r="Q989" s="366"/>
      <c r="R989" s="365"/>
      <c r="S989" s="363"/>
      <c r="T989" s="367"/>
    </row>
    <row r="990" spans="1:20" x14ac:dyDescent="0.3">
      <c r="A990" s="200"/>
      <c r="B990" s="200"/>
      <c r="C990" s="360"/>
      <c r="D990" s="361"/>
      <c r="F990" s="363"/>
      <c r="G990" s="36"/>
      <c r="H990" s="364"/>
      <c r="I990" s="365"/>
      <c r="J990" s="364"/>
      <c r="K990" s="364"/>
      <c r="L990" s="365"/>
      <c r="M990" s="364"/>
      <c r="N990" s="366"/>
      <c r="O990" s="366"/>
      <c r="P990" s="366"/>
      <c r="Q990" s="366"/>
      <c r="R990" s="365"/>
      <c r="S990" s="363"/>
      <c r="T990" s="367"/>
    </row>
    <row r="991" spans="1:20" x14ac:dyDescent="0.3">
      <c r="A991" s="200"/>
      <c r="B991" s="200"/>
      <c r="C991" s="360"/>
      <c r="D991" s="361"/>
      <c r="F991" s="363"/>
      <c r="G991" s="36"/>
      <c r="H991" s="364"/>
      <c r="I991" s="365"/>
      <c r="J991" s="364"/>
      <c r="K991" s="364"/>
      <c r="L991" s="365"/>
      <c r="M991" s="364"/>
      <c r="N991" s="366"/>
      <c r="O991" s="366"/>
      <c r="P991" s="366"/>
      <c r="Q991" s="366"/>
      <c r="R991" s="365"/>
      <c r="S991" s="363"/>
      <c r="T991" s="367"/>
    </row>
    <row r="992" spans="1:20" x14ac:dyDescent="0.3">
      <c r="A992" s="200"/>
      <c r="B992" s="200"/>
      <c r="C992" s="360"/>
      <c r="D992" s="361"/>
      <c r="F992" s="363"/>
      <c r="G992" s="36"/>
      <c r="H992" s="364"/>
      <c r="I992" s="365"/>
      <c r="J992" s="364"/>
      <c r="K992" s="364"/>
      <c r="L992" s="365"/>
      <c r="M992" s="364"/>
      <c r="N992" s="366"/>
      <c r="O992" s="366"/>
      <c r="P992" s="366"/>
      <c r="Q992" s="366"/>
      <c r="R992" s="365"/>
      <c r="S992" s="363"/>
      <c r="T992" s="367"/>
    </row>
    <row r="993" spans="1:20" x14ac:dyDescent="0.3">
      <c r="A993" s="200"/>
      <c r="B993" s="200"/>
      <c r="C993" s="360"/>
      <c r="D993" s="361"/>
      <c r="F993" s="363"/>
      <c r="G993" s="36"/>
      <c r="H993" s="364"/>
      <c r="I993" s="365"/>
      <c r="J993" s="364"/>
      <c r="K993" s="364"/>
      <c r="L993" s="365"/>
      <c r="M993" s="364"/>
      <c r="N993" s="366"/>
      <c r="O993" s="366"/>
      <c r="P993" s="366"/>
      <c r="Q993" s="366"/>
      <c r="R993" s="365"/>
      <c r="S993" s="363"/>
      <c r="T993" s="367"/>
    </row>
    <row r="994" spans="1:20" x14ac:dyDescent="0.3">
      <c r="A994" s="200"/>
      <c r="B994" s="200"/>
      <c r="C994" s="360"/>
      <c r="D994" s="361"/>
      <c r="F994" s="363"/>
      <c r="G994" s="36"/>
      <c r="H994" s="364"/>
      <c r="I994" s="365"/>
      <c r="J994" s="364"/>
      <c r="K994" s="364"/>
      <c r="L994" s="365"/>
      <c r="M994" s="364"/>
      <c r="N994" s="366"/>
      <c r="O994" s="366"/>
      <c r="P994" s="366"/>
      <c r="Q994" s="366"/>
      <c r="R994" s="365"/>
      <c r="S994" s="363"/>
      <c r="T994" s="367"/>
    </row>
    <row r="995" spans="1:20" x14ac:dyDescent="0.3">
      <c r="A995" s="200"/>
      <c r="B995" s="200"/>
      <c r="C995" s="360"/>
      <c r="D995" s="361"/>
      <c r="F995" s="363"/>
      <c r="G995" s="36"/>
      <c r="H995" s="364"/>
      <c r="I995" s="365"/>
      <c r="J995" s="364"/>
      <c r="K995" s="364"/>
      <c r="L995" s="365"/>
      <c r="M995" s="364"/>
      <c r="N995" s="366"/>
      <c r="O995" s="366"/>
      <c r="P995" s="366"/>
      <c r="Q995" s="366"/>
      <c r="R995" s="365"/>
      <c r="S995" s="363"/>
      <c r="T995" s="367"/>
    </row>
    <row r="996" spans="1:20" x14ac:dyDescent="0.3">
      <c r="A996" s="200"/>
      <c r="B996" s="200"/>
      <c r="C996" s="360"/>
      <c r="D996" s="361"/>
      <c r="F996" s="363"/>
      <c r="G996" s="36"/>
      <c r="H996" s="364"/>
      <c r="I996" s="365"/>
      <c r="J996" s="364"/>
      <c r="K996" s="364"/>
      <c r="L996" s="365"/>
      <c r="M996" s="364"/>
      <c r="N996" s="366"/>
      <c r="O996" s="366"/>
      <c r="P996" s="366"/>
      <c r="Q996" s="366"/>
      <c r="R996" s="365"/>
      <c r="S996" s="363"/>
      <c r="T996" s="367"/>
    </row>
    <row r="997" spans="1:20" x14ac:dyDescent="0.3">
      <c r="A997" s="200"/>
      <c r="B997" s="200"/>
      <c r="C997" s="360"/>
      <c r="D997" s="361"/>
      <c r="F997" s="363"/>
      <c r="G997" s="36"/>
      <c r="H997" s="364"/>
      <c r="I997" s="365"/>
      <c r="J997" s="364"/>
      <c r="K997" s="364"/>
      <c r="L997" s="365"/>
      <c r="M997" s="364"/>
      <c r="N997" s="366"/>
      <c r="O997" s="366"/>
      <c r="P997" s="366"/>
      <c r="Q997" s="366"/>
      <c r="R997" s="365"/>
      <c r="S997" s="363"/>
      <c r="T997" s="367"/>
    </row>
    <row r="998" spans="1:20" x14ac:dyDescent="0.3">
      <c r="A998" s="200"/>
      <c r="B998" s="200"/>
      <c r="C998" s="360"/>
      <c r="D998" s="361"/>
      <c r="F998" s="363"/>
      <c r="G998" s="36"/>
      <c r="H998" s="364"/>
      <c r="I998" s="365"/>
      <c r="J998" s="364"/>
      <c r="K998" s="364"/>
      <c r="L998" s="365"/>
      <c r="M998" s="364"/>
      <c r="N998" s="366"/>
      <c r="O998" s="366"/>
      <c r="P998" s="366"/>
      <c r="Q998" s="366"/>
      <c r="R998" s="365"/>
      <c r="S998" s="363"/>
      <c r="T998" s="367"/>
    </row>
    <row r="999" spans="1:20" x14ac:dyDescent="0.3">
      <c r="A999" s="200"/>
      <c r="B999" s="200"/>
      <c r="C999" s="360"/>
      <c r="D999" s="361"/>
      <c r="F999" s="363"/>
      <c r="G999" s="36"/>
      <c r="H999" s="364"/>
      <c r="I999" s="365"/>
      <c r="J999" s="364"/>
      <c r="K999" s="364"/>
      <c r="L999" s="365"/>
      <c r="M999" s="364"/>
      <c r="N999" s="366"/>
      <c r="O999" s="366"/>
      <c r="P999" s="366"/>
      <c r="Q999" s="366"/>
      <c r="R999" s="365"/>
      <c r="S999" s="363"/>
      <c r="T999" s="367"/>
    </row>
    <row r="1000" spans="1:20" x14ac:dyDescent="0.3">
      <c r="A1000" s="200"/>
      <c r="B1000" s="200"/>
      <c r="C1000" s="360"/>
      <c r="D1000" s="361"/>
      <c r="F1000" s="363"/>
      <c r="G1000" s="36"/>
      <c r="H1000" s="364"/>
      <c r="I1000" s="365"/>
      <c r="J1000" s="364"/>
      <c r="K1000" s="364"/>
      <c r="L1000" s="365"/>
      <c r="M1000" s="364"/>
      <c r="N1000" s="366"/>
      <c r="O1000" s="366"/>
      <c r="P1000" s="366"/>
      <c r="Q1000" s="366"/>
      <c r="R1000" s="365"/>
      <c r="S1000" s="363"/>
      <c r="T1000" s="367"/>
    </row>
    <row r="1001" spans="1:20" x14ac:dyDescent="0.3">
      <c r="A1001" s="200"/>
      <c r="B1001" s="200"/>
      <c r="C1001" s="360"/>
      <c r="D1001" s="361"/>
      <c r="F1001" s="363"/>
      <c r="G1001" s="36"/>
      <c r="H1001" s="364"/>
      <c r="I1001" s="365"/>
      <c r="J1001" s="364"/>
      <c r="K1001" s="364"/>
      <c r="L1001" s="365"/>
      <c r="M1001" s="364"/>
      <c r="N1001" s="366"/>
      <c r="O1001" s="366"/>
      <c r="P1001" s="366"/>
      <c r="Q1001" s="366"/>
      <c r="R1001" s="365"/>
      <c r="S1001" s="363"/>
      <c r="T1001" s="367"/>
    </row>
    <row r="1002" spans="1:20" x14ac:dyDescent="0.3">
      <c r="A1002" s="200"/>
      <c r="B1002" s="200"/>
      <c r="C1002" s="360"/>
      <c r="D1002" s="361"/>
      <c r="F1002" s="363"/>
      <c r="G1002" s="36"/>
      <c r="H1002" s="364"/>
      <c r="I1002" s="365"/>
      <c r="J1002" s="364"/>
      <c r="K1002" s="364"/>
      <c r="L1002" s="365"/>
      <c r="M1002" s="364"/>
      <c r="N1002" s="366"/>
      <c r="O1002" s="366"/>
      <c r="P1002" s="366"/>
      <c r="Q1002" s="366"/>
      <c r="R1002" s="365"/>
      <c r="S1002" s="363"/>
      <c r="T1002" s="367"/>
    </row>
    <row r="1003" spans="1:20" x14ac:dyDescent="0.3">
      <c r="A1003" s="200"/>
      <c r="B1003" s="200"/>
      <c r="C1003" s="360"/>
      <c r="D1003" s="361"/>
      <c r="F1003" s="363"/>
      <c r="G1003" s="36"/>
      <c r="H1003" s="364"/>
      <c r="I1003" s="365"/>
      <c r="J1003" s="364"/>
      <c r="K1003" s="364"/>
      <c r="L1003" s="365"/>
      <c r="M1003" s="364"/>
      <c r="N1003" s="366"/>
      <c r="O1003" s="366"/>
      <c r="P1003" s="366"/>
      <c r="Q1003" s="366"/>
      <c r="R1003" s="365"/>
      <c r="S1003" s="363"/>
      <c r="T1003" s="367"/>
    </row>
    <row r="1004" spans="1:20" x14ac:dyDescent="0.3">
      <c r="A1004" s="200"/>
      <c r="B1004" s="200"/>
      <c r="C1004" s="360"/>
      <c r="D1004" s="361"/>
      <c r="F1004" s="363"/>
      <c r="G1004" s="36"/>
      <c r="H1004" s="364"/>
      <c r="I1004" s="365"/>
      <c r="J1004" s="364"/>
      <c r="K1004" s="364"/>
      <c r="L1004" s="365"/>
      <c r="M1004" s="364"/>
      <c r="N1004" s="366"/>
      <c r="O1004" s="366"/>
      <c r="P1004" s="366"/>
      <c r="Q1004" s="366"/>
      <c r="R1004" s="365"/>
      <c r="S1004" s="363"/>
      <c r="T1004" s="367"/>
    </row>
    <row r="1005" spans="1:20" x14ac:dyDescent="0.3">
      <c r="A1005" s="200"/>
      <c r="B1005" s="200"/>
      <c r="C1005" s="360"/>
      <c r="D1005" s="361"/>
      <c r="F1005" s="363"/>
      <c r="G1005" s="36"/>
      <c r="H1005" s="364"/>
      <c r="I1005" s="365"/>
      <c r="J1005" s="364"/>
      <c r="K1005" s="364"/>
      <c r="L1005" s="365"/>
      <c r="M1005" s="364"/>
      <c r="N1005" s="366"/>
      <c r="O1005" s="366"/>
      <c r="P1005" s="366"/>
      <c r="Q1005" s="366"/>
      <c r="R1005" s="365"/>
      <c r="S1005" s="363"/>
      <c r="T1005" s="367"/>
    </row>
    <row r="1006" spans="1:20" x14ac:dyDescent="0.3">
      <c r="A1006" s="200"/>
      <c r="B1006" s="200"/>
      <c r="C1006" s="360"/>
      <c r="D1006" s="361"/>
      <c r="F1006" s="363"/>
      <c r="G1006" s="36"/>
      <c r="H1006" s="364"/>
      <c r="I1006" s="365"/>
      <c r="J1006" s="364"/>
      <c r="K1006" s="364"/>
      <c r="L1006" s="365"/>
      <c r="M1006" s="364"/>
      <c r="N1006" s="366"/>
      <c r="O1006" s="366"/>
      <c r="P1006" s="366"/>
      <c r="Q1006" s="366"/>
      <c r="R1006" s="365"/>
      <c r="S1006" s="363"/>
      <c r="T1006" s="367"/>
    </row>
    <row r="1007" spans="1:20" x14ac:dyDescent="0.3">
      <c r="A1007" s="200"/>
      <c r="B1007" s="200"/>
      <c r="C1007" s="360"/>
      <c r="D1007" s="361"/>
      <c r="F1007" s="363"/>
      <c r="G1007" s="36"/>
      <c r="H1007" s="364"/>
      <c r="I1007" s="365"/>
      <c r="J1007" s="364"/>
      <c r="K1007" s="364"/>
      <c r="L1007" s="365"/>
      <c r="M1007" s="364"/>
      <c r="N1007" s="366"/>
      <c r="O1007" s="366"/>
      <c r="P1007" s="366"/>
      <c r="Q1007" s="366"/>
      <c r="R1007" s="365"/>
      <c r="S1007" s="363"/>
      <c r="T1007" s="367"/>
    </row>
    <row r="1008" spans="1:20" x14ac:dyDescent="0.3">
      <c r="A1008" s="200"/>
      <c r="B1008" s="200"/>
      <c r="C1008" s="360"/>
      <c r="D1008" s="361"/>
      <c r="F1008" s="363"/>
      <c r="G1008" s="36"/>
      <c r="H1008" s="364"/>
      <c r="I1008" s="365"/>
      <c r="J1008" s="364"/>
      <c r="K1008" s="364"/>
      <c r="L1008" s="365"/>
      <c r="M1008" s="364"/>
      <c r="N1008" s="366"/>
      <c r="O1008" s="366"/>
      <c r="P1008" s="366"/>
      <c r="Q1008" s="366"/>
      <c r="R1008" s="365"/>
      <c r="S1008" s="363"/>
      <c r="T1008" s="367"/>
    </row>
    <row r="1009" spans="1:20" x14ac:dyDescent="0.3">
      <c r="A1009" s="200"/>
      <c r="B1009" s="200"/>
      <c r="C1009" s="360"/>
      <c r="D1009" s="361"/>
      <c r="F1009" s="363"/>
      <c r="G1009" s="36"/>
      <c r="H1009" s="364"/>
      <c r="I1009" s="365"/>
      <c r="J1009" s="364"/>
      <c r="K1009" s="364"/>
      <c r="L1009" s="365"/>
      <c r="M1009" s="364"/>
      <c r="N1009" s="366"/>
      <c r="O1009" s="366"/>
      <c r="P1009" s="366"/>
      <c r="Q1009" s="366"/>
      <c r="R1009" s="365"/>
      <c r="S1009" s="363"/>
      <c r="T1009" s="367"/>
    </row>
    <row r="1010" spans="1:20" x14ac:dyDescent="0.3">
      <c r="A1010" s="200"/>
      <c r="B1010" s="200"/>
      <c r="C1010" s="360"/>
      <c r="D1010" s="361"/>
      <c r="F1010" s="363"/>
      <c r="G1010" s="36"/>
      <c r="H1010" s="364"/>
      <c r="I1010" s="365"/>
      <c r="J1010" s="364"/>
      <c r="K1010" s="364"/>
      <c r="L1010" s="365"/>
      <c r="M1010" s="364"/>
      <c r="N1010" s="366"/>
      <c r="O1010" s="366"/>
      <c r="P1010" s="366"/>
      <c r="Q1010" s="366"/>
      <c r="R1010" s="365"/>
      <c r="S1010" s="363"/>
      <c r="T1010" s="367"/>
    </row>
    <row r="1011" spans="1:20" x14ac:dyDescent="0.3">
      <c r="A1011" s="200"/>
      <c r="B1011" s="200"/>
      <c r="C1011" s="360"/>
      <c r="D1011" s="361"/>
      <c r="F1011" s="363"/>
      <c r="G1011" s="36"/>
      <c r="H1011" s="364"/>
      <c r="I1011" s="365"/>
      <c r="J1011" s="364"/>
      <c r="K1011" s="364"/>
      <c r="L1011" s="365"/>
      <c r="M1011" s="364"/>
      <c r="N1011" s="366"/>
      <c r="O1011" s="366"/>
      <c r="P1011" s="366"/>
      <c r="Q1011" s="366"/>
      <c r="R1011" s="365"/>
      <c r="S1011" s="363"/>
      <c r="T1011" s="367"/>
    </row>
    <row r="1012" spans="1:20" x14ac:dyDescent="0.3">
      <c r="A1012" s="200"/>
      <c r="B1012" s="200"/>
      <c r="C1012" s="360"/>
      <c r="D1012" s="361"/>
      <c r="F1012" s="363"/>
      <c r="G1012" s="36"/>
      <c r="H1012" s="364"/>
      <c r="I1012" s="365"/>
      <c r="J1012" s="364"/>
      <c r="K1012" s="364"/>
      <c r="L1012" s="365"/>
      <c r="M1012" s="364"/>
      <c r="N1012" s="366"/>
      <c r="O1012" s="366"/>
      <c r="P1012" s="366"/>
      <c r="Q1012" s="366"/>
      <c r="R1012" s="365"/>
      <c r="S1012" s="363"/>
      <c r="T1012" s="367"/>
    </row>
    <row r="1013" spans="1:20" x14ac:dyDescent="0.3">
      <c r="A1013" s="200"/>
      <c r="B1013" s="200"/>
      <c r="C1013" s="360"/>
      <c r="D1013" s="361"/>
      <c r="F1013" s="363"/>
      <c r="G1013" s="36"/>
      <c r="H1013" s="364"/>
      <c r="I1013" s="365"/>
      <c r="J1013" s="364"/>
      <c r="K1013" s="364"/>
      <c r="L1013" s="365"/>
      <c r="M1013" s="364"/>
      <c r="N1013" s="366"/>
      <c r="O1013" s="366"/>
      <c r="P1013" s="366"/>
      <c r="Q1013" s="366"/>
      <c r="R1013" s="365"/>
      <c r="S1013" s="363"/>
      <c r="T1013" s="367"/>
    </row>
    <row r="1014" spans="1:20" x14ac:dyDescent="0.3">
      <c r="A1014" s="200"/>
      <c r="B1014" s="200"/>
      <c r="C1014" s="360"/>
      <c r="D1014" s="361"/>
      <c r="F1014" s="363"/>
      <c r="G1014" s="36"/>
      <c r="H1014" s="364"/>
      <c r="I1014" s="365"/>
      <c r="J1014" s="364"/>
      <c r="K1014" s="364"/>
      <c r="L1014" s="365"/>
      <c r="M1014" s="364"/>
      <c r="N1014" s="366"/>
      <c r="O1014" s="366"/>
      <c r="P1014" s="366"/>
      <c r="Q1014" s="366"/>
      <c r="R1014" s="365"/>
      <c r="S1014" s="363"/>
      <c r="T1014" s="367"/>
    </row>
    <row r="1015" spans="1:20" x14ac:dyDescent="0.3">
      <c r="A1015" s="200"/>
      <c r="B1015" s="200"/>
      <c r="C1015" s="360"/>
      <c r="D1015" s="361"/>
      <c r="F1015" s="363"/>
      <c r="G1015" s="36"/>
      <c r="H1015" s="364"/>
      <c r="I1015" s="365"/>
      <c r="J1015" s="364"/>
      <c r="K1015" s="364"/>
      <c r="L1015" s="365"/>
      <c r="M1015" s="364"/>
      <c r="N1015" s="366"/>
      <c r="O1015" s="366"/>
      <c r="P1015" s="366"/>
      <c r="Q1015" s="366"/>
      <c r="R1015" s="365"/>
      <c r="S1015" s="363"/>
      <c r="T1015" s="367"/>
    </row>
    <row r="1016" spans="1:20" x14ac:dyDescent="0.3">
      <c r="A1016" s="200"/>
      <c r="B1016" s="200"/>
      <c r="C1016" s="360"/>
      <c r="D1016" s="361"/>
      <c r="F1016" s="363"/>
      <c r="G1016" s="36"/>
      <c r="H1016" s="364"/>
      <c r="I1016" s="365"/>
      <c r="J1016" s="364"/>
      <c r="K1016" s="364"/>
      <c r="L1016" s="365"/>
      <c r="M1016" s="364"/>
      <c r="N1016" s="366"/>
      <c r="O1016" s="366"/>
      <c r="P1016" s="366"/>
      <c r="Q1016" s="366"/>
      <c r="R1016" s="365"/>
      <c r="S1016" s="363"/>
      <c r="T1016" s="367"/>
    </row>
    <row r="1017" spans="1:20" x14ac:dyDescent="0.3">
      <c r="A1017" s="200"/>
      <c r="B1017" s="200"/>
      <c r="C1017" s="360"/>
      <c r="D1017" s="361"/>
      <c r="F1017" s="363"/>
      <c r="G1017" s="36"/>
      <c r="H1017" s="364"/>
      <c r="I1017" s="365"/>
      <c r="J1017" s="364"/>
      <c r="K1017" s="364"/>
      <c r="L1017" s="365"/>
      <c r="M1017" s="364"/>
      <c r="N1017" s="366"/>
      <c r="O1017" s="366"/>
      <c r="P1017" s="366"/>
      <c r="Q1017" s="366"/>
      <c r="R1017" s="365"/>
      <c r="S1017" s="363"/>
      <c r="T1017" s="367"/>
    </row>
    <row r="1018" spans="1:20" x14ac:dyDescent="0.3">
      <c r="A1018" s="200"/>
      <c r="B1018" s="200"/>
      <c r="C1018" s="360"/>
      <c r="D1018" s="361"/>
      <c r="F1018" s="363"/>
      <c r="G1018" s="36"/>
      <c r="H1018" s="364"/>
      <c r="I1018" s="365"/>
      <c r="J1018" s="364"/>
      <c r="K1018" s="364"/>
      <c r="L1018" s="365"/>
      <c r="M1018" s="364"/>
      <c r="N1018" s="366"/>
      <c r="O1018" s="366"/>
      <c r="P1018" s="366"/>
      <c r="Q1018" s="366"/>
      <c r="R1018" s="365"/>
      <c r="S1018" s="363"/>
      <c r="T1018" s="367"/>
    </row>
    <row r="1019" spans="1:20" x14ac:dyDescent="0.3">
      <c r="A1019" s="200"/>
      <c r="B1019" s="200"/>
      <c r="C1019" s="360"/>
      <c r="D1019" s="361"/>
      <c r="F1019" s="363"/>
      <c r="G1019" s="36"/>
      <c r="H1019" s="364"/>
      <c r="I1019" s="365"/>
      <c r="J1019" s="364"/>
      <c r="K1019" s="364"/>
      <c r="L1019" s="365"/>
      <c r="M1019" s="364"/>
      <c r="N1019" s="366"/>
      <c r="O1019" s="366"/>
      <c r="P1019" s="366"/>
      <c r="Q1019" s="366"/>
      <c r="R1019" s="365"/>
      <c r="S1019" s="363"/>
      <c r="T1019" s="367"/>
    </row>
    <row r="1020" spans="1:20" x14ac:dyDescent="0.3">
      <c r="A1020" s="200"/>
      <c r="B1020" s="200"/>
      <c r="C1020" s="360"/>
      <c r="D1020" s="361"/>
      <c r="F1020" s="363"/>
      <c r="G1020" s="36"/>
      <c r="H1020" s="364"/>
      <c r="I1020" s="365"/>
      <c r="J1020" s="364"/>
      <c r="K1020" s="364"/>
      <c r="L1020" s="365"/>
      <c r="M1020" s="364"/>
      <c r="N1020" s="366"/>
      <c r="O1020" s="366"/>
      <c r="P1020" s="366"/>
      <c r="Q1020" s="366"/>
      <c r="R1020" s="365"/>
      <c r="S1020" s="363"/>
      <c r="T1020" s="367"/>
    </row>
    <row r="1021" spans="1:20" x14ac:dyDescent="0.3">
      <c r="A1021" s="200"/>
      <c r="B1021" s="200"/>
      <c r="C1021" s="360"/>
      <c r="D1021" s="361"/>
      <c r="F1021" s="363"/>
      <c r="G1021" s="36"/>
      <c r="H1021" s="364"/>
      <c r="I1021" s="365"/>
      <c r="J1021" s="364"/>
      <c r="K1021" s="364"/>
      <c r="L1021" s="365"/>
      <c r="M1021" s="364"/>
      <c r="N1021" s="366"/>
      <c r="O1021" s="366"/>
      <c r="P1021" s="366"/>
      <c r="Q1021" s="366"/>
      <c r="R1021" s="365"/>
      <c r="S1021" s="363"/>
      <c r="T1021" s="367"/>
    </row>
    <row r="1022" spans="1:20" x14ac:dyDescent="0.3">
      <c r="A1022" s="200"/>
      <c r="B1022" s="200"/>
      <c r="C1022" s="360"/>
      <c r="D1022" s="361"/>
      <c r="F1022" s="363"/>
      <c r="G1022" s="36"/>
      <c r="H1022" s="364"/>
      <c r="I1022" s="365"/>
      <c r="J1022" s="364"/>
      <c r="K1022" s="364"/>
      <c r="L1022" s="365"/>
      <c r="M1022" s="364"/>
      <c r="N1022" s="366"/>
      <c r="O1022" s="366"/>
      <c r="P1022" s="366"/>
      <c r="Q1022" s="366"/>
      <c r="R1022" s="365"/>
      <c r="S1022" s="363"/>
      <c r="T1022" s="367"/>
    </row>
    <row r="1023" spans="1:20" x14ac:dyDescent="0.3">
      <c r="A1023" s="200"/>
      <c r="B1023" s="200"/>
      <c r="C1023" s="360"/>
      <c r="D1023" s="361"/>
      <c r="F1023" s="363"/>
      <c r="G1023" s="36"/>
      <c r="H1023" s="364"/>
      <c r="I1023" s="365"/>
      <c r="J1023" s="364"/>
      <c r="K1023" s="364"/>
      <c r="L1023" s="365"/>
      <c r="M1023" s="364"/>
      <c r="N1023" s="366"/>
      <c r="O1023" s="366"/>
      <c r="P1023" s="366"/>
      <c r="Q1023" s="366"/>
      <c r="R1023" s="365"/>
      <c r="S1023" s="363"/>
      <c r="T1023" s="367"/>
    </row>
    <row r="1024" spans="1:20" x14ac:dyDescent="0.3">
      <c r="A1024" s="200"/>
      <c r="B1024" s="200"/>
      <c r="C1024" s="360"/>
      <c r="D1024" s="361"/>
      <c r="F1024" s="363"/>
      <c r="G1024" s="36"/>
      <c r="H1024" s="364"/>
      <c r="I1024" s="365"/>
      <c r="J1024" s="364"/>
      <c r="K1024" s="364"/>
      <c r="L1024" s="365"/>
      <c r="M1024" s="364"/>
      <c r="N1024" s="366"/>
      <c r="O1024" s="366"/>
      <c r="P1024" s="366"/>
      <c r="Q1024" s="366"/>
      <c r="R1024" s="365"/>
      <c r="S1024" s="363"/>
      <c r="T1024" s="367"/>
    </row>
    <row r="1025" spans="1:20" x14ac:dyDescent="0.3">
      <c r="A1025" s="200"/>
      <c r="B1025" s="200"/>
      <c r="C1025" s="360"/>
      <c r="D1025" s="361"/>
      <c r="F1025" s="363"/>
      <c r="G1025" s="36"/>
      <c r="H1025" s="364"/>
      <c r="I1025" s="365"/>
      <c r="J1025" s="364"/>
      <c r="K1025" s="364"/>
      <c r="L1025" s="365"/>
      <c r="M1025" s="364"/>
      <c r="N1025" s="366"/>
      <c r="O1025" s="366"/>
      <c r="P1025" s="366"/>
      <c r="Q1025" s="366"/>
      <c r="R1025" s="365"/>
      <c r="S1025" s="363"/>
      <c r="T1025" s="367"/>
    </row>
    <row r="1026" spans="1:20" x14ac:dyDescent="0.3">
      <c r="A1026" s="200"/>
      <c r="B1026" s="200"/>
      <c r="C1026" s="360"/>
      <c r="D1026" s="361"/>
      <c r="F1026" s="363"/>
      <c r="G1026" s="36"/>
      <c r="H1026" s="364"/>
      <c r="I1026" s="365"/>
      <c r="J1026" s="364"/>
      <c r="K1026" s="364"/>
      <c r="L1026" s="365"/>
      <c r="M1026" s="364"/>
      <c r="N1026" s="366"/>
      <c r="O1026" s="366"/>
      <c r="P1026" s="366"/>
      <c r="Q1026" s="366"/>
      <c r="R1026" s="365"/>
      <c r="S1026" s="363"/>
      <c r="T1026" s="367"/>
    </row>
    <row r="1027" spans="1:20" x14ac:dyDescent="0.3">
      <c r="A1027" s="200"/>
      <c r="B1027" s="200"/>
      <c r="C1027" s="360"/>
      <c r="D1027" s="361"/>
      <c r="F1027" s="363"/>
      <c r="G1027" s="36"/>
      <c r="H1027" s="364"/>
      <c r="I1027" s="365"/>
      <c r="J1027" s="364"/>
      <c r="K1027" s="364"/>
      <c r="L1027" s="365"/>
      <c r="M1027" s="364"/>
      <c r="N1027" s="366"/>
      <c r="O1027" s="366"/>
      <c r="P1027" s="366"/>
      <c r="Q1027" s="366"/>
      <c r="R1027" s="365"/>
      <c r="S1027" s="363"/>
      <c r="T1027" s="367"/>
    </row>
    <row r="1028" spans="1:20" x14ac:dyDescent="0.3">
      <c r="A1028" s="200"/>
      <c r="B1028" s="200"/>
      <c r="C1028" s="360"/>
      <c r="D1028" s="361"/>
      <c r="F1028" s="363"/>
      <c r="G1028" s="36"/>
      <c r="H1028" s="364"/>
      <c r="I1028" s="365"/>
      <c r="J1028" s="364"/>
      <c r="K1028" s="364"/>
      <c r="L1028" s="365"/>
      <c r="M1028" s="364"/>
      <c r="N1028" s="366"/>
      <c r="O1028" s="366"/>
      <c r="P1028" s="366"/>
      <c r="Q1028" s="366"/>
      <c r="R1028" s="365"/>
      <c r="S1028" s="363"/>
      <c r="T1028" s="367"/>
    </row>
    <row r="1029" spans="1:20" x14ac:dyDescent="0.3">
      <c r="A1029" s="200"/>
      <c r="B1029" s="200"/>
      <c r="C1029" s="360"/>
      <c r="D1029" s="361"/>
      <c r="F1029" s="363"/>
      <c r="G1029" s="36"/>
      <c r="H1029" s="364"/>
      <c r="I1029" s="365"/>
      <c r="J1029" s="364"/>
      <c r="K1029" s="364"/>
      <c r="L1029" s="365"/>
      <c r="M1029" s="364"/>
      <c r="N1029" s="366"/>
      <c r="O1029" s="366"/>
      <c r="P1029" s="366"/>
      <c r="Q1029" s="366"/>
      <c r="R1029" s="365"/>
      <c r="S1029" s="363"/>
      <c r="T1029" s="367"/>
    </row>
    <row r="1030" spans="1:20" x14ac:dyDescent="0.3">
      <c r="A1030" s="200"/>
      <c r="B1030" s="200"/>
      <c r="C1030" s="360"/>
      <c r="D1030" s="361"/>
      <c r="F1030" s="363"/>
      <c r="G1030" s="36"/>
      <c r="H1030" s="364"/>
      <c r="I1030" s="365"/>
      <c r="J1030" s="364"/>
      <c r="K1030" s="364"/>
      <c r="L1030" s="365"/>
      <c r="M1030" s="364"/>
      <c r="N1030" s="366"/>
      <c r="O1030" s="366"/>
      <c r="P1030" s="366"/>
      <c r="Q1030" s="366"/>
      <c r="R1030" s="365"/>
      <c r="S1030" s="363"/>
      <c r="T1030" s="367"/>
    </row>
    <row r="1031" spans="1:20" x14ac:dyDescent="0.3">
      <c r="A1031" s="200"/>
      <c r="B1031" s="200"/>
      <c r="C1031" s="360"/>
      <c r="D1031" s="361"/>
      <c r="F1031" s="363"/>
      <c r="G1031" s="36"/>
      <c r="H1031" s="364"/>
      <c r="I1031" s="365"/>
      <c r="J1031" s="364"/>
      <c r="K1031" s="364"/>
      <c r="L1031" s="365"/>
      <c r="M1031" s="364"/>
      <c r="N1031" s="366"/>
      <c r="O1031" s="366"/>
      <c r="P1031" s="366"/>
      <c r="Q1031" s="366"/>
      <c r="R1031" s="365"/>
      <c r="S1031" s="363"/>
      <c r="T1031" s="367"/>
    </row>
    <row r="1032" spans="1:20" x14ac:dyDescent="0.3">
      <c r="A1032" s="200"/>
      <c r="B1032" s="200"/>
      <c r="C1032" s="360"/>
      <c r="D1032" s="361"/>
      <c r="F1032" s="363"/>
      <c r="G1032" s="36"/>
      <c r="H1032" s="364"/>
      <c r="I1032" s="365"/>
      <c r="J1032" s="364"/>
      <c r="K1032" s="364"/>
      <c r="L1032" s="365"/>
      <c r="M1032" s="364"/>
      <c r="N1032" s="366"/>
      <c r="O1032" s="366"/>
      <c r="P1032" s="366"/>
      <c r="Q1032" s="366"/>
      <c r="R1032" s="365"/>
      <c r="S1032" s="363"/>
      <c r="T1032" s="367"/>
    </row>
    <row r="1033" spans="1:20" x14ac:dyDescent="0.3">
      <c r="A1033" s="200"/>
      <c r="B1033" s="200"/>
      <c r="C1033" s="360"/>
      <c r="D1033" s="361"/>
      <c r="F1033" s="363"/>
      <c r="G1033" s="36"/>
      <c r="H1033" s="364"/>
      <c r="I1033" s="365"/>
      <c r="J1033" s="364"/>
      <c r="K1033" s="364"/>
      <c r="L1033" s="365"/>
      <c r="M1033" s="364"/>
      <c r="N1033" s="366"/>
      <c r="O1033" s="366"/>
      <c r="P1033" s="366"/>
      <c r="Q1033" s="366"/>
      <c r="R1033" s="365"/>
      <c r="S1033" s="363"/>
      <c r="T1033" s="367"/>
    </row>
    <row r="1034" spans="1:20" x14ac:dyDescent="0.3">
      <c r="A1034" s="200"/>
      <c r="B1034" s="200"/>
      <c r="C1034" s="360"/>
      <c r="D1034" s="361"/>
      <c r="F1034" s="363"/>
      <c r="G1034" s="36"/>
      <c r="H1034" s="364"/>
      <c r="I1034" s="365"/>
      <c r="J1034" s="364"/>
      <c r="K1034" s="364"/>
      <c r="L1034" s="365"/>
      <c r="M1034" s="364"/>
      <c r="N1034" s="366"/>
      <c r="O1034" s="366"/>
      <c r="P1034" s="366"/>
      <c r="Q1034" s="366"/>
      <c r="R1034" s="365"/>
      <c r="S1034" s="363"/>
      <c r="T1034" s="367"/>
    </row>
    <row r="1035" spans="1:20" x14ac:dyDescent="0.3">
      <c r="A1035" s="200"/>
      <c r="B1035" s="200"/>
      <c r="C1035" s="360"/>
      <c r="D1035" s="361"/>
      <c r="F1035" s="363"/>
      <c r="G1035" s="36"/>
      <c r="H1035" s="364"/>
      <c r="I1035" s="365"/>
      <c r="J1035" s="364"/>
      <c r="K1035" s="364"/>
      <c r="L1035" s="365"/>
      <c r="M1035" s="364"/>
      <c r="N1035" s="366"/>
      <c r="O1035" s="366"/>
      <c r="P1035" s="366"/>
      <c r="Q1035" s="366"/>
      <c r="R1035" s="365"/>
      <c r="S1035" s="363"/>
      <c r="T1035" s="367"/>
    </row>
    <row r="1036" spans="1:20" x14ac:dyDescent="0.3">
      <c r="A1036" s="200"/>
      <c r="B1036" s="200"/>
      <c r="C1036" s="360"/>
      <c r="D1036" s="361"/>
      <c r="F1036" s="363"/>
      <c r="G1036" s="36"/>
      <c r="H1036" s="364"/>
      <c r="I1036" s="365"/>
      <c r="J1036" s="364"/>
      <c r="K1036" s="364"/>
      <c r="L1036" s="365"/>
      <c r="M1036" s="364"/>
      <c r="N1036" s="366"/>
      <c r="O1036" s="366"/>
      <c r="P1036" s="366"/>
      <c r="Q1036" s="366"/>
      <c r="R1036" s="365"/>
      <c r="S1036" s="363"/>
      <c r="T1036" s="367"/>
    </row>
    <row r="1037" spans="1:20" x14ac:dyDescent="0.3">
      <c r="A1037" s="200"/>
      <c r="B1037" s="200"/>
      <c r="C1037" s="360"/>
      <c r="D1037" s="361"/>
      <c r="F1037" s="363"/>
      <c r="G1037" s="36"/>
      <c r="H1037" s="364"/>
      <c r="I1037" s="365"/>
      <c r="J1037" s="364"/>
      <c r="K1037" s="364"/>
      <c r="L1037" s="365"/>
      <c r="M1037" s="364"/>
      <c r="N1037" s="366"/>
      <c r="O1037" s="366"/>
      <c r="P1037" s="366"/>
      <c r="Q1037" s="366"/>
      <c r="R1037" s="365"/>
      <c r="S1037" s="363"/>
      <c r="T1037" s="367"/>
    </row>
    <row r="1038" spans="1:20" x14ac:dyDescent="0.3">
      <c r="A1038" s="200"/>
      <c r="B1038" s="200"/>
      <c r="C1038" s="360"/>
      <c r="D1038" s="361"/>
      <c r="F1038" s="363"/>
      <c r="G1038" s="36"/>
      <c r="H1038" s="364"/>
      <c r="I1038" s="365"/>
      <c r="J1038" s="364"/>
      <c r="K1038" s="364"/>
      <c r="L1038" s="365"/>
      <c r="M1038" s="364"/>
      <c r="N1038" s="366"/>
      <c r="O1038" s="366"/>
      <c r="P1038" s="366"/>
      <c r="Q1038" s="366"/>
      <c r="R1038" s="365"/>
      <c r="S1038" s="363"/>
      <c r="T1038" s="367"/>
    </row>
    <row r="1039" spans="1:20" x14ac:dyDescent="0.3">
      <c r="A1039" s="200"/>
      <c r="B1039" s="200"/>
      <c r="C1039" s="360"/>
      <c r="D1039" s="361"/>
      <c r="F1039" s="363"/>
      <c r="G1039" s="36"/>
      <c r="H1039" s="364"/>
      <c r="I1039" s="365"/>
      <c r="J1039" s="364"/>
      <c r="K1039" s="364"/>
      <c r="L1039" s="365"/>
      <c r="M1039" s="364"/>
      <c r="N1039" s="366"/>
      <c r="O1039" s="366"/>
      <c r="P1039" s="366"/>
      <c r="Q1039" s="366"/>
      <c r="R1039" s="365"/>
      <c r="S1039" s="363"/>
      <c r="T1039" s="367"/>
    </row>
    <row r="1040" spans="1:20" x14ac:dyDescent="0.3">
      <c r="A1040" s="200"/>
      <c r="B1040" s="200"/>
      <c r="C1040" s="360"/>
      <c r="D1040" s="361"/>
      <c r="F1040" s="363"/>
      <c r="G1040" s="36"/>
      <c r="H1040" s="364"/>
      <c r="I1040" s="365"/>
      <c r="J1040" s="364"/>
      <c r="K1040" s="364"/>
      <c r="L1040" s="365"/>
      <c r="M1040" s="364"/>
      <c r="N1040" s="366"/>
      <c r="O1040" s="366"/>
      <c r="P1040" s="366"/>
      <c r="Q1040" s="366"/>
      <c r="R1040" s="365"/>
      <c r="S1040" s="363"/>
      <c r="T1040" s="367"/>
    </row>
    <row r="1041" spans="1:20" x14ac:dyDescent="0.3">
      <c r="A1041" s="200"/>
      <c r="B1041" s="200"/>
      <c r="C1041" s="360"/>
      <c r="D1041" s="361"/>
      <c r="F1041" s="363"/>
      <c r="G1041" s="36"/>
      <c r="H1041" s="364"/>
      <c r="I1041" s="365"/>
      <c r="J1041" s="364"/>
      <c r="K1041" s="364"/>
      <c r="L1041" s="365"/>
      <c r="M1041" s="364"/>
      <c r="N1041" s="366"/>
      <c r="O1041" s="366"/>
      <c r="P1041" s="366"/>
      <c r="Q1041" s="366"/>
      <c r="R1041" s="365"/>
      <c r="S1041" s="363"/>
      <c r="T1041" s="367"/>
    </row>
    <row r="1042" spans="1:20" x14ac:dyDescent="0.3">
      <c r="A1042" s="200"/>
      <c r="B1042" s="200"/>
      <c r="C1042" s="360"/>
      <c r="D1042" s="361"/>
      <c r="F1042" s="363"/>
      <c r="G1042" s="36"/>
      <c r="H1042" s="364"/>
      <c r="I1042" s="365"/>
      <c r="J1042" s="364"/>
      <c r="K1042" s="364"/>
      <c r="L1042" s="365"/>
      <c r="M1042" s="364"/>
      <c r="N1042" s="366"/>
      <c r="O1042" s="366"/>
      <c r="P1042" s="366"/>
      <c r="Q1042" s="366"/>
      <c r="R1042" s="365"/>
      <c r="S1042" s="363"/>
      <c r="T1042" s="367"/>
    </row>
    <row r="1043" spans="1:20" x14ac:dyDescent="0.3">
      <c r="A1043" s="200"/>
      <c r="B1043" s="200"/>
      <c r="C1043" s="360"/>
      <c r="D1043" s="361"/>
      <c r="F1043" s="363"/>
      <c r="G1043" s="36"/>
      <c r="H1043" s="364"/>
      <c r="I1043" s="365"/>
      <c r="J1043" s="364"/>
      <c r="K1043" s="364"/>
      <c r="L1043" s="365"/>
      <c r="M1043" s="364"/>
      <c r="N1043" s="366"/>
      <c r="O1043" s="366"/>
      <c r="P1043" s="366"/>
      <c r="Q1043" s="366"/>
      <c r="R1043" s="365"/>
      <c r="S1043" s="363"/>
      <c r="T1043" s="367"/>
    </row>
    <row r="1044" spans="1:20" x14ac:dyDescent="0.3">
      <c r="A1044" s="200"/>
      <c r="B1044" s="200"/>
      <c r="C1044" s="360"/>
      <c r="D1044" s="361"/>
      <c r="F1044" s="363"/>
      <c r="G1044" s="36"/>
      <c r="H1044" s="364"/>
      <c r="I1044" s="365"/>
      <c r="J1044" s="364"/>
      <c r="K1044" s="364"/>
      <c r="L1044" s="365"/>
      <c r="M1044" s="364"/>
      <c r="N1044" s="366"/>
      <c r="O1044" s="366"/>
      <c r="P1044" s="366"/>
      <c r="Q1044" s="366"/>
      <c r="R1044" s="365"/>
      <c r="S1044" s="363"/>
      <c r="T1044" s="367"/>
    </row>
    <row r="1045" spans="1:20" x14ac:dyDescent="0.3">
      <c r="A1045" s="200"/>
      <c r="B1045" s="200"/>
      <c r="C1045" s="360"/>
      <c r="D1045" s="361"/>
      <c r="F1045" s="363"/>
      <c r="G1045" s="36"/>
      <c r="H1045" s="364"/>
      <c r="I1045" s="365"/>
      <c r="J1045" s="364"/>
      <c r="K1045" s="364"/>
      <c r="L1045" s="365"/>
      <c r="M1045" s="364"/>
      <c r="N1045" s="366"/>
      <c r="O1045" s="366"/>
      <c r="P1045" s="366"/>
      <c r="Q1045" s="366"/>
      <c r="R1045" s="365"/>
      <c r="S1045" s="363"/>
      <c r="T1045" s="367"/>
    </row>
    <row r="1046" spans="1:20" x14ac:dyDescent="0.3">
      <c r="A1046" s="200"/>
      <c r="B1046" s="200"/>
      <c r="C1046" s="360"/>
      <c r="D1046" s="361"/>
      <c r="F1046" s="363"/>
      <c r="G1046" s="36"/>
      <c r="H1046" s="364"/>
      <c r="I1046" s="365"/>
      <c r="J1046" s="364"/>
      <c r="K1046" s="364"/>
      <c r="L1046" s="365"/>
      <c r="M1046" s="364"/>
      <c r="N1046" s="366"/>
      <c r="O1046" s="366"/>
      <c r="P1046" s="366"/>
      <c r="Q1046" s="366"/>
      <c r="R1046" s="365"/>
      <c r="S1046" s="363"/>
      <c r="T1046" s="367"/>
    </row>
    <row r="1047" spans="1:20" x14ac:dyDescent="0.3">
      <c r="A1047" s="200"/>
      <c r="B1047" s="200"/>
      <c r="C1047" s="360"/>
      <c r="D1047" s="361"/>
      <c r="F1047" s="363"/>
      <c r="G1047" s="36"/>
      <c r="H1047" s="364"/>
      <c r="I1047" s="365"/>
      <c r="J1047" s="364"/>
      <c r="K1047" s="364"/>
      <c r="L1047" s="365"/>
      <c r="M1047" s="364"/>
      <c r="N1047" s="366"/>
      <c r="O1047" s="366"/>
      <c r="P1047" s="366"/>
      <c r="Q1047" s="366"/>
      <c r="R1047" s="365"/>
      <c r="S1047" s="363"/>
      <c r="T1047" s="367"/>
    </row>
    <row r="1048" spans="1:20" x14ac:dyDescent="0.3">
      <c r="A1048" s="200"/>
      <c r="B1048" s="200"/>
      <c r="C1048" s="360"/>
      <c r="D1048" s="361"/>
      <c r="F1048" s="363"/>
      <c r="G1048" s="36"/>
      <c r="H1048" s="364"/>
      <c r="I1048" s="365"/>
      <c r="J1048" s="364"/>
      <c r="K1048" s="364"/>
      <c r="L1048" s="365"/>
      <c r="M1048" s="364"/>
      <c r="N1048" s="366"/>
      <c r="O1048" s="366"/>
      <c r="P1048" s="366"/>
      <c r="Q1048" s="366"/>
      <c r="R1048" s="365"/>
      <c r="S1048" s="363"/>
      <c r="T1048" s="367"/>
    </row>
    <row r="1049" spans="1:20" x14ac:dyDescent="0.3">
      <c r="A1049" s="200"/>
      <c r="B1049" s="200"/>
      <c r="C1049" s="360"/>
      <c r="D1049" s="361"/>
      <c r="F1049" s="363"/>
      <c r="G1049" s="36"/>
      <c r="H1049" s="364"/>
      <c r="I1049" s="365"/>
      <c r="J1049" s="364"/>
      <c r="K1049" s="364"/>
      <c r="L1049" s="365"/>
      <c r="M1049" s="364"/>
      <c r="N1049" s="366"/>
      <c r="O1049" s="366"/>
      <c r="P1049" s="366"/>
      <c r="Q1049" s="366"/>
      <c r="R1049" s="365"/>
      <c r="S1049" s="363"/>
      <c r="T1049" s="367"/>
    </row>
    <row r="1050" spans="1:20" x14ac:dyDescent="0.3">
      <c r="A1050" s="200"/>
      <c r="B1050" s="200"/>
      <c r="C1050" s="360"/>
      <c r="D1050" s="361"/>
      <c r="F1050" s="363"/>
      <c r="G1050" s="36"/>
      <c r="H1050" s="364"/>
      <c r="I1050" s="365"/>
      <c r="J1050" s="364"/>
      <c r="K1050" s="364"/>
      <c r="L1050" s="365"/>
      <c r="M1050" s="364"/>
      <c r="N1050" s="366"/>
      <c r="O1050" s="366"/>
      <c r="P1050" s="366"/>
      <c r="Q1050" s="366"/>
      <c r="R1050" s="365"/>
      <c r="S1050" s="363"/>
      <c r="T1050" s="367"/>
    </row>
    <row r="1051" spans="1:20" x14ac:dyDescent="0.3">
      <c r="A1051" s="200"/>
      <c r="B1051" s="200"/>
      <c r="C1051" s="360"/>
      <c r="D1051" s="361"/>
      <c r="F1051" s="363"/>
      <c r="G1051" s="36"/>
      <c r="H1051" s="364"/>
      <c r="I1051" s="365"/>
      <c r="J1051" s="364"/>
      <c r="K1051" s="364"/>
      <c r="L1051" s="365"/>
      <c r="M1051" s="364"/>
      <c r="N1051" s="366"/>
      <c r="O1051" s="366"/>
      <c r="P1051" s="366"/>
      <c r="Q1051" s="366"/>
      <c r="R1051" s="365"/>
      <c r="S1051" s="363"/>
      <c r="T1051" s="367"/>
    </row>
    <row r="1052" spans="1:20" x14ac:dyDescent="0.3">
      <c r="A1052" s="200"/>
      <c r="B1052" s="200"/>
      <c r="C1052" s="360"/>
      <c r="D1052" s="361"/>
      <c r="F1052" s="363"/>
      <c r="G1052" s="36"/>
      <c r="H1052" s="364"/>
      <c r="I1052" s="365"/>
      <c r="J1052" s="364"/>
      <c r="K1052" s="364"/>
      <c r="L1052" s="365"/>
      <c r="M1052" s="364"/>
      <c r="N1052" s="366"/>
      <c r="O1052" s="366"/>
      <c r="P1052" s="366"/>
      <c r="Q1052" s="366"/>
      <c r="R1052" s="365"/>
      <c r="S1052" s="363"/>
      <c r="T1052" s="367"/>
    </row>
    <row r="1053" spans="1:20" x14ac:dyDescent="0.3">
      <c r="A1053" s="200"/>
      <c r="B1053" s="200"/>
      <c r="C1053" s="360"/>
      <c r="D1053" s="361"/>
      <c r="F1053" s="363"/>
      <c r="G1053" s="36"/>
      <c r="H1053" s="364"/>
      <c r="I1053" s="365"/>
      <c r="J1053" s="364"/>
      <c r="K1053" s="364"/>
      <c r="L1053" s="365"/>
      <c r="M1053" s="364"/>
      <c r="N1053" s="366"/>
      <c r="O1053" s="366"/>
      <c r="P1053" s="366"/>
      <c r="Q1053" s="366"/>
      <c r="R1053" s="365"/>
      <c r="S1053" s="363"/>
      <c r="T1053" s="367"/>
    </row>
    <row r="1054" spans="1:20" x14ac:dyDescent="0.3">
      <c r="A1054" s="200"/>
      <c r="B1054" s="200"/>
      <c r="C1054" s="360"/>
      <c r="D1054" s="361"/>
      <c r="F1054" s="363"/>
      <c r="G1054" s="36"/>
      <c r="H1054" s="364"/>
      <c r="I1054" s="365"/>
      <c r="J1054" s="364"/>
      <c r="K1054" s="364"/>
      <c r="L1054" s="365"/>
      <c r="M1054" s="364"/>
      <c r="N1054" s="366"/>
      <c r="O1054" s="366"/>
      <c r="P1054" s="366"/>
      <c r="Q1054" s="366"/>
      <c r="R1054" s="365"/>
      <c r="S1054" s="363"/>
      <c r="T1054" s="367"/>
    </row>
    <row r="1055" spans="1:20" x14ac:dyDescent="0.3">
      <c r="A1055" s="200"/>
      <c r="B1055" s="200"/>
      <c r="C1055" s="360"/>
      <c r="D1055" s="361"/>
      <c r="F1055" s="363"/>
      <c r="G1055" s="36"/>
      <c r="H1055" s="364"/>
      <c r="I1055" s="365"/>
      <c r="J1055" s="364"/>
      <c r="K1055" s="364"/>
      <c r="L1055" s="365"/>
      <c r="M1055" s="364"/>
      <c r="N1055" s="366"/>
      <c r="O1055" s="366"/>
      <c r="P1055" s="366"/>
      <c r="Q1055" s="366"/>
      <c r="R1055" s="365"/>
      <c r="S1055" s="363"/>
      <c r="T1055" s="367"/>
    </row>
    <row r="1056" spans="1:20" x14ac:dyDescent="0.3">
      <c r="A1056" s="200"/>
      <c r="B1056" s="200"/>
      <c r="C1056" s="360"/>
      <c r="D1056" s="361"/>
      <c r="F1056" s="363"/>
      <c r="G1056" s="36"/>
      <c r="H1056" s="364"/>
      <c r="I1056" s="365"/>
      <c r="J1056" s="364"/>
      <c r="K1056" s="364"/>
      <c r="L1056" s="365"/>
      <c r="M1056" s="364"/>
      <c r="N1056" s="366"/>
      <c r="O1056" s="366"/>
      <c r="P1056" s="366"/>
      <c r="Q1056" s="366"/>
      <c r="R1056" s="365"/>
      <c r="S1056" s="363"/>
      <c r="T1056" s="367"/>
    </row>
    <row r="1057" spans="1:20" x14ac:dyDescent="0.3">
      <c r="A1057" s="200"/>
      <c r="B1057" s="200"/>
      <c r="C1057" s="360"/>
      <c r="D1057" s="361"/>
      <c r="F1057" s="363"/>
      <c r="G1057" s="36"/>
      <c r="H1057" s="364"/>
      <c r="I1057" s="365"/>
      <c r="J1057" s="364"/>
      <c r="K1057" s="364"/>
      <c r="L1057" s="365"/>
      <c r="M1057" s="364"/>
      <c r="N1057" s="366"/>
      <c r="O1057" s="366"/>
      <c r="P1057" s="366"/>
      <c r="Q1057" s="366"/>
      <c r="R1057" s="365"/>
      <c r="S1057" s="363"/>
      <c r="T1057" s="367"/>
    </row>
    <row r="1058" spans="1:20" x14ac:dyDescent="0.3">
      <c r="A1058" s="200"/>
      <c r="B1058" s="200"/>
      <c r="C1058" s="360"/>
      <c r="D1058" s="361"/>
      <c r="F1058" s="363"/>
      <c r="G1058" s="36"/>
      <c r="H1058" s="364"/>
      <c r="I1058" s="365"/>
      <c r="J1058" s="364"/>
      <c r="K1058" s="364"/>
      <c r="L1058" s="365"/>
      <c r="M1058" s="364"/>
      <c r="N1058" s="366"/>
      <c r="O1058" s="366"/>
      <c r="P1058" s="366"/>
      <c r="Q1058" s="366"/>
      <c r="R1058" s="365"/>
      <c r="S1058" s="363"/>
      <c r="T1058" s="367"/>
    </row>
    <row r="1059" spans="1:20" x14ac:dyDescent="0.3">
      <c r="A1059" s="200"/>
      <c r="B1059" s="200"/>
      <c r="C1059" s="360"/>
      <c r="D1059" s="361"/>
      <c r="F1059" s="363"/>
      <c r="G1059" s="36"/>
      <c r="H1059" s="364"/>
      <c r="I1059" s="365"/>
      <c r="J1059" s="364"/>
      <c r="K1059" s="364"/>
      <c r="L1059" s="365"/>
      <c r="M1059" s="364"/>
      <c r="N1059" s="366"/>
      <c r="O1059" s="366"/>
      <c r="P1059" s="366"/>
      <c r="Q1059" s="366"/>
      <c r="R1059" s="365"/>
      <c r="S1059" s="363"/>
      <c r="T1059" s="367"/>
    </row>
    <row r="1060" spans="1:20" x14ac:dyDescent="0.3">
      <c r="A1060" s="200"/>
      <c r="B1060" s="200"/>
      <c r="C1060" s="360"/>
      <c r="D1060" s="361"/>
      <c r="F1060" s="363"/>
      <c r="G1060" s="36"/>
      <c r="H1060" s="364"/>
      <c r="I1060" s="365"/>
      <c r="J1060" s="364"/>
      <c r="K1060" s="364"/>
      <c r="L1060" s="365"/>
      <c r="M1060" s="364"/>
      <c r="N1060" s="366"/>
      <c r="O1060" s="366"/>
      <c r="P1060" s="366"/>
      <c r="Q1060" s="366"/>
      <c r="R1060" s="365"/>
      <c r="S1060" s="363"/>
      <c r="T1060" s="367"/>
    </row>
    <row r="1061" spans="1:20" x14ac:dyDescent="0.3">
      <c r="A1061" s="200"/>
      <c r="B1061" s="200"/>
      <c r="C1061" s="360"/>
      <c r="D1061" s="361"/>
      <c r="F1061" s="363"/>
      <c r="G1061" s="36"/>
      <c r="H1061" s="364"/>
      <c r="I1061" s="365"/>
      <c r="J1061" s="364"/>
      <c r="K1061" s="364"/>
      <c r="L1061" s="365"/>
      <c r="M1061" s="364"/>
      <c r="N1061" s="366"/>
      <c r="O1061" s="366"/>
      <c r="P1061" s="366"/>
      <c r="Q1061" s="366"/>
      <c r="R1061" s="365"/>
      <c r="S1061" s="363"/>
      <c r="T1061" s="367"/>
    </row>
    <row r="1062" spans="1:20" x14ac:dyDescent="0.3">
      <c r="A1062" s="200"/>
      <c r="B1062" s="200"/>
      <c r="C1062" s="360"/>
      <c r="D1062" s="361"/>
      <c r="F1062" s="363"/>
      <c r="G1062" s="36"/>
      <c r="H1062" s="364"/>
      <c r="I1062" s="365"/>
      <c r="J1062" s="364"/>
      <c r="K1062" s="364"/>
      <c r="L1062" s="365"/>
      <c r="M1062" s="364"/>
      <c r="N1062" s="366"/>
      <c r="O1062" s="366"/>
      <c r="P1062" s="366"/>
      <c r="Q1062" s="366"/>
      <c r="R1062" s="365"/>
      <c r="S1062" s="363"/>
      <c r="T1062" s="367"/>
    </row>
    <row r="1063" spans="1:20" x14ac:dyDescent="0.3">
      <c r="A1063" s="200"/>
      <c r="B1063" s="200"/>
      <c r="C1063" s="360"/>
      <c r="D1063" s="361"/>
      <c r="F1063" s="363"/>
      <c r="G1063" s="36"/>
      <c r="H1063" s="364"/>
      <c r="I1063" s="365"/>
      <c r="J1063" s="364"/>
      <c r="K1063" s="364"/>
      <c r="L1063" s="365"/>
      <c r="M1063" s="364"/>
      <c r="N1063" s="366"/>
      <c r="O1063" s="366"/>
      <c r="P1063" s="366"/>
      <c r="Q1063" s="366"/>
      <c r="R1063" s="365"/>
      <c r="S1063" s="363"/>
      <c r="T1063" s="367"/>
    </row>
    <row r="1064" spans="1:20" x14ac:dyDescent="0.3">
      <c r="A1064" s="200"/>
      <c r="B1064" s="200"/>
      <c r="C1064" s="360"/>
      <c r="D1064" s="361"/>
      <c r="F1064" s="363"/>
      <c r="G1064" s="36"/>
      <c r="H1064" s="364"/>
      <c r="I1064" s="365"/>
      <c r="J1064" s="364"/>
      <c r="K1064" s="364"/>
      <c r="L1064" s="365"/>
      <c r="M1064" s="364"/>
      <c r="N1064" s="366"/>
      <c r="O1064" s="366"/>
      <c r="P1064" s="366"/>
      <c r="Q1064" s="366"/>
      <c r="R1064" s="365"/>
      <c r="S1064" s="363"/>
      <c r="T1064" s="367"/>
    </row>
    <row r="1065" spans="1:20" x14ac:dyDescent="0.3">
      <c r="A1065" s="200"/>
      <c r="B1065" s="200"/>
      <c r="C1065" s="360"/>
      <c r="D1065" s="361"/>
      <c r="F1065" s="363"/>
      <c r="G1065" s="36"/>
      <c r="H1065" s="364"/>
      <c r="I1065" s="365"/>
      <c r="J1065" s="364"/>
      <c r="K1065" s="364"/>
      <c r="L1065" s="365"/>
      <c r="M1065" s="364"/>
      <c r="N1065" s="366"/>
      <c r="O1065" s="366"/>
      <c r="P1065" s="366"/>
      <c r="Q1065" s="366"/>
      <c r="R1065" s="365"/>
      <c r="S1065" s="363"/>
      <c r="T1065" s="367"/>
    </row>
    <row r="1066" spans="1:20" x14ac:dyDescent="0.3">
      <c r="A1066" s="200"/>
      <c r="B1066" s="200"/>
      <c r="C1066" s="360"/>
      <c r="D1066" s="361"/>
      <c r="F1066" s="363"/>
      <c r="G1066" s="36"/>
      <c r="H1066" s="364"/>
      <c r="I1066" s="365"/>
      <c r="J1066" s="364"/>
      <c r="K1066" s="364"/>
      <c r="L1066" s="365"/>
      <c r="M1066" s="364"/>
      <c r="N1066" s="366"/>
      <c r="O1066" s="366"/>
      <c r="P1066" s="366"/>
      <c r="Q1066" s="366"/>
      <c r="R1066" s="365"/>
      <c r="S1066" s="363"/>
      <c r="T1066" s="367"/>
    </row>
    <row r="1067" spans="1:20" x14ac:dyDescent="0.3">
      <c r="A1067" s="200"/>
      <c r="B1067" s="200"/>
      <c r="C1067" s="360"/>
      <c r="D1067" s="361"/>
      <c r="F1067" s="363"/>
      <c r="G1067" s="36"/>
      <c r="H1067" s="364"/>
      <c r="I1067" s="365"/>
      <c r="J1067" s="364"/>
      <c r="K1067" s="364"/>
      <c r="L1067" s="365"/>
      <c r="M1067" s="364"/>
      <c r="N1067" s="366"/>
      <c r="O1067" s="366"/>
      <c r="P1067" s="366"/>
      <c r="Q1067" s="366"/>
      <c r="R1067" s="365"/>
      <c r="S1067" s="363"/>
      <c r="T1067" s="367"/>
    </row>
    <row r="1068" spans="1:20" x14ac:dyDescent="0.3">
      <c r="A1068" s="200"/>
      <c r="B1068" s="200"/>
      <c r="C1068" s="360"/>
      <c r="D1068" s="361"/>
      <c r="F1068" s="363"/>
      <c r="G1068" s="36"/>
      <c r="H1068" s="364"/>
      <c r="I1068" s="365"/>
      <c r="J1068" s="364"/>
      <c r="K1068" s="364"/>
      <c r="L1068" s="365"/>
      <c r="M1068" s="364"/>
      <c r="N1068" s="366"/>
      <c r="O1068" s="366"/>
      <c r="P1068" s="366"/>
      <c r="Q1068" s="366"/>
      <c r="R1068" s="365"/>
      <c r="S1068" s="363"/>
      <c r="T1068" s="367"/>
    </row>
    <row r="1069" spans="1:20" x14ac:dyDescent="0.3">
      <c r="A1069" s="200"/>
      <c r="B1069" s="200"/>
      <c r="C1069" s="360"/>
      <c r="D1069" s="361"/>
      <c r="F1069" s="363"/>
      <c r="G1069" s="36"/>
      <c r="H1069" s="364"/>
      <c r="I1069" s="365"/>
      <c r="J1069" s="364"/>
      <c r="K1069" s="364"/>
      <c r="L1069" s="365"/>
      <c r="M1069" s="364"/>
      <c r="N1069" s="366"/>
      <c r="O1069" s="366"/>
      <c r="P1069" s="366"/>
      <c r="Q1069" s="366"/>
      <c r="R1069" s="365"/>
      <c r="S1069" s="363"/>
      <c r="T1069" s="367"/>
    </row>
    <row r="1070" spans="1:20" x14ac:dyDescent="0.3">
      <c r="A1070" s="200"/>
      <c r="B1070" s="200"/>
      <c r="C1070" s="360"/>
      <c r="D1070" s="361"/>
      <c r="F1070" s="363"/>
      <c r="G1070" s="36"/>
      <c r="H1070" s="364"/>
      <c r="I1070" s="365"/>
      <c r="J1070" s="364"/>
      <c r="K1070" s="364"/>
      <c r="L1070" s="365"/>
      <c r="M1070" s="364"/>
      <c r="N1070" s="366"/>
      <c r="O1070" s="366"/>
      <c r="P1070" s="366"/>
      <c r="Q1070" s="366"/>
      <c r="R1070" s="365"/>
      <c r="S1070" s="363"/>
      <c r="T1070" s="367"/>
    </row>
    <row r="1071" spans="1:20" x14ac:dyDescent="0.3">
      <c r="A1071" s="200"/>
      <c r="B1071" s="200"/>
      <c r="C1071" s="360"/>
      <c r="D1071" s="361"/>
      <c r="F1071" s="363"/>
      <c r="G1071" s="36"/>
      <c r="H1071" s="364"/>
      <c r="I1071" s="365"/>
      <c r="J1071" s="364"/>
      <c r="K1071" s="364"/>
      <c r="L1071" s="365"/>
      <c r="M1071" s="364"/>
      <c r="N1071" s="366"/>
      <c r="O1071" s="366"/>
      <c r="P1071" s="366"/>
      <c r="Q1071" s="366"/>
      <c r="R1071" s="365"/>
      <c r="S1071" s="363"/>
      <c r="T1071" s="367"/>
    </row>
    <row r="1072" spans="1:20" x14ac:dyDescent="0.3">
      <c r="A1072" s="200"/>
      <c r="B1072" s="200"/>
      <c r="C1072" s="360"/>
      <c r="D1072" s="361"/>
      <c r="F1072" s="363"/>
      <c r="G1072" s="36"/>
      <c r="H1072" s="364"/>
      <c r="I1072" s="365"/>
      <c r="J1072" s="364"/>
      <c r="K1072" s="364"/>
      <c r="L1072" s="365"/>
      <c r="M1072" s="364"/>
      <c r="N1072" s="366"/>
      <c r="O1072" s="366"/>
      <c r="P1072" s="366"/>
      <c r="Q1072" s="366"/>
      <c r="R1072" s="365"/>
      <c r="S1072" s="363"/>
      <c r="T1072" s="367"/>
    </row>
    <row r="1073" spans="1:20" x14ac:dyDescent="0.3">
      <c r="A1073" s="200"/>
      <c r="B1073" s="200"/>
      <c r="C1073" s="360"/>
      <c r="D1073" s="361"/>
      <c r="F1073" s="363"/>
      <c r="G1073" s="36"/>
      <c r="H1073" s="364"/>
      <c r="I1073" s="365"/>
      <c r="J1073" s="364"/>
      <c r="K1073" s="364"/>
      <c r="L1073" s="365"/>
      <c r="M1073" s="364"/>
      <c r="N1073" s="366"/>
      <c r="O1073" s="366"/>
      <c r="P1073" s="366"/>
      <c r="Q1073" s="366"/>
      <c r="R1073" s="365"/>
      <c r="S1073" s="363"/>
      <c r="T1073" s="367"/>
    </row>
    <row r="1074" spans="1:20" x14ac:dyDescent="0.3">
      <c r="A1074" s="200"/>
      <c r="B1074" s="200"/>
      <c r="C1074" s="360"/>
      <c r="D1074" s="361"/>
      <c r="F1074" s="363"/>
      <c r="G1074" s="36"/>
      <c r="H1074" s="364"/>
      <c r="I1074" s="365"/>
      <c r="J1074" s="364"/>
      <c r="K1074" s="364"/>
      <c r="L1074" s="365"/>
      <c r="M1074" s="364"/>
      <c r="N1074" s="366"/>
      <c r="O1074" s="366"/>
      <c r="P1074" s="366"/>
      <c r="Q1074" s="366"/>
      <c r="R1074" s="365"/>
      <c r="S1074" s="363"/>
      <c r="T1074" s="367"/>
    </row>
    <row r="1075" spans="1:20" x14ac:dyDescent="0.3">
      <c r="A1075" s="200"/>
      <c r="B1075" s="200"/>
      <c r="C1075" s="360"/>
      <c r="D1075" s="361"/>
      <c r="F1075" s="363"/>
      <c r="G1075" s="36"/>
      <c r="H1075" s="364"/>
      <c r="I1075" s="365"/>
      <c r="J1075" s="364"/>
      <c r="K1075" s="364"/>
      <c r="L1075" s="365"/>
      <c r="M1075" s="364"/>
      <c r="N1075" s="366"/>
      <c r="O1075" s="366"/>
      <c r="P1075" s="366"/>
      <c r="Q1075" s="366"/>
      <c r="R1075" s="365"/>
      <c r="S1075" s="363"/>
      <c r="T1075" s="367"/>
    </row>
    <row r="1076" spans="1:20" x14ac:dyDescent="0.3">
      <c r="A1076" s="200"/>
      <c r="B1076" s="200"/>
      <c r="C1076" s="360"/>
      <c r="D1076" s="361"/>
      <c r="F1076" s="363"/>
      <c r="G1076" s="36"/>
      <c r="H1076" s="364"/>
      <c r="I1076" s="365"/>
      <c r="J1076" s="364"/>
      <c r="K1076" s="364"/>
      <c r="L1076" s="365"/>
      <c r="M1076" s="364"/>
      <c r="N1076" s="366"/>
      <c r="O1076" s="366"/>
      <c r="P1076" s="366"/>
      <c r="Q1076" s="366"/>
      <c r="R1076" s="365"/>
      <c r="S1076" s="363"/>
      <c r="T1076" s="367"/>
    </row>
    <row r="1077" spans="1:20" x14ac:dyDescent="0.3">
      <c r="A1077" s="200"/>
      <c r="B1077" s="200"/>
      <c r="C1077" s="360"/>
      <c r="D1077" s="361"/>
      <c r="F1077" s="363"/>
      <c r="G1077" s="36"/>
      <c r="H1077" s="364"/>
      <c r="I1077" s="365"/>
      <c r="J1077" s="364"/>
      <c r="K1077" s="364"/>
      <c r="L1077" s="365"/>
      <c r="M1077" s="364"/>
      <c r="N1077" s="366"/>
      <c r="O1077" s="366"/>
      <c r="P1077" s="366"/>
      <c r="Q1077" s="366"/>
      <c r="R1077" s="365"/>
      <c r="S1077" s="363"/>
      <c r="T1077" s="367"/>
    </row>
    <row r="1078" spans="1:20" x14ac:dyDescent="0.3">
      <c r="A1078" s="200"/>
      <c r="B1078" s="200"/>
      <c r="C1078" s="360"/>
      <c r="D1078" s="361"/>
      <c r="F1078" s="363"/>
      <c r="G1078" s="36"/>
      <c r="H1078" s="364"/>
      <c r="I1078" s="365"/>
      <c r="J1078" s="364"/>
      <c r="K1078" s="364"/>
      <c r="L1078" s="365"/>
      <c r="M1078" s="364"/>
      <c r="N1078" s="366"/>
      <c r="O1078" s="366"/>
      <c r="P1078" s="366"/>
      <c r="Q1078" s="366"/>
      <c r="R1078" s="365"/>
      <c r="S1078" s="363"/>
      <c r="T1078" s="367"/>
    </row>
    <row r="1079" spans="1:20" x14ac:dyDescent="0.3">
      <c r="A1079" s="200"/>
      <c r="B1079" s="200"/>
      <c r="C1079" s="360"/>
      <c r="D1079" s="361"/>
      <c r="F1079" s="363"/>
      <c r="G1079" s="36"/>
      <c r="H1079" s="364"/>
      <c r="I1079" s="365"/>
      <c r="J1079" s="364"/>
      <c r="K1079" s="364"/>
      <c r="L1079" s="365"/>
      <c r="M1079" s="364"/>
      <c r="N1079" s="366"/>
      <c r="O1079" s="366"/>
      <c r="P1079" s="366"/>
      <c r="Q1079" s="366"/>
      <c r="R1079" s="365"/>
      <c r="S1079" s="363"/>
      <c r="T1079" s="367"/>
    </row>
    <row r="1080" spans="1:20" x14ac:dyDescent="0.3">
      <c r="A1080" s="200"/>
      <c r="B1080" s="200"/>
      <c r="C1080" s="360"/>
      <c r="D1080" s="361"/>
      <c r="F1080" s="363"/>
      <c r="G1080" s="36"/>
      <c r="H1080" s="364"/>
      <c r="I1080" s="365"/>
      <c r="J1080" s="364"/>
      <c r="K1080" s="364"/>
      <c r="L1080" s="365"/>
      <c r="M1080" s="364"/>
      <c r="N1080" s="366"/>
      <c r="O1080" s="366"/>
      <c r="P1080" s="366"/>
      <c r="Q1080" s="366"/>
      <c r="R1080" s="365"/>
      <c r="S1080" s="363"/>
      <c r="T1080" s="367"/>
    </row>
    <row r="1081" spans="1:20" x14ac:dyDescent="0.3">
      <c r="A1081" s="200"/>
      <c r="B1081" s="200"/>
      <c r="C1081" s="360"/>
      <c r="D1081" s="361"/>
      <c r="F1081" s="363"/>
      <c r="G1081" s="36"/>
      <c r="H1081" s="364"/>
      <c r="I1081" s="365"/>
      <c r="J1081" s="364"/>
      <c r="K1081" s="364"/>
      <c r="L1081" s="365"/>
      <c r="M1081" s="364"/>
      <c r="N1081" s="366"/>
      <c r="O1081" s="366"/>
      <c r="P1081" s="366"/>
      <c r="Q1081" s="366"/>
      <c r="R1081" s="365"/>
      <c r="S1081" s="363"/>
      <c r="T1081" s="367"/>
    </row>
    <row r="1082" spans="1:20" x14ac:dyDescent="0.3">
      <c r="A1082" s="200"/>
      <c r="B1082" s="200"/>
      <c r="C1082" s="360"/>
      <c r="D1082" s="361"/>
      <c r="F1082" s="363"/>
      <c r="G1082" s="36"/>
      <c r="H1082" s="364"/>
      <c r="I1082" s="365"/>
      <c r="J1082" s="364"/>
      <c r="K1082" s="364"/>
      <c r="L1082" s="365"/>
      <c r="M1082" s="364"/>
      <c r="N1082" s="366"/>
      <c r="O1082" s="366"/>
      <c r="P1082" s="366"/>
      <c r="Q1082" s="366"/>
      <c r="R1082" s="365"/>
      <c r="S1082" s="363"/>
      <c r="T1082" s="367"/>
    </row>
    <row r="1083" spans="1:20" x14ac:dyDescent="0.3">
      <c r="A1083" s="200"/>
      <c r="B1083" s="200"/>
      <c r="C1083" s="360"/>
      <c r="D1083" s="361"/>
      <c r="F1083" s="363"/>
      <c r="G1083" s="36"/>
      <c r="H1083" s="364"/>
      <c r="I1083" s="365"/>
      <c r="J1083" s="364"/>
      <c r="K1083" s="364"/>
      <c r="L1083" s="365"/>
      <c r="M1083" s="364"/>
      <c r="N1083" s="366"/>
      <c r="O1083" s="366"/>
      <c r="P1083" s="366"/>
      <c r="Q1083" s="366"/>
      <c r="R1083" s="365"/>
      <c r="S1083" s="363"/>
      <c r="T1083" s="367"/>
    </row>
    <row r="1084" spans="1:20" x14ac:dyDescent="0.3">
      <c r="A1084" s="200"/>
      <c r="B1084" s="200"/>
      <c r="C1084" s="360"/>
      <c r="D1084" s="361"/>
      <c r="F1084" s="363"/>
      <c r="G1084" s="36"/>
      <c r="H1084" s="364"/>
      <c r="I1084" s="365"/>
      <c r="J1084" s="364"/>
      <c r="K1084" s="364"/>
      <c r="L1084" s="365"/>
      <c r="M1084" s="364"/>
      <c r="N1084" s="366"/>
      <c r="O1084" s="366"/>
      <c r="P1084" s="366"/>
      <c r="Q1084" s="366"/>
      <c r="R1084" s="365"/>
      <c r="S1084" s="363"/>
      <c r="T1084" s="367"/>
    </row>
    <row r="1085" spans="1:20" x14ac:dyDescent="0.3">
      <c r="A1085" s="200"/>
      <c r="B1085" s="200"/>
      <c r="C1085" s="360"/>
      <c r="D1085" s="361"/>
      <c r="F1085" s="363"/>
      <c r="G1085" s="36"/>
      <c r="H1085" s="364"/>
      <c r="I1085" s="365"/>
      <c r="J1085" s="364"/>
      <c r="K1085" s="364"/>
      <c r="L1085" s="365"/>
      <c r="M1085" s="364"/>
      <c r="N1085" s="366"/>
      <c r="O1085" s="366"/>
      <c r="P1085" s="366"/>
      <c r="Q1085" s="366"/>
      <c r="R1085" s="365"/>
      <c r="S1085" s="363"/>
      <c r="T1085" s="367"/>
    </row>
    <row r="1086" spans="1:20" x14ac:dyDescent="0.3">
      <c r="A1086" s="200"/>
      <c r="B1086" s="200"/>
      <c r="C1086" s="360"/>
      <c r="D1086" s="361"/>
      <c r="F1086" s="363"/>
      <c r="G1086" s="36"/>
      <c r="H1086" s="364"/>
      <c r="I1086" s="365"/>
      <c r="J1086" s="364"/>
      <c r="K1086" s="364"/>
      <c r="L1086" s="365"/>
      <c r="M1086" s="364"/>
      <c r="N1086" s="366"/>
      <c r="O1086" s="366"/>
      <c r="P1086" s="366"/>
      <c r="Q1086" s="366"/>
      <c r="R1086" s="365"/>
      <c r="S1086" s="363"/>
      <c r="T1086" s="367"/>
    </row>
    <row r="1087" spans="1:20" x14ac:dyDescent="0.3">
      <c r="A1087" s="200"/>
      <c r="B1087" s="200"/>
      <c r="C1087" s="360"/>
      <c r="D1087" s="361"/>
      <c r="F1087" s="363"/>
      <c r="G1087" s="36"/>
      <c r="H1087" s="364"/>
      <c r="I1087" s="365"/>
      <c r="J1087" s="364"/>
      <c r="K1087" s="364"/>
      <c r="L1087" s="365"/>
      <c r="M1087" s="364"/>
      <c r="N1087" s="366"/>
      <c r="O1087" s="366"/>
      <c r="P1087" s="366"/>
      <c r="Q1087" s="366"/>
      <c r="R1087" s="365"/>
      <c r="S1087" s="363"/>
      <c r="T1087" s="367"/>
    </row>
    <row r="1088" spans="1:20" x14ac:dyDescent="0.3">
      <c r="A1088" s="200"/>
      <c r="B1088" s="200"/>
      <c r="C1088" s="360"/>
      <c r="D1088" s="361"/>
      <c r="F1088" s="363"/>
      <c r="G1088" s="36"/>
      <c r="H1088" s="364"/>
      <c r="I1088" s="365"/>
      <c r="J1088" s="364"/>
      <c r="K1088" s="364"/>
      <c r="L1088" s="365"/>
      <c r="M1088" s="364"/>
      <c r="N1088" s="366"/>
      <c r="O1088" s="366"/>
      <c r="P1088" s="366"/>
      <c r="Q1088" s="366"/>
      <c r="R1088" s="365"/>
      <c r="S1088" s="363"/>
      <c r="T1088" s="367"/>
    </row>
    <row r="1089" spans="1:20" x14ac:dyDescent="0.3">
      <c r="A1089" s="200"/>
      <c r="B1089" s="200"/>
      <c r="C1089" s="360"/>
      <c r="D1089" s="361"/>
      <c r="F1089" s="363"/>
      <c r="G1089" s="36"/>
      <c r="H1089" s="364"/>
      <c r="I1089" s="365"/>
      <c r="J1089" s="364"/>
      <c r="K1089" s="364"/>
      <c r="L1089" s="365"/>
      <c r="M1089" s="364"/>
      <c r="N1089" s="366"/>
      <c r="O1089" s="366"/>
      <c r="P1089" s="366"/>
      <c r="Q1089" s="366"/>
      <c r="R1089" s="365"/>
      <c r="S1089" s="363"/>
      <c r="T1089" s="367"/>
    </row>
    <row r="1090" spans="1:20" x14ac:dyDescent="0.3">
      <c r="A1090" s="200"/>
      <c r="B1090" s="200"/>
      <c r="C1090" s="360"/>
      <c r="D1090" s="361"/>
      <c r="F1090" s="363"/>
      <c r="G1090" s="36"/>
      <c r="H1090" s="364"/>
      <c r="I1090" s="365"/>
      <c r="J1090" s="364"/>
      <c r="K1090" s="364"/>
      <c r="L1090" s="365"/>
      <c r="M1090" s="364"/>
      <c r="N1090" s="366"/>
      <c r="O1090" s="366"/>
      <c r="P1090" s="366"/>
      <c r="Q1090" s="366"/>
      <c r="R1090" s="365"/>
      <c r="S1090" s="363"/>
      <c r="T1090" s="367"/>
    </row>
    <row r="1091" spans="1:20" x14ac:dyDescent="0.3">
      <c r="A1091" s="200"/>
      <c r="B1091" s="200"/>
      <c r="C1091" s="360"/>
      <c r="D1091" s="361"/>
      <c r="F1091" s="363"/>
      <c r="G1091" s="36"/>
      <c r="H1091" s="364"/>
      <c r="I1091" s="365"/>
      <c r="J1091" s="364"/>
      <c r="K1091" s="364"/>
      <c r="L1091" s="365"/>
      <c r="M1091" s="364"/>
      <c r="N1091" s="366"/>
      <c r="O1091" s="366"/>
      <c r="P1091" s="366"/>
      <c r="Q1091" s="366"/>
      <c r="R1091" s="365"/>
      <c r="S1091" s="363"/>
      <c r="T1091" s="367"/>
    </row>
    <row r="1092" spans="1:20" x14ac:dyDescent="0.3">
      <c r="A1092" s="200"/>
      <c r="B1092" s="200"/>
      <c r="C1092" s="360"/>
      <c r="D1092" s="361"/>
      <c r="F1092" s="363"/>
      <c r="G1092" s="36"/>
      <c r="H1092" s="364"/>
      <c r="I1092" s="365"/>
      <c r="J1092" s="364"/>
      <c r="K1092" s="364"/>
      <c r="L1092" s="365"/>
      <c r="M1092" s="364"/>
      <c r="N1092" s="366"/>
      <c r="O1092" s="366"/>
      <c r="P1092" s="366"/>
      <c r="Q1092" s="366"/>
      <c r="R1092" s="365"/>
      <c r="S1092" s="363"/>
      <c r="T1092" s="367"/>
    </row>
    <row r="1093" spans="1:20" x14ac:dyDescent="0.3">
      <c r="A1093" s="200"/>
      <c r="B1093" s="200"/>
      <c r="C1093" s="360"/>
      <c r="D1093" s="361"/>
      <c r="F1093" s="363"/>
      <c r="G1093" s="36"/>
      <c r="H1093" s="364"/>
      <c r="I1093" s="365"/>
      <c r="J1093" s="364"/>
      <c r="K1093" s="364"/>
      <c r="L1093" s="365"/>
      <c r="M1093" s="364"/>
      <c r="N1093" s="366"/>
      <c r="O1093" s="366"/>
      <c r="P1093" s="366"/>
      <c r="Q1093" s="366"/>
      <c r="R1093" s="365"/>
      <c r="S1093" s="363"/>
      <c r="T1093" s="367"/>
    </row>
    <row r="1094" spans="1:20" x14ac:dyDescent="0.3">
      <c r="A1094" s="200"/>
      <c r="B1094" s="200"/>
      <c r="C1094" s="360"/>
      <c r="D1094" s="361"/>
      <c r="F1094" s="363"/>
      <c r="G1094" s="36"/>
      <c r="H1094" s="364"/>
      <c r="I1094" s="365"/>
      <c r="J1094" s="364"/>
      <c r="K1094" s="364"/>
      <c r="L1094" s="365"/>
      <c r="M1094" s="364"/>
      <c r="N1094" s="366"/>
      <c r="O1094" s="366"/>
      <c r="P1094" s="366"/>
      <c r="Q1094" s="366"/>
      <c r="R1094" s="365"/>
      <c r="S1094" s="363"/>
      <c r="T1094" s="367"/>
    </row>
    <row r="1095" spans="1:20" x14ac:dyDescent="0.3">
      <c r="A1095" s="200"/>
      <c r="B1095" s="200"/>
      <c r="C1095" s="360"/>
      <c r="D1095" s="361"/>
      <c r="F1095" s="363"/>
      <c r="G1095" s="36"/>
      <c r="H1095" s="364"/>
      <c r="I1095" s="365"/>
      <c r="J1095" s="364"/>
      <c r="K1095" s="364"/>
      <c r="L1095" s="365"/>
      <c r="M1095" s="364"/>
      <c r="N1095" s="366"/>
      <c r="O1095" s="366"/>
      <c r="P1095" s="366"/>
      <c r="Q1095" s="366"/>
      <c r="R1095" s="365"/>
      <c r="S1095" s="363"/>
      <c r="T1095" s="367"/>
    </row>
    <row r="1096" spans="1:20" x14ac:dyDescent="0.3">
      <c r="A1096" s="200"/>
      <c r="B1096" s="200"/>
      <c r="C1096" s="360"/>
      <c r="D1096" s="361"/>
      <c r="F1096" s="363"/>
      <c r="G1096" s="36"/>
      <c r="H1096" s="364"/>
      <c r="I1096" s="365"/>
      <c r="J1096" s="364"/>
      <c r="K1096" s="364"/>
      <c r="L1096" s="365"/>
      <c r="M1096" s="364"/>
      <c r="N1096" s="366"/>
      <c r="O1096" s="366"/>
      <c r="P1096" s="366"/>
      <c r="Q1096" s="366"/>
      <c r="R1096" s="365"/>
      <c r="S1096" s="363"/>
      <c r="T1096" s="367"/>
    </row>
    <row r="1097" spans="1:20" x14ac:dyDescent="0.3">
      <c r="A1097" s="200"/>
      <c r="B1097" s="200"/>
      <c r="C1097" s="360"/>
      <c r="D1097" s="361"/>
      <c r="F1097" s="363"/>
      <c r="G1097" s="36"/>
      <c r="H1097" s="364"/>
      <c r="I1097" s="365"/>
      <c r="J1097" s="364"/>
      <c r="K1097" s="364"/>
      <c r="L1097" s="365"/>
      <c r="M1097" s="364"/>
      <c r="N1097" s="366"/>
      <c r="O1097" s="366"/>
      <c r="P1097" s="366"/>
      <c r="Q1097" s="366"/>
      <c r="R1097" s="365"/>
      <c r="S1097" s="363"/>
      <c r="T1097" s="367"/>
    </row>
    <row r="1098" spans="1:20" x14ac:dyDescent="0.3">
      <c r="A1098" s="200"/>
      <c r="B1098" s="200"/>
      <c r="C1098" s="360"/>
      <c r="D1098" s="361"/>
      <c r="F1098" s="363"/>
      <c r="G1098" s="36"/>
      <c r="H1098" s="364"/>
      <c r="I1098" s="365"/>
      <c r="J1098" s="364"/>
      <c r="K1098" s="364"/>
      <c r="L1098" s="365"/>
      <c r="M1098" s="364"/>
      <c r="N1098" s="366"/>
      <c r="O1098" s="366"/>
      <c r="P1098" s="366"/>
      <c r="Q1098" s="366"/>
      <c r="R1098" s="365"/>
      <c r="S1098" s="363"/>
      <c r="T1098" s="367"/>
    </row>
    <row r="1099" spans="1:20" x14ac:dyDescent="0.3">
      <c r="A1099" s="200"/>
      <c r="B1099" s="200"/>
      <c r="C1099" s="360"/>
      <c r="D1099" s="361"/>
      <c r="F1099" s="363"/>
      <c r="G1099" s="36"/>
      <c r="H1099" s="364"/>
      <c r="I1099" s="365"/>
      <c r="J1099" s="364"/>
      <c r="K1099" s="364"/>
      <c r="L1099" s="365"/>
      <c r="M1099" s="364"/>
      <c r="N1099" s="366"/>
      <c r="O1099" s="366"/>
      <c r="P1099" s="366"/>
      <c r="Q1099" s="366"/>
      <c r="R1099" s="365"/>
      <c r="S1099" s="363"/>
      <c r="T1099" s="367"/>
    </row>
    <row r="1100" spans="1:20" x14ac:dyDescent="0.3">
      <c r="A1100" s="200"/>
      <c r="B1100" s="200"/>
      <c r="C1100" s="360"/>
      <c r="D1100" s="361"/>
      <c r="F1100" s="363"/>
      <c r="G1100" s="36"/>
      <c r="H1100" s="364"/>
      <c r="I1100" s="365"/>
      <c r="J1100" s="364"/>
      <c r="K1100" s="364"/>
      <c r="L1100" s="365"/>
      <c r="M1100" s="364"/>
      <c r="N1100" s="366"/>
      <c r="O1100" s="366"/>
      <c r="P1100" s="366"/>
      <c r="Q1100" s="366"/>
      <c r="R1100" s="365"/>
      <c r="S1100" s="363"/>
      <c r="T1100" s="367"/>
    </row>
    <row r="1101" spans="1:20" x14ac:dyDescent="0.3">
      <c r="A1101" s="200"/>
      <c r="B1101" s="200"/>
      <c r="C1101" s="360"/>
      <c r="D1101" s="361"/>
      <c r="F1101" s="363"/>
      <c r="G1101" s="36"/>
      <c r="H1101" s="364"/>
      <c r="I1101" s="365"/>
      <c r="J1101" s="364"/>
      <c r="K1101" s="364"/>
      <c r="L1101" s="365"/>
      <c r="M1101" s="364"/>
      <c r="N1101" s="366"/>
      <c r="O1101" s="366"/>
      <c r="P1101" s="366"/>
      <c r="Q1101" s="366"/>
      <c r="R1101" s="365"/>
      <c r="S1101" s="363"/>
      <c r="T1101" s="367"/>
    </row>
    <row r="1102" spans="1:20" x14ac:dyDescent="0.3">
      <c r="A1102" s="200"/>
      <c r="B1102" s="200"/>
      <c r="C1102" s="360"/>
      <c r="D1102" s="361"/>
      <c r="F1102" s="363"/>
      <c r="G1102" s="36"/>
      <c r="H1102" s="364"/>
      <c r="I1102" s="365"/>
      <c r="J1102" s="364"/>
      <c r="K1102" s="364"/>
      <c r="L1102" s="365"/>
      <c r="M1102" s="364"/>
      <c r="N1102" s="366"/>
      <c r="O1102" s="366"/>
      <c r="P1102" s="366"/>
      <c r="Q1102" s="366"/>
      <c r="R1102" s="365"/>
      <c r="S1102" s="363"/>
      <c r="T1102" s="367"/>
    </row>
    <row r="1103" spans="1:20" x14ac:dyDescent="0.3">
      <c r="A1103" s="200"/>
      <c r="B1103" s="200"/>
      <c r="C1103" s="360"/>
      <c r="D1103" s="361"/>
      <c r="F1103" s="363"/>
      <c r="G1103" s="36"/>
      <c r="H1103" s="364"/>
      <c r="I1103" s="365"/>
      <c r="J1103" s="364"/>
      <c r="K1103" s="364"/>
      <c r="L1103" s="365"/>
      <c r="M1103" s="364"/>
      <c r="N1103" s="366"/>
      <c r="O1103" s="366"/>
      <c r="P1103" s="366"/>
      <c r="Q1103" s="366"/>
      <c r="R1103" s="365"/>
      <c r="S1103" s="363"/>
      <c r="T1103" s="367"/>
    </row>
    <row r="1104" spans="1:20" x14ac:dyDescent="0.3">
      <c r="A1104" s="200"/>
      <c r="B1104" s="200"/>
      <c r="C1104" s="360"/>
      <c r="D1104" s="361"/>
      <c r="F1104" s="363"/>
      <c r="G1104" s="36"/>
      <c r="H1104" s="364"/>
      <c r="I1104" s="365"/>
      <c r="J1104" s="364"/>
      <c r="K1104" s="364"/>
      <c r="L1104" s="365"/>
      <c r="M1104" s="364"/>
      <c r="N1104" s="366"/>
      <c r="O1104" s="366"/>
      <c r="P1104" s="366"/>
      <c r="Q1104" s="366"/>
      <c r="R1104" s="365"/>
      <c r="S1104" s="363"/>
      <c r="T1104" s="367"/>
    </row>
    <row r="1105" spans="1:20" x14ac:dyDescent="0.3">
      <c r="A1105" s="200"/>
      <c r="B1105" s="200"/>
      <c r="C1105" s="360"/>
      <c r="D1105" s="361"/>
      <c r="F1105" s="363"/>
      <c r="G1105" s="36"/>
      <c r="H1105" s="364"/>
      <c r="I1105" s="365"/>
      <c r="J1105" s="364"/>
      <c r="K1105" s="364"/>
      <c r="L1105" s="365"/>
      <c r="M1105" s="364"/>
      <c r="N1105" s="366"/>
      <c r="O1105" s="366"/>
      <c r="P1105" s="366"/>
      <c r="Q1105" s="366"/>
      <c r="R1105" s="365"/>
      <c r="S1105" s="363"/>
      <c r="T1105" s="367"/>
    </row>
    <row r="1106" spans="1:20" x14ac:dyDescent="0.3">
      <c r="A1106" s="200"/>
      <c r="B1106" s="200"/>
      <c r="C1106" s="360"/>
      <c r="D1106" s="361"/>
      <c r="F1106" s="363"/>
      <c r="G1106" s="36"/>
      <c r="H1106" s="364"/>
      <c r="I1106" s="365"/>
      <c r="J1106" s="364"/>
      <c r="K1106" s="364"/>
      <c r="L1106" s="365"/>
      <c r="M1106" s="364"/>
      <c r="N1106" s="366"/>
      <c r="O1106" s="366"/>
      <c r="P1106" s="366"/>
      <c r="Q1106" s="366"/>
      <c r="R1106" s="365"/>
      <c r="S1106" s="363"/>
      <c r="T1106" s="367"/>
    </row>
    <row r="1107" spans="1:20" x14ac:dyDescent="0.3">
      <c r="A1107" s="200"/>
      <c r="B1107" s="200"/>
      <c r="C1107" s="360"/>
      <c r="D1107" s="361"/>
      <c r="F1107" s="363"/>
      <c r="G1107" s="36"/>
      <c r="H1107" s="364"/>
      <c r="I1107" s="365"/>
      <c r="J1107" s="364"/>
      <c r="K1107" s="364"/>
      <c r="L1107" s="365"/>
      <c r="M1107" s="364"/>
      <c r="N1107" s="366"/>
      <c r="O1107" s="366"/>
      <c r="P1107" s="366"/>
      <c r="Q1107" s="366"/>
      <c r="R1107" s="365"/>
      <c r="S1107" s="363"/>
      <c r="T1107" s="367"/>
    </row>
    <row r="1108" spans="1:20" x14ac:dyDescent="0.3">
      <c r="A1108" s="200"/>
      <c r="B1108" s="200"/>
      <c r="C1108" s="360"/>
      <c r="D1108" s="361"/>
      <c r="F1108" s="363"/>
      <c r="G1108" s="36"/>
      <c r="H1108" s="364"/>
      <c r="I1108" s="365"/>
      <c r="J1108" s="364"/>
      <c r="K1108" s="364"/>
      <c r="L1108" s="365"/>
      <c r="M1108" s="364"/>
      <c r="N1108" s="366"/>
      <c r="O1108" s="366"/>
      <c r="P1108" s="366"/>
      <c r="Q1108" s="366"/>
      <c r="R1108" s="365"/>
      <c r="S1108" s="363"/>
      <c r="T1108" s="367"/>
    </row>
    <row r="1109" spans="1:20" x14ac:dyDescent="0.3">
      <c r="A1109" s="200"/>
      <c r="B1109" s="200"/>
      <c r="C1109" s="360"/>
      <c r="D1109" s="361"/>
      <c r="F1109" s="363"/>
      <c r="G1109" s="36"/>
      <c r="H1109" s="364"/>
      <c r="I1109" s="365"/>
      <c r="J1109" s="364"/>
      <c r="K1109" s="364"/>
      <c r="L1109" s="365"/>
      <c r="M1109" s="364"/>
      <c r="N1109" s="366"/>
      <c r="O1109" s="366"/>
      <c r="P1109" s="366"/>
      <c r="Q1109" s="366"/>
      <c r="R1109" s="365"/>
      <c r="S1109" s="363"/>
      <c r="T1109" s="367"/>
    </row>
    <row r="1110" spans="1:20" x14ac:dyDescent="0.3">
      <c r="A1110" s="200"/>
      <c r="B1110" s="200"/>
      <c r="C1110" s="360"/>
      <c r="D1110" s="361"/>
      <c r="F1110" s="363"/>
      <c r="G1110" s="36"/>
      <c r="H1110" s="364"/>
      <c r="I1110" s="365"/>
      <c r="J1110" s="364"/>
      <c r="K1110" s="364"/>
      <c r="L1110" s="365"/>
      <c r="M1110" s="364"/>
      <c r="N1110" s="366"/>
      <c r="O1110" s="366"/>
      <c r="P1110" s="366"/>
      <c r="Q1110" s="366"/>
      <c r="R1110" s="365"/>
      <c r="S1110" s="363"/>
      <c r="T1110" s="367"/>
    </row>
    <row r="1111" spans="1:20" x14ac:dyDescent="0.3">
      <c r="A1111" s="200"/>
      <c r="B1111" s="200"/>
      <c r="C1111" s="360"/>
      <c r="D1111" s="361"/>
      <c r="F1111" s="363"/>
      <c r="G1111" s="36"/>
      <c r="H1111" s="364"/>
      <c r="I1111" s="365"/>
      <c r="J1111" s="364"/>
      <c r="K1111" s="364"/>
      <c r="L1111" s="365"/>
      <c r="M1111" s="364"/>
      <c r="N1111" s="366"/>
      <c r="O1111" s="366"/>
      <c r="P1111" s="366"/>
      <c r="Q1111" s="366"/>
      <c r="R1111" s="365"/>
      <c r="S1111" s="363"/>
      <c r="T1111" s="367"/>
    </row>
    <row r="1112" spans="1:20" x14ac:dyDescent="0.3">
      <c r="A1112" s="200"/>
      <c r="B1112" s="200"/>
      <c r="C1112" s="360"/>
      <c r="D1112" s="361"/>
      <c r="F1112" s="363"/>
      <c r="G1112" s="36"/>
      <c r="H1112" s="364"/>
      <c r="I1112" s="365"/>
      <c r="J1112" s="364"/>
      <c r="K1112" s="364"/>
      <c r="L1112" s="365"/>
      <c r="M1112" s="364"/>
      <c r="N1112" s="366"/>
      <c r="O1112" s="366"/>
      <c r="P1112" s="366"/>
      <c r="Q1112" s="366"/>
      <c r="R1112" s="365"/>
      <c r="S1112" s="363"/>
      <c r="T1112" s="367"/>
    </row>
    <row r="1113" spans="1:20" x14ac:dyDescent="0.3">
      <c r="A1113" s="200"/>
      <c r="B1113" s="200"/>
      <c r="C1113" s="360"/>
      <c r="D1113" s="361"/>
      <c r="F1113" s="363"/>
      <c r="G1113" s="36"/>
      <c r="H1113" s="364"/>
      <c r="I1113" s="365"/>
      <c r="J1113" s="364"/>
      <c r="K1113" s="364"/>
      <c r="L1113" s="365"/>
      <c r="M1113" s="364"/>
      <c r="N1113" s="366"/>
      <c r="O1113" s="366"/>
      <c r="P1113" s="366"/>
      <c r="Q1113" s="366"/>
      <c r="R1113" s="365"/>
      <c r="S1113" s="363"/>
      <c r="T1113" s="367"/>
    </row>
    <row r="1114" spans="1:20" x14ac:dyDescent="0.3">
      <c r="A1114" s="200"/>
      <c r="B1114" s="200"/>
      <c r="C1114" s="360"/>
      <c r="D1114" s="361"/>
      <c r="F1114" s="363"/>
      <c r="G1114" s="36"/>
      <c r="H1114" s="364"/>
      <c r="I1114" s="365"/>
      <c r="J1114" s="364"/>
      <c r="K1114" s="364"/>
      <c r="L1114" s="365"/>
      <c r="M1114" s="364"/>
      <c r="N1114" s="366"/>
      <c r="O1114" s="366"/>
      <c r="P1114" s="366"/>
      <c r="Q1114" s="366"/>
      <c r="R1114" s="365"/>
      <c r="S1114" s="363"/>
      <c r="T1114" s="367"/>
    </row>
    <row r="1115" spans="1:20" x14ac:dyDescent="0.3">
      <c r="A1115" s="200"/>
      <c r="B1115" s="200"/>
      <c r="C1115" s="360"/>
      <c r="D1115" s="361"/>
      <c r="F1115" s="363"/>
      <c r="G1115" s="36"/>
      <c r="H1115" s="364"/>
      <c r="I1115" s="365"/>
      <c r="J1115" s="364"/>
      <c r="K1115" s="364"/>
      <c r="L1115" s="365"/>
      <c r="M1115" s="364"/>
      <c r="N1115" s="366"/>
      <c r="O1115" s="366"/>
      <c r="P1115" s="366"/>
      <c r="Q1115" s="366"/>
      <c r="R1115" s="365"/>
      <c r="S1115" s="363"/>
      <c r="T1115" s="367"/>
    </row>
    <row r="1116" spans="1:20" x14ac:dyDescent="0.3">
      <c r="A1116" s="200"/>
      <c r="B1116" s="200"/>
      <c r="C1116" s="360"/>
      <c r="D1116" s="361"/>
      <c r="F1116" s="363"/>
      <c r="G1116" s="36"/>
      <c r="H1116" s="364"/>
      <c r="I1116" s="365"/>
      <c r="J1116" s="364"/>
      <c r="K1116" s="364"/>
      <c r="L1116" s="365"/>
      <c r="M1116" s="364"/>
      <c r="N1116" s="366"/>
      <c r="O1116" s="366"/>
      <c r="P1116" s="366"/>
      <c r="Q1116" s="366"/>
      <c r="R1116" s="365"/>
      <c r="S1116" s="363"/>
      <c r="T1116" s="367"/>
    </row>
    <row r="1117" spans="1:20" x14ac:dyDescent="0.3">
      <c r="A1117" s="200"/>
      <c r="B1117" s="200"/>
      <c r="C1117" s="360"/>
      <c r="D1117" s="361"/>
      <c r="F1117" s="363"/>
      <c r="G1117" s="36"/>
      <c r="H1117" s="364"/>
      <c r="I1117" s="365"/>
      <c r="J1117" s="364"/>
      <c r="K1117" s="364"/>
      <c r="L1117" s="365"/>
      <c r="M1117" s="364"/>
      <c r="N1117" s="366"/>
      <c r="O1117" s="366"/>
      <c r="P1117" s="366"/>
      <c r="Q1117" s="366"/>
      <c r="R1117" s="365"/>
      <c r="S1117" s="363"/>
      <c r="T1117" s="367"/>
    </row>
    <row r="1118" spans="1:20" x14ac:dyDescent="0.3">
      <c r="A1118" s="200"/>
      <c r="B1118" s="200"/>
      <c r="C1118" s="360"/>
      <c r="D1118" s="361"/>
      <c r="F1118" s="363"/>
      <c r="G1118" s="36"/>
      <c r="H1118" s="364"/>
      <c r="I1118" s="365"/>
      <c r="J1118" s="364"/>
      <c r="K1118" s="364"/>
      <c r="L1118" s="365"/>
      <c r="M1118" s="364"/>
      <c r="N1118" s="366"/>
      <c r="O1118" s="366"/>
      <c r="P1118" s="366"/>
      <c r="Q1118" s="366"/>
      <c r="R1118" s="365"/>
      <c r="S1118" s="363"/>
      <c r="T1118" s="367"/>
    </row>
    <row r="1119" spans="1:20" x14ac:dyDescent="0.3">
      <c r="A1119" s="200"/>
      <c r="B1119" s="200"/>
      <c r="C1119" s="360"/>
      <c r="D1119" s="361"/>
      <c r="F1119" s="363"/>
      <c r="G1119" s="36"/>
      <c r="H1119" s="364"/>
      <c r="I1119" s="365"/>
      <c r="J1119" s="364"/>
      <c r="K1119" s="364"/>
      <c r="L1119" s="365"/>
      <c r="M1119" s="364"/>
      <c r="N1119" s="366"/>
      <c r="O1119" s="366"/>
      <c r="P1119" s="366"/>
      <c r="Q1119" s="366"/>
      <c r="R1119" s="365"/>
      <c r="S1119" s="363"/>
      <c r="T1119" s="367"/>
    </row>
    <row r="1120" spans="1:20" x14ac:dyDescent="0.3">
      <c r="A1120" s="200"/>
      <c r="B1120" s="200"/>
      <c r="C1120" s="360"/>
      <c r="D1120" s="361"/>
      <c r="F1120" s="363"/>
      <c r="G1120" s="36"/>
      <c r="H1120" s="364"/>
      <c r="I1120" s="365"/>
      <c r="J1120" s="364"/>
      <c r="K1120" s="364"/>
      <c r="L1120" s="365"/>
      <c r="M1120" s="364"/>
      <c r="N1120" s="366"/>
      <c r="O1120" s="366"/>
      <c r="P1120" s="366"/>
      <c r="Q1120" s="366"/>
      <c r="R1120" s="365"/>
      <c r="S1120" s="363"/>
      <c r="T1120" s="367"/>
    </row>
    <row r="1121" spans="1:20" x14ac:dyDescent="0.3">
      <c r="A1121" s="200"/>
      <c r="B1121" s="200"/>
      <c r="C1121" s="360"/>
      <c r="D1121" s="361"/>
      <c r="F1121" s="363"/>
      <c r="G1121" s="36"/>
      <c r="H1121" s="364"/>
      <c r="I1121" s="365"/>
      <c r="J1121" s="364"/>
      <c r="K1121" s="364"/>
      <c r="L1121" s="365"/>
      <c r="M1121" s="364"/>
      <c r="N1121" s="366"/>
      <c r="O1121" s="366"/>
      <c r="P1121" s="366"/>
      <c r="Q1121" s="366"/>
      <c r="R1121" s="365"/>
      <c r="S1121" s="363"/>
      <c r="T1121" s="367"/>
    </row>
    <row r="1122" spans="1:20" x14ac:dyDescent="0.3">
      <c r="A1122" s="200"/>
      <c r="B1122" s="200"/>
      <c r="C1122" s="360"/>
      <c r="D1122" s="361"/>
      <c r="F1122" s="363"/>
      <c r="G1122" s="36"/>
      <c r="H1122" s="364"/>
      <c r="I1122" s="365"/>
      <c r="J1122" s="364"/>
      <c r="K1122" s="364"/>
      <c r="L1122" s="365"/>
      <c r="M1122" s="364"/>
      <c r="N1122" s="366"/>
      <c r="O1122" s="366"/>
      <c r="P1122" s="366"/>
      <c r="Q1122" s="366"/>
      <c r="R1122" s="365"/>
      <c r="S1122" s="363"/>
      <c r="T1122" s="367"/>
    </row>
    <row r="1123" spans="1:20" x14ac:dyDescent="0.3">
      <c r="A1123" s="200"/>
      <c r="B1123" s="200"/>
      <c r="C1123" s="360"/>
      <c r="D1123" s="361"/>
      <c r="F1123" s="363"/>
      <c r="G1123" s="36"/>
      <c r="H1123" s="364"/>
      <c r="I1123" s="365"/>
      <c r="J1123" s="364"/>
      <c r="K1123" s="364"/>
      <c r="L1123" s="365"/>
      <c r="M1123" s="364"/>
      <c r="N1123" s="366"/>
      <c r="O1123" s="366"/>
      <c r="P1123" s="366"/>
      <c r="Q1123" s="366"/>
      <c r="R1123" s="365"/>
      <c r="S1123" s="363"/>
      <c r="T1123" s="367"/>
    </row>
    <row r="1124" spans="1:20" x14ac:dyDescent="0.3">
      <c r="A1124" s="200"/>
      <c r="B1124" s="200"/>
      <c r="C1124" s="360"/>
      <c r="D1124" s="361"/>
      <c r="F1124" s="363"/>
      <c r="G1124" s="36"/>
      <c r="H1124" s="364"/>
      <c r="I1124" s="365"/>
      <c r="J1124" s="364"/>
      <c r="K1124" s="364"/>
      <c r="L1124" s="365"/>
      <c r="M1124" s="364"/>
      <c r="N1124" s="366"/>
      <c r="O1124" s="366"/>
      <c r="P1124" s="366"/>
      <c r="Q1124" s="366"/>
      <c r="R1124" s="365"/>
      <c r="S1124" s="363"/>
      <c r="T1124" s="367"/>
    </row>
    <row r="1125" spans="1:20" x14ac:dyDescent="0.3">
      <c r="A1125" s="200"/>
      <c r="B1125" s="200"/>
      <c r="C1125" s="360"/>
      <c r="D1125" s="361"/>
      <c r="F1125" s="363"/>
      <c r="G1125" s="36"/>
      <c r="H1125" s="364"/>
      <c r="I1125" s="365"/>
      <c r="J1125" s="364"/>
      <c r="K1125" s="364"/>
      <c r="L1125" s="365"/>
      <c r="M1125" s="364"/>
      <c r="N1125" s="366"/>
      <c r="O1125" s="366"/>
      <c r="P1125" s="366"/>
      <c r="Q1125" s="366"/>
      <c r="R1125" s="365"/>
      <c r="S1125" s="363"/>
      <c r="T1125" s="367"/>
    </row>
    <row r="1126" spans="1:20" x14ac:dyDescent="0.3">
      <c r="A1126" s="200"/>
      <c r="B1126" s="200"/>
      <c r="C1126" s="360"/>
      <c r="D1126" s="361"/>
      <c r="F1126" s="363"/>
      <c r="G1126" s="36"/>
      <c r="H1126" s="364"/>
      <c r="I1126" s="365"/>
      <c r="J1126" s="364"/>
      <c r="K1126" s="364"/>
      <c r="L1126" s="365"/>
      <c r="M1126" s="364"/>
      <c r="N1126" s="366"/>
      <c r="O1126" s="366"/>
      <c r="P1126" s="366"/>
      <c r="Q1126" s="366"/>
      <c r="R1126" s="365"/>
      <c r="S1126" s="363"/>
      <c r="T1126" s="367"/>
    </row>
    <row r="1127" spans="1:20" x14ac:dyDescent="0.3">
      <c r="A1127" s="200"/>
      <c r="B1127" s="200"/>
      <c r="C1127" s="360"/>
      <c r="D1127" s="361"/>
      <c r="F1127" s="363"/>
      <c r="G1127" s="36"/>
      <c r="H1127" s="364"/>
      <c r="I1127" s="365"/>
      <c r="J1127" s="364"/>
      <c r="K1127" s="364"/>
      <c r="L1127" s="365"/>
      <c r="M1127" s="364"/>
      <c r="N1127" s="366"/>
      <c r="O1127" s="366"/>
      <c r="P1127" s="366"/>
      <c r="Q1127" s="366"/>
      <c r="R1127" s="365"/>
      <c r="S1127" s="363"/>
      <c r="T1127" s="367"/>
    </row>
    <row r="1128" spans="1:20" x14ac:dyDescent="0.3">
      <c r="A1128" s="200"/>
      <c r="B1128" s="200"/>
      <c r="C1128" s="360"/>
      <c r="D1128" s="361"/>
      <c r="F1128" s="363"/>
      <c r="G1128" s="36"/>
      <c r="H1128" s="364"/>
      <c r="I1128" s="365"/>
      <c r="J1128" s="364"/>
      <c r="K1128" s="364"/>
      <c r="L1128" s="365"/>
      <c r="M1128" s="364"/>
      <c r="N1128" s="366"/>
      <c r="O1128" s="366"/>
      <c r="P1128" s="366"/>
      <c r="Q1128" s="366"/>
      <c r="R1128" s="365"/>
      <c r="S1128" s="363"/>
      <c r="T1128" s="367"/>
    </row>
    <row r="1129" spans="1:20" x14ac:dyDescent="0.3">
      <c r="A1129" s="200"/>
      <c r="B1129" s="200"/>
      <c r="C1129" s="360"/>
      <c r="D1129" s="361"/>
      <c r="F1129" s="363"/>
      <c r="G1129" s="36"/>
      <c r="H1129" s="364"/>
      <c r="I1129" s="365"/>
      <c r="J1129" s="364"/>
      <c r="K1129" s="364"/>
      <c r="L1129" s="365"/>
      <c r="M1129" s="364"/>
      <c r="N1129" s="366"/>
      <c r="O1129" s="366"/>
      <c r="P1129" s="366"/>
      <c r="Q1129" s="366"/>
      <c r="R1129" s="365"/>
      <c r="S1129" s="363"/>
      <c r="T1129" s="367"/>
    </row>
    <row r="1130" spans="1:20" x14ac:dyDescent="0.3">
      <c r="A1130" s="200"/>
      <c r="B1130" s="200"/>
      <c r="C1130" s="360"/>
      <c r="D1130" s="361"/>
      <c r="F1130" s="363"/>
      <c r="G1130" s="36"/>
      <c r="H1130" s="364"/>
      <c r="I1130" s="365"/>
      <c r="J1130" s="364"/>
      <c r="K1130" s="364"/>
      <c r="L1130" s="365"/>
      <c r="M1130" s="364"/>
      <c r="N1130" s="366"/>
      <c r="O1130" s="366"/>
      <c r="P1130" s="366"/>
      <c r="Q1130" s="366"/>
      <c r="R1130" s="365"/>
      <c r="S1130" s="363"/>
      <c r="T1130" s="367"/>
    </row>
    <row r="1131" spans="1:20" x14ac:dyDescent="0.3">
      <c r="A1131" s="200"/>
      <c r="B1131" s="200"/>
      <c r="C1131" s="360"/>
      <c r="D1131" s="361"/>
      <c r="F1131" s="363"/>
      <c r="G1131" s="36"/>
      <c r="H1131" s="364"/>
      <c r="I1131" s="365"/>
      <c r="J1131" s="364"/>
      <c r="K1131" s="364"/>
      <c r="L1131" s="365"/>
      <c r="M1131" s="364"/>
      <c r="N1131" s="366"/>
      <c r="O1131" s="366"/>
      <c r="P1131" s="366"/>
      <c r="Q1131" s="366"/>
      <c r="R1131" s="365"/>
      <c r="S1131" s="363"/>
      <c r="T1131" s="367"/>
    </row>
    <row r="1132" spans="1:20" x14ac:dyDescent="0.3">
      <c r="A1132" s="200"/>
      <c r="B1132" s="200"/>
      <c r="C1132" s="360"/>
      <c r="D1132" s="361"/>
      <c r="F1132" s="363"/>
      <c r="G1132" s="36"/>
      <c r="H1132" s="364"/>
      <c r="I1132" s="365"/>
      <c r="J1132" s="364"/>
      <c r="K1132" s="364"/>
      <c r="L1132" s="365"/>
      <c r="M1132" s="364"/>
      <c r="N1132" s="366"/>
      <c r="O1132" s="366"/>
      <c r="P1132" s="366"/>
      <c r="Q1132" s="366"/>
      <c r="R1132" s="365"/>
      <c r="S1132" s="363"/>
      <c r="T1132" s="367"/>
    </row>
    <row r="1133" spans="1:20" x14ac:dyDescent="0.3">
      <c r="A1133" s="200"/>
      <c r="B1133" s="200"/>
      <c r="C1133" s="360"/>
      <c r="D1133" s="361"/>
      <c r="F1133" s="363"/>
      <c r="G1133" s="36"/>
      <c r="H1133" s="364"/>
      <c r="I1133" s="365"/>
      <c r="J1133" s="364"/>
      <c r="K1133" s="364"/>
      <c r="L1133" s="365"/>
      <c r="M1133" s="364"/>
      <c r="N1133" s="366"/>
      <c r="O1133" s="366"/>
      <c r="P1133" s="366"/>
      <c r="Q1133" s="366"/>
      <c r="R1133" s="365"/>
      <c r="S1133" s="363"/>
      <c r="T1133" s="367"/>
    </row>
    <row r="1134" spans="1:20" x14ac:dyDescent="0.3">
      <c r="A1134" s="200"/>
      <c r="B1134" s="200"/>
      <c r="C1134" s="360"/>
      <c r="D1134" s="361"/>
      <c r="F1134" s="363"/>
      <c r="G1134" s="36"/>
      <c r="H1134" s="364"/>
      <c r="I1134" s="365"/>
      <c r="J1134" s="364"/>
      <c r="K1134" s="364"/>
      <c r="L1134" s="365"/>
      <c r="M1134" s="364"/>
      <c r="N1134" s="366"/>
      <c r="O1134" s="366"/>
      <c r="P1134" s="366"/>
      <c r="Q1134" s="366"/>
      <c r="R1134" s="365"/>
      <c r="S1134" s="363"/>
      <c r="T1134" s="367"/>
    </row>
    <row r="1135" spans="1:20" x14ac:dyDescent="0.3">
      <c r="A1135" s="200"/>
      <c r="B1135" s="200"/>
      <c r="C1135" s="360"/>
      <c r="D1135" s="361"/>
      <c r="F1135" s="363"/>
      <c r="G1135" s="36"/>
      <c r="H1135" s="364"/>
      <c r="I1135" s="365"/>
      <c r="J1135" s="364"/>
      <c r="K1135" s="364"/>
      <c r="L1135" s="365"/>
      <c r="M1135" s="364"/>
      <c r="N1135" s="366"/>
      <c r="O1135" s="366"/>
      <c r="P1135" s="366"/>
      <c r="Q1135" s="366"/>
      <c r="R1135" s="365"/>
      <c r="S1135" s="363"/>
      <c r="T1135" s="367"/>
    </row>
    <row r="1136" spans="1:20" x14ac:dyDescent="0.3">
      <c r="A1136" s="200"/>
      <c r="B1136" s="200"/>
      <c r="C1136" s="360"/>
      <c r="D1136" s="361"/>
      <c r="F1136" s="363"/>
      <c r="G1136" s="36"/>
      <c r="H1136" s="364"/>
      <c r="I1136" s="365"/>
      <c r="J1136" s="364"/>
      <c r="K1136" s="364"/>
      <c r="L1136" s="365"/>
      <c r="M1136" s="364"/>
      <c r="N1136" s="366"/>
      <c r="O1136" s="366"/>
      <c r="P1136" s="366"/>
      <c r="Q1136" s="366"/>
      <c r="R1136" s="365"/>
      <c r="S1136" s="363"/>
      <c r="T1136" s="367"/>
    </row>
    <row r="1137" spans="1:20" x14ac:dyDescent="0.3">
      <c r="A1137" s="200"/>
      <c r="B1137" s="200"/>
      <c r="C1137" s="360"/>
      <c r="D1137" s="361"/>
      <c r="F1137" s="363"/>
      <c r="G1137" s="36"/>
      <c r="H1137" s="364"/>
      <c r="I1137" s="365"/>
      <c r="J1137" s="364"/>
      <c r="K1137" s="364"/>
      <c r="L1137" s="365"/>
      <c r="M1137" s="364"/>
      <c r="N1137" s="366"/>
      <c r="O1137" s="366"/>
      <c r="P1137" s="366"/>
      <c r="Q1137" s="366"/>
      <c r="R1137" s="365"/>
      <c r="S1137" s="363"/>
      <c r="T1137" s="367"/>
    </row>
    <row r="1138" spans="1:20" x14ac:dyDescent="0.3">
      <c r="A1138" s="200"/>
      <c r="B1138" s="200"/>
      <c r="C1138" s="360"/>
      <c r="D1138" s="361"/>
      <c r="F1138" s="363"/>
      <c r="G1138" s="36"/>
      <c r="H1138" s="364"/>
      <c r="I1138" s="365"/>
      <c r="J1138" s="364"/>
      <c r="K1138" s="364"/>
      <c r="L1138" s="365"/>
      <c r="M1138" s="364"/>
      <c r="N1138" s="366"/>
      <c r="O1138" s="366"/>
      <c r="P1138" s="366"/>
      <c r="Q1138" s="366"/>
      <c r="R1138" s="365"/>
      <c r="S1138" s="363"/>
      <c r="T1138" s="367"/>
    </row>
    <row r="1139" spans="1:20" x14ac:dyDescent="0.3">
      <c r="A1139" s="200"/>
      <c r="B1139" s="200"/>
      <c r="C1139" s="360"/>
      <c r="D1139" s="361"/>
      <c r="F1139" s="363"/>
      <c r="G1139" s="36"/>
      <c r="H1139" s="364"/>
      <c r="I1139" s="365"/>
      <c r="J1139" s="364"/>
      <c r="K1139" s="364"/>
      <c r="L1139" s="365"/>
      <c r="M1139" s="364"/>
      <c r="N1139" s="366"/>
      <c r="O1139" s="366"/>
      <c r="P1139" s="366"/>
      <c r="Q1139" s="366"/>
      <c r="R1139" s="365"/>
      <c r="S1139" s="363"/>
      <c r="T1139" s="367"/>
    </row>
    <row r="1140" spans="1:20" x14ac:dyDescent="0.3">
      <c r="A1140" s="200"/>
      <c r="B1140" s="200"/>
      <c r="C1140" s="360"/>
      <c r="D1140" s="361"/>
      <c r="F1140" s="363"/>
      <c r="G1140" s="36"/>
      <c r="H1140" s="364"/>
      <c r="I1140" s="365"/>
      <c r="J1140" s="364"/>
      <c r="K1140" s="364"/>
      <c r="L1140" s="365"/>
      <c r="M1140" s="364"/>
      <c r="N1140" s="366"/>
      <c r="O1140" s="366"/>
      <c r="P1140" s="366"/>
      <c r="Q1140" s="366"/>
      <c r="R1140" s="365"/>
      <c r="S1140" s="363"/>
      <c r="T1140" s="367"/>
    </row>
    <row r="1141" spans="1:20" x14ac:dyDescent="0.3">
      <c r="A1141" s="200"/>
      <c r="B1141" s="200"/>
      <c r="C1141" s="360"/>
      <c r="D1141" s="361"/>
      <c r="F1141" s="363"/>
      <c r="G1141" s="36"/>
      <c r="H1141" s="364"/>
      <c r="I1141" s="365"/>
      <c r="J1141" s="364"/>
      <c r="K1141" s="364"/>
      <c r="L1141" s="365"/>
      <c r="M1141" s="364"/>
      <c r="N1141" s="366"/>
      <c r="O1141" s="366"/>
      <c r="P1141" s="366"/>
      <c r="Q1141" s="366"/>
      <c r="R1141" s="365"/>
      <c r="S1141" s="363"/>
      <c r="T1141" s="367"/>
    </row>
    <row r="1142" spans="1:20" x14ac:dyDescent="0.3">
      <c r="A1142" s="200"/>
      <c r="B1142" s="200"/>
      <c r="C1142" s="360"/>
      <c r="D1142" s="361"/>
      <c r="F1142" s="363"/>
      <c r="G1142" s="36"/>
      <c r="H1142" s="364"/>
      <c r="I1142" s="365"/>
      <c r="J1142" s="364"/>
      <c r="K1142" s="364"/>
      <c r="L1142" s="365"/>
      <c r="M1142" s="364"/>
      <c r="N1142" s="366"/>
      <c r="O1142" s="366"/>
      <c r="P1142" s="366"/>
      <c r="Q1142" s="366"/>
      <c r="R1142" s="365"/>
      <c r="S1142" s="363"/>
      <c r="T1142" s="367"/>
    </row>
    <row r="1143" spans="1:20" x14ac:dyDescent="0.3">
      <c r="A1143" s="200"/>
      <c r="B1143" s="200"/>
      <c r="C1143" s="360"/>
      <c r="D1143" s="361"/>
      <c r="F1143" s="363"/>
      <c r="G1143" s="36"/>
      <c r="H1143" s="364"/>
      <c r="I1143" s="365"/>
      <c r="J1143" s="364"/>
      <c r="K1143" s="364"/>
      <c r="L1143" s="365"/>
      <c r="M1143" s="364"/>
      <c r="N1143" s="366"/>
      <c r="O1143" s="366"/>
      <c r="P1143" s="366"/>
      <c r="Q1143" s="366"/>
      <c r="R1143" s="365"/>
      <c r="S1143" s="363"/>
      <c r="T1143" s="367"/>
    </row>
    <row r="1144" spans="1:20" x14ac:dyDescent="0.3">
      <c r="A1144" s="200"/>
      <c r="B1144" s="200"/>
      <c r="C1144" s="360"/>
      <c r="D1144" s="361"/>
      <c r="F1144" s="363"/>
      <c r="G1144" s="36"/>
      <c r="H1144" s="364"/>
      <c r="I1144" s="365"/>
      <c r="J1144" s="364"/>
      <c r="K1144" s="364"/>
      <c r="L1144" s="365"/>
      <c r="M1144" s="364"/>
      <c r="N1144" s="366"/>
      <c r="O1144" s="366"/>
      <c r="P1144" s="366"/>
      <c r="Q1144" s="366"/>
      <c r="R1144" s="365"/>
      <c r="S1144" s="363"/>
      <c r="T1144" s="367"/>
    </row>
    <row r="1145" spans="1:20" x14ac:dyDescent="0.3">
      <c r="A1145" s="200"/>
      <c r="B1145" s="200"/>
      <c r="C1145" s="360"/>
      <c r="D1145" s="361"/>
      <c r="F1145" s="363"/>
      <c r="G1145" s="36"/>
      <c r="H1145" s="364"/>
      <c r="I1145" s="365"/>
      <c r="J1145" s="364"/>
      <c r="K1145" s="364"/>
      <c r="L1145" s="365"/>
      <c r="M1145" s="364"/>
      <c r="N1145" s="366"/>
      <c r="O1145" s="366"/>
      <c r="P1145" s="366"/>
      <c r="Q1145" s="366"/>
      <c r="R1145" s="365"/>
      <c r="S1145" s="363"/>
      <c r="T1145" s="367"/>
    </row>
    <row r="1146" spans="1:20" x14ac:dyDescent="0.3">
      <c r="A1146" s="200"/>
      <c r="B1146" s="200"/>
      <c r="C1146" s="360"/>
      <c r="D1146" s="361"/>
      <c r="F1146" s="363"/>
      <c r="G1146" s="36"/>
      <c r="H1146" s="364"/>
      <c r="I1146" s="365"/>
      <c r="J1146" s="364"/>
      <c r="K1146" s="364"/>
      <c r="L1146" s="365"/>
      <c r="M1146" s="364"/>
      <c r="N1146" s="366"/>
      <c r="O1146" s="366"/>
      <c r="P1146" s="366"/>
      <c r="Q1146" s="366"/>
      <c r="R1146" s="365"/>
      <c r="S1146" s="363"/>
      <c r="T1146" s="367"/>
    </row>
    <row r="1147" spans="1:20" x14ac:dyDescent="0.3">
      <c r="A1147" s="200"/>
      <c r="B1147" s="200"/>
      <c r="C1147" s="360"/>
      <c r="D1147" s="361"/>
      <c r="F1147" s="363"/>
      <c r="G1147" s="36"/>
      <c r="H1147" s="364"/>
      <c r="I1147" s="365"/>
      <c r="J1147" s="364"/>
      <c r="K1147" s="364"/>
      <c r="L1147" s="365"/>
      <c r="M1147" s="364"/>
      <c r="N1147" s="366"/>
      <c r="O1147" s="366"/>
      <c r="P1147" s="366"/>
      <c r="Q1147" s="366"/>
      <c r="R1147" s="365"/>
      <c r="S1147" s="363"/>
      <c r="T1147" s="367"/>
    </row>
    <row r="1148" spans="1:20" x14ac:dyDescent="0.3">
      <c r="A1148" s="200"/>
      <c r="B1148" s="200"/>
      <c r="C1148" s="360"/>
      <c r="D1148" s="361"/>
      <c r="F1148" s="363"/>
      <c r="G1148" s="36"/>
      <c r="H1148" s="364"/>
      <c r="I1148" s="365"/>
      <c r="J1148" s="364"/>
      <c r="K1148" s="364"/>
      <c r="L1148" s="365"/>
      <c r="M1148" s="364"/>
      <c r="N1148" s="366"/>
      <c r="O1148" s="366"/>
      <c r="P1148" s="366"/>
      <c r="Q1148" s="366"/>
      <c r="R1148" s="365"/>
      <c r="S1148" s="363"/>
      <c r="T1148" s="367"/>
    </row>
    <row r="1149" spans="1:20" x14ac:dyDescent="0.3">
      <c r="A1149" s="200"/>
      <c r="B1149" s="200"/>
      <c r="C1149" s="360"/>
      <c r="D1149" s="361"/>
      <c r="F1149" s="363"/>
      <c r="G1149" s="36"/>
      <c r="H1149" s="364"/>
      <c r="I1149" s="365"/>
      <c r="J1149" s="364"/>
      <c r="K1149" s="364"/>
      <c r="L1149" s="365"/>
      <c r="M1149" s="364"/>
      <c r="N1149" s="366"/>
      <c r="O1149" s="366"/>
      <c r="P1149" s="366"/>
      <c r="Q1149" s="366"/>
      <c r="R1149" s="365"/>
      <c r="S1149" s="363"/>
      <c r="T1149" s="367"/>
    </row>
    <row r="1150" spans="1:20" x14ac:dyDescent="0.3">
      <c r="A1150" s="200"/>
      <c r="B1150" s="200"/>
      <c r="C1150" s="360"/>
      <c r="D1150" s="361"/>
      <c r="F1150" s="363"/>
      <c r="G1150" s="36"/>
      <c r="H1150" s="364"/>
      <c r="I1150" s="365"/>
      <c r="J1150" s="364"/>
      <c r="K1150" s="364"/>
      <c r="L1150" s="365"/>
      <c r="M1150" s="364"/>
      <c r="N1150" s="366"/>
      <c r="O1150" s="366"/>
      <c r="P1150" s="366"/>
      <c r="Q1150" s="366"/>
      <c r="R1150" s="365"/>
      <c r="S1150" s="363"/>
      <c r="T1150" s="367"/>
    </row>
    <row r="1151" spans="1:20" x14ac:dyDescent="0.3">
      <c r="A1151" s="200"/>
      <c r="B1151" s="200"/>
      <c r="C1151" s="360"/>
      <c r="D1151" s="361"/>
      <c r="F1151" s="363"/>
      <c r="G1151" s="36"/>
      <c r="H1151" s="364"/>
      <c r="I1151" s="365"/>
      <c r="J1151" s="364"/>
      <c r="K1151" s="364"/>
      <c r="L1151" s="365"/>
      <c r="M1151" s="364"/>
      <c r="N1151" s="366"/>
      <c r="O1151" s="366"/>
      <c r="P1151" s="366"/>
      <c r="Q1151" s="366"/>
      <c r="R1151" s="365"/>
      <c r="S1151" s="363"/>
      <c r="T1151" s="367"/>
    </row>
    <row r="1152" spans="1:20" x14ac:dyDescent="0.3">
      <c r="A1152" s="200"/>
      <c r="B1152" s="200"/>
      <c r="C1152" s="360"/>
      <c r="D1152" s="361"/>
      <c r="F1152" s="363"/>
      <c r="G1152" s="36"/>
      <c r="H1152" s="364"/>
      <c r="I1152" s="365"/>
      <c r="J1152" s="364"/>
      <c r="K1152" s="364"/>
      <c r="L1152" s="365"/>
      <c r="M1152" s="364"/>
      <c r="N1152" s="366"/>
      <c r="O1152" s="366"/>
      <c r="P1152" s="366"/>
      <c r="Q1152" s="366"/>
      <c r="R1152" s="365"/>
      <c r="S1152" s="363"/>
      <c r="T1152" s="367"/>
    </row>
    <row r="1153" spans="1:20" x14ac:dyDescent="0.3">
      <c r="A1153" s="200"/>
      <c r="B1153" s="200"/>
      <c r="C1153" s="360"/>
      <c r="D1153" s="361"/>
      <c r="F1153" s="363"/>
      <c r="G1153" s="36"/>
      <c r="H1153" s="364"/>
      <c r="I1153" s="365"/>
      <c r="J1153" s="364"/>
      <c r="K1153" s="364"/>
      <c r="L1153" s="365"/>
      <c r="M1153" s="364"/>
      <c r="N1153" s="366"/>
      <c r="O1153" s="366"/>
      <c r="P1153" s="366"/>
      <c r="Q1153" s="366"/>
      <c r="R1153" s="365"/>
      <c r="S1153" s="363"/>
      <c r="T1153" s="367"/>
    </row>
    <row r="1154" spans="1:20" x14ac:dyDescent="0.3">
      <c r="A1154" s="200"/>
      <c r="B1154" s="200"/>
      <c r="C1154" s="360"/>
      <c r="D1154" s="361"/>
      <c r="F1154" s="363"/>
      <c r="G1154" s="36"/>
      <c r="H1154" s="364"/>
      <c r="I1154" s="365"/>
      <c r="J1154" s="364"/>
      <c r="K1154" s="364"/>
      <c r="L1154" s="365"/>
      <c r="M1154" s="364"/>
      <c r="N1154" s="366"/>
      <c r="O1154" s="366"/>
      <c r="P1154" s="366"/>
      <c r="Q1154" s="366"/>
      <c r="R1154" s="365"/>
      <c r="S1154" s="363"/>
      <c r="T1154" s="367"/>
    </row>
    <row r="1155" spans="1:20" x14ac:dyDescent="0.3">
      <c r="A1155" s="200"/>
      <c r="B1155" s="200"/>
      <c r="C1155" s="360"/>
      <c r="D1155" s="361"/>
      <c r="F1155" s="363"/>
      <c r="G1155" s="36"/>
      <c r="H1155" s="364"/>
      <c r="I1155" s="365"/>
      <c r="J1155" s="364"/>
      <c r="K1155" s="364"/>
      <c r="L1155" s="365"/>
      <c r="M1155" s="364"/>
      <c r="N1155" s="366"/>
      <c r="O1155" s="366"/>
      <c r="P1155" s="366"/>
      <c r="Q1155" s="366"/>
      <c r="R1155" s="365"/>
      <c r="S1155" s="363"/>
      <c r="T1155" s="367"/>
    </row>
    <row r="1156" spans="1:20" x14ac:dyDescent="0.3">
      <c r="A1156" s="200"/>
      <c r="B1156" s="200"/>
      <c r="C1156" s="360"/>
      <c r="D1156" s="361"/>
      <c r="F1156" s="363"/>
      <c r="G1156" s="36"/>
      <c r="H1156" s="364"/>
      <c r="I1156" s="365"/>
      <c r="J1156" s="364"/>
      <c r="K1156" s="364"/>
      <c r="L1156" s="365"/>
      <c r="M1156" s="364"/>
      <c r="N1156" s="366"/>
      <c r="O1156" s="366"/>
      <c r="P1156" s="366"/>
      <c r="Q1156" s="366"/>
      <c r="R1156" s="365"/>
      <c r="S1156" s="363"/>
      <c r="T1156" s="367"/>
    </row>
    <row r="1157" spans="1:20" x14ac:dyDescent="0.3">
      <c r="A1157" s="200"/>
      <c r="B1157" s="200"/>
      <c r="C1157" s="360"/>
      <c r="D1157" s="361"/>
      <c r="F1157" s="363"/>
      <c r="G1157" s="36"/>
      <c r="H1157" s="364"/>
      <c r="I1157" s="365"/>
      <c r="J1157" s="364"/>
      <c r="K1157" s="364"/>
      <c r="L1157" s="365"/>
      <c r="M1157" s="364"/>
      <c r="N1157" s="366"/>
      <c r="O1157" s="366"/>
      <c r="P1157" s="366"/>
      <c r="Q1157" s="366"/>
      <c r="R1157" s="365"/>
      <c r="S1157" s="363"/>
      <c r="T1157" s="367"/>
    </row>
    <row r="1158" spans="1:20" x14ac:dyDescent="0.3">
      <c r="A1158" s="200"/>
      <c r="B1158" s="200"/>
      <c r="C1158" s="360"/>
      <c r="D1158" s="361"/>
      <c r="F1158" s="363"/>
      <c r="G1158" s="36"/>
      <c r="H1158" s="364"/>
      <c r="I1158" s="365"/>
      <c r="J1158" s="364"/>
      <c r="K1158" s="364"/>
      <c r="L1158" s="365"/>
      <c r="M1158" s="364"/>
      <c r="N1158" s="366"/>
      <c r="O1158" s="366"/>
      <c r="P1158" s="366"/>
      <c r="Q1158" s="366"/>
      <c r="R1158" s="365"/>
      <c r="S1158" s="363"/>
      <c r="T1158" s="367"/>
    </row>
    <row r="1159" spans="1:20" x14ac:dyDescent="0.3">
      <c r="A1159" s="200"/>
      <c r="B1159" s="200"/>
      <c r="C1159" s="360"/>
      <c r="D1159" s="361"/>
      <c r="F1159" s="363"/>
      <c r="G1159" s="36"/>
      <c r="H1159" s="364"/>
      <c r="I1159" s="365"/>
      <c r="J1159" s="364"/>
      <c r="K1159" s="364"/>
      <c r="L1159" s="365"/>
      <c r="M1159" s="364"/>
      <c r="N1159" s="366"/>
      <c r="O1159" s="366"/>
      <c r="P1159" s="366"/>
      <c r="Q1159" s="366"/>
      <c r="R1159" s="365"/>
      <c r="S1159" s="363"/>
      <c r="T1159" s="367"/>
    </row>
    <row r="1160" spans="1:20" x14ac:dyDescent="0.3">
      <c r="A1160" s="200"/>
      <c r="B1160" s="200"/>
      <c r="C1160" s="360"/>
      <c r="D1160" s="361"/>
      <c r="F1160" s="363"/>
      <c r="G1160" s="36"/>
      <c r="H1160" s="364"/>
      <c r="I1160" s="365"/>
      <c r="J1160" s="364"/>
      <c r="K1160" s="364"/>
      <c r="L1160" s="365"/>
      <c r="M1160" s="364"/>
      <c r="N1160" s="366"/>
      <c r="O1160" s="366"/>
      <c r="P1160" s="366"/>
      <c r="Q1160" s="366"/>
      <c r="R1160" s="365"/>
      <c r="S1160" s="363"/>
      <c r="T1160" s="367"/>
    </row>
    <row r="1161" spans="1:20" x14ac:dyDescent="0.3">
      <c r="A1161" s="200"/>
      <c r="B1161" s="200"/>
      <c r="C1161" s="360"/>
      <c r="D1161" s="361"/>
      <c r="F1161" s="363"/>
      <c r="G1161" s="36"/>
      <c r="H1161" s="364"/>
      <c r="I1161" s="365"/>
      <c r="J1161" s="364"/>
      <c r="K1161" s="364"/>
      <c r="L1161" s="365"/>
      <c r="M1161" s="364"/>
      <c r="N1161" s="366"/>
      <c r="O1161" s="366"/>
      <c r="P1161" s="366"/>
      <c r="Q1161" s="366"/>
      <c r="R1161" s="365"/>
      <c r="S1161" s="363"/>
      <c r="T1161" s="367"/>
    </row>
    <row r="1162" spans="1:20" x14ac:dyDescent="0.3">
      <c r="A1162" s="200"/>
      <c r="B1162" s="200"/>
      <c r="C1162" s="360"/>
      <c r="D1162" s="361"/>
      <c r="F1162" s="363"/>
      <c r="G1162" s="36"/>
      <c r="H1162" s="364"/>
      <c r="I1162" s="365"/>
      <c r="J1162" s="364"/>
      <c r="K1162" s="364"/>
      <c r="L1162" s="365"/>
      <c r="M1162" s="364"/>
      <c r="N1162" s="366"/>
      <c r="O1162" s="366"/>
      <c r="P1162" s="366"/>
      <c r="Q1162" s="366"/>
      <c r="R1162" s="365"/>
      <c r="S1162" s="363"/>
      <c r="T1162" s="367"/>
    </row>
    <row r="1163" spans="1:20" x14ac:dyDescent="0.3">
      <c r="A1163" s="200"/>
      <c r="B1163" s="200"/>
      <c r="C1163" s="360"/>
      <c r="D1163" s="361"/>
      <c r="F1163" s="363"/>
      <c r="G1163" s="36"/>
      <c r="H1163" s="364"/>
      <c r="I1163" s="365"/>
      <c r="J1163" s="364"/>
      <c r="K1163" s="364"/>
      <c r="L1163" s="365"/>
      <c r="M1163" s="364"/>
      <c r="N1163" s="366"/>
      <c r="O1163" s="366"/>
      <c r="P1163" s="366"/>
      <c r="Q1163" s="366"/>
      <c r="R1163" s="365"/>
      <c r="S1163" s="363"/>
      <c r="T1163" s="367"/>
    </row>
    <row r="1164" spans="1:20" x14ac:dyDescent="0.3">
      <c r="A1164" s="200"/>
      <c r="B1164" s="200"/>
      <c r="C1164" s="360"/>
      <c r="D1164" s="361"/>
      <c r="F1164" s="363"/>
      <c r="G1164" s="36"/>
      <c r="H1164" s="364"/>
      <c r="I1164" s="365"/>
      <c r="J1164" s="364"/>
      <c r="K1164" s="364"/>
      <c r="L1164" s="365"/>
      <c r="M1164" s="364"/>
      <c r="N1164" s="366"/>
      <c r="O1164" s="366"/>
      <c r="P1164" s="366"/>
      <c r="Q1164" s="366"/>
      <c r="R1164" s="365"/>
      <c r="S1164" s="363"/>
      <c r="T1164" s="367"/>
    </row>
    <row r="1165" spans="1:20" x14ac:dyDescent="0.3">
      <c r="A1165" s="200"/>
      <c r="B1165" s="200"/>
      <c r="C1165" s="360"/>
      <c r="D1165" s="361"/>
      <c r="F1165" s="363"/>
      <c r="G1165" s="36"/>
      <c r="H1165" s="364"/>
      <c r="I1165" s="365"/>
      <c r="J1165" s="364"/>
      <c r="K1165" s="364"/>
      <c r="L1165" s="365"/>
      <c r="M1165" s="364"/>
      <c r="N1165" s="366"/>
      <c r="O1165" s="366"/>
      <c r="P1165" s="366"/>
      <c r="Q1165" s="366"/>
      <c r="R1165" s="365"/>
      <c r="S1165" s="363"/>
      <c r="T1165" s="367"/>
    </row>
    <row r="1166" spans="1:20" x14ac:dyDescent="0.3">
      <c r="A1166" s="200"/>
      <c r="B1166" s="200"/>
      <c r="C1166" s="360"/>
      <c r="D1166" s="361"/>
      <c r="F1166" s="363"/>
      <c r="G1166" s="36"/>
      <c r="H1166" s="364"/>
      <c r="I1166" s="365"/>
      <c r="J1166" s="364"/>
      <c r="K1166" s="364"/>
      <c r="L1166" s="365"/>
      <c r="M1166" s="364"/>
      <c r="N1166" s="366"/>
      <c r="O1166" s="366"/>
      <c r="P1166" s="366"/>
      <c r="Q1166" s="366"/>
      <c r="R1166" s="365"/>
      <c r="S1166" s="363"/>
      <c r="T1166" s="367"/>
    </row>
    <row r="1167" spans="1:20" x14ac:dyDescent="0.3">
      <c r="A1167" s="200"/>
      <c r="B1167" s="200"/>
      <c r="C1167" s="360"/>
      <c r="D1167" s="361"/>
      <c r="F1167" s="363"/>
      <c r="G1167" s="36"/>
      <c r="H1167" s="364"/>
      <c r="I1167" s="365"/>
      <c r="J1167" s="364"/>
      <c r="K1167" s="364"/>
      <c r="L1167" s="365"/>
      <c r="M1167" s="364"/>
      <c r="N1167" s="366"/>
      <c r="O1167" s="366"/>
      <c r="P1167" s="366"/>
      <c r="Q1167" s="366"/>
      <c r="R1167" s="365"/>
      <c r="S1167" s="363"/>
      <c r="T1167" s="367"/>
    </row>
    <row r="1168" spans="1:20" x14ac:dyDescent="0.3">
      <c r="A1168" s="200"/>
      <c r="B1168" s="200"/>
      <c r="C1168" s="360"/>
      <c r="D1168" s="361"/>
      <c r="F1168" s="363"/>
      <c r="G1168" s="36"/>
      <c r="H1168" s="364"/>
      <c r="I1168" s="365"/>
      <c r="J1168" s="364"/>
      <c r="K1168" s="364"/>
      <c r="L1168" s="365"/>
      <c r="M1168" s="364"/>
      <c r="N1168" s="366"/>
      <c r="O1168" s="366"/>
      <c r="P1168" s="366"/>
      <c r="Q1168" s="366"/>
      <c r="R1168" s="365"/>
      <c r="S1168" s="363"/>
      <c r="T1168" s="367"/>
    </row>
    <row r="1169" spans="1:20" x14ac:dyDescent="0.3">
      <c r="A1169" s="200"/>
      <c r="B1169" s="200"/>
      <c r="C1169" s="360"/>
      <c r="D1169" s="361"/>
      <c r="F1169" s="363"/>
      <c r="G1169" s="36"/>
      <c r="H1169" s="364"/>
      <c r="I1169" s="365"/>
      <c r="J1169" s="364"/>
      <c r="K1169" s="364"/>
      <c r="L1169" s="365"/>
      <c r="M1169" s="364"/>
      <c r="N1169" s="366"/>
      <c r="O1169" s="366"/>
      <c r="P1169" s="366"/>
      <c r="Q1169" s="366"/>
      <c r="R1169" s="365"/>
      <c r="S1169" s="363"/>
      <c r="T1169" s="367"/>
    </row>
    <row r="1170" spans="1:20" x14ac:dyDescent="0.3">
      <c r="A1170" s="200"/>
      <c r="B1170" s="200"/>
      <c r="C1170" s="360"/>
      <c r="D1170" s="361"/>
      <c r="F1170" s="363"/>
      <c r="G1170" s="36"/>
      <c r="H1170" s="364"/>
      <c r="I1170" s="365"/>
      <c r="J1170" s="364"/>
      <c r="K1170" s="364"/>
      <c r="L1170" s="365"/>
      <c r="M1170" s="364"/>
      <c r="N1170" s="366"/>
      <c r="O1170" s="366"/>
      <c r="P1170" s="366"/>
      <c r="Q1170" s="366"/>
      <c r="R1170" s="365"/>
      <c r="S1170" s="363"/>
      <c r="T1170" s="367"/>
    </row>
    <row r="1171" spans="1:20" x14ac:dyDescent="0.3">
      <c r="A1171" s="200"/>
      <c r="B1171" s="200"/>
      <c r="C1171" s="360"/>
      <c r="D1171" s="361"/>
      <c r="F1171" s="363"/>
      <c r="G1171" s="36"/>
      <c r="H1171" s="364"/>
      <c r="I1171" s="365"/>
      <c r="J1171" s="364"/>
      <c r="K1171" s="364"/>
      <c r="L1171" s="365"/>
      <c r="M1171" s="364"/>
      <c r="N1171" s="366"/>
      <c r="O1171" s="366"/>
      <c r="P1171" s="366"/>
      <c r="Q1171" s="366"/>
      <c r="R1171" s="365"/>
      <c r="S1171" s="363"/>
      <c r="T1171" s="367"/>
    </row>
    <row r="1172" spans="1:20" x14ac:dyDescent="0.3">
      <c r="A1172" s="200"/>
      <c r="B1172" s="200"/>
      <c r="C1172" s="360"/>
      <c r="D1172" s="361"/>
      <c r="F1172" s="363"/>
      <c r="G1172" s="36"/>
      <c r="H1172" s="364"/>
      <c r="I1172" s="365"/>
      <c r="J1172" s="364"/>
      <c r="K1172" s="364"/>
      <c r="L1172" s="365"/>
      <c r="M1172" s="364"/>
      <c r="N1172" s="366"/>
      <c r="O1172" s="366"/>
      <c r="P1172" s="366"/>
      <c r="Q1172" s="366"/>
      <c r="R1172" s="365"/>
      <c r="S1172" s="363"/>
      <c r="T1172" s="367"/>
    </row>
    <row r="1173" spans="1:20" x14ac:dyDescent="0.3">
      <c r="A1173" s="200"/>
      <c r="B1173" s="200"/>
      <c r="C1173" s="360"/>
      <c r="D1173" s="361"/>
      <c r="F1173" s="363"/>
      <c r="G1173" s="36"/>
      <c r="H1173" s="364"/>
      <c r="I1173" s="365"/>
      <c r="J1173" s="364"/>
      <c r="K1173" s="364"/>
      <c r="L1173" s="365"/>
      <c r="M1173" s="364"/>
      <c r="N1173" s="366"/>
      <c r="O1173" s="366"/>
      <c r="P1173" s="366"/>
      <c r="Q1173" s="366"/>
      <c r="R1173" s="365"/>
      <c r="S1173" s="363"/>
      <c r="T1173" s="367"/>
    </row>
    <row r="1174" spans="1:20" x14ac:dyDescent="0.3">
      <c r="A1174" s="200"/>
      <c r="B1174" s="200"/>
      <c r="C1174" s="360"/>
      <c r="D1174" s="361"/>
      <c r="F1174" s="363"/>
      <c r="G1174" s="36"/>
      <c r="H1174" s="364"/>
      <c r="I1174" s="365"/>
      <c r="J1174" s="364"/>
      <c r="K1174" s="364"/>
      <c r="L1174" s="365"/>
      <c r="M1174" s="364"/>
      <c r="N1174" s="366"/>
      <c r="O1174" s="366"/>
      <c r="P1174" s="366"/>
      <c r="Q1174" s="366"/>
      <c r="R1174" s="365"/>
      <c r="S1174" s="363"/>
      <c r="T1174" s="367"/>
    </row>
    <row r="1175" spans="1:20" x14ac:dyDescent="0.3">
      <c r="A1175" s="200"/>
      <c r="B1175" s="200"/>
      <c r="C1175" s="360"/>
      <c r="D1175" s="361"/>
      <c r="F1175" s="363"/>
      <c r="G1175" s="36"/>
      <c r="H1175" s="364"/>
      <c r="I1175" s="365"/>
      <c r="J1175" s="364"/>
      <c r="K1175" s="364"/>
      <c r="L1175" s="365"/>
      <c r="M1175" s="364"/>
      <c r="N1175" s="366"/>
      <c r="O1175" s="366"/>
      <c r="P1175" s="366"/>
      <c r="Q1175" s="366"/>
      <c r="R1175" s="365"/>
      <c r="S1175" s="363"/>
      <c r="T1175" s="367"/>
    </row>
    <row r="1176" spans="1:20" x14ac:dyDescent="0.3">
      <c r="A1176" s="200"/>
      <c r="B1176" s="200"/>
      <c r="C1176" s="360"/>
      <c r="D1176" s="361"/>
      <c r="F1176" s="363"/>
      <c r="G1176" s="36"/>
      <c r="H1176" s="364"/>
      <c r="I1176" s="365"/>
      <c r="J1176" s="364"/>
      <c r="K1176" s="364"/>
      <c r="L1176" s="365"/>
      <c r="M1176" s="364"/>
      <c r="N1176" s="366"/>
      <c r="O1176" s="366"/>
      <c r="P1176" s="366"/>
      <c r="Q1176" s="366"/>
      <c r="R1176" s="365"/>
      <c r="S1176" s="363"/>
      <c r="T1176" s="367"/>
    </row>
    <row r="1177" spans="1:20" x14ac:dyDescent="0.3">
      <c r="A1177" s="200"/>
      <c r="B1177" s="200"/>
      <c r="C1177" s="360"/>
      <c r="D1177" s="361"/>
      <c r="F1177" s="363"/>
      <c r="G1177" s="36"/>
      <c r="H1177" s="364"/>
      <c r="I1177" s="365"/>
      <c r="J1177" s="364"/>
      <c r="K1177" s="364"/>
      <c r="L1177" s="365"/>
      <c r="M1177" s="364"/>
      <c r="N1177" s="366"/>
      <c r="O1177" s="366"/>
      <c r="P1177" s="366"/>
      <c r="Q1177" s="366"/>
      <c r="R1177" s="365"/>
      <c r="S1177" s="363"/>
      <c r="T1177" s="367"/>
    </row>
    <row r="1178" spans="1:20" x14ac:dyDescent="0.3">
      <c r="A1178" s="200"/>
      <c r="B1178" s="200"/>
      <c r="C1178" s="360"/>
      <c r="D1178" s="361"/>
      <c r="F1178" s="363"/>
      <c r="G1178" s="36"/>
      <c r="H1178" s="364"/>
      <c r="I1178" s="365"/>
      <c r="J1178" s="364"/>
      <c r="K1178" s="364"/>
      <c r="L1178" s="365"/>
      <c r="M1178" s="364"/>
      <c r="N1178" s="366"/>
      <c r="O1178" s="366"/>
      <c r="P1178" s="366"/>
      <c r="Q1178" s="366"/>
      <c r="R1178" s="365"/>
      <c r="S1178" s="363"/>
      <c r="T1178" s="367"/>
    </row>
    <row r="1179" spans="1:20" x14ac:dyDescent="0.3">
      <c r="A1179" s="200"/>
      <c r="B1179" s="200"/>
      <c r="C1179" s="360"/>
      <c r="D1179" s="361"/>
      <c r="F1179" s="363"/>
      <c r="G1179" s="36"/>
      <c r="H1179" s="364"/>
      <c r="I1179" s="365"/>
      <c r="J1179" s="364"/>
      <c r="K1179" s="364"/>
      <c r="L1179" s="365"/>
      <c r="M1179" s="364"/>
      <c r="N1179" s="366"/>
      <c r="O1179" s="366"/>
      <c r="P1179" s="366"/>
      <c r="Q1179" s="366"/>
      <c r="R1179" s="365"/>
      <c r="S1179" s="363"/>
      <c r="T1179" s="367"/>
    </row>
    <row r="1180" spans="1:20" x14ac:dyDescent="0.3">
      <c r="A1180" s="200"/>
      <c r="B1180" s="200"/>
      <c r="C1180" s="360"/>
      <c r="D1180" s="361"/>
      <c r="F1180" s="363"/>
      <c r="G1180" s="36"/>
      <c r="H1180" s="364"/>
      <c r="I1180" s="365"/>
      <c r="J1180" s="364"/>
      <c r="K1180" s="364"/>
      <c r="L1180" s="365"/>
      <c r="M1180" s="364"/>
      <c r="N1180" s="366"/>
      <c r="O1180" s="366"/>
      <c r="P1180" s="366"/>
      <c r="Q1180" s="366"/>
      <c r="R1180" s="365"/>
      <c r="S1180" s="363"/>
      <c r="T1180" s="367"/>
    </row>
    <row r="1181" spans="1:20" x14ac:dyDescent="0.3">
      <c r="A1181" s="200"/>
      <c r="B1181" s="200"/>
      <c r="C1181" s="360"/>
      <c r="D1181" s="361"/>
      <c r="F1181" s="363"/>
      <c r="G1181" s="36"/>
      <c r="H1181" s="364"/>
      <c r="I1181" s="365"/>
      <c r="J1181" s="364"/>
      <c r="K1181" s="364"/>
      <c r="L1181" s="365"/>
      <c r="M1181" s="364"/>
      <c r="N1181" s="366"/>
      <c r="O1181" s="366"/>
      <c r="P1181" s="366"/>
      <c r="Q1181" s="366"/>
      <c r="R1181" s="365"/>
      <c r="S1181" s="363"/>
      <c r="T1181" s="367"/>
    </row>
    <row r="1182" spans="1:20" x14ac:dyDescent="0.3">
      <c r="A1182" s="200"/>
      <c r="B1182" s="200"/>
      <c r="C1182" s="360"/>
      <c r="D1182" s="361"/>
      <c r="F1182" s="363"/>
      <c r="G1182" s="36"/>
      <c r="H1182" s="364"/>
      <c r="I1182" s="365"/>
      <c r="J1182" s="364"/>
      <c r="K1182" s="364"/>
      <c r="L1182" s="365"/>
      <c r="M1182" s="364"/>
      <c r="N1182" s="366"/>
      <c r="O1182" s="366"/>
      <c r="P1182" s="366"/>
      <c r="Q1182" s="366"/>
      <c r="R1182" s="365"/>
      <c r="S1182" s="363"/>
      <c r="T1182" s="367"/>
    </row>
    <row r="1183" spans="1:20" x14ac:dyDescent="0.3">
      <c r="A1183" s="200"/>
      <c r="B1183" s="200"/>
      <c r="C1183" s="360"/>
      <c r="D1183" s="361"/>
      <c r="F1183" s="363"/>
      <c r="G1183" s="36"/>
      <c r="H1183" s="364"/>
      <c r="I1183" s="365"/>
      <c r="J1183" s="364"/>
      <c r="K1183" s="364"/>
      <c r="L1183" s="365"/>
      <c r="M1183" s="364"/>
      <c r="N1183" s="366"/>
      <c r="O1183" s="366"/>
      <c r="P1183" s="366"/>
      <c r="Q1183" s="366"/>
      <c r="R1183" s="365"/>
      <c r="S1183" s="363"/>
      <c r="T1183" s="367"/>
    </row>
    <row r="1184" spans="1:20" x14ac:dyDescent="0.3">
      <c r="A1184" s="200"/>
      <c r="B1184" s="200"/>
      <c r="C1184" s="360"/>
      <c r="D1184" s="361"/>
      <c r="F1184" s="363"/>
      <c r="G1184" s="36"/>
      <c r="H1184" s="364"/>
      <c r="I1184" s="365"/>
      <c r="J1184" s="364"/>
      <c r="K1184" s="364"/>
      <c r="L1184" s="365"/>
      <c r="M1184" s="364"/>
      <c r="N1184" s="366"/>
      <c r="O1184" s="366"/>
      <c r="P1184" s="366"/>
      <c r="Q1184" s="366"/>
      <c r="R1184" s="365"/>
      <c r="S1184" s="363"/>
      <c r="T1184" s="367"/>
    </row>
    <row r="1185" spans="1:20" x14ac:dyDescent="0.3">
      <c r="A1185" s="200"/>
      <c r="B1185" s="200"/>
      <c r="C1185" s="360"/>
      <c r="D1185" s="361"/>
      <c r="F1185" s="363"/>
      <c r="G1185" s="36"/>
      <c r="H1185" s="364"/>
      <c r="I1185" s="365"/>
      <c r="J1185" s="364"/>
      <c r="K1185" s="364"/>
      <c r="L1185" s="365"/>
      <c r="M1185" s="364"/>
      <c r="N1185" s="366"/>
      <c r="O1185" s="366"/>
      <c r="P1185" s="366"/>
      <c r="Q1185" s="366"/>
      <c r="R1185" s="365"/>
      <c r="S1185" s="363"/>
      <c r="T1185" s="367"/>
    </row>
    <row r="1186" spans="1:20" x14ac:dyDescent="0.3">
      <c r="A1186" s="200"/>
      <c r="B1186" s="200"/>
      <c r="C1186" s="360"/>
      <c r="D1186" s="361"/>
      <c r="F1186" s="363"/>
      <c r="G1186" s="36"/>
      <c r="H1186" s="364"/>
      <c r="I1186" s="365"/>
      <c r="J1186" s="364"/>
      <c r="K1186" s="364"/>
      <c r="L1186" s="365"/>
      <c r="M1186" s="364"/>
      <c r="N1186" s="366"/>
      <c r="O1186" s="366"/>
      <c r="P1186" s="366"/>
      <c r="Q1186" s="366"/>
      <c r="R1186" s="365"/>
      <c r="S1186" s="363"/>
      <c r="T1186" s="367"/>
    </row>
    <row r="1187" spans="1:20" x14ac:dyDescent="0.3">
      <c r="A1187" s="200"/>
      <c r="B1187" s="200"/>
      <c r="C1187" s="360"/>
      <c r="D1187" s="361"/>
      <c r="F1187" s="363"/>
      <c r="G1187" s="36"/>
      <c r="H1187" s="364"/>
      <c r="I1187" s="365"/>
      <c r="J1187" s="364"/>
      <c r="K1187" s="364"/>
      <c r="L1187" s="365"/>
      <c r="M1187" s="364"/>
      <c r="N1187" s="366"/>
      <c r="O1187" s="366"/>
      <c r="P1187" s="366"/>
      <c r="Q1187" s="366"/>
      <c r="R1187" s="365"/>
      <c r="S1187" s="363"/>
      <c r="T1187" s="367"/>
    </row>
    <row r="1188" spans="1:20" x14ac:dyDescent="0.3">
      <c r="A1188" s="200"/>
      <c r="B1188" s="200"/>
      <c r="C1188" s="360"/>
      <c r="D1188" s="361"/>
      <c r="F1188" s="363"/>
      <c r="G1188" s="36"/>
      <c r="H1188" s="364"/>
      <c r="I1188" s="365"/>
      <c r="J1188" s="364"/>
      <c r="K1188" s="364"/>
      <c r="L1188" s="365"/>
      <c r="M1188" s="364"/>
      <c r="N1188" s="366"/>
      <c r="O1188" s="366"/>
      <c r="P1188" s="366"/>
      <c r="Q1188" s="366"/>
      <c r="R1188" s="365"/>
      <c r="S1188" s="363"/>
      <c r="T1188" s="367"/>
    </row>
    <row r="1189" spans="1:20" x14ac:dyDescent="0.3">
      <c r="A1189" s="200"/>
      <c r="B1189" s="200"/>
      <c r="C1189" s="360"/>
      <c r="D1189" s="361"/>
      <c r="F1189" s="363"/>
      <c r="G1189" s="36"/>
      <c r="H1189" s="364"/>
      <c r="I1189" s="365"/>
      <c r="J1189" s="364"/>
      <c r="K1189" s="364"/>
      <c r="L1189" s="365"/>
      <c r="M1189" s="364"/>
      <c r="N1189" s="366"/>
      <c r="O1189" s="366"/>
      <c r="P1189" s="366"/>
      <c r="Q1189" s="366"/>
      <c r="R1189" s="365"/>
      <c r="S1189" s="363"/>
      <c r="T1189" s="367"/>
    </row>
    <row r="1190" spans="1:20" x14ac:dyDescent="0.3">
      <c r="A1190" s="200"/>
      <c r="B1190" s="200"/>
      <c r="C1190" s="360"/>
      <c r="D1190" s="361"/>
      <c r="F1190" s="363"/>
      <c r="G1190" s="36"/>
      <c r="H1190" s="364"/>
      <c r="I1190" s="365"/>
      <c r="J1190" s="364"/>
      <c r="K1190" s="364"/>
      <c r="L1190" s="365"/>
      <c r="M1190" s="364"/>
      <c r="N1190" s="366"/>
      <c r="O1190" s="366"/>
      <c r="P1190" s="366"/>
      <c r="Q1190" s="366"/>
      <c r="R1190" s="365"/>
      <c r="S1190" s="363"/>
      <c r="T1190" s="367"/>
    </row>
    <row r="1191" spans="1:20" x14ac:dyDescent="0.3">
      <c r="A1191" s="200"/>
      <c r="B1191" s="200"/>
      <c r="C1191" s="360"/>
      <c r="D1191" s="361"/>
      <c r="F1191" s="363"/>
      <c r="G1191" s="36"/>
      <c r="H1191" s="364"/>
      <c r="I1191" s="365"/>
      <c r="J1191" s="364"/>
      <c r="K1191" s="364"/>
      <c r="L1191" s="365"/>
      <c r="M1191" s="364"/>
      <c r="N1191" s="366"/>
      <c r="O1191" s="366"/>
      <c r="P1191" s="366"/>
      <c r="Q1191" s="366"/>
      <c r="R1191" s="365"/>
      <c r="S1191" s="363"/>
      <c r="T1191" s="367"/>
    </row>
    <row r="1192" spans="1:20" x14ac:dyDescent="0.3">
      <c r="A1192" s="200"/>
      <c r="B1192" s="200"/>
      <c r="C1192" s="360"/>
      <c r="D1192" s="361"/>
      <c r="F1192" s="363"/>
      <c r="G1192" s="36"/>
      <c r="H1192" s="364"/>
      <c r="I1192" s="365"/>
      <c r="J1192" s="364"/>
      <c r="K1192" s="364"/>
      <c r="L1192" s="365"/>
      <c r="M1192" s="364"/>
      <c r="N1192" s="366"/>
      <c r="O1192" s="366"/>
      <c r="P1192" s="366"/>
      <c r="Q1192" s="366"/>
      <c r="R1192" s="365"/>
      <c r="S1192" s="363"/>
      <c r="T1192" s="367"/>
    </row>
    <row r="1193" spans="1:20" x14ac:dyDescent="0.3">
      <c r="A1193" s="200"/>
      <c r="B1193" s="200"/>
      <c r="C1193" s="360"/>
      <c r="D1193" s="361"/>
      <c r="F1193" s="363"/>
      <c r="G1193" s="36"/>
      <c r="H1193" s="364"/>
      <c r="I1193" s="365"/>
      <c r="J1193" s="364"/>
      <c r="K1193" s="364"/>
      <c r="L1193" s="365"/>
      <c r="M1193" s="364"/>
      <c r="N1193" s="366"/>
      <c r="O1193" s="366"/>
      <c r="P1193" s="366"/>
      <c r="Q1193" s="366"/>
      <c r="R1193" s="365"/>
      <c r="S1193" s="363"/>
      <c r="T1193" s="367"/>
    </row>
    <row r="1194" spans="1:20" x14ac:dyDescent="0.3">
      <c r="A1194" s="200"/>
      <c r="B1194" s="200"/>
      <c r="C1194" s="360"/>
      <c r="D1194" s="361"/>
      <c r="F1194" s="363"/>
      <c r="G1194" s="36"/>
      <c r="H1194" s="364"/>
      <c r="I1194" s="365"/>
      <c r="J1194" s="364"/>
      <c r="K1194" s="364"/>
      <c r="L1194" s="365"/>
      <c r="M1194" s="364"/>
      <c r="N1194" s="366"/>
      <c r="O1194" s="366"/>
      <c r="P1194" s="366"/>
      <c r="Q1194" s="366"/>
      <c r="R1194" s="365"/>
      <c r="S1194" s="363"/>
      <c r="T1194" s="367"/>
    </row>
    <row r="1195" spans="1:20" x14ac:dyDescent="0.3">
      <c r="A1195" s="200"/>
      <c r="B1195" s="200"/>
      <c r="C1195" s="360"/>
      <c r="D1195" s="361"/>
      <c r="F1195" s="363"/>
      <c r="G1195" s="36"/>
      <c r="H1195" s="364"/>
      <c r="I1195" s="365"/>
      <c r="J1195" s="364"/>
      <c r="K1195" s="364"/>
      <c r="L1195" s="365"/>
      <c r="M1195" s="364"/>
      <c r="N1195" s="366"/>
      <c r="O1195" s="366"/>
      <c r="P1195" s="366"/>
      <c r="Q1195" s="366"/>
      <c r="R1195" s="365"/>
      <c r="S1195" s="363"/>
      <c r="T1195" s="367"/>
    </row>
    <row r="1196" spans="1:20" x14ac:dyDescent="0.3">
      <c r="A1196" s="200"/>
      <c r="B1196" s="200"/>
      <c r="C1196" s="360"/>
      <c r="D1196" s="361"/>
      <c r="F1196" s="363"/>
      <c r="G1196" s="36"/>
      <c r="H1196" s="364"/>
      <c r="I1196" s="365"/>
      <c r="J1196" s="364"/>
      <c r="K1196" s="364"/>
      <c r="L1196" s="365"/>
      <c r="M1196" s="364"/>
      <c r="N1196" s="366"/>
      <c r="O1196" s="366"/>
      <c r="P1196" s="366"/>
      <c r="Q1196" s="366"/>
      <c r="R1196" s="365"/>
      <c r="S1196" s="363"/>
      <c r="T1196" s="367"/>
    </row>
    <row r="1197" spans="1:20" x14ac:dyDescent="0.3">
      <c r="A1197" s="200"/>
      <c r="B1197" s="200"/>
      <c r="C1197" s="360"/>
      <c r="D1197" s="361"/>
      <c r="F1197" s="363"/>
      <c r="G1197" s="36"/>
      <c r="H1197" s="364"/>
      <c r="I1197" s="365"/>
      <c r="J1197" s="364"/>
      <c r="K1197" s="364"/>
      <c r="L1197" s="365"/>
      <c r="M1197" s="364"/>
      <c r="N1197" s="366"/>
      <c r="O1197" s="366"/>
      <c r="P1197" s="366"/>
      <c r="Q1197" s="366"/>
      <c r="R1197" s="365"/>
      <c r="S1197" s="363"/>
      <c r="T1197" s="367"/>
    </row>
    <row r="1198" spans="1:20" x14ac:dyDescent="0.3">
      <c r="A1198" s="200"/>
      <c r="B1198" s="200"/>
      <c r="C1198" s="360"/>
      <c r="D1198" s="361"/>
      <c r="F1198" s="363"/>
      <c r="G1198" s="36"/>
      <c r="H1198" s="364"/>
      <c r="I1198" s="365"/>
      <c r="J1198" s="364"/>
      <c r="K1198" s="364"/>
      <c r="L1198" s="365"/>
      <c r="M1198" s="364"/>
      <c r="N1198" s="366"/>
      <c r="O1198" s="366"/>
      <c r="P1198" s="366"/>
      <c r="Q1198" s="366"/>
      <c r="R1198" s="365"/>
      <c r="S1198" s="363"/>
      <c r="T1198" s="367"/>
    </row>
    <row r="1199" spans="1:20" x14ac:dyDescent="0.3">
      <c r="A1199" s="200"/>
      <c r="B1199" s="200"/>
      <c r="C1199" s="360"/>
      <c r="D1199" s="361"/>
      <c r="F1199" s="363"/>
      <c r="G1199" s="36"/>
      <c r="H1199" s="364"/>
      <c r="I1199" s="365"/>
      <c r="J1199" s="364"/>
      <c r="K1199" s="364"/>
      <c r="L1199" s="365"/>
      <c r="M1199" s="364"/>
      <c r="N1199" s="366"/>
      <c r="O1199" s="366"/>
      <c r="P1199" s="366"/>
      <c r="Q1199" s="366"/>
      <c r="R1199" s="365"/>
      <c r="S1199" s="363"/>
      <c r="T1199" s="367"/>
    </row>
    <row r="1200" spans="1:20" x14ac:dyDescent="0.3">
      <c r="A1200" s="200"/>
      <c r="B1200" s="200"/>
      <c r="C1200" s="360"/>
      <c r="D1200" s="361"/>
      <c r="F1200" s="363"/>
      <c r="G1200" s="36"/>
      <c r="H1200" s="364"/>
      <c r="I1200" s="365"/>
      <c r="J1200" s="364"/>
      <c r="K1200" s="364"/>
      <c r="L1200" s="365"/>
      <c r="M1200" s="364"/>
      <c r="N1200" s="366"/>
      <c r="O1200" s="366"/>
      <c r="P1200" s="366"/>
      <c r="Q1200" s="366"/>
      <c r="R1200" s="365"/>
      <c r="S1200" s="363"/>
      <c r="T1200" s="367"/>
    </row>
    <row r="1201" spans="1:20" x14ac:dyDescent="0.3">
      <c r="A1201" s="200"/>
      <c r="B1201" s="200"/>
      <c r="C1201" s="360"/>
      <c r="D1201" s="361"/>
      <c r="F1201" s="363"/>
      <c r="G1201" s="36"/>
      <c r="H1201" s="364"/>
      <c r="I1201" s="365"/>
      <c r="J1201" s="364"/>
      <c r="K1201" s="364"/>
      <c r="L1201" s="365"/>
      <c r="M1201" s="364"/>
      <c r="N1201" s="366"/>
      <c r="O1201" s="366"/>
      <c r="P1201" s="366"/>
      <c r="Q1201" s="366"/>
      <c r="R1201" s="365"/>
      <c r="S1201" s="363"/>
      <c r="T1201" s="367"/>
    </row>
    <row r="1202" spans="1:20" x14ac:dyDescent="0.3">
      <c r="A1202" s="200"/>
      <c r="B1202" s="200"/>
      <c r="C1202" s="360"/>
      <c r="D1202" s="361"/>
      <c r="F1202" s="363"/>
      <c r="G1202" s="36"/>
      <c r="H1202" s="364"/>
      <c r="I1202" s="365"/>
      <c r="J1202" s="364"/>
      <c r="K1202" s="364"/>
      <c r="L1202" s="365"/>
      <c r="M1202" s="364"/>
      <c r="N1202" s="366"/>
      <c r="O1202" s="366"/>
      <c r="P1202" s="366"/>
      <c r="Q1202" s="366"/>
      <c r="R1202" s="365"/>
      <c r="S1202" s="363"/>
      <c r="T1202" s="367"/>
    </row>
    <row r="1203" spans="1:20" x14ac:dyDescent="0.3">
      <c r="A1203" s="200"/>
      <c r="B1203" s="200"/>
      <c r="C1203" s="360"/>
      <c r="D1203" s="361"/>
      <c r="F1203" s="363"/>
      <c r="G1203" s="36"/>
      <c r="H1203" s="364"/>
      <c r="I1203" s="365"/>
      <c r="J1203" s="364"/>
      <c r="K1203" s="364"/>
      <c r="L1203" s="365"/>
      <c r="M1203" s="364"/>
      <c r="N1203" s="366"/>
      <c r="O1203" s="366"/>
      <c r="P1203" s="366"/>
      <c r="Q1203" s="366"/>
      <c r="R1203" s="365"/>
      <c r="S1203" s="363"/>
      <c r="T1203" s="367"/>
    </row>
    <row r="1204" spans="1:20" x14ac:dyDescent="0.3">
      <c r="A1204" s="200"/>
      <c r="B1204" s="200"/>
      <c r="C1204" s="360"/>
      <c r="D1204" s="361"/>
      <c r="F1204" s="363"/>
      <c r="G1204" s="36"/>
      <c r="H1204" s="364"/>
      <c r="I1204" s="365"/>
      <c r="J1204" s="364"/>
      <c r="K1204" s="364"/>
      <c r="L1204" s="365"/>
      <c r="M1204" s="364"/>
      <c r="N1204" s="366"/>
      <c r="O1204" s="366"/>
      <c r="P1204" s="366"/>
      <c r="Q1204" s="366"/>
      <c r="R1204" s="365"/>
      <c r="S1204" s="363"/>
      <c r="T1204" s="367"/>
    </row>
    <row r="1205" spans="1:20" x14ac:dyDescent="0.3">
      <c r="A1205" s="200"/>
      <c r="B1205" s="200"/>
      <c r="C1205" s="360"/>
      <c r="D1205" s="361"/>
      <c r="F1205" s="363"/>
      <c r="G1205" s="36"/>
      <c r="H1205" s="364"/>
      <c r="I1205" s="365"/>
      <c r="J1205" s="364"/>
      <c r="K1205" s="364"/>
      <c r="L1205" s="365"/>
      <c r="M1205" s="364"/>
      <c r="N1205" s="366"/>
      <c r="O1205" s="366"/>
      <c r="P1205" s="366"/>
      <c r="Q1205" s="366"/>
      <c r="R1205" s="365"/>
      <c r="S1205" s="363"/>
      <c r="T1205" s="367"/>
    </row>
    <row r="1206" spans="1:20" x14ac:dyDescent="0.3">
      <c r="A1206" s="200"/>
      <c r="B1206" s="200"/>
      <c r="C1206" s="360"/>
      <c r="D1206" s="361"/>
      <c r="F1206" s="363"/>
      <c r="G1206" s="36"/>
      <c r="H1206" s="364"/>
      <c r="I1206" s="365"/>
      <c r="J1206" s="364"/>
      <c r="K1206" s="364"/>
      <c r="L1206" s="365"/>
      <c r="M1206" s="364"/>
      <c r="N1206" s="366"/>
      <c r="O1206" s="366"/>
      <c r="P1206" s="366"/>
      <c r="Q1206" s="366"/>
      <c r="R1206" s="365"/>
      <c r="S1206" s="363"/>
      <c r="T1206" s="367"/>
    </row>
    <row r="1207" spans="1:20" x14ac:dyDescent="0.3">
      <c r="A1207" s="200"/>
      <c r="B1207" s="200"/>
      <c r="C1207" s="360"/>
      <c r="D1207" s="361"/>
      <c r="F1207" s="363"/>
      <c r="G1207" s="36"/>
      <c r="H1207" s="364"/>
      <c r="I1207" s="365"/>
      <c r="J1207" s="364"/>
      <c r="K1207" s="364"/>
      <c r="L1207" s="365"/>
      <c r="M1207" s="364"/>
      <c r="N1207" s="366"/>
      <c r="O1207" s="366"/>
      <c r="P1207" s="366"/>
      <c r="Q1207" s="366"/>
      <c r="R1207" s="365"/>
      <c r="S1207" s="363"/>
      <c r="T1207" s="367"/>
    </row>
    <row r="1208" spans="1:20" x14ac:dyDescent="0.3">
      <c r="A1208" s="200"/>
      <c r="B1208" s="200"/>
      <c r="C1208" s="360"/>
      <c r="D1208" s="361"/>
      <c r="F1208" s="363"/>
      <c r="G1208" s="36"/>
      <c r="H1208" s="364"/>
      <c r="I1208" s="365"/>
      <c r="J1208" s="364"/>
      <c r="K1208" s="364"/>
      <c r="L1208" s="365"/>
      <c r="M1208" s="364"/>
      <c r="N1208" s="366"/>
      <c r="O1208" s="366"/>
      <c r="P1208" s="366"/>
      <c r="Q1208" s="366"/>
      <c r="R1208" s="365"/>
      <c r="S1208" s="363"/>
      <c r="T1208" s="367"/>
    </row>
    <row r="1209" spans="1:20" x14ac:dyDescent="0.3">
      <c r="A1209" s="200"/>
      <c r="B1209" s="200"/>
      <c r="C1209" s="360"/>
      <c r="D1209" s="361"/>
      <c r="F1209" s="363"/>
      <c r="G1209" s="36"/>
      <c r="H1209" s="364"/>
      <c r="I1209" s="365"/>
      <c r="J1209" s="364"/>
      <c r="K1209" s="364"/>
      <c r="L1209" s="365"/>
      <c r="M1209" s="364"/>
      <c r="N1209" s="366"/>
      <c r="O1209" s="366"/>
      <c r="P1209" s="366"/>
      <c r="Q1209" s="366"/>
      <c r="R1209" s="365"/>
      <c r="S1209" s="363"/>
      <c r="T1209" s="367"/>
    </row>
    <row r="1210" spans="1:20" x14ac:dyDescent="0.3">
      <c r="A1210" s="200"/>
      <c r="B1210" s="200"/>
      <c r="C1210" s="360"/>
      <c r="D1210" s="361"/>
      <c r="F1210" s="363"/>
      <c r="G1210" s="36"/>
      <c r="H1210" s="364"/>
      <c r="I1210" s="365"/>
      <c r="J1210" s="364"/>
      <c r="K1210" s="364"/>
      <c r="L1210" s="365"/>
      <c r="M1210" s="364"/>
      <c r="N1210" s="366"/>
      <c r="O1210" s="366"/>
      <c r="P1210" s="366"/>
      <c r="Q1210" s="366"/>
      <c r="R1210" s="365"/>
      <c r="S1210" s="363"/>
      <c r="T1210" s="367"/>
    </row>
    <row r="1211" spans="1:20" x14ac:dyDescent="0.3">
      <c r="A1211" s="200"/>
      <c r="B1211" s="200"/>
      <c r="C1211" s="360"/>
      <c r="D1211" s="361"/>
      <c r="F1211" s="363"/>
      <c r="G1211" s="36"/>
      <c r="H1211" s="364"/>
      <c r="I1211" s="365"/>
      <c r="J1211" s="364"/>
      <c r="K1211" s="364"/>
      <c r="L1211" s="365"/>
      <c r="M1211" s="364"/>
      <c r="N1211" s="366"/>
      <c r="O1211" s="366"/>
      <c r="P1211" s="366"/>
      <c r="Q1211" s="366"/>
      <c r="R1211" s="365"/>
      <c r="S1211" s="363"/>
      <c r="T1211" s="367"/>
    </row>
    <row r="1212" spans="1:20" x14ac:dyDescent="0.3">
      <c r="A1212" s="200"/>
      <c r="B1212" s="200"/>
      <c r="C1212" s="360"/>
      <c r="D1212" s="361"/>
      <c r="F1212" s="363"/>
      <c r="G1212" s="36"/>
      <c r="H1212" s="364"/>
      <c r="I1212" s="365"/>
      <c r="J1212" s="364"/>
      <c r="K1212" s="364"/>
      <c r="L1212" s="365"/>
      <c r="M1212" s="364"/>
      <c r="N1212" s="366"/>
      <c r="O1212" s="366"/>
      <c r="P1212" s="366"/>
      <c r="Q1212" s="366"/>
      <c r="R1212" s="365"/>
      <c r="S1212" s="363"/>
      <c r="T1212" s="367"/>
    </row>
    <row r="1213" spans="1:20" x14ac:dyDescent="0.3">
      <c r="A1213" s="200"/>
      <c r="B1213" s="200"/>
      <c r="C1213" s="360"/>
      <c r="D1213" s="361"/>
      <c r="F1213" s="363"/>
      <c r="G1213" s="36"/>
      <c r="H1213" s="364"/>
      <c r="I1213" s="365"/>
      <c r="J1213" s="364"/>
      <c r="K1213" s="364"/>
      <c r="L1213" s="365"/>
      <c r="M1213" s="364"/>
      <c r="N1213" s="366"/>
      <c r="O1213" s="366"/>
      <c r="P1213" s="366"/>
      <c r="Q1213" s="366"/>
      <c r="R1213" s="365"/>
      <c r="S1213" s="363"/>
      <c r="T1213" s="367"/>
    </row>
    <row r="1214" spans="1:20" x14ac:dyDescent="0.3">
      <c r="A1214" s="200"/>
      <c r="B1214" s="200"/>
      <c r="C1214" s="360"/>
      <c r="D1214" s="361"/>
      <c r="F1214" s="363"/>
      <c r="G1214" s="36"/>
      <c r="H1214" s="364"/>
      <c r="I1214" s="365"/>
      <c r="J1214" s="364"/>
      <c r="K1214" s="364"/>
      <c r="L1214" s="365"/>
      <c r="M1214" s="364"/>
      <c r="N1214" s="366"/>
      <c r="O1214" s="366"/>
      <c r="P1214" s="366"/>
      <c r="Q1214" s="366"/>
      <c r="R1214" s="365"/>
      <c r="S1214" s="363"/>
      <c r="T1214" s="367"/>
    </row>
    <row r="1215" spans="1:20" x14ac:dyDescent="0.3">
      <c r="A1215" s="200"/>
      <c r="B1215" s="200"/>
      <c r="C1215" s="360"/>
      <c r="D1215" s="361"/>
      <c r="F1215" s="363"/>
      <c r="G1215" s="36"/>
      <c r="H1215" s="364"/>
      <c r="I1215" s="365"/>
      <c r="J1215" s="364"/>
      <c r="K1215" s="364"/>
      <c r="L1215" s="365"/>
      <c r="M1215" s="364"/>
      <c r="N1215" s="366"/>
      <c r="O1215" s="366"/>
      <c r="P1215" s="366"/>
      <c r="Q1215" s="366"/>
      <c r="R1215" s="365"/>
      <c r="S1215" s="363"/>
      <c r="T1215" s="367"/>
    </row>
    <row r="1216" spans="1:20" x14ac:dyDescent="0.3">
      <c r="A1216" s="200"/>
      <c r="B1216" s="200"/>
      <c r="C1216" s="360"/>
      <c r="D1216" s="361"/>
      <c r="F1216" s="363"/>
      <c r="G1216" s="36"/>
      <c r="H1216" s="364"/>
      <c r="I1216" s="365"/>
      <c r="J1216" s="364"/>
      <c r="K1216" s="364"/>
      <c r="L1216" s="365"/>
      <c r="M1216" s="364"/>
      <c r="N1216" s="366"/>
      <c r="O1216" s="366"/>
      <c r="P1216" s="366"/>
      <c r="Q1216" s="366"/>
      <c r="R1216" s="365"/>
      <c r="S1216" s="363"/>
      <c r="T1216" s="367"/>
    </row>
    <row r="1217" spans="1:20" x14ac:dyDescent="0.3">
      <c r="A1217" s="200"/>
      <c r="B1217" s="200"/>
      <c r="C1217" s="360"/>
      <c r="D1217" s="361"/>
      <c r="F1217" s="363"/>
      <c r="G1217" s="36"/>
      <c r="H1217" s="364"/>
      <c r="I1217" s="365"/>
      <c r="J1217" s="364"/>
      <c r="K1217" s="364"/>
      <c r="L1217" s="365"/>
      <c r="M1217" s="364"/>
      <c r="N1217" s="366"/>
      <c r="O1217" s="366"/>
      <c r="P1217" s="366"/>
      <c r="Q1217" s="366"/>
      <c r="R1217" s="365"/>
      <c r="S1217" s="363"/>
      <c r="T1217" s="367"/>
    </row>
    <row r="1218" spans="1:20" x14ac:dyDescent="0.3">
      <c r="A1218" s="200"/>
      <c r="B1218" s="200"/>
      <c r="C1218" s="360"/>
      <c r="D1218" s="361"/>
      <c r="F1218" s="363"/>
      <c r="G1218" s="36"/>
      <c r="H1218" s="364"/>
      <c r="I1218" s="365"/>
      <c r="J1218" s="364"/>
      <c r="K1218" s="364"/>
      <c r="L1218" s="365"/>
      <c r="M1218" s="364"/>
      <c r="N1218" s="366"/>
      <c r="O1218" s="366"/>
      <c r="P1218" s="366"/>
      <c r="Q1218" s="366"/>
      <c r="R1218" s="365"/>
      <c r="S1218" s="363"/>
      <c r="T1218" s="367"/>
    </row>
    <row r="1219" spans="1:20" x14ac:dyDescent="0.3">
      <c r="A1219" s="200"/>
      <c r="B1219" s="200"/>
      <c r="C1219" s="360"/>
      <c r="D1219" s="361"/>
      <c r="F1219" s="363"/>
      <c r="G1219" s="36"/>
      <c r="H1219" s="364"/>
      <c r="I1219" s="365"/>
      <c r="J1219" s="364"/>
      <c r="K1219" s="364"/>
      <c r="L1219" s="365"/>
      <c r="M1219" s="364"/>
      <c r="N1219" s="366"/>
      <c r="O1219" s="366"/>
      <c r="P1219" s="366"/>
      <c r="Q1219" s="366"/>
      <c r="R1219" s="365"/>
      <c r="S1219" s="363"/>
      <c r="T1219" s="367"/>
    </row>
    <row r="1220" spans="1:20" x14ac:dyDescent="0.3">
      <c r="A1220" s="200"/>
      <c r="B1220" s="200"/>
      <c r="C1220" s="360"/>
      <c r="D1220" s="361"/>
      <c r="F1220" s="363"/>
      <c r="G1220" s="36"/>
      <c r="H1220" s="364"/>
      <c r="I1220" s="365"/>
      <c r="J1220" s="364"/>
      <c r="K1220" s="364"/>
      <c r="L1220" s="365"/>
      <c r="M1220" s="364"/>
      <c r="N1220" s="366"/>
      <c r="O1220" s="366"/>
      <c r="P1220" s="366"/>
      <c r="Q1220" s="366"/>
      <c r="R1220" s="365"/>
      <c r="S1220" s="363"/>
      <c r="T1220" s="367"/>
    </row>
    <row r="1221" spans="1:20" x14ac:dyDescent="0.3">
      <c r="A1221" s="200"/>
      <c r="B1221" s="200"/>
      <c r="C1221" s="360"/>
      <c r="D1221" s="361"/>
      <c r="F1221" s="363"/>
      <c r="G1221" s="36"/>
      <c r="H1221" s="364"/>
      <c r="I1221" s="365"/>
      <c r="J1221" s="364"/>
      <c r="K1221" s="364"/>
      <c r="L1221" s="365"/>
      <c r="M1221" s="364"/>
      <c r="N1221" s="366"/>
      <c r="O1221" s="366"/>
      <c r="P1221" s="366"/>
      <c r="Q1221" s="366"/>
      <c r="R1221" s="365"/>
      <c r="S1221" s="363"/>
      <c r="T1221" s="367"/>
    </row>
    <row r="1222" spans="1:20" x14ac:dyDescent="0.3">
      <c r="A1222" s="200"/>
      <c r="B1222" s="200"/>
      <c r="C1222" s="360"/>
      <c r="D1222" s="361"/>
      <c r="F1222" s="363"/>
      <c r="G1222" s="36"/>
      <c r="H1222" s="364"/>
      <c r="I1222" s="365"/>
      <c r="J1222" s="364"/>
      <c r="K1222" s="364"/>
      <c r="L1222" s="365"/>
      <c r="M1222" s="364"/>
      <c r="N1222" s="366"/>
      <c r="O1222" s="366"/>
      <c r="P1222" s="366"/>
      <c r="Q1222" s="366"/>
      <c r="R1222" s="365"/>
      <c r="S1222" s="363"/>
      <c r="T1222" s="367"/>
    </row>
    <row r="1223" spans="1:20" x14ac:dyDescent="0.3">
      <c r="A1223" s="200"/>
      <c r="B1223" s="200"/>
      <c r="C1223" s="360"/>
      <c r="D1223" s="361"/>
      <c r="F1223" s="363"/>
      <c r="G1223" s="36"/>
      <c r="H1223" s="364"/>
      <c r="I1223" s="365"/>
      <c r="J1223" s="364"/>
      <c r="K1223" s="364"/>
      <c r="L1223" s="365"/>
      <c r="M1223" s="364"/>
      <c r="N1223" s="366"/>
      <c r="O1223" s="366"/>
      <c r="P1223" s="366"/>
      <c r="Q1223" s="366"/>
      <c r="R1223" s="365"/>
      <c r="S1223" s="363"/>
      <c r="T1223" s="367"/>
    </row>
    <row r="1224" spans="1:20" x14ac:dyDescent="0.3">
      <c r="A1224" s="200"/>
      <c r="B1224" s="200"/>
      <c r="C1224" s="360"/>
      <c r="D1224" s="361"/>
      <c r="F1224" s="363"/>
      <c r="G1224" s="36"/>
      <c r="H1224" s="364"/>
      <c r="I1224" s="365"/>
      <c r="J1224" s="364"/>
      <c r="K1224" s="364"/>
      <c r="L1224" s="365"/>
      <c r="M1224" s="364"/>
      <c r="N1224" s="366"/>
      <c r="O1224" s="366"/>
      <c r="P1224" s="366"/>
      <c r="Q1224" s="366"/>
      <c r="R1224" s="365"/>
      <c r="S1224" s="363"/>
      <c r="T1224" s="367"/>
    </row>
    <row r="1225" spans="1:20" x14ac:dyDescent="0.3">
      <c r="A1225" s="200"/>
      <c r="B1225" s="200"/>
      <c r="C1225" s="360"/>
      <c r="D1225" s="361"/>
      <c r="F1225" s="363"/>
      <c r="G1225" s="36"/>
      <c r="H1225" s="364"/>
      <c r="I1225" s="365"/>
      <c r="J1225" s="364"/>
      <c r="K1225" s="364"/>
      <c r="L1225" s="365"/>
      <c r="M1225" s="364"/>
      <c r="N1225" s="366"/>
      <c r="O1225" s="366"/>
      <c r="P1225" s="366"/>
      <c r="Q1225" s="366"/>
      <c r="R1225" s="365"/>
      <c r="S1225" s="363"/>
      <c r="T1225" s="367"/>
    </row>
    <row r="1226" spans="1:20" x14ac:dyDescent="0.3">
      <c r="A1226" s="200"/>
      <c r="B1226" s="200"/>
      <c r="C1226" s="360"/>
      <c r="D1226" s="361"/>
      <c r="F1226" s="363"/>
      <c r="G1226" s="36"/>
      <c r="H1226" s="364"/>
      <c r="I1226" s="365"/>
      <c r="J1226" s="364"/>
      <c r="K1226" s="364"/>
      <c r="L1226" s="365"/>
      <c r="M1226" s="364"/>
      <c r="N1226" s="366"/>
      <c r="O1226" s="366"/>
      <c r="P1226" s="366"/>
      <c r="Q1226" s="366"/>
      <c r="R1226" s="365"/>
      <c r="S1226" s="363"/>
      <c r="T1226" s="367"/>
    </row>
    <row r="1227" spans="1:20" x14ac:dyDescent="0.3">
      <c r="A1227" s="200"/>
      <c r="B1227" s="200"/>
      <c r="C1227" s="360"/>
      <c r="D1227" s="361"/>
      <c r="F1227" s="363"/>
      <c r="G1227" s="36"/>
      <c r="H1227" s="364"/>
      <c r="I1227" s="365"/>
      <c r="J1227" s="364"/>
      <c r="K1227" s="364"/>
      <c r="L1227" s="365"/>
      <c r="M1227" s="364"/>
      <c r="N1227" s="366"/>
      <c r="O1227" s="366"/>
      <c r="P1227" s="366"/>
      <c r="Q1227" s="366"/>
      <c r="R1227" s="365"/>
      <c r="S1227" s="363"/>
      <c r="T1227" s="367"/>
    </row>
    <row r="1228" spans="1:20" x14ac:dyDescent="0.3">
      <c r="A1228" s="200"/>
      <c r="B1228" s="200"/>
      <c r="C1228" s="360"/>
      <c r="D1228" s="361"/>
      <c r="F1228" s="363"/>
      <c r="G1228" s="36"/>
      <c r="H1228" s="364"/>
      <c r="I1228" s="365"/>
      <c r="J1228" s="364"/>
      <c r="K1228" s="364"/>
      <c r="L1228" s="365"/>
      <c r="M1228" s="364"/>
      <c r="N1228" s="366"/>
      <c r="O1228" s="366"/>
      <c r="P1228" s="366"/>
      <c r="Q1228" s="366"/>
      <c r="R1228" s="365"/>
      <c r="S1228" s="363"/>
      <c r="T1228" s="367"/>
    </row>
    <row r="1229" spans="1:20" x14ac:dyDescent="0.3">
      <c r="A1229" s="200"/>
      <c r="B1229" s="200"/>
      <c r="C1229" s="360"/>
      <c r="D1229" s="361"/>
      <c r="F1229" s="363"/>
      <c r="G1229" s="36"/>
      <c r="H1229" s="364"/>
      <c r="I1229" s="365"/>
      <c r="J1229" s="364"/>
      <c r="K1229" s="364"/>
      <c r="L1229" s="365"/>
      <c r="M1229" s="364"/>
      <c r="N1229" s="366"/>
      <c r="O1229" s="366"/>
      <c r="P1229" s="366"/>
      <c r="Q1229" s="366"/>
      <c r="R1229" s="365"/>
      <c r="S1229" s="363"/>
      <c r="T1229" s="367"/>
    </row>
    <row r="1230" spans="1:20" x14ac:dyDescent="0.3">
      <c r="A1230" s="200"/>
      <c r="B1230" s="200"/>
      <c r="C1230" s="360"/>
      <c r="D1230" s="361"/>
      <c r="F1230" s="363"/>
      <c r="G1230" s="36"/>
      <c r="H1230" s="364"/>
      <c r="I1230" s="365"/>
      <c r="J1230" s="364"/>
      <c r="K1230" s="364"/>
      <c r="L1230" s="365"/>
      <c r="M1230" s="364"/>
      <c r="N1230" s="366"/>
      <c r="O1230" s="366"/>
      <c r="P1230" s="366"/>
      <c r="Q1230" s="366"/>
      <c r="R1230" s="365"/>
      <c r="S1230" s="363"/>
      <c r="T1230" s="367"/>
    </row>
    <row r="1231" spans="1:20" x14ac:dyDescent="0.3">
      <c r="A1231" s="200"/>
      <c r="B1231" s="200"/>
      <c r="C1231" s="360"/>
      <c r="D1231" s="361"/>
      <c r="F1231" s="363"/>
      <c r="G1231" s="36"/>
      <c r="H1231" s="364"/>
      <c r="I1231" s="365"/>
      <c r="J1231" s="364"/>
      <c r="K1231" s="364"/>
      <c r="L1231" s="365"/>
      <c r="M1231" s="364"/>
      <c r="N1231" s="366"/>
      <c r="O1231" s="366"/>
      <c r="P1231" s="366"/>
      <c r="Q1231" s="366"/>
      <c r="R1231" s="365"/>
      <c r="S1231" s="363"/>
      <c r="T1231" s="367"/>
    </row>
    <row r="1232" spans="1:20" x14ac:dyDescent="0.3">
      <c r="A1232" s="200"/>
      <c r="B1232" s="200"/>
      <c r="C1232" s="360"/>
      <c r="D1232" s="361"/>
      <c r="F1232" s="363"/>
      <c r="G1232" s="36"/>
      <c r="H1232" s="364"/>
      <c r="I1232" s="365"/>
      <c r="J1232" s="364"/>
      <c r="K1232" s="364"/>
      <c r="L1232" s="365"/>
      <c r="M1232" s="364"/>
      <c r="N1232" s="366"/>
      <c r="O1232" s="366"/>
      <c r="P1232" s="366"/>
      <c r="Q1232" s="366"/>
      <c r="R1232" s="365"/>
      <c r="S1232" s="363"/>
      <c r="T1232" s="367"/>
    </row>
    <row r="1233" spans="1:20" x14ac:dyDescent="0.3">
      <c r="A1233" s="200"/>
      <c r="B1233" s="200"/>
      <c r="C1233" s="360"/>
      <c r="D1233" s="361"/>
      <c r="F1233" s="363"/>
      <c r="G1233" s="36"/>
      <c r="H1233" s="364"/>
      <c r="I1233" s="365"/>
      <c r="J1233" s="364"/>
      <c r="K1233" s="364"/>
      <c r="L1233" s="365"/>
      <c r="M1233" s="364"/>
      <c r="N1233" s="366"/>
      <c r="O1233" s="366"/>
      <c r="P1233" s="366"/>
      <c r="Q1233" s="366"/>
      <c r="R1233" s="365"/>
      <c r="S1233" s="363"/>
      <c r="T1233" s="367"/>
    </row>
    <row r="1234" spans="1:20" x14ac:dyDescent="0.3">
      <c r="A1234" s="200"/>
      <c r="B1234" s="200"/>
      <c r="C1234" s="360"/>
      <c r="D1234" s="361"/>
      <c r="F1234" s="363"/>
      <c r="G1234" s="36"/>
      <c r="H1234" s="364"/>
      <c r="I1234" s="365"/>
      <c r="J1234" s="364"/>
      <c r="K1234" s="364"/>
      <c r="L1234" s="365"/>
      <c r="M1234" s="364"/>
      <c r="N1234" s="366"/>
      <c r="O1234" s="366"/>
      <c r="P1234" s="366"/>
      <c r="Q1234" s="366"/>
      <c r="R1234" s="365"/>
      <c r="S1234" s="363"/>
      <c r="T1234" s="367"/>
    </row>
    <row r="1235" spans="1:20" x14ac:dyDescent="0.3">
      <c r="A1235" s="200"/>
      <c r="B1235" s="200"/>
      <c r="C1235" s="360"/>
      <c r="D1235" s="361"/>
      <c r="F1235" s="363"/>
      <c r="G1235" s="36"/>
      <c r="H1235" s="364"/>
      <c r="I1235" s="365"/>
      <c r="J1235" s="364"/>
      <c r="K1235" s="364"/>
      <c r="L1235" s="365"/>
      <c r="M1235" s="364"/>
      <c r="N1235" s="366"/>
      <c r="O1235" s="366"/>
      <c r="P1235" s="366"/>
      <c r="Q1235" s="366"/>
      <c r="R1235" s="365"/>
      <c r="S1235" s="363"/>
      <c r="T1235" s="367"/>
    </row>
    <row r="1236" spans="1:20" x14ac:dyDescent="0.3">
      <c r="A1236" s="200"/>
      <c r="B1236" s="200"/>
      <c r="C1236" s="360"/>
      <c r="D1236" s="361"/>
      <c r="F1236" s="363"/>
      <c r="G1236" s="36"/>
      <c r="H1236" s="364"/>
      <c r="I1236" s="365"/>
      <c r="J1236" s="364"/>
      <c r="K1236" s="364"/>
      <c r="L1236" s="365"/>
      <c r="M1236" s="364"/>
      <c r="N1236" s="366"/>
      <c r="O1236" s="366"/>
      <c r="P1236" s="366"/>
      <c r="Q1236" s="366"/>
      <c r="R1236" s="365"/>
      <c r="S1236" s="363"/>
      <c r="T1236" s="367"/>
    </row>
    <row r="1237" spans="1:20" x14ac:dyDescent="0.3">
      <c r="A1237" s="200"/>
      <c r="B1237" s="200"/>
      <c r="C1237" s="360"/>
      <c r="D1237" s="361"/>
      <c r="F1237" s="363"/>
      <c r="G1237" s="36"/>
      <c r="H1237" s="364"/>
      <c r="I1237" s="365"/>
      <c r="J1237" s="364"/>
      <c r="K1237" s="364"/>
      <c r="L1237" s="365"/>
      <c r="M1237" s="364"/>
      <c r="N1237" s="366"/>
      <c r="O1237" s="366"/>
      <c r="P1237" s="366"/>
      <c r="Q1237" s="366"/>
      <c r="R1237" s="365"/>
      <c r="S1237" s="363"/>
      <c r="T1237" s="367"/>
    </row>
    <row r="1238" spans="1:20" x14ac:dyDescent="0.3">
      <c r="A1238" s="200"/>
      <c r="B1238" s="200"/>
      <c r="C1238" s="360"/>
      <c r="D1238" s="361"/>
      <c r="F1238" s="363"/>
      <c r="G1238" s="36"/>
      <c r="H1238" s="364"/>
      <c r="I1238" s="365"/>
      <c r="J1238" s="364"/>
      <c r="K1238" s="364"/>
      <c r="L1238" s="365"/>
      <c r="M1238" s="364"/>
      <c r="N1238" s="366"/>
      <c r="O1238" s="366"/>
      <c r="P1238" s="366"/>
      <c r="Q1238" s="366"/>
      <c r="R1238" s="365"/>
      <c r="S1238" s="363"/>
      <c r="T1238" s="367"/>
    </row>
    <row r="1239" spans="1:20" x14ac:dyDescent="0.3">
      <c r="A1239" s="200"/>
      <c r="B1239" s="200"/>
      <c r="C1239" s="360"/>
      <c r="D1239" s="361"/>
      <c r="F1239" s="363"/>
      <c r="G1239" s="36"/>
      <c r="H1239" s="364"/>
      <c r="I1239" s="365"/>
      <c r="J1239" s="364"/>
      <c r="K1239" s="364"/>
      <c r="L1239" s="365"/>
      <c r="M1239" s="364"/>
      <c r="N1239" s="366"/>
      <c r="O1239" s="366"/>
      <c r="P1239" s="366"/>
      <c r="Q1239" s="366"/>
      <c r="R1239" s="365"/>
      <c r="S1239" s="363"/>
      <c r="T1239" s="367"/>
    </row>
    <row r="1240" spans="1:20" x14ac:dyDescent="0.3">
      <c r="A1240" s="200"/>
      <c r="B1240" s="200"/>
      <c r="C1240" s="360"/>
      <c r="D1240" s="361"/>
      <c r="F1240" s="363"/>
      <c r="G1240" s="36"/>
      <c r="H1240" s="364"/>
      <c r="I1240" s="365"/>
      <c r="J1240" s="364"/>
      <c r="K1240" s="364"/>
      <c r="L1240" s="365"/>
      <c r="M1240" s="364"/>
      <c r="N1240" s="366"/>
      <c r="O1240" s="366"/>
      <c r="P1240" s="366"/>
      <c r="Q1240" s="366"/>
      <c r="R1240" s="365"/>
      <c r="S1240" s="363"/>
      <c r="T1240" s="367"/>
    </row>
    <row r="1241" spans="1:20" x14ac:dyDescent="0.3">
      <c r="A1241" s="200"/>
      <c r="B1241" s="200"/>
      <c r="C1241" s="360"/>
      <c r="D1241" s="361"/>
      <c r="F1241" s="363"/>
      <c r="G1241" s="36"/>
      <c r="H1241" s="364"/>
      <c r="I1241" s="365"/>
      <c r="J1241" s="364"/>
      <c r="K1241" s="364"/>
      <c r="L1241" s="365"/>
      <c r="M1241" s="364"/>
      <c r="N1241" s="366"/>
      <c r="O1241" s="366"/>
      <c r="P1241" s="366"/>
      <c r="Q1241" s="366"/>
      <c r="R1241" s="365"/>
      <c r="S1241" s="363"/>
      <c r="T1241" s="367"/>
    </row>
    <row r="1242" spans="1:20" x14ac:dyDescent="0.3">
      <c r="A1242" s="200"/>
      <c r="B1242" s="200"/>
      <c r="C1242" s="360"/>
      <c r="D1242" s="361"/>
      <c r="F1242" s="363"/>
      <c r="G1242" s="36"/>
      <c r="H1242" s="364"/>
      <c r="I1242" s="365"/>
      <c r="J1242" s="364"/>
      <c r="K1242" s="364"/>
      <c r="L1242" s="365"/>
      <c r="M1242" s="364"/>
      <c r="N1242" s="366"/>
      <c r="O1242" s="366"/>
      <c r="P1242" s="366"/>
      <c r="Q1242" s="366"/>
      <c r="R1242" s="365"/>
      <c r="S1242" s="363"/>
      <c r="T1242" s="367"/>
    </row>
    <row r="1243" spans="1:20" x14ac:dyDescent="0.3">
      <c r="A1243" s="200"/>
      <c r="B1243" s="200"/>
      <c r="C1243" s="360"/>
      <c r="D1243" s="361"/>
      <c r="F1243" s="363"/>
      <c r="G1243" s="36"/>
      <c r="H1243" s="364"/>
      <c r="I1243" s="365"/>
      <c r="J1243" s="364"/>
      <c r="K1243" s="364"/>
      <c r="L1243" s="365"/>
      <c r="M1243" s="364"/>
      <c r="N1243" s="366"/>
      <c r="O1243" s="366"/>
      <c r="P1243" s="366"/>
      <c r="Q1243" s="366"/>
      <c r="R1243" s="365"/>
      <c r="S1243" s="363"/>
      <c r="T1243" s="367"/>
    </row>
    <row r="1244" spans="1:20" x14ac:dyDescent="0.3">
      <c r="A1244" s="200"/>
      <c r="B1244" s="200"/>
      <c r="C1244" s="360"/>
      <c r="D1244" s="361"/>
      <c r="F1244" s="363"/>
      <c r="G1244" s="36"/>
      <c r="H1244" s="364"/>
      <c r="I1244" s="365"/>
      <c r="J1244" s="364"/>
      <c r="K1244" s="364"/>
      <c r="L1244" s="365"/>
      <c r="M1244" s="364"/>
      <c r="N1244" s="366"/>
      <c r="O1244" s="366"/>
      <c r="P1244" s="366"/>
      <c r="Q1244" s="366"/>
      <c r="R1244" s="365"/>
      <c r="S1244" s="363"/>
      <c r="T1244" s="367"/>
    </row>
    <row r="1245" spans="1:20" x14ac:dyDescent="0.3">
      <c r="A1245" s="200"/>
      <c r="B1245" s="200"/>
      <c r="C1245" s="360"/>
      <c r="D1245" s="361"/>
      <c r="F1245" s="363"/>
      <c r="G1245" s="36"/>
      <c r="H1245" s="364"/>
      <c r="I1245" s="365"/>
      <c r="J1245" s="364"/>
      <c r="K1245" s="364"/>
      <c r="L1245" s="365"/>
      <c r="M1245" s="364"/>
      <c r="N1245" s="366"/>
      <c r="O1245" s="366"/>
      <c r="P1245" s="366"/>
      <c r="Q1245" s="366"/>
      <c r="R1245" s="365"/>
      <c r="S1245" s="363"/>
      <c r="T1245" s="367"/>
    </row>
    <row r="1246" spans="1:20" x14ac:dyDescent="0.3">
      <c r="A1246" s="200"/>
      <c r="B1246" s="200"/>
      <c r="C1246" s="360"/>
      <c r="D1246" s="361"/>
      <c r="F1246" s="363"/>
      <c r="G1246" s="36"/>
      <c r="H1246" s="364"/>
      <c r="I1246" s="365"/>
      <c r="J1246" s="364"/>
      <c r="K1246" s="364"/>
      <c r="L1246" s="365"/>
      <c r="M1246" s="364"/>
      <c r="N1246" s="366"/>
      <c r="O1246" s="366"/>
      <c r="P1246" s="366"/>
      <c r="Q1246" s="366"/>
      <c r="R1246" s="365"/>
      <c r="S1246" s="363"/>
      <c r="T1246" s="367"/>
    </row>
    <row r="1247" spans="1:20" x14ac:dyDescent="0.3">
      <c r="A1247" s="200"/>
      <c r="B1247" s="200"/>
      <c r="C1247" s="360"/>
      <c r="D1247" s="361"/>
      <c r="F1247" s="363"/>
      <c r="G1247" s="36"/>
      <c r="H1247" s="364"/>
      <c r="I1247" s="365"/>
      <c r="J1247" s="364"/>
      <c r="K1247" s="364"/>
      <c r="L1247" s="365"/>
      <c r="M1247" s="364"/>
      <c r="N1247" s="366"/>
      <c r="O1247" s="366"/>
      <c r="P1247" s="366"/>
      <c r="Q1247" s="366"/>
      <c r="R1247" s="365"/>
      <c r="S1247" s="363"/>
      <c r="T1247" s="367"/>
    </row>
    <row r="1248" spans="1:20" x14ac:dyDescent="0.3">
      <c r="A1248" s="200"/>
      <c r="B1248" s="200"/>
      <c r="C1248" s="360"/>
      <c r="D1248" s="361"/>
      <c r="F1248" s="363"/>
      <c r="G1248" s="36"/>
      <c r="H1248" s="364"/>
      <c r="I1248" s="365"/>
      <c r="J1248" s="364"/>
      <c r="K1248" s="364"/>
      <c r="L1248" s="365"/>
      <c r="M1248" s="364"/>
      <c r="N1248" s="366"/>
      <c r="O1248" s="366"/>
      <c r="P1248" s="366"/>
      <c r="Q1248" s="366"/>
      <c r="R1248" s="365"/>
      <c r="S1248" s="363"/>
      <c r="T1248" s="367"/>
    </row>
    <row r="1249" spans="1:20" x14ac:dyDescent="0.3">
      <c r="A1249" s="200"/>
      <c r="B1249" s="200"/>
      <c r="C1249" s="360"/>
      <c r="D1249" s="361"/>
      <c r="F1249" s="363"/>
      <c r="G1249" s="36"/>
      <c r="H1249" s="364"/>
      <c r="I1249" s="365"/>
      <c r="J1249" s="364"/>
      <c r="K1249" s="364"/>
      <c r="L1249" s="365"/>
      <c r="M1249" s="364"/>
      <c r="N1249" s="366"/>
      <c r="O1249" s="366"/>
      <c r="P1249" s="366"/>
      <c r="Q1249" s="366"/>
      <c r="R1249" s="365"/>
      <c r="S1249" s="363"/>
      <c r="T1249" s="367"/>
    </row>
    <row r="1250" spans="1:20" x14ac:dyDescent="0.3">
      <c r="A1250" s="200"/>
      <c r="B1250" s="200"/>
      <c r="C1250" s="360"/>
      <c r="D1250" s="361"/>
      <c r="F1250" s="363"/>
      <c r="G1250" s="36"/>
      <c r="H1250" s="364"/>
      <c r="I1250" s="365"/>
      <c r="J1250" s="364"/>
      <c r="K1250" s="364"/>
      <c r="L1250" s="365"/>
      <c r="M1250" s="364"/>
      <c r="N1250" s="366"/>
      <c r="O1250" s="366"/>
      <c r="P1250" s="366"/>
      <c r="Q1250" s="366"/>
      <c r="R1250" s="365"/>
      <c r="S1250" s="363"/>
      <c r="T1250" s="367"/>
    </row>
    <row r="1251" spans="1:20" x14ac:dyDescent="0.3">
      <c r="A1251" s="200"/>
      <c r="B1251" s="200"/>
      <c r="C1251" s="360"/>
      <c r="D1251" s="361"/>
      <c r="F1251" s="363"/>
      <c r="G1251" s="36"/>
      <c r="H1251" s="364"/>
      <c r="I1251" s="365"/>
      <c r="J1251" s="364"/>
      <c r="K1251" s="364"/>
      <c r="L1251" s="365"/>
      <c r="M1251" s="364"/>
      <c r="N1251" s="366"/>
      <c r="O1251" s="366"/>
      <c r="P1251" s="366"/>
      <c r="Q1251" s="366"/>
      <c r="R1251" s="365"/>
      <c r="S1251" s="363"/>
      <c r="T1251" s="367"/>
    </row>
    <row r="1252" spans="1:20" x14ac:dyDescent="0.3">
      <c r="A1252" s="200"/>
      <c r="B1252" s="200"/>
      <c r="C1252" s="360"/>
      <c r="D1252" s="361"/>
      <c r="F1252" s="363"/>
      <c r="G1252" s="36"/>
      <c r="H1252" s="364"/>
      <c r="I1252" s="365"/>
      <c r="J1252" s="364"/>
      <c r="K1252" s="364"/>
      <c r="L1252" s="365"/>
      <c r="M1252" s="364"/>
      <c r="N1252" s="366"/>
      <c r="O1252" s="366"/>
      <c r="P1252" s="366"/>
      <c r="Q1252" s="366"/>
      <c r="R1252" s="365"/>
      <c r="S1252" s="363"/>
      <c r="T1252" s="367"/>
    </row>
    <row r="1253" spans="1:20" x14ac:dyDescent="0.3">
      <c r="A1253" s="200"/>
      <c r="B1253" s="200"/>
      <c r="C1253" s="360"/>
      <c r="D1253" s="361"/>
      <c r="F1253" s="363"/>
      <c r="G1253" s="36"/>
      <c r="H1253" s="364"/>
      <c r="I1253" s="365"/>
      <c r="J1253" s="364"/>
      <c r="K1253" s="364"/>
      <c r="L1253" s="365"/>
      <c r="M1253" s="364"/>
      <c r="N1253" s="366"/>
      <c r="O1253" s="366"/>
      <c r="P1253" s="366"/>
      <c r="Q1253" s="366"/>
      <c r="R1253" s="365"/>
      <c r="S1253" s="363"/>
      <c r="T1253" s="367"/>
    </row>
    <row r="1254" spans="1:20" x14ac:dyDescent="0.3">
      <c r="A1254" s="200"/>
      <c r="B1254" s="200"/>
      <c r="C1254" s="360"/>
      <c r="D1254" s="361"/>
      <c r="F1254" s="363"/>
      <c r="G1254" s="36"/>
      <c r="H1254" s="364"/>
      <c r="I1254" s="365"/>
      <c r="J1254" s="364"/>
      <c r="K1254" s="364"/>
      <c r="L1254" s="365"/>
      <c r="M1254" s="364"/>
      <c r="N1254" s="366"/>
      <c r="O1254" s="366"/>
      <c r="P1254" s="366"/>
      <c r="Q1254" s="366"/>
      <c r="R1254" s="365"/>
      <c r="S1254" s="363"/>
      <c r="T1254" s="367"/>
    </row>
    <row r="1255" spans="1:20" x14ac:dyDescent="0.3">
      <c r="A1255" s="200"/>
      <c r="B1255" s="200"/>
      <c r="C1255" s="360"/>
      <c r="D1255" s="361"/>
      <c r="F1255" s="363"/>
      <c r="G1255" s="36"/>
      <c r="H1255" s="364"/>
      <c r="I1255" s="365"/>
      <c r="J1255" s="364"/>
      <c r="K1255" s="364"/>
      <c r="L1255" s="365"/>
      <c r="M1255" s="364"/>
      <c r="N1255" s="366"/>
      <c r="O1255" s="366"/>
      <c r="P1255" s="366"/>
      <c r="Q1255" s="366"/>
      <c r="R1255" s="365"/>
      <c r="S1255" s="363"/>
      <c r="T1255" s="367"/>
    </row>
    <row r="1256" spans="1:20" x14ac:dyDescent="0.3">
      <c r="A1256" s="200"/>
      <c r="B1256" s="200"/>
      <c r="C1256" s="360"/>
      <c r="D1256" s="361"/>
      <c r="F1256" s="363"/>
      <c r="G1256" s="36"/>
      <c r="H1256" s="364"/>
      <c r="I1256" s="365"/>
      <c r="J1256" s="364"/>
      <c r="K1256" s="364"/>
      <c r="L1256" s="365"/>
      <c r="M1256" s="364"/>
      <c r="N1256" s="366"/>
      <c r="O1256" s="366"/>
      <c r="P1256" s="366"/>
      <c r="Q1256" s="366"/>
      <c r="R1256" s="365"/>
      <c r="S1256" s="363"/>
      <c r="T1256" s="367"/>
    </row>
    <row r="1257" spans="1:20" x14ac:dyDescent="0.3">
      <c r="A1257" s="200"/>
      <c r="B1257" s="200"/>
      <c r="C1257" s="360"/>
      <c r="D1257" s="361"/>
      <c r="F1257" s="363"/>
      <c r="G1257" s="36"/>
      <c r="H1257" s="364"/>
      <c r="I1257" s="365"/>
      <c r="J1257" s="364"/>
      <c r="K1257" s="364"/>
      <c r="L1257" s="365"/>
      <c r="M1257" s="364"/>
      <c r="N1257" s="366"/>
      <c r="O1257" s="366"/>
      <c r="P1257" s="366"/>
      <c r="Q1257" s="366"/>
      <c r="R1257" s="365"/>
      <c r="S1257" s="363"/>
      <c r="T1257" s="367"/>
    </row>
    <row r="1258" spans="1:20" x14ac:dyDescent="0.3">
      <c r="A1258" s="200"/>
      <c r="B1258" s="200"/>
      <c r="C1258" s="360"/>
      <c r="D1258" s="361"/>
      <c r="F1258" s="363"/>
      <c r="G1258" s="36"/>
      <c r="H1258" s="364"/>
      <c r="I1258" s="365"/>
      <c r="J1258" s="364"/>
      <c r="K1258" s="364"/>
      <c r="L1258" s="365"/>
      <c r="M1258" s="364"/>
      <c r="N1258" s="366"/>
      <c r="O1258" s="366"/>
      <c r="P1258" s="366"/>
      <c r="Q1258" s="366"/>
      <c r="R1258" s="365"/>
      <c r="S1258" s="363"/>
      <c r="T1258" s="367"/>
    </row>
    <row r="1259" spans="1:20" x14ac:dyDescent="0.3">
      <c r="A1259" s="200"/>
      <c r="B1259" s="200"/>
      <c r="C1259" s="360"/>
      <c r="D1259" s="361"/>
      <c r="F1259" s="363"/>
      <c r="G1259" s="36"/>
      <c r="H1259" s="364"/>
      <c r="I1259" s="365"/>
      <c r="J1259" s="364"/>
      <c r="K1259" s="364"/>
      <c r="L1259" s="365"/>
      <c r="M1259" s="364"/>
      <c r="N1259" s="366"/>
      <c r="O1259" s="366"/>
      <c r="P1259" s="366"/>
      <c r="Q1259" s="366"/>
      <c r="R1259" s="365"/>
      <c r="S1259" s="363"/>
      <c r="T1259" s="367"/>
    </row>
    <row r="1260" spans="1:20" x14ac:dyDescent="0.3">
      <c r="A1260" s="200"/>
      <c r="B1260" s="200"/>
      <c r="C1260" s="360"/>
      <c r="D1260" s="361"/>
      <c r="F1260" s="363"/>
      <c r="G1260" s="36"/>
      <c r="H1260" s="364"/>
      <c r="I1260" s="365"/>
      <c r="J1260" s="364"/>
      <c r="K1260" s="364"/>
      <c r="L1260" s="365"/>
      <c r="M1260" s="364"/>
      <c r="N1260" s="366"/>
      <c r="O1260" s="366"/>
      <c r="P1260" s="366"/>
      <c r="Q1260" s="366"/>
      <c r="R1260" s="365"/>
      <c r="S1260" s="363"/>
      <c r="T1260" s="367"/>
    </row>
    <row r="1261" spans="1:20" x14ac:dyDescent="0.3">
      <c r="A1261" s="200"/>
      <c r="B1261" s="200"/>
      <c r="C1261" s="360"/>
      <c r="D1261" s="361"/>
      <c r="F1261" s="363"/>
      <c r="G1261" s="36"/>
      <c r="H1261" s="364"/>
      <c r="I1261" s="365"/>
      <c r="J1261" s="364"/>
      <c r="K1261" s="364"/>
      <c r="L1261" s="365"/>
      <c r="M1261" s="364"/>
      <c r="N1261" s="366"/>
      <c r="O1261" s="366"/>
      <c r="P1261" s="366"/>
      <c r="Q1261" s="366"/>
      <c r="R1261" s="365"/>
      <c r="S1261" s="363"/>
      <c r="T1261" s="367"/>
    </row>
    <row r="1262" spans="1:20" x14ac:dyDescent="0.3">
      <c r="A1262" s="200"/>
      <c r="B1262" s="200"/>
      <c r="C1262" s="360"/>
      <c r="D1262" s="361"/>
      <c r="F1262" s="363"/>
      <c r="G1262" s="36"/>
      <c r="H1262" s="364"/>
      <c r="I1262" s="365"/>
      <c r="J1262" s="364"/>
      <c r="K1262" s="364"/>
      <c r="L1262" s="365"/>
      <c r="M1262" s="364"/>
      <c r="N1262" s="366"/>
      <c r="O1262" s="366"/>
      <c r="P1262" s="366"/>
      <c r="Q1262" s="366"/>
      <c r="R1262" s="365"/>
      <c r="S1262" s="363"/>
      <c r="T1262" s="367"/>
    </row>
    <row r="1263" spans="1:20" x14ac:dyDescent="0.3">
      <c r="A1263" s="200"/>
      <c r="B1263" s="200"/>
      <c r="C1263" s="360"/>
      <c r="D1263" s="361"/>
      <c r="F1263" s="363"/>
      <c r="G1263" s="36"/>
      <c r="H1263" s="364"/>
      <c r="I1263" s="365"/>
      <c r="J1263" s="364"/>
      <c r="K1263" s="364"/>
      <c r="L1263" s="365"/>
      <c r="M1263" s="364"/>
      <c r="N1263" s="366"/>
      <c r="O1263" s="366"/>
      <c r="P1263" s="366"/>
      <c r="Q1263" s="366"/>
      <c r="R1263" s="365"/>
      <c r="S1263" s="363"/>
      <c r="T1263" s="367"/>
    </row>
    <row r="1264" spans="1:20" x14ac:dyDescent="0.3">
      <c r="A1264" s="200"/>
      <c r="B1264" s="200"/>
      <c r="C1264" s="360"/>
      <c r="D1264" s="361"/>
      <c r="F1264" s="363"/>
      <c r="G1264" s="36"/>
      <c r="H1264" s="364"/>
      <c r="I1264" s="365"/>
      <c r="J1264" s="364"/>
      <c r="K1264" s="364"/>
      <c r="L1264" s="365"/>
      <c r="M1264" s="364"/>
      <c r="N1264" s="366"/>
      <c r="O1264" s="366"/>
      <c r="P1264" s="366"/>
      <c r="Q1264" s="366"/>
      <c r="R1264" s="365"/>
      <c r="S1264" s="363"/>
      <c r="T1264" s="367"/>
    </row>
    <row r="1265" spans="1:20" x14ac:dyDescent="0.3">
      <c r="A1265" s="200"/>
      <c r="B1265" s="200"/>
      <c r="C1265" s="360"/>
      <c r="D1265" s="361"/>
      <c r="F1265" s="363"/>
      <c r="G1265" s="36"/>
      <c r="H1265" s="364"/>
      <c r="I1265" s="365"/>
      <c r="J1265" s="364"/>
      <c r="K1265" s="364"/>
      <c r="L1265" s="365"/>
      <c r="M1265" s="364"/>
      <c r="N1265" s="366"/>
      <c r="O1265" s="366"/>
      <c r="P1265" s="366"/>
      <c r="Q1265" s="366"/>
      <c r="R1265" s="365"/>
      <c r="S1265" s="363"/>
      <c r="T1265" s="367"/>
    </row>
    <row r="1266" spans="1:20" x14ac:dyDescent="0.3">
      <c r="A1266" s="200"/>
      <c r="B1266" s="200"/>
      <c r="C1266" s="360"/>
      <c r="D1266" s="361"/>
      <c r="F1266" s="363"/>
      <c r="G1266" s="36"/>
      <c r="H1266" s="364"/>
      <c r="I1266" s="365"/>
      <c r="J1266" s="364"/>
      <c r="K1266" s="364"/>
      <c r="L1266" s="365"/>
      <c r="M1266" s="364"/>
      <c r="N1266" s="366"/>
      <c r="O1266" s="366"/>
      <c r="P1266" s="366"/>
      <c r="Q1266" s="366"/>
      <c r="R1266" s="365"/>
      <c r="S1266" s="363"/>
      <c r="T1266" s="367"/>
    </row>
    <row r="1267" spans="1:20" x14ac:dyDescent="0.3">
      <c r="A1267" s="200"/>
      <c r="B1267" s="200"/>
      <c r="C1267" s="360"/>
      <c r="D1267" s="361"/>
      <c r="F1267" s="363"/>
      <c r="G1267" s="36"/>
      <c r="H1267" s="364"/>
      <c r="I1267" s="365"/>
      <c r="J1267" s="364"/>
      <c r="K1267" s="364"/>
      <c r="L1267" s="365"/>
      <c r="M1267" s="364"/>
      <c r="N1267" s="366"/>
      <c r="O1267" s="366"/>
      <c r="P1267" s="366"/>
      <c r="Q1267" s="366"/>
      <c r="R1267" s="365"/>
      <c r="S1267" s="363"/>
      <c r="T1267" s="367"/>
    </row>
    <row r="1268" spans="1:20" x14ac:dyDescent="0.3">
      <c r="A1268" s="200"/>
      <c r="B1268" s="200"/>
      <c r="C1268" s="360"/>
      <c r="D1268" s="361"/>
      <c r="F1268" s="363"/>
      <c r="G1268" s="36"/>
      <c r="H1268" s="364"/>
      <c r="I1268" s="365"/>
      <c r="J1268" s="364"/>
      <c r="K1268" s="364"/>
      <c r="L1268" s="365"/>
      <c r="M1268" s="364"/>
      <c r="N1268" s="366"/>
      <c r="O1268" s="366"/>
      <c r="P1268" s="366"/>
      <c r="Q1268" s="366"/>
      <c r="R1268" s="365"/>
      <c r="S1268" s="363"/>
      <c r="T1268" s="367"/>
    </row>
    <row r="1269" spans="1:20" x14ac:dyDescent="0.3">
      <c r="A1269" s="200"/>
      <c r="B1269" s="200"/>
      <c r="C1269" s="360"/>
      <c r="D1269" s="361"/>
      <c r="F1269" s="363"/>
      <c r="G1269" s="36"/>
      <c r="H1269" s="364"/>
      <c r="I1269" s="365"/>
      <c r="J1269" s="364"/>
      <c r="K1269" s="364"/>
      <c r="L1269" s="365"/>
      <c r="M1269" s="364"/>
      <c r="N1269" s="366"/>
      <c r="O1269" s="366"/>
      <c r="P1269" s="366"/>
      <c r="Q1269" s="366"/>
      <c r="R1269" s="365"/>
      <c r="S1269" s="363"/>
      <c r="T1269" s="367"/>
    </row>
    <row r="1270" spans="1:20" x14ac:dyDescent="0.3">
      <c r="A1270" s="200"/>
      <c r="B1270" s="200"/>
      <c r="C1270" s="360"/>
      <c r="D1270" s="361"/>
      <c r="F1270" s="363"/>
      <c r="G1270" s="36"/>
      <c r="H1270" s="364"/>
      <c r="I1270" s="365"/>
      <c r="J1270" s="364"/>
      <c r="K1270" s="364"/>
      <c r="L1270" s="365"/>
      <c r="M1270" s="364"/>
      <c r="N1270" s="366"/>
      <c r="O1270" s="366"/>
      <c r="P1270" s="366"/>
      <c r="Q1270" s="366"/>
      <c r="R1270" s="365"/>
      <c r="S1270" s="363"/>
      <c r="T1270" s="367"/>
    </row>
    <row r="1271" spans="1:20" x14ac:dyDescent="0.3">
      <c r="A1271" s="200"/>
      <c r="B1271" s="200"/>
      <c r="C1271" s="360"/>
      <c r="D1271" s="361"/>
      <c r="F1271" s="363"/>
      <c r="G1271" s="36"/>
      <c r="H1271" s="364"/>
      <c r="I1271" s="365"/>
      <c r="J1271" s="364"/>
      <c r="K1271" s="364"/>
      <c r="L1271" s="365"/>
      <c r="M1271" s="364"/>
      <c r="N1271" s="366"/>
      <c r="O1271" s="366"/>
      <c r="P1271" s="366"/>
      <c r="Q1271" s="366"/>
      <c r="R1271" s="365"/>
      <c r="S1271" s="363"/>
      <c r="T1271" s="367"/>
    </row>
    <row r="1272" spans="1:20" x14ac:dyDescent="0.3">
      <c r="A1272" s="200"/>
      <c r="B1272" s="200"/>
      <c r="C1272" s="360"/>
      <c r="D1272" s="361"/>
      <c r="F1272" s="363"/>
      <c r="G1272" s="36"/>
      <c r="H1272" s="364"/>
      <c r="I1272" s="365"/>
      <c r="J1272" s="364"/>
      <c r="K1272" s="364"/>
      <c r="L1272" s="365"/>
      <c r="M1272" s="364"/>
      <c r="N1272" s="366"/>
      <c r="O1272" s="366"/>
      <c r="P1272" s="366"/>
      <c r="Q1272" s="366"/>
      <c r="R1272" s="365"/>
      <c r="S1272" s="363"/>
      <c r="T1272" s="367"/>
    </row>
    <row r="1273" spans="1:20" x14ac:dyDescent="0.3">
      <c r="A1273" s="200"/>
      <c r="B1273" s="200"/>
      <c r="C1273" s="360"/>
      <c r="D1273" s="361"/>
      <c r="F1273" s="363"/>
      <c r="G1273" s="36"/>
      <c r="H1273" s="364"/>
      <c r="I1273" s="365"/>
      <c r="J1273" s="364"/>
      <c r="K1273" s="364"/>
      <c r="L1273" s="365"/>
      <c r="M1273" s="364"/>
      <c r="N1273" s="366"/>
      <c r="O1273" s="366"/>
      <c r="P1273" s="366"/>
      <c r="Q1273" s="366"/>
      <c r="R1273" s="365"/>
      <c r="S1273" s="363"/>
      <c r="T1273" s="367"/>
    </row>
    <row r="1274" spans="1:20" x14ac:dyDescent="0.3">
      <c r="A1274" s="200"/>
      <c r="B1274" s="200"/>
      <c r="C1274" s="360"/>
      <c r="D1274" s="361"/>
      <c r="F1274" s="363"/>
      <c r="G1274" s="36"/>
      <c r="H1274" s="364"/>
      <c r="I1274" s="365"/>
      <c r="J1274" s="364"/>
      <c r="K1274" s="364"/>
      <c r="L1274" s="365"/>
      <c r="M1274" s="364"/>
      <c r="N1274" s="366"/>
      <c r="O1274" s="366"/>
      <c r="P1274" s="366"/>
      <c r="Q1274" s="366"/>
      <c r="R1274" s="365"/>
      <c r="S1274" s="363"/>
      <c r="T1274" s="367"/>
    </row>
    <row r="1275" spans="1:20" x14ac:dyDescent="0.3">
      <c r="A1275" s="200"/>
      <c r="B1275" s="200"/>
      <c r="C1275" s="360"/>
      <c r="D1275" s="361"/>
      <c r="F1275" s="363"/>
      <c r="G1275" s="36"/>
      <c r="H1275" s="364"/>
      <c r="I1275" s="365"/>
      <c r="J1275" s="364"/>
      <c r="K1275" s="364"/>
      <c r="L1275" s="365"/>
      <c r="M1275" s="364"/>
      <c r="N1275" s="366"/>
      <c r="O1275" s="366"/>
      <c r="P1275" s="366"/>
      <c r="Q1275" s="366"/>
      <c r="R1275" s="365"/>
      <c r="S1275" s="363"/>
      <c r="T1275" s="367"/>
    </row>
    <row r="1276" spans="1:20" x14ac:dyDescent="0.3">
      <c r="A1276" s="200"/>
      <c r="B1276" s="200"/>
      <c r="C1276" s="360"/>
      <c r="D1276" s="361"/>
      <c r="F1276" s="363"/>
      <c r="G1276" s="36"/>
      <c r="H1276" s="364"/>
      <c r="I1276" s="365"/>
      <c r="J1276" s="364"/>
      <c r="K1276" s="364"/>
      <c r="L1276" s="365"/>
      <c r="M1276" s="364"/>
      <c r="N1276" s="366"/>
      <c r="O1276" s="366"/>
      <c r="P1276" s="366"/>
      <c r="Q1276" s="366"/>
      <c r="R1276" s="365"/>
      <c r="S1276" s="363"/>
      <c r="T1276" s="367"/>
    </row>
    <row r="1277" spans="1:20" x14ac:dyDescent="0.3">
      <c r="A1277" s="200"/>
      <c r="B1277" s="200"/>
      <c r="C1277" s="360"/>
      <c r="D1277" s="361"/>
      <c r="F1277" s="363"/>
      <c r="G1277" s="36"/>
      <c r="H1277" s="364"/>
      <c r="I1277" s="365"/>
      <c r="J1277" s="364"/>
      <c r="K1277" s="364"/>
      <c r="L1277" s="365"/>
      <c r="M1277" s="364"/>
      <c r="N1277" s="366"/>
      <c r="O1277" s="366"/>
      <c r="P1277" s="366"/>
      <c r="Q1277" s="366"/>
      <c r="R1277" s="365"/>
      <c r="S1277" s="363"/>
      <c r="T1277" s="367"/>
    </row>
    <row r="1278" spans="1:20" x14ac:dyDescent="0.3">
      <c r="A1278" s="200"/>
      <c r="B1278" s="200"/>
      <c r="C1278" s="360"/>
      <c r="D1278" s="361"/>
      <c r="F1278" s="363"/>
      <c r="G1278" s="36"/>
      <c r="H1278" s="364"/>
      <c r="I1278" s="365"/>
      <c r="J1278" s="364"/>
      <c r="K1278" s="364"/>
      <c r="L1278" s="365"/>
      <c r="M1278" s="364"/>
      <c r="N1278" s="366"/>
      <c r="O1278" s="366"/>
      <c r="P1278" s="366"/>
      <c r="Q1278" s="366"/>
      <c r="R1278" s="365"/>
      <c r="S1278" s="363"/>
      <c r="T1278" s="367"/>
    </row>
    <row r="1279" spans="1:20" x14ac:dyDescent="0.3">
      <c r="A1279" s="200"/>
      <c r="B1279" s="200"/>
      <c r="C1279" s="360"/>
      <c r="D1279" s="361"/>
      <c r="F1279" s="363"/>
      <c r="G1279" s="36"/>
      <c r="H1279" s="364"/>
      <c r="I1279" s="365"/>
      <c r="J1279" s="364"/>
      <c r="K1279" s="364"/>
      <c r="L1279" s="365"/>
      <c r="M1279" s="364"/>
      <c r="N1279" s="366"/>
      <c r="O1279" s="366"/>
      <c r="P1279" s="366"/>
      <c r="Q1279" s="366"/>
      <c r="R1279" s="365"/>
      <c r="S1279" s="363"/>
      <c r="T1279" s="367"/>
    </row>
    <row r="1280" spans="1:20" x14ac:dyDescent="0.3">
      <c r="A1280" s="200"/>
      <c r="B1280" s="200"/>
      <c r="C1280" s="360"/>
      <c r="D1280" s="361"/>
      <c r="F1280" s="363"/>
      <c r="G1280" s="36"/>
      <c r="H1280" s="364"/>
      <c r="I1280" s="365"/>
      <c r="J1280" s="364"/>
      <c r="K1280" s="364"/>
      <c r="L1280" s="365"/>
      <c r="M1280" s="364"/>
      <c r="N1280" s="366"/>
      <c r="O1280" s="366"/>
      <c r="P1280" s="366"/>
      <c r="Q1280" s="366"/>
      <c r="R1280" s="365"/>
      <c r="S1280" s="363"/>
      <c r="T1280" s="367"/>
    </row>
    <row r="1281" spans="1:20" x14ac:dyDescent="0.3">
      <c r="A1281" s="200"/>
      <c r="B1281" s="200"/>
      <c r="C1281" s="360"/>
      <c r="D1281" s="361"/>
      <c r="F1281" s="363"/>
      <c r="G1281" s="36"/>
      <c r="H1281" s="364"/>
      <c r="I1281" s="365"/>
      <c r="J1281" s="364"/>
      <c r="K1281" s="364"/>
      <c r="L1281" s="365"/>
      <c r="M1281" s="364"/>
      <c r="N1281" s="366"/>
      <c r="O1281" s="366"/>
      <c r="P1281" s="366"/>
      <c r="Q1281" s="366"/>
      <c r="R1281" s="365"/>
      <c r="S1281" s="363"/>
      <c r="T1281" s="367"/>
    </row>
    <row r="1282" spans="1:20" x14ac:dyDescent="0.3">
      <c r="A1282" s="200"/>
      <c r="B1282" s="200"/>
      <c r="C1282" s="360"/>
      <c r="D1282" s="361"/>
      <c r="F1282" s="363"/>
      <c r="G1282" s="36"/>
      <c r="H1282" s="364"/>
      <c r="I1282" s="365"/>
      <c r="J1282" s="364"/>
      <c r="K1282" s="364"/>
      <c r="L1282" s="365"/>
      <c r="M1282" s="364"/>
      <c r="N1282" s="366"/>
      <c r="O1282" s="366"/>
      <c r="P1282" s="366"/>
      <c r="Q1282" s="366"/>
      <c r="R1282" s="365"/>
      <c r="S1282" s="363"/>
      <c r="T1282" s="367"/>
    </row>
    <row r="1283" spans="1:20" x14ac:dyDescent="0.3">
      <c r="A1283" s="200"/>
      <c r="B1283" s="200"/>
      <c r="C1283" s="360"/>
      <c r="D1283" s="361"/>
      <c r="F1283" s="363"/>
      <c r="G1283" s="36"/>
      <c r="H1283" s="364"/>
      <c r="I1283" s="365"/>
      <c r="J1283" s="364"/>
      <c r="K1283" s="364"/>
      <c r="L1283" s="365"/>
      <c r="M1283" s="364"/>
      <c r="N1283" s="366"/>
      <c r="O1283" s="366"/>
      <c r="P1283" s="366"/>
      <c r="Q1283" s="366"/>
      <c r="R1283" s="365"/>
      <c r="S1283" s="363"/>
      <c r="T1283" s="367"/>
    </row>
    <row r="1284" spans="1:20" x14ac:dyDescent="0.3">
      <c r="A1284" s="200"/>
      <c r="B1284" s="200"/>
      <c r="C1284" s="360"/>
      <c r="D1284" s="361"/>
      <c r="F1284" s="363"/>
      <c r="G1284" s="36"/>
      <c r="H1284" s="364"/>
      <c r="I1284" s="365"/>
      <c r="J1284" s="364"/>
      <c r="K1284" s="364"/>
      <c r="L1284" s="365"/>
      <c r="M1284" s="364"/>
      <c r="N1284" s="366"/>
      <c r="O1284" s="366"/>
      <c r="P1284" s="366"/>
      <c r="Q1284" s="366"/>
      <c r="R1284" s="365"/>
      <c r="S1284" s="363"/>
      <c r="T1284" s="367"/>
    </row>
    <row r="1285" spans="1:20" x14ac:dyDescent="0.3">
      <c r="A1285" s="200"/>
      <c r="B1285" s="200"/>
      <c r="C1285" s="360"/>
      <c r="D1285" s="361"/>
      <c r="F1285" s="363"/>
      <c r="G1285" s="36"/>
      <c r="H1285" s="364"/>
      <c r="I1285" s="365"/>
      <c r="J1285" s="364"/>
      <c r="K1285" s="364"/>
      <c r="L1285" s="365"/>
      <c r="M1285" s="364"/>
      <c r="N1285" s="366"/>
      <c r="O1285" s="366"/>
      <c r="P1285" s="366"/>
      <c r="Q1285" s="366"/>
      <c r="R1285" s="365"/>
      <c r="S1285" s="363"/>
      <c r="T1285" s="367"/>
    </row>
    <row r="1286" spans="1:20" x14ac:dyDescent="0.3">
      <c r="A1286" s="200"/>
      <c r="B1286" s="200"/>
      <c r="C1286" s="360"/>
      <c r="D1286" s="361"/>
      <c r="F1286" s="363"/>
      <c r="G1286" s="36"/>
      <c r="H1286" s="364"/>
      <c r="I1286" s="365"/>
      <c r="J1286" s="364"/>
      <c r="K1286" s="364"/>
      <c r="L1286" s="365"/>
      <c r="M1286" s="364"/>
      <c r="N1286" s="366"/>
      <c r="O1286" s="366"/>
      <c r="P1286" s="366"/>
      <c r="Q1286" s="366"/>
      <c r="R1286" s="365"/>
      <c r="S1286" s="363"/>
      <c r="T1286" s="367"/>
    </row>
    <row r="1287" spans="1:20" x14ac:dyDescent="0.3">
      <c r="A1287" s="200"/>
      <c r="B1287" s="200"/>
      <c r="C1287" s="360"/>
      <c r="D1287" s="361"/>
      <c r="F1287" s="363"/>
      <c r="G1287" s="36"/>
      <c r="H1287" s="364"/>
      <c r="I1287" s="365"/>
      <c r="J1287" s="364"/>
      <c r="K1287" s="364"/>
      <c r="L1287" s="365"/>
      <c r="M1287" s="364"/>
      <c r="N1287" s="366"/>
      <c r="O1287" s="366"/>
      <c r="P1287" s="366"/>
      <c r="Q1287" s="366"/>
      <c r="R1287" s="365"/>
      <c r="S1287" s="363"/>
      <c r="T1287" s="367"/>
    </row>
    <row r="1288" spans="1:20" x14ac:dyDescent="0.3">
      <c r="A1288" s="200"/>
      <c r="B1288" s="200"/>
      <c r="C1288" s="360"/>
      <c r="D1288" s="361"/>
      <c r="F1288" s="363"/>
      <c r="G1288" s="36"/>
      <c r="H1288" s="364"/>
      <c r="I1288" s="365"/>
      <c r="J1288" s="364"/>
      <c r="K1288" s="364"/>
      <c r="L1288" s="365"/>
      <c r="M1288" s="364"/>
      <c r="N1288" s="366"/>
      <c r="O1288" s="366"/>
      <c r="P1288" s="366"/>
      <c r="Q1288" s="366"/>
      <c r="R1288" s="365"/>
      <c r="S1288" s="363"/>
      <c r="T1288" s="367"/>
    </row>
    <row r="1289" spans="1:20" x14ac:dyDescent="0.3">
      <c r="A1289" s="200"/>
      <c r="B1289" s="200"/>
      <c r="C1289" s="360"/>
      <c r="D1289" s="361"/>
      <c r="F1289" s="363"/>
      <c r="G1289" s="36"/>
      <c r="H1289" s="364"/>
      <c r="I1289" s="365"/>
      <c r="J1289" s="364"/>
      <c r="K1289" s="364"/>
      <c r="L1289" s="365"/>
      <c r="M1289" s="364"/>
      <c r="N1289" s="366"/>
      <c r="O1289" s="366"/>
      <c r="P1289" s="366"/>
      <c r="Q1289" s="366"/>
      <c r="R1289" s="365"/>
      <c r="S1289" s="363"/>
      <c r="T1289" s="367"/>
    </row>
    <row r="1290" spans="1:20" x14ac:dyDescent="0.3">
      <c r="A1290" s="200"/>
      <c r="B1290" s="200"/>
      <c r="C1290" s="360"/>
      <c r="D1290" s="361"/>
      <c r="F1290" s="363"/>
      <c r="G1290" s="36"/>
      <c r="H1290" s="364"/>
      <c r="I1290" s="365"/>
      <c r="J1290" s="364"/>
      <c r="K1290" s="364"/>
      <c r="L1290" s="365"/>
      <c r="M1290" s="364"/>
      <c r="N1290" s="366"/>
      <c r="O1290" s="366"/>
      <c r="P1290" s="366"/>
      <c r="Q1290" s="366"/>
      <c r="R1290" s="365"/>
      <c r="S1290" s="363"/>
      <c r="T1290" s="367"/>
    </row>
    <row r="1291" spans="1:20" x14ac:dyDescent="0.3">
      <c r="A1291" s="200"/>
      <c r="B1291" s="200"/>
      <c r="C1291" s="360"/>
      <c r="D1291" s="361"/>
      <c r="F1291" s="363"/>
      <c r="G1291" s="36"/>
      <c r="H1291" s="364"/>
      <c r="I1291" s="365"/>
      <c r="J1291" s="364"/>
      <c r="K1291" s="364"/>
      <c r="L1291" s="365"/>
      <c r="M1291" s="364"/>
      <c r="N1291" s="366"/>
      <c r="O1291" s="366"/>
      <c r="P1291" s="366"/>
      <c r="Q1291" s="366"/>
      <c r="R1291" s="365"/>
      <c r="S1291" s="363"/>
      <c r="T1291" s="367"/>
    </row>
    <row r="1292" spans="1:20" x14ac:dyDescent="0.3">
      <c r="A1292" s="200"/>
      <c r="B1292" s="200"/>
      <c r="C1292" s="360"/>
      <c r="D1292" s="361"/>
      <c r="F1292" s="363"/>
      <c r="G1292" s="36"/>
      <c r="H1292" s="364"/>
      <c r="I1292" s="365"/>
      <c r="J1292" s="364"/>
      <c r="K1292" s="364"/>
      <c r="L1292" s="365"/>
      <c r="M1292" s="364"/>
      <c r="N1292" s="366"/>
      <c r="O1292" s="366"/>
      <c r="P1292" s="366"/>
      <c r="Q1292" s="366"/>
      <c r="R1292" s="365"/>
      <c r="S1292" s="363"/>
      <c r="T1292" s="367"/>
    </row>
    <row r="1293" spans="1:20" x14ac:dyDescent="0.3">
      <c r="A1293" s="200"/>
      <c r="B1293" s="200"/>
      <c r="C1293" s="360"/>
      <c r="D1293" s="361"/>
      <c r="F1293" s="363"/>
      <c r="G1293" s="36"/>
      <c r="H1293" s="364"/>
      <c r="I1293" s="365"/>
      <c r="J1293" s="364"/>
      <c r="K1293" s="364"/>
      <c r="L1293" s="365"/>
      <c r="M1293" s="364"/>
      <c r="N1293" s="366"/>
      <c r="O1293" s="366"/>
      <c r="P1293" s="366"/>
      <c r="Q1293" s="366"/>
      <c r="R1293" s="365"/>
      <c r="S1293" s="363"/>
      <c r="T1293" s="367"/>
    </row>
    <row r="1294" spans="1:20" x14ac:dyDescent="0.3">
      <c r="A1294" s="200"/>
      <c r="B1294" s="200"/>
      <c r="C1294" s="360"/>
      <c r="D1294" s="361"/>
      <c r="F1294" s="363"/>
      <c r="G1294" s="36"/>
      <c r="H1294" s="364"/>
      <c r="I1294" s="365"/>
      <c r="J1294" s="364"/>
      <c r="K1294" s="364"/>
      <c r="L1294" s="365"/>
      <c r="M1294" s="364"/>
      <c r="N1294" s="366"/>
      <c r="O1294" s="366"/>
      <c r="P1294" s="366"/>
      <c r="Q1294" s="366"/>
      <c r="R1294" s="365"/>
      <c r="S1294" s="363"/>
      <c r="T1294" s="367"/>
    </row>
    <row r="1295" spans="1:20" x14ac:dyDescent="0.3">
      <c r="A1295" s="200"/>
      <c r="B1295" s="200"/>
      <c r="C1295" s="360"/>
      <c r="D1295" s="361"/>
      <c r="F1295" s="363"/>
      <c r="G1295" s="36"/>
      <c r="H1295" s="364"/>
      <c r="I1295" s="365"/>
      <c r="J1295" s="364"/>
      <c r="K1295" s="364"/>
      <c r="L1295" s="365"/>
      <c r="M1295" s="364"/>
      <c r="N1295" s="366"/>
      <c r="O1295" s="366"/>
      <c r="P1295" s="366"/>
      <c r="Q1295" s="366"/>
      <c r="R1295" s="365"/>
      <c r="S1295" s="363"/>
      <c r="T1295" s="367"/>
    </row>
    <row r="1296" spans="1:20" x14ac:dyDescent="0.3">
      <c r="A1296" s="200"/>
      <c r="B1296" s="200"/>
      <c r="C1296" s="360"/>
      <c r="D1296" s="361"/>
      <c r="F1296" s="363"/>
      <c r="G1296" s="36"/>
      <c r="H1296" s="364"/>
      <c r="I1296" s="365"/>
      <c r="J1296" s="364"/>
      <c r="K1296" s="364"/>
      <c r="L1296" s="365"/>
      <c r="M1296" s="364"/>
      <c r="N1296" s="366"/>
      <c r="O1296" s="366"/>
      <c r="P1296" s="366"/>
      <c r="Q1296" s="366"/>
      <c r="R1296" s="365"/>
      <c r="S1296" s="363"/>
      <c r="T1296" s="367"/>
    </row>
    <row r="1297" spans="1:20" x14ac:dyDescent="0.3">
      <c r="A1297" s="200"/>
      <c r="B1297" s="200"/>
      <c r="C1297" s="360"/>
      <c r="D1297" s="361"/>
      <c r="F1297" s="363"/>
      <c r="G1297" s="36"/>
      <c r="H1297" s="364"/>
      <c r="I1297" s="365"/>
      <c r="J1297" s="364"/>
      <c r="K1297" s="364"/>
      <c r="L1297" s="365"/>
      <c r="M1297" s="364"/>
      <c r="N1297" s="366"/>
      <c r="O1297" s="366"/>
      <c r="P1297" s="366"/>
      <c r="Q1297" s="366"/>
      <c r="R1297" s="365"/>
      <c r="S1297" s="363"/>
      <c r="T1297" s="367"/>
    </row>
    <row r="1298" spans="1:20" x14ac:dyDescent="0.3">
      <c r="A1298" s="200"/>
      <c r="B1298" s="200"/>
      <c r="C1298" s="360"/>
      <c r="D1298" s="361"/>
      <c r="F1298" s="363"/>
      <c r="G1298" s="36"/>
      <c r="H1298" s="364"/>
      <c r="I1298" s="365"/>
      <c r="J1298" s="364"/>
      <c r="K1298" s="364"/>
      <c r="L1298" s="365"/>
      <c r="M1298" s="364"/>
      <c r="N1298" s="366"/>
      <c r="O1298" s="366"/>
      <c r="P1298" s="366"/>
      <c r="Q1298" s="366"/>
      <c r="R1298" s="365"/>
      <c r="S1298" s="363"/>
      <c r="T1298" s="367"/>
    </row>
    <row r="1299" spans="1:20" x14ac:dyDescent="0.3">
      <c r="A1299" s="200"/>
      <c r="B1299" s="200"/>
      <c r="C1299" s="360"/>
      <c r="D1299" s="361"/>
      <c r="F1299" s="363"/>
      <c r="G1299" s="36"/>
      <c r="H1299" s="364"/>
      <c r="I1299" s="365"/>
      <c r="J1299" s="364"/>
      <c r="K1299" s="364"/>
      <c r="L1299" s="365"/>
      <c r="M1299" s="364"/>
      <c r="N1299" s="366"/>
      <c r="O1299" s="366"/>
      <c r="P1299" s="366"/>
      <c r="Q1299" s="366"/>
      <c r="R1299" s="365"/>
      <c r="S1299" s="363"/>
      <c r="T1299" s="367"/>
    </row>
    <row r="1300" spans="1:20" x14ac:dyDescent="0.3">
      <c r="A1300" s="200"/>
      <c r="B1300" s="200"/>
      <c r="C1300" s="360"/>
      <c r="D1300" s="361"/>
      <c r="F1300" s="363"/>
      <c r="G1300" s="36"/>
      <c r="H1300" s="364"/>
      <c r="I1300" s="365"/>
      <c r="J1300" s="364"/>
      <c r="K1300" s="364"/>
      <c r="L1300" s="365"/>
      <c r="M1300" s="364"/>
      <c r="N1300" s="366"/>
      <c r="O1300" s="366"/>
      <c r="P1300" s="366"/>
      <c r="Q1300" s="366"/>
      <c r="R1300" s="365"/>
      <c r="S1300" s="363"/>
      <c r="T1300" s="367"/>
    </row>
    <row r="1301" spans="1:20" x14ac:dyDescent="0.3">
      <c r="A1301" s="200"/>
      <c r="B1301" s="200"/>
      <c r="C1301" s="360"/>
      <c r="D1301" s="361"/>
      <c r="F1301" s="363"/>
      <c r="G1301" s="36"/>
      <c r="H1301" s="364"/>
      <c r="I1301" s="365"/>
      <c r="J1301" s="364"/>
      <c r="K1301" s="364"/>
      <c r="L1301" s="365"/>
      <c r="M1301" s="364"/>
      <c r="N1301" s="366"/>
      <c r="O1301" s="366"/>
      <c r="P1301" s="366"/>
      <c r="Q1301" s="366"/>
      <c r="R1301" s="365"/>
      <c r="S1301" s="363"/>
      <c r="T1301" s="367"/>
    </row>
    <row r="1302" spans="1:20" x14ac:dyDescent="0.3">
      <c r="A1302" s="200"/>
      <c r="B1302" s="200"/>
      <c r="C1302" s="360"/>
      <c r="D1302" s="361"/>
      <c r="F1302" s="363"/>
      <c r="G1302" s="36"/>
      <c r="H1302" s="364"/>
      <c r="I1302" s="365"/>
      <c r="J1302" s="364"/>
      <c r="K1302" s="364"/>
      <c r="L1302" s="365"/>
      <c r="M1302" s="364"/>
      <c r="N1302" s="366"/>
      <c r="O1302" s="366"/>
      <c r="P1302" s="366"/>
      <c r="Q1302" s="366"/>
      <c r="R1302" s="365"/>
      <c r="S1302" s="363"/>
      <c r="T1302" s="367"/>
    </row>
    <row r="1303" spans="1:20" x14ac:dyDescent="0.3">
      <c r="A1303" s="200"/>
      <c r="B1303" s="200"/>
      <c r="C1303" s="360"/>
      <c r="D1303" s="361"/>
      <c r="F1303" s="363"/>
      <c r="G1303" s="36"/>
      <c r="H1303" s="364"/>
      <c r="I1303" s="365"/>
      <c r="J1303" s="364"/>
      <c r="K1303" s="364"/>
      <c r="L1303" s="365"/>
      <c r="M1303" s="364"/>
      <c r="N1303" s="366"/>
      <c r="O1303" s="366"/>
      <c r="P1303" s="366"/>
      <c r="Q1303" s="366"/>
      <c r="R1303" s="365"/>
      <c r="S1303" s="363"/>
      <c r="T1303" s="367"/>
    </row>
    <row r="1304" spans="1:20" x14ac:dyDescent="0.3">
      <c r="A1304" s="200"/>
      <c r="B1304" s="200"/>
      <c r="C1304" s="360"/>
      <c r="D1304" s="361"/>
      <c r="F1304" s="363"/>
      <c r="G1304" s="36"/>
      <c r="H1304" s="364"/>
      <c r="I1304" s="365"/>
      <c r="J1304" s="364"/>
      <c r="K1304" s="364"/>
      <c r="L1304" s="365"/>
      <c r="M1304" s="364"/>
      <c r="N1304" s="366"/>
      <c r="O1304" s="366"/>
      <c r="P1304" s="366"/>
      <c r="Q1304" s="366"/>
      <c r="R1304" s="365"/>
      <c r="S1304" s="363"/>
      <c r="T1304" s="367"/>
    </row>
    <row r="1305" spans="1:20" x14ac:dyDescent="0.3">
      <c r="A1305" s="200"/>
      <c r="B1305" s="200"/>
      <c r="C1305" s="360"/>
      <c r="D1305" s="361"/>
      <c r="F1305" s="363"/>
      <c r="G1305" s="36"/>
      <c r="H1305" s="364"/>
      <c r="I1305" s="365"/>
      <c r="J1305" s="364"/>
      <c r="K1305" s="364"/>
      <c r="L1305" s="365"/>
      <c r="M1305" s="364"/>
      <c r="N1305" s="366"/>
      <c r="O1305" s="366"/>
      <c r="P1305" s="366"/>
      <c r="Q1305" s="366"/>
      <c r="R1305" s="365"/>
      <c r="S1305" s="363"/>
      <c r="T1305" s="367"/>
    </row>
    <row r="1306" spans="1:20" x14ac:dyDescent="0.3">
      <c r="A1306" s="200"/>
      <c r="B1306" s="200"/>
      <c r="C1306" s="360"/>
      <c r="D1306" s="361"/>
      <c r="F1306" s="363"/>
      <c r="G1306" s="36"/>
      <c r="H1306" s="364"/>
      <c r="I1306" s="365"/>
      <c r="J1306" s="364"/>
      <c r="K1306" s="364"/>
      <c r="L1306" s="365"/>
      <c r="M1306" s="364"/>
      <c r="N1306" s="366"/>
      <c r="O1306" s="366"/>
      <c r="P1306" s="366"/>
      <c r="Q1306" s="366"/>
      <c r="R1306" s="365"/>
      <c r="S1306" s="363"/>
      <c r="T1306" s="367"/>
    </row>
    <row r="1307" spans="1:20" x14ac:dyDescent="0.3">
      <c r="A1307" s="200"/>
      <c r="B1307" s="200"/>
      <c r="C1307" s="360"/>
      <c r="D1307" s="361"/>
      <c r="F1307" s="363"/>
      <c r="G1307" s="36"/>
      <c r="H1307" s="364"/>
      <c r="I1307" s="365"/>
      <c r="J1307" s="364"/>
      <c r="K1307" s="364"/>
      <c r="L1307" s="365"/>
      <c r="M1307" s="364"/>
      <c r="N1307" s="366"/>
      <c r="O1307" s="366"/>
      <c r="P1307" s="366"/>
      <c r="Q1307" s="366"/>
      <c r="R1307" s="365"/>
      <c r="S1307" s="363"/>
      <c r="T1307" s="367"/>
    </row>
    <row r="1308" spans="1:20" x14ac:dyDescent="0.3">
      <c r="A1308" s="200"/>
      <c r="B1308" s="200"/>
      <c r="C1308" s="360"/>
      <c r="D1308" s="361"/>
      <c r="F1308" s="363"/>
      <c r="G1308" s="36"/>
      <c r="H1308" s="364"/>
      <c r="I1308" s="365"/>
      <c r="J1308" s="364"/>
      <c r="K1308" s="364"/>
      <c r="L1308" s="365"/>
      <c r="M1308" s="364"/>
      <c r="N1308" s="366"/>
      <c r="O1308" s="366"/>
      <c r="P1308" s="366"/>
      <c r="Q1308" s="366"/>
      <c r="R1308" s="365"/>
      <c r="S1308" s="363"/>
      <c r="T1308" s="367"/>
    </row>
    <row r="1309" spans="1:20" x14ac:dyDescent="0.3">
      <c r="A1309" s="200"/>
      <c r="B1309" s="200"/>
      <c r="C1309" s="360"/>
      <c r="D1309" s="361"/>
      <c r="F1309" s="363"/>
      <c r="G1309" s="36"/>
      <c r="H1309" s="364"/>
      <c r="I1309" s="365"/>
      <c r="J1309" s="364"/>
      <c r="K1309" s="364"/>
      <c r="L1309" s="365"/>
      <c r="M1309" s="364"/>
      <c r="N1309" s="366"/>
      <c r="O1309" s="366"/>
      <c r="P1309" s="366"/>
      <c r="Q1309" s="366"/>
      <c r="R1309" s="365"/>
      <c r="S1309" s="363"/>
      <c r="T1309" s="367"/>
    </row>
    <row r="1310" spans="1:20" x14ac:dyDescent="0.3">
      <c r="A1310" s="200"/>
      <c r="B1310" s="200"/>
      <c r="C1310" s="360"/>
      <c r="D1310" s="361"/>
      <c r="F1310" s="363"/>
      <c r="G1310" s="36"/>
      <c r="H1310" s="364"/>
      <c r="I1310" s="365"/>
      <c r="J1310" s="364"/>
      <c r="K1310" s="364"/>
      <c r="L1310" s="365"/>
      <c r="M1310" s="364"/>
      <c r="N1310" s="366"/>
      <c r="O1310" s="366"/>
      <c r="P1310" s="366"/>
      <c r="Q1310" s="366"/>
      <c r="R1310" s="365"/>
      <c r="S1310" s="363"/>
      <c r="T1310" s="367"/>
    </row>
    <row r="1311" spans="1:20" x14ac:dyDescent="0.3">
      <c r="A1311" s="200"/>
      <c r="B1311" s="200"/>
      <c r="C1311" s="360"/>
      <c r="D1311" s="361"/>
      <c r="F1311" s="363"/>
      <c r="G1311" s="36"/>
      <c r="H1311" s="364"/>
      <c r="I1311" s="365"/>
      <c r="J1311" s="364"/>
      <c r="K1311" s="364"/>
      <c r="L1311" s="365"/>
      <c r="M1311" s="364"/>
      <c r="N1311" s="366"/>
      <c r="O1311" s="366"/>
      <c r="P1311" s="366"/>
      <c r="Q1311" s="366"/>
      <c r="R1311" s="365"/>
      <c r="S1311" s="363"/>
      <c r="T1311" s="367"/>
    </row>
    <row r="1312" spans="1:20" x14ac:dyDescent="0.3">
      <c r="A1312" s="200"/>
      <c r="B1312" s="200"/>
      <c r="C1312" s="360"/>
      <c r="D1312" s="361"/>
      <c r="F1312" s="363"/>
      <c r="G1312" s="36"/>
      <c r="H1312" s="364"/>
      <c r="I1312" s="365"/>
      <c r="J1312" s="364"/>
      <c r="K1312" s="364"/>
      <c r="L1312" s="365"/>
      <c r="M1312" s="364"/>
      <c r="N1312" s="366"/>
      <c r="O1312" s="366"/>
      <c r="P1312" s="366"/>
      <c r="Q1312" s="366"/>
      <c r="R1312" s="365"/>
      <c r="S1312" s="363"/>
      <c r="T1312" s="367"/>
    </row>
    <row r="1313" spans="1:20" x14ac:dyDescent="0.3">
      <c r="A1313" s="200"/>
      <c r="B1313" s="200"/>
      <c r="C1313" s="360"/>
      <c r="D1313" s="361"/>
      <c r="F1313" s="363"/>
      <c r="G1313" s="36"/>
      <c r="H1313" s="364"/>
      <c r="I1313" s="365"/>
      <c r="J1313" s="364"/>
      <c r="K1313" s="364"/>
      <c r="L1313" s="365"/>
      <c r="M1313" s="364"/>
      <c r="N1313" s="366"/>
      <c r="O1313" s="366"/>
      <c r="P1313" s="366"/>
      <c r="Q1313" s="366"/>
      <c r="R1313" s="365"/>
      <c r="S1313" s="363"/>
      <c r="T1313" s="367"/>
    </row>
    <row r="1314" spans="1:20" x14ac:dyDescent="0.3">
      <c r="A1314" s="200"/>
      <c r="B1314" s="200"/>
      <c r="C1314" s="360"/>
      <c r="D1314" s="361"/>
      <c r="F1314" s="363"/>
      <c r="G1314" s="36"/>
      <c r="H1314" s="364"/>
      <c r="I1314" s="365"/>
      <c r="J1314" s="364"/>
      <c r="K1314" s="364"/>
      <c r="L1314" s="365"/>
      <c r="M1314" s="364"/>
      <c r="N1314" s="366"/>
      <c r="O1314" s="366"/>
      <c r="P1314" s="366"/>
      <c r="Q1314" s="366"/>
      <c r="R1314" s="365"/>
      <c r="S1314" s="363"/>
      <c r="T1314" s="367"/>
    </row>
    <row r="1315" spans="1:20" x14ac:dyDescent="0.3">
      <c r="A1315" s="200"/>
      <c r="B1315" s="200"/>
      <c r="C1315" s="360"/>
      <c r="D1315" s="361"/>
      <c r="F1315" s="363"/>
      <c r="G1315" s="36"/>
      <c r="H1315" s="364"/>
      <c r="I1315" s="365"/>
      <c r="J1315" s="364"/>
      <c r="K1315" s="364"/>
      <c r="L1315" s="365"/>
      <c r="M1315" s="364"/>
      <c r="N1315" s="366"/>
      <c r="O1315" s="366"/>
      <c r="P1315" s="366"/>
      <c r="Q1315" s="366"/>
      <c r="R1315" s="365"/>
      <c r="S1315" s="363"/>
      <c r="T1315" s="367"/>
    </row>
    <row r="1316" spans="1:20" x14ac:dyDescent="0.3">
      <c r="A1316" s="200"/>
      <c r="B1316" s="200"/>
      <c r="C1316" s="360"/>
      <c r="D1316" s="361"/>
      <c r="F1316" s="363"/>
      <c r="G1316" s="36"/>
      <c r="H1316" s="364"/>
      <c r="I1316" s="365"/>
      <c r="J1316" s="364"/>
      <c r="K1316" s="364"/>
      <c r="L1316" s="365"/>
      <c r="M1316" s="364"/>
      <c r="N1316" s="366"/>
      <c r="O1316" s="366"/>
      <c r="P1316" s="366"/>
      <c r="Q1316" s="366"/>
      <c r="R1316" s="365"/>
      <c r="S1316" s="363"/>
      <c r="T1316" s="367"/>
    </row>
    <row r="1317" spans="1:20" x14ac:dyDescent="0.3">
      <c r="A1317" s="200"/>
      <c r="B1317" s="200"/>
      <c r="C1317" s="360"/>
      <c r="D1317" s="361"/>
      <c r="F1317" s="363"/>
      <c r="G1317" s="36"/>
      <c r="H1317" s="364"/>
      <c r="I1317" s="365"/>
      <c r="J1317" s="364"/>
      <c r="K1317" s="364"/>
      <c r="L1317" s="365"/>
      <c r="M1317" s="364"/>
      <c r="N1317" s="366"/>
      <c r="O1317" s="366"/>
      <c r="P1317" s="366"/>
      <c r="Q1317" s="366"/>
      <c r="R1317" s="365"/>
      <c r="S1317" s="363"/>
      <c r="T1317" s="367"/>
    </row>
    <row r="1318" spans="1:20" x14ac:dyDescent="0.3">
      <c r="A1318" s="200"/>
      <c r="B1318" s="200"/>
      <c r="C1318" s="360"/>
      <c r="D1318" s="361"/>
      <c r="F1318" s="363"/>
      <c r="G1318" s="36"/>
      <c r="H1318" s="364"/>
      <c r="I1318" s="365"/>
      <c r="J1318" s="364"/>
      <c r="K1318" s="364"/>
      <c r="L1318" s="365"/>
      <c r="M1318" s="364"/>
      <c r="N1318" s="366"/>
      <c r="O1318" s="366"/>
      <c r="P1318" s="366"/>
      <c r="Q1318" s="366"/>
      <c r="R1318" s="365"/>
      <c r="S1318" s="363"/>
      <c r="T1318" s="367"/>
    </row>
    <row r="1319" spans="1:20" x14ac:dyDescent="0.3">
      <c r="A1319" s="200"/>
      <c r="B1319" s="200"/>
      <c r="C1319" s="360"/>
      <c r="D1319" s="361"/>
      <c r="F1319" s="363"/>
      <c r="G1319" s="36"/>
      <c r="H1319" s="364"/>
      <c r="I1319" s="365"/>
      <c r="J1319" s="364"/>
      <c r="K1319" s="364"/>
      <c r="L1319" s="365"/>
      <c r="M1319" s="364"/>
      <c r="N1319" s="366"/>
      <c r="O1319" s="366"/>
      <c r="P1319" s="366"/>
      <c r="Q1319" s="366"/>
      <c r="R1319" s="365"/>
      <c r="S1319" s="363"/>
      <c r="T1319" s="367"/>
    </row>
    <row r="1320" spans="1:20" x14ac:dyDescent="0.3">
      <c r="A1320" s="200"/>
      <c r="B1320" s="200"/>
      <c r="C1320" s="360"/>
      <c r="D1320" s="361"/>
      <c r="F1320" s="363"/>
      <c r="G1320" s="36"/>
      <c r="H1320" s="364"/>
      <c r="I1320" s="365"/>
      <c r="J1320" s="364"/>
      <c r="K1320" s="364"/>
      <c r="L1320" s="365"/>
      <c r="M1320" s="364"/>
      <c r="N1320" s="366"/>
      <c r="O1320" s="366"/>
      <c r="P1320" s="366"/>
      <c r="Q1320" s="366"/>
      <c r="R1320" s="365"/>
      <c r="S1320" s="363"/>
      <c r="T1320" s="367"/>
    </row>
    <row r="1321" spans="1:20" x14ac:dyDescent="0.3">
      <c r="A1321" s="200"/>
      <c r="B1321" s="200"/>
      <c r="C1321" s="360"/>
      <c r="D1321" s="361"/>
      <c r="F1321" s="363"/>
      <c r="G1321" s="36"/>
      <c r="H1321" s="364"/>
      <c r="I1321" s="365"/>
      <c r="J1321" s="364"/>
      <c r="K1321" s="364"/>
      <c r="L1321" s="365"/>
      <c r="M1321" s="364"/>
      <c r="N1321" s="366"/>
      <c r="O1321" s="366"/>
      <c r="P1321" s="366"/>
      <c r="Q1321" s="366"/>
      <c r="R1321" s="365"/>
      <c r="S1321" s="363"/>
      <c r="T1321" s="367"/>
    </row>
    <row r="1322" spans="1:20" x14ac:dyDescent="0.3">
      <c r="A1322" s="200"/>
      <c r="B1322" s="200"/>
      <c r="C1322" s="360"/>
      <c r="D1322" s="361"/>
      <c r="F1322" s="363"/>
      <c r="G1322" s="36"/>
      <c r="H1322" s="364"/>
      <c r="I1322" s="365"/>
      <c r="J1322" s="364"/>
      <c r="K1322" s="364"/>
      <c r="L1322" s="365"/>
      <c r="M1322" s="364"/>
      <c r="N1322" s="366"/>
      <c r="O1322" s="366"/>
      <c r="P1322" s="366"/>
      <c r="Q1322" s="366"/>
      <c r="R1322" s="365"/>
      <c r="S1322" s="363"/>
      <c r="T1322" s="367"/>
    </row>
    <row r="1323" spans="1:20" x14ac:dyDescent="0.3">
      <c r="A1323" s="200"/>
      <c r="B1323" s="200"/>
      <c r="C1323" s="360"/>
      <c r="D1323" s="361"/>
      <c r="F1323" s="363"/>
      <c r="G1323" s="36"/>
      <c r="H1323" s="364"/>
      <c r="I1323" s="365"/>
      <c r="J1323" s="364"/>
      <c r="K1323" s="364"/>
      <c r="L1323" s="365"/>
      <c r="M1323" s="364"/>
      <c r="N1323" s="366"/>
      <c r="O1323" s="366"/>
      <c r="P1323" s="366"/>
      <c r="Q1323" s="366"/>
      <c r="R1323" s="365"/>
      <c r="S1323" s="363"/>
      <c r="T1323" s="367"/>
    </row>
    <row r="1324" spans="1:20" x14ac:dyDescent="0.3">
      <c r="A1324" s="200"/>
      <c r="B1324" s="200"/>
      <c r="C1324" s="360"/>
      <c r="D1324" s="361"/>
      <c r="F1324" s="363"/>
      <c r="G1324" s="36"/>
      <c r="H1324" s="364"/>
      <c r="I1324" s="365"/>
      <c r="J1324" s="364"/>
      <c r="K1324" s="364"/>
      <c r="L1324" s="365"/>
      <c r="M1324" s="364"/>
      <c r="N1324" s="366"/>
      <c r="O1324" s="366"/>
      <c r="P1324" s="366"/>
      <c r="Q1324" s="366"/>
      <c r="R1324" s="365"/>
      <c r="S1324" s="363"/>
      <c r="T1324" s="367"/>
    </row>
    <row r="1325" spans="1:20" x14ac:dyDescent="0.3">
      <c r="A1325" s="200"/>
      <c r="B1325" s="200"/>
      <c r="C1325" s="360"/>
      <c r="D1325" s="361"/>
      <c r="F1325" s="363"/>
      <c r="G1325" s="36"/>
      <c r="H1325" s="364"/>
      <c r="I1325" s="365"/>
      <c r="J1325" s="364"/>
      <c r="K1325" s="364"/>
      <c r="L1325" s="365"/>
      <c r="M1325" s="364"/>
      <c r="N1325" s="366"/>
      <c r="O1325" s="366"/>
      <c r="P1325" s="366"/>
      <c r="Q1325" s="366"/>
      <c r="R1325" s="365"/>
      <c r="S1325" s="363"/>
      <c r="T1325" s="367"/>
    </row>
    <row r="1326" spans="1:20" x14ac:dyDescent="0.3">
      <c r="A1326" s="200"/>
      <c r="B1326" s="200"/>
      <c r="C1326" s="360"/>
      <c r="D1326" s="361"/>
      <c r="F1326" s="363"/>
      <c r="G1326" s="36"/>
      <c r="H1326" s="364"/>
      <c r="I1326" s="365"/>
      <c r="J1326" s="364"/>
      <c r="K1326" s="364"/>
      <c r="L1326" s="365"/>
      <c r="M1326" s="364"/>
      <c r="N1326" s="366"/>
      <c r="O1326" s="366"/>
      <c r="P1326" s="366"/>
      <c r="Q1326" s="366"/>
      <c r="R1326" s="365"/>
      <c r="S1326" s="363"/>
      <c r="T1326" s="367"/>
    </row>
    <row r="1327" spans="1:20" x14ac:dyDescent="0.3">
      <c r="A1327" s="200"/>
      <c r="B1327" s="200"/>
      <c r="C1327" s="360"/>
      <c r="D1327" s="361"/>
      <c r="F1327" s="363"/>
      <c r="G1327" s="36"/>
      <c r="H1327" s="364"/>
      <c r="I1327" s="365"/>
      <c r="J1327" s="364"/>
      <c r="K1327" s="364"/>
      <c r="L1327" s="365"/>
      <c r="M1327" s="364"/>
      <c r="N1327" s="366"/>
      <c r="O1327" s="366"/>
      <c r="P1327" s="366"/>
      <c r="Q1327" s="366"/>
      <c r="R1327" s="365"/>
      <c r="S1327" s="363"/>
      <c r="T1327" s="367"/>
    </row>
    <row r="1328" spans="1:20" x14ac:dyDescent="0.3">
      <c r="A1328" s="200"/>
      <c r="B1328" s="200"/>
      <c r="C1328" s="360"/>
      <c r="D1328" s="361"/>
      <c r="F1328" s="363"/>
      <c r="G1328" s="36"/>
      <c r="H1328" s="364"/>
      <c r="I1328" s="365"/>
      <c r="J1328" s="364"/>
      <c r="K1328" s="364"/>
      <c r="L1328" s="365"/>
      <c r="M1328" s="364"/>
      <c r="N1328" s="366"/>
      <c r="O1328" s="366"/>
      <c r="P1328" s="366"/>
      <c r="Q1328" s="366"/>
      <c r="R1328" s="365"/>
      <c r="S1328" s="363"/>
      <c r="T1328" s="367"/>
    </row>
    <row r="1329" spans="1:20" x14ac:dyDescent="0.3">
      <c r="A1329" s="200"/>
      <c r="B1329" s="200"/>
      <c r="C1329" s="360"/>
      <c r="D1329" s="361"/>
      <c r="F1329" s="363"/>
      <c r="G1329" s="36"/>
      <c r="H1329" s="364"/>
      <c r="I1329" s="365"/>
      <c r="J1329" s="364"/>
      <c r="K1329" s="364"/>
      <c r="L1329" s="365"/>
      <c r="M1329" s="364"/>
      <c r="N1329" s="366"/>
      <c r="O1329" s="366"/>
      <c r="P1329" s="366"/>
      <c r="Q1329" s="366"/>
      <c r="R1329" s="365"/>
      <c r="S1329" s="363"/>
      <c r="T1329" s="367"/>
    </row>
    <row r="1330" spans="1:20" x14ac:dyDescent="0.3">
      <c r="A1330" s="200"/>
      <c r="B1330" s="200"/>
      <c r="C1330" s="360"/>
      <c r="D1330" s="361"/>
      <c r="F1330" s="363"/>
      <c r="G1330" s="36"/>
      <c r="H1330" s="364"/>
      <c r="I1330" s="365"/>
      <c r="J1330" s="364"/>
      <c r="K1330" s="364"/>
      <c r="L1330" s="365"/>
      <c r="M1330" s="364"/>
      <c r="N1330" s="366"/>
      <c r="O1330" s="366"/>
      <c r="P1330" s="366"/>
      <c r="Q1330" s="366"/>
      <c r="R1330" s="365"/>
      <c r="S1330" s="363"/>
      <c r="T1330" s="367"/>
    </row>
    <row r="1331" spans="1:20" x14ac:dyDescent="0.3">
      <c r="A1331" s="200"/>
      <c r="B1331" s="200"/>
      <c r="C1331" s="360"/>
      <c r="D1331" s="361"/>
      <c r="F1331" s="363"/>
      <c r="G1331" s="36"/>
      <c r="H1331" s="364"/>
      <c r="I1331" s="365"/>
      <c r="J1331" s="364"/>
      <c r="K1331" s="364"/>
      <c r="L1331" s="365"/>
      <c r="M1331" s="364"/>
      <c r="N1331" s="366"/>
      <c r="O1331" s="366"/>
      <c r="P1331" s="366"/>
      <c r="Q1331" s="366"/>
      <c r="R1331" s="365"/>
      <c r="S1331" s="363"/>
      <c r="T1331" s="367"/>
    </row>
    <row r="1332" spans="1:20" x14ac:dyDescent="0.3">
      <c r="A1332" s="200"/>
      <c r="B1332" s="200"/>
      <c r="C1332" s="360"/>
      <c r="D1332" s="361"/>
      <c r="F1332" s="363"/>
      <c r="G1332" s="36"/>
      <c r="H1332" s="364"/>
      <c r="I1332" s="365"/>
      <c r="J1332" s="364"/>
      <c r="K1332" s="364"/>
      <c r="L1332" s="365"/>
      <c r="M1332" s="364"/>
      <c r="N1332" s="366"/>
      <c r="O1332" s="366"/>
      <c r="P1332" s="366"/>
      <c r="Q1332" s="366"/>
      <c r="R1332" s="365"/>
      <c r="S1332" s="363"/>
      <c r="T1332" s="367"/>
    </row>
    <row r="1333" spans="1:20" x14ac:dyDescent="0.3">
      <c r="A1333" s="200"/>
      <c r="B1333" s="200"/>
      <c r="C1333" s="360"/>
      <c r="D1333" s="361"/>
      <c r="F1333" s="363"/>
      <c r="G1333" s="36"/>
      <c r="H1333" s="364"/>
      <c r="I1333" s="365"/>
      <c r="J1333" s="364"/>
      <c r="K1333" s="364"/>
      <c r="L1333" s="365"/>
      <c r="M1333" s="364"/>
      <c r="N1333" s="366"/>
      <c r="O1333" s="366"/>
      <c r="P1333" s="366"/>
      <c r="Q1333" s="366"/>
      <c r="R1333" s="365"/>
      <c r="S1333" s="363"/>
      <c r="T1333" s="367"/>
    </row>
    <row r="1334" spans="1:20" x14ac:dyDescent="0.3">
      <c r="A1334" s="200"/>
      <c r="B1334" s="200"/>
      <c r="C1334" s="360"/>
      <c r="D1334" s="361"/>
      <c r="F1334" s="363"/>
      <c r="G1334" s="36"/>
      <c r="H1334" s="364"/>
      <c r="I1334" s="365"/>
      <c r="J1334" s="364"/>
      <c r="K1334" s="364"/>
      <c r="L1334" s="365"/>
      <c r="M1334" s="364"/>
      <c r="N1334" s="366"/>
      <c r="O1334" s="366"/>
      <c r="P1334" s="366"/>
      <c r="Q1334" s="366"/>
      <c r="R1334" s="365"/>
      <c r="S1334" s="363"/>
      <c r="T1334" s="367"/>
    </row>
    <row r="1335" spans="1:20" x14ac:dyDescent="0.3">
      <c r="A1335" s="200"/>
      <c r="B1335" s="200"/>
      <c r="C1335" s="360"/>
      <c r="D1335" s="361"/>
      <c r="F1335" s="363"/>
      <c r="G1335" s="36"/>
      <c r="H1335" s="364"/>
      <c r="I1335" s="365"/>
      <c r="J1335" s="364"/>
      <c r="K1335" s="364"/>
      <c r="L1335" s="365"/>
      <c r="M1335" s="364"/>
      <c r="N1335" s="366"/>
      <c r="O1335" s="366"/>
      <c r="P1335" s="366"/>
      <c r="Q1335" s="366"/>
      <c r="R1335" s="365"/>
      <c r="S1335" s="363"/>
      <c r="T1335" s="367"/>
    </row>
    <row r="1336" spans="1:20" x14ac:dyDescent="0.3">
      <c r="A1336" s="200"/>
      <c r="B1336" s="200"/>
      <c r="C1336" s="360"/>
      <c r="D1336" s="361"/>
      <c r="F1336" s="363"/>
      <c r="G1336" s="36"/>
      <c r="H1336" s="364"/>
      <c r="I1336" s="365"/>
      <c r="J1336" s="364"/>
      <c r="K1336" s="364"/>
      <c r="L1336" s="365"/>
      <c r="M1336" s="364"/>
      <c r="N1336" s="366"/>
      <c r="O1336" s="366"/>
      <c r="P1336" s="366"/>
      <c r="Q1336" s="366"/>
      <c r="R1336" s="365"/>
      <c r="S1336" s="363"/>
      <c r="T1336" s="367"/>
    </row>
    <row r="1337" spans="1:20" x14ac:dyDescent="0.3">
      <c r="A1337" s="200"/>
      <c r="B1337" s="200"/>
      <c r="C1337" s="360"/>
      <c r="D1337" s="361"/>
      <c r="F1337" s="363"/>
      <c r="G1337" s="36"/>
      <c r="H1337" s="364"/>
      <c r="I1337" s="365"/>
      <c r="J1337" s="364"/>
      <c r="K1337" s="364"/>
      <c r="L1337" s="365"/>
      <c r="M1337" s="364"/>
      <c r="N1337" s="366"/>
      <c r="O1337" s="366"/>
      <c r="P1337" s="366"/>
      <c r="Q1337" s="366"/>
      <c r="R1337" s="365"/>
      <c r="S1337" s="363"/>
      <c r="T1337" s="367"/>
    </row>
    <row r="1338" spans="1:20" x14ac:dyDescent="0.3">
      <c r="A1338" s="200"/>
      <c r="B1338" s="200"/>
      <c r="C1338" s="360"/>
      <c r="D1338" s="361"/>
      <c r="F1338" s="363"/>
      <c r="G1338" s="36"/>
      <c r="H1338" s="364"/>
      <c r="I1338" s="365"/>
      <c r="J1338" s="364"/>
      <c r="K1338" s="364"/>
      <c r="L1338" s="365"/>
      <c r="M1338" s="364"/>
      <c r="N1338" s="366"/>
      <c r="O1338" s="366"/>
      <c r="P1338" s="366"/>
      <c r="Q1338" s="366"/>
      <c r="R1338" s="365"/>
      <c r="S1338" s="363"/>
      <c r="T1338" s="367"/>
    </row>
    <row r="1339" spans="1:20" x14ac:dyDescent="0.3">
      <c r="A1339" s="200"/>
      <c r="B1339" s="200"/>
      <c r="C1339" s="360"/>
      <c r="D1339" s="361"/>
      <c r="F1339" s="363"/>
      <c r="G1339" s="36"/>
      <c r="H1339" s="364"/>
      <c r="I1339" s="365"/>
      <c r="J1339" s="364"/>
      <c r="K1339" s="364"/>
      <c r="L1339" s="365"/>
      <c r="M1339" s="364"/>
      <c r="N1339" s="366"/>
      <c r="O1339" s="366"/>
      <c r="P1339" s="366"/>
      <c r="Q1339" s="366"/>
      <c r="R1339" s="365"/>
      <c r="S1339" s="363"/>
      <c r="T1339" s="367"/>
    </row>
    <row r="1340" spans="1:20" x14ac:dyDescent="0.3">
      <c r="A1340" s="200"/>
      <c r="B1340" s="200"/>
      <c r="C1340" s="360"/>
      <c r="D1340" s="361"/>
      <c r="F1340" s="363"/>
      <c r="G1340" s="36"/>
      <c r="H1340" s="364"/>
      <c r="I1340" s="365"/>
      <c r="J1340" s="364"/>
      <c r="K1340" s="364"/>
      <c r="L1340" s="365"/>
      <c r="M1340" s="364"/>
      <c r="N1340" s="366"/>
      <c r="O1340" s="366"/>
      <c r="P1340" s="366"/>
      <c r="Q1340" s="366"/>
      <c r="R1340" s="365"/>
      <c r="S1340" s="363"/>
      <c r="T1340" s="367"/>
    </row>
    <row r="1341" spans="1:20" x14ac:dyDescent="0.3">
      <c r="A1341" s="200"/>
      <c r="B1341" s="200"/>
      <c r="C1341" s="360"/>
      <c r="D1341" s="361"/>
      <c r="F1341" s="363"/>
      <c r="G1341" s="36"/>
      <c r="H1341" s="364"/>
      <c r="I1341" s="365"/>
      <c r="J1341" s="364"/>
      <c r="K1341" s="364"/>
      <c r="L1341" s="365"/>
      <c r="M1341" s="364"/>
      <c r="N1341" s="366"/>
      <c r="O1341" s="366"/>
      <c r="P1341" s="366"/>
      <c r="Q1341" s="366"/>
      <c r="R1341" s="365"/>
      <c r="S1341" s="363"/>
      <c r="T1341" s="367"/>
    </row>
    <row r="1342" spans="1:20" x14ac:dyDescent="0.3">
      <c r="A1342" s="200"/>
      <c r="B1342" s="200"/>
      <c r="C1342" s="360"/>
      <c r="D1342" s="361"/>
      <c r="F1342" s="363"/>
      <c r="G1342" s="36"/>
      <c r="H1342" s="364"/>
      <c r="I1342" s="365"/>
      <c r="J1342" s="364"/>
      <c r="K1342" s="364"/>
      <c r="L1342" s="365"/>
      <c r="M1342" s="364"/>
      <c r="N1342" s="366"/>
      <c r="O1342" s="366"/>
      <c r="P1342" s="366"/>
      <c r="Q1342" s="366"/>
      <c r="R1342" s="365"/>
      <c r="S1342" s="363"/>
      <c r="T1342" s="367"/>
    </row>
    <row r="1343" spans="1:20" x14ac:dyDescent="0.3">
      <c r="A1343" s="200"/>
      <c r="B1343" s="200"/>
      <c r="C1343" s="360"/>
      <c r="D1343" s="361"/>
      <c r="F1343" s="363"/>
      <c r="G1343" s="36"/>
      <c r="H1343" s="364"/>
      <c r="I1343" s="365"/>
      <c r="J1343" s="364"/>
      <c r="K1343" s="364"/>
      <c r="L1343" s="365"/>
      <c r="M1343" s="364"/>
      <c r="N1343" s="366"/>
      <c r="O1343" s="366"/>
      <c r="P1343" s="366"/>
      <c r="Q1343" s="366"/>
      <c r="R1343" s="365"/>
      <c r="S1343" s="363"/>
      <c r="T1343" s="367"/>
    </row>
    <row r="1344" spans="1:20" x14ac:dyDescent="0.3">
      <c r="A1344" s="200"/>
      <c r="B1344" s="200"/>
      <c r="C1344" s="360"/>
      <c r="D1344" s="361"/>
      <c r="F1344" s="363"/>
      <c r="G1344" s="36"/>
      <c r="H1344" s="364"/>
      <c r="I1344" s="365"/>
      <c r="J1344" s="364"/>
      <c r="K1344" s="364"/>
      <c r="L1344" s="365"/>
      <c r="M1344" s="364"/>
      <c r="N1344" s="366"/>
      <c r="O1344" s="366"/>
      <c r="P1344" s="366"/>
      <c r="Q1344" s="366"/>
      <c r="R1344" s="365"/>
      <c r="S1344" s="363"/>
      <c r="T1344" s="367"/>
    </row>
    <row r="1345" spans="1:20" x14ac:dyDescent="0.3">
      <c r="A1345" s="200"/>
      <c r="B1345" s="200"/>
      <c r="C1345" s="360"/>
      <c r="D1345" s="361"/>
      <c r="F1345" s="363"/>
      <c r="G1345" s="36"/>
      <c r="H1345" s="364"/>
      <c r="I1345" s="365"/>
      <c r="J1345" s="364"/>
      <c r="K1345" s="364"/>
      <c r="L1345" s="365"/>
      <c r="M1345" s="364"/>
      <c r="N1345" s="366"/>
      <c r="O1345" s="366"/>
      <c r="P1345" s="366"/>
      <c r="Q1345" s="366"/>
      <c r="R1345" s="365"/>
      <c r="S1345" s="363"/>
      <c r="T1345" s="367"/>
    </row>
    <row r="1346" spans="1:20" x14ac:dyDescent="0.3">
      <c r="A1346" s="200"/>
      <c r="B1346" s="200"/>
      <c r="C1346" s="360"/>
      <c r="D1346" s="361"/>
      <c r="F1346" s="363"/>
      <c r="G1346" s="36"/>
      <c r="H1346" s="364"/>
      <c r="I1346" s="365"/>
      <c r="J1346" s="364"/>
      <c r="K1346" s="364"/>
      <c r="L1346" s="365"/>
      <c r="M1346" s="364"/>
      <c r="N1346" s="366"/>
      <c r="O1346" s="366"/>
      <c r="P1346" s="366"/>
      <c r="Q1346" s="366"/>
      <c r="R1346" s="365"/>
      <c r="S1346" s="363"/>
      <c r="T1346" s="367"/>
    </row>
    <row r="1347" spans="1:20" x14ac:dyDescent="0.3">
      <c r="A1347" s="200"/>
      <c r="B1347" s="200"/>
      <c r="C1347" s="360"/>
      <c r="D1347" s="361"/>
      <c r="F1347" s="363"/>
      <c r="G1347" s="36"/>
      <c r="H1347" s="364"/>
      <c r="I1347" s="365"/>
      <c r="J1347" s="364"/>
      <c r="K1347" s="364"/>
      <c r="L1347" s="365"/>
      <c r="M1347" s="364"/>
      <c r="N1347" s="366"/>
      <c r="O1347" s="366"/>
      <c r="P1347" s="366"/>
      <c r="Q1347" s="366"/>
      <c r="R1347" s="365"/>
      <c r="S1347" s="363"/>
      <c r="T1347" s="367"/>
    </row>
    <row r="1348" spans="1:20" x14ac:dyDescent="0.3">
      <c r="A1348" s="200"/>
      <c r="B1348" s="200"/>
      <c r="C1348" s="360"/>
      <c r="D1348" s="361"/>
      <c r="F1348" s="363"/>
      <c r="G1348" s="36"/>
      <c r="H1348" s="364"/>
      <c r="I1348" s="365"/>
      <c r="J1348" s="364"/>
      <c r="K1348" s="364"/>
      <c r="L1348" s="365"/>
      <c r="M1348" s="364"/>
      <c r="N1348" s="366"/>
      <c r="O1348" s="366"/>
      <c r="P1348" s="366"/>
      <c r="Q1348" s="366"/>
      <c r="R1348" s="365"/>
      <c r="S1348" s="363"/>
      <c r="T1348" s="367"/>
    </row>
    <row r="1349" spans="1:20" x14ac:dyDescent="0.3">
      <c r="A1349" s="200"/>
      <c r="B1349" s="200"/>
      <c r="C1349" s="360"/>
      <c r="D1349" s="361"/>
      <c r="F1349" s="363"/>
      <c r="G1349" s="36"/>
      <c r="H1349" s="364"/>
      <c r="I1349" s="365"/>
      <c r="J1349" s="364"/>
      <c r="K1349" s="364"/>
      <c r="L1349" s="365"/>
      <c r="M1349" s="364"/>
      <c r="N1349" s="366"/>
      <c r="O1349" s="366"/>
      <c r="P1349" s="366"/>
      <c r="Q1349" s="366"/>
      <c r="R1349" s="365"/>
      <c r="S1349" s="363"/>
      <c r="T1349" s="367"/>
    </row>
    <row r="1350" spans="1:20" x14ac:dyDescent="0.3">
      <c r="A1350" s="200"/>
      <c r="B1350" s="200"/>
      <c r="C1350" s="360"/>
      <c r="D1350" s="361"/>
      <c r="F1350" s="363"/>
      <c r="G1350" s="36"/>
      <c r="H1350" s="364"/>
      <c r="I1350" s="365"/>
      <c r="J1350" s="364"/>
      <c r="K1350" s="364"/>
      <c r="L1350" s="365"/>
      <c r="M1350" s="364"/>
      <c r="N1350" s="366"/>
      <c r="O1350" s="366"/>
      <c r="P1350" s="366"/>
      <c r="Q1350" s="366"/>
      <c r="R1350" s="365"/>
      <c r="S1350" s="363"/>
      <c r="T1350" s="367"/>
    </row>
    <row r="1351" spans="1:20" x14ac:dyDescent="0.3">
      <c r="A1351" s="200"/>
      <c r="B1351" s="200"/>
      <c r="C1351" s="360"/>
      <c r="D1351" s="361"/>
      <c r="F1351" s="363"/>
      <c r="G1351" s="36"/>
      <c r="H1351" s="364"/>
      <c r="I1351" s="365"/>
      <c r="J1351" s="364"/>
      <c r="K1351" s="364"/>
      <c r="L1351" s="365"/>
      <c r="M1351" s="364"/>
      <c r="N1351" s="366"/>
      <c r="O1351" s="366"/>
      <c r="P1351" s="366"/>
      <c r="Q1351" s="366"/>
      <c r="R1351" s="365"/>
      <c r="S1351" s="363"/>
      <c r="T1351" s="367"/>
    </row>
    <row r="1352" spans="1:20" x14ac:dyDescent="0.3">
      <c r="A1352" s="200"/>
      <c r="B1352" s="200"/>
      <c r="C1352" s="360"/>
      <c r="D1352" s="361"/>
      <c r="F1352" s="363"/>
      <c r="G1352" s="36"/>
      <c r="H1352" s="364"/>
      <c r="I1352" s="365"/>
      <c r="J1352" s="364"/>
      <c r="K1352" s="364"/>
      <c r="L1352" s="365"/>
      <c r="M1352" s="364"/>
      <c r="N1352" s="366"/>
      <c r="O1352" s="366"/>
      <c r="P1352" s="366"/>
      <c r="Q1352" s="366"/>
      <c r="R1352" s="365"/>
      <c r="S1352" s="363"/>
      <c r="T1352" s="367"/>
    </row>
    <row r="1353" spans="1:20" x14ac:dyDescent="0.3">
      <c r="A1353" s="200"/>
      <c r="B1353" s="200"/>
      <c r="C1353" s="360"/>
      <c r="D1353" s="361"/>
      <c r="F1353" s="363"/>
      <c r="G1353" s="36"/>
      <c r="H1353" s="364"/>
      <c r="I1353" s="365"/>
      <c r="J1353" s="364"/>
      <c r="K1353" s="364"/>
      <c r="L1353" s="365"/>
      <c r="M1353" s="364"/>
      <c r="N1353" s="366"/>
      <c r="O1353" s="366"/>
      <c r="P1353" s="366"/>
      <c r="Q1353" s="366"/>
      <c r="R1353" s="365"/>
      <c r="S1353" s="363"/>
      <c r="T1353" s="367"/>
    </row>
    <row r="1354" spans="1:20" x14ac:dyDescent="0.3">
      <c r="A1354" s="200"/>
      <c r="B1354" s="200"/>
      <c r="C1354" s="360"/>
      <c r="D1354" s="361"/>
      <c r="F1354" s="363"/>
      <c r="G1354" s="36"/>
      <c r="H1354" s="364"/>
      <c r="I1354" s="365"/>
      <c r="J1354" s="364"/>
      <c r="K1354" s="364"/>
      <c r="L1354" s="365"/>
      <c r="M1354" s="364"/>
      <c r="N1354" s="366"/>
      <c r="O1354" s="366"/>
      <c r="P1354" s="366"/>
      <c r="Q1354" s="366"/>
      <c r="R1354" s="365"/>
      <c r="S1354" s="363"/>
      <c r="T1354" s="367"/>
    </row>
    <row r="1355" spans="1:20" x14ac:dyDescent="0.3">
      <c r="A1355" s="200"/>
      <c r="B1355" s="200"/>
      <c r="C1355" s="360"/>
      <c r="D1355" s="361"/>
      <c r="F1355" s="363"/>
      <c r="G1355" s="36"/>
      <c r="H1355" s="364"/>
      <c r="I1355" s="365"/>
      <c r="J1355" s="364"/>
      <c r="K1355" s="364"/>
      <c r="L1355" s="365"/>
      <c r="M1355" s="364"/>
      <c r="N1355" s="366"/>
      <c r="O1355" s="366"/>
      <c r="P1355" s="366"/>
      <c r="Q1355" s="366"/>
      <c r="R1355" s="365"/>
      <c r="S1355" s="363"/>
      <c r="T1355" s="367"/>
    </row>
    <row r="1356" spans="1:20" x14ac:dyDescent="0.3">
      <c r="A1356" s="200"/>
      <c r="B1356" s="200"/>
      <c r="C1356" s="360"/>
      <c r="D1356" s="361"/>
      <c r="F1356" s="363"/>
      <c r="G1356" s="36"/>
      <c r="H1356" s="364"/>
      <c r="I1356" s="365"/>
      <c r="J1356" s="364"/>
      <c r="K1356" s="364"/>
      <c r="L1356" s="365"/>
      <c r="M1356" s="364"/>
      <c r="N1356" s="366"/>
      <c r="O1356" s="366"/>
      <c r="P1356" s="366"/>
      <c r="Q1356" s="366"/>
      <c r="R1356" s="365"/>
      <c r="S1356" s="363"/>
      <c r="T1356" s="367"/>
    </row>
    <row r="1357" spans="1:20" x14ac:dyDescent="0.3">
      <c r="A1357" s="200"/>
      <c r="B1357" s="200"/>
      <c r="C1357" s="360"/>
      <c r="D1357" s="361"/>
      <c r="F1357" s="363"/>
      <c r="G1357" s="36"/>
      <c r="H1357" s="364"/>
      <c r="I1357" s="365"/>
      <c r="J1357" s="364"/>
      <c r="K1357" s="364"/>
      <c r="L1357" s="365"/>
      <c r="M1357" s="364"/>
      <c r="N1357" s="366"/>
      <c r="O1357" s="366"/>
      <c r="P1357" s="366"/>
      <c r="Q1357" s="366"/>
      <c r="R1357" s="365"/>
      <c r="S1357" s="363"/>
      <c r="T1357" s="367"/>
    </row>
    <row r="1358" spans="1:20" x14ac:dyDescent="0.3">
      <c r="A1358" s="200"/>
      <c r="B1358" s="200"/>
      <c r="C1358" s="360"/>
      <c r="D1358" s="361"/>
      <c r="F1358" s="363"/>
      <c r="G1358" s="36"/>
      <c r="H1358" s="364"/>
      <c r="I1358" s="365"/>
      <c r="J1358" s="364"/>
      <c r="K1358" s="364"/>
      <c r="L1358" s="365"/>
      <c r="M1358" s="364"/>
      <c r="N1358" s="366"/>
      <c r="O1358" s="366"/>
      <c r="P1358" s="366"/>
      <c r="Q1358" s="366"/>
      <c r="R1358" s="365"/>
      <c r="S1358" s="363"/>
      <c r="T1358" s="367"/>
    </row>
    <row r="1359" spans="1:20" x14ac:dyDescent="0.3">
      <c r="A1359" s="200"/>
      <c r="B1359" s="200"/>
      <c r="C1359" s="360"/>
      <c r="D1359" s="361"/>
      <c r="F1359" s="363"/>
      <c r="G1359" s="36"/>
      <c r="H1359" s="364"/>
      <c r="I1359" s="365"/>
      <c r="J1359" s="364"/>
      <c r="K1359" s="364"/>
      <c r="L1359" s="365"/>
      <c r="M1359" s="364"/>
      <c r="N1359" s="366"/>
      <c r="O1359" s="366"/>
      <c r="P1359" s="366"/>
      <c r="Q1359" s="366"/>
      <c r="R1359" s="365"/>
      <c r="S1359" s="363"/>
      <c r="T1359" s="367"/>
    </row>
    <row r="1360" spans="1:20" x14ac:dyDescent="0.3">
      <c r="A1360" s="200"/>
      <c r="B1360" s="200"/>
      <c r="C1360" s="360"/>
      <c r="D1360" s="361"/>
      <c r="F1360" s="363"/>
      <c r="G1360" s="36"/>
      <c r="H1360" s="364"/>
      <c r="I1360" s="365"/>
      <c r="J1360" s="364"/>
      <c r="K1360" s="364"/>
      <c r="L1360" s="365"/>
      <c r="M1360" s="364"/>
      <c r="N1360" s="366"/>
      <c r="O1360" s="366"/>
      <c r="P1360" s="366"/>
      <c r="Q1360" s="366"/>
      <c r="R1360" s="365"/>
      <c r="S1360" s="363"/>
      <c r="T1360" s="367"/>
    </row>
    <row r="1361" spans="1:20" x14ac:dyDescent="0.3">
      <c r="A1361" s="200"/>
      <c r="B1361" s="200"/>
      <c r="C1361" s="360"/>
      <c r="D1361" s="361"/>
      <c r="F1361" s="363"/>
      <c r="G1361" s="36"/>
      <c r="H1361" s="364"/>
      <c r="I1361" s="365"/>
      <c r="J1361" s="364"/>
      <c r="K1361" s="364"/>
      <c r="L1361" s="365"/>
      <c r="M1361" s="364"/>
      <c r="N1361" s="366"/>
      <c r="O1361" s="366"/>
      <c r="P1361" s="366"/>
      <c r="Q1361" s="366"/>
      <c r="R1361" s="365"/>
      <c r="S1361" s="363"/>
      <c r="T1361" s="367"/>
    </row>
    <row r="1362" spans="1:20" x14ac:dyDescent="0.3">
      <c r="A1362" s="200"/>
      <c r="B1362" s="200"/>
      <c r="C1362" s="360"/>
      <c r="D1362" s="361"/>
      <c r="F1362" s="363"/>
      <c r="G1362" s="36"/>
      <c r="H1362" s="364"/>
      <c r="I1362" s="365"/>
      <c r="J1362" s="364"/>
      <c r="K1362" s="364"/>
      <c r="L1362" s="365"/>
      <c r="M1362" s="364"/>
      <c r="N1362" s="366"/>
      <c r="O1362" s="366"/>
      <c r="P1362" s="366"/>
      <c r="Q1362" s="366"/>
      <c r="R1362" s="365"/>
      <c r="S1362" s="363"/>
      <c r="T1362" s="367"/>
    </row>
    <row r="1363" spans="1:20" x14ac:dyDescent="0.3">
      <c r="A1363" s="200"/>
      <c r="B1363" s="200"/>
      <c r="C1363" s="360"/>
      <c r="D1363" s="361"/>
      <c r="F1363" s="363"/>
      <c r="G1363" s="36"/>
      <c r="H1363" s="364"/>
      <c r="I1363" s="365"/>
      <c r="J1363" s="364"/>
      <c r="K1363" s="364"/>
      <c r="L1363" s="365"/>
      <c r="M1363" s="364"/>
      <c r="N1363" s="366"/>
      <c r="O1363" s="366"/>
      <c r="P1363" s="366"/>
      <c r="Q1363" s="366"/>
      <c r="R1363" s="365"/>
      <c r="S1363" s="363"/>
      <c r="T1363" s="367"/>
    </row>
    <row r="1364" spans="1:20" x14ac:dyDescent="0.3">
      <c r="A1364" s="200"/>
      <c r="B1364" s="200"/>
      <c r="C1364" s="360"/>
      <c r="D1364" s="361"/>
      <c r="F1364" s="363"/>
      <c r="G1364" s="36"/>
      <c r="H1364" s="364"/>
      <c r="I1364" s="365"/>
      <c r="J1364" s="364"/>
      <c r="K1364" s="364"/>
      <c r="L1364" s="365"/>
      <c r="M1364" s="364"/>
      <c r="N1364" s="366"/>
      <c r="O1364" s="366"/>
      <c r="P1364" s="366"/>
      <c r="Q1364" s="366"/>
      <c r="R1364" s="365"/>
      <c r="S1364" s="363"/>
      <c r="T1364" s="367"/>
    </row>
    <row r="1365" spans="1:20" x14ac:dyDescent="0.3">
      <c r="A1365" s="200"/>
      <c r="B1365" s="200"/>
      <c r="C1365" s="360"/>
      <c r="D1365" s="361"/>
      <c r="F1365" s="363"/>
      <c r="G1365" s="36"/>
      <c r="H1365" s="364"/>
      <c r="I1365" s="365"/>
      <c r="J1365" s="364"/>
      <c r="K1365" s="364"/>
      <c r="L1365" s="365"/>
      <c r="M1365" s="364"/>
      <c r="N1365" s="366"/>
      <c r="O1365" s="366"/>
      <c r="P1365" s="366"/>
      <c r="Q1365" s="366"/>
      <c r="R1365" s="365"/>
      <c r="S1365" s="363"/>
      <c r="T1365" s="367"/>
    </row>
    <row r="1366" spans="1:20" x14ac:dyDescent="0.3">
      <c r="A1366" s="200"/>
      <c r="B1366" s="200"/>
      <c r="C1366" s="360"/>
      <c r="D1366" s="361"/>
      <c r="F1366" s="363"/>
      <c r="G1366" s="36"/>
      <c r="H1366" s="364"/>
      <c r="I1366" s="365"/>
      <c r="J1366" s="364"/>
      <c r="K1366" s="364"/>
      <c r="L1366" s="365"/>
      <c r="M1366" s="364"/>
      <c r="N1366" s="366"/>
      <c r="O1366" s="366"/>
      <c r="P1366" s="366"/>
      <c r="Q1366" s="366"/>
      <c r="R1366" s="365"/>
      <c r="S1366" s="363"/>
      <c r="T1366" s="367"/>
    </row>
    <row r="1367" spans="1:20" x14ac:dyDescent="0.3">
      <c r="A1367" s="200"/>
      <c r="B1367" s="200"/>
      <c r="C1367" s="360"/>
      <c r="D1367" s="361"/>
      <c r="F1367" s="363"/>
      <c r="G1367" s="36"/>
      <c r="H1367" s="364"/>
      <c r="I1367" s="365"/>
      <c r="J1367" s="364"/>
      <c r="K1367" s="364"/>
      <c r="L1367" s="365"/>
      <c r="M1367" s="364"/>
      <c r="N1367" s="366"/>
      <c r="O1367" s="366"/>
      <c r="P1367" s="366"/>
      <c r="Q1367" s="366"/>
      <c r="R1367" s="365"/>
      <c r="S1367" s="363"/>
      <c r="T1367" s="367"/>
    </row>
    <row r="1368" spans="1:20" x14ac:dyDescent="0.3">
      <c r="A1368" s="200"/>
      <c r="B1368" s="200"/>
      <c r="C1368" s="360"/>
      <c r="D1368" s="361"/>
      <c r="F1368" s="363"/>
      <c r="G1368" s="36"/>
      <c r="H1368" s="364"/>
      <c r="I1368" s="365"/>
      <c r="J1368" s="364"/>
      <c r="K1368" s="364"/>
      <c r="L1368" s="365"/>
      <c r="M1368" s="364"/>
      <c r="N1368" s="366"/>
      <c r="O1368" s="366"/>
      <c r="P1368" s="366"/>
      <c r="Q1368" s="366"/>
      <c r="R1368" s="365"/>
      <c r="S1368" s="363"/>
      <c r="T1368" s="367"/>
    </row>
    <row r="1369" spans="1:20" x14ac:dyDescent="0.3">
      <c r="A1369" s="200"/>
      <c r="B1369" s="200"/>
      <c r="C1369" s="360"/>
      <c r="D1369" s="361"/>
      <c r="F1369" s="363"/>
      <c r="G1369" s="36"/>
      <c r="H1369" s="364"/>
      <c r="I1369" s="365"/>
      <c r="J1369" s="364"/>
      <c r="K1369" s="364"/>
      <c r="L1369" s="365"/>
      <c r="M1369" s="364"/>
      <c r="N1369" s="366"/>
      <c r="O1369" s="366"/>
      <c r="P1369" s="366"/>
      <c r="Q1369" s="366"/>
      <c r="R1369" s="365"/>
      <c r="S1369" s="363"/>
      <c r="T1369" s="367"/>
    </row>
    <row r="1370" spans="1:20" x14ac:dyDescent="0.3">
      <c r="A1370" s="200"/>
      <c r="B1370" s="200"/>
      <c r="C1370" s="360"/>
      <c r="D1370" s="361"/>
      <c r="F1370" s="363"/>
      <c r="G1370" s="36"/>
      <c r="H1370" s="364"/>
      <c r="I1370" s="365"/>
      <c r="J1370" s="364"/>
      <c r="K1370" s="364"/>
      <c r="L1370" s="365"/>
      <c r="M1370" s="364"/>
      <c r="N1370" s="366"/>
      <c r="O1370" s="366"/>
      <c r="P1370" s="366"/>
      <c r="Q1370" s="366"/>
      <c r="R1370" s="365"/>
      <c r="S1370" s="363"/>
      <c r="T1370" s="367"/>
    </row>
    <row r="1371" spans="1:20" x14ac:dyDescent="0.3">
      <c r="A1371" s="200"/>
      <c r="B1371" s="200"/>
      <c r="C1371" s="360"/>
      <c r="D1371" s="361"/>
      <c r="F1371" s="363"/>
      <c r="G1371" s="36"/>
      <c r="H1371" s="364"/>
      <c r="I1371" s="365"/>
      <c r="J1371" s="364"/>
      <c r="K1371" s="364"/>
      <c r="L1371" s="365"/>
      <c r="M1371" s="364"/>
      <c r="N1371" s="366"/>
      <c r="O1371" s="366"/>
      <c r="P1371" s="366"/>
      <c r="Q1371" s="366"/>
      <c r="R1371" s="365"/>
      <c r="S1371" s="363"/>
      <c r="T1371" s="367"/>
    </row>
    <row r="1372" spans="1:20" x14ac:dyDescent="0.3">
      <c r="A1372" s="200"/>
      <c r="B1372" s="200"/>
      <c r="C1372" s="360"/>
      <c r="D1372" s="361"/>
      <c r="F1372" s="363"/>
      <c r="G1372" s="36"/>
      <c r="H1372" s="364"/>
      <c r="I1372" s="365"/>
      <c r="J1372" s="364"/>
      <c r="K1372" s="364"/>
      <c r="L1372" s="365"/>
      <c r="M1372" s="364"/>
      <c r="N1372" s="366"/>
      <c r="O1372" s="366"/>
      <c r="P1372" s="366"/>
      <c r="Q1372" s="366"/>
      <c r="R1372" s="365"/>
      <c r="S1372" s="363"/>
      <c r="T1372" s="367"/>
    </row>
    <row r="1373" spans="1:20" x14ac:dyDescent="0.3">
      <c r="A1373" s="200"/>
      <c r="B1373" s="200"/>
      <c r="C1373" s="360"/>
      <c r="D1373" s="361"/>
      <c r="F1373" s="363"/>
      <c r="G1373" s="36"/>
      <c r="H1373" s="364"/>
      <c r="I1373" s="365"/>
      <c r="J1373" s="364"/>
      <c r="K1373" s="364"/>
      <c r="L1373" s="365"/>
      <c r="M1373" s="364"/>
      <c r="N1373" s="366"/>
      <c r="O1373" s="366"/>
      <c r="P1373" s="366"/>
      <c r="Q1373" s="366"/>
      <c r="R1373" s="365"/>
      <c r="S1373" s="363"/>
      <c r="T1373" s="367"/>
    </row>
    <row r="1374" spans="1:20" x14ac:dyDescent="0.3">
      <c r="A1374" s="200"/>
      <c r="B1374" s="200"/>
      <c r="C1374" s="360"/>
      <c r="D1374" s="361"/>
      <c r="F1374" s="363"/>
      <c r="G1374" s="36"/>
      <c r="H1374" s="364"/>
      <c r="I1374" s="365"/>
      <c r="J1374" s="364"/>
      <c r="K1374" s="364"/>
      <c r="L1374" s="365"/>
      <c r="M1374" s="364"/>
      <c r="N1374" s="366"/>
      <c r="O1374" s="366"/>
      <c r="P1374" s="366"/>
      <c r="Q1374" s="366"/>
      <c r="R1374" s="365"/>
      <c r="S1374" s="363"/>
      <c r="T1374" s="367"/>
    </row>
    <row r="1375" spans="1:20" x14ac:dyDescent="0.3">
      <c r="A1375" s="200"/>
      <c r="B1375" s="200"/>
      <c r="C1375" s="360"/>
      <c r="D1375" s="361"/>
      <c r="F1375" s="363"/>
      <c r="G1375" s="36"/>
      <c r="H1375" s="364"/>
      <c r="I1375" s="365"/>
      <c r="J1375" s="364"/>
      <c r="K1375" s="364"/>
      <c r="L1375" s="365"/>
      <c r="M1375" s="364"/>
      <c r="N1375" s="366"/>
      <c r="O1375" s="366"/>
      <c r="P1375" s="366"/>
      <c r="Q1375" s="366"/>
      <c r="R1375" s="365"/>
      <c r="S1375" s="363"/>
      <c r="T1375" s="367"/>
    </row>
    <row r="1376" spans="1:20" x14ac:dyDescent="0.3">
      <c r="A1376" s="200"/>
      <c r="B1376" s="200"/>
      <c r="C1376" s="360"/>
      <c r="D1376" s="361"/>
      <c r="F1376" s="363"/>
      <c r="G1376" s="36"/>
      <c r="H1376" s="364"/>
      <c r="I1376" s="365"/>
      <c r="J1376" s="364"/>
      <c r="K1376" s="364"/>
      <c r="L1376" s="365"/>
      <c r="M1376" s="364"/>
      <c r="N1376" s="366"/>
      <c r="O1376" s="366"/>
      <c r="P1376" s="366"/>
      <c r="Q1376" s="366"/>
      <c r="R1376" s="365"/>
      <c r="S1376" s="363"/>
      <c r="T1376" s="367"/>
    </row>
    <row r="1377" spans="1:20" x14ac:dyDescent="0.3">
      <c r="A1377" s="200"/>
      <c r="B1377" s="200"/>
      <c r="C1377" s="360"/>
      <c r="D1377" s="361"/>
      <c r="F1377" s="363"/>
      <c r="G1377" s="36"/>
      <c r="H1377" s="364"/>
      <c r="I1377" s="365"/>
      <c r="J1377" s="364"/>
      <c r="K1377" s="364"/>
      <c r="L1377" s="365"/>
      <c r="M1377" s="364"/>
      <c r="N1377" s="366"/>
      <c r="O1377" s="366"/>
      <c r="P1377" s="366"/>
      <c r="Q1377" s="366"/>
      <c r="R1377" s="365"/>
      <c r="S1377" s="363"/>
      <c r="T1377" s="367"/>
    </row>
    <row r="1378" spans="1:20" x14ac:dyDescent="0.3">
      <c r="A1378" s="200"/>
      <c r="B1378" s="200"/>
      <c r="C1378" s="360"/>
      <c r="D1378" s="361"/>
      <c r="F1378" s="363"/>
      <c r="G1378" s="36"/>
      <c r="H1378" s="364"/>
      <c r="I1378" s="365"/>
      <c r="J1378" s="364"/>
      <c r="K1378" s="364"/>
      <c r="L1378" s="365"/>
      <c r="M1378" s="364"/>
      <c r="N1378" s="366"/>
      <c r="O1378" s="366"/>
      <c r="P1378" s="366"/>
      <c r="Q1378" s="366"/>
      <c r="R1378" s="365"/>
      <c r="S1378" s="363"/>
      <c r="T1378" s="367"/>
    </row>
    <row r="1379" spans="1:20" x14ac:dyDescent="0.3">
      <c r="A1379" s="200"/>
      <c r="B1379" s="200"/>
      <c r="C1379" s="360"/>
      <c r="D1379" s="361"/>
      <c r="F1379" s="363"/>
      <c r="G1379" s="36"/>
      <c r="H1379" s="364"/>
      <c r="I1379" s="365"/>
      <c r="J1379" s="364"/>
      <c r="K1379" s="364"/>
      <c r="L1379" s="365"/>
      <c r="M1379" s="364"/>
      <c r="N1379" s="366"/>
      <c r="O1379" s="366"/>
      <c r="P1379" s="366"/>
      <c r="Q1379" s="366"/>
      <c r="R1379" s="365"/>
      <c r="S1379" s="363"/>
      <c r="T1379" s="367"/>
    </row>
    <row r="1380" spans="1:20" x14ac:dyDescent="0.3">
      <c r="A1380" s="200"/>
      <c r="B1380" s="200"/>
      <c r="C1380" s="360"/>
      <c r="D1380" s="361"/>
      <c r="F1380" s="363"/>
      <c r="G1380" s="36"/>
      <c r="H1380" s="364"/>
      <c r="I1380" s="365"/>
      <c r="J1380" s="364"/>
      <c r="K1380" s="364"/>
      <c r="L1380" s="365"/>
      <c r="M1380" s="364"/>
      <c r="N1380" s="366"/>
      <c r="O1380" s="366"/>
      <c r="P1380" s="366"/>
      <c r="Q1380" s="366"/>
      <c r="R1380" s="365"/>
      <c r="S1380" s="363"/>
      <c r="T1380" s="367"/>
    </row>
    <row r="1381" spans="1:20" x14ac:dyDescent="0.3">
      <c r="A1381" s="200"/>
      <c r="B1381" s="200"/>
      <c r="C1381" s="360"/>
      <c r="D1381" s="361"/>
      <c r="F1381" s="363"/>
      <c r="G1381" s="36"/>
      <c r="H1381" s="364"/>
      <c r="I1381" s="365"/>
      <c r="J1381" s="364"/>
      <c r="K1381" s="364"/>
      <c r="L1381" s="365"/>
      <c r="M1381" s="364"/>
      <c r="N1381" s="366"/>
      <c r="O1381" s="366"/>
      <c r="P1381" s="366"/>
      <c r="Q1381" s="366"/>
      <c r="R1381" s="365"/>
      <c r="S1381" s="363"/>
      <c r="T1381" s="367"/>
    </row>
    <row r="1382" spans="1:20" x14ac:dyDescent="0.3">
      <c r="A1382" s="200"/>
      <c r="B1382" s="200"/>
      <c r="C1382" s="360"/>
      <c r="D1382" s="361"/>
      <c r="F1382" s="363"/>
      <c r="G1382" s="36"/>
      <c r="H1382" s="364"/>
      <c r="I1382" s="365"/>
      <c r="J1382" s="364"/>
      <c r="K1382" s="364"/>
      <c r="L1382" s="365"/>
      <c r="M1382" s="364"/>
      <c r="N1382" s="366"/>
      <c r="O1382" s="366"/>
      <c r="P1382" s="366"/>
      <c r="Q1382" s="366"/>
      <c r="R1382" s="365"/>
      <c r="S1382" s="363"/>
      <c r="T1382" s="367"/>
    </row>
    <row r="1383" spans="1:20" x14ac:dyDescent="0.3">
      <c r="A1383" s="200"/>
      <c r="B1383" s="200"/>
      <c r="C1383" s="360"/>
      <c r="D1383" s="361"/>
      <c r="F1383" s="363"/>
      <c r="G1383" s="36"/>
      <c r="H1383" s="364"/>
      <c r="I1383" s="365"/>
      <c r="J1383" s="364"/>
      <c r="K1383" s="364"/>
      <c r="L1383" s="365"/>
      <c r="M1383" s="364"/>
      <c r="N1383" s="366"/>
      <c r="O1383" s="366"/>
      <c r="P1383" s="366"/>
      <c r="Q1383" s="366"/>
      <c r="R1383" s="365"/>
      <c r="S1383" s="363"/>
      <c r="T1383" s="367"/>
    </row>
    <row r="1384" spans="1:20" x14ac:dyDescent="0.3">
      <c r="A1384" s="200"/>
      <c r="B1384" s="200"/>
      <c r="C1384" s="360"/>
      <c r="D1384" s="361"/>
      <c r="F1384" s="363"/>
      <c r="G1384" s="36"/>
      <c r="H1384" s="364"/>
      <c r="I1384" s="365"/>
      <c r="J1384" s="364"/>
      <c r="K1384" s="364"/>
      <c r="L1384" s="365"/>
      <c r="M1384" s="364"/>
      <c r="N1384" s="366"/>
      <c r="O1384" s="366"/>
      <c r="P1384" s="366"/>
      <c r="Q1384" s="366"/>
      <c r="R1384" s="365"/>
      <c r="S1384" s="363"/>
      <c r="T1384" s="367"/>
    </row>
    <row r="1385" spans="1:20" x14ac:dyDescent="0.3">
      <c r="A1385" s="200"/>
      <c r="B1385" s="200"/>
      <c r="C1385" s="360"/>
      <c r="D1385" s="361"/>
      <c r="F1385" s="363"/>
      <c r="G1385" s="36"/>
      <c r="H1385" s="364"/>
      <c r="I1385" s="365"/>
      <c r="J1385" s="364"/>
      <c r="K1385" s="364"/>
      <c r="L1385" s="365"/>
      <c r="M1385" s="364"/>
      <c r="N1385" s="366"/>
      <c r="O1385" s="366"/>
      <c r="P1385" s="366"/>
      <c r="Q1385" s="366"/>
      <c r="R1385" s="365"/>
      <c r="S1385" s="363"/>
      <c r="T1385" s="367"/>
    </row>
    <row r="1386" spans="1:20" x14ac:dyDescent="0.3">
      <c r="A1386" s="200"/>
      <c r="B1386" s="200"/>
      <c r="C1386" s="360"/>
      <c r="D1386" s="361"/>
      <c r="F1386" s="363"/>
      <c r="G1386" s="36"/>
      <c r="H1386" s="364"/>
      <c r="I1386" s="365"/>
      <c r="J1386" s="364"/>
      <c r="K1386" s="364"/>
      <c r="L1386" s="365"/>
      <c r="M1386" s="364"/>
      <c r="N1386" s="366"/>
      <c r="O1386" s="366"/>
      <c r="P1386" s="366"/>
      <c r="Q1386" s="366"/>
      <c r="R1386" s="365"/>
      <c r="S1386" s="363"/>
      <c r="T1386" s="367"/>
    </row>
    <row r="1387" spans="1:20" x14ac:dyDescent="0.3">
      <c r="A1387" s="200"/>
      <c r="B1387" s="200"/>
      <c r="C1387" s="360"/>
      <c r="D1387" s="361"/>
      <c r="F1387" s="363"/>
      <c r="G1387" s="36"/>
      <c r="H1387" s="364"/>
      <c r="I1387" s="365"/>
      <c r="J1387" s="364"/>
      <c r="K1387" s="364"/>
      <c r="L1387" s="365"/>
      <c r="M1387" s="364"/>
      <c r="N1387" s="366"/>
      <c r="O1387" s="366"/>
      <c r="P1387" s="366"/>
      <c r="Q1387" s="366"/>
      <c r="R1387" s="365"/>
      <c r="S1387" s="363"/>
      <c r="T1387" s="367"/>
    </row>
    <row r="1388" spans="1:20" x14ac:dyDescent="0.3">
      <c r="A1388" s="200"/>
      <c r="B1388" s="200"/>
      <c r="C1388" s="360"/>
      <c r="D1388" s="361"/>
      <c r="F1388" s="363"/>
      <c r="G1388" s="36"/>
      <c r="H1388" s="364"/>
      <c r="I1388" s="365"/>
      <c r="J1388" s="364"/>
      <c r="K1388" s="364"/>
      <c r="L1388" s="365"/>
      <c r="M1388" s="364"/>
      <c r="N1388" s="366"/>
      <c r="O1388" s="366"/>
      <c r="P1388" s="366"/>
      <c r="Q1388" s="366"/>
      <c r="R1388" s="365"/>
      <c r="S1388" s="363"/>
      <c r="T1388" s="367"/>
    </row>
    <row r="1389" spans="1:20" x14ac:dyDescent="0.3">
      <c r="A1389" s="200"/>
      <c r="B1389" s="200"/>
      <c r="C1389" s="360"/>
      <c r="D1389" s="361"/>
      <c r="F1389" s="363"/>
      <c r="G1389" s="36"/>
      <c r="H1389" s="364"/>
      <c r="I1389" s="365"/>
      <c r="J1389" s="364"/>
      <c r="K1389" s="364"/>
      <c r="L1389" s="365"/>
      <c r="M1389" s="364"/>
      <c r="N1389" s="366"/>
      <c r="O1389" s="366"/>
      <c r="P1389" s="366"/>
      <c r="Q1389" s="366"/>
      <c r="R1389" s="365"/>
      <c r="S1389" s="363"/>
      <c r="T1389" s="367"/>
    </row>
    <row r="1390" spans="1:20" x14ac:dyDescent="0.3">
      <c r="A1390" s="200"/>
      <c r="B1390" s="200"/>
      <c r="C1390" s="360"/>
      <c r="D1390" s="361"/>
      <c r="F1390" s="363"/>
      <c r="G1390" s="36"/>
      <c r="H1390" s="364"/>
      <c r="I1390" s="365"/>
      <c r="J1390" s="364"/>
      <c r="K1390" s="364"/>
      <c r="L1390" s="365"/>
      <c r="M1390" s="364"/>
      <c r="N1390" s="366"/>
      <c r="O1390" s="366"/>
      <c r="P1390" s="366"/>
      <c r="Q1390" s="366"/>
      <c r="R1390" s="365"/>
      <c r="S1390" s="363"/>
      <c r="T1390" s="367"/>
    </row>
    <row r="1391" spans="1:20" x14ac:dyDescent="0.3">
      <c r="A1391" s="200"/>
      <c r="B1391" s="200"/>
      <c r="C1391" s="360"/>
      <c r="D1391" s="361"/>
      <c r="F1391" s="363"/>
      <c r="G1391" s="36"/>
      <c r="H1391" s="364"/>
      <c r="I1391" s="365"/>
      <c r="J1391" s="364"/>
      <c r="K1391" s="364"/>
      <c r="L1391" s="365"/>
      <c r="M1391" s="364"/>
      <c r="N1391" s="366"/>
      <c r="O1391" s="366"/>
      <c r="P1391" s="366"/>
      <c r="Q1391" s="366"/>
      <c r="R1391" s="365"/>
      <c r="S1391" s="363"/>
      <c r="T1391" s="367"/>
    </row>
    <row r="1392" spans="1:20" x14ac:dyDescent="0.3">
      <c r="A1392" s="200"/>
      <c r="B1392" s="200"/>
      <c r="C1392" s="360"/>
      <c r="D1392" s="361"/>
      <c r="F1392" s="363"/>
      <c r="G1392" s="36"/>
      <c r="H1392" s="364"/>
      <c r="I1392" s="365"/>
      <c r="J1392" s="364"/>
      <c r="K1392" s="364"/>
      <c r="L1392" s="365"/>
      <c r="M1392" s="364"/>
      <c r="N1392" s="366"/>
      <c r="O1392" s="366"/>
      <c r="P1392" s="366"/>
      <c r="Q1392" s="366"/>
      <c r="R1392" s="365"/>
      <c r="S1392" s="363"/>
      <c r="T1392" s="367"/>
    </row>
    <row r="1393" spans="1:20" x14ac:dyDescent="0.3">
      <c r="A1393" s="200"/>
      <c r="B1393" s="200"/>
      <c r="C1393" s="360"/>
      <c r="D1393" s="361"/>
      <c r="F1393" s="363"/>
      <c r="G1393" s="36"/>
      <c r="H1393" s="364"/>
      <c r="I1393" s="365"/>
      <c r="J1393" s="364"/>
      <c r="K1393" s="364"/>
      <c r="L1393" s="365"/>
      <c r="M1393" s="364"/>
      <c r="N1393" s="366"/>
      <c r="O1393" s="366"/>
      <c r="P1393" s="366"/>
      <c r="Q1393" s="366"/>
      <c r="R1393" s="365"/>
      <c r="S1393" s="363"/>
      <c r="T1393" s="367"/>
    </row>
    <row r="1394" spans="1:20" x14ac:dyDescent="0.3">
      <c r="A1394" s="200"/>
      <c r="B1394" s="200"/>
      <c r="C1394" s="360"/>
      <c r="D1394" s="361"/>
      <c r="F1394" s="363"/>
      <c r="G1394" s="36"/>
      <c r="H1394" s="364"/>
      <c r="I1394" s="365"/>
      <c r="J1394" s="364"/>
      <c r="K1394" s="364"/>
      <c r="L1394" s="365"/>
      <c r="M1394" s="364"/>
      <c r="N1394" s="366"/>
      <c r="O1394" s="366"/>
      <c r="P1394" s="366"/>
      <c r="Q1394" s="366"/>
      <c r="R1394" s="365"/>
      <c r="S1394" s="363"/>
      <c r="T1394" s="367"/>
    </row>
    <row r="1395" spans="1:20" x14ac:dyDescent="0.3">
      <c r="A1395" s="200"/>
      <c r="B1395" s="200"/>
      <c r="C1395" s="360"/>
      <c r="D1395" s="361"/>
      <c r="F1395" s="363"/>
      <c r="G1395" s="36"/>
      <c r="H1395" s="364"/>
      <c r="I1395" s="365"/>
      <c r="J1395" s="364"/>
      <c r="K1395" s="364"/>
      <c r="L1395" s="365"/>
      <c r="M1395" s="364"/>
      <c r="N1395" s="366"/>
      <c r="O1395" s="366"/>
      <c r="P1395" s="366"/>
      <c r="Q1395" s="366"/>
      <c r="R1395" s="365"/>
      <c r="S1395" s="363"/>
      <c r="T1395" s="367"/>
    </row>
    <row r="1396" spans="1:20" x14ac:dyDescent="0.3">
      <c r="A1396" s="200"/>
      <c r="B1396" s="200"/>
      <c r="C1396" s="360"/>
      <c r="D1396" s="361"/>
      <c r="F1396" s="363"/>
      <c r="G1396" s="36"/>
      <c r="H1396" s="364"/>
      <c r="I1396" s="365"/>
      <c r="J1396" s="364"/>
      <c r="K1396" s="364"/>
      <c r="L1396" s="365"/>
      <c r="M1396" s="364"/>
      <c r="N1396" s="366"/>
      <c r="O1396" s="366"/>
      <c r="P1396" s="366"/>
      <c r="Q1396" s="366"/>
      <c r="R1396" s="365"/>
      <c r="S1396" s="363"/>
      <c r="T1396" s="367"/>
    </row>
    <row r="1397" spans="1:20" x14ac:dyDescent="0.3">
      <c r="A1397" s="200"/>
      <c r="B1397" s="200"/>
      <c r="C1397" s="360"/>
      <c r="D1397" s="361"/>
      <c r="F1397" s="363"/>
      <c r="G1397" s="36"/>
      <c r="H1397" s="364"/>
      <c r="I1397" s="365"/>
      <c r="J1397" s="364"/>
      <c r="K1397" s="364"/>
      <c r="L1397" s="365"/>
      <c r="M1397" s="364"/>
      <c r="N1397" s="366"/>
      <c r="O1397" s="366"/>
      <c r="P1397" s="366"/>
      <c r="Q1397" s="366"/>
      <c r="R1397" s="365"/>
      <c r="S1397" s="363"/>
      <c r="T1397" s="367"/>
    </row>
    <row r="1398" spans="1:20" x14ac:dyDescent="0.3">
      <c r="A1398" s="200"/>
      <c r="B1398" s="200"/>
      <c r="C1398" s="360"/>
      <c r="D1398" s="361"/>
      <c r="F1398" s="363"/>
      <c r="G1398" s="36"/>
      <c r="H1398" s="364"/>
      <c r="I1398" s="365"/>
      <c r="J1398" s="364"/>
      <c r="K1398" s="364"/>
      <c r="L1398" s="365"/>
      <c r="M1398" s="364"/>
      <c r="N1398" s="366"/>
      <c r="O1398" s="366"/>
      <c r="P1398" s="366"/>
      <c r="Q1398" s="366"/>
      <c r="R1398" s="365"/>
      <c r="S1398" s="363"/>
      <c r="T1398" s="367"/>
    </row>
    <row r="1399" spans="1:20" x14ac:dyDescent="0.3">
      <c r="A1399" s="200"/>
      <c r="B1399" s="200"/>
      <c r="C1399" s="360"/>
      <c r="D1399" s="361"/>
      <c r="F1399" s="363"/>
      <c r="G1399" s="36"/>
      <c r="H1399" s="364"/>
      <c r="I1399" s="365"/>
      <c r="J1399" s="364"/>
      <c r="K1399" s="364"/>
      <c r="L1399" s="365"/>
      <c r="M1399" s="364"/>
      <c r="N1399" s="366"/>
      <c r="O1399" s="366"/>
      <c r="P1399" s="366"/>
      <c r="Q1399" s="366"/>
      <c r="R1399" s="365"/>
      <c r="S1399" s="363"/>
      <c r="T1399" s="367"/>
    </row>
    <row r="1400" spans="1:20" x14ac:dyDescent="0.3">
      <c r="A1400" s="200"/>
      <c r="B1400" s="200"/>
      <c r="C1400" s="360"/>
      <c r="D1400" s="361"/>
      <c r="F1400" s="363"/>
      <c r="G1400" s="36"/>
      <c r="H1400" s="364"/>
      <c r="I1400" s="365"/>
      <c r="J1400" s="364"/>
      <c r="K1400" s="364"/>
      <c r="L1400" s="365"/>
      <c r="M1400" s="364"/>
      <c r="N1400" s="366"/>
      <c r="O1400" s="366"/>
      <c r="P1400" s="366"/>
      <c r="Q1400" s="366"/>
      <c r="R1400" s="365"/>
      <c r="S1400" s="363"/>
      <c r="T1400" s="367"/>
    </row>
    <row r="1401" spans="1:20" x14ac:dyDescent="0.3">
      <c r="A1401" s="200"/>
      <c r="B1401" s="200"/>
      <c r="C1401" s="360"/>
      <c r="D1401" s="361"/>
      <c r="F1401" s="363"/>
      <c r="G1401" s="36"/>
      <c r="H1401" s="364"/>
      <c r="I1401" s="365"/>
      <c r="J1401" s="364"/>
      <c r="K1401" s="364"/>
      <c r="L1401" s="365"/>
      <c r="M1401" s="364"/>
      <c r="N1401" s="366"/>
      <c r="O1401" s="366"/>
      <c r="P1401" s="366"/>
      <c r="Q1401" s="366"/>
      <c r="R1401" s="365"/>
      <c r="S1401" s="363"/>
      <c r="T1401" s="367"/>
    </row>
    <row r="1402" spans="1:20" x14ac:dyDescent="0.3">
      <c r="A1402" s="200"/>
      <c r="B1402" s="200"/>
      <c r="C1402" s="360"/>
      <c r="D1402" s="361"/>
      <c r="F1402" s="363"/>
      <c r="G1402" s="36"/>
      <c r="H1402" s="364"/>
      <c r="I1402" s="365"/>
      <c r="J1402" s="364"/>
      <c r="K1402" s="364"/>
      <c r="L1402" s="365"/>
      <c r="M1402" s="364"/>
      <c r="N1402" s="366"/>
      <c r="O1402" s="366"/>
      <c r="P1402" s="366"/>
      <c r="Q1402" s="366"/>
      <c r="R1402" s="365"/>
      <c r="S1402" s="363"/>
      <c r="T1402" s="367"/>
    </row>
    <row r="1403" spans="1:20" x14ac:dyDescent="0.3">
      <c r="A1403" s="200"/>
      <c r="B1403" s="200"/>
      <c r="C1403" s="360"/>
      <c r="D1403" s="361"/>
      <c r="F1403" s="363"/>
      <c r="G1403" s="36"/>
      <c r="H1403" s="364"/>
      <c r="I1403" s="365"/>
      <c r="J1403" s="364"/>
      <c r="K1403" s="364"/>
      <c r="L1403" s="365"/>
      <c r="M1403" s="364"/>
      <c r="N1403" s="366"/>
      <c r="O1403" s="366"/>
      <c r="P1403" s="366"/>
      <c r="Q1403" s="366"/>
      <c r="R1403" s="365"/>
      <c r="S1403" s="363"/>
      <c r="T1403" s="367"/>
    </row>
    <row r="1404" spans="1:20" x14ac:dyDescent="0.3">
      <c r="A1404" s="200"/>
      <c r="B1404" s="200"/>
      <c r="C1404" s="360"/>
      <c r="D1404" s="361"/>
      <c r="F1404" s="363"/>
      <c r="G1404" s="36"/>
      <c r="H1404" s="364"/>
      <c r="I1404" s="365"/>
      <c r="J1404" s="364"/>
      <c r="K1404" s="364"/>
      <c r="L1404" s="365"/>
      <c r="M1404" s="364"/>
      <c r="N1404" s="366"/>
      <c r="O1404" s="366"/>
      <c r="P1404" s="366"/>
      <c r="Q1404" s="366"/>
      <c r="R1404" s="365"/>
      <c r="S1404" s="363"/>
      <c r="T1404" s="367"/>
    </row>
    <row r="1405" spans="1:20" x14ac:dyDescent="0.3">
      <c r="A1405" s="200"/>
      <c r="B1405" s="200"/>
      <c r="C1405" s="360"/>
      <c r="D1405" s="361"/>
      <c r="F1405" s="363"/>
      <c r="G1405" s="36"/>
      <c r="H1405" s="364"/>
      <c r="I1405" s="365"/>
      <c r="J1405" s="364"/>
      <c r="K1405" s="364"/>
      <c r="L1405" s="365"/>
      <c r="M1405" s="364"/>
      <c r="N1405" s="366"/>
      <c r="O1405" s="366"/>
      <c r="P1405" s="366"/>
      <c r="Q1405" s="366"/>
      <c r="R1405" s="365"/>
      <c r="S1405" s="363"/>
      <c r="T1405" s="367"/>
    </row>
    <row r="1406" spans="1:20" x14ac:dyDescent="0.3">
      <c r="A1406" s="200"/>
      <c r="B1406" s="200"/>
      <c r="C1406" s="360"/>
      <c r="D1406" s="361"/>
      <c r="F1406" s="363"/>
      <c r="G1406" s="36"/>
      <c r="H1406" s="364"/>
      <c r="I1406" s="365"/>
      <c r="J1406" s="364"/>
      <c r="K1406" s="364"/>
      <c r="L1406" s="365"/>
      <c r="M1406" s="364"/>
      <c r="N1406" s="366"/>
      <c r="O1406" s="366"/>
      <c r="P1406" s="366"/>
      <c r="Q1406" s="366"/>
      <c r="R1406" s="365"/>
      <c r="S1406" s="363"/>
      <c r="T1406" s="367"/>
    </row>
    <row r="1407" spans="1:20" x14ac:dyDescent="0.3">
      <c r="A1407" s="200"/>
      <c r="B1407" s="200"/>
      <c r="C1407" s="360"/>
      <c r="D1407" s="361"/>
      <c r="F1407" s="363"/>
      <c r="G1407" s="36"/>
      <c r="H1407" s="364"/>
      <c r="I1407" s="365"/>
      <c r="J1407" s="364"/>
      <c r="K1407" s="364"/>
      <c r="L1407" s="365"/>
      <c r="M1407" s="364"/>
      <c r="N1407" s="366"/>
      <c r="O1407" s="366"/>
      <c r="P1407" s="366"/>
      <c r="Q1407" s="366"/>
      <c r="R1407" s="365"/>
      <c r="S1407" s="363"/>
      <c r="T1407" s="367"/>
    </row>
    <row r="1408" spans="1:20" x14ac:dyDescent="0.3">
      <c r="A1408" s="200"/>
      <c r="B1408" s="200"/>
      <c r="C1408" s="360"/>
      <c r="D1408" s="361"/>
      <c r="F1408" s="363"/>
      <c r="G1408" s="36"/>
      <c r="H1408" s="364"/>
      <c r="I1408" s="365"/>
      <c r="J1408" s="364"/>
      <c r="K1408" s="364"/>
      <c r="L1408" s="365"/>
      <c r="M1408" s="364"/>
      <c r="N1408" s="366"/>
      <c r="O1408" s="366"/>
      <c r="P1408" s="366"/>
      <c r="Q1408" s="366"/>
      <c r="R1408" s="365"/>
      <c r="S1408" s="363"/>
      <c r="T1408" s="367"/>
    </row>
    <row r="1409" spans="1:20" x14ac:dyDescent="0.3">
      <c r="A1409" s="200"/>
      <c r="B1409" s="200"/>
      <c r="C1409" s="360"/>
      <c r="D1409" s="361"/>
      <c r="F1409" s="363"/>
      <c r="G1409" s="36"/>
      <c r="H1409" s="364"/>
      <c r="I1409" s="365"/>
      <c r="J1409" s="364"/>
      <c r="K1409" s="364"/>
      <c r="L1409" s="365"/>
      <c r="M1409" s="364"/>
      <c r="N1409" s="366"/>
      <c r="O1409" s="366"/>
      <c r="P1409" s="366"/>
      <c r="Q1409" s="366"/>
      <c r="R1409" s="365"/>
      <c r="S1409" s="363"/>
      <c r="T1409" s="367"/>
    </row>
    <row r="1410" spans="1:20" x14ac:dyDescent="0.3">
      <c r="A1410" s="200"/>
      <c r="B1410" s="200"/>
      <c r="C1410" s="360"/>
      <c r="D1410" s="361"/>
      <c r="F1410" s="363"/>
      <c r="G1410" s="36"/>
      <c r="H1410" s="364"/>
      <c r="I1410" s="365"/>
      <c r="J1410" s="364"/>
      <c r="K1410" s="364"/>
      <c r="L1410" s="365"/>
      <c r="M1410" s="364"/>
      <c r="N1410" s="366"/>
      <c r="O1410" s="366"/>
      <c r="P1410" s="366"/>
      <c r="Q1410" s="366"/>
      <c r="R1410" s="365"/>
      <c r="S1410" s="363"/>
      <c r="T1410" s="367"/>
    </row>
    <row r="1411" spans="1:20" x14ac:dyDescent="0.3">
      <c r="A1411" s="200"/>
      <c r="B1411" s="200"/>
      <c r="C1411" s="360"/>
      <c r="D1411" s="361"/>
      <c r="F1411" s="363"/>
      <c r="G1411" s="36"/>
      <c r="H1411" s="364"/>
      <c r="I1411" s="365"/>
      <c r="J1411" s="364"/>
      <c r="K1411" s="364"/>
      <c r="L1411" s="365"/>
      <c r="M1411" s="364"/>
      <c r="N1411" s="366"/>
      <c r="O1411" s="366"/>
      <c r="P1411" s="366"/>
      <c r="Q1411" s="366"/>
      <c r="R1411" s="365"/>
      <c r="S1411" s="363"/>
      <c r="T1411" s="367"/>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E7C39-118A-486E-9829-35B33BFF8F4A}">
  <sheetPr>
    <tabColor rgb="FF737373"/>
  </sheetPr>
  <dimension ref="A1:HY1480"/>
  <sheetViews>
    <sheetView zoomScale="70" zoomScaleNormal="70" workbookViewId="0">
      <pane xSplit="4" ySplit="1" topLeftCell="E2" activePane="bottomRight" state="frozen"/>
      <selection activeCell="B2" sqref="B2:N63"/>
      <selection pane="topRight" activeCell="B2" sqref="B2:N63"/>
      <selection pane="bottomLeft" activeCell="B2" sqref="B2:N63"/>
      <selection pane="bottomRight"/>
    </sheetView>
  </sheetViews>
  <sheetFormatPr defaultColWidth="10.26953125" defaultRowHeight="14" x14ac:dyDescent="0.3"/>
  <cols>
    <col min="1" max="3" width="35.1796875" style="477" customWidth="1"/>
    <col min="4" max="4" width="25.453125" style="477" customWidth="1"/>
    <col min="5" max="5" width="23.08984375" style="477" customWidth="1"/>
    <col min="6" max="7" width="14.7265625" style="477" customWidth="1"/>
    <col min="8" max="8" width="19.453125" style="477" customWidth="1"/>
    <col min="9" max="9" width="32.81640625" style="477" customWidth="1"/>
    <col min="10" max="13" width="28.81640625" style="718" customWidth="1"/>
    <col min="14" max="15" width="20.81640625" style="477" customWidth="1"/>
    <col min="16" max="16" width="39.7265625" style="477" customWidth="1"/>
    <col min="17" max="17" width="35.1796875" style="477" customWidth="1"/>
    <col min="18" max="20" width="33.1796875" style="477" customWidth="1"/>
    <col min="21" max="21" width="45.453125" style="477" customWidth="1"/>
    <col min="22" max="23" width="33.1796875" style="477" customWidth="1"/>
    <col min="24" max="24" width="28.453125" style="718" bestFit="1" customWidth="1"/>
    <col min="25" max="25" width="30" style="477" customWidth="1"/>
    <col min="26" max="26" width="31.26953125" style="477" customWidth="1"/>
    <col min="27" max="27" width="31.81640625" style="477" customWidth="1"/>
    <col min="28" max="28" width="32.7265625" style="477" bestFit="1" customWidth="1"/>
    <col min="29" max="30" width="35.453125" style="477" customWidth="1"/>
    <col min="31" max="31" width="22.26953125" style="477" customWidth="1"/>
    <col min="32" max="32" width="25.1796875" style="477" customWidth="1"/>
    <col min="33" max="33" width="19.26953125" style="477" customWidth="1"/>
    <col min="34" max="34" width="38.7265625" style="477" customWidth="1"/>
    <col min="35" max="35" width="35.26953125" style="477" customWidth="1"/>
    <col min="36" max="36" width="36.81640625" style="477" customWidth="1"/>
    <col min="37" max="37" width="28.26953125" style="477" customWidth="1"/>
    <col min="38" max="38" width="39.1796875" style="477" customWidth="1"/>
    <col min="39" max="39" width="44" style="477" customWidth="1"/>
    <col min="40" max="40" width="16.7265625" style="477" customWidth="1"/>
    <col min="41" max="41" width="15.453125" style="477" customWidth="1"/>
    <col min="42" max="42" width="55.81640625" style="477" customWidth="1"/>
    <col min="43" max="43" width="24.54296875" style="477" customWidth="1"/>
    <col min="44" max="44" width="23" style="477" customWidth="1"/>
    <col min="45" max="45" width="30.54296875" style="477" customWidth="1"/>
    <col min="46" max="46" width="30.81640625" style="477" customWidth="1"/>
    <col min="47" max="47" width="23.54296875" style="477" customWidth="1"/>
    <col min="48" max="48" width="14.7265625" style="477" customWidth="1"/>
    <col min="49" max="49" width="24.26953125" style="477" customWidth="1"/>
    <col min="50" max="50" width="49" style="477" customWidth="1"/>
    <col min="51" max="51" width="46.54296875" style="477" customWidth="1"/>
    <col min="52" max="52" width="36.453125" style="477" bestFit="1" customWidth="1"/>
    <col min="53" max="53" width="26.1796875" style="477" customWidth="1"/>
    <col min="54" max="54" width="22.7265625" style="477" customWidth="1"/>
    <col min="55" max="55" width="13.7265625" style="477" customWidth="1"/>
    <col min="56" max="56" width="41.7265625" style="477" customWidth="1"/>
    <col min="57" max="57" width="23.54296875" style="477" customWidth="1"/>
    <col min="58" max="58" width="20.7265625" style="477" customWidth="1"/>
    <col min="59" max="59" width="30.26953125" style="477" customWidth="1"/>
    <col min="60" max="60" width="20.1796875" style="477" customWidth="1"/>
    <col min="61" max="61" width="45.54296875" style="477" customWidth="1"/>
    <col min="62" max="62" width="39.1796875" style="477" customWidth="1"/>
    <col min="63" max="63" width="35.7265625" style="477" customWidth="1"/>
    <col min="64" max="64" width="26.1796875" style="477" customWidth="1"/>
    <col min="65" max="65" width="32.1796875" style="477" customWidth="1"/>
    <col min="66" max="66" width="35.453125" style="477" customWidth="1"/>
    <col min="67" max="67" width="37.26953125" style="477" customWidth="1"/>
    <col min="68" max="68" width="20.7265625" style="477" customWidth="1"/>
    <col min="69" max="69" width="37.81640625" style="477" customWidth="1"/>
    <col min="70" max="70" width="19.54296875" style="477" customWidth="1"/>
    <col min="71" max="71" width="47.453125" style="477" customWidth="1"/>
    <col min="72" max="72" width="29" style="477" customWidth="1"/>
    <col min="73" max="73" width="13.26953125" style="477" bestFit="1" customWidth="1"/>
    <col min="74" max="74" width="33.1796875" style="477" customWidth="1"/>
    <col min="75" max="75" width="7.1796875" style="477" customWidth="1"/>
    <col min="76" max="76" width="20.54296875" style="477" bestFit="1" customWidth="1"/>
    <col min="77" max="77" width="11.81640625" style="477" customWidth="1"/>
    <col min="78" max="78" width="25.1796875" style="477" customWidth="1"/>
    <col min="79" max="79" width="18.81640625" style="477" customWidth="1"/>
    <col min="80" max="80" width="20.453125" style="477" customWidth="1"/>
    <col min="81" max="81" width="10.81640625" style="477" customWidth="1"/>
    <col min="82" max="82" width="13.453125" style="477" customWidth="1"/>
    <col min="83" max="83" width="29.453125" style="477" customWidth="1"/>
    <col min="84" max="84" width="31.54296875" style="477" customWidth="1"/>
    <col min="85" max="85" width="23.54296875" style="477" customWidth="1"/>
    <col min="86" max="86" width="25.1796875" style="477" customWidth="1"/>
    <col min="87" max="87" width="22.7265625" style="477" customWidth="1"/>
    <col min="88" max="88" width="19.1796875" style="477" customWidth="1"/>
    <col min="89" max="89" width="20.81640625" style="477" customWidth="1"/>
    <col min="90" max="90" width="19.1796875" style="477" customWidth="1"/>
    <col min="91" max="91" width="29.26953125" style="477" customWidth="1"/>
    <col min="92" max="92" width="15.7265625" style="477" customWidth="1"/>
    <col min="93" max="93" width="24.54296875" style="477" customWidth="1"/>
    <col min="94" max="94" width="21.7265625" style="477" customWidth="1"/>
    <col min="95" max="95" width="15.1796875" style="477" customWidth="1"/>
    <col min="96" max="96" width="15.453125" style="477" customWidth="1"/>
    <col min="97" max="97" width="12.1796875" style="477" customWidth="1"/>
    <col min="98" max="98" width="19.1796875" style="477" customWidth="1"/>
    <col min="99" max="99" width="31.453125" style="477" customWidth="1"/>
    <col min="100" max="100" width="23.1796875" style="477" customWidth="1"/>
    <col min="101" max="101" width="17.1796875" style="477" customWidth="1"/>
    <col min="102" max="102" width="13.1796875" style="477" customWidth="1"/>
    <col min="103" max="103" width="32" style="477" customWidth="1"/>
    <col min="104" max="104" width="32.54296875" style="477" customWidth="1"/>
    <col min="105" max="105" width="13.81640625" style="477" customWidth="1"/>
    <col min="106" max="106" width="25" style="477" customWidth="1"/>
    <col min="107" max="107" width="19.7265625" style="477" customWidth="1"/>
    <col min="108" max="108" width="15.453125" style="477" customWidth="1"/>
    <col min="109" max="109" width="17.26953125" style="477" customWidth="1"/>
    <col min="110" max="110" width="24.81640625" style="477" customWidth="1"/>
    <col min="111" max="111" width="20.26953125" style="477" customWidth="1"/>
    <col min="112" max="112" width="16.7265625" style="477" customWidth="1"/>
    <col min="113" max="113" width="20.7265625" style="477" customWidth="1"/>
    <col min="114" max="114" width="15" style="477" customWidth="1"/>
    <col min="115" max="115" width="38.1796875" style="477" customWidth="1"/>
    <col min="116" max="116" width="17.453125" style="477" customWidth="1"/>
    <col min="117" max="117" width="21.453125" style="477" customWidth="1"/>
    <col min="118" max="118" width="30.54296875" style="477" customWidth="1"/>
    <col min="119" max="119" width="68.1796875" style="477" customWidth="1"/>
    <col min="120" max="120" width="33" style="477" customWidth="1"/>
    <col min="121" max="121" width="13" style="477" customWidth="1"/>
    <col min="122" max="122" width="16.26953125" style="477" customWidth="1"/>
    <col min="123" max="123" width="42.1796875" style="477" customWidth="1"/>
    <col min="124" max="124" width="28.1796875" style="477" customWidth="1"/>
    <col min="125" max="125" width="15.453125" style="477" customWidth="1"/>
    <col min="126" max="126" width="17.453125" style="477" customWidth="1"/>
    <col min="127" max="127" width="14.453125" style="477" customWidth="1"/>
    <col min="128" max="128" width="13" style="477" customWidth="1"/>
    <col min="129" max="129" width="18.54296875" style="477" customWidth="1"/>
    <col min="130" max="131" width="16.453125" style="477" customWidth="1"/>
    <col min="132" max="132" width="13.54296875" style="477" customWidth="1"/>
    <col min="133" max="133" width="18.81640625" style="477" customWidth="1"/>
    <col min="134" max="134" width="17.7265625" style="477" customWidth="1"/>
    <col min="135" max="135" width="27.7265625" style="477" customWidth="1"/>
    <col min="136" max="136" width="28.7265625" style="477" customWidth="1"/>
    <col min="137" max="137" width="32.453125" style="477" customWidth="1"/>
    <col min="138" max="138" width="33.1796875" style="477" customWidth="1"/>
    <col min="139" max="139" width="27.453125" style="477" customWidth="1"/>
    <col min="140" max="140" width="17.7265625" style="477" customWidth="1"/>
    <col min="141" max="141" width="17.453125" style="477" customWidth="1"/>
    <col min="142" max="142" width="14.81640625" style="477" customWidth="1"/>
    <col min="143" max="143" width="27.1796875" style="477" customWidth="1"/>
    <col min="144" max="144" width="27.26953125" style="477" customWidth="1"/>
    <col min="145" max="145" width="30.26953125" style="477" customWidth="1"/>
    <col min="146" max="146" width="31.1796875" style="477" customWidth="1"/>
    <col min="147" max="147" width="26.453125" style="477" customWidth="1"/>
    <col min="148" max="148" width="30" style="477" customWidth="1"/>
    <col min="149" max="149" width="24.26953125" style="477" customWidth="1"/>
    <col min="150" max="150" width="23.54296875" style="477" customWidth="1"/>
    <col min="151" max="151" width="27.26953125" style="477" customWidth="1"/>
    <col min="152" max="152" width="29.54296875" style="477" customWidth="1"/>
    <col min="153" max="153" width="19.1796875" style="477" customWidth="1"/>
    <col min="154" max="154" width="28.1796875" style="477" customWidth="1"/>
    <col min="155" max="155" width="23.1796875" style="477" customWidth="1"/>
    <col min="156" max="156" width="49.7265625" style="477" customWidth="1"/>
    <col min="157" max="157" width="25.453125" style="477" customWidth="1"/>
    <col min="158" max="158" width="20" style="477" customWidth="1"/>
    <col min="159" max="159" width="22" style="477" customWidth="1"/>
    <col min="160" max="160" width="17.26953125" style="477" customWidth="1"/>
    <col min="161" max="161" width="30" style="477" customWidth="1"/>
    <col min="162" max="162" width="20.54296875" style="477" bestFit="1" customWidth="1"/>
    <col min="163" max="163" width="19.7265625" style="477" customWidth="1"/>
    <col min="164" max="164" width="24.26953125" style="477" customWidth="1"/>
    <col min="165" max="165" width="17.1796875" style="477" customWidth="1"/>
    <col min="166" max="166" width="28.54296875" style="477" bestFit="1" customWidth="1"/>
    <col min="167" max="167" width="19.7265625" style="477" customWidth="1"/>
    <col min="168" max="168" width="26.7265625" style="477" customWidth="1"/>
    <col min="169" max="169" width="10" style="477" customWidth="1"/>
    <col min="170" max="170" width="33.1796875" style="477" customWidth="1"/>
    <col min="171" max="171" width="20.1796875" style="477" customWidth="1"/>
    <col min="172" max="172" width="20.54296875" style="477" customWidth="1"/>
    <col min="173" max="173" width="45" style="477" customWidth="1"/>
    <col min="174" max="174" width="12" style="477" customWidth="1"/>
    <col min="175" max="175" width="20.26953125" style="477" customWidth="1"/>
    <col min="176" max="176" width="21" style="477" customWidth="1"/>
    <col min="177" max="177" width="24.81640625" style="477" customWidth="1"/>
    <col min="178" max="178" width="16" style="477" customWidth="1"/>
    <col min="179" max="179" width="33.453125" style="477" customWidth="1"/>
    <col min="180" max="180" width="17.453125" style="477" customWidth="1"/>
    <col min="181" max="181" width="14.453125" style="477" customWidth="1"/>
    <col min="182" max="182" width="14.81640625" style="477" customWidth="1"/>
    <col min="183" max="183" width="17.81640625" style="477" customWidth="1"/>
    <col min="184" max="184" width="16.26953125" style="477" customWidth="1"/>
    <col min="185" max="185" width="17.81640625" style="477" customWidth="1"/>
    <col min="186" max="186" width="30" style="477" customWidth="1"/>
    <col min="187" max="187" width="30.54296875" style="477" customWidth="1"/>
    <col min="188" max="188" width="28.7265625" style="477" customWidth="1"/>
    <col min="189" max="189" width="34.26953125" style="477" customWidth="1"/>
    <col min="190" max="190" width="24.54296875" style="477" customWidth="1"/>
    <col min="191" max="191" width="18.1796875" style="477" customWidth="1"/>
    <col min="192" max="192" width="18.81640625" style="477" customWidth="1"/>
    <col min="193" max="193" width="12" style="477" bestFit="1" customWidth="1"/>
    <col min="194" max="194" width="15.453125" style="477" bestFit="1" customWidth="1"/>
    <col min="195" max="195" width="13.54296875" style="477" bestFit="1" customWidth="1"/>
    <col min="196" max="196" width="24.54296875" style="477" bestFit="1" customWidth="1"/>
    <col min="197" max="197" width="17.453125" style="477" bestFit="1" customWidth="1"/>
    <col min="198" max="198" width="14.453125" style="477" bestFit="1" customWidth="1"/>
    <col min="199" max="199" width="18.1796875" style="477" bestFit="1" customWidth="1"/>
    <col min="200" max="200" width="14.453125" style="477" bestFit="1" customWidth="1"/>
    <col min="201" max="201" width="16.26953125" style="477" bestFit="1" customWidth="1"/>
    <col min="202" max="202" width="17.26953125" style="477" bestFit="1" customWidth="1"/>
    <col min="203" max="203" width="13" style="477" bestFit="1" customWidth="1"/>
    <col min="204" max="16384" width="10.26953125" style="477"/>
  </cols>
  <sheetData>
    <row r="1" spans="1:24" ht="28.5" thickBot="1" x14ac:dyDescent="0.35">
      <c r="A1" s="370" t="s">
        <v>2052</v>
      </c>
      <c r="B1" s="371" t="s">
        <v>2053</v>
      </c>
      <c r="C1" s="371" t="s">
        <v>2054</v>
      </c>
      <c r="D1" s="372" t="s">
        <v>2055</v>
      </c>
      <c r="E1" s="373" t="s">
        <v>2407</v>
      </c>
      <c r="F1" s="374" t="s">
        <v>2056</v>
      </c>
      <c r="G1" s="375" t="s">
        <v>2057</v>
      </c>
      <c r="H1" s="376" t="s">
        <v>2406</v>
      </c>
      <c r="I1" s="377" t="s">
        <v>3076</v>
      </c>
      <c r="J1" s="378" t="s">
        <v>2058</v>
      </c>
      <c r="K1" s="379" t="s">
        <v>2059</v>
      </c>
      <c r="L1" s="379" t="s">
        <v>2060</v>
      </c>
      <c r="M1" s="380" t="s">
        <v>2061</v>
      </c>
      <c r="N1" s="381" t="s">
        <v>2062</v>
      </c>
      <c r="O1" s="382" t="s">
        <v>2063</v>
      </c>
      <c r="P1" s="378" t="s">
        <v>2064</v>
      </c>
      <c r="Q1" s="372" t="s">
        <v>1221</v>
      </c>
      <c r="R1" s="381" t="s">
        <v>1201</v>
      </c>
      <c r="S1" s="381" t="s">
        <v>1249</v>
      </c>
      <c r="T1" s="372" t="s">
        <v>1260</v>
      </c>
      <c r="U1" s="372" t="s">
        <v>1265</v>
      </c>
      <c r="V1" s="372" t="s">
        <v>1266</v>
      </c>
      <c r="W1" s="373"/>
      <c r="X1" s="381" t="s">
        <v>3103</v>
      </c>
    </row>
    <row r="2" spans="1:24" ht="14.25" customHeight="1" x14ac:dyDescent="0.3">
      <c r="A2" s="383" t="s">
        <v>266</v>
      </c>
      <c r="B2" s="384" t="s">
        <v>267</v>
      </c>
      <c r="C2" s="384" t="s">
        <v>268</v>
      </c>
      <c r="D2" s="305" t="s">
        <v>269</v>
      </c>
      <c r="E2" s="304" t="s">
        <v>2408</v>
      </c>
      <c r="F2" s="383" t="s">
        <v>194</v>
      </c>
      <c r="G2" s="385" t="s">
        <v>186</v>
      </c>
      <c r="H2" s="304" t="s">
        <v>186</v>
      </c>
      <c r="I2" s="386" t="s">
        <v>1147</v>
      </c>
      <c r="J2" s="387" t="s">
        <v>2065</v>
      </c>
      <c r="K2" s="388" t="s">
        <v>1202</v>
      </c>
      <c r="L2" s="388" t="s">
        <v>1203</v>
      </c>
      <c r="M2" s="389" t="s">
        <v>267</v>
      </c>
      <c r="N2" s="390" t="s">
        <v>1219</v>
      </c>
      <c r="O2" s="391" t="s">
        <v>1196</v>
      </c>
      <c r="P2" s="390" t="s">
        <v>2066</v>
      </c>
      <c r="Q2" s="305" t="s">
        <v>1229</v>
      </c>
      <c r="R2" s="392" t="s">
        <v>1233</v>
      </c>
      <c r="S2" s="305" t="s">
        <v>1250</v>
      </c>
      <c r="T2" s="392" t="s">
        <v>1261</v>
      </c>
      <c r="U2" s="393" t="s">
        <v>1152</v>
      </c>
      <c r="V2" s="305" t="s">
        <v>342</v>
      </c>
      <c r="W2" s="305"/>
      <c r="X2" s="771"/>
    </row>
    <row r="3" spans="1:24" ht="14.25" customHeight="1" x14ac:dyDescent="0.3">
      <c r="A3" s="394" t="s">
        <v>266</v>
      </c>
      <c r="B3" s="395" t="s">
        <v>267</v>
      </c>
      <c r="C3" s="395" t="s">
        <v>268</v>
      </c>
      <c r="D3" s="305" t="s">
        <v>271</v>
      </c>
      <c r="E3" s="304" t="s">
        <v>2413</v>
      </c>
      <c r="F3" s="394" t="s">
        <v>194</v>
      </c>
      <c r="G3" s="396" t="s">
        <v>186</v>
      </c>
      <c r="H3" s="304" t="s">
        <v>186</v>
      </c>
      <c r="I3" s="386" t="s">
        <v>1147</v>
      </c>
      <c r="J3" s="397" t="s">
        <v>2065</v>
      </c>
      <c r="K3" s="398" t="s">
        <v>1202</v>
      </c>
      <c r="L3" s="398" t="s">
        <v>1203</v>
      </c>
      <c r="M3" s="389" t="s">
        <v>267</v>
      </c>
      <c r="N3" s="399" t="s">
        <v>1219</v>
      </c>
      <c r="O3" s="400" t="s">
        <v>1194</v>
      </c>
      <c r="P3" s="399" t="s">
        <v>2068</v>
      </c>
      <c r="Q3" s="305" t="s">
        <v>1225</v>
      </c>
      <c r="R3" s="401" t="s">
        <v>1233</v>
      </c>
      <c r="S3" s="305" t="s">
        <v>1250</v>
      </c>
      <c r="T3" s="401" t="s">
        <v>1261</v>
      </c>
      <c r="U3" s="402" t="s">
        <v>1152</v>
      </c>
      <c r="V3" s="305" t="s">
        <v>1292</v>
      </c>
      <c r="W3" s="305"/>
      <c r="X3" s="772"/>
    </row>
    <row r="4" spans="1:24" ht="14.25" customHeight="1" x14ac:dyDescent="0.3">
      <c r="A4" s="394" t="s">
        <v>266</v>
      </c>
      <c r="B4" s="395" t="s">
        <v>267</v>
      </c>
      <c r="C4" s="395" t="s">
        <v>273</v>
      </c>
      <c r="D4" s="305" t="s">
        <v>274</v>
      </c>
      <c r="E4" s="304" t="s">
        <v>2414</v>
      </c>
      <c r="F4" s="394" t="s">
        <v>194</v>
      </c>
      <c r="G4" s="396" t="s">
        <v>186</v>
      </c>
      <c r="H4" s="304" t="s">
        <v>186</v>
      </c>
      <c r="I4" s="386" t="s">
        <v>1147</v>
      </c>
      <c r="J4" s="397" t="s">
        <v>2065</v>
      </c>
      <c r="K4" s="398" t="s">
        <v>1202</v>
      </c>
      <c r="L4" s="398" t="s">
        <v>1203</v>
      </c>
      <c r="M4" s="389" t="s">
        <v>267</v>
      </c>
      <c r="N4" s="399" t="s">
        <v>1219</v>
      </c>
      <c r="O4" s="400" t="s">
        <v>1197</v>
      </c>
      <c r="P4" s="399" t="s">
        <v>2066</v>
      </c>
      <c r="Q4" s="305" t="s">
        <v>1229</v>
      </c>
      <c r="R4" s="401" t="s">
        <v>1233</v>
      </c>
      <c r="S4" s="305" t="s">
        <v>1250</v>
      </c>
      <c r="T4" s="401" t="s">
        <v>1261</v>
      </c>
      <c r="U4" s="403" t="s">
        <v>1152</v>
      </c>
      <c r="V4" s="305" t="s">
        <v>1281</v>
      </c>
      <c r="W4" s="305"/>
      <c r="X4" s="771"/>
    </row>
    <row r="5" spans="1:24" ht="14.25" customHeight="1" x14ac:dyDescent="0.3">
      <c r="A5" s="394" t="s">
        <v>266</v>
      </c>
      <c r="B5" s="395" t="s">
        <v>267</v>
      </c>
      <c r="C5" s="395" t="s">
        <v>273</v>
      </c>
      <c r="D5" s="305" t="s">
        <v>276</v>
      </c>
      <c r="E5" s="304" t="s">
        <v>2415</v>
      </c>
      <c r="F5" s="394" t="s">
        <v>194</v>
      </c>
      <c r="G5" s="396" t="s">
        <v>186</v>
      </c>
      <c r="H5" s="304" t="s">
        <v>186</v>
      </c>
      <c r="I5" s="386" t="s">
        <v>1147</v>
      </c>
      <c r="J5" s="397" t="s">
        <v>2065</v>
      </c>
      <c r="K5" s="398" t="s">
        <v>1202</v>
      </c>
      <c r="L5" s="398" t="s">
        <v>1203</v>
      </c>
      <c r="M5" s="389" t="s">
        <v>267</v>
      </c>
      <c r="N5" s="399" t="s">
        <v>1219</v>
      </c>
      <c r="O5" s="400" t="s">
        <v>1197</v>
      </c>
      <c r="P5" s="399" t="s">
        <v>2066</v>
      </c>
      <c r="Q5" s="305" t="s">
        <v>1229</v>
      </c>
      <c r="R5" s="401" t="s">
        <v>1233</v>
      </c>
      <c r="S5" s="305" t="s">
        <v>1250</v>
      </c>
      <c r="T5" s="401" t="s">
        <v>1261</v>
      </c>
      <c r="U5" s="403" t="s">
        <v>1152</v>
      </c>
      <c r="V5" s="305" t="s">
        <v>1281</v>
      </c>
      <c r="W5" s="305"/>
      <c r="X5" s="771"/>
    </row>
    <row r="6" spans="1:24" ht="14.25" customHeight="1" x14ac:dyDescent="0.3">
      <c r="A6" s="394" t="s">
        <v>266</v>
      </c>
      <c r="B6" s="395" t="s">
        <v>267</v>
      </c>
      <c r="C6" s="395" t="s">
        <v>273</v>
      </c>
      <c r="D6" s="305" t="s">
        <v>278</v>
      </c>
      <c r="E6" s="304" t="s">
        <v>2416</v>
      </c>
      <c r="F6" s="394" t="s">
        <v>194</v>
      </c>
      <c r="G6" s="396" t="s">
        <v>186</v>
      </c>
      <c r="H6" s="304" t="s">
        <v>186</v>
      </c>
      <c r="I6" s="386" t="s">
        <v>1147</v>
      </c>
      <c r="J6" s="397" t="s">
        <v>2065</v>
      </c>
      <c r="K6" s="398" t="s">
        <v>1202</v>
      </c>
      <c r="L6" s="398" t="s">
        <v>1203</v>
      </c>
      <c r="M6" s="389" t="s">
        <v>267</v>
      </c>
      <c r="N6" s="399" t="s">
        <v>1219</v>
      </c>
      <c r="O6" s="400" t="s">
        <v>1193</v>
      </c>
      <c r="P6" s="399" t="s">
        <v>2066</v>
      </c>
      <c r="Q6" s="305" t="s">
        <v>1229</v>
      </c>
      <c r="R6" s="401" t="s">
        <v>1233</v>
      </c>
      <c r="S6" s="305" t="s">
        <v>1250</v>
      </c>
      <c r="T6" s="401" t="s">
        <v>1261</v>
      </c>
      <c r="U6" s="403" t="s">
        <v>1152</v>
      </c>
      <c r="V6" s="305" t="s">
        <v>1281</v>
      </c>
      <c r="W6" s="305"/>
      <c r="X6" s="773"/>
    </row>
    <row r="7" spans="1:24" ht="14.25" customHeight="1" x14ac:dyDescent="0.3">
      <c r="A7" s="394" t="s">
        <v>266</v>
      </c>
      <c r="B7" s="395" t="s">
        <v>267</v>
      </c>
      <c r="C7" s="395" t="s">
        <v>273</v>
      </c>
      <c r="D7" s="305" t="s">
        <v>280</v>
      </c>
      <c r="E7" s="304" t="s">
        <v>2417</v>
      </c>
      <c r="F7" s="394" t="s">
        <v>194</v>
      </c>
      <c r="G7" s="396" t="s">
        <v>186</v>
      </c>
      <c r="H7" s="304" t="s">
        <v>186</v>
      </c>
      <c r="I7" s="386" t="s">
        <v>1147</v>
      </c>
      <c r="J7" s="397" t="s">
        <v>2065</v>
      </c>
      <c r="K7" s="398" t="s">
        <v>1202</v>
      </c>
      <c r="L7" s="398" t="s">
        <v>1203</v>
      </c>
      <c r="M7" s="389" t="s">
        <v>267</v>
      </c>
      <c r="N7" s="399" t="s">
        <v>1219</v>
      </c>
      <c r="O7" s="400" t="s">
        <v>1193</v>
      </c>
      <c r="P7" s="399" t="s">
        <v>2066</v>
      </c>
      <c r="Q7" s="305" t="s">
        <v>1229</v>
      </c>
      <c r="R7" s="401" t="s">
        <v>1233</v>
      </c>
      <c r="S7" s="305" t="s">
        <v>1250</v>
      </c>
      <c r="T7" s="401" t="s">
        <v>1261</v>
      </c>
      <c r="U7" s="403" t="s">
        <v>1152</v>
      </c>
      <c r="V7" s="305" t="s">
        <v>1281</v>
      </c>
      <c r="W7" s="305"/>
      <c r="X7" s="773"/>
    </row>
    <row r="8" spans="1:24" ht="14.25" customHeight="1" x14ac:dyDescent="0.3">
      <c r="A8" s="394" t="s">
        <v>266</v>
      </c>
      <c r="B8" s="395" t="s">
        <v>267</v>
      </c>
      <c r="C8" s="395" t="s">
        <v>273</v>
      </c>
      <c r="D8" s="305" t="s">
        <v>282</v>
      </c>
      <c r="E8" s="304" t="s">
        <v>2418</v>
      </c>
      <c r="F8" s="394" t="s">
        <v>194</v>
      </c>
      <c r="G8" s="396" t="s">
        <v>186</v>
      </c>
      <c r="H8" s="304" t="s">
        <v>186</v>
      </c>
      <c r="I8" s="386" t="s">
        <v>1147</v>
      </c>
      <c r="J8" s="397" t="s">
        <v>2065</v>
      </c>
      <c r="K8" s="398" t="s">
        <v>1202</v>
      </c>
      <c r="L8" s="398" t="s">
        <v>1203</v>
      </c>
      <c r="M8" s="389" t="s">
        <v>267</v>
      </c>
      <c r="N8" s="399" t="s">
        <v>1219</v>
      </c>
      <c r="O8" s="400" t="s">
        <v>1197</v>
      </c>
      <c r="P8" s="399" t="s">
        <v>2066</v>
      </c>
      <c r="Q8" s="305" t="s">
        <v>1229</v>
      </c>
      <c r="R8" s="401" t="s">
        <v>1233</v>
      </c>
      <c r="S8" s="305" t="s">
        <v>1250</v>
      </c>
      <c r="T8" s="401" t="s">
        <v>1261</v>
      </c>
      <c r="U8" s="403" t="s">
        <v>1152</v>
      </c>
      <c r="V8" s="305" t="s">
        <v>1281</v>
      </c>
      <c r="W8" s="305"/>
      <c r="X8" s="773"/>
    </row>
    <row r="9" spans="1:24" ht="14.25" customHeight="1" x14ac:dyDescent="0.3">
      <c r="A9" s="394" t="s">
        <v>266</v>
      </c>
      <c r="B9" s="395" t="s">
        <v>267</v>
      </c>
      <c r="C9" s="395" t="s">
        <v>273</v>
      </c>
      <c r="D9" s="305" t="s">
        <v>284</v>
      </c>
      <c r="E9" s="304" t="s">
        <v>2419</v>
      </c>
      <c r="F9" s="394" t="s">
        <v>194</v>
      </c>
      <c r="G9" s="396" t="s">
        <v>186</v>
      </c>
      <c r="H9" s="304" t="s">
        <v>186</v>
      </c>
      <c r="I9" s="386" t="s">
        <v>1147</v>
      </c>
      <c r="J9" s="397" t="s">
        <v>2065</v>
      </c>
      <c r="K9" s="398" t="s">
        <v>1202</v>
      </c>
      <c r="L9" s="398" t="s">
        <v>1203</v>
      </c>
      <c r="M9" s="389" t="s">
        <v>267</v>
      </c>
      <c r="N9" s="399" t="s">
        <v>1219</v>
      </c>
      <c r="O9" s="400" t="s">
        <v>1189</v>
      </c>
      <c r="P9" s="399" t="s">
        <v>2068</v>
      </c>
      <c r="Q9" s="305" t="s">
        <v>1225</v>
      </c>
      <c r="R9" s="401" t="s">
        <v>1245</v>
      </c>
      <c r="S9" s="305" t="s">
        <v>1255</v>
      </c>
      <c r="T9" s="401" t="s">
        <v>1261</v>
      </c>
      <c r="U9" s="403" t="s">
        <v>1152</v>
      </c>
      <c r="V9" s="305" t="s">
        <v>1281</v>
      </c>
      <c r="W9" s="305"/>
      <c r="X9" s="772"/>
    </row>
    <row r="10" spans="1:24" ht="14.25" customHeight="1" x14ac:dyDescent="0.3">
      <c r="A10" s="394" t="s">
        <v>266</v>
      </c>
      <c r="B10" s="395" t="s">
        <v>267</v>
      </c>
      <c r="C10" s="395" t="s">
        <v>273</v>
      </c>
      <c r="D10" s="305" t="s">
        <v>286</v>
      </c>
      <c r="E10" s="304" t="s">
        <v>2420</v>
      </c>
      <c r="F10" s="394" t="s">
        <v>194</v>
      </c>
      <c r="G10" s="396" t="s">
        <v>186</v>
      </c>
      <c r="H10" s="304" t="s">
        <v>186</v>
      </c>
      <c r="I10" s="386" t="s">
        <v>1147</v>
      </c>
      <c r="J10" s="397" t="s">
        <v>2065</v>
      </c>
      <c r="K10" s="398" t="s">
        <v>1202</v>
      </c>
      <c r="L10" s="398" t="s">
        <v>1203</v>
      </c>
      <c r="M10" s="389" t="s">
        <v>267</v>
      </c>
      <c r="N10" s="399" t="s">
        <v>1219</v>
      </c>
      <c r="O10" s="400" t="s">
        <v>1197</v>
      </c>
      <c r="P10" s="399" t="s">
        <v>2066</v>
      </c>
      <c r="Q10" s="305" t="s">
        <v>1229</v>
      </c>
      <c r="R10" s="401" t="s">
        <v>1233</v>
      </c>
      <c r="S10" s="305" t="s">
        <v>1250</v>
      </c>
      <c r="T10" s="401" t="s">
        <v>1261</v>
      </c>
      <c r="U10" s="403" t="s">
        <v>1152</v>
      </c>
      <c r="V10" s="305" t="s">
        <v>1281</v>
      </c>
      <c r="W10" s="305"/>
      <c r="X10" s="773"/>
    </row>
    <row r="11" spans="1:24" ht="14.25" customHeight="1" x14ac:dyDescent="0.3">
      <c r="A11" s="394" t="s">
        <v>266</v>
      </c>
      <c r="B11" s="395" t="s">
        <v>267</v>
      </c>
      <c r="C11" s="395" t="s">
        <v>273</v>
      </c>
      <c r="D11" s="305" t="s">
        <v>288</v>
      </c>
      <c r="E11" s="304" t="s">
        <v>2421</v>
      </c>
      <c r="F11" s="394" t="s">
        <v>194</v>
      </c>
      <c r="G11" s="396" t="s">
        <v>186</v>
      </c>
      <c r="H11" s="304" t="s">
        <v>186</v>
      </c>
      <c r="I11" s="386" t="s">
        <v>1147</v>
      </c>
      <c r="J11" s="397" t="s">
        <v>2065</v>
      </c>
      <c r="K11" s="398" t="s">
        <v>1202</v>
      </c>
      <c r="L11" s="398" t="s">
        <v>1203</v>
      </c>
      <c r="M11" s="389" t="s">
        <v>267</v>
      </c>
      <c r="N11" s="399" t="s">
        <v>1219</v>
      </c>
      <c r="O11" s="400" t="s">
        <v>1197</v>
      </c>
      <c r="P11" s="399" t="s">
        <v>2066</v>
      </c>
      <c r="Q11" s="305" t="s">
        <v>1229</v>
      </c>
      <c r="R11" s="401" t="s">
        <v>1233</v>
      </c>
      <c r="S11" s="305" t="s">
        <v>1250</v>
      </c>
      <c r="T11" s="401" t="s">
        <v>1261</v>
      </c>
      <c r="U11" s="403" t="s">
        <v>1152</v>
      </c>
      <c r="V11" s="305" t="s">
        <v>1281</v>
      </c>
      <c r="W11" s="305"/>
      <c r="X11" s="773"/>
    </row>
    <row r="12" spans="1:24" ht="14.25" customHeight="1" x14ac:dyDescent="0.3">
      <c r="A12" s="394" t="s">
        <v>266</v>
      </c>
      <c r="B12" s="395" t="s">
        <v>267</v>
      </c>
      <c r="C12" s="395" t="s">
        <v>273</v>
      </c>
      <c r="D12" s="305" t="s">
        <v>290</v>
      </c>
      <c r="E12" s="304" t="s">
        <v>2439</v>
      </c>
      <c r="F12" s="394" t="s">
        <v>194</v>
      </c>
      <c r="G12" s="396" t="s">
        <v>186</v>
      </c>
      <c r="H12" s="304" t="s">
        <v>186</v>
      </c>
      <c r="I12" s="386" t="s">
        <v>1147</v>
      </c>
      <c r="J12" s="397" t="s">
        <v>2065</v>
      </c>
      <c r="K12" s="398" t="s">
        <v>1202</v>
      </c>
      <c r="L12" s="398" t="s">
        <v>1204</v>
      </c>
      <c r="M12" s="389" t="s">
        <v>1214</v>
      </c>
      <c r="N12" s="399" t="s">
        <v>1219</v>
      </c>
      <c r="O12" s="400" t="s">
        <v>1191</v>
      </c>
      <c r="P12" s="399" t="s">
        <v>2066</v>
      </c>
      <c r="Q12" s="305" t="s">
        <v>1229</v>
      </c>
      <c r="R12" s="401" t="s">
        <v>1233</v>
      </c>
      <c r="S12" s="305" t="s">
        <v>1250</v>
      </c>
      <c r="T12" s="401" t="s">
        <v>1261</v>
      </c>
      <c r="U12" s="404" t="s">
        <v>1152</v>
      </c>
      <c r="V12" s="305" t="s">
        <v>1281</v>
      </c>
      <c r="W12" s="305"/>
      <c r="X12" s="771"/>
    </row>
    <row r="13" spans="1:24" ht="15" customHeight="1" x14ac:dyDescent="0.3">
      <c r="A13" s="394" t="s">
        <v>266</v>
      </c>
      <c r="B13" s="395" t="s">
        <v>267</v>
      </c>
      <c r="C13" s="395" t="s">
        <v>273</v>
      </c>
      <c r="D13" s="305" t="s">
        <v>292</v>
      </c>
      <c r="E13" s="304" t="s">
        <v>2447</v>
      </c>
      <c r="F13" s="394" t="s">
        <v>194</v>
      </c>
      <c r="G13" s="396" t="s">
        <v>186</v>
      </c>
      <c r="H13" s="304" t="s">
        <v>186</v>
      </c>
      <c r="I13" s="386" t="s">
        <v>1147</v>
      </c>
      <c r="J13" s="397" t="s">
        <v>2065</v>
      </c>
      <c r="K13" s="398" t="s">
        <v>1202</v>
      </c>
      <c r="L13" s="398" t="s">
        <v>1203</v>
      </c>
      <c r="M13" s="389" t="s">
        <v>267</v>
      </c>
      <c r="N13" s="399" t="s">
        <v>1219</v>
      </c>
      <c r="O13" s="400" t="s">
        <v>1195</v>
      </c>
      <c r="P13" s="399" t="s">
        <v>2068</v>
      </c>
      <c r="Q13" s="305" t="s">
        <v>1225</v>
      </c>
      <c r="R13" s="401" t="s">
        <v>1233</v>
      </c>
      <c r="S13" s="305" t="s">
        <v>1250</v>
      </c>
      <c r="T13" s="401" t="s">
        <v>1261</v>
      </c>
      <c r="U13" s="404" t="s">
        <v>1152</v>
      </c>
      <c r="V13" s="305" t="s">
        <v>1281</v>
      </c>
      <c r="W13" s="305"/>
      <c r="X13" s="772"/>
    </row>
    <row r="14" spans="1:24" ht="15" customHeight="1" x14ac:dyDescent="0.3">
      <c r="A14" s="394" t="s">
        <v>266</v>
      </c>
      <c r="B14" s="395" t="s">
        <v>267</v>
      </c>
      <c r="C14" s="395" t="s">
        <v>273</v>
      </c>
      <c r="D14" s="305" t="s">
        <v>294</v>
      </c>
      <c r="E14" s="304" t="s">
        <v>2461</v>
      </c>
      <c r="F14" s="394" t="s">
        <v>194</v>
      </c>
      <c r="G14" s="396" t="s">
        <v>186</v>
      </c>
      <c r="H14" s="304" t="s">
        <v>186</v>
      </c>
      <c r="I14" s="386" t="s">
        <v>1147</v>
      </c>
      <c r="J14" s="397" t="s">
        <v>2065</v>
      </c>
      <c r="K14" s="398" t="s">
        <v>1202</v>
      </c>
      <c r="L14" s="398" t="s">
        <v>1203</v>
      </c>
      <c r="M14" s="389" t="s">
        <v>267</v>
      </c>
      <c r="N14" s="399" t="s">
        <v>1219</v>
      </c>
      <c r="O14" s="400" t="s">
        <v>1192</v>
      </c>
      <c r="P14" s="399" t="s">
        <v>2068</v>
      </c>
      <c r="Q14" s="305" t="s">
        <v>1225</v>
      </c>
      <c r="R14" s="401" t="s">
        <v>1245</v>
      </c>
      <c r="S14" s="305" t="s">
        <v>1255</v>
      </c>
      <c r="T14" s="401" t="s">
        <v>1261</v>
      </c>
      <c r="U14" s="404" t="s">
        <v>1152</v>
      </c>
      <c r="V14" s="305" t="s">
        <v>1281</v>
      </c>
      <c r="W14" s="305"/>
      <c r="X14" s="772"/>
    </row>
    <row r="15" spans="1:24" ht="15" customHeight="1" x14ac:dyDescent="0.3">
      <c r="A15" s="394" t="s">
        <v>266</v>
      </c>
      <c r="B15" s="395" t="s">
        <v>267</v>
      </c>
      <c r="C15" s="395" t="s">
        <v>295</v>
      </c>
      <c r="D15" s="305" t="s">
        <v>296</v>
      </c>
      <c r="E15" s="304" t="s">
        <v>2425</v>
      </c>
      <c r="F15" s="394" t="s">
        <v>194</v>
      </c>
      <c r="G15" s="396" t="s">
        <v>186</v>
      </c>
      <c r="H15" s="304" t="s">
        <v>186</v>
      </c>
      <c r="I15" s="386" t="s">
        <v>1147</v>
      </c>
      <c r="J15" s="397" t="s">
        <v>2065</v>
      </c>
      <c r="K15" s="398" t="s">
        <v>1202</v>
      </c>
      <c r="L15" s="398" t="s">
        <v>1204</v>
      </c>
      <c r="M15" s="389" t="s">
        <v>110</v>
      </c>
      <c r="N15" s="399" t="s">
        <v>1219</v>
      </c>
      <c r="O15" s="400" t="s">
        <v>1193</v>
      </c>
      <c r="P15" s="399" t="s">
        <v>2066</v>
      </c>
      <c r="Q15" s="305" t="s">
        <v>1229</v>
      </c>
      <c r="R15" s="401" t="s">
        <v>1245</v>
      </c>
      <c r="S15" s="305" t="s">
        <v>1255</v>
      </c>
      <c r="T15" s="401" t="s">
        <v>1261</v>
      </c>
      <c r="U15" s="404" t="s">
        <v>1152</v>
      </c>
      <c r="V15" s="305" t="s">
        <v>1299</v>
      </c>
      <c r="W15" s="305"/>
      <c r="X15" s="771"/>
    </row>
    <row r="16" spans="1:24" ht="14.25" customHeight="1" x14ac:dyDescent="0.3">
      <c r="A16" s="394" t="s">
        <v>266</v>
      </c>
      <c r="B16" s="395" t="s">
        <v>267</v>
      </c>
      <c r="C16" s="395" t="s">
        <v>295</v>
      </c>
      <c r="D16" s="305" t="s">
        <v>298</v>
      </c>
      <c r="E16" s="304" t="s">
        <v>2426</v>
      </c>
      <c r="F16" s="394" t="s">
        <v>194</v>
      </c>
      <c r="G16" s="396" t="s">
        <v>186</v>
      </c>
      <c r="H16" s="304" t="s">
        <v>186</v>
      </c>
      <c r="I16" s="386" t="s">
        <v>1147</v>
      </c>
      <c r="J16" s="397" t="s">
        <v>94</v>
      </c>
      <c r="K16" s="398" t="s">
        <v>1202</v>
      </c>
      <c r="L16" s="398" t="s">
        <v>1203</v>
      </c>
      <c r="M16" s="389" t="s">
        <v>267</v>
      </c>
      <c r="N16" s="399" t="s">
        <v>1219</v>
      </c>
      <c r="O16" s="400" t="s">
        <v>1193</v>
      </c>
      <c r="P16" s="399" t="s">
        <v>2066</v>
      </c>
      <c r="Q16" s="305" t="s">
        <v>1229</v>
      </c>
      <c r="R16" s="401" t="s">
        <v>1233</v>
      </c>
      <c r="S16" s="305" t="s">
        <v>1250</v>
      </c>
      <c r="T16" s="401" t="s">
        <v>1261</v>
      </c>
      <c r="U16" s="404" t="s">
        <v>1152</v>
      </c>
      <c r="V16" s="305" t="s">
        <v>1299</v>
      </c>
      <c r="W16" s="305"/>
      <c r="X16" s="771"/>
    </row>
    <row r="17" spans="1:24" ht="14.25" customHeight="1" x14ac:dyDescent="0.3">
      <c r="A17" s="394" t="s">
        <v>266</v>
      </c>
      <c r="B17" s="395" t="s">
        <v>267</v>
      </c>
      <c r="C17" s="395" t="s">
        <v>295</v>
      </c>
      <c r="D17" s="305" t="s">
        <v>300</v>
      </c>
      <c r="E17" s="304" t="s">
        <v>2427</v>
      </c>
      <c r="F17" s="394" t="s">
        <v>194</v>
      </c>
      <c r="G17" s="396" t="s">
        <v>186</v>
      </c>
      <c r="H17" s="304" t="s">
        <v>186</v>
      </c>
      <c r="I17" s="386" t="s">
        <v>1147</v>
      </c>
      <c r="J17" s="397" t="s">
        <v>2065</v>
      </c>
      <c r="K17" s="398" t="s">
        <v>1202</v>
      </c>
      <c r="L17" s="398" t="s">
        <v>1203</v>
      </c>
      <c r="M17" s="389" t="s">
        <v>267</v>
      </c>
      <c r="N17" s="399" t="s">
        <v>1219</v>
      </c>
      <c r="O17" s="400" t="s">
        <v>1197</v>
      </c>
      <c r="P17" s="399" t="s">
        <v>2066</v>
      </c>
      <c r="Q17" s="305" t="s">
        <v>1229</v>
      </c>
      <c r="R17" s="401" t="s">
        <v>1233</v>
      </c>
      <c r="S17" s="305" t="s">
        <v>1250</v>
      </c>
      <c r="T17" s="401" t="s">
        <v>1261</v>
      </c>
      <c r="U17" s="403" t="s">
        <v>1152</v>
      </c>
      <c r="V17" s="305" t="s">
        <v>1272</v>
      </c>
      <c r="W17" s="305"/>
      <c r="X17" s="773"/>
    </row>
    <row r="18" spans="1:24" ht="14.25" customHeight="1" x14ac:dyDescent="0.3">
      <c r="A18" s="394" t="s">
        <v>266</v>
      </c>
      <c r="B18" s="395" t="s">
        <v>267</v>
      </c>
      <c r="C18" s="395" t="s">
        <v>295</v>
      </c>
      <c r="D18" s="305" t="s">
        <v>302</v>
      </c>
      <c r="E18" s="304" t="s">
        <v>2428</v>
      </c>
      <c r="F18" s="394" t="s">
        <v>194</v>
      </c>
      <c r="G18" s="396" t="s">
        <v>186</v>
      </c>
      <c r="H18" s="304" t="s">
        <v>186</v>
      </c>
      <c r="I18" s="386" t="s">
        <v>1147</v>
      </c>
      <c r="J18" s="397" t="s">
        <v>94</v>
      </c>
      <c r="K18" s="398" t="s">
        <v>94</v>
      </c>
      <c r="L18" s="398" t="s">
        <v>94</v>
      </c>
      <c r="M18" s="389" t="s">
        <v>1207</v>
      </c>
      <c r="N18" s="399" t="s">
        <v>1219</v>
      </c>
      <c r="O18" s="400" t="s">
        <v>1195</v>
      </c>
      <c r="P18" s="399" t="s">
        <v>2066</v>
      </c>
      <c r="Q18" s="305" t="s">
        <v>1229</v>
      </c>
      <c r="R18" s="401" t="s">
        <v>1233</v>
      </c>
      <c r="S18" s="305" t="s">
        <v>1250</v>
      </c>
      <c r="T18" s="401" t="s">
        <v>1261</v>
      </c>
      <c r="U18" s="402" t="s">
        <v>1152</v>
      </c>
      <c r="V18" s="305" t="s">
        <v>1299</v>
      </c>
      <c r="W18" s="305"/>
      <c r="X18" s="771"/>
    </row>
    <row r="19" spans="1:24" ht="14.25" customHeight="1" x14ac:dyDescent="0.3">
      <c r="A19" s="394" t="s">
        <v>266</v>
      </c>
      <c r="B19" s="395" t="s">
        <v>267</v>
      </c>
      <c r="C19" s="395" t="s">
        <v>295</v>
      </c>
      <c r="D19" s="305" t="s">
        <v>304</v>
      </c>
      <c r="E19" s="304" t="s">
        <v>2429</v>
      </c>
      <c r="F19" s="394" t="s">
        <v>194</v>
      </c>
      <c r="G19" s="396" t="s">
        <v>186</v>
      </c>
      <c r="H19" s="304" t="s">
        <v>186</v>
      </c>
      <c r="I19" s="386" t="s">
        <v>1147</v>
      </c>
      <c r="J19" s="397" t="s">
        <v>2065</v>
      </c>
      <c r="K19" s="398" t="s">
        <v>1202</v>
      </c>
      <c r="L19" s="398" t="s">
        <v>1203</v>
      </c>
      <c r="M19" s="389" t="s">
        <v>267</v>
      </c>
      <c r="N19" s="399" t="s">
        <v>1219</v>
      </c>
      <c r="O19" s="400" t="s">
        <v>1195</v>
      </c>
      <c r="P19" s="399" t="s">
        <v>2066</v>
      </c>
      <c r="Q19" s="305" t="s">
        <v>1229</v>
      </c>
      <c r="R19" s="401" t="s">
        <v>1233</v>
      </c>
      <c r="S19" s="305" t="s">
        <v>1250</v>
      </c>
      <c r="T19" s="401" t="s">
        <v>1261</v>
      </c>
      <c r="U19" s="403" t="s">
        <v>1152</v>
      </c>
      <c r="V19" s="305" t="s">
        <v>1272</v>
      </c>
      <c r="W19" s="305"/>
      <c r="X19" s="772"/>
    </row>
    <row r="20" spans="1:24" ht="14.25" customHeight="1" x14ac:dyDescent="0.3">
      <c r="A20" s="394" t="s">
        <v>266</v>
      </c>
      <c r="B20" s="395" t="s">
        <v>267</v>
      </c>
      <c r="C20" s="395" t="s">
        <v>295</v>
      </c>
      <c r="D20" s="305" t="s">
        <v>306</v>
      </c>
      <c r="E20" s="304" t="s">
        <v>2430</v>
      </c>
      <c r="F20" s="394" t="s">
        <v>194</v>
      </c>
      <c r="G20" s="396" t="s">
        <v>186</v>
      </c>
      <c r="H20" s="304" t="s">
        <v>186</v>
      </c>
      <c r="I20" s="386" t="s">
        <v>1147</v>
      </c>
      <c r="J20" s="397" t="s">
        <v>94</v>
      </c>
      <c r="K20" s="398" t="s">
        <v>94</v>
      </c>
      <c r="L20" s="398" t="s">
        <v>94</v>
      </c>
      <c r="M20" s="389" t="s">
        <v>1207</v>
      </c>
      <c r="N20" s="399" t="s">
        <v>1219</v>
      </c>
      <c r="O20" s="400" t="s">
        <v>1195</v>
      </c>
      <c r="P20" s="399" t="s">
        <v>2066</v>
      </c>
      <c r="Q20" s="305" t="s">
        <v>1229</v>
      </c>
      <c r="R20" s="401" t="s">
        <v>1245</v>
      </c>
      <c r="S20" s="305" t="s">
        <v>1255</v>
      </c>
      <c r="T20" s="401" t="s">
        <v>1261</v>
      </c>
      <c r="U20" s="402" t="s">
        <v>1152</v>
      </c>
      <c r="V20" s="305" t="s">
        <v>1299</v>
      </c>
      <c r="W20" s="305"/>
      <c r="X20" s="771"/>
    </row>
    <row r="21" spans="1:24" ht="15" customHeight="1" x14ac:dyDescent="0.3">
      <c r="A21" s="394" t="s">
        <v>266</v>
      </c>
      <c r="B21" s="395" t="s">
        <v>267</v>
      </c>
      <c r="C21" s="395" t="s">
        <v>308</v>
      </c>
      <c r="D21" s="305" t="s">
        <v>309</v>
      </c>
      <c r="E21" s="304" t="s">
        <v>2410</v>
      </c>
      <c r="F21" s="394" t="s">
        <v>194</v>
      </c>
      <c r="G21" s="396" t="s">
        <v>186</v>
      </c>
      <c r="H21" s="304" t="s">
        <v>186</v>
      </c>
      <c r="I21" s="386" t="s">
        <v>111</v>
      </c>
      <c r="J21" s="397" t="s">
        <v>94</v>
      </c>
      <c r="K21" s="398" t="s">
        <v>94</v>
      </c>
      <c r="L21" s="398" t="s">
        <v>94</v>
      </c>
      <c r="M21" s="389" t="s">
        <v>111</v>
      </c>
      <c r="N21" s="399" t="s">
        <v>1220</v>
      </c>
      <c r="O21" s="400" t="s">
        <v>1198</v>
      </c>
      <c r="P21" s="399" t="s">
        <v>2067</v>
      </c>
      <c r="Q21" s="305" t="s">
        <v>1227</v>
      </c>
      <c r="R21" s="401" t="s">
        <v>1236</v>
      </c>
      <c r="S21" s="305" t="s">
        <v>1252</v>
      </c>
      <c r="T21" s="401" t="s">
        <v>1261</v>
      </c>
      <c r="U21" s="403" t="s">
        <v>1152</v>
      </c>
      <c r="V21" s="305" t="s">
        <v>1272</v>
      </c>
      <c r="W21" s="305"/>
      <c r="X21" s="773"/>
    </row>
    <row r="22" spans="1:24" ht="15" customHeight="1" x14ac:dyDescent="0.3">
      <c r="A22" s="394" t="s">
        <v>266</v>
      </c>
      <c r="B22" s="395" t="s">
        <v>267</v>
      </c>
      <c r="C22" s="395" t="s">
        <v>308</v>
      </c>
      <c r="D22" s="305" t="s">
        <v>311</v>
      </c>
      <c r="E22" s="304" t="s">
        <v>2424</v>
      </c>
      <c r="F22" s="394" t="s">
        <v>194</v>
      </c>
      <c r="G22" s="396" t="s">
        <v>186</v>
      </c>
      <c r="H22" s="304" t="s">
        <v>186</v>
      </c>
      <c r="I22" s="386" t="s">
        <v>111</v>
      </c>
      <c r="J22" s="397" t="s">
        <v>94</v>
      </c>
      <c r="K22" s="398" t="s">
        <v>94</v>
      </c>
      <c r="L22" s="398" t="s">
        <v>94</v>
      </c>
      <c r="M22" s="389" t="s">
        <v>114</v>
      </c>
      <c r="N22" s="399" t="s">
        <v>1220</v>
      </c>
      <c r="O22" s="400" t="s">
        <v>1198</v>
      </c>
      <c r="P22" s="399" t="s">
        <v>2067</v>
      </c>
      <c r="Q22" s="305" t="s">
        <v>1227</v>
      </c>
      <c r="R22" s="401" t="s">
        <v>1236</v>
      </c>
      <c r="S22" s="305" t="s">
        <v>1252</v>
      </c>
      <c r="T22" s="401" t="s">
        <v>1261</v>
      </c>
      <c r="U22" s="403" t="s">
        <v>1152</v>
      </c>
      <c r="V22" s="305" t="s">
        <v>1272</v>
      </c>
      <c r="W22" s="305"/>
      <c r="X22" s="773"/>
    </row>
    <row r="23" spans="1:24" ht="14.5" customHeight="1" x14ac:dyDescent="0.3">
      <c r="A23" s="394" t="s">
        <v>266</v>
      </c>
      <c r="B23" s="395" t="s">
        <v>267</v>
      </c>
      <c r="C23" s="395" t="s">
        <v>308</v>
      </c>
      <c r="D23" s="305" t="s">
        <v>313</v>
      </c>
      <c r="E23" s="304" t="s">
        <v>2443</v>
      </c>
      <c r="F23" s="394" t="s">
        <v>194</v>
      </c>
      <c r="G23" s="396" t="s">
        <v>186</v>
      </c>
      <c r="H23" s="304" t="s">
        <v>186</v>
      </c>
      <c r="I23" s="386" t="s">
        <v>111</v>
      </c>
      <c r="J23" s="397" t="s">
        <v>94</v>
      </c>
      <c r="K23" s="398" t="s">
        <v>94</v>
      </c>
      <c r="L23" s="398" t="s">
        <v>94</v>
      </c>
      <c r="M23" s="389" t="s">
        <v>111</v>
      </c>
      <c r="N23" s="399" t="s">
        <v>1220</v>
      </c>
      <c r="O23" s="400" t="s">
        <v>1198</v>
      </c>
      <c r="P23" s="399" t="s">
        <v>2067</v>
      </c>
      <c r="Q23" s="305" t="s">
        <v>1227</v>
      </c>
      <c r="R23" s="401" t="s">
        <v>1236</v>
      </c>
      <c r="S23" s="305" t="s">
        <v>1252</v>
      </c>
      <c r="T23" s="401" t="s">
        <v>1261</v>
      </c>
      <c r="U23" s="403" t="s">
        <v>1152</v>
      </c>
      <c r="V23" s="305" t="s">
        <v>1272</v>
      </c>
      <c r="W23" s="305"/>
      <c r="X23" s="773"/>
    </row>
    <row r="24" spans="1:24" ht="14.25" customHeight="1" x14ac:dyDescent="0.3">
      <c r="A24" s="394" t="s">
        <v>266</v>
      </c>
      <c r="B24" s="395" t="s">
        <v>267</v>
      </c>
      <c r="C24" s="395" t="s">
        <v>308</v>
      </c>
      <c r="D24" s="305" t="s">
        <v>315</v>
      </c>
      <c r="E24" s="304" t="s">
        <v>2444</v>
      </c>
      <c r="F24" s="394" t="s">
        <v>194</v>
      </c>
      <c r="G24" s="396" t="s">
        <v>186</v>
      </c>
      <c r="H24" s="304" t="s">
        <v>186</v>
      </c>
      <c r="I24" s="386" t="s">
        <v>111</v>
      </c>
      <c r="J24" s="397" t="s">
        <v>94</v>
      </c>
      <c r="K24" s="398" t="s">
        <v>94</v>
      </c>
      <c r="L24" s="398" t="s">
        <v>94</v>
      </c>
      <c r="M24" s="389" t="s">
        <v>111</v>
      </c>
      <c r="N24" s="399" t="s">
        <v>1220</v>
      </c>
      <c r="O24" s="400" t="s">
        <v>1198</v>
      </c>
      <c r="P24" s="399" t="s">
        <v>2067</v>
      </c>
      <c r="Q24" s="305" t="s">
        <v>1227</v>
      </c>
      <c r="R24" s="401" t="s">
        <v>1236</v>
      </c>
      <c r="S24" s="305" t="s">
        <v>1252</v>
      </c>
      <c r="T24" s="401" t="s">
        <v>1261</v>
      </c>
      <c r="U24" s="403" t="s">
        <v>1152</v>
      </c>
      <c r="V24" s="305" t="s">
        <v>1272</v>
      </c>
      <c r="W24" s="305"/>
      <c r="X24" s="773"/>
    </row>
    <row r="25" spans="1:24" ht="14.25" customHeight="1" x14ac:dyDescent="0.3">
      <c r="A25" s="394" t="s">
        <v>266</v>
      </c>
      <c r="B25" s="395" t="s">
        <v>267</v>
      </c>
      <c r="C25" s="395" t="s">
        <v>308</v>
      </c>
      <c r="D25" s="305" t="s">
        <v>317</v>
      </c>
      <c r="E25" s="304" t="s">
        <v>2445</v>
      </c>
      <c r="F25" s="394" t="s">
        <v>194</v>
      </c>
      <c r="G25" s="396" t="s">
        <v>186</v>
      </c>
      <c r="H25" s="304" t="s">
        <v>186</v>
      </c>
      <c r="I25" s="386" t="s">
        <v>111</v>
      </c>
      <c r="J25" s="397" t="s">
        <v>94</v>
      </c>
      <c r="K25" s="398" t="s">
        <v>94</v>
      </c>
      <c r="L25" s="398" t="s">
        <v>94</v>
      </c>
      <c r="M25" s="389" t="s">
        <v>111</v>
      </c>
      <c r="N25" s="399" t="s">
        <v>1220</v>
      </c>
      <c r="O25" s="400" t="s">
        <v>1198</v>
      </c>
      <c r="P25" s="399" t="s">
        <v>2067</v>
      </c>
      <c r="Q25" s="305" t="s">
        <v>1227</v>
      </c>
      <c r="R25" s="401" t="s">
        <v>1236</v>
      </c>
      <c r="S25" s="305" t="s">
        <v>1252</v>
      </c>
      <c r="T25" s="401" t="s">
        <v>1261</v>
      </c>
      <c r="U25" s="403" t="s">
        <v>1152</v>
      </c>
      <c r="V25" s="305" t="s">
        <v>1272</v>
      </c>
      <c r="W25" s="305"/>
      <c r="X25" s="773"/>
    </row>
    <row r="26" spans="1:24" ht="14.25" customHeight="1" x14ac:dyDescent="0.3">
      <c r="A26" s="394" t="s">
        <v>266</v>
      </c>
      <c r="B26" s="395" t="s">
        <v>267</v>
      </c>
      <c r="C26" s="395" t="s">
        <v>308</v>
      </c>
      <c r="D26" s="305" t="s">
        <v>319</v>
      </c>
      <c r="E26" s="304" t="s">
        <v>2446</v>
      </c>
      <c r="F26" s="394" t="s">
        <v>194</v>
      </c>
      <c r="G26" s="396" t="s">
        <v>186</v>
      </c>
      <c r="H26" s="304" t="s">
        <v>186</v>
      </c>
      <c r="I26" s="386" t="s">
        <v>111</v>
      </c>
      <c r="J26" s="397" t="s">
        <v>94</v>
      </c>
      <c r="K26" s="398" t="s">
        <v>94</v>
      </c>
      <c r="L26" s="398" t="s">
        <v>94</v>
      </c>
      <c r="M26" s="389" t="s">
        <v>111</v>
      </c>
      <c r="N26" s="399" t="s">
        <v>1220</v>
      </c>
      <c r="O26" s="400" t="s">
        <v>1198</v>
      </c>
      <c r="P26" s="399" t="s">
        <v>2067</v>
      </c>
      <c r="Q26" s="305" t="s">
        <v>1227</v>
      </c>
      <c r="R26" s="401" t="s">
        <v>1236</v>
      </c>
      <c r="S26" s="305" t="s">
        <v>1252</v>
      </c>
      <c r="T26" s="401" t="s">
        <v>1261</v>
      </c>
      <c r="U26" s="403" t="s">
        <v>1152</v>
      </c>
      <c r="V26" s="305" t="s">
        <v>1272</v>
      </c>
      <c r="W26" s="305"/>
      <c r="X26" s="773"/>
    </row>
    <row r="27" spans="1:24" ht="14.25" customHeight="1" x14ac:dyDescent="0.3">
      <c r="A27" s="394" t="s">
        <v>266</v>
      </c>
      <c r="B27" s="395" t="s">
        <v>267</v>
      </c>
      <c r="C27" s="395" t="s">
        <v>308</v>
      </c>
      <c r="D27" s="305" t="s">
        <v>321</v>
      </c>
      <c r="E27" s="304" t="s">
        <v>2448</v>
      </c>
      <c r="F27" s="394" t="s">
        <v>194</v>
      </c>
      <c r="G27" s="396" t="s">
        <v>186</v>
      </c>
      <c r="H27" s="304" t="s">
        <v>186</v>
      </c>
      <c r="I27" s="386" t="s">
        <v>111</v>
      </c>
      <c r="J27" s="397" t="s">
        <v>94</v>
      </c>
      <c r="K27" s="398" t="s">
        <v>94</v>
      </c>
      <c r="L27" s="398" t="s">
        <v>94</v>
      </c>
      <c r="M27" s="389" t="s">
        <v>117</v>
      </c>
      <c r="N27" s="399" t="s">
        <v>1220</v>
      </c>
      <c r="O27" s="400" t="s">
        <v>1198</v>
      </c>
      <c r="P27" s="399" t="s">
        <v>2067</v>
      </c>
      <c r="Q27" s="305" t="s">
        <v>1227</v>
      </c>
      <c r="R27" s="401" t="s">
        <v>1236</v>
      </c>
      <c r="S27" s="305" t="s">
        <v>1252</v>
      </c>
      <c r="T27" s="401" t="s">
        <v>1261</v>
      </c>
      <c r="U27" s="403" t="s">
        <v>1152</v>
      </c>
      <c r="V27" s="305" t="s">
        <v>1272</v>
      </c>
      <c r="W27" s="305"/>
      <c r="X27" s="773"/>
    </row>
    <row r="28" spans="1:24" ht="14.25" customHeight="1" x14ac:dyDescent="0.3">
      <c r="A28" s="394" t="s">
        <v>266</v>
      </c>
      <c r="B28" s="395" t="s">
        <v>267</v>
      </c>
      <c r="C28" s="395" t="s">
        <v>308</v>
      </c>
      <c r="D28" s="305" t="s">
        <v>323</v>
      </c>
      <c r="E28" s="304" t="s">
        <v>2450</v>
      </c>
      <c r="F28" s="394" t="s">
        <v>194</v>
      </c>
      <c r="G28" s="396" t="s">
        <v>186</v>
      </c>
      <c r="H28" s="304" t="s">
        <v>186</v>
      </c>
      <c r="I28" s="386" t="s">
        <v>111</v>
      </c>
      <c r="J28" s="397" t="s">
        <v>94</v>
      </c>
      <c r="K28" s="398" t="s">
        <v>94</v>
      </c>
      <c r="L28" s="398" t="s">
        <v>94</v>
      </c>
      <c r="M28" s="389" t="s">
        <v>111</v>
      </c>
      <c r="N28" s="399" t="s">
        <v>1220</v>
      </c>
      <c r="O28" s="400" t="s">
        <v>1198</v>
      </c>
      <c r="P28" s="399" t="s">
        <v>2067</v>
      </c>
      <c r="Q28" s="305" t="s">
        <v>1227</v>
      </c>
      <c r="R28" s="401" t="s">
        <v>1236</v>
      </c>
      <c r="S28" s="305" t="s">
        <v>1252</v>
      </c>
      <c r="T28" s="401" t="s">
        <v>1261</v>
      </c>
      <c r="U28" s="403" t="s">
        <v>1152</v>
      </c>
      <c r="V28" s="305" t="s">
        <v>1272</v>
      </c>
      <c r="W28" s="305"/>
      <c r="X28" s="773"/>
    </row>
    <row r="29" spans="1:24" ht="14.25" customHeight="1" x14ac:dyDescent="0.3">
      <c r="A29" s="394" t="s">
        <v>266</v>
      </c>
      <c r="B29" s="395" t="s">
        <v>267</v>
      </c>
      <c r="C29" s="395" t="s">
        <v>325</v>
      </c>
      <c r="D29" s="305" t="s">
        <v>326</v>
      </c>
      <c r="E29" s="304" t="s">
        <v>2431</v>
      </c>
      <c r="F29" s="394" t="s">
        <v>194</v>
      </c>
      <c r="G29" s="396" t="s">
        <v>186</v>
      </c>
      <c r="H29" s="304" t="s">
        <v>186</v>
      </c>
      <c r="I29" s="386" t="s">
        <v>1147</v>
      </c>
      <c r="J29" s="397" t="s">
        <v>2065</v>
      </c>
      <c r="K29" s="398" t="s">
        <v>1202</v>
      </c>
      <c r="L29" s="398" t="s">
        <v>1203</v>
      </c>
      <c r="M29" s="389" t="s">
        <v>267</v>
      </c>
      <c r="N29" s="399" t="s">
        <v>1220</v>
      </c>
      <c r="O29" s="400" t="s">
        <v>1198</v>
      </c>
      <c r="P29" s="399" t="s">
        <v>2067</v>
      </c>
      <c r="Q29" s="305" t="s">
        <v>1227</v>
      </c>
      <c r="R29" s="401" t="s">
        <v>1233</v>
      </c>
      <c r="S29" s="305" t="s">
        <v>1250</v>
      </c>
      <c r="T29" s="401" t="s">
        <v>1261</v>
      </c>
      <c r="U29" s="402" t="s">
        <v>1152</v>
      </c>
      <c r="V29" s="305" t="s">
        <v>1294</v>
      </c>
      <c r="W29" s="305"/>
      <c r="X29" s="771"/>
    </row>
    <row r="30" spans="1:24" ht="14.25" customHeight="1" x14ac:dyDescent="0.3">
      <c r="A30" s="394" t="s">
        <v>266</v>
      </c>
      <c r="B30" s="395" t="s">
        <v>267</v>
      </c>
      <c r="C30" s="395" t="s">
        <v>325</v>
      </c>
      <c r="D30" s="305" t="s">
        <v>328</v>
      </c>
      <c r="E30" s="304" t="s">
        <v>2458</v>
      </c>
      <c r="F30" s="394" t="s">
        <v>194</v>
      </c>
      <c r="G30" s="396" t="s">
        <v>186</v>
      </c>
      <c r="H30" s="304" t="s">
        <v>186</v>
      </c>
      <c r="I30" s="386" t="s">
        <v>1147</v>
      </c>
      <c r="J30" s="397" t="s">
        <v>2065</v>
      </c>
      <c r="K30" s="398" t="s">
        <v>1202</v>
      </c>
      <c r="L30" s="398" t="s">
        <v>1203</v>
      </c>
      <c r="M30" s="389" t="s">
        <v>267</v>
      </c>
      <c r="N30" s="399" t="s">
        <v>1219</v>
      </c>
      <c r="O30" s="400" t="s">
        <v>1197</v>
      </c>
      <c r="P30" s="399" t="s">
        <v>2066</v>
      </c>
      <c r="Q30" s="305" t="s">
        <v>1229</v>
      </c>
      <c r="R30" s="401" t="s">
        <v>1233</v>
      </c>
      <c r="S30" s="305" t="s">
        <v>1250</v>
      </c>
      <c r="T30" s="401" t="s">
        <v>1261</v>
      </c>
      <c r="U30" s="402" t="s">
        <v>1152</v>
      </c>
      <c r="V30" s="305" t="s">
        <v>1272</v>
      </c>
      <c r="W30" s="305"/>
      <c r="X30" s="771"/>
    </row>
    <row r="31" spans="1:24" ht="14.25" customHeight="1" x14ac:dyDescent="0.3">
      <c r="A31" s="394" t="s">
        <v>266</v>
      </c>
      <c r="B31" s="395" t="s">
        <v>330</v>
      </c>
      <c r="C31" s="395" t="s">
        <v>331</v>
      </c>
      <c r="D31" s="305" t="s">
        <v>269</v>
      </c>
      <c r="E31" s="304" t="s">
        <v>2409</v>
      </c>
      <c r="F31" s="394" t="s">
        <v>194</v>
      </c>
      <c r="G31" s="396" t="s">
        <v>186</v>
      </c>
      <c r="H31" s="304" t="s">
        <v>186</v>
      </c>
      <c r="I31" s="386" t="s">
        <v>1147</v>
      </c>
      <c r="J31" s="397" t="s">
        <v>2065</v>
      </c>
      <c r="K31" s="398" t="s">
        <v>1202</v>
      </c>
      <c r="L31" s="398" t="s">
        <v>1203</v>
      </c>
      <c r="M31" s="389" t="s">
        <v>267</v>
      </c>
      <c r="N31" s="399" t="s">
        <v>1219</v>
      </c>
      <c r="O31" s="400" t="s">
        <v>1196</v>
      </c>
      <c r="P31" s="399" t="s">
        <v>2066</v>
      </c>
      <c r="Q31" s="305" t="s">
        <v>1229</v>
      </c>
      <c r="R31" s="401" t="s">
        <v>1233</v>
      </c>
      <c r="S31" s="305" t="s">
        <v>1250</v>
      </c>
      <c r="T31" s="401" t="s">
        <v>1261</v>
      </c>
      <c r="U31" s="402" t="s">
        <v>1152</v>
      </c>
      <c r="V31" s="305" t="s">
        <v>342</v>
      </c>
      <c r="W31" s="305"/>
      <c r="X31" s="771"/>
    </row>
    <row r="32" spans="1:24" ht="14.25" customHeight="1" x14ac:dyDescent="0.3">
      <c r="A32" s="394" t="s">
        <v>266</v>
      </c>
      <c r="B32" s="395" t="s">
        <v>330</v>
      </c>
      <c r="C32" s="395" t="s">
        <v>331</v>
      </c>
      <c r="D32" s="305" t="s">
        <v>332</v>
      </c>
      <c r="E32" s="304" t="s">
        <v>2449</v>
      </c>
      <c r="F32" s="394" t="s">
        <v>194</v>
      </c>
      <c r="G32" s="396" t="s">
        <v>186</v>
      </c>
      <c r="H32" s="304" t="s">
        <v>186</v>
      </c>
      <c r="I32" s="386" t="s">
        <v>1147</v>
      </c>
      <c r="J32" s="397" t="s">
        <v>2065</v>
      </c>
      <c r="K32" s="398" t="s">
        <v>1202</v>
      </c>
      <c r="L32" s="398" t="s">
        <v>1203</v>
      </c>
      <c r="M32" s="389" t="s">
        <v>267</v>
      </c>
      <c r="N32" s="399" t="s">
        <v>1219</v>
      </c>
      <c r="O32" s="400" t="s">
        <v>1195</v>
      </c>
      <c r="P32" s="399" t="s">
        <v>2068</v>
      </c>
      <c r="Q32" s="305" t="s">
        <v>1225</v>
      </c>
      <c r="R32" s="401" t="s">
        <v>1245</v>
      </c>
      <c r="S32" s="305" t="s">
        <v>1255</v>
      </c>
      <c r="T32" s="401" t="s">
        <v>1261</v>
      </c>
      <c r="U32" s="402" t="s">
        <v>1152</v>
      </c>
      <c r="V32" s="305" t="s">
        <v>1294</v>
      </c>
      <c r="W32" s="305"/>
      <c r="X32" s="772"/>
    </row>
    <row r="33" spans="1:24" ht="14.25" customHeight="1" x14ac:dyDescent="0.3">
      <c r="A33" s="394" t="s">
        <v>266</v>
      </c>
      <c r="B33" s="395" t="s">
        <v>330</v>
      </c>
      <c r="C33" s="395" t="s">
        <v>331</v>
      </c>
      <c r="D33" s="305" t="s">
        <v>334</v>
      </c>
      <c r="E33" s="304" t="s">
        <v>2453</v>
      </c>
      <c r="F33" s="394" t="s">
        <v>194</v>
      </c>
      <c r="G33" s="396" t="s">
        <v>186</v>
      </c>
      <c r="H33" s="304" t="s">
        <v>186</v>
      </c>
      <c r="I33" s="386" t="s">
        <v>1147</v>
      </c>
      <c r="J33" s="397" t="s">
        <v>2065</v>
      </c>
      <c r="K33" s="398" t="s">
        <v>1202</v>
      </c>
      <c r="L33" s="398" t="s">
        <v>1203</v>
      </c>
      <c r="M33" s="389" t="s">
        <v>267</v>
      </c>
      <c r="N33" s="399" t="s">
        <v>1219</v>
      </c>
      <c r="O33" s="400" t="s">
        <v>1194</v>
      </c>
      <c r="P33" s="399" t="s">
        <v>2068</v>
      </c>
      <c r="Q33" s="305" t="s">
        <v>1225</v>
      </c>
      <c r="R33" s="401" t="s">
        <v>1245</v>
      </c>
      <c r="S33" s="305" t="s">
        <v>1255</v>
      </c>
      <c r="T33" s="401" t="s">
        <v>1261</v>
      </c>
      <c r="U33" s="402" t="s">
        <v>1152</v>
      </c>
      <c r="V33" s="305" t="s">
        <v>342</v>
      </c>
      <c r="W33" s="305"/>
      <c r="X33" s="772"/>
    </row>
    <row r="34" spans="1:24" ht="14.25" customHeight="1" x14ac:dyDescent="0.3">
      <c r="A34" s="394" t="s">
        <v>266</v>
      </c>
      <c r="B34" s="395" t="s">
        <v>330</v>
      </c>
      <c r="C34" s="395" t="s">
        <v>335</v>
      </c>
      <c r="D34" s="305" t="s">
        <v>336</v>
      </c>
      <c r="E34" s="304" t="s">
        <v>2435</v>
      </c>
      <c r="F34" s="394" t="s">
        <v>194</v>
      </c>
      <c r="G34" s="396" t="s">
        <v>186</v>
      </c>
      <c r="H34" s="304" t="s">
        <v>186</v>
      </c>
      <c r="I34" s="386" t="s">
        <v>1147</v>
      </c>
      <c r="J34" s="397" t="s">
        <v>2065</v>
      </c>
      <c r="K34" s="398" t="s">
        <v>1202</v>
      </c>
      <c r="L34" s="398" t="s">
        <v>1203</v>
      </c>
      <c r="M34" s="389" t="s">
        <v>267</v>
      </c>
      <c r="N34" s="399" t="s">
        <v>1219</v>
      </c>
      <c r="O34" s="400" t="s">
        <v>1194</v>
      </c>
      <c r="P34" s="399" t="s">
        <v>2068</v>
      </c>
      <c r="Q34" s="305" t="s">
        <v>1225</v>
      </c>
      <c r="R34" s="401" t="s">
        <v>1233</v>
      </c>
      <c r="S34" s="305" t="s">
        <v>1250</v>
      </c>
      <c r="T34" s="401" t="s">
        <v>1261</v>
      </c>
      <c r="U34" s="402" t="s">
        <v>1152</v>
      </c>
      <c r="V34" s="305" t="s">
        <v>1292</v>
      </c>
      <c r="W34" s="305"/>
      <c r="X34" s="772"/>
    </row>
    <row r="35" spans="1:24" ht="14.25" customHeight="1" x14ac:dyDescent="0.3">
      <c r="A35" s="394" t="s">
        <v>266</v>
      </c>
      <c r="B35" s="395" t="s">
        <v>330</v>
      </c>
      <c r="C35" s="395" t="s">
        <v>335</v>
      </c>
      <c r="D35" s="305" t="s">
        <v>337</v>
      </c>
      <c r="E35" s="304" t="s">
        <v>2436</v>
      </c>
      <c r="F35" s="394" t="s">
        <v>194</v>
      </c>
      <c r="G35" s="396" t="s">
        <v>186</v>
      </c>
      <c r="H35" s="304" t="s">
        <v>186</v>
      </c>
      <c r="I35" s="386" t="s">
        <v>1147</v>
      </c>
      <c r="J35" s="397" t="s">
        <v>2065</v>
      </c>
      <c r="K35" s="398" t="s">
        <v>1202</v>
      </c>
      <c r="L35" s="398" t="s">
        <v>1203</v>
      </c>
      <c r="M35" s="389" t="s">
        <v>267</v>
      </c>
      <c r="N35" s="399" t="s">
        <v>1219</v>
      </c>
      <c r="O35" s="400" t="s">
        <v>1194</v>
      </c>
      <c r="P35" s="399" t="s">
        <v>2068</v>
      </c>
      <c r="Q35" s="305" t="s">
        <v>1225</v>
      </c>
      <c r="R35" s="401" t="s">
        <v>1233</v>
      </c>
      <c r="S35" s="305" t="s">
        <v>1250</v>
      </c>
      <c r="T35" s="401" t="s">
        <v>1261</v>
      </c>
      <c r="U35" s="402" t="s">
        <v>1152</v>
      </c>
      <c r="V35" s="305" t="s">
        <v>1292</v>
      </c>
      <c r="W35" s="305"/>
      <c r="X35" s="772"/>
    </row>
    <row r="36" spans="1:24" ht="14.25" customHeight="1" x14ac:dyDescent="0.3">
      <c r="A36" s="394" t="s">
        <v>266</v>
      </c>
      <c r="B36" s="395" t="s">
        <v>330</v>
      </c>
      <c r="C36" s="395" t="s">
        <v>335</v>
      </c>
      <c r="D36" s="305" t="s">
        <v>338</v>
      </c>
      <c r="E36" s="304" t="s">
        <v>2437</v>
      </c>
      <c r="F36" s="394" t="s">
        <v>194</v>
      </c>
      <c r="G36" s="396" t="s">
        <v>186</v>
      </c>
      <c r="H36" s="304" t="s">
        <v>186</v>
      </c>
      <c r="I36" s="386" t="s">
        <v>1147</v>
      </c>
      <c r="J36" s="397" t="s">
        <v>2065</v>
      </c>
      <c r="K36" s="398" t="s">
        <v>1202</v>
      </c>
      <c r="L36" s="398" t="s">
        <v>1203</v>
      </c>
      <c r="M36" s="389" t="s">
        <v>267</v>
      </c>
      <c r="N36" s="399" t="s">
        <v>1219</v>
      </c>
      <c r="O36" s="400" t="s">
        <v>1194</v>
      </c>
      <c r="P36" s="399" t="s">
        <v>2068</v>
      </c>
      <c r="Q36" s="305" t="s">
        <v>1225</v>
      </c>
      <c r="R36" s="401" t="s">
        <v>1245</v>
      </c>
      <c r="S36" s="305" t="s">
        <v>1255</v>
      </c>
      <c r="T36" s="401" t="s">
        <v>1261</v>
      </c>
      <c r="U36" s="402" t="s">
        <v>1152</v>
      </c>
      <c r="V36" s="305" t="s">
        <v>1292</v>
      </c>
      <c r="W36" s="305"/>
      <c r="X36" s="772"/>
    </row>
    <row r="37" spans="1:24" ht="14.25" customHeight="1" x14ac:dyDescent="0.3">
      <c r="A37" s="394" t="s">
        <v>266</v>
      </c>
      <c r="B37" s="395" t="s">
        <v>330</v>
      </c>
      <c r="C37" s="395" t="s">
        <v>335</v>
      </c>
      <c r="D37" s="305" t="s">
        <v>339</v>
      </c>
      <c r="E37" s="304" t="s">
        <v>2438</v>
      </c>
      <c r="F37" s="394" t="s">
        <v>194</v>
      </c>
      <c r="G37" s="396" t="s">
        <v>186</v>
      </c>
      <c r="H37" s="304" t="s">
        <v>186</v>
      </c>
      <c r="I37" s="386" t="s">
        <v>1147</v>
      </c>
      <c r="J37" s="397" t="s">
        <v>2065</v>
      </c>
      <c r="K37" s="398" t="s">
        <v>1202</v>
      </c>
      <c r="L37" s="398" t="s">
        <v>1203</v>
      </c>
      <c r="M37" s="389" t="s">
        <v>267</v>
      </c>
      <c r="N37" s="399" t="s">
        <v>1219</v>
      </c>
      <c r="O37" s="400" t="s">
        <v>1195</v>
      </c>
      <c r="P37" s="399" t="s">
        <v>2068</v>
      </c>
      <c r="Q37" s="305" t="s">
        <v>1225</v>
      </c>
      <c r="R37" s="401" t="s">
        <v>1245</v>
      </c>
      <c r="S37" s="305" t="s">
        <v>1255</v>
      </c>
      <c r="T37" s="401" t="s">
        <v>1261</v>
      </c>
      <c r="U37" s="402" t="s">
        <v>1152</v>
      </c>
      <c r="V37" s="305" t="s">
        <v>1292</v>
      </c>
      <c r="W37" s="305"/>
      <c r="X37" s="772"/>
    </row>
    <row r="38" spans="1:24" ht="14.25" customHeight="1" x14ac:dyDescent="0.3">
      <c r="A38" s="394" t="s">
        <v>266</v>
      </c>
      <c r="B38" s="395" t="s">
        <v>330</v>
      </c>
      <c r="C38" s="395" t="s">
        <v>340</v>
      </c>
      <c r="D38" s="305" t="s">
        <v>341</v>
      </c>
      <c r="E38" s="304" t="s">
        <v>2452</v>
      </c>
      <c r="F38" s="394" t="s">
        <v>194</v>
      </c>
      <c r="G38" s="396" t="s">
        <v>186</v>
      </c>
      <c r="H38" s="304" t="s">
        <v>186</v>
      </c>
      <c r="I38" s="386" t="s">
        <v>1147</v>
      </c>
      <c r="J38" s="397" t="s">
        <v>2065</v>
      </c>
      <c r="K38" s="398" t="s">
        <v>1202</v>
      </c>
      <c r="L38" s="398" t="s">
        <v>1203</v>
      </c>
      <c r="M38" s="389" t="s">
        <v>267</v>
      </c>
      <c r="N38" s="399" t="s">
        <v>1219</v>
      </c>
      <c r="O38" s="400" t="s">
        <v>1194</v>
      </c>
      <c r="P38" s="399" t="s">
        <v>2068</v>
      </c>
      <c r="Q38" s="305" t="s">
        <v>1225</v>
      </c>
      <c r="R38" s="401" t="s">
        <v>1233</v>
      </c>
      <c r="S38" s="305" t="s">
        <v>1250</v>
      </c>
      <c r="T38" s="401" t="s">
        <v>1261</v>
      </c>
      <c r="U38" s="402" t="s">
        <v>1152</v>
      </c>
      <c r="V38" s="305" t="s">
        <v>1292</v>
      </c>
      <c r="W38" s="305"/>
      <c r="X38" s="772"/>
    </row>
    <row r="39" spans="1:24" ht="14.25" customHeight="1" x14ac:dyDescent="0.3">
      <c r="A39" s="394" t="s">
        <v>266</v>
      </c>
      <c r="B39" s="395" t="s">
        <v>330</v>
      </c>
      <c r="C39" s="395" t="s">
        <v>342</v>
      </c>
      <c r="D39" s="305" t="s">
        <v>343</v>
      </c>
      <c r="E39" s="304" t="s">
        <v>2454</v>
      </c>
      <c r="F39" s="394" t="s">
        <v>194</v>
      </c>
      <c r="G39" s="396" t="s">
        <v>186</v>
      </c>
      <c r="H39" s="304" t="s">
        <v>186</v>
      </c>
      <c r="I39" s="386" t="s">
        <v>1147</v>
      </c>
      <c r="J39" s="397" t="s">
        <v>2065</v>
      </c>
      <c r="K39" s="398" t="s">
        <v>1202</v>
      </c>
      <c r="L39" s="398" t="s">
        <v>1203</v>
      </c>
      <c r="M39" s="389" t="s">
        <v>267</v>
      </c>
      <c r="N39" s="399" t="s">
        <v>1219</v>
      </c>
      <c r="O39" s="400" t="s">
        <v>1194</v>
      </c>
      <c r="P39" s="399" t="s">
        <v>2068</v>
      </c>
      <c r="Q39" s="305" t="s">
        <v>1225</v>
      </c>
      <c r="R39" s="401" t="s">
        <v>1245</v>
      </c>
      <c r="S39" s="305" t="s">
        <v>1255</v>
      </c>
      <c r="T39" s="401" t="s">
        <v>1261</v>
      </c>
      <c r="U39" s="402" t="s">
        <v>1152</v>
      </c>
      <c r="V39" s="305" t="s">
        <v>342</v>
      </c>
      <c r="W39" s="305"/>
      <c r="X39" s="772"/>
    </row>
    <row r="40" spans="1:24" ht="14.25" customHeight="1" x14ac:dyDescent="0.3">
      <c r="A40" s="394" t="s">
        <v>266</v>
      </c>
      <c r="B40" s="395" t="s">
        <v>330</v>
      </c>
      <c r="C40" s="395" t="s">
        <v>342</v>
      </c>
      <c r="D40" s="305" t="s">
        <v>344</v>
      </c>
      <c r="E40" s="304" t="s">
        <v>2455</v>
      </c>
      <c r="F40" s="394" t="s">
        <v>194</v>
      </c>
      <c r="G40" s="396" t="s">
        <v>186</v>
      </c>
      <c r="H40" s="304" t="s">
        <v>186</v>
      </c>
      <c r="I40" s="386" t="s">
        <v>1147</v>
      </c>
      <c r="J40" s="397" t="s">
        <v>2065</v>
      </c>
      <c r="K40" s="398" t="s">
        <v>1202</v>
      </c>
      <c r="L40" s="398" t="s">
        <v>1203</v>
      </c>
      <c r="M40" s="389" t="s">
        <v>267</v>
      </c>
      <c r="N40" s="399" t="s">
        <v>1219</v>
      </c>
      <c r="O40" s="400" t="s">
        <v>1194</v>
      </c>
      <c r="P40" s="399" t="s">
        <v>2068</v>
      </c>
      <c r="Q40" s="305" t="s">
        <v>1225</v>
      </c>
      <c r="R40" s="401" t="s">
        <v>1233</v>
      </c>
      <c r="S40" s="305" t="s">
        <v>1250</v>
      </c>
      <c r="T40" s="401" t="s">
        <v>1261</v>
      </c>
      <c r="U40" s="402" t="s">
        <v>1152</v>
      </c>
      <c r="V40" s="305" t="s">
        <v>342</v>
      </c>
      <c r="W40" s="305"/>
      <c r="X40" s="772"/>
    </row>
    <row r="41" spans="1:24" ht="14.25" customHeight="1" x14ac:dyDescent="0.3">
      <c r="A41" s="394" t="s">
        <v>266</v>
      </c>
      <c r="B41" s="395" t="s">
        <v>330</v>
      </c>
      <c r="C41" s="395" t="s">
        <v>345</v>
      </c>
      <c r="D41" s="305" t="s">
        <v>346</v>
      </c>
      <c r="E41" s="304" t="s">
        <v>2412</v>
      </c>
      <c r="F41" s="394" t="s">
        <v>194</v>
      </c>
      <c r="G41" s="396" t="s">
        <v>186</v>
      </c>
      <c r="H41" s="304" t="s">
        <v>186</v>
      </c>
      <c r="I41" s="386" t="s">
        <v>1147</v>
      </c>
      <c r="J41" s="397" t="s">
        <v>2065</v>
      </c>
      <c r="K41" s="398" t="s">
        <v>1202</v>
      </c>
      <c r="L41" s="398" t="s">
        <v>1203</v>
      </c>
      <c r="M41" s="389" t="s">
        <v>267</v>
      </c>
      <c r="N41" s="399" t="s">
        <v>1219</v>
      </c>
      <c r="O41" s="400" t="s">
        <v>1197</v>
      </c>
      <c r="P41" s="399" t="s">
        <v>2066</v>
      </c>
      <c r="Q41" s="305" t="s">
        <v>1229</v>
      </c>
      <c r="R41" s="401" t="s">
        <v>1233</v>
      </c>
      <c r="S41" s="305" t="s">
        <v>1250</v>
      </c>
      <c r="T41" s="401" t="s">
        <v>1261</v>
      </c>
      <c r="U41" s="404" t="s">
        <v>1152</v>
      </c>
      <c r="V41" s="305" t="s">
        <v>1294</v>
      </c>
      <c r="W41" s="305"/>
      <c r="X41" s="771"/>
    </row>
    <row r="42" spans="1:24" ht="14.25" customHeight="1" x14ac:dyDescent="0.3">
      <c r="A42" s="394" t="s">
        <v>266</v>
      </c>
      <c r="B42" s="395" t="s">
        <v>330</v>
      </c>
      <c r="C42" s="395" t="s">
        <v>345</v>
      </c>
      <c r="D42" s="305" t="s">
        <v>347</v>
      </c>
      <c r="E42" s="304" t="s">
        <v>2423</v>
      </c>
      <c r="F42" s="394" t="s">
        <v>194</v>
      </c>
      <c r="G42" s="396" t="s">
        <v>186</v>
      </c>
      <c r="H42" s="304" t="s">
        <v>186</v>
      </c>
      <c r="I42" s="386" t="s">
        <v>1147</v>
      </c>
      <c r="J42" s="397" t="s">
        <v>2065</v>
      </c>
      <c r="K42" s="398" t="s">
        <v>1202</v>
      </c>
      <c r="L42" s="398" t="s">
        <v>1203</v>
      </c>
      <c r="M42" s="389" t="s">
        <v>267</v>
      </c>
      <c r="N42" s="399" t="s">
        <v>1219</v>
      </c>
      <c r="O42" s="400" t="s">
        <v>1196</v>
      </c>
      <c r="P42" s="399" t="s">
        <v>2068</v>
      </c>
      <c r="Q42" s="305" t="s">
        <v>1225</v>
      </c>
      <c r="R42" s="401" t="s">
        <v>1245</v>
      </c>
      <c r="S42" s="305" t="s">
        <v>1255</v>
      </c>
      <c r="T42" s="401" t="s">
        <v>1261</v>
      </c>
      <c r="U42" s="402" t="s">
        <v>1152</v>
      </c>
      <c r="V42" s="305" t="s">
        <v>1294</v>
      </c>
      <c r="W42" s="305"/>
      <c r="X42" s="772"/>
    </row>
    <row r="43" spans="1:24" ht="14.25" customHeight="1" x14ac:dyDescent="0.3">
      <c r="A43" s="394" t="s">
        <v>266</v>
      </c>
      <c r="B43" s="395" t="s">
        <v>330</v>
      </c>
      <c r="C43" s="395" t="s">
        <v>345</v>
      </c>
      <c r="D43" s="305" t="s">
        <v>348</v>
      </c>
      <c r="E43" s="304" t="s">
        <v>2432</v>
      </c>
      <c r="F43" s="394" t="s">
        <v>194</v>
      </c>
      <c r="G43" s="396" t="s">
        <v>186</v>
      </c>
      <c r="H43" s="304" t="s">
        <v>186</v>
      </c>
      <c r="I43" s="386" t="s">
        <v>1147</v>
      </c>
      <c r="J43" s="397" t="s">
        <v>2065</v>
      </c>
      <c r="K43" s="398" t="s">
        <v>1202</v>
      </c>
      <c r="L43" s="398" t="s">
        <v>1203</v>
      </c>
      <c r="M43" s="389" t="s">
        <v>267</v>
      </c>
      <c r="N43" s="399" t="s">
        <v>1219</v>
      </c>
      <c r="O43" s="400" t="s">
        <v>1194</v>
      </c>
      <c r="P43" s="399" t="s">
        <v>2066</v>
      </c>
      <c r="Q43" s="305" t="s">
        <v>1229</v>
      </c>
      <c r="R43" s="401" t="s">
        <v>1233</v>
      </c>
      <c r="S43" s="305" t="s">
        <v>1250</v>
      </c>
      <c r="T43" s="401" t="s">
        <v>1261</v>
      </c>
      <c r="U43" s="402" t="s">
        <v>1152</v>
      </c>
      <c r="V43" s="305" t="s">
        <v>1294</v>
      </c>
      <c r="W43" s="305"/>
      <c r="X43" s="771"/>
    </row>
    <row r="44" spans="1:24" ht="14.25" customHeight="1" x14ac:dyDescent="0.3">
      <c r="A44" s="394" t="s">
        <v>266</v>
      </c>
      <c r="B44" s="395" t="s">
        <v>330</v>
      </c>
      <c r="C44" s="395" t="s">
        <v>345</v>
      </c>
      <c r="D44" s="305" t="s">
        <v>349</v>
      </c>
      <c r="E44" s="304" t="s">
        <v>2457</v>
      </c>
      <c r="F44" s="394" t="s">
        <v>194</v>
      </c>
      <c r="G44" s="396" t="s">
        <v>186</v>
      </c>
      <c r="H44" s="304" t="s">
        <v>186</v>
      </c>
      <c r="I44" s="386" t="s">
        <v>1147</v>
      </c>
      <c r="J44" s="397" t="s">
        <v>2065</v>
      </c>
      <c r="K44" s="398" t="s">
        <v>1202</v>
      </c>
      <c r="L44" s="398" t="s">
        <v>1204</v>
      </c>
      <c r="M44" s="389" t="s">
        <v>110</v>
      </c>
      <c r="N44" s="399" t="s">
        <v>1219</v>
      </c>
      <c r="O44" s="400" t="s">
        <v>1194</v>
      </c>
      <c r="P44" s="399" t="s">
        <v>2068</v>
      </c>
      <c r="Q44" s="305" t="s">
        <v>1225</v>
      </c>
      <c r="R44" s="401" t="s">
        <v>1233</v>
      </c>
      <c r="S44" s="305" t="s">
        <v>1250</v>
      </c>
      <c r="T44" s="401" t="s">
        <v>1261</v>
      </c>
      <c r="U44" s="402" t="s">
        <v>1152</v>
      </c>
      <c r="V44" s="305" t="s">
        <v>1272</v>
      </c>
      <c r="W44" s="305"/>
      <c r="X44" s="772"/>
    </row>
    <row r="45" spans="1:24" ht="14.25" customHeight="1" x14ac:dyDescent="0.3">
      <c r="A45" s="394" t="s">
        <v>266</v>
      </c>
      <c r="B45" s="395" t="s">
        <v>350</v>
      </c>
      <c r="C45" s="395" t="s">
        <v>351</v>
      </c>
      <c r="D45" s="305" t="s">
        <v>352</v>
      </c>
      <c r="E45" s="304" t="s">
        <v>2411</v>
      </c>
      <c r="F45" s="394" t="s">
        <v>194</v>
      </c>
      <c r="G45" s="396" t="s">
        <v>186</v>
      </c>
      <c r="H45" s="304" t="s">
        <v>186</v>
      </c>
      <c r="I45" s="386" t="s">
        <v>1147</v>
      </c>
      <c r="J45" s="397" t="s">
        <v>2065</v>
      </c>
      <c r="K45" s="398" t="s">
        <v>1202</v>
      </c>
      <c r="L45" s="398" t="s">
        <v>1204</v>
      </c>
      <c r="M45" s="389" t="s">
        <v>1211</v>
      </c>
      <c r="N45" s="399" t="s">
        <v>1219</v>
      </c>
      <c r="O45" s="400" t="s">
        <v>1196</v>
      </c>
      <c r="P45" s="399" t="s">
        <v>2068</v>
      </c>
      <c r="Q45" s="305" t="s">
        <v>1225</v>
      </c>
      <c r="R45" s="401" t="s">
        <v>1245</v>
      </c>
      <c r="S45" s="305" t="s">
        <v>1255</v>
      </c>
      <c r="T45" s="401" t="s">
        <v>1261</v>
      </c>
      <c r="U45" s="402" t="s">
        <v>1152</v>
      </c>
      <c r="V45" s="305" t="s">
        <v>1211</v>
      </c>
      <c r="W45" s="305"/>
      <c r="X45" s="772"/>
    </row>
    <row r="46" spans="1:24" ht="14.25" customHeight="1" x14ac:dyDescent="0.3">
      <c r="A46" s="394" t="s">
        <v>266</v>
      </c>
      <c r="B46" s="395" t="s">
        <v>350</v>
      </c>
      <c r="C46" s="395" t="s">
        <v>351</v>
      </c>
      <c r="D46" s="305" t="s">
        <v>354</v>
      </c>
      <c r="E46" s="304" t="s">
        <v>2433</v>
      </c>
      <c r="F46" s="394" t="s">
        <v>194</v>
      </c>
      <c r="G46" s="396" t="s">
        <v>186</v>
      </c>
      <c r="H46" s="304" t="s">
        <v>186</v>
      </c>
      <c r="I46" s="386" t="s">
        <v>1147</v>
      </c>
      <c r="J46" s="397" t="s">
        <v>2065</v>
      </c>
      <c r="K46" s="398" t="s">
        <v>1202</v>
      </c>
      <c r="L46" s="398" t="s">
        <v>1204</v>
      </c>
      <c r="M46" s="389" t="s">
        <v>1211</v>
      </c>
      <c r="N46" s="399" t="s">
        <v>1219</v>
      </c>
      <c r="O46" s="400" t="s">
        <v>1178</v>
      </c>
      <c r="P46" s="399" t="s">
        <v>2068</v>
      </c>
      <c r="Q46" s="305" t="s">
        <v>1225</v>
      </c>
      <c r="R46" s="401" t="s">
        <v>1245</v>
      </c>
      <c r="S46" s="305" t="s">
        <v>1255</v>
      </c>
      <c r="T46" s="401" t="s">
        <v>1261</v>
      </c>
      <c r="U46" s="402" t="s">
        <v>1152</v>
      </c>
      <c r="V46" s="305" t="s">
        <v>1211</v>
      </c>
      <c r="W46" s="305"/>
      <c r="X46" s="772"/>
    </row>
    <row r="47" spans="1:24" ht="14.25" customHeight="1" x14ac:dyDescent="0.3">
      <c r="A47" s="394" t="s">
        <v>266</v>
      </c>
      <c r="B47" s="395" t="s">
        <v>350</v>
      </c>
      <c r="C47" s="395" t="s">
        <v>351</v>
      </c>
      <c r="D47" s="305" t="s">
        <v>356</v>
      </c>
      <c r="E47" s="304" t="s">
        <v>2434</v>
      </c>
      <c r="F47" s="394" t="s">
        <v>194</v>
      </c>
      <c r="G47" s="396" t="s">
        <v>186</v>
      </c>
      <c r="H47" s="304" t="s">
        <v>186</v>
      </c>
      <c r="I47" s="386" t="s">
        <v>1147</v>
      </c>
      <c r="J47" s="397" t="s">
        <v>2065</v>
      </c>
      <c r="K47" s="398" t="s">
        <v>1202</v>
      </c>
      <c r="L47" s="398" t="s">
        <v>1204</v>
      </c>
      <c r="M47" s="389" t="s">
        <v>1211</v>
      </c>
      <c r="N47" s="399" t="s">
        <v>1219</v>
      </c>
      <c r="O47" s="400" t="s">
        <v>1188</v>
      </c>
      <c r="P47" s="399" t="s">
        <v>2068</v>
      </c>
      <c r="Q47" s="305" t="s">
        <v>1225</v>
      </c>
      <c r="R47" s="401" t="s">
        <v>1245</v>
      </c>
      <c r="S47" s="305" t="s">
        <v>1255</v>
      </c>
      <c r="T47" s="401" t="s">
        <v>1261</v>
      </c>
      <c r="U47" s="402" t="s">
        <v>1152</v>
      </c>
      <c r="V47" s="305" t="s">
        <v>1211</v>
      </c>
      <c r="W47" s="305"/>
      <c r="X47" s="772"/>
    </row>
    <row r="48" spans="1:24" ht="14.25" customHeight="1" x14ac:dyDescent="0.3">
      <c r="A48" s="394" t="s">
        <v>266</v>
      </c>
      <c r="B48" s="395" t="s">
        <v>350</v>
      </c>
      <c r="C48" s="395" t="s">
        <v>351</v>
      </c>
      <c r="D48" s="305" t="s">
        <v>358</v>
      </c>
      <c r="E48" s="304" t="s">
        <v>2460</v>
      </c>
      <c r="F48" s="394" t="s">
        <v>194</v>
      </c>
      <c r="G48" s="396" t="s">
        <v>186</v>
      </c>
      <c r="H48" s="304" t="s">
        <v>186</v>
      </c>
      <c r="I48" s="386" t="s">
        <v>1147</v>
      </c>
      <c r="J48" s="397" t="s">
        <v>2065</v>
      </c>
      <c r="K48" s="398" t="s">
        <v>1202</v>
      </c>
      <c r="L48" s="398" t="s">
        <v>1204</v>
      </c>
      <c r="M48" s="389" t="s">
        <v>1211</v>
      </c>
      <c r="N48" s="399" t="s">
        <v>1219</v>
      </c>
      <c r="O48" s="400" t="s">
        <v>1188</v>
      </c>
      <c r="P48" s="399" t="s">
        <v>2068</v>
      </c>
      <c r="Q48" s="305" t="s">
        <v>1225</v>
      </c>
      <c r="R48" s="401" t="s">
        <v>1245</v>
      </c>
      <c r="S48" s="305" t="s">
        <v>1255</v>
      </c>
      <c r="T48" s="401" t="s">
        <v>1261</v>
      </c>
      <c r="U48" s="402" t="s">
        <v>1152</v>
      </c>
      <c r="V48" s="305" t="s">
        <v>1211</v>
      </c>
      <c r="W48" s="305"/>
      <c r="X48" s="772"/>
    </row>
    <row r="49" spans="1:24" ht="15" customHeight="1" x14ac:dyDescent="0.3">
      <c r="A49" s="394" t="s">
        <v>266</v>
      </c>
      <c r="B49" s="395" t="s">
        <v>350</v>
      </c>
      <c r="C49" s="395" t="s">
        <v>360</v>
      </c>
      <c r="D49" s="305" t="s">
        <v>361</v>
      </c>
      <c r="E49" s="304" t="s">
        <v>2422</v>
      </c>
      <c r="F49" s="394" t="s">
        <v>194</v>
      </c>
      <c r="G49" s="396" t="s">
        <v>186</v>
      </c>
      <c r="H49" s="304" t="s">
        <v>186</v>
      </c>
      <c r="I49" s="386" t="s">
        <v>1147</v>
      </c>
      <c r="J49" s="397" t="s">
        <v>94</v>
      </c>
      <c r="K49" s="398" t="s">
        <v>94</v>
      </c>
      <c r="L49" s="398" t="s">
        <v>94</v>
      </c>
      <c r="M49" s="389" t="s">
        <v>1212</v>
      </c>
      <c r="N49" s="399" t="s">
        <v>1219</v>
      </c>
      <c r="O49" s="400" t="s">
        <v>1195</v>
      </c>
      <c r="P49" s="399" t="s">
        <v>2068</v>
      </c>
      <c r="Q49" s="305" t="s">
        <v>1225</v>
      </c>
      <c r="R49" s="401" t="s">
        <v>1245</v>
      </c>
      <c r="S49" s="305" t="s">
        <v>1255</v>
      </c>
      <c r="T49" s="401" t="s">
        <v>1261</v>
      </c>
      <c r="U49" s="402" t="s">
        <v>1152</v>
      </c>
      <c r="V49" s="305" t="s">
        <v>1211</v>
      </c>
      <c r="W49" s="305"/>
      <c r="X49" s="772"/>
    </row>
    <row r="50" spans="1:24" ht="15" customHeight="1" x14ac:dyDescent="0.3">
      <c r="A50" s="394" t="s">
        <v>266</v>
      </c>
      <c r="B50" s="395" t="s">
        <v>350</v>
      </c>
      <c r="C50" s="395" t="s">
        <v>360</v>
      </c>
      <c r="D50" s="305" t="s">
        <v>362</v>
      </c>
      <c r="E50" s="304" t="s">
        <v>2440</v>
      </c>
      <c r="F50" s="394" t="s">
        <v>194</v>
      </c>
      <c r="G50" s="396" t="s">
        <v>186</v>
      </c>
      <c r="H50" s="304" t="s">
        <v>186</v>
      </c>
      <c r="I50" s="386" t="s">
        <v>1147</v>
      </c>
      <c r="J50" s="397" t="s">
        <v>2065</v>
      </c>
      <c r="K50" s="398" t="s">
        <v>1202</v>
      </c>
      <c r="L50" s="398" t="s">
        <v>1204</v>
      </c>
      <c r="M50" s="389" t="s">
        <v>1214</v>
      </c>
      <c r="N50" s="399" t="s">
        <v>1219</v>
      </c>
      <c r="O50" s="400" t="s">
        <v>1191</v>
      </c>
      <c r="P50" s="399" t="s">
        <v>2068</v>
      </c>
      <c r="Q50" s="305" t="s">
        <v>1225</v>
      </c>
      <c r="R50" s="401" t="s">
        <v>1245</v>
      </c>
      <c r="S50" s="305" t="s">
        <v>1255</v>
      </c>
      <c r="T50" s="401" t="s">
        <v>1261</v>
      </c>
      <c r="U50" s="402" t="s">
        <v>1152</v>
      </c>
      <c r="V50" s="305" t="s">
        <v>1211</v>
      </c>
      <c r="W50" s="305"/>
      <c r="X50" s="772"/>
    </row>
    <row r="51" spans="1:24" ht="15" customHeight="1" x14ac:dyDescent="0.3">
      <c r="A51" s="394" t="s">
        <v>266</v>
      </c>
      <c r="B51" s="395" t="s">
        <v>350</v>
      </c>
      <c r="C51" s="395" t="s">
        <v>360</v>
      </c>
      <c r="D51" s="305" t="s">
        <v>363</v>
      </c>
      <c r="E51" s="304" t="s">
        <v>2441</v>
      </c>
      <c r="F51" s="394" t="s">
        <v>194</v>
      </c>
      <c r="G51" s="396" t="s">
        <v>186</v>
      </c>
      <c r="H51" s="304" t="s">
        <v>186</v>
      </c>
      <c r="I51" s="386" t="s">
        <v>1147</v>
      </c>
      <c r="J51" s="397" t="s">
        <v>2065</v>
      </c>
      <c r="K51" s="398" t="s">
        <v>1202</v>
      </c>
      <c r="L51" s="398" t="s">
        <v>1204</v>
      </c>
      <c r="M51" s="389" t="s">
        <v>1211</v>
      </c>
      <c r="N51" s="399" t="s">
        <v>1219</v>
      </c>
      <c r="O51" s="400" t="s">
        <v>1190</v>
      </c>
      <c r="P51" s="399" t="s">
        <v>2068</v>
      </c>
      <c r="Q51" s="305" t="s">
        <v>1225</v>
      </c>
      <c r="R51" s="401" t="s">
        <v>1245</v>
      </c>
      <c r="S51" s="305" t="s">
        <v>1255</v>
      </c>
      <c r="T51" s="401" t="s">
        <v>1261</v>
      </c>
      <c r="U51" s="402" t="s">
        <v>1152</v>
      </c>
      <c r="V51" s="305" t="s">
        <v>1211</v>
      </c>
      <c r="W51" s="305"/>
      <c r="X51" s="772"/>
    </row>
    <row r="52" spans="1:24" ht="14.25" customHeight="1" x14ac:dyDescent="0.3">
      <c r="A52" s="394" t="s">
        <v>266</v>
      </c>
      <c r="B52" s="395" t="s">
        <v>350</v>
      </c>
      <c r="C52" s="395" t="s">
        <v>360</v>
      </c>
      <c r="D52" s="305" t="s">
        <v>365</v>
      </c>
      <c r="E52" s="304" t="s">
        <v>2442</v>
      </c>
      <c r="F52" s="394" t="s">
        <v>194</v>
      </c>
      <c r="G52" s="396" t="s">
        <v>186</v>
      </c>
      <c r="H52" s="304" t="s">
        <v>186</v>
      </c>
      <c r="I52" s="386" t="s">
        <v>1147</v>
      </c>
      <c r="J52" s="397" t="s">
        <v>2065</v>
      </c>
      <c r="K52" s="398" t="s">
        <v>1202</v>
      </c>
      <c r="L52" s="398" t="s">
        <v>1204</v>
      </c>
      <c r="M52" s="389" t="s">
        <v>1211</v>
      </c>
      <c r="N52" s="399" t="s">
        <v>1219</v>
      </c>
      <c r="O52" s="400" t="s">
        <v>1188</v>
      </c>
      <c r="P52" s="399" t="s">
        <v>2068</v>
      </c>
      <c r="Q52" s="305" t="s">
        <v>1225</v>
      </c>
      <c r="R52" s="401" t="s">
        <v>1245</v>
      </c>
      <c r="S52" s="305" t="s">
        <v>1255</v>
      </c>
      <c r="T52" s="401" t="s">
        <v>1261</v>
      </c>
      <c r="U52" s="402" t="s">
        <v>1152</v>
      </c>
      <c r="V52" s="305" t="s">
        <v>1211</v>
      </c>
      <c r="W52" s="305"/>
      <c r="X52" s="772"/>
    </row>
    <row r="53" spans="1:24" ht="14.25" customHeight="1" x14ac:dyDescent="0.3">
      <c r="A53" s="394" t="s">
        <v>266</v>
      </c>
      <c r="B53" s="395" t="s">
        <v>350</v>
      </c>
      <c r="C53" s="395" t="s">
        <v>360</v>
      </c>
      <c r="D53" s="305" t="s">
        <v>367</v>
      </c>
      <c r="E53" s="304" t="s">
        <v>2456</v>
      </c>
      <c r="F53" s="394" t="s">
        <v>194</v>
      </c>
      <c r="G53" s="396" t="s">
        <v>186</v>
      </c>
      <c r="H53" s="304" t="s">
        <v>186</v>
      </c>
      <c r="I53" s="386" t="s">
        <v>1147</v>
      </c>
      <c r="J53" s="397" t="s">
        <v>2065</v>
      </c>
      <c r="K53" s="398" t="s">
        <v>1202</v>
      </c>
      <c r="L53" s="398" t="s">
        <v>1204</v>
      </c>
      <c r="M53" s="389" t="s">
        <v>1211</v>
      </c>
      <c r="N53" s="399" t="s">
        <v>1219</v>
      </c>
      <c r="O53" s="400" t="s">
        <v>1194</v>
      </c>
      <c r="P53" s="399" t="s">
        <v>2068</v>
      </c>
      <c r="Q53" s="305" t="s">
        <v>1225</v>
      </c>
      <c r="R53" s="401" t="s">
        <v>1245</v>
      </c>
      <c r="S53" s="305" t="s">
        <v>1255</v>
      </c>
      <c r="T53" s="401" t="s">
        <v>1261</v>
      </c>
      <c r="U53" s="402" t="s">
        <v>1152</v>
      </c>
      <c r="V53" s="305" t="s">
        <v>1211</v>
      </c>
      <c r="W53" s="305"/>
      <c r="X53" s="772"/>
    </row>
    <row r="54" spans="1:24" ht="15" customHeight="1" x14ac:dyDescent="0.3">
      <c r="A54" s="394" t="s">
        <v>266</v>
      </c>
      <c r="B54" s="395" t="s">
        <v>350</v>
      </c>
      <c r="C54" s="395" t="s">
        <v>360</v>
      </c>
      <c r="D54" s="305" t="s">
        <v>369</v>
      </c>
      <c r="E54" s="304" t="s">
        <v>2462</v>
      </c>
      <c r="F54" s="394" t="s">
        <v>194</v>
      </c>
      <c r="G54" s="396" t="s">
        <v>186</v>
      </c>
      <c r="H54" s="304" t="s">
        <v>186</v>
      </c>
      <c r="I54" s="386" t="s">
        <v>1147</v>
      </c>
      <c r="J54" s="397" t="s">
        <v>2065</v>
      </c>
      <c r="K54" s="398" t="s">
        <v>1202</v>
      </c>
      <c r="L54" s="398" t="s">
        <v>1204</v>
      </c>
      <c r="M54" s="389" t="s">
        <v>1211</v>
      </c>
      <c r="N54" s="399" t="s">
        <v>1219</v>
      </c>
      <c r="O54" s="400" t="s">
        <v>1188</v>
      </c>
      <c r="P54" s="399" t="s">
        <v>2068</v>
      </c>
      <c r="Q54" s="305" t="s">
        <v>1225</v>
      </c>
      <c r="R54" s="401" t="s">
        <v>1245</v>
      </c>
      <c r="S54" s="305" t="s">
        <v>1255</v>
      </c>
      <c r="T54" s="401" t="s">
        <v>1261</v>
      </c>
      <c r="U54" s="402" t="s">
        <v>1152</v>
      </c>
      <c r="V54" s="305" t="s">
        <v>1211</v>
      </c>
      <c r="W54" s="305"/>
      <c r="X54" s="772"/>
    </row>
    <row r="55" spans="1:24" ht="14.15" customHeight="1" x14ac:dyDescent="0.3">
      <c r="A55" s="394" t="s">
        <v>266</v>
      </c>
      <c r="B55" s="395" t="s">
        <v>350</v>
      </c>
      <c r="C55" s="395" t="s">
        <v>371</v>
      </c>
      <c r="D55" s="305" t="s">
        <v>372</v>
      </c>
      <c r="E55" s="304" t="s">
        <v>2451</v>
      </c>
      <c r="F55" s="394" t="s">
        <v>194</v>
      </c>
      <c r="G55" s="396" t="s">
        <v>186</v>
      </c>
      <c r="H55" s="304" t="s">
        <v>186</v>
      </c>
      <c r="I55" s="386" t="s">
        <v>1147</v>
      </c>
      <c r="J55" s="397" t="s">
        <v>2065</v>
      </c>
      <c r="K55" s="398" t="s">
        <v>1202</v>
      </c>
      <c r="L55" s="398" t="s">
        <v>1204</v>
      </c>
      <c r="M55" s="389" t="s">
        <v>1211</v>
      </c>
      <c r="N55" s="399" t="s">
        <v>1219</v>
      </c>
      <c r="O55" s="400" t="s">
        <v>1192</v>
      </c>
      <c r="P55" s="399" t="s">
        <v>2068</v>
      </c>
      <c r="Q55" s="305" t="s">
        <v>1225</v>
      </c>
      <c r="R55" s="401" t="s">
        <v>1245</v>
      </c>
      <c r="S55" s="305" t="s">
        <v>1255</v>
      </c>
      <c r="T55" s="401" t="s">
        <v>1261</v>
      </c>
      <c r="U55" s="402" t="s">
        <v>1152</v>
      </c>
      <c r="V55" s="305" t="s">
        <v>1211</v>
      </c>
      <c r="W55" s="305"/>
      <c r="X55" s="772"/>
    </row>
    <row r="56" spans="1:24" ht="15" customHeight="1" x14ac:dyDescent="0.3">
      <c r="A56" s="394" t="s">
        <v>266</v>
      </c>
      <c r="B56" s="395" t="s">
        <v>350</v>
      </c>
      <c r="C56" s="395" t="s">
        <v>371</v>
      </c>
      <c r="D56" s="305" t="s">
        <v>373</v>
      </c>
      <c r="E56" s="304" t="s">
        <v>2459</v>
      </c>
      <c r="F56" s="394" t="s">
        <v>194</v>
      </c>
      <c r="G56" s="396" t="s">
        <v>186</v>
      </c>
      <c r="H56" s="304" t="s">
        <v>186</v>
      </c>
      <c r="I56" s="386" t="s">
        <v>1147</v>
      </c>
      <c r="J56" s="397" t="s">
        <v>2065</v>
      </c>
      <c r="K56" s="398" t="s">
        <v>1202</v>
      </c>
      <c r="L56" s="398" t="s">
        <v>1204</v>
      </c>
      <c r="M56" s="389" t="s">
        <v>1211</v>
      </c>
      <c r="N56" s="399" t="s">
        <v>1219</v>
      </c>
      <c r="O56" s="400" t="s">
        <v>1188</v>
      </c>
      <c r="P56" s="399" t="s">
        <v>2068</v>
      </c>
      <c r="Q56" s="305" t="s">
        <v>1225</v>
      </c>
      <c r="R56" s="401" t="s">
        <v>1245</v>
      </c>
      <c r="S56" s="305" t="s">
        <v>1255</v>
      </c>
      <c r="T56" s="401" t="s">
        <v>1261</v>
      </c>
      <c r="U56" s="402" t="s">
        <v>1152</v>
      </c>
      <c r="V56" s="305" t="s">
        <v>1211</v>
      </c>
      <c r="W56" s="305"/>
      <c r="X56" s="772"/>
    </row>
    <row r="57" spans="1:24" ht="14.25" customHeight="1" x14ac:dyDescent="0.3">
      <c r="A57" s="394" t="s">
        <v>204</v>
      </c>
      <c r="B57" s="395" t="s">
        <v>374</v>
      </c>
      <c r="C57" s="395" t="s">
        <v>381</v>
      </c>
      <c r="D57" s="305" t="s">
        <v>383</v>
      </c>
      <c r="E57" s="304" t="s">
        <v>2487</v>
      </c>
      <c r="F57" s="394" t="s">
        <v>194</v>
      </c>
      <c r="G57" s="396" t="s">
        <v>186</v>
      </c>
      <c r="H57" s="304" t="s">
        <v>258</v>
      </c>
      <c r="I57" s="386" t="s">
        <v>191</v>
      </c>
      <c r="J57" s="397" t="s">
        <v>2065</v>
      </c>
      <c r="K57" s="398" t="s">
        <v>1202</v>
      </c>
      <c r="L57" s="398" t="s">
        <v>1203</v>
      </c>
      <c r="M57" s="389" t="s">
        <v>121</v>
      </c>
      <c r="N57" s="399" t="s">
        <v>1219</v>
      </c>
      <c r="O57" s="400" t="s">
        <v>1197</v>
      </c>
      <c r="P57" s="399" t="s">
        <v>2066</v>
      </c>
      <c r="Q57" s="305" t="s">
        <v>1229</v>
      </c>
      <c r="R57" s="401" t="s">
        <v>1230</v>
      </c>
      <c r="S57" s="305" t="s">
        <v>1250</v>
      </c>
      <c r="T57" s="401" t="s">
        <v>1261</v>
      </c>
      <c r="U57" s="403" t="s">
        <v>1152</v>
      </c>
      <c r="V57" s="305" t="s">
        <v>1280</v>
      </c>
      <c r="W57" s="305"/>
      <c r="X57" s="773"/>
    </row>
    <row r="58" spans="1:24" ht="14.25" customHeight="1" x14ac:dyDescent="0.3">
      <c r="A58" s="394" t="s">
        <v>204</v>
      </c>
      <c r="B58" s="395" t="s">
        <v>374</v>
      </c>
      <c r="C58" s="395" t="s">
        <v>381</v>
      </c>
      <c r="D58" s="305" t="s">
        <v>382</v>
      </c>
      <c r="E58" s="304" t="s">
        <v>2486</v>
      </c>
      <c r="F58" s="394" t="s">
        <v>194</v>
      </c>
      <c r="G58" s="396" t="s">
        <v>186</v>
      </c>
      <c r="H58" s="304" t="s">
        <v>258</v>
      </c>
      <c r="I58" s="386" t="s">
        <v>191</v>
      </c>
      <c r="J58" s="397" t="s">
        <v>2065</v>
      </c>
      <c r="K58" s="398" t="s">
        <v>1202</v>
      </c>
      <c r="L58" s="398" t="s">
        <v>1203</v>
      </c>
      <c r="M58" s="389" t="s">
        <v>121</v>
      </c>
      <c r="N58" s="399" t="s">
        <v>1219</v>
      </c>
      <c r="O58" s="400" t="s">
        <v>1197</v>
      </c>
      <c r="P58" s="399" t="s">
        <v>2066</v>
      </c>
      <c r="Q58" s="305" t="s">
        <v>1229</v>
      </c>
      <c r="R58" s="401" t="s">
        <v>1230</v>
      </c>
      <c r="S58" s="305" t="s">
        <v>1250</v>
      </c>
      <c r="T58" s="401" t="s">
        <v>1261</v>
      </c>
      <c r="U58" s="403" t="s">
        <v>1152</v>
      </c>
      <c r="V58" s="305" t="s">
        <v>1280</v>
      </c>
      <c r="W58" s="305"/>
      <c r="X58" s="773"/>
    </row>
    <row r="59" spans="1:24" ht="14.25" customHeight="1" x14ac:dyDescent="0.3">
      <c r="A59" s="394" t="s">
        <v>204</v>
      </c>
      <c r="B59" s="395" t="s">
        <v>374</v>
      </c>
      <c r="C59" s="395" t="s">
        <v>121</v>
      </c>
      <c r="D59" s="305" t="s">
        <v>375</v>
      </c>
      <c r="E59" s="304" t="s">
        <v>2484</v>
      </c>
      <c r="F59" s="394" t="s">
        <v>194</v>
      </c>
      <c r="G59" s="396" t="s">
        <v>186</v>
      </c>
      <c r="H59" s="304" t="s">
        <v>258</v>
      </c>
      <c r="I59" s="386" t="s">
        <v>191</v>
      </c>
      <c r="J59" s="397" t="s">
        <v>2065</v>
      </c>
      <c r="K59" s="398" t="s">
        <v>1202</v>
      </c>
      <c r="L59" s="398" t="s">
        <v>1203</v>
      </c>
      <c r="M59" s="389" t="s">
        <v>121</v>
      </c>
      <c r="N59" s="399" t="s">
        <v>1219</v>
      </c>
      <c r="O59" s="400" t="s">
        <v>1197</v>
      </c>
      <c r="P59" s="399" t="s">
        <v>2066</v>
      </c>
      <c r="Q59" s="305" t="s">
        <v>1229</v>
      </c>
      <c r="R59" s="401" t="s">
        <v>1230</v>
      </c>
      <c r="S59" s="305" t="s">
        <v>1250</v>
      </c>
      <c r="T59" s="401" t="s">
        <v>1261</v>
      </c>
      <c r="U59" s="403" t="s">
        <v>1152</v>
      </c>
      <c r="V59" s="305" t="s">
        <v>645</v>
      </c>
      <c r="W59" s="305"/>
      <c r="X59" s="773"/>
    </row>
    <row r="60" spans="1:24" ht="15" customHeight="1" x14ac:dyDescent="0.3">
      <c r="A60" s="394" t="s">
        <v>204</v>
      </c>
      <c r="B60" s="395" t="s">
        <v>374</v>
      </c>
      <c r="C60" s="395" t="s">
        <v>121</v>
      </c>
      <c r="D60" s="305" t="s">
        <v>377</v>
      </c>
      <c r="E60" s="304" t="s">
        <v>2488</v>
      </c>
      <c r="F60" s="394" t="s">
        <v>194</v>
      </c>
      <c r="G60" s="396" t="s">
        <v>186</v>
      </c>
      <c r="H60" s="304" t="s">
        <v>258</v>
      </c>
      <c r="I60" s="386" t="s">
        <v>191</v>
      </c>
      <c r="J60" s="397" t="s">
        <v>2065</v>
      </c>
      <c r="K60" s="398" t="s">
        <v>1202</v>
      </c>
      <c r="L60" s="398" t="s">
        <v>1203</v>
      </c>
      <c r="M60" s="389" t="s">
        <v>121</v>
      </c>
      <c r="N60" s="399" t="s">
        <v>1219</v>
      </c>
      <c r="O60" s="400" t="s">
        <v>1197</v>
      </c>
      <c r="P60" s="399" t="s">
        <v>2066</v>
      </c>
      <c r="Q60" s="305" t="s">
        <v>1229</v>
      </c>
      <c r="R60" s="401" t="s">
        <v>1230</v>
      </c>
      <c r="S60" s="305" t="s">
        <v>1250</v>
      </c>
      <c r="T60" s="401" t="s">
        <v>1261</v>
      </c>
      <c r="U60" s="403" t="s">
        <v>1152</v>
      </c>
      <c r="V60" s="305" t="s">
        <v>1280</v>
      </c>
      <c r="W60" s="305"/>
      <c r="X60" s="773"/>
    </row>
    <row r="61" spans="1:24" ht="15" customHeight="1" x14ac:dyDescent="0.3">
      <c r="A61" s="394" t="s">
        <v>204</v>
      </c>
      <c r="B61" s="395" t="s">
        <v>374</v>
      </c>
      <c r="C61" s="395" t="s">
        <v>121</v>
      </c>
      <c r="D61" s="305" t="s">
        <v>379</v>
      </c>
      <c r="E61" s="304" t="s">
        <v>2491</v>
      </c>
      <c r="F61" s="394" t="s">
        <v>194</v>
      </c>
      <c r="G61" s="396" t="s">
        <v>186</v>
      </c>
      <c r="H61" s="304" t="s">
        <v>258</v>
      </c>
      <c r="I61" s="386" t="s">
        <v>191</v>
      </c>
      <c r="J61" s="397" t="s">
        <v>2065</v>
      </c>
      <c r="K61" s="398" t="s">
        <v>1202</v>
      </c>
      <c r="L61" s="398" t="s">
        <v>1203</v>
      </c>
      <c r="M61" s="389" t="s">
        <v>121</v>
      </c>
      <c r="N61" s="399" t="s">
        <v>1219</v>
      </c>
      <c r="O61" s="400" t="s">
        <v>1197</v>
      </c>
      <c r="P61" s="399" t="s">
        <v>2066</v>
      </c>
      <c r="Q61" s="305" t="s">
        <v>1229</v>
      </c>
      <c r="R61" s="401" t="s">
        <v>1230</v>
      </c>
      <c r="S61" s="305" t="s">
        <v>1250</v>
      </c>
      <c r="T61" s="401" t="s">
        <v>1261</v>
      </c>
      <c r="U61" s="403" t="s">
        <v>1152</v>
      </c>
      <c r="V61" s="305" t="s">
        <v>1280</v>
      </c>
      <c r="W61" s="305"/>
      <c r="X61" s="773"/>
    </row>
    <row r="62" spans="1:24" ht="15" customHeight="1" x14ac:dyDescent="0.3">
      <c r="A62" s="394" t="s">
        <v>204</v>
      </c>
      <c r="B62" s="395" t="s">
        <v>384</v>
      </c>
      <c r="C62" s="395" t="s">
        <v>110</v>
      </c>
      <c r="D62" s="305" t="s">
        <v>385</v>
      </c>
      <c r="E62" s="304" t="s">
        <v>2470</v>
      </c>
      <c r="F62" s="394" t="s">
        <v>194</v>
      </c>
      <c r="G62" s="396" t="s">
        <v>186</v>
      </c>
      <c r="H62" s="304" t="s">
        <v>258</v>
      </c>
      <c r="I62" s="386" t="s">
        <v>208</v>
      </c>
      <c r="J62" s="397" t="s">
        <v>2065</v>
      </c>
      <c r="K62" s="398" t="s">
        <v>1202</v>
      </c>
      <c r="L62" s="398" t="s">
        <v>1204</v>
      </c>
      <c r="M62" s="389" t="s">
        <v>105</v>
      </c>
      <c r="N62" s="399" t="s">
        <v>1219</v>
      </c>
      <c r="O62" s="400" t="s">
        <v>1193</v>
      </c>
      <c r="P62" s="399" t="s">
        <v>2066</v>
      </c>
      <c r="Q62" s="305" t="s">
        <v>1229</v>
      </c>
      <c r="R62" s="401" t="s">
        <v>1231</v>
      </c>
      <c r="S62" s="305" t="s">
        <v>1250</v>
      </c>
      <c r="T62" s="401" t="s">
        <v>1261</v>
      </c>
      <c r="U62" s="405" t="s">
        <v>1152</v>
      </c>
      <c r="V62" s="305" t="s">
        <v>1271</v>
      </c>
      <c r="W62" s="305"/>
      <c r="X62" s="773"/>
    </row>
    <row r="63" spans="1:24" ht="15" customHeight="1" x14ac:dyDescent="0.3">
      <c r="A63" s="394" t="s">
        <v>204</v>
      </c>
      <c r="B63" s="395" t="s">
        <v>384</v>
      </c>
      <c r="C63" s="395" t="s">
        <v>110</v>
      </c>
      <c r="D63" s="305" t="s">
        <v>386</v>
      </c>
      <c r="E63" s="304" t="s">
        <v>2475</v>
      </c>
      <c r="F63" s="394" t="s">
        <v>194</v>
      </c>
      <c r="G63" s="396" t="s">
        <v>186</v>
      </c>
      <c r="H63" s="304" t="s">
        <v>258</v>
      </c>
      <c r="I63" s="386" t="s">
        <v>208</v>
      </c>
      <c r="J63" s="397" t="s">
        <v>2065</v>
      </c>
      <c r="K63" s="398" t="s">
        <v>1202</v>
      </c>
      <c r="L63" s="398" t="s">
        <v>1204</v>
      </c>
      <c r="M63" s="389" t="s">
        <v>105</v>
      </c>
      <c r="N63" s="399" t="s">
        <v>1219</v>
      </c>
      <c r="O63" s="400" t="s">
        <v>1193</v>
      </c>
      <c r="P63" s="399" t="s">
        <v>2066</v>
      </c>
      <c r="Q63" s="305" t="s">
        <v>1229</v>
      </c>
      <c r="R63" s="401" t="s">
        <v>1231</v>
      </c>
      <c r="S63" s="305" t="s">
        <v>1250</v>
      </c>
      <c r="T63" s="401" t="s">
        <v>1261</v>
      </c>
      <c r="U63" s="405" t="s">
        <v>1152</v>
      </c>
      <c r="V63" s="305" t="s">
        <v>1271</v>
      </c>
      <c r="W63" s="305"/>
      <c r="X63" s="773"/>
    </row>
    <row r="64" spans="1:24" x14ac:dyDescent="0.3">
      <c r="A64" s="394" t="s">
        <v>204</v>
      </c>
      <c r="B64" s="395" t="s">
        <v>387</v>
      </c>
      <c r="C64" s="395" t="s">
        <v>388</v>
      </c>
      <c r="D64" s="305" t="s">
        <v>389</v>
      </c>
      <c r="E64" s="304" t="s">
        <v>2465</v>
      </c>
      <c r="F64" s="394" t="s">
        <v>194</v>
      </c>
      <c r="G64" s="396" t="s">
        <v>186</v>
      </c>
      <c r="H64" s="304" t="s">
        <v>258</v>
      </c>
      <c r="I64" s="386" t="s">
        <v>191</v>
      </c>
      <c r="J64" s="397" t="s">
        <v>2065</v>
      </c>
      <c r="K64" s="398" t="s">
        <v>1202</v>
      </c>
      <c r="L64" s="398" t="s">
        <v>1203</v>
      </c>
      <c r="M64" s="389" t="s">
        <v>121</v>
      </c>
      <c r="N64" s="399" t="s">
        <v>1219</v>
      </c>
      <c r="O64" s="400" t="s">
        <v>1197</v>
      </c>
      <c r="P64" s="399" t="s">
        <v>2066</v>
      </c>
      <c r="Q64" s="305" t="s">
        <v>1229</v>
      </c>
      <c r="R64" s="401" t="s">
        <v>1230</v>
      </c>
      <c r="S64" s="305" t="s">
        <v>1250</v>
      </c>
      <c r="T64" s="401" t="s">
        <v>1261</v>
      </c>
      <c r="U64" s="402" t="s">
        <v>1152</v>
      </c>
      <c r="V64" s="305" t="s">
        <v>1272</v>
      </c>
      <c r="W64" s="305"/>
      <c r="X64" s="771"/>
    </row>
    <row r="65" spans="1:24" x14ac:dyDescent="0.3">
      <c r="A65" s="394" t="s">
        <v>204</v>
      </c>
      <c r="B65" s="395" t="s">
        <v>387</v>
      </c>
      <c r="C65" s="395" t="s">
        <v>391</v>
      </c>
      <c r="D65" s="305" t="s">
        <v>392</v>
      </c>
      <c r="E65" s="304" t="s">
        <v>2476</v>
      </c>
      <c r="F65" s="394" t="s">
        <v>194</v>
      </c>
      <c r="G65" s="396" t="s">
        <v>186</v>
      </c>
      <c r="H65" s="304" t="s">
        <v>258</v>
      </c>
      <c r="I65" s="386" t="s">
        <v>191</v>
      </c>
      <c r="J65" s="397" t="s">
        <v>2065</v>
      </c>
      <c r="K65" s="398" t="s">
        <v>1202</v>
      </c>
      <c r="L65" s="398" t="s">
        <v>1203</v>
      </c>
      <c r="M65" s="389" t="s">
        <v>121</v>
      </c>
      <c r="N65" s="399" t="s">
        <v>1219</v>
      </c>
      <c r="O65" s="400" t="s">
        <v>1197</v>
      </c>
      <c r="P65" s="399" t="s">
        <v>2066</v>
      </c>
      <c r="Q65" s="305" t="s">
        <v>1229</v>
      </c>
      <c r="R65" s="401" t="s">
        <v>1230</v>
      </c>
      <c r="S65" s="305" t="s">
        <v>1250</v>
      </c>
      <c r="T65" s="401" t="s">
        <v>1261</v>
      </c>
      <c r="U65" s="402" t="s">
        <v>1152</v>
      </c>
      <c r="V65" s="305" t="s">
        <v>1272</v>
      </c>
      <c r="W65" s="305"/>
      <c r="X65" s="771"/>
    </row>
    <row r="66" spans="1:24" x14ac:dyDescent="0.3">
      <c r="A66" s="394" t="s">
        <v>204</v>
      </c>
      <c r="B66" s="395" t="s">
        <v>387</v>
      </c>
      <c r="C66" s="395" t="s">
        <v>391</v>
      </c>
      <c r="D66" s="305" t="s">
        <v>393</v>
      </c>
      <c r="E66" s="304" t="s">
        <v>2477</v>
      </c>
      <c r="F66" s="394" t="s">
        <v>194</v>
      </c>
      <c r="G66" s="396" t="s">
        <v>186</v>
      </c>
      <c r="H66" s="304" t="s">
        <v>258</v>
      </c>
      <c r="I66" s="386" t="s">
        <v>191</v>
      </c>
      <c r="J66" s="397" t="s">
        <v>2065</v>
      </c>
      <c r="K66" s="398" t="s">
        <v>1202</v>
      </c>
      <c r="L66" s="398" t="s">
        <v>1203</v>
      </c>
      <c r="M66" s="389" t="s">
        <v>121</v>
      </c>
      <c r="N66" s="399" t="s">
        <v>1219</v>
      </c>
      <c r="O66" s="400" t="s">
        <v>1197</v>
      </c>
      <c r="P66" s="399" t="s">
        <v>2066</v>
      </c>
      <c r="Q66" s="305" t="s">
        <v>1229</v>
      </c>
      <c r="R66" s="401" t="s">
        <v>1230</v>
      </c>
      <c r="S66" s="305" t="s">
        <v>1250</v>
      </c>
      <c r="T66" s="401" t="s">
        <v>1261</v>
      </c>
      <c r="U66" s="402" t="s">
        <v>1152</v>
      </c>
      <c r="V66" s="305" t="s">
        <v>1272</v>
      </c>
      <c r="W66" s="305"/>
      <c r="X66" s="771"/>
    </row>
    <row r="67" spans="1:24" x14ac:dyDescent="0.3">
      <c r="A67" s="394" t="s">
        <v>204</v>
      </c>
      <c r="B67" s="395" t="s">
        <v>387</v>
      </c>
      <c r="C67" s="395" t="s">
        <v>391</v>
      </c>
      <c r="D67" s="305" t="s">
        <v>394</v>
      </c>
      <c r="E67" s="304" t="s">
        <v>2478</v>
      </c>
      <c r="F67" s="394" t="s">
        <v>194</v>
      </c>
      <c r="G67" s="396" t="s">
        <v>186</v>
      </c>
      <c r="H67" s="304" t="s">
        <v>258</v>
      </c>
      <c r="I67" s="386" t="s">
        <v>191</v>
      </c>
      <c r="J67" s="397" t="s">
        <v>2065</v>
      </c>
      <c r="K67" s="398" t="s">
        <v>1202</v>
      </c>
      <c r="L67" s="398" t="s">
        <v>1203</v>
      </c>
      <c r="M67" s="389" t="s">
        <v>121</v>
      </c>
      <c r="N67" s="399" t="s">
        <v>1219</v>
      </c>
      <c r="O67" s="400" t="s">
        <v>1197</v>
      </c>
      <c r="P67" s="399" t="s">
        <v>2066</v>
      </c>
      <c r="Q67" s="305" t="s">
        <v>1229</v>
      </c>
      <c r="R67" s="401" t="s">
        <v>1230</v>
      </c>
      <c r="S67" s="305" t="s">
        <v>1250</v>
      </c>
      <c r="T67" s="401" t="s">
        <v>1261</v>
      </c>
      <c r="U67" s="402" t="s">
        <v>1152</v>
      </c>
      <c r="V67" s="305" t="s">
        <v>1272</v>
      </c>
      <c r="W67" s="305"/>
      <c r="X67" s="771"/>
    </row>
    <row r="68" spans="1:24" ht="15" customHeight="1" x14ac:dyDescent="0.3">
      <c r="A68" s="394" t="s">
        <v>204</v>
      </c>
      <c r="B68" s="395" t="s">
        <v>387</v>
      </c>
      <c r="C68" s="395" t="s">
        <v>391</v>
      </c>
      <c r="D68" s="305" t="s">
        <v>395</v>
      </c>
      <c r="E68" s="304" t="s">
        <v>2479</v>
      </c>
      <c r="F68" s="394" t="s">
        <v>194</v>
      </c>
      <c r="G68" s="396" t="s">
        <v>186</v>
      </c>
      <c r="H68" s="304" t="s">
        <v>258</v>
      </c>
      <c r="I68" s="386" t="s">
        <v>191</v>
      </c>
      <c r="J68" s="397" t="s">
        <v>2065</v>
      </c>
      <c r="K68" s="398" t="s">
        <v>1202</v>
      </c>
      <c r="L68" s="398" t="s">
        <v>1203</v>
      </c>
      <c r="M68" s="389" t="s">
        <v>121</v>
      </c>
      <c r="N68" s="399" t="s">
        <v>1219</v>
      </c>
      <c r="O68" s="400" t="s">
        <v>1197</v>
      </c>
      <c r="P68" s="399" t="s">
        <v>2066</v>
      </c>
      <c r="Q68" s="305" t="s">
        <v>1229</v>
      </c>
      <c r="R68" s="401" t="s">
        <v>1230</v>
      </c>
      <c r="S68" s="305" t="s">
        <v>1250</v>
      </c>
      <c r="T68" s="401" t="s">
        <v>1261</v>
      </c>
      <c r="U68" s="402" t="s">
        <v>1152</v>
      </c>
      <c r="V68" s="305" t="s">
        <v>1272</v>
      </c>
      <c r="W68" s="305"/>
      <c r="X68" s="771"/>
    </row>
    <row r="69" spans="1:24" ht="14.25" customHeight="1" x14ac:dyDescent="0.3">
      <c r="A69" s="394" t="s">
        <v>204</v>
      </c>
      <c r="B69" s="395" t="s">
        <v>387</v>
      </c>
      <c r="C69" s="406" t="s">
        <v>391</v>
      </c>
      <c r="D69" s="305" t="s">
        <v>396</v>
      </c>
      <c r="E69" s="304" t="s">
        <v>2480</v>
      </c>
      <c r="F69" s="394" t="s">
        <v>194</v>
      </c>
      <c r="G69" s="396" t="s">
        <v>186</v>
      </c>
      <c r="H69" s="304" t="s">
        <v>258</v>
      </c>
      <c r="I69" s="386" t="s">
        <v>191</v>
      </c>
      <c r="J69" s="397" t="s">
        <v>2065</v>
      </c>
      <c r="K69" s="398" t="s">
        <v>1202</v>
      </c>
      <c r="L69" s="398" t="s">
        <v>1203</v>
      </c>
      <c r="M69" s="389" t="s">
        <v>121</v>
      </c>
      <c r="N69" s="399" t="s">
        <v>1219</v>
      </c>
      <c r="O69" s="400" t="s">
        <v>1197</v>
      </c>
      <c r="P69" s="399" t="s">
        <v>2066</v>
      </c>
      <c r="Q69" s="305" t="s">
        <v>1229</v>
      </c>
      <c r="R69" s="401" t="s">
        <v>1230</v>
      </c>
      <c r="S69" s="305" t="s">
        <v>1250</v>
      </c>
      <c r="T69" s="401" t="s">
        <v>1261</v>
      </c>
      <c r="U69" s="402" t="s">
        <v>1152</v>
      </c>
      <c r="V69" s="305" t="s">
        <v>1272</v>
      </c>
      <c r="W69" s="305"/>
      <c r="X69" s="771"/>
    </row>
    <row r="70" spans="1:24" ht="15.65" customHeight="1" x14ac:dyDescent="0.3">
      <c r="A70" s="394" t="s">
        <v>204</v>
      </c>
      <c r="B70" s="395" t="s">
        <v>387</v>
      </c>
      <c r="C70" s="406" t="s">
        <v>391</v>
      </c>
      <c r="D70" s="305" t="s">
        <v>397</v>
      </c>
      <c r="E70" s="304" t="s">
        <v>2481</v>
      </c>
      <c r="F70" s="394" t="s">
        <v>194</v>
      </c>
      <c r="G70" s="396" t="s">
        <v>186</v>
      </c>
      <c r="H70" s="304" t="s">
        <v>258</v>
      </c>
      <c r="I70" s="386" t="s">
        <v>191</v>
      </c>
      <c r="J70" s="397" t="s">
        <v>2065</v>
      </c>
      <c r="K70" s="398" t="s">
        <v>1202</v>
      </c>
      <c r="L70" s="398" t="s">
        <v>1203</v>
      </c>
      <c r="M70" s="389" t="s">
        <v>121</v>
      </c>
      <c r="N70" s="399" t="s">
        <v>1219</v>
      </c>
      <c r="O70" s="400" t="s">
        <v>1197</v>
      </c>
      <c r="P70" s="399" t="s">
        <v>2066</v>
      </c>
      <c r="Q70" s="305" t="s">
        <v>1229</v>
      </c>
      <c r="R70" s="401" t="s">
        <v>1230</v>
      </c>
      <c r="S70" s="305" t="s">
        <v>1250</v>
      </c>
      <c r="T70" s="401" t="s">
        <v>1261</v>
      </c>
      <c r="U70" s="404" t="s">
        <v>1152</v>
      </c>
      <c r="V70" s="305" t="s">
        <v>1272</v>
      </c>
      <c r="W70" s="305"/>
      <c r="X70" s="771"/>
    </row>
    <row r="71" spans="1:24" ht="14.25" customHeight="1" x14ac:dyDescent="0.3">
      <c r="A71" s="394" t="s">
        <v>204</v>
      </c>
      <c r="B71" s="395" t="s">
        <v>387</v>
      </c>
      <c r="C71" s="395" t="s">
        <v>398</v>
      </c>
      <c r="D71" s="305" t="s">
        <v>399</v>
      </c>
      <c r="E71" s="304" t="s">
        <v>2492</v>
      </c>
      <c r="F71" s="394" t="s">
        <v>194</v>
      </c>
      <c r="G71" s="396" t="s">
        <v>186</v>
      </c>
      <c r="H71" s="304" t="s">
        <v>258</v>
      </c>
      <c r="I71" s="386" t="s">
        <v>191</v>
      </c>
      <c r="J71" s="397" t="s">
        <v>2065</v>
      </c>
      <c r="K71" s="398" t="s">
        <v>1202</v>
      </c>
      <c r="L71" s="398" t="s">
        <v>1203</v>
      </c>
      <c r="M71" s="389" t="s">
        <v>121</v>
      </c>
      <c r="N71" s="399" t="s">
        <v>1219</v>
      </c>
      <c r="O71" s="400" t="s">
        <v>1197</v>
      </c>
      <c r="P71" s="399" t="s">
        <v>2066</v>
      </c>
      <c r="Q71" s="305" t="s">
        <v>1229</v>
      </c>
      <c r="R71" s="401" t="s">
        <v>1230</v>
      </c>
      <c r="S71" s="305" t="s">
        <v>1250</v>
      </c>
      <c r="T71" s="401" t="s">
        <v>1261</v>
      </c>
      <c r="U71" s="404" t="s">
        <v>1152</v>
      </c>
      <c r="V71" s="305" t="s">
        <v>1272</v>
      </c>
      <c r="W71" s="305"/>
      <c r="X71" s="771"/>
    </row>
    <row r="72" spans="1:24" ht="14.25" customHeight="1" x14ac:dyDescent="0.3">
      <c r="A72" s="394" t="s">
        <v>204</v>
      </c>
      <c r="B72" s="395" t="s">
        <v>401</v>
      </c>
      <c r="C72" s="395" t="s">
        <v>402</v>
      </c>
      <c r="D72" s="305" t="s">
        <v>403</v>
      </c>
      <c r="E72" s="304" t="s">
        <v>2474</v>
      </c>
      <c r="F72" s="394" t="s">
        <v>194</v>
      </c>
      <c r="G72" s="396" t="s">
        <v>186</v>
      </c>
      <c r="H72" s="304" t="s">
        <v>258</v>
      </c>
      <c r="I72" s="386" t="s">
        <v>191</v>
      </c>
      <c r="J72" s="397" t="s">
        <v>2065</v>
      </c>
      <c r="K72" s="398" t="s">
        <v>1202</v>
      </c>
      <c r="L72" s="398" t="s">
        <v>1203</v>
      </c>
      <c r="M72" s="389" t="s">
        <v>121</v>
      </c>
      <c r="N72" s="399" t="s">
        <v>1219</v>
      </c>
      <c r="O72" s="400" t="s">
        <v>1197</v>
      </c>
      <c r="P72" s="399" t="s">
        <v>2066</v>
      </c>
      <c r="Q72" s="305" t="s">
        <v>1229</v>
      </c>
      <c r="R72" s="401" t="s">
        <v>1230</v>
      </c>
      <c r="S72" s="305" t="s">
        <v>1250</v>
      </c>
      <c r="T72" s="401" t="s">
        <v>1261</v>
      </c>
      <c r="U72" s="403" t="s">
        <v>1152</v>
      </c>
      <c r="V72" s="305" t="s">
        <v>1298</v>
      </c>
      <c r="W72" s="305"/>
      <c r="X72" s="773"/>
    </row>
    <row r="73" spans="1:24" ht="14.25" customHeight="1" x14ac:dyDescent="0.3">
      <c r="A73" s="394" t="s">
        <v>204</v>
      </c>
      <c r="B73" s="395" t="s">
        <v>401</v>
      </c>
      <c r="C73" s="395" t="s">
        <v>402</v>
      </c>
      <c r="D73" s="305" t="s">
        <v>405</v>
      </c>
      <c r="E73" s="304" t="s">
        <v>2482</v>
      </c>
      <c r="F73" s="394" t="s">
        <v>194</v>
      </c>
      <c r="G73" s="396" t="s">
        <v>186</v>
      </c>
      <c r="H73" s="304" t="s">
        <v>258</v>
      </c>
      <c r="I73" s="386" t="s">
        <v>191</v>
      </c>
      <c r="J73" s="397" t="s">
        <v>2065</v>
      </c>
      <c r="K73" s="398" t="s">
        <v>1202</v>
      </c>
      <c r="L73" s="398" t="s">
        <v>1203</v>
      </c>
      <c r="M73" s="389" t="s">
        <v>121</v>
      </c>
      <c r="N73" s="399" t="s">
        <v>1219</v>
      </c>
      <c r="O73" s="400" t="s">
        <v>1197</v>
      </c>
      <c r="P73" s="399" t="s">
        <v>2066</v>
      </c>
      <c r="Q73" s="305" t="s">
        <v>1229</v>
      </c>
      <c r="R73" s="401" t="s">
        <v>1230</v>
      </c>
      <c r="S73" s="305" t="s">
        <v>1250</v>
      </c>
      <c r="T73" s="401" t="s">
        <v>1261</v>
      </c>
      <c r="U73" s="405" t="s">
        <v>1152</v>
      </c>
      <c r="V73" s="305" t="s">
        <v>1298</v>
      </c>
      <c r="W73" s="305"/>
      <c r="X73" s="773"/>
    </row>
    <row r="74" spans="1:24" ht="14.25" customHeight="1" x14ac:dyDescent="0.3">
      <c r="A74" s="394" t="s">
        <v>204</v>
      </c>
      <c r="B74" s="395" t="s">
        <v>401</v>
      </c>
      <c r="C74" s="395" t="s">
        <v>402</v>
      </c>
      <c r="D74" s="305" t="s">
        <v>407</v>
      </c>
      <c r="E74" s="304" t="s">
        <v>2497</v>
      </c>
      <c r="F74" s="394" t="s">
        <v>194</v>
      </c>
      <c r="G74" s="396" t="s">
        <v>186</v>
      </c>
      <c r="H74" s="304" t="s">
        <v>258</v>
      </c>
      <c r="I74" s="386" t="s">
        <v>191</v>
      </c>
      <c r="J74" s="397" t="s">
        <v>2065</v>
      </c>
      <c r="K74" s="398" t="s">
        <v>1202</v>
      </c>
      <c r="L74" s="398" t="s">
        <v>1203</v>
      </c>
      <c r="M74" s="389" t="s">
        <v>121</v>
      </c>
      <c r="N74" s="399" t="s">
        <v>1219</v>
      </c>
      <c r="O74" s="400" t="s">
        <v>1197</v>
      </c>
      <c r="P74" s="399" t="s">
        <v>2066</v>
      </c>
      <c r="Q74" s="305" t="s">
        <v>1229</v>
      </c>
      <c r="R74" s="401" t="s">
        <v>1230</v>
      </c>
      <c r="S74" s="305" t="s">
        <v>1250</v>
      </c>
      <c r="T74" s="401" t="s">
        <v>1261</v>
      </c>
      <c r="U74" s="405" t="s">
        <v>1152</v>
      </c>
      <c r="V74" s="305" t="s">
        <v>1298</v>
      </c>
      <c r="W74" s="305"/>
      <c r="X74" s="773"/>
    </row>
    <row r="75" spans="1:24" ht="14.25" customHeight="1" x14ac:dyDescent="0.3">
      <c r="A75" s="394" t="s">
        <v>204</v>
      </c>
      <c r="B75" s="395" t="s">
        <v>401</v>
      </c>
      <c r="C75" s="395" t="s">
        <v>1807</v>
      </c>
      <c r="D75" s="305" t="s">
        <v>412</v>
      </c>
      <c r="E75" s="304" t="s">
        <v>2463</v>
      </c>
      <c r="F75" s="394" t="s">
        <v>194</v>
      </c>
      <c r="G75" s="396" t="s">
        <v>186</v>
      </c>
      <c r="H75" s="304" t="s">
        <v>258</v>
      </c>
      <c r="I75" s="386" t="s">
        <v>191</v>
      </c>
      <c r="J75" s="397" t="s">
        <v>2065</v>
      </c>
      <c r="K75" s="398" t="s">
        <v>1202</v>
      </c>
      <c r="L75" s="398" t="s">
        <v>1203</v>
      </c>
      <c r="M75" s="389" t="s">
        <v>121</v>
      </c>
      <c r="N75" s="399" t="s">
        <v>1219</v>
      </c>
      <c r="O75" s="400" t="s">
        <v>1197</v>
      </c>
      <c r="P75" s="399" t="s">
        <v>2066</v>
      </c>
      <c r="Q75" s="305" t="s">
        <v>1229</v>
      </c>
      <c r="R75" s="401" t="s">
        <v>1233</v>
      </c>
      <c r="S75" s="305" t="s">
        <v>1250</v>
      </c>
      <c r="T75" s="401" t="s">
        <v>1261</v>
      </c>
      <c r="U75" s="402" t="s">
        <v>1152</v>
      </c>
      <c r="V75" s="305" t="s">
        <v>1298</v>
      </c>
      <c r="W75" s="305"/>
      <c r="X75" s="773"/>
    </row>
    <row r="76" spans="1:24" ht="14.25" customHeight="1" x14ac:dyDescent="0.3">
      <c r="A76" s="394" t="s">
        <v>204</v>
      </c>
      <c r="B76" s="395" t="s">
        <v>401</v>
      </c>
      <c r="C76" s="395" t="s">
        <v>1807</v>
      </c>
      <c r="D76" s="305" t="s">
        <v>410</v>
      </c>
      <c r="E76" s="304" t="s">
        <v>2464</v>
      </c>
      <c r="F76" s="394" t="s">
        <v>194</v>
      </c>
      <c r="G76" s="396" t="s">
        <v>186</v>
      </c>
      <c r="H76" s="304" t="s">
        <v>258</v>
      </c>
      <c r="I76" s="386" t="s">
        <v>191</v>
      </c>
      <c r="J76" s="397" t="s">
        <v>2065</v>
      </c>
      <c r="K76" s="398" t="s">
        <v>1202</v>
      </c>
      <c r="L76" s="398" t="s">
        <v>1203</v>
      </c>
      <c r="M76" s="389" t="s">
        <v>121</v>
      </c>
      <c r="N76" s="399" t="s">
        <v>1219</v>
      </c>
      <c r="O76" s="400" t="s">
        <v>1197</v>
      </c>
      <c r="P76" s="399" t="s">
        <v>2066</v>
      </c>
      <c r="Q76" s="305" t="s">
        <v>1229</v>
      </c>
      <c r="R76" s="401" t="s">
        <v>1233</v>
      </c>
      <c r="S76" s="305" t="s">
        <v>1250</v>
      </c>
      <c r="T76" s="401" t="s">
        <v>1261</v>
      </c>
      <c r="U76" s="404" t="s">
        <v>1152</v>
      </c>
      <c r="V76" s="305" t="s">
        <v>1298</v>
      </c>
      <c r="W76" s="305"/>
      <c r="X76" s="773"/>
    </row>
    <row r="77" spans="1:24" ht="14.25" customHeight="1" x14ac:dyDescent="0.3">
      <c r="A77" s="394" t="s">
        <v>204</v>
      </c>
      <c r="B77" s="395" t="s">
        <v>401</v>
      </c>
      <c r="C77" s="395" t="s">
        <v>414</v>
      </c>
      <c r="D77" s="305" t="s">
        <v>415</v>
      </c>
      <c r="E77" s="304" t="s">
        <v>2485</v>
      </c>
      <c r="F77" s="394" t="s">
        <v>194</v>
      </c>
      <c r="G77" s="396" t="s">
        <v>186</v>
      </c>
      <c r="H77" s="304" t="s">
        <v>258</v>
      </c>
      <c r="I77" s="386" t="s">
        <v>191</v>
      </c>
      <c r="J77" s="397" t="s">
        <v>2065</v>
      </c>
      <c r="K77" s="398" t="s">
        <v>1202</v>
      </c>
      <c r="L77" s="398" t="s">
        <v>1203</v>
      </c>
      <c r="M77" s="389" t="s">
        <v>121</v>
      </c>
      <c r="N77" s="399" t="s">
        <v>1219</v>
      </c>
      <c r="O77" s="400" t="s">
        <v>1197</v>
      </c>
      <c r="P77" s="399" t="s">
        <v>2066</v>
      </c>
      <c r="Q77" s="305" t="s">
        <v>1229</v>
      </c>
      <c r="R77" s="401" t="s">
        <v>1230</v>
      </c>
      <c r="S77" s="305" t="s">
        <v>1250</v>
      </c>
      <c r="T77" s="401" t="s">
        <v>1261</v>
      </c>
      <c r="U77" s="405" t="s">
        <v>1152</v>
      </c>
      <c r="V77" s="305" t="s">
        <v>1298</v>
      </c>
      <c r="W77" s="305"/>
      <c r="X77" s="773"/>
    </row>
    <row r="78" spans="1:24" ht="14.25" customHeight="1" x14ac:dyDescent="0.3">
      <c r="A78" s="394" t="s">
        <v>204</v>
      </c>
      <c r="B78" s="395" t="s">
        <v>401</v>
      </c>
      <c r="C78" s="395" t="s">
        <v>414</v>
      </c>
      <c r="D78" s="305" t="s">
        <v>417</v>
      </c>
      <c r="E78" s="304" t="s">
        <v>2498</v>
      </c>
      <c r="F78" s="394" t="s">
        <v>194</v>
      </c>
      <c r="G78" s="396" t="s">
        <v>186</v>
      </c>
      <c r="H78" s="304" t="s">
        <v>258</v>
      </c>
      <c r="I78" s="386" t="s">
        <v>191</v>
      </c>
      <c r="J78" s="397" t="s">
        <v>2065</v>
      </c>
      <c r="K78" s="398" t="s">
        <v>1202</v>
      </c>
      <c r="L78" s="398" t="s">
        <v>1203</v>
      </c>
      <c r="M78" s="389" t="s">
        <v>121</v>
      </c>
      <c r="N78" s="399" t="s">
        <v>1219</v>
      </c>
      <c r="O78" s="400" t="s">
        <v>1197</v>
      </c>
      <c r="P78" s="399" t="s">
        <v>2066</v>
      </c>
      <c r="Q78" s="305" t="s">
        <v>1229</v>
      </c>
      <c r="R78" s="401" t="s">
        <v>1230</v>
      </c>
      <c r="S78" s="305" t="s">
        <v>1250</v>
      </c>
      <c r="T78" s="401" t="s">
        <v>1261</v>
      </c>
      <c r="U78" s="403" t="s">
        <v>1152</v>
      </c>
      <c r="V78" s="305" t="s">
        <v>1280</v>
      </c>
      <c r="W78" s="305"/>
      <c r="X78" s="773"/>
    </row>
    <row r="79" spans="1:24" ht="14.25" customHeight="1" x14ac:dyDescent="0.3">
      <c r="A79" s="394" t="s">
        <v>204</v>
      </c>
      <c r="B79" s="395" t="s">
        <v>401</v>
      </c>
      <c r="C79" s="395" t="s">
        <v>414</v>
      </c>
      <c r="D79" s="305" t="s">
        <v>419</v>
      </c>
      <c r="E79" s="304" t="s">
        <v>2499</v>
      </c>
      <c r="F79" s="394" t="s">
        <v>194</v>
      </c>
      <c r="G79" s="396" t="s">
        <v>186</v>
      </c>
      <c r="H79" s="304" t="s">
        <v>258</v>
      </c>
      <c r="I79" s="386" t="s">
        <v>191</v>
      </c>
      <c r="J79" s="397" t="s">
        <v>2065</v>
      </c>
      <c r="K79" s="398" t="s">
        <v>1202</v>
      </c>
      <c r="L79" s="398" t="s">
        <v>1203</v>
      </c>
      <c r="M79" s="389" t="s">
        <v>121</v>
      </c>
      <c r="N79" s="399" t="s">
        <v>1219</v>
      </c>
      <c r="O79" s="400" t="s">
        <v>1197</v>
      </c>
      <c r="P79" s="399" t="s">
        <v>2066</v>
      </c>
      <c r="Q79" s="305" t="s">
        <v>1229</v>
      </c>
      <c r="R79" s="401" t="s">
        <v>1230</v>
      </c>
      <c r="S79" s="305" t="s">
        <v>1250</v>
      </c>
      <c r="T79" s="401" t="s">
        <v>1261</v>
      </c>
      <c r="U79" s="402" t="s">
        <v>1152</v>
      </c>
      <c r="V79" s="305" t="s">
        <v>1298</v>
      </c>
      <c r="W79" s="305"/>
      <c r="X79" s="771"/>
    </row>
    <row r="80" spans="1:24" ht="14.25" customHeight="1" x14ac:dyDescent="0.3">
      <c r="A80" s="394" t="s">
        <v>204</v>
      </c>
      <c r="B80" s="395" t="s">
        <v>401</v>
      </c>
      <c r="C80" s="395" t="s">
        <v>421</v>
      </c>
      <c r="D80" s="305" t="s">
        <v>421</v>
      </c>
      <c r="E80" s="304" t="s">
        <v>2472</v>
      </c>
      <c r="F80" s="394" t="s">
        <v>194</v>
      </c>
      <c r="G80" s="396" t="s">
        <v>186</v>
      </c>
      <c r="H80" s="304" t="s">
        <v>258</v>
      </c>
      <c r="I80" s="386" t="s">
        <v>220</v>
      </c>
      <c r="J80" s="397" t="s">
        <v>94</v>
      </c>
      <c r="K80" s="398" t="s">
        <v>94</v>
      </c>
      <c r="L80" s="398" t="s">
        <v>94</v>
      </c>
      <c r="M80" s="389" t="s">
        <v>103</v>
      </c>
      <c r="N80" s="399" t="s">
        <v>1219</v>
      </c>
      <c r="O80" s="400" t="s">
        <v>1197</v>
      </c>
      <c r="P80" s="399" t="s">
        <v>2066</v>
      </c>
      <c r="Q80" s="305" t="s">
        <v>1229</v>
      </c>
      <c r="R80" s="401" t="s">
        <v>1235</v>
      </c>
      <c r="S80" s="305" t="s">
        <v>1252</v>
      </c>
      <c r="T80" s="401" t="s">
        <v>1261</v>
      </c>
      <c r="U80" s="405" t="s">
        <v>1152</v>
      </c>
      <c r="V80" s="305" t="s">
        <v>1289</v>
      </c>
      <c r="W80" s="305"/>
      <c r="X80" s="773"/>
    </row>
    <row r="81" spans="1:24" ht="14.25" customHeight="1" x14ac:dyDescent="0.3">
      <c r="A81" s="394" t="s">
        <v>204</v>
      </c>
      <c r="B81" s="395" t="s">
        <v>401</v>
      </c>
      <c r="C81" s="395" t="s">
        <v>422</v>
      </c>
      <c r="D81" s="305" t="s">
        <v>423</v>
      </c>
      <c r="E81" s="304" t="s">
        <v>2473</v>
      </c>
      <c r="F81" s="394" t="s">
        <v>194</v>
      </c>
      <c r="G81" s="396" t="s">
        <v>186</v>
      </c>
      <c r="H81" s="304" t="s">
        <v>258</v>
      </c>
      <c r="I81" s="386" t="s">
        <v>191</v>
      </c>
      <c r="J81" s="397" t="s">
        <v>94</v>
      </c>
      <c r="K81" s="398" t="s">
        <v>94</v>
      </c>
      <c r="L81" s="398" t="s">
        <v>94</v>
      </c>
      <c r="M81" s="389" t="s">
        <v>1212</v>
      </c>
      <c r="N81" s="399" t="s">
        <v>1199</v>
      </c>
      <c r="O81" s="400" t="s">
        <v>1199</v>
      </c>
      <c r="P81" s="399" t="s">
        <v>2066</v>
      </c>
      <c r="Q81" s="305" t="s">
        <v>1229</v>
      </c>
      <c r="R81" s="401" t="s">
        <v>1248</v>
      </c>
      <c r="S81" s="305" t="s">
        <v>1259</v>
      </c>
      <c r="T81" s="401" t="s">
        <v>1261</v>
      </c>
      <c r="U81" s="402" t="s">
        <v>1152</v>
      </c>
      <c r="V81" s="305" t="s">
        <v>1280</v>
      </c>
      <c r="W81" s="305"/>
      <c r="X81" s="772"/>
    </row>
    <row r="82" spans="1:24" ht="14.25" customHeight="1" x14ac:dyDescent="0.3">
      <c r="A82" s="394" t="s">
        <v>204</v>
      </c>
      <c r="B82" s="395" t="s">
        <v>205</v>
      </c>
      <c r="C82" s="395" t="s">
        <v>206</v>
      </c>
      <c r="D82" s="305" t="s">
        <v>425</v>
      </c>
      <c r="E82" s="304" t="s">
        <v>2466</v>
      </c>
      <c r="F82" s="394" t="s">
        <v>194</v>
      </c>
      <c r="G82" s="396" t="s">
        <v>186</v>
      </c>
      <c r="H82" s="304" t="s">
        <v>258</v>
      </c>
      <c r="I82" s="386" t="s">
        <v>208</v>
      </c>
      <c r="J82" s="397" t="s">
        <v>2065</v>
      </c>
      <c r="K82" s="398" t="s">
        <v>1202</v>
      </c>
      <c r="L82" s="398" t="s">
        <v>1204</v>
      </c>
      <c r="M82" s="389" t="s">
        <v>105</v>
      </c>
      <c r="N82" s="399" t="s">
        <v>1219</v>
      </c>
      <c r="O82" s="400" t="s">
        <v>1193</v>
      </c>
      <c r="P82" s="399" t="s">
        <v>2066</v>
      </c>
      <c r="Q82" s="305" t="s">
        <v>1229</v>
      </c>
      <c r="R82" s="401" t="s">
        <v>1231</v>
      </c>
      <c r="S82" s="305" t="s">
        <v>1250</v>
      </c>
      <c r="T82" s="401" t="s">
        <v>1261</v>
      </c>
      <c r="U82" s="402" t="s">
        <v>1152</v>
      </c>
      <c r="V82" s="305" t="s">
        <v>1271</v>
      </c>
      <c r="W82" s="305"/>
      <c r="X82" s="772"/>
    </row>
    <row r="83" spans="1:24" ht="14.25" customHeight="1" x14ac:dyDescent="0.3">
      <c r="A83" s="394" t="s">
        <v>204</v>
      </c>
      <c r="B83" s="395" t="s">
        <v>205</v>
      </c>
      <c r="C83" s="395" t="s">
        <v>206</v>
      </c>
      <c r="D83" s="305" t="s">
        <v>426</v>
      </c>
      <c r="E83" s="304" t="s">
        <v>2469</v>
      </c>
      <c r="F83" s="394" t="s">
        <v>194</v>
      </c>
      <c r="G83" s="396" t="s">
        <v>186</v>
      </c>
      <c r="H83" s="304" t="s">
        <v>258</v>
      </c>
      <c r="I83" s="386" t="s">
        <v>208</v>
      </c>
      <c r="J83" s="397" t="s">
        <v>2065</v>
      </c>
      <c r="K83" s="398" t="s">
        <v>1202</v>
      </c>
      <c r="L83" s="398" t="s">
        <v>1204</v>
      </c>
      <c r="M83" s="389" t="s">
        <v>105</v>
      </c>
      <c r="N83" s="399" t="s">
        <v>1219</v>
      </c>
      <c r="O83" s="400" t="s">
        <v>1193</v>
      </c>
      <c r="P83" s="399" t="s">
        <v>2066</v>
      </c>
      <c r="Q83" s="305" t="s">
        <v>1229</v>
      </c>
      <c r="R83" s="401" t="s">
        <v>1231</v>
      </c>
      <c r="S83" s="305" t="s">
        <v>1250</v>
      </c>
      <c r="T83" s="401" t="s">
        <v>1261</v>
      </c>
      <c r="U83" s="402" t="s">
        <v>1152</v>
      </c>
      <c r="V83" s="305" t="s">
        <v>1271</v>
      </c>
      <c r="W83" s="305"/>
      <c r="X83" s="773"/>
    </row>
    <row r="84" spans="1:24" ht="14.25" customHeight="1" x14ac:dyDescent="0.3">
      <c r="A84" s="394" t="s">
        <v>204</v>
      </c>
      <c r="B84" s="395" t="s">
        <v>205</v>
      </c>
      <c r="C84" s="395" t="s">
        <v>206</v>
      </c>
      <c r="D84" s="305" t="s">
        <v>428</v>
      </c>
      <c r="E84" s="304" t="s">
        <v>2493</v>
      </c>
      <c r="F84" s="394" t="s">
        <v>194</v>
      </c>
      <c r="G84" s="396" t="s">
        <v>186</v>
      </c>
      <c r="H84" s="304" t="s">
        <v>258</v>
      </c>
      <c r="I84" s="386" t="s">
        <v>208</v>
      </c>
      <c r="J84" s="397" t="s">
        <v>2065</v>
      </c>
      <c r="K84" s="398" t="s">
        <v>1202</v>
      </c>
      <c r="L84" s="398" t="s">
        <v>1204</v>
      </c>
      <c r="M84" s="389" t="s">
        <v>105</v>
      </c>
      <c r="N84" s="399" t="s">
        <v>1219</v>
      </c>
      <c r="O84" s="400" t="s">
        <v>1193</v>
      </c>
      <c r="P84" s="399" t="s">
        <v>2066</v>
      </c>
      <c r="Q84" s="305" t="s">
        <v>1229</v>
      </c>
      <c r="R84" s="401" t="s">
        <v>1231</v>
      </c>
      <c r="S84" s="305" t="s">
        <v>1250</v>
      </c>
      <c r="T84" s="401" t="s">
        <v>1261</v>
      </c>
      <c r="U84" s="403" t="s">
        <v>1152</v>
      </c>
      <c r="V84" s="305" t="s">
        <v>1271</v>
      </c>
      <c r="W84" s="305"/>
      <c r="X84" s="773"/>
    </row>
    <row r="85" spans="1:24" ht="14.25" customHeight="1" x14ac:dyDescent="0.3">
      <c r="A85" s="394" t="s">
        <v>204</v>
      </c>
      <c r="B85" s="395" t="s">
        <v>205</v>
      </c>
      <c r="C85" s="395" t="s">
        <v>206</v>
      </c>
      <c r="D85" s="305" t="s">
        <v>207</v>
      </c>
      <c r="E85" s="304" t="s">
        <v>2496</v>
      </c>
      <c r="F85" s="394" t="s">
        <v>194</v>
      </c>
      <c r="G85" s="396" t="s">
        <v>186</v>
      </c>
      <c r="H85" s="304" t="s">
        <v>258</v>
      </c>
      <c r="I85" s="386" t="s">
        <v>208</v>
      </c>
      <c r="J85" s="397" t="s">
        <v>2065</v>
      </c>
      <c r="K85" s="398" t="s">
        <v>1202</v>
      </c>
      <c r="L85" s="398" t="s">
        <v>1204</v>
      </c>
      <c r="M85" s="389" t="s">
        <v>105</v>
      </c>
      <c r="N85" s="399" t="s">
        <v>1219</v>
      </c>
      <c r="O85" s="400" t="s">
        <v>1193</v>
      </c>
      <c r="P85" s="399" t="s">
        <v>2066</v>
      </c>
      <c r="Q85" s="305" t="s">
        <v>1229</v>
      </c>
      <c r="R85" s="401" t="s">
        <v>1231</v>
      </c>
      <c r="S85" s="305" t="s">
        <v>1250</v>
      </c>
      <c r="T85" s="401" t="s">
        <v>1261</v>
      </c>
      <c r="U85" s="402" t="s">
        <v>1152</v>
      </c>
      <c r="V85" s="305" t="s">
        <v>1271</v>
      </c>
      <c r="W85" s="305"/>
      <c r="X85" s="773"/>
    </row>
    <row r="86" spans="1:24" ht="14.25" customHeight="1" x14ac:dyDescent="0.3">
      <c r="A86" s="394" t="s">
        <v>204</v>
      </c>
      <c r="B86" s="395" t="s">
        <v>205</v>
      </c>
      <c r="C86" s="395" t="s">
        <v>431</v>
      </c>
      <c r="D86" s="305" t="s">
        <v>432</v>
      </c>
      <c r="E86" s="304" t="s">
        <v>2468</v>
      </c>
      <c r="F86" s="394" t="s">
        <v>194</v>
      </c>
      <c r="G86" s="396" t="s">
        <v>186</v>
      </c>
      <c r="H86" s="304" t="s">
        <v>258</v>
      </c>
      <c r="I86" s="386" t="s">
        <v>191</v>
      </c>
      <c r="J86" s="397" t="s">
        <v>2065</v>
      </c>
      <c r="K86" s="398" t="s">
        <v>1202</v>
      </c>
      <c r="L86" s="398" t="s">
        <v>1204</v>
      </c>
      <c r="M86" s="389" t="s">
        <v>105</v>
      </c>
      <c r="N86" s="399" t="s">
        <v>1219</v>
      </c>
      <c r="O86" s="400" t="s">
        <v>1197</v>
      </c>
      <c r="P86" s="399" t="s">
        <v>2066</v>
      </c>
      <c r="Q86" s="305" t="s">
        <v>1229</v>
      </c>
      <c r="R86" s="401" t="s">
        <v>1230</v>
      </c>
      <c r="S86" s="305" t="s">
        <v>1250</v>
      </c>
      <c r="T86" s="401" t="s">
        <v>1261</v>
      </c>
      <c r="U86" s="403" t="s">
        <v>1152</v>
      </c>
      <c r="V86" s="305" t="s">
        <v>1271</v>
      </c>
      <c r="W86" s="305"/>
      <c r="X86" s="773"/>
    </row>
    <row r="87" spans="1:24" ht="14.25" customHeight="1" x14ac:dyDescent="0.3">
      <c r="A87" s="394" t="s">
        <v>204</v>
      </c>
      <c r="B87" s="395" t="s">
        <v>205</v>
      </c>
      <c r="C87" s="395" t="s">
        <v>431</v>
      </c>
      <c r="D87" s="305" t="s">
        <v>434</v>
      </c>
      <c r="E87" s="304" t="s">
        <v>2483</v>
      </c>
      <c r="F87" s="394" t="s">
        <v>194</v>
      </c>
      <c r="G87" s="396" t="s">
        <v>186</v>
      </c>
      <c r="H87" s="304" t="s">
        <v>258</v>
      </c>
      <c r="I87" s="386" t="s">
        <v>191</v>
      </c>
      <c r="J87" s="397" t="s">
        <v>2065</v>
      </c>
      <c r="K87" s="398" t="s">
        <v>1202</v>
      </c>
      <c r="L87" s="398" t="s">
        <v>1204</v>
      </c>
      <c r="M87" s="389" t="s">
        <v>105</v>
      </c>
      <c r="N87" s="399" t="s">
        <v>1219</v>
      </c>
      <c r="O87" s="400" t="s">
        <v>1197</v>
      </c>
      <c r="P87" s="399" t="s">
        <v>2066</v>
      </c>
      <c r="Q87" s="305" t="s">
        <v>1229</v>
      </c>
      <c r="R87" s="401" t="s">
        <v>1230</v>
      </c>
      <c r="S87" s="305" t="s">
        <v>1250</v>
      </c>
      <c r="T87" s="401" t="s">
        <v>1261</v>
      </c>
      <c r="U87" s="403" t="s">
        <v>1152</v>
      </c>
      <c r="V87" s="305" t="s">
        <v>1271</v>
      </c>
      <c r="W87" s="305"/>
      <c r="X87" s="773"/>
    </row>
    <row r="88" spans="1:24" ht="14.25" customHeight="1" x14ac:dyDescent="0.3">
      <c r="A88" s="394" t="s">
        <v>204</v>
      </c>
      <c r="B88" s="395" t="s">
        <v>205</v>
      </c>
      <c r="C88" s="395" t="s">
        <v>436</v>
      </c>
      <c r="D88" s="305" t="s">
        <v>437</v>
      </c>
      <c r="E88" s="304" t="s">
        <v>2467</v>
      </c>
      <c r="F88" s="394" t="s">
        <v>194</v>
      </c>
      <c r="G88" s="396" t="s">
        <v>186</v>
      </c>
      <c r="H88" s="304" t="s">
        <v>258</v>
      </c>
      <c r="I88" s="386" t="s">
        <v>1147</v>
      </c>
      <c r="J88" s="397" t="s">
        <v>2065</v>
      </c>
      <c r="K88" s="398" t="s">
        <v>1202</v>
      </c>
      <c r="L88" s="398" t="s">
        <v>1204</v>
      </c>
      <c r="M88" s="389" t="s">
        <v>105</v>
      </c>
      <c r="N88" s="399" t="s">
        <v>1219</v>
      </c>
      <c r="O88" s="400" t="s">
        <v>1197</v>
      </c>
      <c r="P88" s="399" t="s">
        <v>2066</v>
      </c>
      <c r="Q88" s="305" t="s">
        <v>1229</v>
      </c>
      <c r="R88" s="401" t="s">
        <v>1231</v>
      </c>
      <c r="S88" s="305" t="s">
        <v>1250</v>
      </c>
      <c r="T88" s="401" t="s">
        <v>1261</v>
      </c>
      <c r="U88" s="403" t="s">
        <v>1152</v>
      </c>
      <c r="V88" s="305" t="s">
        <v>1271</v>
      </c>
      <c r="W88" s="305"/>
      <c r="X88" s="773"/>
    </row>
    <row r="89" spans="1:24" ht="14.25" customHeight="1" x14ac:dyDescent="0.3">
      <c r="A89" s="394" t="s">
        <v>204</v>
      </c>
      <c r="B89" s="395" t="s">
        <v>205</v>
      </c>
      <c r="C89" s="395" t="s">
        <v>436</v>
      </c>
      <c r="D89" s="305" t="s">
        <v>439</v>
      </c>
      <c r="E89" s="304" t="s">
        <v>2471</v>
      </c>
      <c r="F89" s="394" t="s">
        <v>194</v>
      </c>
      <c r="G89" s="396" t="s">
        <v>186</v>
      </c>
      <c r="H89" s="304" t="s">
        <v>258</v>
      </c>
      <c r="I89" s="386" t="s">
        <v>1147</v>
      </c>
      <c r="J89" s="397" t="s">
        <v>2065</v>
      </c>
      <c r="K89" s="398" t="s">
        <v>1202</v>
      </c>
      <c r="L89" s="398" t="s">
        <v>1204</v>
      </c>
      <c r="M89" s="389" t="s">
        <v>105</v>
      </c>
      <c r="N89" s="399" t="s">
        <v>1220</v>
      </c>
      <c r="O89" s="400" t="s">
        <v>1198</v>
      </c>
      <c r="P89" s="399" t="s">
        <v>2067</v>
      </c>
      <c r="Q89" s="305" t="s">
        <v>1227</v>
      </c>
      <c r="R89" s="401" t="s">
        <v>1231</v>
      </c>
      <c r="S89" s="305" t="s">
        <v>1250</v>
      </c>
      <c r="T89" s="401" t="s">
        <v>1261</v>
      </c>
      <c r="U89" s="403" t="s">
        <v>1152</v>
      </c>
      <c r="V89" s="305" t="s">
        <v>1271</v>
      </c>
      <c r="W89" s="305"/>
      <c r="X89" s="773"/>
    </row>
    <row r="90" spans="1:24" ht="14.25" customHeight="1" x14ac:dyDescent="0.3">
      <c r="A90" s="394" t="s">
        <v>204</v>
      </c>
      <c r="B90" s="395" t="s">
        <v>205</v>
      </c>
      <c r="C90" s="395" t="s">
        <v>436</v>
      </c>
      <c r="D90" s="305" t="s">
        <v>441</v>
      </c>
      <c r="E90" s="304" t="s">
        <v>2489</v>
      </c>
      <c r="F90" s="394" t="s">
        <v>194</v>
      </c>
      <c r="G90" s="396" t="s">
        <v>186</v>
      </c>
      <c r="H90" s="304" t="s">
        <v>258</v>
      </c>
      <c r="I90" s="386" t="s">
        <v>1147</v>
      </c>
      <c r="J90" s="397" t="s">
        <v>2065</v>
      </c>
      <c r="K90" s="398" t="s">
        <v>1202</v>
      </c>
      <c r="L90" s="398" t="s">
        <v>1204</v>
      </c>
      <c r="M90" s="389" t="s">
        <v>96</v>
      </c>
      <c r="N90" s="399" t="s">
        <v>1219</v>
      </c>
      <c r="O90" s="400" t="s">
        <v>1193</v>
      </c>
      <c r="P90" s="399" t="s">
        <v>2066</v>
      </c>
      <c r="Q90" s="305" t="s">
        <v>1229</v>
      </c>
      <c r="R90" s="401" t="s">
        <v>1231</v>
      </c>
      <c r="S90" s="305" t="s">
        <v>1250</v>
      </c>
      <c r="T90" s="401" t="s">
        <v>1261</v>
      </c>
      <c r="U90" s="402" t="s">
        <v>1152</v>
      </c>
      <c r="V90" s="305" t="s">
        <v>1272</v>
      </c>
      <c r="W90" s="305"/>
      <c r="X90" s="771"/>
    </row>
    <row r="91" spans="1:24" ht="14.25" customHeight="1" x14ac:dyDescent="0.3">
      <c r="A91" s="394" t="s">
        <v>204</v>
      </c>
      <c r="B91" s="395" t="s">
        <v>205</v>
      </c>
      <c r="C91" s="395" t="s">
        <v>436</v>
      </c>
      <c r="D91" s="305" t="s">
        <v>443</v>
      </c>
      <c r="E91" s="304" t="s">
        <v>2490</v>
      </c>
      <c r="F91" s="394" t="s">
        <v>194</v>
      </c>
      <c r="G91" s="396" t="s">
        <v>186</v>
      </c>
      <c r="H91" s="304" t="s">
        <v>258</v>
      </c>
      <c r="I91" s="386" t="s">
        <v>1147</v>
      </c>
      <c r="J91" s="397" t="s">
        <v>2065</v>
      </c>
      <c r="K91" s="398" t="s">
        <v>1202</v>
      </c>
      <c r="L91" s="398" t="s">
        <v>1204</v>
      </c>
      <c r="M91" s="389" t="s">
        <v>96</v>
      </c>
      <c r="N91" s="399" t="s">
        <v>1219</v>
      </c>
      <c r="O91" s="400" t="s">
        <v>1193</v>
      </c>
      <c r="P91" s="399" t="s">
        <v>2066</v>
      </c>
      <c r="Q91" s="305" t="s">
        <v>1229</v>
      </c>
      <c r="R91" s="401" t="s">
        <v>1231</v>
      </c>
      <c r="S91" s="305" t="s">
        <v>1250</v>
      </c>
      <c r="T91" s="401" t="s">
        <v>1261</v>
      </c>
      <c r="U91" s="402" t="s">
        <v>1152</v>
      </c>
      <c r="V91" s="305" t="s">
        <v>1272</v>
      </c>
      <c r="W91" s="305"/>
      <c r="X91" s="771"/>
    </row>
    <row r="92" spans="1:24" ht="14.25" customHeight="1" x14ac:dyDescent="0.3">
      <c r="A92" s="394" t="s">
        <v>204</v>
      </c>
      <c r="B92" s="395" t="s">
        <v>205</v>
      </c>
      <c r="C92" s="395" t="s">
        <v>436</v>
      </c>
      <c r="D92" s="305" t="s">
        <v>444</v>
      </c>
      <c r="E92" s="304" t="s">
        <v>2495</v>
      </c>
      <c r="F92" s="394" t="s">
        <v>194</v>
      </c>
      <c r="G92" s="396" t="s">
        <v>186</v>
      </c>
      <c r="H92" s="304" t="s">
        <v>258</v>
      </c>
      <c r="I92" s="386" t="s">
        <v>1147</v>
      </c>
      <c r="J92" s="397" t="s">
        <v>2065</v>
      </c>
      <c r="K92" s="398" t="s">
        <v>1202</v>
      </c>
      <c r="L92" s="398" t="s">
        <v>1204</v>
      </c>
      <c r="M92" s="389" t="s">
        <v>105</v>
      </c>
      <c r="N92" s="399" t="s">
        <v>1219</v>
      </c>
      <c r="O92" s="400" t="s">
        <v>1197</v>
      </c>
      <c r="P92" s="399" t="s">
        <v>2066</v>
      </c>
      <c r="Q92" s="305" t="s">
        <v>1229</v>
      </c>
      <c r="R92" s="401" t="s">
        <v>1231</v>
      </c>
      <c r="S92" s="305" t="s">
        <v>1250</v>
      </c>
      <c r="T92" s="401" t="s">
        <v>1261</v>
      </c>
      <c r="U92" s="403" t="s">
        <v>1152</v>
      </c>
      <c r="V92" s="305" t="s">
        <v>1271</v>
      </c>
      <c r="W92" s="305"/>
      <c r="X92" s="773"/>
    </row>
    <row r="93" spans="1:24" ht="14.25" customHeight="1" x14ac:dyDescent="0.3">
      <c r="A93" s="394" t="s">
        <v>204</v>
      </c>
      <c r="B93" s="395" t="s">
        <v>446</v>
      </c>
      <c r="C93" s="395" t="s">
        <v>447</v>
      </c>
      <c r="D93" s="305" t="s">
        <v>448</v>
      </c>
      <c r="E93" s="304" t="s">
        <v>2494</v>
      </c>
      <c r="F93" s="394" t="s">
        <v>194</v>
      </c>
      <c r="G93" s="396" t="s">
        <v>186</v>
      </c>
      <c r="H93" s="304" t="s">
        <v>258</v>
      </c>
      <c r="I93" s="386" t="s">
        <v>1147</v>
      </c>
      <c r="J93" s="397" t="s">
        <v>2065</v>
      </c>
      <c r="K93" s="398" t="s">
        <v>1202</v>
      </c>
      <c r="L93" s="398" t="s">
        <v>1204</v>
      </c>
      <c r="M93" s="389" t="s">
        <v>1211</v>
      </c>
      <c r="N93" s="399" t="s">
        <v>1219</v>
      </c>
      <c r="O93" s="400" t="s">
        <v>1195</v>
      </c>
      <c r="P93" s="399" t="s">
        <v>2066</v>
      </c>
      <c r="Q93" s="305" t="s">
        <v>1229</v>
      </c>
      <c r="R93" s="401" t="s">
        <v>1233</v>
      </c>
      <c r="S93" s="305" t="s">
        <v>1250</v>
      </c>
      <c r="T93" s="401" t="s">
        <v>1261</v>
      </c>
      <c r="U93" s="402" t="s">
        <v>1152</v>
      </c>
      <c r="V93" s="305" t="s">
        <v>1211</v>
      </c>
      <c r="W93" s="305"/>
      <c r="X93" s="771"/>
    </row>
    <row r="94" spans="1:24" ht="14.25" customHeight="1" x14ac:dyDescent="0.3">
      <c r="A94" s="394" t="s">
        <v>216</v>
      </c>
      <c r="B94" s="395" t="s">
        <v>217</v>
      </c>
      <c r="C94" s="395" t="s">
        <v>232</v>
      </c>
      <c r="D94" s="305" t="s">
        <v>450</v>
      </c>
      <c r="E94" s="304" t="s">
        <v>2564</v>
      </c>
      <c r="F94" s="394" t="s">
        <v>194</v>
      </c>
      <c r="G94" s="396" t="s">
        <v>186</v>
      </c>
      <c r="H94" s="304" t="s">
        <v>258</v>
      </c>
      <c r="I94" s="386" t="s">
        <v>234</v>
      </c>
      <c r="J94" s="397" t="s">
        <v>2065</v>
      </c>
      <c r="K94" s="398" t="s">
        <v>1202</v>
      </c>
      <c r="L94" s="398" t="s">
        <v>1204</v>
      </c>
      <c r="M94" s="389" t="s">
        <v>1214</v>
      </c>
      <c r="N94" s="399" t="s">
        <v>1219</v>
      </c>
      <c r="O94" s="400" t="s">
        <v>1197</v>
      </c>
      <c r="P94" s="399" t="s">
        <v>2066</v>
      </c>
      <c r="Q94" s="305" t="s">
        <v>1229</v>
      </c>
      <c r="R94" s="401" t="s">
        <v>1247</v>
      </c>
      <c r="S94" s="305" t="s">
        <v>1258</v>
      </c>
      <c r="T94" s="401" t="s">
        <v>1261</v>
      </c>
      <c r="U94" s="402" t="s">
        <v>1162</v>
      </c>
      <c r="V94" s="305" t="s">
        <v>1293</v>
      </c>
      <c r="W94" s="305"/>
      <c r="X94" s="771"/>
    </row>
    <row r="95" spans="1:24" ht="15" customHeight="1" x14ac:dyDescent="0.3">
      <c r="A95" s="394" t="s">
        <v>216</v>
      </c>
      <c r="B95" s="395" t="s">
        <v>217</v>
      </c>
      <c r="C95" s="395" t="s">
        <v>232</v>
      </c>
      <c r="D95" s="305" t="s">
        <v>452</v>
      </c>
      <c r="E95" s="304" t="s">
        <v>2567</v>
      </c>
      <c r="F95" s="394" t="s">
        <v>194</v>
      </c>
      <c r="G95" s="396" t="s">
        <v>186</v>
      </c>
      <c r="H95" s="304" t="s">
        <v>258</v>
      </c>
      <c r="I95" s="386" t="s">
        <v>234</v>
      </c>
      <c r="J95" s="397" t="s">
        <v>2065</v>
      </c>
      <c r="K95" s="398" t="s">
        <v>1202</v>
      </c>
      <c r="L95" s="398" t="s">
        <v>1204</v>
      </c>
      <c r="M95" s="389" t="s">
        <v>1214</v>
      </c>
      <c r="N95" s="399" t="s">
        <v>1219</v>
      </c>
      <c r="O95" s="400" t="s">
        <v>1191</v>
      </c>
      <c r="P95" s="399" t="s">
        <v>2066</v>
      </c>
      <c r="Q95" s="305" t="s">
        <v>1229</v>
      </c>
      <c r="R95" s="401" t="s">
        <v>1247</v>
      </c>
      <c r="S95" s="305" t="s">
        <v>1258</v>
      </c>
      <c r="T95" s="401" t="s">
        <v>1261</v>
      </c>
      <c r="U95" s="402" t="s">
        <v>1162</v>
      </c>
      <c r="V95" s="305" t="s">
        <v>1293</v>
      </c>
      <c r="W95" s="305"/>
      <c r="X95" s="771"/>
    </row>
    <row r="96" spans="1:24" ht="15" customHeight="1" x14ac:dyDescent="0.3">
      <c r="A96" s="394" t="s">
        <v>216</v>
      </c>
      <c r="B96" s="395" t="s">
        <v>217</v>
      </c>
      <c r="C96" s="395" t="s">
        <v>232</v>
      </c>
      <c r="D96" s="305" t="s">
        <v>233</v>
      </c>
      <c r="E96" s="304" t="s">
        <v>2598</v>
      </c>
      <c r="F96" s="394" t="s">
        <v>194</v>
      </c>
      <c r="G96" s="396" t="s">
        <v>186</v>
      </c>
      <c r="H96" s="304" t="s">
        <v>258</v>
      </c>
      <c r="I96" s="386" t="s">
        <v>234</v>
      </c>
      <c r="J96" s="397" t="s">
        <v>2065</v>
      </c>
      <c r="K96" s="398" t="s">
        <v>1202</v>
      </c>
      <c r="L96" s="398" t="s">
        <v>1204</v>
      </c>
      <c r="M96" s="389" t="s">
        <v>1214</v>
      </c>
      <c r="N96" s="399" t="s">
        <v>1219</v>
      </c>
      <c r="O96" s="400" t="s">
        <v>1191</v>
      </c>
      <c r="P96" s="399" t="s">
        <v>2066</v>
      </c>
      <c r="Q96" s="305" t="s">
        <v>1229</v>
      </c>
      <c r="R96" s="401" t="s">
        <v>1247</v>
      </c>
      <c r="S96" s="305" t="s">
        <v>1258</v>
      </c>
      <c r="T96" s="401" t="s">
        <v>1261</v>
      </c>
      <c r="U96" s="402" t="s">
        <v>1162</v>
      </c>
      <c r="V96" s="305" t="s">
        <v>1293</v>
      </c>
      <c r="W96" s="305"/>
      <c r="X96" s="771"/>
    </row>
    <row r="97" spans="1:24" ht="15" customHeight="1" x14ac:dyDescent="0.3">
      <c r="A97" s="394" t="s">
        <v>216</v>
      </c>
      <c r="B97" s="395" t="s">
        <v>217</v>
      </c>
      <c r="C97" s="395" t="s">
        <v>232</v>
      </c>
      <c r="D97" s="305" t="s">
        <v>453</v>
      </c>
      <c r="E97" s="304" t="s">
        <v>2600</v>
      </c>
      <c r="F97" s="394" t="s">
        <v>194</v>
      </c>
      <c r="G97" s="396" t="s">
        <v>186</v>
      </c>
      <c r="H97" s="304" t="s">
        <v>258</v>
      </c>
      <c r="I97" s="386" t="s">
        <v>234</v>
      </c>
      <c r="J97" s="397" t="s">
        <v>2065</v>
      </c>
      <c r="K97" s="398" t="s">
        <v>1202</v>
      </c>
      <c r="L97" s="398" t="s">
        <v>1204</v>
      </c>
      <c r="M97" s="389" t="s">
        <v>1214</v>
      </c>
      <c r="N97" s="399" t="s">
        <v>1219</v>
      </c>
      <c r="O97" s="400" t="s">
        <v>1191</v>
      </c>
      <c r="P97" s="399" t="s">
        <v>2066</v>
      </c>
      <c r="Q97" s="305" t="s">
        <v>1229</v>
      </c>
      <c r="R97" s="401" t="s">
        <v>1247</v>
      </c>
      <c r="S97" s="305" t="s">
        <v>1258</v>
      </c>
      <c r="T97" s="401" t="s">
        <v>1261</v>
      </c>
      <c r="U97" s="402" t="s">
        <v>1162</v>
      </c>
      <c r="V97" s="305" t="s">
        <v>1293</v>
      </c>
      <c r="W97" s="305"/>
      <c r="X97" s="771"/>
    </row>
    <row r="98" spans="1:24" ht="14.25" customHeight="1" x14ac:dyDescent="0.3">
      <c r="A98" s="394" t="s">
        <v>216</v>
      </c>
      <c r="B98" s="395" t="s">
        <v>217</v>
      </c>
      <c r="C98" s="395" t="s">
        <v>218</v>
      </c>
      <c r="D98" s="305" t="s">
        <v>219</v>
      </c>
      <c r="E98" s="304" t="s">
        <v>2557</v>
      </c>
      <c r="F98" s="394" t="s">
        <v>194</v>
      </c>
      <c r="G98" s="396" t="s">
        <v>186</v>
      </c>
      <c r="H98" s="304" t="s">
        <v>258</v>
      </c>
      <c r="I98" s="386" t="s">
        <v>220</v>
      </c>
      <c r="J98" s="397" t="s">
        <v>94</v>
      </c>
      <c r="K98" s="398" t="s">
        <v>94</v>
      </c>
      <c r="L98" s="398" t="s">
        <v>94</v>
      </c>
      <c r="M98" s="389" t="s">
        <v>111</v>
      </c>
      <c r="N98" s="399" t="s">
        <v>1219</v>
      </c>
      <c r="O98" s="400" t="s">
        <v>1198</v>
      </c>
      <c r="P98" s="399" t="s">
        <v>2066</v>
      </c>
      <c r="Q98" s="305" t="s">
        <v>1229</v>
      </c>
      <c r="R98" s="401" t="s">
        <v>1235</v>
      </c>
      <c r="S98" s="305" t="s">
        <v>1252</v>
      </c>
      <c r="T98" s="401" t="s">
        <v>1261</v>
      </c>
      <c r="U98" s="402" t="s">
        <v>1161</v>
      </c>
      <c r="V98" s="305" t="s">
        <v>1314</v>
      </c>
      <c r="W98" s="305"/>
      <c r="X98" s="771"/>
    </row>
    <row r="99" spans="1:24" ht="14.25" customHeight="1" x14ac:dyDescent="0.3">
      <c r="A99" s="394" t="s">
        <v>216</v>
      </c>
      <c r="B99" s="395" t="s">
        <v>217</v>
      </c>
      <c r="C99" s="395" t="s">
        <v>218</v>
      </c>
      <c r="D99" s="305" t="s">
        <v>454</v>
      </c>
      <c r="E99" s="304" t="s">
        <v>2616</v>
      </c>
      <c r="F99" s="394" t="s">
        <v>194</v>
      </c>
      <c r="G99" s="396" t="s">
        <v>186</v>
      </c>
      <c r="H99" s="304" t="s">
        <v>258</v>
      </c>
      <c r="I99" s="386" t="s">
        <v>111</v>
      </c>
      <c r="J99" s="397" t="s">
        <v>94</v>
      </c>
      <c r="K99" s="398" t="s">
        <v>94</v>
      </c>
      <c r="L99" s="398" t="s">
        <v>94</v>
      </c>
      <c r="M99" s="389" t="s">
        <v>117</v>
      </c>
      <c r="N99" s="399" t="s">
        <v>1220</v>
      </c>
      <c r="O99" s="400" t="s">
        <v>1198</v>
      </c>
      <c r="P99" s="399" t="s">
        <v>2067</v>
      </c>
      <c r="Q99" s="305" t="s">
        <v>1227</v>
      </c>
      <c r="R99" s="401" t="s">
        <v>1236</v>
      </c>
      <c r="S99" s="305" t="s">
        <v>1252</v>
      </c>
      <c r="T99" s="401" t="s">
        <v>1261</v>
      </c>
      <c r="U99" s="402" t="s">
        <v>1162</v>
      </c>
      <c r="V99" s="305" t="s">
        <v>1297</v>
      </c>
      <c r="W99" s="305"/>
      <c r="X99" s="773"/>
    </row>
    <row r="100" spans="1:24" ht="15" customHeight="1" x14ac:dyDescent="0.3">
      <c r="A100" s="394" t="s">
        <v>216</v>
      </c>
      <c r="B100" s="395" t="s">
        <v>217</v>
      </c>
      <c r="C100" s="395" t="s">
        <v>455</v>
      </c>
      <c r="D100" s="305" t="s">
        <v>456</v>
      </c>
      <c r="E100" s="304" t="s">
        <v>2584</v>
      </c>
      <c r="F100" s="394" t="s">
        <v>194</v>
      </c>
      <c r="G100" s="396" t="s">
        <v>186</v>
      </c>
      <c r="H100" s="304" t="s">
        <v>258</v>
      </c>
      <c r="I100" s="386" t="s">
        <v>191</v>
      </c>
      <c r="J100" s="397" t="s">
        <v>94</v>
      </c>
      <c r="K100" s="398" t="s">
        <v>94</v>
      </c>
      <c r="L100" s="398" t="s">
        <v>94</v>
      </c>
      <c r="M100" s="389" t="s">
        <v>1212</v>
      </c>
      <c r="N100" s="399" t="s">
        <v>1219</v>
      </c>
      <c r="O100" s="400" t="s">
        <v>1197</v>
      </c>
      <c r="P100" s="399" t="s">
        <v>2066</v>
      </c>
      <c r="Q100" s="305" t="s">
        <v>1229</v>
      </c>
      <c r="R100" s="401" t="s">
        <v>1232</v>
      </c>
      <c r="S100" s="305" t="s">
        <v>1250</v>
      </c>
      <c r="T100" s="401" t="s">
        <v>1261</v>
      </c>
      <c r="U100" s="402" t="s">
        <v>1161</v>
      </c>
      <c r="V100" s="305" t="s">
        <v>1313</v>
      </c>
      <c r="W100" s="305"/>
      <c r="X100" s="771"/>
    </row>
    <row r="101" spans="1:24" ht="14.5" customHeight="1" x14ac:dyDescent="0.3">
      <c r="A101" s="394" t="s">
        <v>216</v>
      </c>
      <c r="B101" s="395" t="s">
        <v>217</v>
      </c>
      <c r="C101" s="395" t="s">
        <v>458</v>
      </c>
      <c r="D101" s="305" t="s">
        <v>459</v>
      </c>
      <c r="E101" s="304" t="s">
        <v>2530</v>
      </c>
      <c r="F101" s="394" t="s">
        <v>194</v>
      </c>
      <c r="G101" s="396" t="s">
        <v>186</v>
      </c>
      <c r="H101" s="304" t="s">
        <v>258</v>
      </c>
      <c r="I101" s="386" t="s">
        <v>92</v>
      </c>
      <c r="J101" s="397" t="s">
        <v>2065</v>
      </c>
      <c r="K101" s="398" t="s">
        <v>92</v>
      </c>
      <c r="L101" s="398" t="s">
        <v>92</v>
      </c>
      <c r="M101" s="389" t="s">
        <v>95</v>
      </c>
      <c r="N101" s="399" t="s">
        <v>1217</v>
      </c>
      <c r="O101" s="400" t="s">
        <v>1177</v>
      </c>
      <c r="P101" s="399" t="s">
        <v>2070</v>
      </c>
      <c r="Q101" s="305" t="s">
        <v>1228</v>
      </c>
      <c r="R101" s="401" t="s">
        <v>1234</v>
      </c>
      <c r="S101" s="305" t="s">
        <v>1252</v>
      </c>
      <c r="T101" s="401" t="s">
        <v>1261</v>
      </c>
      <c r="U101" s="402" t="s">
        <v>1162</v>
      </c>
      <c r="V101" s="305" t="s">
        <v>464</v>
      </c>
      <c r="W101" s="305"/>
      <c r="X101" s="772"/>
    </row>
    <row r="102" spans="1:24" ht="14.25" customHeight="1" x14ac:dyDescent="0.3">
      <c r="A102" s="394" t="s">
        <v>216</v>
      </c>
      <c r="B102" s="395" t="s">
        <v>217</v>
      </c>
      <c r="C102" s="395" t="s">
        <v>458</v>
      </c>
      <c r="D102" s="305" t="s">
        <v>460</v>
      </c>
      <c r="E102" s="304" t="s">
        <v>2535</v>
      </c>
      <c r="F102" s="394" t="s">
        <v>194</v>
      </c>
      <c r="G102" s="396" t="s">
        <v>186</v>
      </c>
      <c r="H102" s="304" t="s">
        <v>258</v>
      </c>
      <c r="I102" s="386" t="s">
        <v>92</v>
      </c>
      <c r="J102" s="397" t="s">
        <v>2065</v>
      </c>
      <c r="K102" s="398" t="s">
        <v>92</v>
      </c>
      <c r="L102" s="398" t="s">
        <v>92</v>
      </c>
      <c r="M102" s="389" t="s">
        <v>95</v>
      </c>
      <c r="N102" s="399" t="s">
        <v>1217</v>
      </c>
      <c r="O102" s="400" t="s">
        <v>1177</v>
      </c>
      <c r="P102" s="399" t="s">
        <v>2070</v>
      </c>
      <c r="Q102" s="305" t="s">
        <v>1228</v>
      </c>
      <c r="R102" s="401" t="s">
        <v>1234</v>
      </c>
      <c r="S102" s="305" t="s">
        <v>1252</v>
      </c>
      <c r="T102" s="401" t="s">
        <v>1264</v>
      </c>
      <c r="U102" s="402" t="s">
        <v>1164</v>
      </c>
      <c r="V102" s="305" t="s">
        <v>1273</v>
      </c>
      <c r="W102" s="305"/>
      <c r="X102" s="772"/>
    </row>
    <row r="103" spans="1:24" ht="14.25" customHeight="1" x14ac:dyDescent="0.3">
      <c r="A103" s="394" t="s">
        <v>216</v>
      </c>
      <c r="B103" s="395" t="s">
        <v>217</v>
      </c>
      <c r="C103" s="395" t="s">
        <v>458</v>
      </c>
      <c r="D103" s="305" t="s">
        <v>461</v>
      </c>
      <c r="E103" s="304" t="s">
        <v>2548</v>
      </c>
      <c r="F103" s="394" t="s">
        <v>194</v>
      </c>
      <c r="G103" s="396" t="s">
        <v>186</v>
      </c>
      <c r="H103" s="304" t="s">
        <v>258</v>
      </c>
      <c r="I103" s="386" t="s">
        <v>92</v>
      </c>
      <c r="J103" s="397" t="s">
        <v>2065</v>
      </c>
      <c r="K103" s="398" t="s">
        <v>92</v>
      </c>
      <c r="L103" s="398" t="s">
        <v>92</v>
      </c>
      <c r="M103" s="389" t="s">
        <v>95</v>
      </c>
      <c r="N103" s="399" t="s">
        <v>1217</v>
      </c>
      <c r="O103" s="400" t="s">
        <v>1177</v>
      </c>
      <c r="P103" s="399" t="s">
        <v>2070</v>
      </c>
      <c r="Q103" s="305" t="s">
        <v>1228</v>
      </c>
      <c r="R103" s="401" t="s">
        <v>1234</v>
      </c>
      <c r="S103" s="305" t="s">
        <v>1252</v>
      </c>
      <c r="T103" s="401" t="s">
        <v>1261</v>
      </c>
      <c r="U103" s="402" t="s">
        <v>1162</v>
      </c>
      <c r="V103" s="305" t="s">
        <v>464</v>
      </c>
      <c r="W103" s="305"/>
      <c r="X103" s="772"/>
    </row>
    <row r="104" spans="1:24" ht="14.25" customHeight="1" x14ac:dyDescent="0.3">
      <c r="A104" s="394" t="s">
        <v>216</v>
      </c>
      <c r="B104" s="395" t="s">
        <v>217</v>
      </c>
      <c r="C104" s="395" t="s">
        <v>458</v>
      </c>
      <c r="D104" s="305" t="s">
        <v>462</v>
      </c>
      <c r="E104" s="304" t="s">
        <v>2570</v>
      </c>
      <c r="F104" s="394" t="s">
        <v>194</v>
      </c>
      <c r="G104" s="396" t="s">
        <v>186</v>
      </c>
      <c r="H104" s="304" t="s">
        <v>258</v>
      </c>
      <c r="I104" s="386" t="s">
        <v>92</v>
      </c>
      <c r="J104" s="397" t="s">
        <v>2065</v>
      </c>
      <c r="K104" s="398" t="s">
        <v>92</v>
      </c>
      <c r="L104" s="398" t="s">
        <v>92</v>
      </c>
      <c r="M104" s="389" t="s">
        <v>95</v>
      </c>
      <c r="N104" s="399" t="s">
        <v>1217</v>
      </c>
      <c r="O104" s="400" t="s">
        <v>1177</v>
      </c>
      <c r="P104" s="399" t="s">
        <v>2070</v>
      </c>
      <c r="Q104" s="305" t="s">
        <v>1228</v>
      </c>
      <c r="R104" s="401" t="s">
        <v>1234</v>
      </c>
      <c r="S104" s="305" t="s">
        <v>1252</v>
      </c>
      <c r="T104" s="401" t="s">
        <v>1261</v>
      </c>
      <c r="U104" s="402" t="s">
        <v>1162</v>
      </c>
      <c r="V104" s="305" t="s">
        <v>459</v>
      </c>
      <c r="W104" s="305"/>
      <c r="X104" s="772"/>
    </row>
    <row r="105" spans="1:24" ht="14.25" customHeight="1" x14ac:dyDescent="0.3">
      <c r="A105" s="394" t="s">
        <v>216</v>
      </c>
      <c r="B105" s="395" t="s">
        <v>217</v>
      </c>
      <c r="C105" s="395" t="s">
        <v>458</v>
      </c>
      <c r="D105" s="305" t="s">
        <v>464</v>
      </c>
      <c r="E105" s="304" t="s">
        <v>2582</v>
      </c>
      <c r="F105" s="394" t="s">
        <v>194</v>
      </c>
      <c r="G105" s="396" t="s">
        <v>186</v>
      </c>
      <c r="H105" s="304" t="s">
        <v>258</v>
      </c>
      <c r="I105" s="386" t="s">
        <v>92</v>
      </c>
      <c r="J105" s="397" t="s">
        <v>2065</v>
      </c>
      <c r="K105" s="398" t="s">
        <v>92</v>
      </c>
      <c r="L105" s="398" t="s">
        <v>92</v>
      </c>
      <c r="M105" s="389" t="s">
        <v>95</v>
      </c>
      <c r="N105" s="399" t="s">
        <v>1217</v>
      </c>
      <c r="O105" s="400" t="s">
        <v>1177</v>
      </c>
      <c r="P105" s="399" t="s">
        <v>2070</v>
      </c>
      <c r="Q105" s="305" t="s">
        <v>1228</v>
      </c>
      <c r="R105" s="401" t="s">
        <v>1234</v>
      </c>
      <c r="S105" s="305" t="s">
        <v>1252</v>
      </c>
      <c r="T105" s="401" t="s">
        <v>1261</v>
      </c>
      <c r="U105" s="402" t="s">
        <v>1162</v>
      </c>
      <c r="V105" s="305" t="s">
        <v>464</v>
      </c>
      <c r="W105" s="305"/>
      <c r="X105" s="772"/>
    </row>
    <row r="106" spans="1:24" ht="15" customHeight="1" x14ac:dyDescent="0.3">
      <c r="A106" s="394" t="s">
        <v>216</v>
      </c>
      <c r="B106" s="395" t="s">
        <v>217</v>
      </c>
      <c r="C106" s="395" t="s">
        <v>458</v>
      </c>
      <c r="D106" s="305" t="s">
        <v>465</v>
      </c>
      <c r="E106" s="304" t="s">
        <v>2595</v>
      </c>
      <c r="F106" s="394" t="s">
        <v>194</v>
      </c>
      <c r="G106" s="396" t="s">
        <v>186</v>
      </c>
      <c r="H106" s="304" t="s">
        <v>258</v>
      </c>
      <c r="I106" s="386" t="s">
        <v>92</v>
      </c>
      <c r="J106" s="397" t="s">
        <v>2065</v>
      </c>
      <c r="K106" s="398" t="s">
        <v>92</v>
      </c>
      <c r="L106" s="398" t="s">
        <v>92</v>
      </c>
      <c r="M106" s="389" t="s">
        <v>95</v>
      </c>
      <c r="N106" s="399" t="s">
        <v>1217</v>
      </c>
      <c r="O106" s="400" t="s">
        <v>1177</v>
      </c>
      <c r="P106" s="399" t="s">
        <v>2070</v>
      </c>
      <c r="Q106" s="305" t="s">
        <v>1228</v>
      </c>
      <c r="R106" s="401" t="s">
        <v>1234</v>
      </c>
      <c r="S106" s="305" t="s">
        <v>1252</v>
      </c>
      <c r="T106" s="401" t="s">
        <v>1261</v>
      </c>
      <c r="U106" s="402" t="s">
        <v>1162</v>
      </c>
      <c r="V106" s="305" t="s">
        <v>459</v>
      </c>
      <c r="W106" s="305"/>
      <c r="X106" s="772"/>
    </row>
    <row r="107" spans="1:24" ht="14.25" customHeight="1" x14ac:dyDescent="0.3">
      <c r="A107" s="394" t="s">
        <v>216</v>
      </c>
      <c r="B107" s="395" t="s">
        <v>217</v>
      </c>
      <c r="C107" s="395" t="s">
        <v>458</v>
      </c>
      <c r="D107" s="305" t="s">
        <v>466</v>
      </c>
      <c r="E107" s="304" t="s">
        <v>2604</v>
      </c>
      <c r="F107" s="394" t="s">
        <v>194</v>
      </c>
      <c r="G107" s="396" t="s">
        <v>186</v>
      </c>
      <c r="H107" s="304" t="s">
        <v>258</v>
      </c>
      <c r="I107" s="386" t="s">
        <v>92</v>
      </c>
      <c r="J107" s="397" t="s">
        <v>2065</v>
      </c>
      <c r="K107" s="398" t="s">
        <v>92</v>
      </c>
      <c r="L107" s="398" t="s">
        <v>92</v>
      </c>
      <c r="M107" s="389" t="s">
        <v>95</v>
      </c>
      <c r="N107" s="399" t="s">
        <v>1217</v>
      </c>
      <c r="O107" s="400" t="s">
        <v>1177</v>
      </c>
      <c r="P107" s="399" t="s">
        <v>2070</v>
      </c>
      <c r="Q107" s="305" t="s">
        <v>1228</v>
      </c>
      <c r="R107" s="401" t="s">
        <v>1234</v>
      </c>
      <c r="S107" s="305" t="s">
        <v>1252</v>
      </c>
      <c r="T107" s="401" t="s">
        <v>1261</v>
      </c>
      <c r="U107" s="402" t="s">
        <v>1162</v>
      </c>
      <c r="V107" s="305" t="s">
        <v>466</v>
      </c>
      <c r="W107" s="305"/>
      <c r="X107" s="772"/>
    </row>
    <row r="108" spans="1:24" ht="14.15" customHeight="1" x14ac:dyDescent="0.3">
      <c r="A108" s="394" t="s">
        <v>216</v>
      </c>
      <c r="B108" s="395" t="s">
        <v>217</v>
      </c>
      <c r="C108" s="395" t="s">
        <v>458</v>
      </c>
      <c r="D108" s="305" t="s">
        <v>467</v>
      </c>
      <c r="E108" s="304" t="s">
        <v>2657</v>
      </c>
      <c r="F108" s="394" t="s">
        <v>194</v>
      </c>
      <c r="G108" s="396" t="s">
        <v>186</v>
      </c>
      <c r="H108" s="304" t="s">
        <v>258</v>
      </c>
      <c r="I108" s="386" t="s">
        <v>92</v>
      </c>
      <c r="J108" s="397" t="s">
        <v>2065</v>
      </c>
      <c r="K108" s="398" t="s">
        <v>92</v>
      </c>
      <c r="L108" s="398" t="s">
        <v>92</v>
      </c>
      <c r="M108" s="389" t="s">
        <v>95</v>
      </c>
      <c r="N108" s="399" t="s">
        <v>1217</v>
      </c>
      <c r="O108" s="400" t="s">
        <v>1177</v>
      </c>
      <c r="P108" s="399" t="s">
        <v>2070</v>
      </c>
      <c r="Q108" s="305" t="s">
        <v>1228</v>
      </c>
      <c r="R108" s="401" t="s">
        <v>1248</v>
      </c>
      <c r="S108" s="305" t="s">
        <v>1259</v>
      </c>
      <c r="T108" s="401" t="s">
        <v>1264</v>
      </c>
      <c r="U108" s="402" t="s">
        <v>1168</v>
      </c>
      <c r="V108" s="305" t="s">
        <v>1332</v>
      </c>
      <c r="W108" s="305"/>
      <c r="X108" s="772"/>
    </row>
    <row r="109" spans="1:24" ht="14.15" customHeight="1" x14ac:dyDescent="0.3">
      <c r="A109" s="394" t="s">
        <v>216</v>
      </c>
      <c r="B109" s="395" t="s">
        <v>259</v>
      </c>
      <c r="C109" s="395" t="s">
        <v>468</v>
      </c>
      <c r="D109" s="305" t="s">
        <v>210</v>
      </c>
      <c r="E109" s="304" t="s">
        <v>2501</v>
      </c>
      <c r="F109" s="394" t="s">
        <v>194</v>
      </c>
      <c r="G109" s="396" t="s">
        <v>186</v>
      </c>
      <c r="H109" s="304" t="s">
        <v>258</v>
      </c>
      <c r="I109" s="386" t="s">
        <v>211</v>
      </c>
      <c r="J109" s="397" t="s">
        <v>2065</v>
      </c>
      <c r="K109" s="398" t="s">
        <v>104</v>
      </c>
      <c r="L109" s="398" t="s">
        <v>104</v>
      </c>
      <c r="M109" s="389" t="s">
        <v>112</v>
      </c>
      <c r="N109" s="399" t="s">
        <v>1218</v>
      </c>
      <c r="O109" s="400" t="s">
        <v>1181</v>
      </c>
      <c r="P109" s="399" t="s">
        <v>2069</v>
      </c>
      <c r="Q109" s="305" t="s">
        <v>1224</v>
      </c>
      <c r="R109" s="401" t="s">
        <v>1239</v>
      </c>
      <c r="S109" s="305" t="s">
        <v>1254</v>
      </c>
      <c r="T109" s="401" t="s">
        <v>1261</v>
      </c>
      <c r="U109" s="403" t="s">
        <v>1160</v>
      </c>
      <c r="V109" s="305" t="s">
        <v>1319</v>
      </c>
      <c r="W109" s="305"/>
      <c r="X109" s="772"/>
    </row>
    <row r="110" spans="1:24" ht="14.15" customHeight="1" x14ac:dyDescent="0.3">
      <c r="A110" s="394" t="s">
        <v>216</v>
      </c>
      <c r="B110" s="395" t="s">
        <v>259</v>
      </c>
      <c r="C110" s="406" t="s">
        <v>468</v>
      </c>
      <c r="D110" s="305" t="s">
        <v>469</v>
      </c>
      <c r="E110" s="304" t="s">
        <v>2502</v>
      </c>
      <c r="F110" s="394" t="s">
        <v>194</v>
      </c>
      <c r="G110" s="396" t="s">
        <v>186</v>
      </c>
      <c r="H110" s="304" t="s">
        <v>258</v>
      </c>
      <c r="I110" s="386" t="s">
        <v>211</v>
      </c>
      <c r="J110" s="397" t="s">
        <v>2065</v>
      </c>
      <c r="K110" s="398" t="s">
        <v>104</v>
      </c>
      <c r="L110" s="398" t="s">
        <v>104</v>
      </c>
      <c r="M110" s="389" t="s">
        <v>112</v>
      </c>
      <c r="N110" s="399" t="s">
        <v>1218</v>
      </c>
      <c r="O110" s="400" t="s">
        <v>1181</v>
      </c>
      <c r="P110" s="399" t="s">
        <v>2069</v>
      </c>
      <c r="Q110" s="305" t="s">
        <v>1224</v>
      </c>
      <c r="R110" s="401" t="s">
        <v>1239</v>
      </c>
      <c r="S110" s="305" t="s">
        <v>1254</v>
      </c>
      <c r="T110" s="401" t="s">
        <v>1261</v>
      </c>
      <c r="U110" s="403" t="s">
        <v>1160</v>
      </c>
      <c r="V110" s="305" t="s">
        <v>1319</v>
      </c>
      <c r="W110" s="305"/>
      <c r="X110" s="772"/>
    </row>
    <row r="111" spans="1:24" ht="15" customHeight="1" x14ac:dyDescent="0.3">
      <c r="A111" s="394" t="s">
        <v>216</v>
      </c>
      <c r="B111" s="395" t="s">
        <v>259</v>
      </c>
      <c r="C111" s="406" t="s">
        <v>468</v>
      </c>
      <c r="D111" s="305" t="s">
        <v>470</v>
      </c>
      <c r="E111" s="304" t="s">
        <v>2504</v>
      </c>
      <c r="F111" s="394" t="s">
        <v>194</v>
      </c>
      <c r="G111" s="396" t="s">
        <v>186</v>
      </c>
      <c r="H111" s="304" t="s">
        <v>258</v>
      </c>
      <c r="I111" s="386" t="s">
        <v>211</v>
      </c>
      <c r="J111" s="397" t="s">
        <v>2065</v>
      </c>
      <c r="K111" s="398" t="s">
        <v>104</v>
      </c>
      <c r="L111" s="398" t="s">
        <v>104</v>
      </c>
      <c r="M111" s="389" t="s">
        <v>112</v>
      </c>
      <c r="N111" s="399" t="s">
        <v>1218</v>
      </c>
      <c r="O111" s="400" t="s">
        <v>1181</v>
      </c>
      <c r="P111" s="399" t="s">
        <v>2069</v>
      </c>
      <c r="Q111" s="305" t="s">
        <v>1224</v>
      </c>
      <c r="R111" s="401" t="s">
        <v>1239</v>
      </c>
      <c r="S111" s="305" t="s">
        <v>1254</v>
      </c>
      <c r="T111" s="401" t="s">
        <v>1261</v>
      </c>
      <c r="U111" s="403" t="s">
        <v>1160</v>
      </c>
      <c r="V111" s="305" t="s">
        <v>1319</v>
      </c>
      <c r="W111" s="305"/>
      <c r="X111" s="772"/>
    </row>
    <row r="112" spans="1:24" x14ac:dyDescent="0.3">
      <c r="A112" s="394" t="s">
        <v>216</v>
      </c>
      <c r="B112" s="395" t="s">
        <v>259</v>
      </c>
      <c r="C112" s="395" t="s">
        <v>468</v>
      </c>
      <c r="D112" s="305" t="s">
        <v>471</v>
      </c>
      <c r="E112" s="304" t="s">
        <v>2506</v>
      </c>
      <c r="F112" s="394" t="s">
        <v>194</v>
      </c>
      <c r="G112" s="396" t="s">
        <v>186</v>
      </c>
      <c r="H112" s="304" t="s">
        <v>258</v>
      </c>
      <c r="I112" s="386" t="s">
        <v>211</v>
      </c>
      <c r="J112" s="397" t="s">
        <v>2065</v>
      </c>
      <c r="K112" s="398" t="s">
        <v>104</v>
      </c>
      <c r="L112" s="398" t="s">
        <v>104</v>
      </c>
      <c r="M112" s="389" t="s">
        <v>112</v>
      </c>
      <c r="N112" s="399" t="s">
        <v>1218</v>
      </c>
      <c r="O112" s="400" t="s">
        <v>1181</v>
      </c>
      <c r="P112" s="399" t="s">
        <v>2069</v>
      </c>
      <c r="Q112" s="305" t="s">
        <v>1224</v>
      </c>
      <c r="R112" s="401" t="s">
        <v>1239</v>
      </c>
      <c r="S112" s="305" t="s">
        <v>1254</v>
      </c>
      <c r="T112" s="401" t="s">
        <v>1261</v>
      </c>
      <c r="U112" s="403" t="s">
        <v>1160</v>
      </c>
      <c r="V112" s="305" t="s">
        <v>1319</v>
      </c>
      <c r="W112" s="305"/>
      <c r="X112" s="772"/>
    </row>
    <row r="113" spans="1:24" ht="14.15" customHeight="1" x14ac:dyDescent="0.3">
      <c r="A113" s="394" t="s">
        <v>216</v>
      </c>
      <c r="B113" s="395" t="s">
        <v>259</v>
      </c>
      <c r="C113" s="395" t="s">
        <v>468</v>
      </c>
      <c r="D113" s="305" t="s">
        <v>472</v>
      </c>
      <c r="E113" s="304" t="s">
        <v>2539</v>
      </c>
      <c r="F113" s="394" t="s">
        <v>194</v>
      </c>
      <c r="G113" s="396" t="s">
        <v>186</v>
      </c>
      <c r="H113" s="304" t="s">
        <v>258</v>
      </c>
      <c r="I113" s="386" t="s">
        <v>211</v>
      </c>
      <c r="J113" s="397" t="s">
        <v>2065</v>
      </c>
      <c r="K113" s="398" t="s">
        <v>104</v>
      </c>
      <c r="L113" s="398" t="s">
        <v>104</v>
      </c>
      <c r="M113" s="389" t="s">
        <v>109</v>
      </c>
      <c r="N113" s="399" t="s">
        <v>1218</v>
      </c>
      <c r="O113" s="400" t="s">
        <v>1182</v>
      </c>
      <c r="P113" s="399" t="s">
        <v>2069</v>
      </c>
      <c r="Q113" s="305" t="s">
        <v>1224</v>
      </c>
      <c r="R113" s="401" t="s">
        <v>1238</v>
      </c>
      <c r="S113" s="305" t="s">
        <v>1254</v>
      </c>
      <c r="T113" s="401" t="s">
        <v>1261</v>
      </c>
      <c r="U113" s="403" t="s">
        <v>1160</v>
      </c>
      <c r="V113" s="305" t="s">
        <v>1319</v>
      </c>
      <c r="W113" s="305"/>
      <c r="X113" s="772"/>
    </row>
    <row r="114" spans="1:24" ht="14.25" customHeight="1" x14ac:dyDescent="0.3">
      <c r="A114" s="394" t="s">
        <v>216</v>
      </c>
      <c r="B114" s="395" t="s">
        <v>259</v>
      </c>
      <c r="C114" s="395" t="s">
        <v>468</v>
      </c>
      <c r="D114" s="305" t="s">
        <v>473</v>
      </c>
      <c r="E114" s="304" t="s">
        <v>2630</v>
      </c>
      <c r="F114" s="394" t="s">
        <v>194</v>
      </c>
      <c r="G114" s="396" t="s">
        <v>186</v>
      </c>
      <c r="H114" s="304" t="s">
        <v>258</v>
      </c>
      <c r="I114" s="386" t="s">
        <v>199</v>
      </c>
      <c r="J114" s="397" t="s">
        <v>2065</v>
      </c>
      <c r="K114" s="398" t="s">
        <v>104</v>
      </c>
      <c r="L114" s="398" t="s">
        <v>104</v>
      </c>
      <c r="M114" s="389" t="s">
        <v>43</v>
      </c>
      <c r="N114" s="399" t="s">
        <v>1218</v>
      </c>
      <c r="O114" s="400" t="s">
        <v>1183</v>
      </c>
      <c r="P114" s="399" t="s">
        <v>2069</v>
      </c>
      <c r="Q114" s="305" t="s">
        <v>1223</v>
      </c>
      <c r="R114" s="401" t="s">
        <v>1242</v>
      </c>
      <c r="S114" s="305" t="s">
        <v>1254</v>
      </c>
      <c r="T114" s="401" t="s">
        <v>1261</v>
      </c>
      <c r="U114" s="403" t="s">
        <v>1160</v>
      </c>
      <c r="V114" s="305" t="s">
        <v>1319</v>
      </c>
      <c r="W114" s="305"/>
      <c r="X114" s="771"/>
    </row>
    <row r="115" spans="1:24" ht="14.25" customHeight="1" x14ac:dyDescent="0.3">
      <c r="A115" s="394" t="s">
        <v>216</v>
      </c>
      <c r="B115" s="395" t="s">
        <v>259</v>
      </c>
      <c r="C115" s="395" t="s">
        <v>468</v>
      </c>
      <c r="D115" s="305" t="s">
        <v>475</v>
      </c>
      <c r="E115" s="304" t="s">
        <v>2632</v>
      </c>
      <c r="F115" s="394" t="s">
        <v>194</v>
      </c>
      <c r="G115" s="396" t="s">
        <v>186</v>
      </c>
      <c r="H115" s="304" t="s">
        <v>258</v>
      </c>
      <c r="I115" s="386" t="s">
        <v>199</v>
      </c>
      <c r="J115" s="397" t="s">
        <v>2065</v>
      </c>
      <c r="K115" s="398" t="s">
        <v>104</v>
      </c>
      <c r="L115" s="398" t="s">
        <v>104</v>
      </c>
      <c r="M115" s="389" t="s">
        <v>43</v>
      </c>
      <c r="N115" s="399" t="s">
        <v>1218</v>
      </c>
      <c r="O115" s="400" t="s">
        <v>1183</v>
      </c>
      <c r="P115" s="399" t="s">
        <v>2069</v>
      </c>
      <c r="Q115" s="305" t="s">
        <v>1223</v>
      </c>
      <c r="R115" s="401" t="s">
        <v>1242</v>
      </c>
      <c r="S115" s="305" t="s">
        <v>1254</v>
      </c>
      <c r="T115" s="401" t="s">
        <v>1261</v>
      </c>
      <c r="U115" s="403" t="s">
        <v>1160</v>
      </c>
      <c r="V115" s="305" t="s">
        <v>1319</v>
      </c>
      <c r="W115" s="305"/>
      <c r="X115" s="771"/>
    </row>
    <row r="116" spans="1:24" ht="14.5" customHeight="1" x14ac:dyDescent="0.3">
      <c r="A116" s="394" t="s">
        <v>216</v>
      </c>
      <c r="B116" s="395" t="s">
        <v>259</v>
      </c>
      <c r="C116" s="395" t="s">
        <v>468</v>
      </c>
      <c r="D116" s="305" t="s">
        <v>477</v>
      </c>
      <c r="E116" s="304" t="s">
        <v>2660</v>
      </c>
      <c r="F116" s="394" t="s">
        <v>194</v>
      </c>
      <c r="G116" s="396" t="s">
        <v>186</v>
      </c>
      <c r="H116" s="304" t="s">
        <v>258</v>
      </c>
      <c r="I116" s="386" t="s">
        <v>211</v>
      </c>
      <c r="J116" s="397" t="s">
        <v>2065</v>
      </c>
      <c r="K116" s="398" t="s">
        <v>104</v>
      </c>
      <c r="L116" s="398" t="s">
        <v>104</v>
      </c>
      <c r="M116" s="389" t="s">
        <v>1216</v>
      </c>
      <c r="N116" s="399" t="s">
        <v>1218</v>
      </c>
      <c r="O116" s="400" t="s">
        <v>1187</v>
      </c>
      <c r="P116" s="399" t="s">
        <v>2069</v>
      </c>
      <c r="Q116" s="305" t="s">
        <v>1224</v>
      </c>
      <c r="R116" s="401" t="s">
        <v>1241</v>
      </c>
      <c r="S116" s="305" t="s">
        <v>1254</v>
      </c>
      <c r="T116" s="401" t="s">
        <v>1261</v>
      </c>
      <c r="U116" s="403" t="s">
        <v>1160</v>
      </c>
      <c r="V116" s="305" t="s">
        <v>1319</v>
      </c>
      <c r="W116" s="305"/>
      <c r="X116" s="772"/>
    </row>
    <row r="117" spans="1:24" ht="14.5" customHeight="1" x14ac:dyDescent="0.3">
      <c r="A117" s="394" t="s">
        <v>216</v>
      </c>
      <c r="B117" s="395" t="s">
        <v>259</v>
      </c>
      <c r="C117" s="395" t="s">
        <v>478</v>
      </c>
      <c r="D117" s="305" t="s">
        <v>479</v>
      </c>
      <c r="E117" s="304" t="s">
        <v>2551</v>
      </c>
      <c r="F117" s="394" t="s">
        <v>194</v>
      </c>
      <c r="G117" s="396" t="s">
        <v>186</v>
      </c>
      <c r="H117" s="304" t="s">
        <v>258</v>
      </c>
      <c r="I117" s="386" t="s">
        <v>191</v>
      </c>
      <c r="J117" s="397" t="s">
        <v>2065</v>
      </c>
      <c r="K117" s="398" t="s">
        <v>1202</v>
      </c>
      <c r="L117" s="398" t="s">
        <v>1204</v>
      </c>
      <c r="M117" s="389" t="s">
        <v>1215</v>
      </c>
      <c r="N117" s="399" t="s">
        <v>1219</v>
      </c>
      <c r="O117" s="400" t="s">
        <v>1197</v>
      </c>
      <c r="P117" s="399" t="s">
        <v>2066</v>
      </c>
      <c r="Q117" s="305" t="s">
        <v>1229</v>
      </c>
      <c r="R117" s="401" t="s">
        <v>1230</v>
      </c>
      <c r="S117" s="305" t="s">
        <v>1251</v>
      </c>
      <c r="T117" s="401" t="s">
        <v>1261</v>
      </c>
      <c r="U117" s="403" t="s">
        <v>1161</v>
      </c>
      <c r="V117" s="305" t="s">
        <v>1313</v>
      </c>
      <c r="W117" s="305"/>
      <c r="X117" s="771"/>
    </row>
    <row r="118" spans="1:24" ht="14.5" customHeight="1" x14ac:dyDescent="0.3">
      <c r="A118" s="394" t="s">
        <v>216</v>
      </c>
      <c r="B118" s="395" t="s">
        <v>259</v>
      </c>
      <c r="C118" s="395" t="s">
        <v>478</v>
      </c>
      <c r="D118" s="305" t="s">
        <v>219</v>
      </c>
      <c r="E118" s="304" t="s">
        <v>2555</v>
      </c>
      <c r="F118" s="394" t="s">
        <v>194</v>
      </c>
      <c r="G118" s="396" t="s">
        <v>186</v>
      </c>
      <c r="H118" s="304" t="s">
        <v>258</v>
      </c>
      <c r="I118" s="386" t="s">
        <v>220</v>
      </c>
      <c r="J118" s="397" t="s">
        <v>94</v>
      </c>
      <c r="K118" s="398" t="s">
        <v>94</v>
      </c>
      <c r="L118" s="398" t="s">
        <v>94</v>
      </c>
      <c r="M118" s="389" t="s">
        <v>111</v>
      </c>
      <c r="N118" s="399" t="s">
        <v>1219</v>
      </c>
      <c r="O118" s="400" t="s">
        <v>1198</v>
      </c>
      <c r="P118" s="399" t="s">
        <v>2066</v>
      </c>
      <c r="Q118" s="305" t="s">
        <v>1229</v>
      </c>
      <c r="R118" s="401" t="s">
        <v>1235</v>
      </c>
      <c r="S118" s="305" t="s">
        <v>1252</v>
      </c>
      <c r="T118" s="401" t="s">
        <v>1261</v>
      </c>
      <c r="U118" s="403" t="s">
        <v>1161</v>
      </c>
      <c r="V118" s="305" t="s">
        <v>1313</v>
      </c>
      <c r="W118" s="305"/>
      <c r="X118" s="771"/>
    </row>
    <row r="119" spans="1:24" ht="14.25" customHeight="1" x14ac:dyDescent="0.3">
      <c r="A119" s="394" t="s">
        <v>216</v>
      </c>
      <c r="B119" s="395" t="s">
        <v>259</v>
      </c>
      <c r="C119" s="395" t="s">
        <v>478</v>
      </c>
      <c r="D119" s="305" t="s">
        <v>480</v>
      </c>
      <c r="E119" s="304" t="s">
        <v>2634</v>
      </c>
      <c r="F119" s="394" t="s">
        <v>194</v>
      </c>
      <c r="G119" s="396" t="s">
        <v>186</v>
      </c>
      <c r="H119" s="304" t="s">
        <v>258</v>
      </c>
      <c r="I119" s="386" t="s">
        <v>1148</v>
      </c>
      <c r="J119" s="397" t="s">
        <v>2065</v>
      </c>
      <c r="K119" s="398" t="s">
        <v>1202</v>
      </c>
      <c r="L119" s="398" t="s">
        <v>1204</v>
      </c>
      <c r="M119" s="389" t="s">
        <v>1211</v>
      </c>
      <c r="N119" s="399" t="s">
        <v>1219</v>
      </c>
      <c r="O119" s="400" t="s">
        <v>1197</v>
      </c>
      <c r="P119" s="399" t="s">
        <v>2066</v>
      </c>
      <c r="Q119" s="305" t="s">
        <v>1229</v>
      </c>
      <c r="R119" s="401" t="s">
        <v>1248</v>
      </c>
      <c r="S119" s="305" t="s">
        <v>1259</v>
      </c>
      <c r="T119" s="401" t="s">
        <v>1261</v>
      </c>
      <c r="U119" s="403" t="s">
        <v>1161</v>
      </c>
      <c r="V119" s="305" t="s">
        <v>1313</v>
      </c>
      <c r="W119" s="305"/>
      <c r="X119" s="771"/>
    </row>
    <row r="120" spans="1:24" ht="15" customHeight="1" x14ac:dyDescent="0.3">
      <c r="A120" s="394" t="s">
        <v>216</v>
      </c>
      <c r="B120" s="395" t="s">
        <v>259</v>
      </c>
      <c r="C120" s="395" t="s">
        <v>478</v>
      </c>
      <c r="D120" s="305" t="s">
        <v>481</v>
      </c>
      <c r="E120" s="304" t="s">
        <v>2645</v>
      </c>
      <c r="F120" s="394" t="s">
        <v>194</v>
      </c>
      <c r="G120" s="396" t="s">
        <v>186</v>
      </c>
      <c r="H120" s="304" t="s">
        <v>258</v>
      </c>
      <c r="I120" s="386" t="s">
        <v>208</v>
      </c>
      <c r="J120" s="397" t="s">
        <v>94</v>
      </c>
      <c r="K120" s="398" t="s">
        <v>94</v>
      </c>
      <c r="L120" s="398" t="s">
        <v>94</v>
      </c>
      <c r="M120" s="389" t="s">
        <v>1212</v>
      </c>
      <c r="N120" s="399" t="s">
        <v>1219</v>
      </c>
      <c r="O120" s="400" t="s">
        <v>1197</v>
      </c>
      <c r="P120" s="399" t="s">
        <v>2066</v>
      </c>
      <c r="Q120" s="305" t="s">
        <v>1229</v>
      </c>
      <c r="R120" s="401" t="s">
        <v>1232</v>
      </c>
      <c r="S120" s="305" t="s">
        <v>1250</v>
      </c>
      <c r="T120" s="401" t="s">
        <v>1261</v>
      </c>
      <c r="U120" s="403" t="s">
        <v>1161</v>
      </c>
      <c r="V120" s="305" t="s">
        <v>1313</v>
      </c>
      <c r="W120" s="305"/>
      <c r="X120" s="771"/>
    </row>
    <row r="121" spans="1:24" ht="14.5" customHeight="1" x14ac:dyDescent="0.3">
      <c r="A121" s="394" t="s">
        <v>216</v>
      </c>
      <c r="B121" s="395" t="s">
        <v>259</v>
      </c>
      <c r="C121" s="395" t="s">
        <v>478</v>
      </c>
      <c r="D121" s="305" t="s">
        <v>482</v>
      </c>
      <c r="E121" s="304" t="s">
        <v>2647</v>
      </c>
      <c r="F121" s="394" t="s">
        <v>194</v>
      </c>
      <c r="G121" s="396" t="s">
        <v>186</v>
      </c>
      <c r="H121" s="304" t="s">
        <v>258</v>
      </c>
      <c r="I121" s="386" t="s">
        <v>208</v>
      </c>
      <c r="J121" s="397" t="s">
        <v>2065</v>
      </c>
      <c r="K121" s="398" t="s">
        <v>1202</v>
      </c>
      <c r="L121" s="398" t="s">
        <v>1204</v>
      </c>
      <c r="M121" s="389" t="s">
        <v>105</v>
      </c>
      <c r="N121" s="399" t="s">
        <v>1219</v>
      </c>
      <c r="O121" s="400" t="s">
        <v>1193</v>
      </c>
      <c r="P121" s="399" t="s">
        <v>2066</v>
      </c>
      <c r="Q121" s="305" t="s">
        <v>1229</v>
      </c>
      <c r="R121" s="401" t="s">
        <v>1231</v>
      </c>
      <c r="S121" s="305" t="s">
        <v>1250</v>
      </c>
      <c r="T121" s="401" t="s">
        <v>1261</v>
      </c>
      <c r="U121" s="403" t="s">
        <v>1161</v>
      </c>
      <c r="V121" s="305" t="s">
        <v>1313</v>
      </c>
      <c r="W121" s="305"/>
      <c r="X121" s="771"/>
    </row>
    <row r="122" spans="1:24" ht="14.25" customHeight="1" x14ac:dyDescent="0.3">
      <c r="A122" s="394" t="s">
        <v>216</v>
      </c>
      <c r="B122" s="395" t="s">
        <v>259</v>
      </c>
      <c r="C122" s="395" t="s">
        <v>260</v>
      </c>
      <c r="D122" s="305" t="s">
        <v>483</v>
      </c>
      <c r="E122" s="304" t="s">
        <v>2522</v>
      </c>
      <c r="F122" s="394" t="s">
        <v>194</v>
      </c>
      <c r="G122" s="396" t="s">
        <v>186</v>
      </c>
      <c r="H122" s="304" t="s">
        <v>258</v>
      </c>
      <c r="I122" s="386" t="s">
        <v>191</v>
      </c>
      <c r="J122" s="397" t="s">
        <v>2065</v>
      </c>
      <c r="K122" s="398" t="s">
        <v>1202</v>
      </c>
      <c r="L122" s="398" t="s">
        <v>1204</v>
      </c>
      <c r="M122" s="389" t="s">
        <v>1210</v>
      </c>
      <c r="N122" s="399" t="s">
        <v>1219</v>
      </c>
      <c r="O122" s="400" t="s">
        <v>1197</v>
      </c>
      <c r="P122" s="399" t="s">
        <v>2066</v>
      </c>
      <c r="Q122" s="305" t="s">
        <v>1229</v>
      </c>
      <c r="R122" s="401" t="s">
        <v>1230</v>
      </c>
      <c r="S122" s="305" t="s">
        <v>1250</v>
      </c>
      <c r="T122" s="401" t="s">
        <v>1261</v>
      </c>
      <c r="U122" s="403" t="s">
        <v>1151</v>
      </c>
      <c r="V122" s="305" t="s">
        <v>1270</v>
      </c>
      <c r="W122" s="305"/>
      <c r="X122" s="772"/>
    </row>
    <row r="123" spans="1:24" ht="15" customHeight="1" x14ac:dyDescent="0.3">
      <c r="A123" s="394" t="s">
        <v>216</v>
      </c>
      <c r="B123" s="395" t="s">
        <v>259</v>
      </c>
      <c r="C123" s="395" t="s">
        <v>260</v>
      </c>
      <c r="D123" s="305" t="s">
        <v>485</v>
      </c>
      <c r="E123" s="304" t="s">
        <v>2523</v>
      </c>
      <c r="F123" s="394" t="s">
        <v>194</v>
      </c>
      <c r="G123" s="396" t="s">
        <v>186</v>
      </c>
      <c r="H123" s="304" t="s">
        <v>258</v>
      </c>
      <c r="I123" s="386" t="s">
        <v>191</v>
      </c>
      <c r="J123" s="397" t="s">
        <v>2065</v>
      </c>
      <c r="K123" s="398" t="s">
        <v>1202</v>
      </c>
      <c r="L123" s="398" t="s">
        <v>1204</v>
      </c>
      <c r="M123" s="389" t="s">
        <v>1210</v>
      </c>
      <c r="N123" s="399" t="s">
        <v>1219</v>
      </c>
      <c r="O123" s="400" t="s">
        <v>1197</v>
      </c>
      <c r="P123" s="399" t="s">
        <v>2066</v>
      </c>
      <c r="Q123" s="305" t="s">
        <v>1229</v>
      </c>
      <c r="R123" s="401" t="s">
        <v>1230</v>
      </c>
      <c r="S123" s="305" t="s">
        <v>1250</v>
      </c>
      <c r="T123" s="401" t="s">
        <v>1261</v>
      </c>
      <c r="U123" s="403" t="s">
        <v>1151</v>
      </c>
      <c r="V123" s="305" t="s">
        <v>1270</v>
      </c>
      <c r="W123" s="305"/>
      <c r="X123" s="772"/>
    </row>
    <row r="124" spans="1:24" ht="15" customHeight="1" x14ac:dyDescent="0.3">
      <c r="A124" s="394" t="s">
        <v>216</v>
      </c>
      <c r="B124" s="395" t="s">
        <v>259</v>
      </c>
      <c r="C124" s="395" t="s">
        <v>260</v>
      </c>
      <c r="D124" s="305" t="s">
        <v>261</v>
      </c>
      <c r="E124" s="304" t="s">
        <v>2896</v>
      </c>
      <c r="F124" s="394" t="s">
        <v>194</v>
      </c>
      <c r="G124" s="396" t="s">
        <v>186</v>
      </c>
      <c r="H124" s="304" t="s">
        <v>258</v>
      </c>
      <c r="I124" s="386" t="s">
        <v>199</v>
      </c>
      <c r="J124" s="397" t="s">
        <v>2065</v>
      </c>
      <c r="K124" s="398" t="s">
        <v>104</v>
      </c>
      <c r="L124" s="398" t="s">
        <v>104</v>
      </c>
      <c r="M124" s="389" t="s">
        <v>43</v>
      </c>
      <c r="N124" s="399" t="s">
        <v>1218</v>
      </c>
      <c r="O124" s="400" t="s">
        <v>1183</v>
      </c>
      <c r="P124" s="399" t="s">
        <v>2069</v>
      </c>
      <c r="Q124" s="305" t="s">
        <v>1223</v>
      </c>
      <c r="R124" s="401" t="s">
        <v>1242</v>
      </c>
      <c r="S124" s="305" t="s">
        <v>1254</v>
      </c>
      <c r="T124" s="401" t="s">
        <v>1261</v>
      </c>
      <c r="U124" s="404" t="s">
        <v>1160</v>
      </c>
      <c r="V124" s="305" t="s">
        <v>104</v>
      </c>
      <c r="W124" s="305"/>
      <c r="X124" s="772"/>
    </row>
    <row r="125" spans="1:24" ht="15" customHeight="1" x14ac:dyDescent="0.3">
      <c r="A125" s="394" t="s">
        <v>216</v>
      </c>
      <c r="B125" s="395" t="s">
        <v>259</v>
      </c>
      <c r="C125" s="395" t="s">
        <v>260</v>
      </c>
      <c r="D125" s="305" t="s">
        <v>487</v>
      </c>
      <c r="E125" s="304" t="s">
        <v>2636</v>
      </c>
      <c r="F125" s="394" t="s">
        <v>194</v>
      </c>
      <c r="G125" s="396" t="s">
        <v>186</v>
      </c>
      <c r="H125" s="304" t="s">
        <v>258</v>
      </c>
      <c r="I125" s="386" t="s">
        <v>191</v>
      </c>
      <c r="J125" s="397" t="s">
        <v>2065</v>
      </c>
      <c r="K125" s="398" t="s">
        <v>1202</v>
      </c>
      <c r="L125" s="398" t="s">
        <v>1204</v>
      </c>
      <c r="M125" s="389" t="s">
        <v>1210</v>
      </c>
      <c r="N125" s="399" t="s">
        <v>1219</v>
      </c>
      <c r="O125" s="400" t="s">
        <v>1197</v>
      </c>
      <c r="P125" s="399" t="s">
        <v>2066</v>
      </c>
      <c r="Q125" s="305" t="s">
        <v>1229</v>
      </c>
      <c r="R125" s="401" t="s">
        <v>1230</v>
      </c>
      <c r="S125" s="305" t="s">
        <v>1250</v>
      </c>
      <c r="T125" s="401" t="s">
        <v>1261</v>
      </c>
      <c r="U125" s="403" t="s">
        <v>1151</v>
      </c>
      <c r="V125" s="305" t="s">
        <v>1270</v>
      </c>
      <c r="W125" s="305"/>
      <c r="X125" s="771"/>
    </row>
    <row r="126" spans="1:24" ht="15" customHeight="1" x14ac:dyDescent="0.3">
      <c r="A126" s="394" t="s">
        <v>216</v>
      </c>
      <c r="B126" s="395" t="s">
        <v>259</v>
      </c>
      <c r="C126" s="395" t="s">
        <v>260</v>
      </c>
      <c r="D126" s="305" t="s">
        <v>488</v>
      </c>
      <c r="E126" s="304" t="s">
        <v>2637</v>
      </c>
      <c r="F126" s="394" t="s">
        <v>194</v>
      </c>
      <c r="G126" s="396" t="s">
        <v>186</v>
      </c>
      <c r="H126" s="304" t="s">
        <v>258</v>
      </c>
      <c r="I126" s="386" t="s">
        <v>191</v>
      </c>
      <c r="J126" s="397" t="s">
        <v>2065</v>
      </c>
      <c r="K126" s="398" t="s">
        <v>1202</v>
      </c>
      <c r="L126" s="398" t="s">
        <v>1204</v>
      </c>
      <c r="M126" s="389" t="s">
        <v>1210</v>
      </c>
      <c r="N126" s="399" t="s">
        <v>1219</v>
      </c>
      <c r="O126" s="400" t="s">
        <v>1197</v>
      </c>
      <c r="P126" s="399" t="s">
        <v>2066</v>
      </c>
      <c r="Q126" s="305" t="s">
        <v>1229</v>
      </c>
      <c r="R126" s="401" t="s">
        <v>1230</v>
      </c>
      <c r="S126" s="305" t="s">
        <v>1250</v>
      </c>
      <c r="T126" s="401" t="s">
        <v>1261</v>
      </c>
      <c r="U126" s="403" t="s">
        <v>1151</v>
      </c>
      <c r="V126" s="305" t="s">
        <v>1270</v>
      </c>
      <c r="W126" s="305"/>
      <c r="X126" s="771"/>
    </row>
    <row r="127" spans="1:24" ht="15" customHeight="1" x14ac:dyDescent="0.3">
      <c r="A127" s="394" t="s">
        <v>216</v>
      </c>
      <c r="B127" s="395" t="s">
        <v>259</v>
      </c>
      <c r="C127" s="395" t="s">
        <v>260</v>
      </c>
      <c r="D127" s="305" t="s">
        <v>489</v>
      </c>
      <c r="E127" s="304" t="s">
        <v>2638</v>
      </c>
      <c r="F127" s="394" t="s">
        <v>194</v>
      </c>
      <c r="G127" s="396" t="s">
        <v>186</v>
      </c>
      <c r="H127" s="304" t="s">
        <v>258</v>
      </c>
      <c r="I127" s="386" t="s">
        <v>191</v>
      </c>
      <c r="J127" s="397" t="s">
        <v>2065</v>
      </c>
      <c r="K127" s="398" t="s">
        <v>1202</v>
      </c>
      <c r="L127" s="398" t="s">
        <v>1204</v>
      </c>
      <c r="M127" s="389" t="s">
        <v>1210</v>
      </c>
      <c r="N127" s="399" t="s">
        <v>1219</v>
      </c>
      <c r="O127" s="400" t="s">
        <v>1197</v>
      </c>
      <c r="P127" s="399" t="s">
        <v>2066</v>
      </c>
      <c r="Q127" s="305" t="s">
        <v>1229</v>
      </c>
      <c r="R127" s="401" t="s">
        <v>1230</v>
      </c>
      <c r="S127" s="305" t="s">
        <v>1250</v>
      </c>
      <c r="T127" s="401" t="s">
        <v>1261</v>
      </c>
      <c r="U127" s="403" t="s">
        <v>1151</v>
      </c>
      <c r="V127" s="305" t="s">
        <v>1270</v>
      </c>
      <c r="W127" s="305"/>
      <c r="X127" s="771"/>
    </row>
    <row r="128" spans="1:24" ht="15" customHeight="1" x14ac:dyDescent="0.3">
      <c r="A128" s="394" t="s">
        <v>216</v>
      </c>
      <c r="B128" s="395" t="s">
        <v>259</v>
      </c>
      <c r="C128" s="395" t="s">
        <v>260</v>
      </c>
      <c r="D128" s="305" t="s">
        <v>490</v>
      </c>
      <c r="E128" s="304" t="s">
        <v>2639</v>
      </c>
      <c r="F128" s="394" t="s">
        <v>194</v>
      </c>
      <c r="G128" s="396" t="s">
        <v>186</v>
      </c>
      <c r="H128" s="304" t="s">
        <v>258</v>
      </c>
      <c r="I128" s="386" t="s">
        <v>191</v>
      </c>
      <c r="J128" s="397" t="s">
        <v>2065</v>
      </c>
      <c r="K128" s="398" t="s">
        <v>1202</v>
      </c>
      <c r="L128" s="398" t="s">
        <v>1204</v>
      </c>
      <c r="M128" s="389" t="s">
        <v>1210</v>
      </c>
      <c r="N128" s="399" t="s">
        <v>1219</v>
      </c>
      <c r="O128" s="400" t="s">
        <v>1197</v>
      </c>
      <c r="P128" s="399" t="s">
        <v>2066</v>
      </c>
      <c r="Q128" s="305" t="s">
        <v>1229</v>
      </c>
      <c r="R128" s="401" t="s">
        <v>1230</v>
      </c>
      <c r="S128" s="305" t="s">
        <v>1250</v>
      </c>
      <c r="T128" s="401" t="s">
        <v>1261</v>
      </c>
      <c r="U128" s="403" t="s">
        <v>1151</v>
      </c>
      <c r="V128" s="305" t="s">
        <v>1270</v>
      </c>
      <c r="W128" s="305"/>
      <c r="X128" s="771"/>
    </row>
    <row r="129" spans="1:24" ht="14.25" customHeight="1" x14ac:dyDescent="0.3">
      <c r="A129" s="394" t="s">
        <v>216</v>
      </c>
      <c r="B129" s="395" t="s">
        <v>259</v>
      </c>
      <c r="C129" s="395" t="s">
        <v>491</v>
      </c>
      <c r="D129" s="305" t="s">
        <v>492</v>
      </c>
      <c r="E129" s="304" t="s">
        <v>2561</v>
      </c>
      <c r="F129" s="394" t="s">
        <v>194</v>
      </c>
      <c r="G129" s="396" t="s">
        <v>186</v>
      </c>
      <c r="H129" s="304" t="s">
        <v>258</v>
      </c>
      <c r="I129" s="386" t="s">
        <v>220</v>
      </c>
      <c r="J129" s="397" t="s">
        <v>94</v>
      </c>
      <c r="K129" s="398" t="s">
        <v>94</v>
      </c>
      <c r="L129" s="398" t="s">
        <v>94</v>
      </c>
      <c r="M129" s="389" t="s">
        <v>111</v>
      </c>
      <c r="N129" s="399" t="s">
        <v>1220</v>
      </c>
      <c r="O129" s="400" t="s">
        <v>1198</v>
      </c>
      <c r="P129" s="399" t="s">
        <v>2067</v>
      </c>
      <c r="Q129" s="305" t="s">
        <v>1227</v>
      </c>
      <c r="R129" s="401" t="s">
        <v>1235</v>
      </c>
      <c r="S129" s="305" t="s">
        <v>1252</v>
      </c>
      <c r="T129" s="401" t="s">
        <v>1261</v>
      </c>
      <c r="U129" s="403" t="s">
        <v>1162</v>
      </c>
      <c r="V129" s="305" t="s">
        <v>1318</v>
      </c>
      <c r="W129" s="305"/>
      <c r="X129" s="771"/>
    </row>
    <row r="130" spans="1:24" ht="14.25" customHeight="1" x14ac:dyDescent="0.3">
      <c r="A130" s="394" t="s">
        <v>216</v>
      </c>
      <c r="B130" s="395" t="s">
        <v>259</v>
      </c>
      <c r="C130" s="395" t="s">
        <v>491</v>
      </c>
      <c r="D130" s="305" t="s">
        <v>493</v>
      </c>
      <c r="E130" s="304" t="s">
        <v>2573</v>
      </c>
      <c r="F130" s="394" t="s">
        <v>194</v>
      </c>
      <c r="G130" s="396" t="s">
        <v>186</v>
      </c>
      <c r="H130" s="304" t="s">
        <v>258</v>
      </c>
      <c r="I130" s="386" t="s">
        <v>111</v>
      </c>
      <c r="J130" s="397" t="s">
        <v>94</v>
      </c>
      <c r="K130" s="398" t="s">
        <v>94</v>
      </c>
      <c r="L130" s="398" t="s">
        <v>94</v>
      </c>
      <c r="M130" s="389" t="s">
        <v>1212</v>
      </c>
      <c r="N130" s="399" t="s">
        <v>1220</v>
      </c>
      <c r="O130" s="400" t="s">
        <v>1198</v>
      </c>
      <c r="P130" s="399" t="s">
        <v>2067</v>
      </c>
      <c r="Q130" s="305" t="s">
        <v>1227</v>
      </c>
      <c r="R130" s="401" t="s">
        <v>1236</v>
      </c>
      <c r="S130" s="305" t="s">
        <v>1252</v>
      </c>
      <c r="T130" s="401" t="s">
        <v>1261</v>
      </c>
      <c r="U130" s="403" t="s">
        <v>1162</v>
      </c>
      <c r="V130" s="305" t="s">
        <v>1324</v>
      </c>
      <c r="W130" s="305"/>
      <c r="X130" s="772"/>
    </row>
    <row r="131" spans="1:24" ht="14.25" customHeight="1" x14ac:dyDescent="0.3">
      <c r="A131" s="394" t="s">
        <v>216</v>
      </c>
      <c r="B131" s="395" t="s">
        <v>259</v>
      </c>
      <c r="C131" s="395" t="s">
        <v>491</v>
      </c>
      <c r="D131" s="305" t="s">
        <v>495</v>
      </c>
      <c r="E131" s="304" t="s">
        <v>2606</v>
      </c>
      <c r="F131" s="394" t="s">
        <v>194</v>
      </c>
      <c r="G131" s="396" t="s">
        <v>186</v>
      </c>
      <c r="H131" s="304" t="s">
        <v>258</v>
      </c>
      <c r="I131" s="386" t="s">
        <v>111</v>
      </c>
      <c r="J131" s="397" t="s">
        <v>94</v>
      </c>
      <c r="K131" s="398" t="s">
        <v>94</v>
      </c>
      <c r="L131" s="398" t="s">
        <v>94</v>
      </c>
      <c r="M131" s="389" t="s">
        <v>111</v>
      </c>
      <c r="N131" s="399" t="s">
        <v>1220</v>
      </c>
      <c r="O131" s="400" t="s">
        <v>1198</v>
      </c>
      <c r="P131" s="399" t="s">
        <v>2067</v>
      </c>
      <c r="Q131" s="305" t="s">
        <v>1227</v>
      </c>
      <c r="R131" s="401" t="s">
        <v>1236</v>
      </c>
      <c r="S131" s="305" t="s">
        <v>1252</v>
      </c>
      <c r="T131" s="401" t="s">
        <v>1261</v>
      </c>
      <c r="U131" s="403" t="s">
        <v>1162</v>
      </c>
      <c r="V131" s="305" t="s">
        <v>1318</v>
      </c>
      <c r="W131" s="305"/>
      <c r="X131" s="771"/>
    </row>
    <row r="132" spans="1:24" ht="14.5" customHeight="1" x14ac:dyDescent="0.3">
      <c r="A132" s="394" t="s">
        <v>216</v>
      </c>
      <c r="B132" s="395" t="s">
        <v>259</v>
      </c>
      <c r="C132" s="395" t="s">
        <v>491</v>
      </c>
      <c r="D132" s="305" t="s">
        <v>496</v>
      </c>
      <c r="E132" s="304" t="s">
        <v>2608</v>
      </c>
      <c r="F132" s="394" t="s">
        <v>194</v>
      </c>
      <c r="G132" s="396" t="s">
        <v>186</v>
      </c>
      <c r="H132" s="304" t="s">
        <v>258</v>
      </c>
      <c r="I132" s="386" t="s">
        <v>111</v>
      </c>
      <c r="J132" s="397" t="s">
        <v>94</v>
      </c>
      <c r="K132" s="398" t="s">
        <v>94</v>
      </c>
      <c r="L132" s="398" t="s">
        <v>94</v>
      </c>
      <c r="M132" s="389" t="s">
        <v>111</v>
      </c>
      <c r="N132" s="399" t="s">
        <v>1220</v>
      </c>
      <c r="O132" s="400" t="s">
        <v>1198</v>
      </c>
      <c r="P132" s="399" t="s">
        <v>2067</v>
      </c>
      <c r="Q132" s="305" t="s">
        <v>1227</v>
      </c>
      <c r="R132" s="401" t="s">
        <v>1236</v>
      </c>
      <c r="S132" s="305" t="s">
        <v>1252</v>
      </c>
      <c r="T132" s="401" t="s">
        <v>1261</v>
      </c>
      <c r="U132" s="403" t="s">
        <v>1162</v>
      </c>
      <c r="V132" s="305" t="s">
        <v>1318</v>
      </c>
      <c r="W132" s="305"/>
      <c r="X132" s="771"/>
    </row>
    <row r="133" spans="1:24" ht="15" customHeight="1" x14ac:dyDescent="0.3">
      <c r="A133" s="394" t="s">
        <v>216</v>
      </c>
      <c r="B133" s="395" t="s">
        <v>259</v>
      </c>
      <c r="C133" s="395" t="s">
        <v>491</v>
      </c>
      <c r="D133" s="305" t="s">
        <v>497</v>
      </c>
      <c r="E133" s="304" t="s">
        <v>2610</v>
      </c>
      <c r="F133" s="394" t="s">
        <v>194</v>
      </c>
      <c r="G133" s="396" t="s">
        <v>186</v>
      </c>
      <c r="H133" s="304" t="s">
        <v>258</v>
      </c>
      <c r="I133" s="386" t="s">
        <v>111</v>
      </c>
      <c r="J133" s="397" t="s">
        <v>94</v>
      </c>
      <c r="K133" s="398" t="s">
        <v>94</v>
      </c>
      <c r="L133" s="398" t="s">
        <v>94</v>
      </c>
      <c r="M133" s="389" t="s">
        <v>111</v>
      </c>
      <c r="N133" s="399" t="s">
        <v>1220</v>
      </c>
      <c r="O133" s="400" t="s">
        <v>1198</v>
      </c>
      <c r="P133" s="399" t="s">
        <v>2067</v>
      </c>
      <c r="Q133" s="305" t="s">
        <v>1227</v>
      </c>
      <c r="R133" s="401" t="s">
        <v>1236</v>
      </c>
      <c r="S133" s="305" t="s">
        <v>1252</v>
      </c>
      <c r="T133" s="401" t="s">
        <v>1261</v>
      </c>
      <c r="U133" s="403" t="s">
        <v>1162</v>
      </c>
      <c r="V133" s="305" t="s">
        <v>1318</v>
      </c>
      <c r="W133" s="305"/>
      <c r="X133" s="771"/>
    </row>
    <row r="134" spans="1:24" ht="15" customHeight="1" x14ac:dyDescent="0.3">
      <c r="A134" s="394" t="s">
        <v>216</v>
      </c>
      <c r="B134" s="395" t="s">
        <v>259</v>
      </c>
      <c r="C134" s="395" t="s">
        <v>491</v>
      </c>
      <c r="D134" s="305" t="s">
        <v>498</v>
      </c>
      <c r="E134" s="304" t="s">
        <v>2615</v>
      </c>
      <c r="F134" s="394" t="s">
        <v>194</v>
      </c>
      <c r="G134" s="396" t="s">
        <v>186</v>
      </c>
      <c r="H134" s="304" t="s">
        <v>258</v>
      </c>
      <c r="I134" s="386" t="s">
        <v>111</v>
      </c>
      <c r="J134" s="397" t="s">
        <v>94</v>
      </c>
      <c r="K134" s="398" t="s">
        <v>94</v>
      </c>
      <c r="L134" s="398" t="s">
        <v>94</v>
      </c>
      <c r="M134" s="389" t="s">
        <v>111</v>
      </c>
      <c r="N134" s="399" t="s">
        <v>1220</v>
      </c>
      <c r="O134" s="400" t="s">
        <v>1198</v>
      </c>
      <c r="P134" s="399" t="s">
        <v>2067</v>
      </c>
      <c r="Q134" s="305" t="s">
        <v>1227</v>
      </c>
      <c r="R134" s="401" t="s">
        <v>1236</v>
      </c>
      <c r="S134" s="305" t="s">
        <v>1252</v>
      </c>
      <c r="T134" s="401" t="s">
        <v>1261</v>
      </c>
      <c r="U134" s="405" t="s">
        <v>1162</v>
      </c>
      <c r="V134" s="305" t="s">
        <v>1318</v>
      </c>
      <c r="W134" s="305"/>
      <c r="X134" s="771"/>
    </row>
    <row r="135" spans="1:24" ht="15" customHeight="1" x14ac:dyDescent="0.3">
      <c r="A135" s="394" t="s">
        <v>216</v>
      </c>
      <c r="B135" s="395" t="s">
        <v>259</v>
      </c>
      <c r="C135" s="395" t="s">
        <v>499</v>
      </c>
      <c r="D135" s="305" t="s">
        <v>500</v>
      </c>
      <c r="E135" s="304" t="s">
        <v>2512</v>
      </c>
      <c r="F135" s="394" t="s">
        <v>194</v>
      </c>
      <c r="G135" s="396" t="s">
        <v>186</v>
      </c>
      <c r="H135" s="304" t="s">
        <v>258</v>
      </c>
      <c r="I135" s="386" t="s">
        <v>111</v>
      </c>
      <c r="J135" s="397" t="s">
        <v>94</v>
      </c>
      <c r="K135" s="398" t="s">
        <v>94</v>
      </c>
      <c r="L135" s="398" t="s">
        <v>94</v>
      </c>
      <c r="M135" s="389" t="s">
        <v>111</v>
      </c>
      <c r="N135" s="399" t="s">
        <v>1220</v>
      </c>
      <c r="O135" s="400" t="s">
        <v>1198</v>
      </c>
      <c r="P135" s="399" t="s">
        <v>2067</v>
      </c>
      <c r="Q135" s="305" t="s">
        <v>1227</v>
      </c>
      <c r="R135" s="401" t="s">
        <v>1236</v>
      </c>
      <c r="S135" s="305" t="s">
        <v>1252</v>
      </c>
      <c r="T135" s="401" t="s">
        <v>1261</v>
      </c>
      <c r="U135" s="404" t="s">
        <v>1166</v>
      </c>
      <c r="V135" s="305" t="s">
        <v>1327</v>
      </c>
      <c r="W135" s="305"/>
      <c r="X135" s="771"/>
    </row>
    <row r="136" spans="1:24" x14ac:dyDescent="0.3">
      <c r="A136" s="394" t="s">
        <v>216</v>
      </c>
      <c r="B136" s="395" t="s">
        <v>259</v>
      </c>
      <c r="C136" s="395" t="s">
        <v>499</v>
      </c>
      <c r="D136" s="305" t="s">
        <v>502</v>
      </c>
      <c r="E136" s="304" t="s">
        <v>2514</v>
      </c>
      <c r="F136" s="394" t="s">
        <v>194</v>
      </c>
      <c r="G136" s="396" t="s">
        <v>186</v>
      </c>
      <c r="H136" s="304" t="s">
        <v>258</v>
      </c>
      <c r="I136" s="386" t="s">
        <v>111</v>
      </c>
      <c r="J136" s="397" t="s">
        <v>94</v>
      </c>
      <c r="K136" s="398" t="s">
        <v>94</v>
      </c>
      <c r="L136" s="398" t="s">
        <v>94</v>
      </c>
      <c r="M136" s="389" t="s">
        <v>111</v>
      </c>
      <c r="N136" s="399" t="s">
        <v>1220</v>
      </c>
      <c r="O136" s="400" t="s">
        <v>1198</v>
      </c>
      <c r="P136" s="399" t="s">
        <v>2067</v>
      </c>
      <c r="Q136" s="305" t="s">
        <v>1227</v>
      </c>
      <c r="R136" s="401" t="s">
        <v>1236</v>
      </c>
      <c r="S136" s="305" t="s">
        <v>1252</v>
      </c>
      <c r="T136" s="401" t="s">
        <v>1261</v>
      </c>
      <c r="U136" s="403" t="s">
        <v>1166</v>
      </c>
      <c r="V136" s="305" t="s">
        <v>236</v>
      </c>
      <c r="W136" s="305"/>
      <c r="X136" s="771"/>
    </row>
    <row r="137" spans="1:24" ht="15" customHeight="1" x14ac:dyDescent="0.3">
      <c r="A137" s="394" t="s">
        <v>216</v>
      </c>
      <c r="B137" s="395" t="s">
        <v>259</v>
      </c>
      <c r="C137" s="395" t="s">
        <v>499</v>
      </c>
      <c r="D137" s="305" t="s">
        <v>504</v>
      </c>
      <c r="E137" s="304" t="s">
        <v>2541</v>
      </c>
      <c r="F137" s="394" t="s">
        <v>194</v>
      </c>
      <c r="G137" s="396" t="s">
        <v>186</v>
      </c>
      <c r="H137" s="304" t="s">
        <v>258</v>
      </c>
      <c r="I137" s="386" t="s">
        <v>111</v>
      </c>
      <c r="J137" s="397" t="s">
        <v>94</v>
      </c>
      <c r="K137" s="398" t="s">
        <v>94</v>
      </c>
      <c r="L137" s="398" t="s">
        <v>94</v>
      </c>
      <c r="M137" s="389" t="s">
        <v>111</v>
      </c>
      <c r="N137" s="399" t="s">
        <v>1220</v>
      </c>
      <c r="O137" s="400" t="s">
        <v>1198</v>
      </c>
      <c r="P137" s="399" t="s">
        <v>2067</v>
      </c>
      <c r="Q137" s="305" t="s">
        <v>1227</v>
      </c>
      <c r="R137" s="401" t="s">
        <v>1236</v>
      </c>
      <c r="S137" s="305" t="s">
        <v>1252</v>
      </c>
      <c r="T137" s="401" t="s">
        <v>1261</v>
      </c>
      <c r="U137" s="403" t="s">
        <v>1166</v>
      </c>
      <c r="V137" s="305" t="s">
        <v>236</v>
      </c>
      <c r="W137" s="305"/>
      <c r="X137" s="771"/>
    </row>
    <row r="138" spans="1:24" ht="15" customHeight="1" x14ac:dyDescent="0.3">
      <c r="A138" s="394" t="s">
        <v>216</v>
      </c>
      <c r="B138" s="395" t="s">
        <v>259</v>
      </c>
      <c r="C138" s="395" t="s">
        <v>499</v>
      </c>
      <c r="D138" s="305" t="s">
        <v>506</v>
      </c>
      <c r="E138" s="304" t="s">
        <v>2649</v>
      </c>
      <c r="F138" s="394" t="s">
        <v>194</v>
      </c>
      <c r="G138" s="396" t="s">
        <v>186</v>
      </c>
      <c r="H138" s="304" t="s">
        <v>258</v>
      </c>
      <c r="I138" s="386" t="s">
        <v>111</v>
      </c>
      <c r="J138" s="397" t="s">
        <v>94</v>
      </c>
      <c r="K138" s="398" t="s">
        <v>94</v>
      </c>
      <c r="L138" s="398" t="s">
        <v>94</v>
      </c>
      <c r="M138" s="389" t="s">
        <v>111</v>
      </c>
      <c r="N138" s="399" t="s">
        <v>1220</v>
      </c>
      <c r="O138" s="400" t="s">
        <v>1198</v>
      </c>
      <c r="P138" s="399" t="s">
        <v>2067</v>
      </c>
      <c r="Q138" s="305" t="s">
        <v>1227</v>
      </c>
      <c r="R138" s="401" t="s">
        <v>1236</v>
      </c>
      <c r="S138" s="305" t="s">
        <v>1252</v>
      </c>
      <c r="T138" s="401" t="s">
        <v>1261</v>
      </c>
      <c r="U138" s="405" t="s">
        <v>1166</v>
      </c>
      <c r="V138" s="305" t="s">
        <v>236</v>
      </c>
      <c r="W138" s="305"/>
      <c r="X138" s="771"/>
    </row>
    <row r="139" spans="1:24" ht="15" customHeight="1" x14ac:dyDescent="0.3">
      <c r="A139" s="394" t="s">
        <v>216</v>
      </c>
      <c r="B139" s="395" t="s">
        <v>259</v>
      </c>
      <c r="C139" s="395" t="s">
        <v>499</v>
      </c>
      <c r="D139" s="305" t="s">
        <v>508</v>
      </c>
      <c r="E139" s="304" t="s">
        <v>2653</v>
      </c>
      <c r="F139" s="394" t="s">
        <v>194</v>
      </c>
      <c r="G139" s="396" t="s">
        <v>186</v>
      </c>
      <c r="H139" s="304" t="s">
        <v>258</v>
      </c>
      <c r="I139" s="386" t="s">
        <v>111</v>
      </c>
      <c r="J139" s="397" t="s">
        <v>94</v>
      </c>
      <c r="K139" s="398" t="s">
        <v>94</v>
      </c>
      <c r="L139" s="398" t="s">
        <v>94</v>
      </c>
      <c r="M139" s="389" t="s">
        <v>111</v>
      </c>
      <c r="N139" s="399" t="s">
        <v>1220</v>
      </c>
      <c r="O139" s="400" t="s">
        <v>1198</v>
      </c>
      <c r="P139" s="399" t="s">
        <v>2067</v>
      </c>
      <c r="Q139" s="305" t="s">
        <v>1227</v>
      </c>
      <c r="R139" s="401" t="s">
        <v>1236</v>
      </c>
      <c r="S139" s="305" t="s">
        <v>1252</v>
      </c>
      <c r="T139" s="401" t="s">
        <v>1261</v>
      </c>
      <c r="U139" s="404" t="s">
        <v>1166</v>
      </c>
      <c r="V139" s="305" t="s">
        <v>1327</v>
      </c>
      <c r="W139" s="305"/>
      <c r="X139" s="771"/>
    </row>
    <row r="140" spans="1:24" ht="15" customHeight="1" x14ac:dyDescent="0.3">
      <c r="A140" s="394" t="s">
        <v>216</v>
      </c>
      <c r="B140" s="395" t="s">
        <v>259</v>
      </c>
      <c r="C140" s="395" t="s">
        <v>509</v>
      </c>
      <c r="D140" s="305" t="s">
        <v>460</v>
      </c>
      <c r="E140" s="304" t="s">
        <v>2536</v>
      </c>
      <c r="F140" s="394" t="s">
        <v>194</v>
      </c>
      <c r="G140" s="396" t="s">
        <v>186</v>
      </c>
      <c r="H140" s="304" t="s">
        <v>258</v>
      </c>
      <c r="I140" s="386" t="s">
        <v>92</v>
      </c>
      <c r="J140" s="397" t="s">
        <v>2065</v>
      </c>
      <c r="K140" s="398" t="s">
        <v>92</v>
      </c>
      <c r="L140" s="398" t="s">
        <v>92</v>
      </c>
      <c r="M140" s="389" t="s">
        <v>95</v>
      </c>
      <c r="N140" s="399" t="s">
        <v>1217</v>
      </c>
      <c r="O140" s="400" t="s">
        <v>1177</v>
      </c>
      <c r="P140" s="399" t="s">
        <v>2070</v>
      </c>
      <c r="Q140" s="305" t="s">
        <v>1228</v>
      </c>
      <c r="R140" s="401" t="s">
        <v>1234</v>
      </c>
      <c r="S140" s="305" t="s">
        <v>1252</v>
      </c>
      <c r="T140" s="401" t="s">
        <v>1264</v>
      </c>
      <c r="U140" s="403" t="s">
        <v>1156</v>
      </c>
      <c r="V140" s="305" t="s">
        <v>1285</v>
      </c>
      <c r="W140" s="305"/>
      <c r="X140" s="772"/>
    </row>
    <row r="141" spans="1:24" ht="14.25" customHeight="1" x14ac:dyDescent="0.3">
      <c r="A141" s="394" t="s">
        <v>216</v>
      </c>
      <c r="B141" s="395" t="s">
        <v>259</v>
      </c>
      <c r="C141" s="395" t="s">
        <v>509</v>
      </c>
      <c r="D141" s="305" t="s">
        <v>510</v>
      </c>
      <c r="E141" s="304" t="s">
        <v>2572</v>
      </c>
      <c r="F141" s="394" t="s">
        <v>194</v>
      </c>
      <c r="G141" s="396" t="s">
        <v>186</v>
      </c>
      <c r="H141" s="304" t="s">
        <v>258</v>
      </c>
      <c r="I141" s="386" t="s">
        <v>92</v>
      </c>
      <c r="J141" s="397" t="s">
        <v>2065</v>
      </c>
      <c r="K141" s="398" t="s">
        <v>92</v>
      </c>
      <c r="L141" s="398" t="s">
        <v>92</v>
      </c>
      <c r="M141" s="389" t="s">
        <v>95</v>
      </c>
      <c r="N141" s="399" t="s">
        <v>1217</v>
      </c>
      <c r="O141" s="400" t="s">
        <v>1177</v>
      </c>
      <c r="P141" s="399" t="s">
        <v>2070</v>
      </c>
      <c r="Q141" s="305" t="s">
        <v>1228</v>
      </c>
      <c r="R141" s="401" t="s">
        <v>1234</v>
      </c>
      <c r="S141" s="305" t="s">
        <v>1252</v>
      </c>
      <c r="T141" s="401" t="s">
        <v>1264</v>
      </c>
      <c r="U141" s="403" t="s">
        <v>1156</v>
      </c>
      <c r="V141" s="305" t="s">
        <v>1285</v>
      </c>
      <c r="W141" s="305"/>
      <c r="X141" s="772"/>
    </row>
    <row r="142" spans="1:24" ht="14.25" customHeight="1" x14ac:dyDescent="0.3">
      <c r="A142" s="394" t="s">
        <v>216</v>
      </c>
      <c r="B142" s="395" t="s">
        <v>259</v>
      </c>
      <c r="C142" s="395" t="s">
        <v>509</v>
      </c>
      <c r="D142" s="305" t="s">
        <v>464</v>
      </c>
      <c r="E142" s="304" t="s">
        <v>2583</v>
      </c>
      <c r="F142" s="394" t="s">
        <v>194</v>
      </c>
      <c r="G142" s="396" t="s">
        <v>186</v>
      </c>
      <c r="H142" s="304" t="s">
        <v>258</v>
      </c>
      <c r="I142" s="386" t="s">
        <v>92</v>
      </c>
      <c r="J142" s="397" t="s">
        <v>2065</v>
      </c>
      <c r="K142" s="398" t="s">
        <v>92</v>
      </c>
      <c r="L142" s="398" t="s">
        <v>92</v>
      </c>
      <c r="M142" s="389" t="s">
        <v>95</v>
      </c>
      <c r="N142" s="399" t="s">
        <v>1217</v>
      </c>
      <c r="O142" s="400" t="s">
        <v>1177</v>
      </c>
      <c r="P142" s="399" t="s">
        <v>2070</v>
      </c>
      <c r="Q142" s="305" t="s">
        <v>1228</v>
      </c>
      <c r="R142" s="401" t="s">
        <v>1234</v>
      </c>
      <c r="S142" s="305" t="s">
        <v>1252</v>
      </c>
      <c r="T142" s="401" t="s">
        <v>1264</v>
      </c>
      <c r="U142" s="403" t="s">
        <v>1156</v>
      </c>
      <c r="V142" s="305" t="s">
        <v>1285</v>
      </c>
      <c r="W142" s="305"/>
      <c r="X142" s="772"/>
    </row>
    <row r="143" spans="1:24" ht="14.25" customHeight="1" x14ac:dyDescent="0.3">
      <c r="A143" s="394" t="s">
        <v>216</v>
      </c>
      <c r="B143" s="395" t="s">
        <v>259</v>
      </c>
      <c r="C143" s="395" t="s">
        <v>509</v>
      </c>
      <c r="D143" s="305" t="s">
        <v>512</v>
      </c>
      <c r="E143" s="304" t="s">
        <v>2627</v>
      </c>
      <c r="F143" s="394" t="s">
        <v>194</v>
      </c>
      <c r="G143" s="396" t="s">
        <v>186</v>
      </c>
      <c r="H143" s="304" t="s">
        <v>258</v>
      </c>
      <c r="I143" s="386" t="s">
        <v>92</v>
      </c>
      <c r="J143" s="397" t="s">
        <v>2065</v>
      </c>
      <c r="K143" s="398" t="s">
        <v>92</v>
      </c>
      <c r="L143" s="398" t="s">
        <v>92</v>
      </c>
      <c r="M143" s="389" t="s">
        <v>95</v>
      </c>
      <c r="N143" s="399" t="s">
        <v>1217</v>
      </c>
      <c r="O143" s="400" t="s">
        <v>1177</v>
      </c>
      <c r="P143" s="399" t="s">
        <v>2070</v>
      </c>
      <c r="Q143" s="305" t="s">
        <v>1228</v>
      </c>
      <c r="R143" s="401" t="s">
        <v>1234</v>
      </c>
      <c r="S143" s="305" t="s">
        <v>1252</v>
      </c>
      <c r="T143" s="401" t="s">
        <v>1264</v>
      </c>
      <c r="U143" s="405" t="s">
        <v>1156</v>
      </c>
      <c r="V143" s="305" t="s">
        <v>1285</v>
      </c>
      <c r="W143" s="305"/>
      <c r="X143" s="772"/>
    </row>
    <row r="144" spans="1:24" ht="14.25" customHeight="1" x14ac:dyDescent="0.3">
      <c r="A144" s="394" t="s">
        <v>216</v>
      </c>
      <c r="B144" s="395" t="s">
        <v>514</v>
      </c>
      <c r="C144" s="395" t="s">
        <v>515</v>
      </c>
      <c r="D144" s="305" t="s">
        <v>516</v>
      </c>
      <c r="E144" s="304" t="s">
        <v>2517</v>
      </c>
      <c r="F144" s="394" t="s">
        <v>194</v>
      </c>
      <c r="G144" s="396" t="s">
        <v>186</v>
      </c>
      <c r="H144" s="304" t="s">
        <v>258</v>
      </c>
      <c r="I144" s="386" t="s">
        <v>1148</v>
      </c>
      <c r="J144" s="397" t="s">
        <v>94</v>
      </c>
      <c r="K144" s="398" t="s">
        <v>94</v>
      </c>
      <c r="L144" s="398" t="s">
        <v>94</v>
      </c>
      <c r="M144" s="389" t="s">
        <v>97</v>
      </c>
      <c r="N144" s="399" t="s">
        <v>1220</v>
      </c>
      <c r="O144" s="400" t="s">
        <v>1198</v>
      </c>
      <c r="P144" s="399" t="s">
        <v>2067</v>
      </c>
      <c r="Q144" s="305" t="s">
        <v>1227</v>
      </c>
      <c r="R144" s="401" t="s">
        <v>1248</v>
      </c>
      <c r="S144" s="305" t="s">
        <v>1259</v>
      </c>
      <c r="T144" s="401" t="s">
        <v>1262</v>
      </c>
      <c r="U144" s="402" t="s">
        <v>1157</v>
      </c>
      <c r="V144" s="305" t="s">
        <v>1322</v>
      </c>
      <c r="W144" s="305"/>
      <c r="X144" s="771"/>
    </row>
    <row r="145" spans="1:24" ht="14.25" customHeight="1" x14ac:dyDescent="0.3">
      <c r="A145" s="394" t="s">
        <v>216</v>
      </c>
      <c r="B145" s="395" t="s">
        <v>514</v>
      </c>
      <c r="C145" s="395" t="s">
        <v>515</v>
      </c>
      <c r="D145" s="305" t="s">
        <v>517</v>
      </c>
      <c r="E145" s="304" t="s">
        <v>2518</v>
      </c>
      <c r="F145" s="394" t="s">
        <v>194</v>
      </c>
      <c r="G145" s="396" t="s">
        <v>186</v>
      </c>
      <c r="H145" s="304" t="s">
        <v>258</v>
      </c>
      <c r="I145" s="386" t="s">
        <v>111</v>
      </c>
      <c r="J145" s="397" t="s">
        <v>94</v>
      </c>
      <c r="K145" s="398" t="s">
        <v>94</v>
      </c>
      <c r="L145" s="398" t="s">
        <v>94</v>
      </c>
      <c r="M145" s="389" t="s">
        <v>97</v>
      </c>
      <c r="N145" s="399" t="s">
        <v>1220</v>
      </c>
      <c r="O145" s="400" t="s">
        <v>1198</v>
      </c>
      <c r="P145" s="399" t="s">
        <v>2067</v>
      </c>
      <c r="Q145" s="305" t="s">
        <v>1227</v>
      </c>
      <c r="R145" s="401" t="s">
        <v>1236</v>
      </c>
      <c r="S145" s="305" t="s">
        <v>1252</v>
      </c>
      <c r="T145" s="401" t="s">
        <v>1262</v>
      </c>
      <c r="U145" s="402" t="s">
        <v>1157</v>
      </c>
      <c r="V145" s="305" t="s">
        <v>1322</v>
      </c>
      <c r="W145" s="305"/>
      <c r="X145" s="771"/>
    </row>
    <row r="146" spans="1:24" ht="14.25" customHeight="1" x14ac:dyDescent="0.3">
      <c r="A146" s="394" t="s">
        <v>216</v>
      </c>
      <c r="B146" s="395" t="s">
        <v>514</v>
      </c>
      <c r="C146" s="395" t="s">
        <v>515</v>
      </c>
      <c r="D146" s="305" t="s">
        <v>518</v>
      </c>
      <c r="E146" s="304" t="s">
        <v>2519</v>
      </c>
      <c r="F146" s="394" t="s">
        <v>194</v>
      </c>
      <c r="G146" s="396" t="s">
        <v>186</v>
      </c>
      <c r="H146" s="304" t="s">
        <v>258</v>
      </c>
      <c r="I146" s="386" t="s">
        <v>111</v>
      </c>
      <c r="J146" s="397" t="s">
        <v>94</v>
      </c>
      <c r="K146" s="398" t="s">
        <v>94</v>
      </c>
      <c r="L146" s="398" t="s">
        <v>94</v>
      </c>
      <c r="M146" s="389" t="s">
        <v>97</v>
      </c>
      <c r="N146" s="399" t="s">
        <v>1220</v>
      </c>
      <c r="O146" s="400" t="s">
        <v>1198</v>
      </c>
      <c r="P146" s="399" t="s">
        <v>2067</v>
      </c>
      <c r="Q146" s="305" t="s">
        <v>1227</v>
      </c>
      <c r="R146" s="401" t="s">
        <v>1236</v>
      </c>
      <c r="S146" s="305" t="s">
        <v>1252</v>
      </c>
      <c r="T146" s="401" t="s">
        <v>1262</v>
      </c>
      <c r="U146" s="402" t="s">
        <v>1157</v>
      </c>
      <c r="V146" s="305" t="s">
        <v>1322</v>
      </c>
      <c r="W146" s="305"/>
      <c r="X146" s="771"/>
    </row>
    <row r="147" spans="1:24" ht="14.25" customHeight="1" x14ac:dyDescent="0.3">
      <c r="A147" s="394" t="s">
        <v>216</v>
      </c>
      <c r="B147" s="395" t="s">
        <v>514</v>
      </c>
      <c r="C147" s="395" t="s">
        <v>515</v>
      </c>
      <c r="D147" s="305" t="s">
        <v>519</v>
      </c>
      <c r="E147" s="304" t="s">
        <v>2520</v>
      </c>
      <c r="F147" s="394" t="s">
        <v>194</v>
      </c>
      <c r="G147" s="396" t="s">
        <v>186</v>
      </c>
      <c r="H147" s="304" t="s">
        <v>258</v>
      </c>
      <c r="I147" s="386" t="s">
        <v>111</v>
      </c>
      <c r="J147" s="397" t="s">
        <v>94</v>
      </c>
      <c r="K147" s="398" t="s">
        <v>94</v>
      </c>
      <c r="L147" s="398" t="s">
        <v>94</v>
      </c>
      <c r="M147" s="389" t="s">
        <v>97</v>
      </c>
      <c r="N147" s="399" t="s">
        <v>1220</v>
      </c>
      <c r="O147" s="400" t="s">
        <v>1198</v>
      </c>
      <c r="P147" s="399" t="s">
        <v>2067</v>
      </c>
      <c r="Q147" s="305" t="s">
        <v>1227</v>
      </c>
      <c r="R147" s="401" t="s">
        <v>1236</v>
      </c>
      <c r="S147" s="305" t="s">
        <v>1252</v>
      </c>
      <c r="T147" s="401" t="s">
        <v>1262</v>
      </c>
      <c r="U147" s="402" t="s">
        <v>1157</v>
      </c>
      <c r="V147" s="305" t="s">
        <v>1322</v>
      </c>
      <c r="W147" s="305"/>
      <c r="X147" s="771"/>
    </row>
    <row r="148" spans="1:24" ht="14.25" customHeight="1" x14ac:dyDescent="0.3">
      <c r="A148" s="394" t="s">
        <v>216</v>
      </c>
      <c r="B148" s="395" t="s">
        <v>514</v>
      </c>
      <c r="C148" s="395" t="s">
        <v>515</v>
      </c>
      <c r="D148" s="305" t="s">
        <v>520</v>
      </c>
      <c r="E148" s="304" t="s">
        <v>2585</v>
      </c>
      <c r="F148" s="394" t="s">
        <v>194</v>
      </c>
      <c r="G148" s="396" t="s">
        <v>186</v>
      </c>
      <c r="H148" s="304" t="s">
        <v>258</v>
      </c>
      <c r="I148" s="386" t="s">
        <v>111</v>
      </c>
      <c r="J148" s="397" t="s">
        <v>94</v>
      </c>
      <c r="K148" s="398" t="s">
        <v>94</v>
      </c>
      <c r="L148" s="398" t="s">
        <v>94</v>
      </c>
      <c r="M148" s="389" t="s">
        <v>111</v>
      </c>
      <c r="N148" s="399" t="s">
        <v>1220</v>
      </c>
      <c r="O148" s="400" t="s">
        <v>1198</v>
      </c>
      <c r="P148" s="399" t="s">
        <v>2067</v>
      </c>
      <c r="Q148" s="305" t="s">
        <v>1227</v>
      </c>
      <c r="R148" s="401" t="s">
        <v>1236</v>
      </c>
      <c r="S148" s="305" t="s">
        <v>1252</v>
      </c>
      <c r="T148" s="401" t="s">
        <v>1262</v>
      </c>
      <c r="U148" s="402" t="s">
        <v>1157</v>
      </c>
      <c r="V148" s="305" t="s">
        <v>1322</v>
      </c>
      <c r="W148" s="305"/>
      <c r="X148" s="771"/>
    </row>
    <row r="149" spans="1:24" ht="14.25" customHeight="1" x14ac:dyDescent="0.3">
      <c r="A149" s="394" t="s">
        <v>216</v>
      </c>
      <c r="B149" s="395" t="s">
        <v>514</v>
      </c>
      <c r="C149" s="395" t="s">
        <v>515</v>
      </c>
      <c r="D149" s="305" t="s">
        <v>522</v>
      </c>
      <c r="E149" s="304" t="s">
        <v>2586</v>
      </c>
      <c r="F149" s="394" t="s">
        <v>194</v>
      </c>
      <c r="G149" s="396" t="s">
        <v>186</v>
      </c>
      <c r="H149" s="304" t="s">
        <v>258</v>
      </c>
      <c r="I149" s="386" t="s">
        <v>111</v>
      </c>
      <c r="J149" s="397" t="s">
        <v>94</v>
      </c>
      <c r="K149" s="398" t="s">
        <v>94</v>
      </c>
      <c r="L149" s="398" t="s">
        <v>94</v>
      </c>
      <c r="M149" s="389" t="s">
        <v>111</v>
      </c>
      <c r="N149" s="399" t="s">
        <v>1220</v>
      </c>
      <c r="O149" s="400" t="s">
        <v>1198</v>
      </c>
      <c r="P149" s="399" t="s">
        <v>2067</v>
      </c>
      <c r="Q149" s="305" t="s">
        <v>1227</v>
      </c>
      <c r="R149" s="401" t="s">
        <v>1236</v>
      </c>
      <c r="S149" s="305" t="s">
        <v>1252</v>
      </c>
      <c r="T149" s="401" t="s">
        <v>1262</v>
      </c>
      <c r="U149" s="402" t="s">
        <v>1157</v>
      </c>
      <c r="V149" s="305" t="s">
        <v>1322</v>
      </c>
      <c r="W149" s="305"/>
      <c r="X149" s="771"/>
    </row>
    <row r="150" spans="1:24" ht="14.25" customHeight="1" x14ac:dyDescent="0.3">
      <c r="A150" s="394" t="s">
        <v>216</v>
      </c>
      <c r="B150" s="395" t="s">
        <v>514</v>
      </c>
      <c r="C150" s="395" t="s">
        <v>515</v>
      </c>
      <c r="D150" s="305" t="s">
        <v>524</v>
      </c>
      <c r="E150" s="304" t="s">
        <v>2624</v>
      </c>
      <c r="F150" s="394" t="s">
        <v>194</v>
      </c>
      <c r="G150" s="396" t="s">
        <v>186</v>
      </c>
      <c r="H150" s="304" t="s">
        <v>258</v>
      </c>
      <c r="I150" s="386" t="s">
        <v>111</v>
      </c>
      <c r="J150" s="397" t="s">
        <v>94</v>
      </c>
      <c r="K150" s="398" t="s">
        <v>94</v>
      </c>
      <c r="L150" s="398" t="s">
        <v>94</v>
      </c>
      <c r="M150" s="389" t="s">
        <v>97</v>
      </c>
      <c r="N150" s="399" t="s">
        <v>1220</v>
      </c>
      <c r="O150" s="400" t="s">
        <v>1198</v>
      </c>
      <c r="P150" s="399" t="s">
        <v>2067</v>
      </c>
      <c r="Q150" s="305" t="s">
        <v>1227</v>
      </c>
      <c r="R150" s="401" t="s">
        <v>1248</v>
      </c>
      <c r="S150" s="305" t="s">
        <v>1259</v>
      </c>
      <c r="T150" s="401" t="s">
        <v>1262</v>
      </c>
      <c r="U150" s="402" t="s">
        <v>1157</v>
      </c>
      <c r="V150" s="305" t="s">
        <v>1322</v>
      </c>
      <c r="W150" s="305"/>
      <c r="X150" s="771"/>
    </row>
    <row r="151" spans="1:24" ht="15" customHeight="1" x14ac:dyDescent="0.3">
      <c r="A151" s="394" t="s">
        <v>216</v>
      </c>
      <c r="B151" s="395" t="s">
        <v>514</v>
      </c>
      <c r="C151" s="395" t="s">
        <v>515</v>
      </c>
      <c r="D151" s="305" t="s">
        <v>526</v>
      </c>
      <c r="E151" s="304" t="s">
        <v>2658</v>
      </c>
      <c r="F151" s="394" t="s">
        <v>194</v>
      </c>
      <c r="G151" s="396" t="s">
        <v>186</v>
      </c>
      <c r="H151" s="304" t="s">
        <v>258</v>
      </c>
      <c r="I151" s="386" t="s">
        <v>1148</v>
      </c>
      <c r="J151" s="397" t="s">
        <v>94</v>
      </c>
      <c r="K151" s="398" t="s">
        <v>94</v>
      </c>
      <c r="L151" s="398" t="s">
        <v>94</v>
      </c>
      <c r="M151" s="389" t="s">
        <v>97</v>
      </c>
      <c r="N151" s="399" t="s">
        <v>1217</v>
      </c>
      <c r="O151" s="400" t="s">
        <v>1179</v>
      </c>
      <c r="P151" s="399" t="s">
        <v>2070</v>
      </c>
      <c r="Q151" s="305" t="s">
        <v>1228</v>
      </c>
      <c r="R151" s="401" t="s">
        <v>1248</v>
      </c>
      <c r="S151" s="305" t="s">
        <v>1259</v>
      </c>
      <c r="T151" s="401" t="s">
        <v>1262</v>
      </c>
      <c r="U151" s="404" t="s">
        <v>1157</v>
      </c>
      <c r="V151" s="305" t="s">
        <v>1322</v>
      </c>
      <c r="W151" s="305"/>
      <c r="X151" s="772"/>
    </row>
    <row r="152" spans="1:24" ht="15" customHeight="1" x14ac:dyDescent="0.3">
      <c r="A152" s="394" t="s">
        <v>216</v>
      </c>
      <c r="B152" s="395" t="s">
        <v>514</v>
      </c>
      <c r="C152" s="395" t="s">
        <v>528</v>
      </c>
      <c r="D152" s="305" t="s">
        <v>529</v>
      </c>
      <c r="E152" s="304" t="s">
        <v>2500</v>
      </c>
      <c r="F152" s="394" t="s">
        <v>194</v>
      </c>
      <c r="G152" s="396" t="s">
        <v>186</v>
      </c>
      <c r="H152" s="304" t="s">
        <v>258</v>
      </c>
      <c r="I152" s="386" t="s">
        <v>1148</v>
      </c>
      <c r="J152" s="397" t="s">
        <v>94</v>
      </c>
      <c r="K152" s="398" t="s">
        <v>94</v>
      </c>
      <c r="L152" s="398" t="s">
        <v>94</v>
      </c>
      <c r="M152" s="389" t="s">
        <v>1212</v>
      </c>
      <c r="N152" s="399" t="s">
        <v>1220</v>
      </c>
      <c r="O152" s="400" t="s">
        <v>1198</v>
      </c>
      <c r="P152" s="399" t="s">
        <v>2067</v>
      </c>
      <c r="Q152" s="305" t="s">
        <v>1227</v>
      </c>
      <c r="R152" s="401" t="s">
        <v>1248</v>
      </c>
      <c r="S152" s="305" t="s">
        <v>1259</v>
      </c>
      <c r="T152" s="401" t="s">
        <v>1262</v>
      </c>
      <c r="U152" s="403" t="s">
        <v>1157</v>
      </c>
      <c r="V152" s="305" t="s">
        <v>1287</v>
      </c>
      <c r="W152" s="305"/>
      <c r="X152" s="771"/>
    </row>
    <row r="153" spans="1:24" ht="14.15" customHeight="1" x14ac:dyDescent="0.3">
      <c r="A153" s="394" t="s">
        <v>216</v>
      </c>
      <c r="B153" s="395" t="s">
        <v>514</v>
      </c>
      <c r="C153" s="395" t="s">
        <v>528</v>
      </c>
      <c r="D153" s="305" t="s">
        <v>531</v>
      </c>
      <c r="E153" s="304" t="s">
        <v>2544</v>
      </c>
      <c r="F153" s="394" t="s">
        <v>194</v>
      </c>
      <c r="G153" s="396" t="s">
        <v>186</v>
      </c>
      <c r="H153" s="304" t="s">
        <v>258</v>
      </c>
      <c r="I153" s="386" t="s">
        <v>1148</v>
      </c>
      <c r="J153" s="397" t="s">
        <v>94</v>
      </c>
      <c r="K153" s="398" t="s">
        <v>94</v>
      </c>
      <c r="L153" s="398" t="s">
        <v>94</v>
      </c>
      <c r="M153" s="389" t="s">
        <v>1212</v>
      </c>
      <c r="N153" s="399" t="s">
        <v>1220</v>
      </c>
      <c r="O153" s="400" t="s">
        <v>1198</v>
      </c>
      <c r="P153" s="399" t="s">
        <v>2067</v>
      </c>
      <c r="Q153" s="305" t="s">
        <v>1227</v>
      </c>
      <c r="R153" s="401" t="s">
        <v>1248</v>
      </c>
      <c r="S153" s="305" t="s">
        <v>1259</v>
      </c>
      <c r="T153" s="401" t="s">
        <v>1262</v>
      </c>
      <c r="U153" s="403" t="s">
        <v>1157</v>
      </c>
      <c r="V153" s="305" t="s">
        <v>1287</v>
      </c>
      <c r="W153" s="305"/>
      <c r="X153" s="771"/>
    </row>
    <row r="154" spans="1:24" ht="14.25" customHeight="1" x14ac:dyDescent="0.3">
      <c r="A154" s="394" t="s">
        <v>216</v>
      </c>
      <c r="B154" s="395" t="s">
        <v>514</v>
      </c>
      <c r="C154" s="395" t="s">
        <v>528</v>
      </c>
      <c r="D154" s="305" t="s">
        <v>533</v>
      </c>
      <c r="E154" s="304" t="s">
        <v>2578</v>
      </c>
      <c r="F154" s="394" t="s">
        <v>194</v>
      </c>
      <c r="G154" s="396" t="s">
        <v>186</v>
      </c>
      <c r="H154" s="304" t="s">
        <v>258</v>
      </c>
      <c r="I154" s="386" t="s">
        <v>1148</v>
      </c>
      <c r="J154" s="397" t="s">
        <v>94</v>
      </c>
      <c r="K154" s="398" t="s">
        <v>94</v>
      </c>
      <c r="L154" s="398" t="s">
        <v>94</v>
      </c>
      <c r="M154" s="389" t="s">
        <v>1212</v>
      </c>
      <c r="N154" s="399" t="s">
        <v>1220</v>
      </c>
      <c r="O154" s="400" t="s">
        <v>1198</v>
      </c>
      <c r="P154" s="399" t="s">
        <v>2067</v>
      </c>
      <c r="Q154" s="305" t="s">
        <v>1227</v>
      </c>
      <c r="R154" s="401" t="s">
        <v>1248</v>
      </c>
      <c r="S154" s="305" t="s">
        <v>1259</v>
      </c>
      <c r="T154" s="401" t="s">
        <v>1262</v>
      </c>
      <c r="U154" s="403" t="s">
        <v>1157</v>
      </c>
      <c r="V154" s="305" t="s">
        <v>1287</v>
      </c>
      <c r="W154" s="305"/>
      <c r="X154" s="771"/>
    </row>
    <row r="155" spans="1:24" ht="14.25" customHeight="1" x14ac:dyDescent="0.3">
      <c r="A155" s="394" t="s">
        <v>216</v>
      </c>
      <c r="B155" s="395" t="s">
        <v>514</v>
      </c>
      <c r="C155" s="395" t="s">
        <v>528</v>
      </c>
      <c r="D155" s="305" t="s">
        <v>535</v>
      </c>
      <c r="E155" s="304" t="s">
        <v>2612</v>
      </c>
      <c r="F155" s="394" t="s">
        <v>194</v>
      </c>
      <c r="G155" s="396" t="s">
        <v>186</v>
      </c>
      <c r="H155" s="304" t="s">
        <v>258</v>
      </c>
      <c r="I155" s="386" t="s">
        <v>1148</v>
      </c>
      <c r="J155" s="397" t="s">
        <v>94</v>
      </c>
      <c r="K155" s="398" t="s">
        <v>94</v>
      </c>
      <c r="L155" s="398" t="s">
        <v>94</v>
      </c>
      <c r="M155" s="389" t="s">
        <v>1212</v>
      </c>
      <c r="N155" s="399" t="s">
        <v>1220</v>
      </c>
      <c r="O155" s="400" t="s">
        <v>1198</v>
      </c>
      <c r="P155" s="399" t="s">
        <v>2067</v>
      </c>
      <c r="Q155" s="305" t="s">
        <v>1227</v>
      </c>
      <c r="R155" s="401" t="s">
        <v>1236</v>
      </c>
      <c r="S155" s="305" t="s">
        <v>1252</v>
      </c>
      <c r="T155" s="401" t="s">
        <v>1262</v>
      </c>
      <c r="U155" s="405" t="s">
        <v>1157</v>
      </c>
      <c r="V155" s="305" t="s">
        <v>1287</v>
      </c>
      <c r="W155" s="305"/>
      <c r="X155" s="771"/>
    </row>
    <row r="156" spans="1:24" ht="14.25" customHeight="1" x14ac:dyDescent="0.3">
      <c r="A156" s="394" t="s">
        <v>216</v>
      </c>
      <c r="B156" s="395" t="s">
        <v>514</v>
      </c>
      <c r="C156" s="395" t="s">
        <v>537</v>
      </c>
      <c r="D156" s="305" t="s">
        <v>106</v>
      </c>
      <c r="E156" s="304" t="s">
        <v>2577</v>
      </c>
      <c r="F156" s="394" t="s">
        <v>194</v>
      </c>
      <c r="G156" s="396" t="s">
        <v>186</v>
      </c>
      <c r="H156" s="304" t="s">
        <v>258</v>
      </c>
      <c r="I156" s="386" t="s">
        <v>111</v>
      </c>
      <c r="J156" s="397" t="s">
        <v>94</v>
      </c>
      <c r="K156" s="398" t="s">
        <v>94</v>
      </c>
      <c r="L156" s="398" t="s">
        <v>94</v>
      </c>
      <c r="M156" s="389" t="s">
        <v>1208</v>
      </c>
      <c r="N156" s="399" t="s">
        <v>1220</v>
      </c>
      <c r="O156" s="400" t="s">
        <v>1198</v>
      </c>
      <c r="P156" s="399" t="s">
        <v>2067</v>
      </c>
      <c r="Q156" s="305" t="s">
        <v>1227</v>
      </c>
      <c r="R156" s="401" t="s">
        <v>1236</v>
      </c>
      <c r="S156" s="305" t="s">
        <v>1252</v>
      </c>
      <c r="T156" s="401" t="s">
        <v>1262</v>
      </c>
      <c r="U156" s="404" t="s">
        <v>1157</v>
      </c>
      <c r="V156" s="305" t="s">
        <v>1300</v>
      </c>
      <c r="W156" s="305"/>
      <c r="X156" s="771"/>
    </row>
    <row r="157" spans="1:24" ht="14.25" customHeight="1" x14ac:dyDescent="0.3">
      <c r="A157" s="394" t="s">
        <v>216</v>
      </c>
      <c r="B157" s="395" t="s">
        <v>514</v>
      </c>
      <c r="C157" s="395" t="s">
        <v>537</v>
      </c>
      <c r="D157" s="305" t="s">
        <v>538</v>
      </c>
      <c r="E157" s="304" t="s">
        <v>2596</v>
      </c>
      <c r="F157" s="394" t="s">
        <v>194</v>
      </c>
      <c r="G157" s="396" t="s">
        <v>186</v>
      </c>
      <c r="H157" s="304" t="s">
        <v>258</v>
      </c>
      <c r="I157" s="386" t="s">
        <v>111</v>
      </c>
      <c r="J157" s="397" t="s">
        <v>94</v>
      </c>
      <c r="K157" s="398" t="s">
        <v>94</v>
      </c>
      <c r="L157" s="398" t="s">
        <v>94</v>
      </c>
      <c r="M157" s="389" t="s">
        <v>111</v>
      </c>
      <c r="N157" s="399" t="s">
        <v>1220</v>
      </c>
      <c r="O157" s="400" t="s">
        <v>1198</v>
      </c>
      <c r="P157" s="399" t="s">
        <v>2067</v>
      </c>
      <c r="Q157" s="305" t="s">
        <v>1227</v>
      </c>
      <c r="R157" s="401" t="s">
        <v>1236</v>
      </c>
      <c r="S157" s="305" t="s">
        <v>1252</v>
      </c>
      <c r="T157" s="401" t="s">
        <v>1262</v>
      </c>
      <c r="U157" s="403" t="s">
        <v>1157</v>
      </c>
      <c r="V157" s="305" t="s">
        <v>1308</v>
      </c>
      <c r="W157" s="305"/>
      <c r="X157" s="771"/>
    </row>
    <row r="158" spans="1:24" ht="14.25" customHeight="1" x14ac:dyDescent="0.3">
      <c r="A158" s="394" t="s">
        <v>216</v>
      </c>
      <c r="B158" s="395" t="s">
        <v>514</v>
      </c>
      <c r="C158" s="395" t="s">
        <v>537</v>
      </c>
      <c r="D158" s="305" t="s">
        <v>540</v>
      </c>
      <c r="E158" s="304" t="s">
        <v>2613</v>
      </c>
      <c r="F158" s="394" t="s">
        <v>194</v>
      </c>
      <c r="G158" s="396" t="s">
        <v>186</v>
      </c>
      <c r="H158" s="304" t="s">
        <v>258</v>
      </c>
      <c r="I158" s="386" t="s">
        <v>111</v>
      </c>
      <c r="J158" s="397" t="s">
        <v>94</v>
      </c>
      <c r="K158" s="398" t="s">
        <v>94</v>
      </c>
      <c r="L158" s="398" t="s">
        <v>94</v>
      </c>
      <c r="M158" s="389" t="s">
        <v>111</v>
      </c>
      <c r="N158" s="399" t="s">
        <v>1220</v>
      </c>
      <c r="O158" s="400" t="s">
        <v>1198</v>
      </c>
      <c r="P158" s="399" t="s">
        <v>2067</v>
      </c>
      <c r="Q158" s="305" t="s">
        <v>1227</v>
      </c>
      <c r="R158" s="401" t="s">
        <v>1236</v>
      </c>
      <c r="S158" s="305" t="s">
        <v>1252</v>
      </c>
      <c r="T158" s="401" t="s">
        <v>1262</v>
      </c>
      <c r="U158" s="403" t="s">
        <v>1157</v>
      </c>
      <c r="V158" s="305" t="s">
        <v>1308</v>
      </c>
      <c r="W158" s="305"/>
      <c r="X158" s="771"/>
    </row>
    <row r="159" spans="1:24" ht="14.25" customHeight="1" x14ac:dyDescent="0.3">
      <c r="A159" s="394" t="s">
        <v>216</v>
      </c>
      <c r="B159" s="395" t="s">
        <v>514</v>
      </c>
      <c r="C159" s="395" t="s">
        <v>537</v>
      </c>
      <c r="D159" s="305" t="s">
        <v>542</v>
      </c>
      <c r="E159" s="304" t="s">
        <v>2618</v>
      </c>
      <c r="F159" s="394" t="s">
        <v>194</v>
      </c>
      <c r="G159" s="396" t="s">
        <v>186</v>
      </c>
      <c r="H159" s="304" t="s">
        <v>258</v>
      </c>
      <c r="I159" s="386" t="s">
        <v>111</v>
      </c>
      <c r="J159" s="397" t="s">
        <v>94</v>
      </c>
      <c r="K159" s="398" t="s">
        <v>94</v>
      </c>
      <c r="L159" s="398" t="s">
        <v>94</v>
      </c>
      <c r="M159" s="389" t="s">
        <v>117</v>
      </c>
      <c r="N159" s="399" t="s">
        <v>1220</v>
      </c>
      <c r="O159" s="400" t="s">
        <v>1198</v>
      </c>
      <c r="P159" s="399" t="s">
        <v>2067</v>
      </c>
      <c r="Q159" s="305" t="s">
        <v>1227</v>
      </c>
      <c r="R159" s="401" t="s">
        <v>1236</v>
      </c>
      <c r="S159" s="305" t="s">
        <v>1252</v>
      </c>
      <c r="T159" s="401" t="s">
        <v>1262</v>
      </c>
      <c r="U159" s="405" t="s">
        <v>1157</v>
      </c>
      <c r="V159" s="305" t="s">
        <v>1308</v>
      </c>
      <c r="W159" s="305"/>
      <c r="X159" s="771"/>
    </row>
    <row r="160" spans="1:24" ht="14.25" customHeight="1" x14ac:dyDescent="0.3">
      <c r="A160" s="394" t="s">
        <v>216</v>
      </c>
      <c r="B160" s="395" t="s">
        <v>514</v>
      </c>
      <c r="C160" s="395" t="s">
        <v>537</v>
      </c>
      <c r="D160" s="305" t="s">
        <v>544</v>
      </c>
      <c r="E160" s="304" t="s">
        <v>2620</v>
      </c>
      <c r="F160" s="394" t="s">
        <v>194</v>
      </c>
      <c r="G160" s="396" t="s">
        <v>186</v>
      </c>
      <c r="H160" s="304" t="s">
        <v>258</v>
      </c>
      <c r="I160" s="386" t="s">
        <v>111</v>
      </c>
      <c r="J160" s="397" t="s">
        <v>94</v>
      </c>
      <c r="K160" s="398" t="s">
        <v>94</v>
      </c>
      <c r="L160" s="398" t="s">
        <v>94</v>
      </c>
      <c r="M160" s="389" t="s">
        <v>111</v>
      </c>
      <c r="N160" s="399" t="s">
        <v>1220</v>
      </c>
      <c r="O160" s="400" t="s">
        <v>1198</v>
      </c>
      <c r="P160" s="399" t="s">
        <v>2067</v>
      </c>
      <c r="Q160" s="305" t="s">
        <v>1227</v>
      </c>
      <c r="R160" s="401" t="s">
        <v>1236</v>
      </c>
      <c r="S160" s="305" t="s">
        <v>1252</v>
      </c>
      <c r="T160" s="401" t="s">
        <v>1262</v>
      </c>
      <c r="U160" s="402" t="s">
        <v>1157</v>
      </c>
      <c r="V160" s="305" t="s">
        <v>544</v>
      </c>
      <c r="W160" s="305"/>
      <c r="X160" s="771"/>
    </row>
    <row r="161" spans="1:182" ht="14.25" customHeight="1" x14ac:dyDescent="0.3">
      <c r="A161" s="394" t="s">
        <v>216</v>
      </c>
      <c r="B161" s="395" t="s">
        <v>514</v>
      </c>
      <c r="C161" s="395" t="s">
        <v>537</v>
      </c>
      <c r="D161" s="305" t="s">
        <v>546</v>
      </c>
      <c r="E161" s="304" t="s">
        <v>2651</v>
      </c>
      <c r="F161" s="394" t="s">
        <v>194</v>
      </c>
      <c r="G161" s="396" t="s">
        <v>186</v>
      </c>
      <c r="H161" s="304" t="s">
        <v>258</v>
      </c>
      <c r="I161" s="386" t="s">
        <v>111</v>
      </c>
      <c r="J161" s="397" t="s">
        <v>94</v>
      </c>
      <c r="K161" s="398" t="s">
        <v>94</v>
      </c>
      <c r="L161" s="398" t="s">
        <v>94</v>
      </c>
      <c r="M161" s="389" t="s">
        <v>111</v>
      </c>
      <c r="N161" s="399" t="s">
        <v>1220</v>
      </c>
      <c r="O161" s="400" t="s">
        <v>1198</v>
      </c>
      <c r="P161" s="399" t="s">
        <v>2067</v>
      </c>
      <c r="Q161" s="305" t="s">
        <v>1227</v>
      </c>
      <c r="R161" s="401" t="s">
        <v>1236</v>
      </c>
      <c r="S161" s="305" t="s">
        <v>1252</v>
      </c>
      <c r="T161" s="401" t="s">
        <v>1262</v>
      </c>
      <c r="U161" s="402" t="s">
        <v>1157</v>
      </c>
      <c r="V161" s="305" t="s">
        <v>1308</v>
      </c>
      <c r="W161" s="305"/>
      <c r="X161" s="773"/>
    </row>
    <row r="162" spans="1:182" ht="14.25" customHeight="1" x14ac:dyDescent="0.3">
      <c r="A162" s="394" t="s">
        <v>216</v>
      </c>
      <c r="B162" s="395" t="s">
        <v>514</v>
      </c>
      <c r="C162" s="395" t="s">
        <v>547</v>
      </c>
      <c r="D162" s="305" t="s">
        <v>548</v>
      </c>
      <c r="E162" s="304" t="s">
        <v>2526</v>
      </c>
      <c r="F162" s="394" t="s">
        <v>194</v>
      </c>
      <c r="G162" s="396" t="s">
        <v>186</v>
      </c>
      <c r="H162" s="304" t="s">
        <v>258</v>
      </c>
      <c r="I162" s="386" t="s">
        <v>208</v>
      </c>
      <c r="J162" s="397" t="s">
        <v>94</v>
      </c>
      <c r="K162" s="398" t="s">
        <v>94</v>
      </c>
      <c r="L162" s="398" t="s">
        <v>94</v>
      </c>
      <c r="M162" s="389" t="s">
        <v>100</v>
      </c>
      <c r="N162" s="399" t="s">
        <v>1219</v>
      </c>
      <c r="O162" s="400" t="s">
        <v>1193</v>
      </c>
      <c r="P162" s="399" t="s">
        <v>2066</v>
      </c>
      <c r="Q162" s="305" t="s">
        <v>1229</v>
      </c>
      <c r="R162" s="401" t="s">
        <v>1232</v>
      </c>
      <c r="S162" s="305" t="s">
        <v>1250</v>
      </c>
      <c r="T162" s="401" t="s">
        <v>1262</v>
      </c>
      <c r="U162" s="402" t="s">
        <v>1154</v>
      </c>
      <c r="V162" s="305" t="s">
        <v>1277</v>
      </c>
      <c r="W162" s="305"/>
      <c r="X162" s="771"/>
    </row>
    <row r="163" spans="1:182" ht="14.25" customHeight="1" x14ac:dyDescent="0.3">
      <c r="A163" s="394" t="s">
        <v>216</v>
      </c>
      <c r="B163" s="395" t="s">
        <v>514</v>
      </c>
      <c r="C163" s="395" t="s">
        <v>547</v>
      </c>
      <c r="D163" s="305" t="s">
        <v>481</v>
      </c>
      <c r="E163" s="304" t="s">
        <v>2644</v>
      </c>
      <c r="F163" s="394" t="s">
        <v>194</v>
      </c>
      <c r="G163" s="396" t="s">
        <v>186</v>
      </c>
      <c r="H163" s="304" t="s">
        <v>258</v>
      </c>
      <c r="I163" s="386" t="s">
        <v>208</v>
      </c>
      <c r="J163" s="397" t="s">
        <v>94</v>
      </c>
      <c r="K163" s="398" t="s">
        <v>94</v>
      </c>
      <c r="L163" s="398" t="s">
        <v>94</v>
      </c>
      <c r="M163" s="389" t="s">
        <v>1212</v>
      </c>
      <c r="N163" s="399" t="s">
        <v>1219</v>
      </c>
      <c r="O163" s="400" t="s">
        <v>1197</v>
      </c>
      <c r="P163" s="399" t="s">
        <v>2066</v>
      </c>
      <c r="Q163" s="305" t="s">
        <v>1229</v>
      </c>
      <c r="R163" s="401" t="s">
        <v>1232</v>
      </c>
      <c r="S163" s="305" t="s">
        <v>1250</v>
      </c>
      <c r="T163" s="401" t="s">
        <v>1261</v>
      </c>
      <c r="U163" s="402" t="s">
        <v>1161</v>
      </c>
      <c r="V163" s="305" t="s">
        <v>1315</v>
      </c>
      <c r="W163" s="305"/>
      <c r="X163" s="771"/>
    </row>
    <row r="164" spans="1:182" ht="14.25" customHeight="1" x14ac:dyDescent="0.3">
      <c r="A164" s="394" t="s">
        <v>216</v>
      </c>
      <c r="B164" s="395" t="s">
        <v>514</v>
      </c>
      <c r="C164" s="395" t="s">
        <v>550</v>
      </c>
      <c r="D164" s="305" t="s">
        <v>460</v>
      </c>
      <c r="E164" s="304" t="s">
        <v>2532</v>
      </c>
      <c r="F164" s="394" t="s">
        <v>194</v>
      </c>
      <c r="G164" s="396" t="s">
        <v>186</v>
      </c>
      <c r="H164" s="304" t="s">
        <v>258</v>
      </c>
      <c r="I164" s="386" t="s">
        <v>92</v>
      </c>
      <c r="J164" s="397" t="s">
        <v>2065</v>
      </c>
      <c r="K164" s="398" t="s">
        <v>92</v>
      </c>
      <c r="L164" s="398" t="s">
        <v>92</v>
      </c>
      <c r="M164" s="389" t="s">
        <v>95</v>
      </c>
      <c r="N164" s="399" t="s">
        <v>1217</v>
      </c>
      <c r="O164" s="400" t="s">
        <v>1177</v>
      </c>
      <c r="P164" s="399" t="s">
        <v>2070</v>
      </c>
      <c r="Q164" s="305" t="s">
        <v>1228</v>
      </c>
      <c r="R164" s="401" t="s">
        <v>1234</v>
      </c>
      <c r="S164" s="305" t="s">
        <v>1252</v>
      </c>
      <c r="T164" s="401" t="s">
        <v>1264</v>
      </c>
      <c r="U164" s="402" t="s">
        <v>1164</v>
      </c>
      <c r="V164" s="305" t="s">
        <v>1273</v>
      </c>
      <c r="W164" s="305"/>
      <c r="X164" s="772"/>
    </row>
    <row r="165" spans="1:182" ht="14.25" customHeight="1" x14ac:dyDescent="0.3">
      <c r="A165" s="394" t="s">
        <v>216</v>
      </c>
      <c r="B165" s="395" t="s">
        <v>514</v>
      </c>
      <c r="C165" s="406" t="s">
        <v>550</v>
      </c>
      <c r="D165" s="305" t="s">
        <v>551</v>
      </c>
      <c r="E165" s="304" t="s">
        <v>2575</v>
      </c>
      <c r="F165" s="394" t="s">
        <v>194</v>
      </c>
      <c r="G165" s="396" t="s">
        <v>186</v>
      </c>
      <c r="H165" s="304" t="s">
        <v>258</v>
      </c>
      <c r="I165" s="386" t="s">
        <v>92</v>
      </c>
      <c r="J165" s="397" t="s">
        <v>2065</v>
      </c>
      <c r="K165" s="398" t="s">
        <v>92</v>
      </c>
      <c r="L165" s="398" t="s">
        <v>92</v>
      </c>
      <c r="M165" s="389" t="s">
        <v>95</v>
      </c>
      <c r="N165" s="399" t="s">
        <v>1217</v>
      </c>
      <c r="O165" s="400" t="s">
        <v>1177</v>
      </c>
      <c r="P165" s="399" t="s">
        <v>2070</v>
      </c>
      <c r="Q165" s="305" t="s">
        <v>1228</v>
      </c>
      <c r="R165" s="401" t="s">
        <v>1234</v>
      </c>
      <c r="S165" s="305" t="s">
        <v>1252</v>
      </c>
      <c r="T165" s="401" t="s">
        <v>1262</v>
      </c>
      <c r="U165" s="402" t="s">
        <v>1157</v>
      </c>
      <c r="V165" s="305" t="s">
        <v>1296</v>
      </c>
      <c r="W165" s="305"/>
      <c r="X165" s="772"/>
    </row>
    <row r="166" spans="1:182" ht="14.25" customHeight="1" x14ac:dyDescent="0.3">
      <c r="A166" s="394" t="s">
        <v>216</v>
      </c>
      <c r="B166" s="395" t="s">
        <v>514</v>
      </c>
      <c r="C166" s="395" t="s">
        <v>550</v>
      </c>
      <c r="D166" s="305" t="s">
        <v>552</v>
      </c>
      <c r="E166" s="304" t="s">
        <v>2591</v>
      </c>
      <c r="F166" s="394" t="s">
        <v>194</v>
      </c>
      <c r="G166" s="396" t="s">
        <v>186</v>
      </c>
      <c r="H166" s="304" t="s">
        <v>258</v>
      </c>
      <c r="I166" s="386" t="s">
        <v>92</v>
      </c>
      <c r="J166" s="397" t="s">
        <v>2065</v>
      </c>
      <c r="K166" s="398" t="s">
        <v>92</v>
      </c>
      <c r="L166" s="398" t="s">
        <v>92</v>
      </c>
      <c r="M166" s="389" t="s">
        <v>95</v>
      </c>
      <c r="N166" s="399" t="s">
        <v>1217</v>
      </c>
      <c r="O166" s="400" t="s">
        <v>1177</v>
      </c>
      <c r="P166" s="399" t="s">
        <v>2070</v>
      </c>
      <c r="Q166" s="305" t="s">
        <v>1228</v>
      </c>
      <c r="R166" s="401" t="s">
        <v>1234</v>
      </c>
      <c r="S166" s="305" t="s">
        <v>1252</v>
      </c>
      <c r="T166" s="401" t="s">
        <v>1262</v>
      </c>
      <c r="U166" s="404" t="s">
        <v>1157</v>
      </c>
      <c r="V166" s="305" t="s">
        <v>1306</v>
      </c>
      <c r="W166" s="305"/>
      <c r="X166" s="772"/>
    </row>
    <row r="167" spans="1:182" ht="14.25" customHeight="1" x14ac:dyDescent="0.3">
      <c r="A167" s="394" t="s">
        <v>216</v>
      </c>
      <c r="B167" s="395" t="s">
        <v>514</v>
      </c>
      <c r="C167" s="395" t="s">
        <v>553</v>
      </c>
      <c r="D167" s="305" t="s">
        <v>554</v>
      </c>
      <c r="E167" s="304" t="s">
        <v>2521</v>
      </c>
      <c r="F167" s="394" t="s">
        <v>194</v>
      </c>
      <c r="G167" s="396" t="s">
        <v>186</v>
      </c>
      <c r="H167" s="304" t="s">
        <v>258</v>
      </c>
      <c r="I167" s="386" t="s">
        <v>191</v>
      </c>
      <c r="J167" s="397" t="s">
        <v>2065</v>
      </c>
      <c r="K167" s="398" t="s">
        <v>1202</v>
      </c>
      <c r="L167" s="398" t="s">
        <v>1203</v>
      </c>
      <c r="M167" s="389" t="s">
        <v>121</v>
      </c>
      <c r="N167" s="399" t="s">
        <v>1219</v>
      </c>
      <c r="O167" s="400" t="s">
        <v>1197</v>
      </c>
      <c r="P167" s="399" t="s">
        <v>2066</v>
      </c>
      <c r="Q167" s="305" t="s">
        <v>1229</v>
      </c>
      <c r="R167" s="401" t="s">
        <v>1230</v>
      </c>
      <c r="S167" s="305" t="s">
        <v>1250</v>
      </c>
      <c r="T167" s="401" t="s">
        <v>1261</v>
      </c>
      <c r="U167" s="405" t="s">
        <v>1162</v>
      </c>
      <c r="V167" s="305" t="s">
        <v>1276</v>
      </c>
      <c r="W167" s="305"/>
      <c r="X167" s="771"/>
    </row>
    <row r="168" spans="1:182" ht="14.25" customHeight="1" x14ac:dyDescent="0.3">
      <c r="A168" s="394" t="s">
        <v>216</v>
      </c>
      <c r="B168" s="395" t="s">
        <v>514</v>
      </c>
      <c r="C168" s="395" t="s">
        <v>553</v>
      </c>
      <c r="D168" s="305" t="s">
        <v>459</v>
      </c>
      <c r="E168" s="304" t="s">
        <v>2528</v>
      </c>
      <c r="F168" s="394" t="s">
        <v>194</v>
      </c>
      <c r="G168" s="396" t="s">
        <v>186</v>
      </c>
      <c r="H168" s="304" t="s">
        <v>258</v>
      </c>
      <c r="I168" s="386" t="s">
        <v>92</v>
      </c>
      <c r="J168" s="397" t="s">
        <v>2065</v>
      </c>
      <c r="K168" s="398" t="s">
        <v>92</v>
      </c>
      <c r="L168" s="398" t="s">
        <v>92</v>
      </c>
      <c r="M168" s="389" t="s">
        <v>95</v>
      </c>
      <c r="N168" s="399" t="s">
        <v>1217</v>
      </c>
      <c r="O168" s="400" t="s">
        <v>1177</v>
      </c>
      <c r="P168" s="399" t="s">
        <v>2070</v>
      </c>
      <c r="Q168" s="305" t="s">
        <v>1228</v>
      </c>
      <c r="R168" s="401" t="s">
        <v>1234</v>
      </c>
      <c r="S168" s="305" t="s">
        <v>1252</v>
      </c>
      <c r="T168" s="401" t="s">
        <v>1261</v>
      </c>
      <c r="U168" s="404" t="s">
        <v>1162</v>
      </c>
      <c r="V168" s="305" t="s">
        <v>464</v>
      </c>
      <c r="W168" s="305"/>
      <c r="X168" s="772"/>
    </row>
    <row r="169" spans="1:182" ht="14.25" customHeight="1" x14ac:dyDescent="0.3">
      <c r="A169" s="394" t="s">
        <v>216</v>
      </c>
      <c r="B169" s="395" t="s">
        <v>514</v>
      </c>
      <c r="C169" s="395" t="s">
        <v>553</v>
      </c>
      <c r="D169" s="305" t="s">
        <v>121</v>
      </c>
      <c r="E169" s="304" t="s">
        <v>2537</v>
      </c>
      <c r="F169" s="394" t="s">
        <v>194</v>
      </c>
      <c r="G169" s="396" t="s">
        <v>186</v>
      </c>
      <c r="H169" s="304" t="s">
        <v>258</v>
      </c>
      <c r="I169" s="386" t="s">
        <v>191</v>
      </c>
      <c r="J169" s="397" t="s">
        <v>2065</v>
      </c>
      <c r="K169" s="398" t="s">
        <v>1202</v>
      </c>
      <c r="L169" s="398" t="s">
        <v>1203</v>
      </c>
      <c r="M169" s="389" t="s">
        <v>121</v>
      </c>
      <c r="N169" s="399" t="s">
        <v>1219</v>
      </c>
      <c r="O169" s="400" t="s">
        <v>1197</v>
      </c>
      <c r="P169" s="399" t="s">
        <v>2066</v>
      </c>
      <c r="Q169" s="305" t="s">
        <v>1229</v>
      </c>
      <c r="R169" s="401" t="s">
        <v>1230</v>
      </c>
      <c r="S169" s="305" t="s">
        <v>1250</v>
      </c>
      <c r="T169" s="401" t="s">
        <v>1261</v>
      </c>
      <c r="U169" s="403" t="s">
        <v>1152</v>
      </c>
      <c r="V169" s="305" t="s">
        <v>1272</v>
      </c>
      <c r="W169" s="305"/>
      <c r="X169" s="771"/>
    </row>
    <row r="170" spans="1:182" ht="14.25" customHeight="1" x14ac:dyDescent="0.3">
      <c r="A170" s="394" t="s">
        <v>216</v>
      </c>
      <c r="B170" s="395" t="s">
        <v>514</v>
      </c>
      <c r="C170" s="395" t="s">
        <v>553</v>
      </c>
      <c r="D170" s="305" t="s">
        <v>230</v>
      </c>
      <c r="E170" s="304" t="s">
        <v>2542</v>
      </c>
      <c r="F170" s="394" t="s">
        <v>194</v>
      </c>
      <c r="G170" s="396" t="s">
        <v>186</v>
      </c>
      <c r="H170" s="304" t="s">
        <v>258</v>
      </c>
      <c r="I170" s="386" t="s">
        <v>111</v>
      </c>
      <c r="J170" s="397" t="s">
        <v>94</v>
      </c>
      <c r="K170" s="398" t="s">
        <v>94</v>
      </c>
      <c r="L170" s="398" t="s">
        <v>94</v>
      </c>
      <c r="M170" s="389" t="s">
        <v>111</v>
      </c>
      <c r="N170" s="399" t="s">
        <v>1220</v>
      </c>
      <c r="O170" s="400" t="s">
        <v>1198</v>
      </c>
      <c r="P170" s="399" t="s">
        <v>2067</v>
      </c>
      <c r="Q170" s="305" t="s">
        <v>1227</v>
      </c>
      <c r="R170" s="401" t="s">
        <v>1236</v>
      </c>
      <c r="S170" s="305" t="s">
        <v>1252</v>
      </c>
      <c r="T170" s="401" t="s">
        <v>1261</v>
      </c>
      <c r="U170" s="404" t="s">
        <v>1166</v>
      </c>
      <c r="V170" s="305" t="s">
        <v>236</v>
      </c>
      <c r="W170" s="305"/>
      <c r="X170" s="771"/>
    </row>
    <row r="171" spans="1:182" s="2" customFormat="1" x14ac:dyDescent="0.3">
      <c r="A171" s="394" t="s">
        <v>216</v>
      </c>
      <c r="B171" s="395" t="s">
        <v>514</v>
      </c>
      <c r="C171" s="395" t="s">
        <v>553</v>
      </c>
      <c r="D171" s="305" t="s">
        <v>461</v>
      </c>
      <c r="E171" s="304" t="s">
        <v>2546</v>
      </c>
      <c r="F171" s="394" t="s">
        <v>194</v>
      </c>
      <c r="G171" s="396" t="s">
        <v>186</v>
      </c>
      <c r="H171" s="304" t="s">
        <v>258</v>
      </c>
      <c r="I171" s="386" t="s">
        <v>92</v>
      </c>
      <c r="J171" s="397" t="s">
        <v>2065</v>
      </c>
      <c r="K171" s="398" t="s">
        <v>92</v>
      </c>
      <c r="L171" s="398" t="s">
        <v>92</v>
      </c>
      <c r="M171" s="389" t="s">
        <v>95</v>
      </c>
      <c r="N171" s="399" t="s">
        <v>1217</v>
      </c>
      <c r="O171" s="400" t="s">
        <v>1177</v>
      </c>
      <c r="P171" s="399" t="s">
        <v>2070</v>
      </c>
      <c r="Q171" s="305" t="s">
        <v>1228</v>
      </c>
      <c r="R171" s="401" t="s">
        <v>1234</v>
      </c>
      <c r="S171" s="305" t="s">
        <v>1252</v>
      </c>
      <c r="T171" s="401" t="s">
        <v>1261</v>
      </c>
      <c r="U171" s="403" t="s">
        <v>1162</v>
      </c>
      <c r="V171" s="305" t="s">
        <v>667</v>
      </c>
      <c r="W171" s="305"/>
      <c r="X171" s="772"/>
      <c r="Y171" s="477"/>
      <c r="Z171" s="477"/>
      <c r="AA171" s="477"/>
      <c r="AB171" s="477"/>
      <c r="AC171" s="477"/>
      <c r="AD171" s="477"/>
      <c r="AE171" s="477"/>
      <c r="AF171" s="477"/>
      <c r="AG171" s="477"/>
      <c r="AH171" s="477"/>
      <c r="AI171" s="477"/>
      <c r="AJ171" s="477"/>
      <c r="AK171" s="477"/>
      <c r="AL171" s="477"/>
      <c r="AM171" s="477"/>
      <c r="AN171" s="477"/>
      <c r="AO171" s="477"/>
      <c r="AP171" s="477"/>
      <c r="AQ171" s="477"/>
      <c r="AR171" s="477"/>
      <c r="AS171" s="477"/>
      <c r="AT171" s="477"/>
      <c r="AU171" s="477"/>
      <c r="AV171" s="477"/>
      <c r="AW171" s="477"/>
      <c r="AX171" s="477"/>
      <c r="AY171" s="477"/>
      <c r="AZ171" s="477"/>
      <c r="BA171" s="477"/>
      <c r="BB171" s="477"/>
      <c r="BC171" s="477"/>
      <c r="BD171" s="477"/>
      <c r="BE171" s="477"/>
      <c r="BF171" s="477"/>
      <c r="BG171" s="477"/>
      <c r="BH171" s="477"/>
      <c r="BI171" s="477"/>
      <c r="BJ171" s="477"/>
      <c r="BK171" s="477"/>
      <c r="BL171" s="477"/>
      <c r="BM171" s="477"/>
      <c r="BN171" s="477"/>
      <c r="BO171" s="477"/>
      <c r="BP171" s="477"/>
      <c r="BQ171" s="477"/>
      <c r="BR171" s="477"/>
      <c r="BS171" s="477"/>
      <c r="BT171" s="477"/>
      <c r="BU171" s="477"/>
      <c r="BV171" s="477"/>
      <c r="BW171" s="477"/>
      <c r="BX171" s="477"/>
      <c r="BY171" s="477"/>
      <c r="BZ171" s="477"/>
      <c r="CA171" s="477"/>
      <c r="CB171" s="477"/>
      <c r="CC171" s="477"/>
      <c r="CD171" s="477"/>
      <c r="CE171" s="477"/>
      <c r="CF171" s="477"/>
      <c r="CG171" s="477"/>
      <c r="CH171" s="477"/>
      <c r="CI171" s="477"/>
      <c r="CJ171" s="477"/>
      <c r="CK171" s="477"/>
      <c r="CL171" s="477"/>
      <c r="CM171" s="477"/>
      <c r="CN171" s="477"/>
      <c r="CO171" s="477"/>
      <c r="CP171" s="477"/>
      <c r="CQ171" s="477"/>
      <c r="CR171" s="477"/>
      <c r="CS171" s="477"/>
      <c r="CT171" s="477"/>
      <c r="CU171" s="477"/>
      <c r="CV171" s="477"/>
      <c r="CW171" s="477"/>
      <c r="CX171" s="477"/>
      <c r="CY171" s="477"/>
      <c r="CZ171" s="477"/>
      <c r="DA171" s="477"/>
      <c r="DB171" s="477"/>
      <c r="DC171" s="477"/>
      <c r="DD171" s="477"/>
      <c r="DE171" s="477"/>
      <c r="DF171" s="477"/>
      <c r="DG171" s="477"/>
      <c r="DH171" s="477"/>
      <c r="DI171" s="477"/>
      <c r="DJ171" s="477"/>
      <c r="DK171" s="477"/>
      <c r="DL171" s="477"/>
      <c r="DM171" s="477"/>
      <c r="DN171" s="477"/>
      <c r="DO171" s="477"/>
      <c r="DP171" s="477"/>
      <c r="DQ171" s="477"/>
      <c r="DR171" s="477"/>
      <c r="DS171" s="477"/>
      <c r="DT171" s="477"/>
      <c r="DU171" s="477"/>
      <c r="DV171" s="477"/>
      <c r="DW171" s="477"/>
      <c r="DX171" s="477"/>
      <c r="DY171" s="477"/>
      <c r="DZ171" s="477"/>
      <c r="EA171" s="477"/>
      <c r="EB171" s="477"/>
      <c r="EC171" s="477"/>
      <c r="ED171" s="477"/>
      <c r="EE171" s="477"/>
      <c r="EF171" s="477"/>
      <c r="EG171" s="477"/>
      <c r="EH171" s="477"/>
      <c r="EI171" s="477"/>
      <c r="EJ171" s="477"/>
      <c r="EK171" s="477"/>
      <c r="EL171" s="477"/>
      <c r="EM171" s="477"/>
      <c r="EN171" s="477"/>
      <c r="EO171" s="477"/>
      <c r="EP171" s="477"/>
      <c r="EQ171" s="477"/>
      <c r="ER171" s="477"/>
      <c r="ES171" s="477"/>
      <c r="ET171" s="477"/>
      <c r="EU171" s="477"/>
      <c r="EV171" s="477"/>
      <c r="EW171" s="477"/>
      <c r="EX171" s="477"/>
      <c r="EY171" s="477"/>
      <c r="EZ171" s="477"/>
      <c r="FA171" s="477"/>
      <c r="FB171" s="477"/>
      <c r="FC171" s="477"/>
      <c r="FD171" s="477"/>
      <c r="FE171" s="477"/>
      <c r="FF171" s="477"/>
      <c r="FG171" s="477"/>
      <c r="FH171" s="477"/>
      <c r="FI171" s="477"/>
      <c r="FJ171" s="477"/>
      <c r="FK171" s="477"/>
      <c r="FL171" s="477"/>
      <c r="FM171" s="477"/>
      <c r="FN171" s="477"/>
      <c r="FO171" s="477"/>
      <c r="FP171" s="477"/>
      <c r="FQ171" s="477"/>
      <c r="FR171" s="477"/>
      <c r="FS171" s="477"/>
      <c r="FT171" s="477"/>
      <c r="FU171" s="477"/>
      <c r="FV171" s="477"/>
      <c r="FW171" s="477"/>
      <c r="FX171" s="477"/>
      <c r="FY171" s="477"/>
      <c r="FZ171" s="477"/>
    </row>
    <row r="172" spans="1:182" s="2" customFormat="1" x14ac:dyDescent="0.3">
      <c r="A172" s="394" t="s">
        <v>216</v>
      </c>
      <c r="B172" s="395" t="s">
        <v>514</v>
      </c>
      <c r="C172" s="395" t="s">
        <v>553</v>
      </c>
      <c r="D172" s="305" t="s">
        <v>556</v>
      </c>
      <c r="E172" s="304" t="s">
        <v>2559</v>
      </c>
      <c r="F172" s="394" t="s">
        <v>194</v>
      </c>
      <c r="G172" s="396" t="s">
        <v>186</v>
      </c>
      <c r="H172" s="304" t="s">
        <v>258</v>
      </c>
      <c r="I172" s="386" t="s">
        <v>234</v>
      </c>
      <c r="J172" s="397" t="s">
        <v>2065</v>
      </c>
      <c r="K172" s="398" t="s">
        <v>1202</v>
      </c>
      <c r="L172" s="398" t="s">
        <v>1204</v>
      </c>
      <c r="M172" s="389" t="s">
        <v>1214</v>
      </c>
      <c r="N172" s="399" t="s">
        <v>1219</v>
      </c>
      <c r="O172" s="400" t="s">
        <v>1191</v>
      </c>
      <c r="P172" s="399" t="s">
        <v>2066</v>
      </c>
      <c r="Q172" s="305" t="s">
        <v>1229</v>
      </c>
      <c r="R172" s="401" t="s">
        <v>1247</v>
      </c>
      <c r="S172" s="305" t="s">
        <v>1258</v>
      </c>
      <c r="T172" s="401" t="s">
        <v>1261</v>
      </c>
      <c r="U172" s="403" t="s">
        <v>1162</v>
      </c>
      <c r="V172" s="305" t="s">
        <v>667</v>
      </c>
      <c r="W172" s="305"/>
      <c r="X172" s="771"/>
      <c r="Y172" s="477"/>
      <c r="Z172" s="477"/>
      <c r="AA172" s="477"/>
      <c r="AB172" s="477"/>
      <c r="AC172" s="477"/>
      <c r="AD172" s="477"/>
      <c r="AE172" s="477"/>
      <c r="AF172" s="477"/>
      <c r="AG172" s="477"/>
      <c r="AH172" s="477"/>
      <c r="AI172" s="477"/>
      <c r="AJ172" s="477"/>
      <c r="AK172" s="477"/>
      <c r="AL172" s="477"/>
      <c r="AM172" s="477"/>
      <c r="AN172" s="477"/>
      <c r="AO172" s="477"/>
      <c r="AP172" s="477"/>
      <c r="AQ172" s="477"/>
      <c r="AR172" s="477"/>
      <c r="AS172" s="477"/>
      <c r="AT172" s="477"/>
      <c r="AU172" s="477"/>
      <c r="AV172" s="477"/>
      <c r="AW172" s="477"/>
      <c r="AX172" s="477"/>
      <c r="AY172" s="477"/>
      <c r="AZ172" s="477"/>
      <c r="BA172" s="477"/>
      <c r="BB172" s="477"/>
      <c r="BC172" s="477"/>
      <c r="BD172" s="477"/>
      <c r="BE172" s="477"/>
      <c r="BF172" s="477"/>
      <c r="BG172" s="477"/>
      <c r="BH172" s="477"/>
      <c r="BI172" s="477"/>
      <c r="BJ172" s="477"/>
      <c r="BK172" s="477"/>
      <c r="BL172" s="477"/>
      <c r="BM172" s="477"/>
      <c r="BN172" s="477"/>
      <c r="BO172" s="477"/>
      <c r="BP172" s="477"/>
      <c r="BQ172" s="477"/>
      <c r="BR172" s="477"/>
      <c r="BS172" s="477"/>
      <c r="BT172" s="477"/>
      <c r="BU172" s="477"/>
      <c r="BV172" s="477"/>
      <c r="BW172" s="477"/>
      <c r="BX172" s="477"/>
      <c r="BY172" s="477"/>
      <c r="BZ172" s="477"/>
      <c r="CA172" s="477"/>
      <c r="CB172" s="477"/>
      <c r="CC172" s="477"/>
      <c r="CD172" s="477"/>
      <c r="CE172" s="477"/>
      <c r="CF172" s="477"/>
      <c r="CG172" s="477"/>
      <c r="CH172" s="477"/>
      <c r="CI172" s="477"/>
      <c r="CJ172" s="477"/>
      <c r="CK172" s="477"/>
      <c r="CL172" s="477"/>
      <c r="CM172" s="477"/>
      <c r="CN172" s="477"/>
      <c r="CO172" s="477"/>
      <c r="CP172" s="477"/>
      <c r="CQ172" s="477"/>
      <c r="CR172" s="477"/>
      <c r="CS172" s="477"/>
      <c r="CT172" s="477"/>
      <c r="CU172" s="477"/>
      <c r="CV172" s="477"/>
      <c r="CW172" s="477"/>
      <c r="CX172" s="477"/>
      <c r="CY172" s="477"/>
      <c r="CZ172" s="477"/>
      <c r="DA172" s="477"/>
      <c r="DB172" s="477"/>
      <c r="DC172" s="477"/>
      <c r="DD172" s="477"/>
      <c r="DE172" s="477"/>
      <c r="DF172" s="477"/>
      <c r="DG172" s="477"/>
      <c r="DH172" s="477"/>
      <c r="DI172" s="477"/>
      <c r="DJ172" s="477"/>
      <c r="DK172" s="477"/>
      <c r="DL172" s="477"/>
      <c r="DM172" s="477"/>
      <c r="DN172" s="477"/>
      <c r="DO172" s="477"/>
      <c r="DP172" s="477"/>
      <c r="DQ172" s="477"/>
      <c r="DR172" s="477"/>
      <c r="DS172" s="477"/>
      <c r="DT172" s="477"/>
      <c r="DU172" s="477"/>
      <c r="DV172" s="477"/>
      <c r="DW172" s="477"/>
      <c r="DX172" s="477"/>
      <c r="DY172" s="477"/>
      <c r="DZ172" s="477"/>
      <c r="EA172" s="477"/>
      <c r="EB172" s="477"/>
      <c r="EC172" s="477"/>
      <c r="ED172" s="477"/>
      <c r="EE172" s="477"/>
      <c r="EF172" s="477"/>
      <c r="EG172" s="477"/>
      <c r="EH172" s="477"/>
      <c r="EI172" s="477"/>
      <c r="EJ172" s="477"/>
      <c r="EK172" s="477"/>
      <c r="EL172" s="477"/>
      <c r="EM172" s="477"/>
      <c r="EN172" s="477"/>
      <c r="EO172" s="477"/>
      <c r="EP172" s="477"/>
      <c r="EQ172" s="477"/>
      <c r="ER172" s="477"/>
      <c r="ES172" s="477"/>
      <c r="ET172" s="477"/>
      <c r="EU172" s="477"/>
      <c r="EV172" s="477"/>
      <c r="EW172" s="477"/>
      <c r="EX172" s="477"/>
      <c r="EY172" s="477"/>
      <c r="EZ172" s="477"/>
      <c r="FA172" s="477"/>
      <c r="FB172" s="477"/>
      <c r="FC172" s="477"/>
      <c r="FD172" s="477"/>
      <c r="FE172" s="477"/>
      <c r="FF172" s="477"/>
      <c r="FG172" s="477"/>
      <c r="FH172" s="477"/>
      <c r="FI172" s="477"/>
      <c r="FJ172" s="477"/>
      <c r="FK172" s="477"/>
      <c r="FL172" s="477"/>
      <c r="FM172" s="477"/>
      <c r="FN172" s="477"/>
      <c r="FO172" s="477"/>
      <c r="FP172" s="477"/>
      <c r="FQ172" s="477"/>
      <c r="FR172" s="477"/>
      <c r="FS172" s="477"/>
      <c r="FT172" s="477"/>
      <c r="FU172" s="477"/>
      <c r="FV172" s="477"/>
      <c r="FW172" s="477"/>
      <c r="FX172" s="477"/>
      <c r="FY172" s="477"/>
      <c r="FZ172" s="477"/>
    </row>
    <row r="173" spans="1:182" s="2" customFormat="1" x14ac:dyDescent="0.3">
      <c r="A173" s="394" t="s">
        <v>216</v>
      </c>
      <c r="B173" s="395" t="s">
        <v>514</v>
      </c>
      <c r="C173" s="395" t="s">
        <v>553</v>
      </c>
      <c r="D173" s="305" t="s">
        <v>558</v>
      </c>
      <c r="E173" s="304" t="s">
        <v>2562</v>
      </c>
      <c r="F173" s="394" t="s">
        <v>194</v>
      </c>
      <c r="G173" s="396" t="s">
        <v>186</v>
      </c>
      <c r="H173" s="304" t="s">
        <v>258</v>
      </c>
      <c r="I173" s="386" t="s">
        <v>234</v>
      </c>
      <c r="J173" s="397" t="s">
        <v>2065</v>
      </c>
      <c r="K173" s="398" t="s">
        <v>1202</v>
      </c>
      <c r="L173" s="398" t="s">
        <v>1203</v>
      </c>
      <c r="M173" s="389" t="s">
        <v>121</v>
      </c>
      <c r="N173" s="399" t="s">
        <v>1219</v>
      </c>
      <c r="O173" s="400" t="s">
        <v>1197</v>
      </c>
      <c r="P173" s="399" t="s">
        <v>2066</v>
      </c>
      <c r="Q173" s="305" t="s">
        <v>1229</v>
      </c>
      <c r="R173" s="401" t="s">
        <v>1248</v>
      </c>
      <c r="S173" s="305" t="s">
        <v>1259</v>
      </c>
      <c r="T173" s="401" t="s">
        <v>1261</v>
      </c>
      <c r="U173" s="405" t="s">
        <v>1152</v>
      </c>
      <c r="V173" s="305" t="s">
        <v>645</v>
      </c>
      <c r="W173" s="305"/>
      <c r="X173" s="771"/>
      <c r="Y173" s="477"/>
      <c r="Z173" s="477"/>
      <c r="AA173" s="477"/>
      <c r="AB173" s="477"/>
      <c r="AC173" s="477"/>
      <c r="AD173" s="477"/>
      <c r="AE173" s="477"/>
      <c r="AF173" s="477"/>
      <c r="AG173" s="477"/>
      <c r="AH173" s="477"/>
      <c r="AI173" s="477"/>
      <c r="AJ173" s="477"/>
      <c r="AK173" s="477"/>
      <c r="AL173" s="477"/>
      <c r="AM173" s="477"/>
      <c r="AN173" s="477"/>
      <c r="AO173" s="477"/>
      <c r="AP173" s="477"/>
      <c r="AQ173" s="477"/>
      <c r="AR173" s="477"/>
      <c r="AS173" s="477"/>
      <c r="AT173" s="477"/>
      <c r="AU173" s="477"/>
      <c r="AV173" s="477"/>
      <c r="AW173" s="477"/>
      <c r="AX173" s="477"/>
      <c r="AY173" s="477"/>
      <c r="AZ173" s="477"/>
      <c r="BA173" s="477"/>
      <c r="BB173" s="477"/>
      <c r="BC173" s="477"/>
      <c r="BD173" s="477"/>
      <c r="BE173" s="477"/>
      <c r="BF173" s="477"/>
      <c r="BG173" s="477"/>
      <c r="BH173" s="477"/>
      <c r="BI173" s="477"/>
      <c r="BJ173" s="477"/>
      <c r="BK173" s="477"/>
      <c r="BL173" s="477"/>
      <c r="BM173" s="477"/>
      <c r="BN173" s="477"/>
      <c r="BO173" s="477"/>
      <c r="BP173" s="477"/>
      <c r="BQ173" s="477"/>
      <c r="BR173" s="477"/>
      <c r="BS173" s="477"/>
      <c r="BT173" s="477"/>
      <c r="BU173" s="477"/>
      <c r="BV173" s="477"/>
      <c r="BW173" s="477"/>
      <c r="BX173" s="477"/>
      <c r="BY173" s="477"/>
      <c r="BZ173" s="477"/>
      <c r="CA173" s="477"/>
      <c r="CB173" s="477"/>
      <c r="CC173" s="477"/>
      <c r="CD173" s="477"/>
      <c r="CE173" s="477"/>
      <c r="CF173" s="477"/>
      <c r="CG173" s="477"/>
      <c r="CH173" s="477"/>
      <c r="CI173" s="477"/>
      <c r="CJ173" s="477"/>
      <c r="CK173" s="477"/>
      <c r="CL173" s="477"/>
      <c r="CM173" s="477"/>
      <c r="CN173" s="477"/>
      <c r="CO173" s="477"/>
      <c r="CP173" s="477"/>
      <c r="CQ173" s="477"/>
      <c r="CR173" s="477"/>
      <c r="CS173" s="477"/>
      <c r="CT173" s="477"/>
      <c r="CU173" s="477"/>
      <c r="CV173" s="477"/>
      <c r="CW173" s="477"/>
      <c r="CX173" s="477"/>
      <c r="CY173" s="477"/>
      <c r="CZ173" s="477"/>
      <c r="DA173" s="477"/>
      <c r="DB173" s="477"/>
      <c r="DC173" s="477"/>
      <c r="DD173" s="477"/>
      <c r="DE173" s="477"/>
      <c r="DF173" s="477"/>
      <c r="DG173" s="477"/>
      <c r="DH173" s="477"/>
      <c r="DI173" s="477"/>
      <c r="DJ173" s="477"/>
      <c r="DK173" s="477"/>
      <c r="DL173" s="477"/>
      <c r="DM173" s="477"/>
      <c r="DN173" s="477"/>
      <c r="DO173" s="477"/>
      <c r="DP173" s="477"/>
      <c r="DQ173" s="477"/>
      <c r="DR173" s="477"/>
      <c r="DS173" s="477"/>
      <c r="DT173" s="477"/>
      <c r="DU173" s="477"/>
      <c r="DV173" s="477"/>
      <c r="DW173" s="477"/>
      <c r="DX173" s="477"/>
      <c r="DY173" s="477"/>
      <c r="DZ173" s="477"/>
      <c r="EA173" s="477"/>
      <c r="EB173" s="477"/>
      <c r="EC173" s="477"/>
      <c r="ED173" s="477"/>
      <c r="EE173" s="477"/>
      <c r="EF173" s="477"/>
      <c r="EG173" s="477"/>
      <c r="EH173" s="477"/>
      <c r="EI173" s="477"/>
      <c r="EJ173" s="477"/>
      <c r="EK173" s="477"/>
      <c r="EL173" s="477"/>
      <c r="EM173" s="477"/>
      <c r="EN173" s="477"/>
      <c r="EO173" s="477"/>
      <c r="EP173" s="477"/>
      <c r="EQ173" s="477"/>
      <c r="ER173" s="477"/>
      <c r="ES173" s="477"/>
      <c r="ET173" s="477"/>
      <c r="EU173" s="477"/>
      <c r="EV173" s="477"/>
      <c r="EW173" s="477"/>
      <c r="EX173" s="477"/>
      <c r="EY173" s="477"/>
      <c r="EZ173" s="477"/>
      <c r="FA173" s="477"/>
      <c r="FB173" s="477"/>
      <c r="FC173" s="477"/>
      <c r="FD173" s="477"/>
      <c r="FE173" s="477"/>
      <c r="FF173" s="477"/>
      <c r="FG173" s="477"/>
      <c r="FH173" s="477"/>
      <c r="FI173" s="477"/>
      <c r="FJ173" s="477"/>
      <c r="FK173" s="477"/>
      <c r="FL173" s="477"/>
      <c r="FM173" s="477"/>
      <c r="FN173" s="477"/>
      <c r="FO173" s="477"/>
      <c r="FP173" s="477"/>
      <c r="FQ173" s="477"/>
      <c r="FR173" s="477"/>
      <c r="FS173" s="477"/>
      <c r="FT173" s="477"/>
      <c r="FU173" s="477"/>
      <c r="FV173" s="477"/>
      <c r="FW173" s="477"/>
      <c r="FX173" s="477"/>
      <c r="FY173" s="477"/>
      <c r="FZ173" s="477"/>
    </row>
    <row r="174" spans="1:182" s="2" customFormat="1" ht="15" customHeight="1" x14ac:dyDescent="0.3">
      <c r="A174" s="394" t="s">
        <v>216</v>
      </c>
      <c r="B174" s="395" t="s">
        <v>514</v>
      </c>
      <c r="C174" s="395" t="s">
        <v>553</v>
      </c>
      <c r="D174" s="305" t="s">
        <v>462</v>
      </c>
      <c r="E174" s="304" t="s">
        <v>2568</v>
      </c>
      <c r="F174" s="394" t="s">
        <v>194</v>
      </c>
      <c r="G174" s="396" t="s">
        <v>186</v>
      </c>
      <c r="H174" s="304" t="s">
        <v>258</v>
      </c>
      <c r="I174" s="386" t="s">
        <v>92</v>
      </c>
      <c r="J174" s="397" t="s">
        <v>2065</v>
      </c>
      <c r="K174" s="398" t="s">
        <v>92</v>
      </c>
      <c r="L174" s="398" t="s">
        <v>92</v>
      </c>
      <c r="M174" s="389" t="s">
        <v>95</v>
      </c>
      <c r="N174" s="399" t="s">
        <v>1217</v>
      </c>
      <c r="O174" s="400" t="s">
        <v>1177</v>
      </c>
      <c r="P174" s="399" t="s">
        <v>2070</v>
      </c>
      <c r="Q174" s="305" t="s">
        <v>1228</v>
      </c>
      <c r="R174" s="401" t="s">
        <v>1234</v>
      </c>
      <c r="S174" s="305" t="s">
        <v>1252</v>
      </c>
      <c r="T174" s="401" t="s">
        <v>1261</v>
      </c>
      <c r="U174" s="405" t="s">
        <v>1162</v>
      </c>
      <c r="V174" s="305" t="s">
        <v>667</v>
      </c>
      <c r="W174" s="305"/>
      <c r="X174" s="772"/>
      <c r="Y174" s="477"/>
      <c r="Z174" s="477"/>
      <c r="AA174" s="477"/>
      <c r="AB174" s="477"/>
      <c r="AC174" s="477"/>
      <c r="AD174" s="477"/>
      <c r="AE174" s="477"/>
      <c r="AF174" s="477"/>
      <c r="AG174" s="477"/>
      <c r="AH174" s="477"/>
      <c r="AI174" s="477"/>
      <c r="AJ174" s="477"/>
      <c r="AK174" s="477"/>
      <c r="AL174" s="477"/>
      <c r="AM174" s="477"/>
      <c r="AN174" s="477"/>
      <c r="AO174" s="477"/>
      <c r="AP174" s="477"/>
      <c r="AQ174" s="477"/>
      <c r="AR174" s="477"/>
      <c r="AS174" s="477"/>
      <c r="AT174" s="477"/>
      <c r="AU174" s="477"/>
      <c r="AV174" s="477"/>
      <c r="AW174" s="477"/>
      <c r="AX174" s="477"/>
      <c r="AY174" s="477"/>
      <c r="AZ174" s="477"/>
      <c r="BA174" s="477"/>
      <c r="BB174" s="477"/>
      <c r="BC174" s="477"/>
      <c r="BD174" s="477"/>
      <c r="BE174" s="477"/>
      <c r="BF174" s="477"/>
      <c r="BG174" s="477"/>
      <c r="BH174" s="477"/>
      <c r="BI174" s="477"/>
      <c r="BJ174" s="477"/>
      <c r="BK174" s="477"/>
      <c r="BL174" s="477"/>
      <c r="BM174" s="477"/>
      <c r="BN174" s="477"/>
      <c r="BO174" s="477"/>
      <c r="BP174" s="477"/>
      <c r="BQ174" s="477"/>
      <c r="BR174" s="477"/>
      <c r="BS174" s="477"/>
      <c r="BT174" s="477"/>
      <c r="BU174" s="477"/>
      <c r="BV174" s="477"/>
      <c r="BW174" s="477"/>
      <c r="BX174" s="477"/>
      <c r="BY174" s="477"/>
      <c r="BZ174" s="477"/>
      <c r="CA174" s="477"/>
      <c r="CB174" s="477"/>
      <c r="CC174" s="477"/>
      <c r="CD174" s="477"/>
      <c r="CE174" s="477"/>
      <c r="CF174" s="477"/>
      <c r="CG174" s="477"/>
      <c r="CH174" s="477"/>
      <c r="CI174" s="477"/>
      <c r="CJ174" s="477"/>
      <c r="CK174" s="477"/>
      <c r="CL174" s="477"/>
      <c r="CM174" s="477"/>
      <c r="CN174" s="477"/>
      <c r="CO174" s="477"/>
      <c r="CP174" s="477"/>
      <c r="CQ174" s="477"/>
      <c r="CR174" s="477"/>
      <c r="CS174" s="477"/>
      <c r="CT174" s="477"/>
      <c r="CU174" s="477"/>
      <c r="CV174" s="477"/>
      <c r="CW174" s="477"/>
      <c r="CX174" s="477"/>
      <c r="CY174" s="477"/>
      <c r="CZ174" s="477"/>
      <c r="DA174" s="477"/>
      <c r="DB174" s="477"/>
      <c r="DC174" s="477"/>
      <c r="DD174" s="477"/>
      <c r="DE174" s="477"/>
      <c r="DF174" s="477"/>
      <c r="DG174" s="477"/>
      <c r="DH174" s="477"/>
      <c r="DI174" s="477"/>
      <c r="DJ174" s="477"/>
      <c r="DK174" s="477"/>
      <c r="DL174" s="477"/>
      <c r="DM174" s="477"/>
      <c r="DN174" s="477"/>
      <c r="DO174" s="477"/>
      <c r="DP174" s="477"/>
      <c r="DQ174" s="477"/>
      <c r="DR174" s="477"/>
      <c r="DS174" s="477"/>
      <c r="DT174" s="477"/>
      <c r="DU174" s="477"/>
      <c r="DV174" s="477"/>
      <c r="DW174" s="477"/>
      <c r="DX174" s="477"/>
      <c r="DY174" s="477"/>
      <c r="DZ174" s="477"/>
      <c r="EA174" s="477"/>
      <c r="EB174" s="477"/>
      <c r="EC174" s="477"/>
      <c r="ED174" s="477"/>
      <c r="EE174" s="477"/>
      <c r="EF174" s="477"/>
      <c r="EG174" s="477"/>
      <c r="EH174" s="477"/>
      <c r="EI174" s="477"/>
      <c r="EJ174" s="477"/>
      <c r="EK174" s="477"/>
      <c r="EL174" s="477"/>
      <c r="EM174" s="477"/>
      <c r="EN174" s="477"/>
      <c r="EO174" s="477"/>
      <c r="EP174" s="477"/>
      <c r="EQ174" s="477"/>
      <c r="ER174" s="477"/>
      <c r="ES174" s="477"/>
      <c r="ET174" s="477"/>
      <c r="EU174" s="477"/>
      <c r="EV174" s="477"/>
      <c r="EW174" s="477"/>
      <c r="EX174" s="477"/>
      <c r="EY174" s="477"/>
      <c r="EZ174" s="477"/>
      <c r="FA174" s="477"/>
      <c r="FB174" s="477"/>
      <c r="FC174" s="477"/>
      <c r="FD174" s="477"/>
      <c r="FE174" s="477"/>
      <c r="FF174" s="477"/>
      <c r="FG174" s="477"/>
      <c r="FH174" s="477"/>
      <c r="FI174" s="477"/>
      <c r="FJ174" s="477"/>
      <c r="FK174" s="477"/>
      <c r="FL174" s="477"/>
      <c r="FM174" s="477"/>
      <c r="FN174" s="477"/>
      <c r="FO174" s="477"/>
      <c r="FP174" s="477"/>
      <c r="FQ174" s="477"/>
      <c r="FR174" s="477"/>
      <c r="FS174" s="477"/>
      <c r="FT174" s="477"/>
      <c r="FU174" s="477"/>
      <c r="FV174" s="477"/>
      <c r="FW174" s="477"/>
      <c r="FX174" s="477"/>
      <c r="FY174" s="477"/>
      <c r="FZ174" s="477"/>
    </row>
    <row r="175" spans="1:182" s="2" customFormat="1" ht="15" customHeight="1" x14ac:dyDescent="0.3">
      <c r="A175" s="394" t="s">
        <v>216</v>
      </c>
      <c r="B175" s="395" t="s">
        <v>514</v>
      </c>
      <c r="C175" s="395" t="s">
        <v>553</v>
      </c>
      <c r="D175" s="305" t="s">
        <v>464</v>
      </c>
      <c r="E175" s="304" t="s">
        <v>2580</v>
      </c>
      <c r="F175" s="394" t="s">
        <v>194</v>
      </c>
      <c r="G175" s="396" t="s">
        <v>186</v>
      </c>
      <c r="H175" s="304" t="s">
        <v>258</v>
      </c>
      <c r="I175" s="386" t="s">
        <v>92</v>
      </c>
      <c r="J175" s="397" t="s">
        <v>2065</v>
      </c>
      <c r="K175" s="398" t="s">
        <v>92</v>
      </c>
      <c r="L175" s="398" t="s">
        <v>92</v>
      </c>
      <c r="M175" s="389" t="s">
        <v>95</v>
      </c>
      <c r="N175" s="399" t="s">
        <v>1217</v>
      </c>
      <c r="O175" s="400" t="s">
        <v>1177</v>
      </c>
      <c r="P175" s="399" t="s">
        <v>2070</v>
      </c>
      <c r="Q175" s="305" t="s">
        <v>1228</v>
      </c>
      <c r="R175" s="401" t="s">
        <v>1234</v>
      </c>
      <c r="S175" s="305" t="s">
        <v>1252</v>
      </c>
      <c r="T175" s="401" t="s">
        <v>1261</v>
      </c>
      <c r="U175" s="402" t="s">
        <v>1162</v>
      </c>
      <c r="V175" s="305" t="s">
        <v>464</v>
      </c>
      <c r="W175" s="305"/>
      <c r="X175" s="772"/>
      <c r="Y175" s="477"/>
      <c r="Z175" s="477"/>
      <c r="AA175" s="477"/>
      <c r="AB175" s="477"/>
      <c r="AC175" s="477"/>
      <c r="AD175" s="477"/>
      <c r="AE175" s="477"/>
      <c r="AF175" s="477"/>
      <c r="AG175" s="477"/>
      <c r="AH175" s="477"/>
      <c r="AI175" s="477"/>
      <c r="AJ175" s="477"/>
      <c r="AK175" s="477"/>
      <c r="AL175" s="477"/>
      <c r="AM175" s="477"/>
      <c r="AN175" s="477"/>
      <c r="AO175" s="477"/>
      <c r="AP175" s="477"/>
      <c r="AQ175" s="477"/>
      <c r="AR175" s="477"/>
      <c r="AS175" s="477"/>
      <c r="AT175" s="477"/>
      <c r="AU175" s="477"/>
      <c r="AV175" s="477"/>
      <c r="AW175" s="477"/>
      <c r="AX175" s="477"/>
      <c r="AY175" s="477"/>
      <c r="AZ175" s="477"/>
      <c r="BA175" s="477"/>
      <c r="BB175" s="477"/>
      <c r="BC175" s="477"/>
      <c r="BD175" s="477"/>
      <c r="BE175" s="477"/>
      <c r="BF175" s="477"/>
      <c r="BG175" s="477"/>
      <c r="BH175" s="477"/>
      <c r="BI175" s="477"/>
      <c r="BJ175" s="477"/>
      <c r="BK175" s="477"/>
      <c r="BL175" s="477"/>
      <c r="BM175" s="477"/>
      <c r="BN175" s="477"/>
      <c r="BO175" s="477"/>
      <c r="BP175" s="477"/>
      <c r="BQ175" s="477"/>
      <c r="BR175" s="477"/>
      <c r="BS175" s="477"/>
      <c r="BT175" s="477"/>
      <c r="BU175" s="477"/>
      <c r="BV175" s="477"/>
      <c r="BW175" s="477"/>
      <c r="BX175" s="477"/>
      <c r="BY175" s="477"/>
      <c r="BZ175" s="477"/>
      <c r="CA175" s="477"/>
      <c r="CB175" s="477"/>
      <c r="CC175" s="477"/>
      <c r="CD175" s="477"/>
      <c r="CE175" s="477"/>
      <c r="CF175" s="477"/>
      <c r="CG175" s="477"/>
      <c r="CH175" s="477"/>
      <c r="CI175" s="477"/>
      <c r="CJ175" s="477"/>
      <c r="CK175" s="477"/>
      <c r="CL175" s="477"/>
      <c r="CM175" s="477"/>
      <c r="CN175" s="477"/>
      <c r="CO175" s="477"/>
      <c r="CP175" s="477"/>
      <c r="CQ175" s="477"/>
      <c r="CR175" s="477"/>
      <c r="CS175" s="477"/>
      <c r="CT175" s="477"/>
      <c r="CU175" s="477"/>
      <c r="CV175" s="477"/>
      <c r="CW175" s="477"/>
      <c r="CX175" s="477"/>
      <c r="CY175" s="477"/>
      <c r="CZ175" s="477"/>
      <c r="DA175" s="477"/>
      <c r="DB175" s="477"/>
      <c r="DC175" s="477"/>
      <c r="DD175" s="477"/>
      <c r="DE175" s="477"/>
      <c r="DF175" s="477"/>
      <c r="DG175" s="477"/>
      <c r="DH175" s="477"/>
      <c r="DI175" s="477"/>
      <c r="DJ175" s="477"/>
      <c r="DK175" s="477"/>
      <c r="DL175" s="477"/>
      <c r="DM175" s="477"/>
      <c r="DN175" s="477"/>
      <c r="DO175" s="477"/>
      <c r="DP175" s="477"/>
      <c r="DQ175" s="477"/>
      <c r="DR175" s="477"/>
      <c r="DS175" s="477"/>
      <c r="DT175" s="477"/>
      <c r="DU175" s="477"/>
      <c r="DV175" s="477"/>
      <c r="DW175" s="477"/>
      <c r="DX175" s="477"/>
      <c r="DY175" s="477"/>
      <c r="DZ175" s="477"/>
      <c r="EA175" s="477"/>
      <c r="EB175" s="477"/>
      <c r="EC175" s="477"/>
      <c r="ED175" s="477"/>
      <c r="EE175" s="477"/>
      <c r="EF175" s="477"/>
      <c r="EG175" s="477"/>
      <c r="EH175" s="477"/>
      <c r="EI175" s="477"/>
      <c r="EJ175" s="477"/>
      <c r="EK175" s="477"/>
      <c r="EL175" s="477"/>
      <c r="EM175" s="477"/>
      <c r="EN175" s="477"/>
      <c r="EO175" s="477"/>
      <c r="EP175" s="477"/>
      <c r="EQ175" s="477"/>
      <c r="ER175" s="477"/>
      <c r="ES175" s="477"/>
      <c r="ET175" s="477"/>
      <c r="EU175" s="477"/>
      <c r="EV175" s="477"/>
      <c r="EW175" s="477"/>
      <c r="EX175" s="477"/>
      <c r="EY175" s="477"/>
      <c r="EZ175" s="477"/>
      <c r="FA175" s="477"/>
      <c r="FB175" s="477"/>
      <c r="FC175" s="477"/>
      <c r="FD175" s="477"/>
      <c r="FE175" s="477"/>
      <c r="FF175" s="477"/>
      <c r="FG175" s="477"/>
      <c r="FH175" s="477"/>
      <c r="FI175" s="477"/>
      <c r="FJ175" s="477"/>
      <c r="FK175" s="477"/>
      <c r="FL175" s="477"/>
      <c r="FM175" s="477"/>
      <c r="FN175" s="477"/>
      <c r="FO175" s="477"/>
      <c r="FP175" s="477"/>
      <c r="FQ175" s="477"/>
      <c r="FR175" s="477"/>
      <c r="FS175" s="477"/>
      <c r="FT175" s="477"/>
      <c r="FU175" s="477"/>
      <c r="FV175" s="477"/>
      <c r="FW175" s="477"/>
      <c r="FX175" s="477"/>
      <c r="FY175" s="477"/>
      <c r="FZ175" s="477"/>
    </row>
    <row r="176" spans="1:182" s="2" customFormat="1" ht="15" customHeight="1" x14ac:dyDescent="0.3">
      <c r="A176" s="394" t="s">
        <v>216</v>
      </c>
      <c r="B176" s="395" t="s">
        <v>514</v>
      </c>
      <c r="C176" s="395" t="s">
        <v>553</v>
      </c>
      <c r="D176" s="305" t="s">
        <v>561</v>
      </c>
      <c r="E176" s="304" t="s">
        <v>2588</v>
      </c>
      <c r="F176" s="394" t="s">
        <v>194</v>
      </c>
      <c r="G176" s="396" t="s">
        <v>186</v>
      </c>
      <c r="H176" s="304" t="s">
        <v>258</v>
      </c>
      <c r="I176" s="386" t="s">
        <v>92</v>
      </c>
      <c r="J176" s="397" t="s">
        <v>2065</v>
      </c>
      <c r="K176" s="398" t="s">
        <v>92</v>
      </c>
      <c r="L176" s="398" t="s">
        <v>92</v>
      </c>
      <c r="M176" s="389" t="s">
        <v>95</v>
      </c>
      <c r="N176" s="399" t="s">
        <v>1217</v>
      </c>
      <c r="O176" s="400" t="s">
        <v>1177</v>
      </c>
      <c r="P176" s="399" t="s">
        <v>2070</v>
      </c>
      <c r="Q176" s="305" t="s">
        <v>1228</v>
      </c>
      <c r="R176" s="401" t="s">
        <v>1234</v>
      </c>
      <c r="S176" s="305" t="s">
        <v>1252</v>
      </c>
      <c r="T176" s="401" t="s">
        <v>1261</v>
      </c>
      <c r="U176" s="402" t="s">
        <v>1162</v>
      </c>
      <c r="V176" s="305" t="s">
        <v>1303</v>
      </c>
      <c r="W176" s="305"/>
      <c r="X176" s="772"/>
      <c r="Y176" s="477"/>
      <c r="Z176" s="477"/>
      <c r="AA176" s="477"/>
      <c r="AB176" s="477"/>
      <c r="AC176" s="477"/>
      <c r="AD176" s="477"/>
      <c r="AE176" s="477"/>
      <c r="AF176" s="477"/>
      <c r="AG176" s="477"/>
      <c r="AH176" s="477"/>
      <c r="AI176" s="477"/>
      <c r="AJ176" s="477"/>
      <c r="AK176" s="477"/>
      <c r="AL176" s="477"/>
      <c r="AM176" s="477"/>
      <c r="AN176" s="477"/>
      <c r="AO176" s="477"/>
      <c r="AP176" s="477"/>
      <c r="AQ176" s="477"/>
      <c r="AR176" s="477"/>
      <c r="AS176" s="477"/>
      <c r="AT176" s="477"/>
      <c r="AU176" s="477"/>
      <c r="AV176" s="477"/>
      <c r="AW176" s="477"/>
      <c r="AX176" s="477"/>
      <c r="AY176" s="477"/>
      <c r="AZ176" s="477"/>
      <c r="BA176" s="477"/>
      <c r="BB176" s="477"/>
      <c r="BC176" s="477"/>
      <c r="BD176" s="477"/>
      <c r="BE176" s="477"/>
      <c r="BF176" s="477"/>
      <c r="BG176" s="477"/>
      <c r="BH176" s="477"/>
      <c r="BI176" s="477"/>
      <c r="BJ176" s="477"/>
      <c r="BK176" s="477"/>
      <c r="BL176" s="477"/>
      <c r="BM176" s="477"/>
      <c r="BN176" s="477"/>
      <c r="BO176" s="477"/>
      <c r="BP176" s="477"/>
      <c r="BQ176" s="477"/>
      <c r="BR176" s="477"/>
      <c r="BS176" s="477"/>
      <c r="BT176" s="477"/>
      <c r="BU176" s="477"/>
      <c r="BV176" s="477"/>
      <c r="BW176" s="477"/>
      <c r="BX176" s="477"/>
      <c r="BY176" s="477"/>
      <c r="BZ176" s="477"/>
      <c r="CA176" s="477"/>
      <c r="CB176" s="477"/>
      <c r="CC176" s="477"/>
      <c r="CD176" s="477"/>
      <c r="CE176" s="477"/>
      <c r="CF176" s="477"/>
      <c r="CG176" s="477"/>
      <c r="CH176" s="477"/>
      <c r="CI176" s="477"/>
      <c r="CJ176" s="477"/>
      <c r="CK176" s="477"/>
      <c r="CL176" s="477"/>
      <c r="CM176" s="477"/>
      <c r="CN176" s="477"/>
      <c r="CO176" s="477"/>
      <c r="CP176" s="477"/>
      <c r="CQ176" s="477"/>
      <c r="CR176" s="477"/>
      <c r="CS176" s="477"/>
      <c r="CT176" s="477"/>
      <c r="CU176" s="477"/>
      <c r="CV176" s="477"/>
      <c r="CW176" s="477"/>
      <c r="CX176" s="477"/>
      <c r="CY176" s="477"/>
      <c r="CZ176" s="477"/>
      <c r="DA176" s="477"/>
      <c r="DB176" s="477"/>
      <c r="DC176" s="477"/>
      <c r="DD176" s="477"/>
      <c r="DE176" s="477"/>
      <c r="DF176" s="477"/>
      <c r="DG176" s="477"/>
      <c r="DH176" s="477"/>
      <c r="DI176" s="477"/>
      <c r="DJ176" s="477"/>
      <c r="DK176" s="477"/>
      <c r="DL176" s="477"/>
      <c r="DM176" s="477"/>
      <c r="DN176" s="477"/>
      <c r="DO176" s="477"/>
      <c r="DP176" s="477"/>
      <c r="DQ176" s="477"/>
      <c r="DR176" s="477"/>
      <c r="DS176" s="477"/>
      <c r="DT176" s="477"/>
      <c r="DU176" s="477"/>
      <c r="DV176" s="477"/>
      <c r="DW176" s="477"/>
      <c r="DX176" s="477"/>
      <c r="DY176" s="477"/>
      <c r="DZ176" s="477"/>
      <c r="EA176" s="477"/>
      <c r="EB176" s="477"/>
      <c r="EC176" s="477"/>
      <c r="ED176" s="477"/>
      <c r="EE176" s="477"/>
      <c r="EF176" s="477"/>
      <c r="EG176" s="477"/>
      <c r="EH176" s="477"/>
      <c r="EI176" s="477"/>
      <c r="EJ176" s="477"/>
      <c r="EK176" s="477"/>
      <c r="EL176" s="477"/>
      <c r="EM176" s="477"/>
      <c r="EN176" s="477"/>
      <c r="EO176" s="477"/>
      <c r="EP176" s="477"/>
      <c r="EQ176" s="477"/>
      <c r="ER176" s="477"/>
      <c r="ES176" s="477"/>
      <c r="ET176" s="477"/>
      <c r="EU176" s="477"/>
      <c r="EV176" s="477"/>
      <c r="EW176" s="477"/>
      <c r="EX176" s="477"/>
      <c r="EY176" s="477"/>
      <c r="EZ176" s="477"/>
      <c r="FA176" s="477"/>
      <c r="FB176" s="477"/>
      <c r="FC176" s="477"/>
      <c r="FD176" s="477"/>
      <c r="FE176" s="477"/>
      <c r="FF176" s="477"/>
      <c r="FG176" s="477"/>
      <c r="FH176" s="477"/>
      <c r="FI176" s="477"/>
      <c r="FJ176" s="477"/>
      <c r="FK176" s="477"/>
      <c r="FL176" s="477"/>
      <c r="FM176" s="477"/>
      <c r="FN176" s="477"/>
      <c r="FO176" s="477"/>
      <c r="FP176" s="477"/>
      <c r="FQ176" s="477"/>
      <c r="FR176" s="477"/>
      <c r="FS176" s="477"/>
      <c r="FT176" s="477"/>
      <c r="FU176" s="477"/>
      <c r="FV176" s="477"/>
      <c r="FW176" s="477"/>
      <c r="FX176" s="477"/>
      <c r="FY176" s="477"/>
      <c r="FZ176" s="477"/>
    </row>
    <row r="177" spans="1:182" s="2" customFormat="1" ht="14.15" customHeight="1" x14ac:dyDescent="0.3">
      <c r="A177" s="394" t="s">
        <v>216</v>
      </c>
      <c r="B177" s="395" t="s">
        <v>514</v>
      </c>
      <c r="C177" s="395" t="s">
        <v>553</v>
      </c>
      <c r="D177" s="305" t="s">
        <v>465</v>
      </c>
      <c r="E177" s="304" t="s">
        <v>2593</v>
      </c>
      <c r="F177" s="394" t="s">
        <v>194</v>
      </c>
      <c r="G177" s="396" t="s">
        <v>186</v>
      </c>
      <c r="H177" s="304" t="s">
        <v>258</v>
      </c>
      <c r="I177" s="386" t="s">
        <v>92</v>
      </c>
      <c r="J177" s="397" t="s">
        <v>2065</v>
      </c>
      <c r="K177" s="398" t="s">
        <v>92</v>
      </c>
      <c r="L177" s="398" t="s">
        <v>92</v>
      </c>
      <c r="M177" s="389" t="s">
        <v>95</v>
      </c>
      <c r="N177" s="399" t="s">
        <v>1217</v>
      </c>
      <c r="O177" s="400" t="s">
        <v>1177</v>
      </c>
      <c r="P177" s="399" t="s">
        <v>2070</v>
      </c>
      <c r="Q177" s="305" t="s">
        <v>1228</v>
      </c>
      <c r="R177" s="401" t="s">
        <v>1234</v>
      </c>
      <c r="S177" s="305" t="s">
        <v>1252</v>
      </c>
      <c r="T177" s="401" t="s">
        <v>1261</v>
      </c>
      <c r="U177" s="402" t="s">
        <v>1162</v>
      </c>
      <c r="V177" s="305" t="s">
        <v>459</v>
      </c>
      <c r="W177" s="305"/>
      <c r="X177" s="772"/>
      <c r="Y177" s="477"/>
      <c r="Z177" s="477"/>
      <c r="AA177" s="477"/>
      <c r="AB177" s="477"/>
      <c r="AC177" s="477"/>
      <c r="AD177" s="477"/>
      <c r="AE177" s="477"/>
      <c r="AF177" s="477"/>
      <c r="AG177" s="477"/>
      <c r="AH177" s="477"/>
      <c r="AI177" s="477"/>
      <c r="AJ177" s="477"/>
      <c r="AK177" s="477"/>
      <c r="AL177" s="477"/>
      <c r="AM177" s="477"/>
      <c r="AN177" s="477"/>
      <c r="AO177" s="477"/>
      <c r="AP177" s="477"/>
      <c r="AQ177" s="477"/>
      <c r="AR177" s="477"/>
      <c r="AS177" s="477"/>
      <c r="AT177" s="477"/>
      <c r="AU177" s="477"/>
      <c r="AV177" s="477"/>
      <c r="AW177" s="477"/>
      <c r="AX177" s="477"/>
      <c r="AY177" s="477"/>
      <c r="AZ177" s="477"/>
      <c r="BA177" s="477"/>
      <c r="BB177" s="477"/>
      <c r="BC177" s="477"/>
      <c r="BD177" s="477"/>
      <c r="BE177" s="477"/>
      <c r="BF177" s="477"/>
      <c r="BG177" s="477"/>
      <c r="BH177" s="477"/>
      <c r="BI177" s="477"/>
      <c r="BJ177" s="477"/>
      <c r="BK177" s="477"/>
      <c r="BL177" s="477"/>
      <c r="BM177" s="477"/>
      <c r="BN177" s="477"/>
      <c r="BO177" s="477"/>
      <c r="BP177" s="477"/>
      <c r="BQ177" s="477"/>
      <c r="BR177" s="477"/>
      <c r="BS177" s="477"/>
      <c r="BT177" s="477"/>
      <c r="BU177" s="477"/>
      <c r="BV177" s="477"/>
      <c r="BW177" s="477"/>
      <c r="BX177" s="477"/>
      <c r="BY177" s="477"/>
      <c r="BZ177" s="477"/>
      <c r="CA177" s="477"/>
      <c r="CB177" s="477"/>
      <c r="CC177" s="477"/>
      <c r="CD177" s="477"/>
      <c r="CE177" s="477"/>
      <c r="CF177" s="477"/>
      <c r="CG177" s="477"/>
      <c r="CH177" s="477"/>
      <c r="CI177" s="477"/>
      <c r="CJ177" s="477"/>
      <c r="CK177" s="477"/>
      <c r="CL177" s="477"/>
      <c r="CM177" s="477"/>
      <c r="CN177" s="477"/>
      <c r="CO177" s="477"/>
      <c r="CP177" s="477"/>
      <c r="CQ177" s="477"/>
      <c r="CR177" s="477"/>
      <c r="CS177" s="477"/>
      <c r="CT177" s="477"/>
      <c r="CU177" s="477"/>
      <c r="CV177" s="477"/>
      <c r="CW177" s="477"/>
      <c r="CX177" s="477"/>
      <c r="CY177" s="477"/>
      <c r="CZ177" s="477"/>
      <c r="DA177" s="477"/>
      <c r="DB177" s="477"/>
      <c r="DC177" s="477"/>
      <c r="DD177" s="477"/>
      <c r="DE177" s="477"/>
      <c r="DF177" s="477"/>
      <c r="DG177" s="477"/>
      <c r="DH177" s="477"/>
      <c r="DI177" s="477"/>
      <c r="DJ177" s="477"/>
      <c r="DK177" s="477"/>
      <c r="DL177" s="477"/>
      <c r="DM177" s="477"/>
      <c r="DN177" s="477"/>
      <c r="DO177" s="477"/>
      <c r="DP177" s="477"/>
      <c r="DQ177" s="477"/>
      <c r="DR177" s="477"/>
      <c r="DS177" s="477"/>
      <c r="DT177" s="477"/>
      <c r="DU177" s="477"/>
      <c r="DV177" s="477"/>
      <c r="DW177" s="477"/>
      <c r="DX177" s="477"/>
      <c r="DY177" s="477"/>
      <c r="DZ177" s="477"/>
      <c r="EA177" s="477"/>
      <c r="EB177" s="477"/>
      <c r="EC177" s="477"/>
      <c r="ED177" s="477"/>
      <c r="EE177" s="477"/>
      <c r="EF177" s="477"/>
      <c r="EG177" s="477"/>
      <c r="EH177" s="477"/>
      <c r="EI177" s="477"/>
      <c r="EJ177" s="477"/>
      <c r="EK177" s="477"/>
      <c r="EL177" s="477"/>
      <c r="EM177" s="477"/>
      <c r="EN177" s="477"/>
      <c r="EO177" s="477"/>
      <c r="EP177" s="477"/>
      <c r="EQ177" s="477"/>
      <c r="ER177" s="477"/>
      <c r="ES177" s="477"/>
      <c r="ET177" s="477"/>
      <c r="EU177" s="477"/>
      <c r="EV177" s="477"/>
      <c r="EW177" s="477"/>
      <c r="EX177" s="477"/>
      <c r="EY177" s="477"/>
      <c r="EZ177" s="477"/>
      <c r="FA177" s="477"/>
      <c r="FB177" s="477"/>
      <c r="FC177" s="477"/>
      <c r="FD177" s="477"/>
      <c r="FE177" s="477"/>
      <c r="FF177" s="477"/>
      <c r="FG177" s="477"/>
      <c r="FH177" s="477"/>
      <c r="FI177" s="477"/>
      <c r="FJ177" s="477"/>
      <c r="FK177" s="477"/>
      <c r="FL177" s="477"/>
      <c r="FM177" s="477"/>
      <c r="FN177" s="477"/>
      <c r="FO177" s="477"/>
      <c r="FP177" s="477"/>
      <c r="FQ177" s="477"/>
      <c r="FR177" s="477"/>
      <c r="FS177" s="477"/>
      <c r="FT177" s="477"/>
      <c r="FU177" s="477"/>
      <c r="FV177" s="477"/>
      <c r="FW177" s="477"/>
      <c r="FX177" s="477"/>
      <c r="FY177" s="477"/>
      <c r="FZ177" s="477"/>
    </row>
    <row r="178" spans="1:182" s="2" customFormat="1" ht="14.25" customHeight="1" x14ac:dyDescent="0.3">
      <c r="A178" s="394" t="s">
        <v>216</v>
      </c>
      <c r="B178" s="395" t="s">
        <v>514</v>
      </c>
      <c r="C178" s="395" t="s">
        <v>553</v>
      </c>
      <c r="D178" s="305" t="s">
        <v>466</v>
      </c>
      <c r="E178" s="304" t="s">
        <v>2602</v>
      </c>
      <c r="F178" s="394" t="s">
        <v>194</v>
      </c>
      <c r="G178" s="396" t="s">
        <v>186</v>
      </c>
      <c r="H178" s="304" t="s">
        <v>258</v>
      </c>
      <c r="I178" s="386" t="s">
        <v>92</v>
      </c>
      <c r="J178" s="397" t="s">
        <v>2065</v>
      </c>
      <c r="K178" s="398" t="s">
        <v>92</v>
      </c>
      <c r="L178" s="398" t="s">
        <v>92</v>
      </c>
      <c r="M178" s="389" t="s">
        <v>95</v>
      </c>
      <c r="N178" s="399" t="s">
        <v>1217</v>
      </c>
      <c r="O178" s="400" t="s">
        <v>1177</v>
      </c>
      <c r="P178" s="399" t="s">
        <v>2070</v>
      </c>
      <c r="Q178" s="305" t="s">
        <v>1228</v>
      </c>
      <c r="R178" s="401" t="s">
        <v>1234</v>
      </c>
      <c r="S178" s="305" t="s">
        <v>1252</v>
      </c>
      <c r="T178" s="401" t="s">
        <v>1261</v>
      </c>
      <c r="U178" s="404" t="s">
        <v>1162</v>
      </c>
      <c r="V178" s="305" t="s">
        <v>466</v>
      </c>
      <c r="W178" s="305"/>
      <c r="X178" s="772"/>
      <c r="Y178" s="477"/>
      <c r="Z178" s="477"/>
      <c r="AA178" s="477"/>
      <c r="AB178" s="477"/>
      <c r="AC178" s="477"/>
      <c r="AD178" s="477"/>
      <c r="AE178" s="477"/>
      <c r="AF178" s="477"/>
      <c r="AG178" s="477"/>
      <c r="AH178" s="477"/>
      <c r="AI178" s="477"/>
      <c r="AJ178" s="477"/>
      <c r="AK178" s="477"/>
      <c r="AL178" s="477"/>
      <c r="AM178" s="477"/>
      <c r="AN178" s="477"/>
      <c r="AO178" s="477"/>
      <c r="AP178" s="477"/>
      <c r="AQ178" s="477"/>
      <c r="AR178" s="477"/>
      <c r="AS178" s="477"/>
      <c r="AT178" s="477"/>
      <c r="AU178" s="477"/>
      <c r="AV178" s="477"/>
      <c r="AW178" s="477"/>
      <c r="AX178" s="477"/>
      <c r="AY178" s="477"/>
      <c r="AZ178" s="477"/>
      <c r="BA178" s="477"/>
      <c r="BB178" s="477"/>
      <c r="BC178" s="477"/>
      <c r="BD178" s="477"/>
      <c r="BE178" s="477"/>
      <c r="BF178" s="477"/>
      <c r="BG178" s="477"/>
      <c r="BH178" s="477"/>
      <c r="BI178" s="477"/>
      <c r="BJ178" s="477"/>
      <c r="BK178" s="477"/>
      <c r="BL178" s="477"/>
      <c r="BM178" s="477"/>
      <c r="BN178" s="477"/>
      <c r="BO178" s="477"/>
      <c r="BP178" s="477"/>
      <c r="BQ178" s="477"/>
      <c r="BR178" s="477"/>
      <c r="BS178" s="477"/>
      <c r="BT178" s="477"/>
      <c r="BU178" s="477"/>
      <c r="BV178" s="477"/>
      <c r="BW178" s="477"/>
      <c r="BX178" s="477"/>
      <c r="BY178" s="477"/>
      <c r="BZ178" s="477"/>
      <c r="CA178" s="477"/>
      <c r="CB178" s="477"/>
      <c r="CC178" s="477"/>
      <c r="CD178" s="477"/>
      <c r="CE178" s="477"/>
      <c r="CF178" s="477"/>
      <c r="CG178" s="477"/>
      <c r="CH178" s="477"/>
      <c r="CI178" s="477"/>
      <c r="CJ178" s="477"/>
      <c r="CK178" s="477"/>
      <c r="CL178" s="477"/>
      <c r="CM178" s="477"/>
      <c r="CN178" s="477"/>
      <c r="CO178" s="477"/>
      <c r="CP178" s="477"/>
      <c r="CQ178" s="477"/>
      <c r="CR178" s="477"/>
      <c r="CS178" s="477"/>
      <c r="CT178" s="477"/>
      <c r="CU178" s="477"/>
      <c r="CV178" s="477"/>
      <c r="CW178" s="477"/>
      <c r="CX178" s="477"/>
      <c r="CY178" s="477"/>
      <c r="CZ178" s="477"/>
      <c r="DA178" s="477"/>
      <c r="DB178" s="477"/>
      <c r="DC178" s="477"/>
      <c r="DD178" s="477"/>
      <c r="DE178" s="477"/>
      <c r="DF178" s="477"/>
      <c r="DG178" s="477"/>
      <c r="DH178" s="477"/>
      <c r="DI178" s="477"/>
      <c r="DJ178" s="477"/>
      <c r="DK178" s="477"/>
      <c r="DL178" s="477"/>
      <c r="DM178" s="477"/>
      <c r="DN178" s="477"/>
      <c r="DO178" s="477"/>
      <c r="DP178" s="477"/>
      <c r="DQ178" s="477"/>
      <c r="DR178" s="477"/>
      <c r="DS178" s="477"/>
      <c r="DT178" s="477"/>
      <c r="DU178" s="477"/>
      <c r="DV178" s="477"/>
      <c r="DW178" s="477"/>
      <c r="DX178" s="477"/>
      <c r="DY178" s="477"/>
      <c r="DZ178" s="477"/>
      <c r="EA178" s="477"/>
      <c r="EB178" s="477"/>
      <c r="EC178" s="477"/>
      <c r="ED178" s="477"/>
      <c r="EE178" s="477"/>
      <c r="EF178" s="477"/>
      <c r="EG178" s="477"/>
      <c r="EH178" s="477"/>
      <c r="EI178" s="477"/>
      <c r="EJ178" s="477"/>
      <c r="EK178" s="477"/>
      <c r="EL178" s="477"/>
      <c r="EM178" s="477"/>
      <c r="EN178" s="477"/>
      <c r="EO178" s="477"/>
      <c r="EP178" s="477"/>
      <c r="EQ178" s="477"/>
      <c r="ER178" s="477"/>
      <c r="ES178" s="477"/>
      <c r="ET178" s="477"/>
      <c r="EU178" s="477"/>
      <c r="EV178" s="477"/>
      <c r="EW178" s="477"/>
      <c r="EX178" s="477"/>
      <c r="EY178" s="477"/>
      <c r="EZ178" s="477"/>
      <c r="FA178" s="477"/>
      <c r="FB178" s="477"/>
      <c r="FC178" s="477"/>
      <c r="FD178" s="477"/>
      <c r="FE178" s="477"/>
      <c r="FF178" s="477"/>
      <c r="FG178" s="477"/>
      <c r="FH178" s="477"/>
      <c r="FI178" s="477"/>
      <c r="FJ178" s="477"/>
      <c r="FK178" s="477"/>
      <c r="FL178" s="477"/>
      <c r="FM178" s="477"/>
      <c r="FN178" s="477"/>
      <c r="FO178" s="477"/>
      <c r="FP178" s="477"/>
      <c r="FQ178" s="477"/>
      <c r="FR178" s="477"/>
      <c r="FS178" s="477"/>
      <c r="FT178" s="477"/>
      <c r="FU178" s="477"/>
      <c r="FV178" s="477"/>
      <c r="FW178" s="477"/>
      <c r="FX178" s="477"/>
      <c r="FY178" s="477"/>
      <c r="FZ178" s="477"/>
    </row>
    <row r="179" spans="1:182" s="2" customFormat="1" ht="14.25" customHeight="1" x14ac:dyDescent="0.3">
      <c r="A179" s="394" t="s">
        <v>216</v>
      </c>
      <c r="B179" s="395" t="s">
        <v>514</v>
      </c>
      <c r="C179" s="395" t="s">
        <v>562</v>
      </c>
      <c r="D179" s="305" t="s">
        <v>563</v>
      </c>
      <c r="E179" s="304" t="s">
        <v>2540</v>
      </c>
      <c r="F179" s="394" t="s">
        <v>194</v>
      </c>
      <c r="G179" s="396" t="s">
        <v>186</v>
      </c>
      <c r="H179" s="304" t="s">
        <v>258</v>
      </c>
      <c r="I179" s="386" t="s">
        <v>92</v>
      </c>
      <c r="J179" s="397" t="s">
        <v>94</v>
      </c>
      <c r="K179" s="398" t="s">
        <v>94</v>
      </c>
      <c r="L179" s="398" t="s">
        <v>94</v>
      </c>
      <c r="M179" s="389" t="s">
        <v>1212</v>
      </c>
      <c r="N179" s="399" t="s">
        <v>1217</v>
      </c>
      <c r="O179" s="400" t="s">
        <v>1180</v>
      </c>
      <c r="P179" s="399" t="s">
        <v>2070</v>
      </c>
      <c r="Q179" s="305" t="s">
        <v>1228</v>
      </c>
      <c r="R179" s="401" t="s">
        <v>1234</v>
      </c>
      <c r="S179" s="305" t="s">
        <v>1252</v>
      </c>
      <c r="T179" s="401" t="s">
        <v>1262</v>
      </c>
      <c r="U179" s="405" t="s">
        <v>1157</v>
      </c>
      <c r="V179" s="305" t="s">
        <v>1287</v>
      </c>
      <c r="W179" s="305"/>
      <c r="X179" s="772"/>
      <c r="Y179" s="477"/>
      <c r="Z179" s="477"/>
      <c r="AA179" s="477"/>
      <c r="AB179" s="477"/>
      <c r="AC179" s="477"/>
      <c r="AD179" s="477"/>
      <c r="AE179" s="477"/>
      <c r="AF179" s="477"/>
      <c r="AG179" s="477"/>
      <c r="AH179" s="477"/>
      <c r="AI179" s="477"/>
      <c r="AJ179" s="477"/>
      <c r="AK179" s="477"/>
      <c r="AL179" s="477"/>
      <c r="AM179" s="477"/>
      <c r="AN179" s="477"/>
      <c r="AO179" s="477"/>
      <c r="AP179" s="477"/>
      <c r="AQ179" s="477"/>
      <c r="AR179" s="477"/>
      <c r="AS179" s="477"/>
      <c r="AT179" s="477"/>
      <c r="AU179" s="477"/>
      <c r="AV179" s="477"/>
      <c r="AW179" s="477"/>
      <c r="AX179" s="477"/>
      <c r="AY179" s="477"/>
      <c r="AZ179" s="477"/>
      <c r="BA179" s="477"/>
      <c r="BB179" s="477"/>
      <c r="BC179" s="477"/>
      <c r="BD179" s="477"/>
      <c r="BE179" s="477"/>
      <c r="BF179" s="477"/>
      <c r="BG179" s="477"/>
      <c r="BH179" s="477"/>
      <c r="BI179" s="477"/>
      <c r="BJ179" s="477"/>
      <c r="BK179" s="477"/>
      <c r="BL179" s="477"/>
      <c r="BM179" s="477"/>
      <c r="BN179" s="477"/>
      <c r="BO179" s="477"/>
      <c r="BP179" s="477"/>
      <c r="BQ179" s="477"/>
      <c r="BR179" s="477"/>
      <c r="BS179" s="477"/>
      <c r="BT179" s="477"/>
      <c r="BU179" s="477"/>
      <c r="BV179" s="477"/>
      <c r="BW179" s="477"/>
      <c r="BX179" s="477"/>
      <c r="BY179" s="477"/>
      <c r="BZ179" s="477"/>
      <c r="CA179" s="477"/>
      <c r="CB179" s="477"/>
      <c r="CC179" s="477"/>
      <c r="CD179" s="477"/>
      <c r="CE179" s="477"/>
      <c r="CF179" s="477"/>
      <c r="CG179" s="477"/>
      <c r="CH179" s="477"/>
      <c r="CI179" s="477"/>
      <c r="CJ179" s="477"/>
      <c r="CK179" s="477"/>
      <c r="CL179" s="477"/>
      <c r="CM179" s="477"/>
      <c r="CN179" s="477"/>
      <c r="CO179" s="477"/>
      <c r="CP179" s="477"/>
      <c r="CQ179" s="477"/>
      <c r="CR179" s="477"/>
      <c r="CS179" s="477"/>
      <c r="CT179" s="477"/>
      <c r="CU179" s="477"/>
      <c r="CV179" s="477"/>
      <c r="CW179" s="477"/>
      <c r="CX179" s="477"/>
      <c r="CY179" s="477"/>
      <c r="CZ179" s="477"/>
      <c r="DA179" s="477"/>
      <c r="DB179" s="477"/>
      <c r="DC179" s="477"/>
      <c r="DD179" s="477"/>
      <c r="DE179" s="477"/>
      <c r="DF179" s="477"/>
      <c r="DG179" s="477"/>
      <c r="DH179" s="477"/>
      <c r="DI179" s="477"/>
      <c r="DJ179" s="477"/>
      <c r="DK179" s="477"/>
      <c r="DL179" s="477"/>
      <c r="DM179" s="477"/>
      <c r="DN179" s="477"/>
      <c r="DO179" s="477"/>
      <c r="DP179" s="477"/>
      <c r="DQ179" s="477"/>
      <c r="DR179" s="477"/>
      <c r="DS179" s="477"/>
      <c r="DT179" s="477"/>
      <c r="DU179" s="477"/>
      <c r="DV179" s="477"/>
      <c r="DW179" s="477"/>
      <c r="DX179" s="477"/>
      <c r="DY179" s="477"/>
      <c r="DZ179" s="477"/>
      <c r="EA179" s="477"/>
      <c r="EB179" s="477"/>
      <c r="EC179" s="477"/>
      <c r="ED179" s="477"/>
      <c r="EE179" s="477"/>
      <c r="EF179" s="477"/>
      <c r="EG179" s="477"/>
      <c r="EH179" s="477"/>
      <c r="EI179" s="477"/>
      <c r="EJ179" s="477"/>
      <c r="EK179" s="477"/>
      <c r="EL179" s="477"/>
      <c r="EM179" s="477"/>
      <c r="EN179" s="477"/>
      <c r="EO179" s="477"/>
      <c r="EP179" s="477"/>
      <c r="EQ179" s="477"/>
      <c r="ER179" s="477"/>
      <c r="ES179" s="477"/>
      <c r="ET179" s="477"/>
      <c r="EU179" s="477"/>
      <c r="EV179" s="477"/>
      <c r="EW179" s="477"/>
      <c r="EX179" s="477"/>
      <c r="EY179" s="477"/>
      <c r="EZ179" s="477"/>
      <c r="FA179" s="477"/>
      <c r="FB179" s="477"/>
      <c r="FC179" s="477"/>
      <c r="FD179" s="477"/>
      <c r="FE179" s="477"/>
      <c r="FF179" s="477"/>
      <c r="FG179" s="477"/>
      <c r="FH179" s="477"/>
      <c r="FI179" s="477"/>
      <c r="FJ179" s="477"/>
      <c r="FK179" s="477"/>
      <c r="FL179" s="477"/>
      <c r="FM179" s="477"/>
      <c r="FN179" s="477"/>
      <c r="FO179" s="477"/>
      <c r="FP179" s="477"/>
      <c r="FQ179" s="477"/>
      <c r="FR179" s="477"/>
      <c r="FS179" s="477"/>
      <c r="FT179" s="477"/>
      <c r="FU179" s="477"/>
      <c r="FV179" s="477"/>
      <c r="FW179" s="477"/>
      <c r="FX179" s="477"/>
      <c r="FY179" s="477"/>
      <c r="FZ179" s="477"/>
    </row>
    <row r="180" spans="1:182" s="2" customFormat="1" x14ac:dyDescent="0.3">
      <c r="A180" s="394" t="s">
        <v>216</v>
      </c>
      <c r="B180" s="395" t="s">
        <v>514</v>
      </c>
      <c r="C180" s="395" t="s">
        <v>562</v>
      </c>
      <c r="D180" s="305" t="s">
        <v>564</v>
      </c>
      <c r="E180" s="304" t="s">
        <v>2565</v>
      </c>
      <c r="F180" s="394" t="s">
        <v>194</v>
      </c>
      <c r="G180" s="396" t="s">
        <v>186</v>
      </c>
      <c r="H180" s="304" t="s">
        <v>258</v>
      </c>
      <c r="I180" s="386" t="s">
        <v>234</v>
      </c>
      <c r="J180" s="397" t="s">
        <v>2065</v>
      </c>
      <c r="K180" s="398" t="s">
        <v>1202</v>
      </c>
      <c r="L180" s="398" t="s">
        <v>1204</v>
      </c>
      <c r="M180" s="389" t="s">
        <v>1214</v>
      </c>
      <c r="N180" s="399" t="s">
        <v>1219</v>
      </c>
      <c r="O180" s="400" t="s">
        <v>1191</v>
      </c>
      <c r="P180" s="399" t="s">
        <v>2066</v>
      </c>
      <c r="Q180" s="305" t="s">
        <v>1229</v>
      </c>
      <c r="R180" s="401" t="s">
        <v>1247</v>
      </c>
      <c r="S180" s="305" t="s">
        <v>1258</v>
      </c>
      <c r="T180" s="401" t="s">
        <v>1261</v>
      </c>
      <c r="U180" s="402" t="s">
        <v>1162</v>
      </c>
      <c r="V180" s="305" t="s">
        <v>1293</v>
      </c>
      <c r="W180" s="305"/>
      <c r="X180" s="771"/>
      <c r="Y180" s="477"/>
      <c r="Z180" s="477"/>
      <c r="AA180" s="477"/>
      <c r="AB180" s="477"/>
      <c r="AC180" s="477"/>
      <c r="AD180" s="477"/>
      <c r="AE180" s="477"/>
      <c r="AF180" s="477"/>
      <c r="AG180" s="477"/>
      <c r="AH180" s="477"/>
      <c r="AI180" s="477"/>
      <c r="AJ180" s="477"/>
      <c r="AK180" s="477"/>
      <c r="AL180" s="477"/>
      <c r="AM180" s="477"/>
      <c r="AN180" s="477"/>
      <c r="AO180" s="477"/>
      <c r="AP180" s="477"/>
      <c r="AQ180" s="477"/>
      <c r="AR180" s="477"/>
      <c r="AS180" s="477"/>
      <c r="AT180" s="477"/>
      <c r="AU180" s="477"/>
      <c r="AV180" s="477"/>
      <c r="AW180" s="477"/>
      <c r="AX180" s="477"/>
      <c r="AY180" s="477"/>
      <c r="AZ180" s="477"/>
      <c r="BA180" s="477"/>
      <c r="BB180" s="477"/>
      <c r="BC180" s="477"/>
      <c r="BD180" s="477"/>
      <c r="BE180" s="477"/>
      <c r="BF180" s="477"/>
      <c r="BG180" s="477"/>
      <c r="BH180" s="477"/>
      <c r="BI180" s="477"/>
      <c r="BJ180" s="477"/>
      <c r="BK180" s="477"/>
      <c r="BL180" s="477"/>
      <c r="BM180" s="477"/>
      <c r="BN180" s="477"/>
      <c r="BO180" s="477"/>
      <c r="BP180" s="477"/>
      <c r="BQ180" s="477"/>
      <c r="BR180" s="477"/>
      <c r="BS180" s="477"/>
      <c r="BT180" s="477"/>
      <c r="BU180" s="477"/>
      <c r="BV180" s="477"/>
      <c r="BW180" s="477"/>
      <c r="BX180" s="477"/>
      <c r="BY180" s="477"/>
      <c r="BZ180" s="477"/>
      <c r="CA180" s="477"/>
      <c r="CB180" s="477"/>
      <c r="CC180" s="477"/>
      <c r="CD180" s="477"/>
      <c r="CE180" s="477"/>
      <c r="CF180" s="477"/>
      <c r="CG180" s="477"/>
      <c r="CH180" s="477"/>
      <c r="CI180" s="477"/>
      <c r="CJ180" s="477"/>
      <c r="CK180" s="477"/>
      <c r="CL180" s="477"/>
      <c r="CM180" s="477"/>
      <c r="CN180" s="477"/>
      <c r="CO180" s="477"/>
      <c r="CP180" s="477"/>
      <c r="CQ180" s="477"/>
      <c r="CR180" s="477"/>
      <c r="CS180" s="477"/>
      <c r="CT180" s="477"/>
      <c r="CU180" s="477"/>
      <c r="CV180" s="477"/>
      <c r="CW180" s="477"/>
      <c r="CX180" s="477"/>
      <c r="CY180" s="477"/>
      <c r="CZ180" s="477"/>
      <c r="DA180" s="477"/>
      <c r="DB180" s="477"/>
      <c r="DC180" s="477"/>
      <c r="DD180" s="477"/>
      <c r="DE180" s="477"/>
      <c r="DF180" s="477"/>
      <c r="DG180" s="477"/>
      <c r="DH180" s="477"/>
      <c r="DI180" s="477"/>
      <c r="DJ180" s="477"/>
      <c r="DK180" s="477"/>
      <c r="DL180" s="477"/>
      <c r="DM180" s="477"/>
      <c r="DN180" s="477"/>
      <c r="DO180" s="477"/>
      <c r="DP180" s="477"/>
      <c r="DQ180" s="477"/>
      <c r="DR180" s="477"/>
      <c r="DS180" s="477"/>
      <c r="DT180" s="477"/>
      <c r="DU180" s="477"/>
      <c r="DV180" s="477"/>
      <c r="DW180" s="477"/>
      <c r="DX180" s="477"/>
      <c r="DY180" s="477"/>
      <c r="DZ180" s="477"/>
      <c r="EA180" s="477"/>
      <c r="EB180" s="477"/>
      <c r="EC180" s="477"/>
      <c r="ED180" s="477"/>
      <c r="EE180" s="477"/>
      <c r="EF180" s="477"/>
      <c r="EG180" s="477"/>
      <c r="EH180" s="477"/>
      <c r="EI180" s="477"/>
      <c r="EJ180" s="477"/>
      <c r="EK180" s="477"/>
      <c r="EL180" s="477"/>
      <c r="EM180" s="477"/>
      <c r="EN180" s="477"/>
      <c r="EO180" s="477"/>
      <c r="EP180" s="477"/>
      <c r="EQ180" s="477"/>
      <c r="ER180" s="477"/>
      <c r="ES180" s="477"/>
      <c r="ET180" s="477"/>
      <c r="EU180" s="477"/>
      <c r="EV180" s="477"/>
      <c r="EW180" s="477"/>
      <c r="EX180" s="477"/>
      <c r="EY180" s="477"/>
      <c r="EZ180" s="477"/>
      <c r="FA180" s="477"/>
      <c r="FB180" s="477"/>
      <c r="FC180" s="477"/>
      <c r="FD180" s="477"/>
      <c r="FE180" s="477"/>
      <c r="FF180" s="477"/>
      <c r="FG180" s="477"/>
      <c r="FH180" s="477"/>
      <c r="FI180" s="477"/>
      <c r="FJ180" s="477"/>
      <c r="FK180" s="477"/>
      <c r="FL180" s="477"/>
      <c r="FM180" s="477"/>
      <c r="FN180" s="477"/>
      <c r="FO180" s="477"/>
      <c r="FP180" s="477"/>
      <c r="FQ180" s="477"/>
      <c r="FR180" s="477"/>
      <c r="FS180" s="477"/>
      <c r="FT180" s="477"/>
      <c r="FU180" s="477"/>
      <c r="FV180" s="477"/>
      <c r="FW180" s="477"/>
      <c r="FX180" s="477"/>
      <c r="FY180" s="477"/>
      <c r="FZ180" s="477"/>
    </row>
    <row r="181" spans="1:182" s="2" customFormat="1" x14ac:dyDescent="0.3">
      <c r="A181" s="394" t="s">
        <v>216</v>
      </c>
      <c r="B181" s="395" t="s">
        <v>514</v>
      </c>
      <c r="C181" s="406" t="s">
        <v>562</v>
      </c>
      <c r="D181" s="305" t="s">
        <v>565</v>
      </c>
      <c r="E181" s="304" t="s">
        <v>2574</v>
      </c>
      <c r="F181" s="394" t="s">
        <v>194</v>
      </c>
      <c r="G181" s="396" t="s">
        <v>186</v>
      </c>
      <c r="H181" s="304" t="s">
        <v>258</v>
      </c>
      <c r="I181" s="386" t="s">
        <v>1148</v>
      </c>
      <c r="J181" s="397" t="s">
        <v>94</v>
      </c>
      <c r="K181" s="398" t="s">
        <v>94</v>
      </c>
      <c r="L181" s="398" t="s">
        <v>94</v>
      </c>
      <c r="M181" s="389" t="s">
        <v>97</v>
      </c>
      <c r="N181" s="399" t="s">
        <v>1217</v>
      </c>
      <c r="O181" s="400" t="s">
        <v>1175</v>
      </c>
      <c r="P181" s="399" t="s">
        <v>2070</v>
      </c>
      <c r="Q181" s="305" t="s">
        <v>1228</v>
      </c>
      <c r="R181" s="401" t="s">
        <v>1248</v>
      </c>
      <c r="S181" s="305" t="s">
        <v>1259</v>
      </c>
      <c r="T181" s="401" t="s">
        <v>1262</v>
      </c>
      <c r="U181" s="404" t="s">
        <v>1157</v>
      </c>
      <c r="V181" s="305" t="s">
        <v>1322</v>
      </c>
      <c r="W181" s="305"/>
      <c r="X181" s="772"/>
      <c r="Y181" s="477"/>
      <c r="Z181" s="477"/>
      <c r="AA181" s="477"/>
      <c r="AB181" s="477"/>
      <c r="AC181" s="477"/>
      <c r="AD181" s="477"/>
      <c r="AE181" s="477"/>
      <c r="AF181" s="477"/>
      <c r="AG181" s="477"/>
      <c r="AH181" s="477"/>
      <c r="AI181" s="477"/>
      <c r="AJ181" s="477"/>
      <c r="AK181" s="477"/>
      <c r="AL181" s="477"/>
      <c r="AM181" s="477"/>
      <c r="AN181" s="477"/>
      <c r="AO181" s="477"/>
      <c r="AP181" s="477"/>
      <c r="AQ181" s="477"/>
      <c r="AR181" s="477"/>
      <c r="AS181" s="477"/>
      <c r="AT181" s="477"/>
      <c r="AU181" s="477"/>
      <c r="AV181" s="477"/>
      <c r="AW181" s="477"/>
      <c r="AX181" s="477"/>
      <c r="AY181" s="477"/>
      <c r="AZ181" s="477"/>
      <c r="BA181" s="477"/>
      <c r="BB181" s="477"/>
      <c r="BC181" s="477"/>
      <c r="BD181" s="477"/>
      <c r="BE181" s="477"/>
      <c r="BF181" s="477"/>
      <c r="BG181" s="477"/>
      <c r="BH181" s="477"/>
      <c r="BI181" s="477"/>
      <c r="BJ181" s="477"/>
      <c r="BK181" s="477"/>
      <c r="BL181" s="477"/>
      <c r="BM181" s="477"/>
      <c r="BN181" s="477"/>
      <c r="BO181" s="477"/>
      <c r="BP181" s="477"/>
      <c r="BQ181" s="477"/>
      <c r="BR181" s="477"/>
      <c r="BS181" s="477"/>
      <c r="BT181" s="477"/>
      <c r="BU181" s="477"/>
      <c r="BV181" s="477"/>
      <c r="BW181" s="477"/>
      <c r="BX181" s="477"/>
      <c r="BY181" s="477"/>
      <c r="BZ181" s="477"/>
      <c r="CA181" s="477"/>
      <c r="CB181" s="477"/>
      <c r="CC181" s="477"/>
      <c r="CD181" s="477"/>
      <c r="CE181" s="477"/>
      <c r="CF181" s="477"/>
      <c r="CG181" s="477"/>
      <c r="CH181" s="477"/>
      <c r="CI181" s="477"/>
      <c r="CJ181" s="477"/>
      <c r="CK181" s="477"/>
      <c r="CL181" s="477"/>
      <c r="CM181" s="477"/>
      <c r="CN181" s="477"/>
      <c r="CO181" s="477"/>
      <c r="CP181" s="477"/>
      <c r="CQ181" s="477"/>
      <c r="CR181" s="477"/>
      <c r="CS181" s="477"/>
      <c r="CT181" s="477"/>
      <c r="CU181" s="477"/>
      <c r="CV181" s="477"/>
      <c r="CW181" s="477"/>
      <c r="CX181" s="477"/>
      <c r="CY181" s="477"/>
      <c r="CZ181" s="477"/>
      <c r="DA181" s="477"/>
      <c r="DB181" s="477"/>
      <c r="DC181" s="477"/>
      <c r="DD181" s="477"/>
      <c r="DE181" s="477"/>
      <c r="DF181" s="477"/>
      <c r="DG181" s="477"/>
      <c r="DH181" s="477"/>
      <c r="DI181" s="477"/>
      <c r="DJ181" s="477"/>
      <c r="DK181" s="477"/>
      <c r="DL181" s="477"/>
      <c r="DM181" s="477"/>
      <c r="DN181" s="477"/>
      <c r="DO181" s="477"/>
      <c r="DP181" s="477"/>
      <c r="DQ181" s="477"/>
      <c r="DR181" s="477"/>
      <c r="DS181" s="477"/>
      <c r="DT181" s="477"/>
      <c r="DU181" s="477"/>
      <c r="DV181" s="477"/>
      <c r="DW181" s="477"/>
      <c r="DX181" s="477"/>
      <c r="DY181" s="477"/>
      <c r="DZ181" s="477"/>
      <c r="EA181" s="477"/>
      <c r="EB181" s="477"/>
      <c r="EC181" s="477"/>
      <c r="ED181" s="477"/>
      <c r="EE181" s="477"/>
      <c r="EF181" s="477"/>
      <c r="EG181" s="477"/>
      <c r="EH181" s="477"/>
      <c r="EI181" s="477"/>
      <c r="EJ181" s="477"/>
      <c r="EK181" s="477"/>
      <c r="EL181" s="477"/>
      <c r="EM181" s="477"/>
      <c r="EN181" s="477"/>
      <c r="EO181" s="477"/>
      <c r="EP181" s="477"/>
      <c r="EQ181" s="477"/>
      <c r="ER181" s="477"/>
      <c r="ES181" s="477"/>
      <c r="ET181" s="477"/>
      <c r="EU181" s="477"/>
      <c r="EV181" s="477"/>
      <c r="EW181" s="477"/>
      <c r="EX181" s="477"/>
      <c r="EY181" s="477"/>
      <c r="EZ181" s="477"/>
      <c r="FA181" s="477"/>
      <c r="FB181" s="477"/>
      <c r="FC181" s="477"/>
      <c r="FD181" s="477"/>
      <c r="FE181" s="477"/>
      <c r="FF181" s="477"/>
      <c r="FG181" s="477"/>
      <c r="FH181" s="477"/>
      <c r="FI181" s="477"/>
      <c r="FJ181" s="477"/>
      <c r="FK181" s="477"/>
      <c r="FL181" s="477"/>
      <c r="FM181" s="477"/>
      <c r="FN181" s="477"/>
      <c r="FO181" s="477"/>
      <c r="FP181" s="477"/>
      <c r="FQ181" s="477"/>
      <c r="FR181" s="477"/>
      <c r="FS181" s="477"/>
      <c r="FT181" s="477"/>
      <c r="FU181" s="477"/>
      <c r="FV181" s="477"/>
      <c r="FW181" s="477"/>
      <c r="FX181" s="477"/>
      <c r="FY181" s="477"/>
      <c r="FZ181" s="477"/>
    </row>
    <row r="182" spans="1:182" s="2" customFormat="1" x14ac:dyDescent="0.3">
      <c r="A182" s="394" t="s">
        <v>216</v>
      </c>
      <c r="B182" s="395" t="s">
        <v>514</v>
      </c>
      <c r="C182" s="395" t="s">
        <v>562</v>
      </c>
      <c r="D182" s="305" t="s">
        <v>566</v>
      </c>
      <c r="E182" s="304" t="s">
        <v>2579</v>
      </c>
      <c r="F182" s="394" t="s">
        <v>194</v>
      </c>
      <c r="G182" s="396" t="s">
        <v>186</v>
      </c>
      <c r="H182" s="304" t="s">
        <v>258</v>
      </c>
      <c r="I182" s="386" t="s">
        <v>111</v>
      </c>
      <c r="J182" s="397" t="s">
        <v>94</v>
      </c>
      <c r="K182" s="398" t="s">
        <v>94</v>
      </c>
      <c r="L182" s="398" t="s">
        <v>94</v>
      </c>
      <c r="M182" s="389" t="s">
        <v>1208</v>
      </c>
      <c r="N182" s="399" t="s">
        <v>1220</v>
      </c>
      <c r="O182" s="400" t="s">
        <v>1198</v>
      </c>
      <c r="P182" s="399" t="s">
        <v>2067</v>
      </c>
      <c r="Q182" s="305" t="s">
        <v>1227</v>
      </c>
      <c r="R182" s="401" t="s">
        <v>1236</v>
      </c>
      <c r="S182" s="305" t="s">
        <v>1252</v>
      </c>
      <c r="T182" s="401" t="s">
        <v>1262</v>
      </c>
      <c r="U182" s="405" t="s">
        <v>1157</v>
      </c>
      <c r="V182" s="305" t="s">
        <v>1308</v>
      </c>
      <c r="W182" s="305"/>
      <c r="X182" s="771"/>
      <c r="Y182" s="477"/>
      <c r="Z182" s="477"/>
      <c r="AA182" s="477"/>
      <c r="AB182" s="477"/>
      <c r="AC182" s="477"/>
      <c r="AD182" s="477"/>
      <c r="AE182" s="477"/>
      <c r="AF182" s="477"/>
      <c r="AG182" s="477"/>
      <c r="AH182" s="477"/>
      <c r="AI182" s="477"/>
      <c r="AJ182" s="477"/>
      <c r="AK182" s="477"/>
      <c r="AL182" s="477"/>
      <c r="AM182" s="477"/>
      <c r="AN182" s="477"/>
      <c r="AO182" s="477"/>
      <c r="AP182" s="477"/>
      <c r="AQ182" s="477"/>
      <c r="AR182" s="477"/>
      <c r="AS182" s="477"/>
      <c r="AT182" s="477"/>
      <c r="AU182" s="477"/>
      <c r="AV182" s="477"/>
      <c r="AW182" s="477"/>
      <c r="AX182" s="477"/>
      <c r="AY182" s="477"/>
      <c r="AZ182" s="477"/>
      <c r="BA182" s="477"/>
      <c r="BB182" s="477"/>
      <c r="BC182" s="477"/>
      <c r="BD182" s="477"/>
      <c r="BE182" s="477"/>
      <c r="BF182" s="477"/>
      <c r="BG182" s="477"/>
      <c r="BH182" s="477"/>
      <c r="BI182" s="477"/>
      <c r="BJ182" s="477"/>
      <c r="BK182" s="477"/>
      <c r="BL182" s="477"/>
      <c r="BM182" s="477"/>
      <c r="BN182" s="477"/>
      <c r="BO182" s="477"/>
      <c r="BP182" s="477"/>
      <c r="BQ182" s="477"/>
      <c r="BR182" s="477"/>
      <c r="BS182" s="477"/>
      <c r="BT182" s="477"/>
      <c r="BU182" s="477"/>
      <c r="BV182" s="477"/>
      <c r="BW182" s="477"/>
      <c r="BX182" s="477"/>
      <c r="BY182" s="477"/>
      <c r="BZ182" s="477"/>
      <c r="CA182" s="477"/>
      <c r="CB182" s="477"/>
      <c r="CC182" s="477"/>
      <c r="CD182" s="477"/>
      <c r="CE182" s="477"/>
      <c r="CF182" s="477"/>
      <c r="CG182" s="477"/>
      <c r="CH182" s="477"/>
      <c r="CI182" s="477"/>
      <c r="CJ182" s="477"/>
      <c r="CK182" s="477"/>
      <c r="CL182" s="477"/>
      <c r="CM182" s="477"/>
      <c r="CN182" s="477"/>
      <c r="CO182" s="477"/>
      <c r="CP182" s="477"/>
      <c r="CQ182" s="477"/>
      <c r="CR182" s="477"/>
      <c r="CS182" s="477"/>
      <c r="CT182" s="477"/>
      <c r="CU182" s="477"/>
      <c r="CV182" s="477"/>
      <c r="CW182" s="477"/>
      <c r="CX182" s="477"/>
      <c r="CY182" s="477"/>
      <c r="CZ182" s="477"/>
      <c r="DA182" s="477"/>
      <c r="DB182" s="477"/>
      <c r="DC182" s="477"/>
      <c r="DD182" s="477"/>
      <c r="DE182" s="477"/>
      <c r="DF182" s="477"/>
      <c r="DG182" s="477"/>
      <c r="DH182" s="477"/>
      <c r="DI182" s="477"/>
      <c r="DJ182" s="477"/>
      <c r="DK182" s="477"/>
      <c r="DL182" s="477"/>
      <c r="DM182" s="477"/>
      <c r="DN182" s="477"/>
      <c r="DO182" s="477"/>
      <c r="DP182" s="477"/>
      <c r="DQ182" s="477"/>
      <c r="DR182" s="477"/>
      <c r="DS182" s="477"/>
      <c r="DT182" s="477"/>
      <c r="DU182" s="477"/>
      <c r="DV182" s="477"/>
      <c r="DW182" s="477"/>
      <c r="DX182" s="477"/>
      <c r="DY182" s="477"/>
      <c r="DZ182" s="477"/>
      <c r="EA182" s="477"/>
      <c r="EB182" s="477"/>
      <c r="EC182" s="477"/>
      <c r="ED182" s="477"/>
      <c r="EE182" s="477"/>
      <c r="EF182" s="477"/>
      <c r="EG182" s="477"/>
      <c r="EH182" s="477"/>
      <c r="EI182" s="477"/>
      <c r="EJ182" s="477"/>
      <c r="EK182" s="477"/>
      <c r="EL182" s="477"/>
      <c r="EM182" s="477"/>
      <c r="EN182" s="477"/>
      <c r="EO182" s="477"/>
      <c r="EP182" s="477"/>
      <c r="EQ182" s="477"/>
      <c r="ER182" s="477"/>
      <c r="ES182" s="477"/>
      <c r="ET182" s="477"/>
      <c r="EU182" s="477"/>
      <c r="EV182" s="477"/>
      <c r="EW182" s="477"/>
      <c r="EX182" s="477"/>
      <c r="EY182" s="477"/>
      <c r="EZ182" s="477"/>
      <c r="FA182" s="477"/>
      <c r="FB182" s="477"/>
      <c r="FC182" s="477"/>
      <c r="FD182" s="477"/>
      <c r="FE182" s="477"/>
      <c r="FF182" s="477"/>
      <c r="FG182" s="477"/>
      <c r="FH182" s="477"/>
      <c r="FI182" s="477"/>
      <c r="FJ182" s="477"/>
      <c r="FK182" s="477"/>
      <c r="FL182" s="477"/>
      <c r="FM182" s="477"/>
      <c r="FN182" s="477"/>
      <c r="FO182" s="477"/>
      <c r="FP182" s="477"/>
      <c r="FQ182" s="477"/>
      <c r="FR182" s="477"/>
      <c r="FS182" s="477"/>
      <c r="FT182" s="477"/>
      <c r="FU182" s="477"/>
      <c r="FV182" s="477"/>
      <c r="FW182" s="477"/>
      <c r="FX182" s="477"/>
      <c r="FY182" s="477"/>
      <c r="FZ182" s="477"/>
    </row>
    <row r="183" spans="1:182" s="2" customFormat="1" ht="15" customHeight="1" x14ac:dyDescent="0.3">
      <c r="A183" s="394" t="s">
        <v>216</v>
      </c>
      <c r="B183" s="395" t="s">
        <v>514</v>
      </c>
      <c r="C183" s="395" t="s">
        <v>562</v>
      </c>
      <c r="D183" s="305" t="s">
        <v>568</v>
      </c>
      <c r="E183" s="304" t="s">
        <v>2619</v>
      </c>
      <c r="F183" s="394" t="s">
        <v>194</v>
      </c>
      <c r="G183" s="396" t="s">
        <v>186</v>
      </c>
      <c r="H183" s="304" t="s">
        <v>258</v>
      </c>
      <c r="I183" s="386" t="s">
        <v>111</v>
      </c>
      <c r="J183" s="397" t="s">
        <v>94</v>
      </c>
      <c r="K183" s="398" t="s">
        <v>94</v>
      </c>
      <c r="L183" s="398" t="s">
        <v>94</v>
      </c>
      <c r="M183" s="389" t="s">
        <v>111</v>
      </c>
      <c r="N183" s="399" t="s">
        <v>1220</v>
      </c>
      <c r="O183" s="400" t="s">
        <v>1198</v>
      </c>
      <c r="P183" s="399" t="s">
        <v>2067</v>
      </c>
      <c r="Q183" s="305" t="s">
        <v>1227</v>
      </c>
      <c r="R183" s="401" t="s">
        <v>1236</v>
      </c>
      <c r="S183" s="305" t="s">
        <v>1252</v>
      </c>
      <c r="T183" s="401" t="s">
        <v>1262</v>
      </c>
      <c r="U183" s="402" t="s">
        <v>1157</v>
      </c>
      <c r="V183" s="305" t="s">
        <v>544</v>
      </c>
      <c r="W183" s="305"/>
      <c r="X183" s="771"/>
      <c r="Y183" s="477"/>
      <c r="Z183" s="477"/>
      <c r="AA183" s="477"/>
      <c r="AB183" s="477"/>
      <c r="AC183" s="477"/>
      <c r="AD183" s="477"/>
      <c r="AE183" s="477"/>
      <c r="AF183" s="477"/>
      <c r="AG183" s="477"/>
      <c r="AH183" s="477"/>
      <c r="AI183" s="477"/>
      <c r="AJ183" s="477"/>
      <c r="AK183" s="477"/>
      <c r="AL183" s="477"/>
      <c r="AM183" s="477"/>
      <c r="AN183" s="477"/>
      <c r="AO183" s="477"/>
      <c r="AP183" s="477"/>
      <c r="AQ183" s="477"/>
      <c r="AR183" s="477"/>
      <c r="AS183" s="477"/>
      <c r="AT183" s="477"/>
      <c r="AU183" s="477"/>
      <c r="AV183" s="477"/>
      <c r="AW183" s="477"/>
      <c r="AX183" s="477"/>
      <c r="AY183" s="477"/>
      <c r="AZ183" s="477"/>
      <c r="BA183" s="477"/>
      <c r="BB183" s="477"/>
      <c r="BC183" s="477"/>
      <c r="BD183" s="477"/>
      <c r="BE183" s="477"/>
      <c r="BF183" s="477"/>
      <c r="BG183" s="477"/>
      <c r="BH183" s="477"/>
      <c r="BI183" s="477"/>
      <c r="BJ183" s="477"/>
      <c r="BK183" s="477"/>
      <c r="BL183" s="477"/>
      <c r="BM183" s="477"/>
      <c r="BN183" s="477"/>
      <c r="BO183" s="477"/>
      <c r="BP183" s="477"/>
      <c r="BQ183" s="477"/>
      <c r="BR183" s="477"/>
      <c r="BS183" s="477"/>
      <c r="BT183" s="477"/>
      <c r="BU183" s="477"/>
      <c r="BV183" s="477"/>
      <c r="BW183" s="477"/>
      <c r="BX183" s="477"/>
      <c r="BY183" s="477"/>
      <c r="BZ183" s="477"/>
      <c r="CA183" s="477"/>
      <c r="CB183" s="477"/>
      <c r="CC183" s="477"/>
      <c r="CD183" s="477"/>
      <c r="CE183" s="477"/>
      <c r="CF183" s="477"/>
      <c r="CG183" s="477"/>
      <c r="CH183" s="477"/>
      <c r="CI183" s="477"/>
      <c r="CJ183" s="477"/>
      <c r="CK183" s="477"/>
      <c r="CL183" s="477"/>
      <c r="CM183" s="477"/>
      <c r="CN183" s="477"/>
      <c r="CO183" s="477"/>
      <c r="CP183" s="477"/>
      <c r="CQ183" s="477"/>
      <c r="CR183" s="477"/>
      <c r="CS183" s="477"/>
      <c r="CT183" s="477"/>
      <c r="CU183" s="477"/>
      <c r="CV183" s="477"/>
      <c r="CW183" s="477"/>
      <c r="CX183" s="477"/>
      <c r="CY183" s="477"/>
      <c r="CZ183" s="477"/>
      <c r="DA183" s="477"/>
      <c r="DB183" s="477"/>
      <c r="DC183" s="477"/>
      <c r="DD183" s="477"/>
      <c r="DE183" s="477"/>
      <c r="DF183" s="477"/>
      <c r="DG183" s="477"/>
      <c r="DH183" s="477"/>
      <c r="DI183" s="477"/>
      <c r="DJ183" s="477"/>
      <c r="DK183" s="477"/>
      <c r="DL183" s="477"/>
      <c r="DM183" s="477"/>
      <c r="DN183" s="477"/>
      <c r="DO183" s="477"/>
      <c r="DP183" s="477"/>
      <c r="DQ183" s="477"/>
      <c r="DR183" s="477"/>
      <c r="DS183" s="477"/>
      <c r="DT183" s="477"/>
      <c r="DU183" s="477"/>
      <c r="DV183" s="477"/>
      <c r="DW183" s="477"/>
      <c r="DX183" s="477"/>
      <c r="DY183" s="477"/>
      <c r="DZ183" s="477"/>
      <c r="EA183" s="477"/>
      <c r="EB183" s="477"/>
      <c r="EC183" s="477"/>
      <c r="ED183" s="477"/>
      <c r="EE183" s="477"/>
      <c r="EF183" s="477"/>
      <c r="EG183" s="477"/>
      <c r="EH183" s="477"/>
      <c r="EI183" s="477"/>
      <c r="EJ183" s="477"/>
      <c r="EK183" s="477"/>
      <c r="EL183" s="477"/>
      <c r="EM183" s="477"/>
      <c r="EN183" s="477"/>
      <c r="EO183" s="477"/>
      <c r="EP183" s="477"/>
      <c r="EQ183" s="477"/>
      <c r="ER183" s="477"/>
      <c r="ES183" s="477"/>
      <c r="ET183" s="477"/>
      <c r="EU183" s="477"/>
      <c r="EV183" s="477"/>
      <c r="EW183" s="477"/>
      <c r="EX183" s="477"/>
      <c r="EY183" s="477"/>
      <c r="EZ183" s="477"/>
      <c r="FA183" s="477"/>
      <c r="FB183" s="477"/>
      <c r="FC183" s="477"/>
      <c r="FD183" s="477"/>
      <c r="FE183" s="477"/>
      <c r="FF183" s="477"/>
      <c r="FG183" s="477"/>
      <c r="FH183" s="477"/>
      <c r="FI183" s="477"/>
      <c r="FJ183" s="477"/>
      <c r="FK183" s="477"/>
      <c r="FL183" s="477"/>
      <c r="FM183" s="477"/>
      <c r="FN183" s="477"/>
      <c r="FO183" s="477"/>
      <c r="FP183" s="477"/>
      <c r="FQ183" s="477"/>
      <c r="FR183" s="477"/>
      <c r="FS183" s="477"/>
      <c r="FT183" s="477"/>
      <c r="FU183" s="477"/>
      <c r="FV183" s="477"/>
      <c r="FW183" s="477"/>
      <c r="FX183" s="477"/>
      <c r="FY183" s="477"/>
      <c r="FZ183" s="477"/>
    </row>
    <row r="184" spans="1:182" s="2" customFormat="1" x14ac:dyDescent="0.3">
      <c r="A184" s="394" t="s">
        <v>216</v>
      </c>
      <c r="B184" s="395" t="s">
        <v>514</v>
      </c>
      <c r="C184" s="395" t="s">
        <v>562</v>
      </c>
      <c r="D184" s="305" t="s">
        <v>570</v>
      </c>
      <c r="E184" s="304" t="s">
        <v>2621</v>
      </c>
      <c r="F184" s="394" t="s">
        <v>194</v>
      </c>
      <c r="G184" s="396" t="s">
        <v>186</v>
      </c>
      <c r="H184" s="304" t="s">
        <v>258</v>
      </c>
      <c r="I184" s="386" t="s">
        <v>111</v>
      </c>
      <c r="J184" s="397" t="s">
        <v>94</v>
      </c>
      <c r="K184" s="398" t="s">
        <v>94</v>
      </c>
      <c r="L184" s="398" t="s">
        <v>94</v>
      </c>
      <c r="M184" s="389" t="s">
        <v>111</v>
      </c>
      <c r="N184" s="399" t="s">
        <v>1220</v>
      </c>
      <c r="O184" s="400" t="s">
        <v>1198</v>
      </c>
      <c r="P184" s="399" t="s">
        <v>2067</v>
      </c>
      <c r="Q184" s="305" t="s">
        <v>1227</v>
      </c>
      <c r="R184" s="401" t="s">
        <v>1236</v>
      </c>
      <c r="S184" s="305" t="s">
        <v>1252</v>
      </c>
      <c r="T184" s="401" t="s">
        <v>1262</v>
      </c>
      <c r="U184" s="402" t="s">
        <v>1157</v>
      </c>
      <c r="V184" s="305" t="s">
        <v>544</v>
      </c>
      <c r="W184" s="305"/>
      <c r="X184" s="771"/>
      <c r="Y184" s="477"/>
      <c r="Z184" s="477"/>
      <c r="AA184" s="477"/>
      <c r="AB184" s="477"/>
      <c r="AC184" s="477"/>
      <c r="AD184" s="477"/>
      <c r="AE184" s="477"/>
      <c r="AF184" s="477"/>
      <c r="AG184" s="477"/>
      <c r="AH184" s="477"/>
      <c r="AI184" s="477"/>
      <c r="AJ184" s="477"/>
      <c r="AK184" s="477"/>
      <c r="AL184" s="477"/>
      <c r="AM184" s="477"/>
      <c r="AN184" s="477"/>
      <c r="AO184" s="477"/>
      <c r="AP184" s="477"/>
      <c r="AQ184" s="477"/>
      <c r="AR184" s="477"/>
      <c r="AS184" s="477"/>
      <c r="AT184" s="477"/>
      <c r="AU184" s="477"/>
      <c r="AV184" s="477"/>
      <c r="AW184" s="477"/>
      <c r="AX184" s="477"/>
      <c r="AY184" s="477"/>
      <c r="AZ184" s="477"/>
      <c r="BA184" s="477"/>
      <c r="BB184" s="477"/>
      <c r="BC184" s="477"/>
      <c r="BD184" s="477"/>
      <c r="BE184" s="477"/>
      <c r="BF184" s="477"/>
      <c r="BG184" s="477"/>
      <c r="BH184" s="477"/>
      <c r="BI184" s="477"/>
      <c r="BJ184" s="477"/>
      <c r="BK184" s="477"/>
      <c r="BL184" s="477"/>
      <c r="BM184" s="477"/>
      <c r="BN184" s="477"/>
      <c r="BO184" s="477"/>
      <c r="BP184" s="477"/>
      <c r="BQ184" s="477"/>
      <c r="BR184" s="477"/>
      <c r="BS184" s="477"/>
      <c r="BT184" s="477"/>
      <c r="BU184" s="477"/>
      <c r="BV184" s="477"/>
      <c r="BW184" s="477"/>
      <c r="BX184" s="477"/>
      <c r="BY184" s="477"/>
      <c r="BZ184" s="477"/>
      <c r="CA184" s="477"/>
      <c r="CB184" s="477"/>
      <c r="CC184" s="477"/>
      <c r="CD184" s="477"/>
      <c r="CE184" s="477"/>
      <c r="CF184" s="477"/>
      <c r="CG184" s="477"/>
      <c r="CH184" s="477"/>
      <c r="CI184" s="477"/>
      <c r="CJ184" s="477"/>
      <c r="CK184" s="477"/>
      <c r="CL184" s="477"/>
      <c r="CM184" s="477"/>
      <c r="CN184" s="477"/>
      <c r="CO184" s="477"/>
      <c r="CP184" s="477"/>
      <c r="CQ184" s="477"/>
      <c r="CR184" s="477"/>
      <c r="CS184" s="477"/>
      <c r="CT184" s="477"/>
      <c r="CU184" s="477"/>
      <c r="CV184" s="477"/>
      <c r="CW184" s="477"/>
      <c r="CX184" s="477"/>
      <c r="CY184" s="477"/>
      <c r="CZ184" s="477"/>
      <c r="DA184" s="477"/>
      <c r="DB184" s="477"/>
      <c r="DC184" s="477"/>
      <c r="DD184" s="477"/>
      <c r="DE184" s="477"/>
      <c r="DF184" s="477"/>
      <c r="DG184" s="477"/>
      <c r="DH184" s="477"/>
      <c r="DI184" s="477"/>
      <c r="DJ184" s="477"/>
      <c r="DK184" s="477"/>
      <c r="DL184" s="477"/>
      <c r="DM184" s="477"/>
      <c r="DN184" s="477"/>
      <c r="DO184" s="477"/>
      <c r="DP184" s="477"/>
      <c r="DQ184" s="477"/>
      <c r="DR184" s="477"/>
      <c r="DS184" s="477"/>
      <c r="DT184" s="477"/>
      <c r="DU184" s="477"/>
      <c r="DV184" s="477"/>
      <c r="DW184" s="477"/>
      <c r="DX184" s="477"/>
      <c r="DY184" s="477"/>
      <c r="DZ184" s="477"/>
      <c r="EA184" s="477"/>
      <c r="EB184" s="477"/>
      <c r="EC184" s="477"/>
      <c r="ED184" s="477"/>
      <c r="EE184" s="477"/>
      <c r="EF184" s="477"/>
      <c r="EG184" s="477"/>
      <c r="EH184" s="477"/>
      <c r="EI184" s="477"/>
      <c r="EJ184" s="477"/>
      <c r="EK184" s="477"/>
      <c r="EL184" s="477"/>
      <c r="EM184" s="477"/>
      <c r="EN184" s="477"/>
      <c r="EO184" s="477"/>
      <c r="EP184" s="477"/>
      <c r="EQ184" s="477"/>
      <c r="ER184" s="477"/>
      <c r="ES184" s="477"/>
      <c r="ET184" s="477"/>
      <c r="EU184" s="477"/>
      <c r="EV184" s="477"/>
      <c r="EW184" s="477"/>
      <c r="EX184" s="477"/>
      <c r="EY184" s="477"/>
      <c r="EZ184" s="477"/>
      <c r="FA184" s="477"/>
      <c r="FB184" s="477"/>
      <c r="FC184" s="477"/>
      <c r="FD184" s="477"/>
      <c r="FE184" s="477"/>
      <c r="FF184" s="477"/>
      <c r="FG184" s="477"/>
      <c r="FH184" s="477"/>
      <c r="FI184" s="477"/>
      <c r="FJ184" s="477"/>
      <c r="FK184" s="477"/>
      <c r="FL184" s="477"/>
      <c r="FM184" s="477"/>
      <c r="FN184" s="477"/>
      <c r="FO184" s="477"/>
      <c r="FP184" s="477"/>
      <c r="FQ184" s="477"/>
      <c r="FR184" s="477"/>
      <c r="FS184" s="477"/>
      <c r="FT184" s="477"/>
      <c r="FU184" s="477"/>
      <c r="FV184" s="477"/>
      <c r="FW184" s="477"/>
      <c r="FX184" s="477"/>
      <c r="FY184" s="477"/>
      <c r="FZ184" s="477"/>
    </row>
    <row r="185" spans="1:182" s="2" customFormat="1" x14ac:dyDescent="0.3">
      <c r="A185" s="394" t="s">
        <v>216</v>
      </c>
      <c r="B185" s="395" t="s">
        <v>514</v>
      </c>
      <c r="C185" s="395" t="s">
        <v>562</v>
      </c>
      <c r="D185" s="305" t="s">
        <v>572</v>
      </c>
      <c r="E185" s="304" t="s">
        <v>2622</v>
      </c>
      <c r="F185" s="394" t="s">
        <v>194</v>
      </c>
      <c r="G185" s="396" t="s">
        <v>186</v>
      </c>
      <c r="H185" s="304" t="s">
        <v>258</v>
      </c>
      <c r="I185" s="386" t="s">
        <v>111</v>
      </c>
      <c r="J185" s="397" t="s">
        <v>94</v>
      </c>
      <c r="K185" s="398" t="s">
        <v>94</v>
      </c>
      <c r="L185" s="398" t="s">
        <v>94</v>
      </c>
      <c r="M185" s="389" t="s">
        <v>111</v>
      </c>
      <c r="N185" s="399" t="s">
        <v>1220</v>
      </c>
      <c r="O185" s="400" t="s">
        <v>1198</v>
      </c>
      <c r="P185" s="399" t="s">
        <v>2067</v>
      </c>
      <c r="Q185" s="305" t="s">
        <v>1227</v>
      </c>
      <c r="R185" s="401" t="s">
        <v>1236</v>
      </c>
      <c r="S185" s="305" t="s">
        <v>1252</v>
      </c>
      <c r="T185" s="401" t="s">
        <v>1262</v>
      </c>
      <c r="U185" s="402" t="s">
        <v>1157</v>
      </c>
      <c r="V185" s="305" t="s">
        <v>544</v>
      </c>
      <c r="W185" s="305"/>
      <c r="X185" s="771"/>
      <c r="Y185" s="477"/>
      <c r="Z185" s="477"/>
      <c r="AA185" s="477"/>
      <c r="AB185" s="477"/>
      <c r="AC185" s="477"/>
      <c r="AD185" s="477"/>
      <c r="AE185" s="477"/>
      <c r="AF185" s="477"/>
      <c r="AG185" s="477"/>
      <c r="AH185" s="477"/>
      <c r="AI185" s="477"/>
      <c r="AJ185" s="477"/>
      <c r="AK185" s="477"/>
      <c r="AL185" s="477"/>
      <c r="AM185" s="477"/>
      <c r="AN185" s="477"/>
      <c r="AO185" s="477"/>
      <c r="AP185" s="477"/>
      <c r="AQ185" s="477"/>
      <c r="AR185" s="477"/>
      <c r="AS185" s="477"/>
      <c r="AT185" s="477"/>
      <c r="AU185" s="477"/>
      <c r="AV185" s="477"/>
      <c r="AW185" s="477"/>
      <c r="AX185" s="477"/>
      <c r="AY185" s="477"/>
      <c r="AZ185" s="477"/>
      <c r="BA185" s="477"/>
      <c r="BB185" s="477"/>
      <c r="BC185" s="477"/>
      <c r="BD185" s="477"/>
      <c r="BE185" s="477"/>
      <c r="BF185" s="477"/>
      <c r="BG185" s="477"/>
      <c r="BH185" s="477"/>
      <c r="BI185" s="477"/>
      <c r="BJ185" s="477"/>
      <c r="BK185" s="477"/>
      <c r="BL185" s="477"/>
      <c r="BM185" s="477"/>
      <c r="BN185" s="477"/>
      <c r="BO185" s="477"/>
      <c r="BP185" s="477"/>
      <c r="BQ185" s="477"/>
      <c r="BR185" s="477"/>
      <c r="BS185" s="477"/>
      <c r="BT185" s="477"/>
      <c r="BU185" s="477"/>
      <c r="BV185" s="477"/>
      <c r="BW185" s="477"/>
      <c r="BX185" s="477"/>
      <c r="BY185" s="477"/>
      <c r="BZ185" s="477"/>
      <c r="CA185" s="477"/>
      <c r="CB185" s="477"/>
      <c r="CC185" s="477"/>
      <c r="CD185" s="477"/>
      <c r="CE185" s="477"/>
      <c r="CF185" s="477"/>
      <c r="CG185" s="477"/>
      <c r="CH185" s="477"/>
      <c r="CI185" s="477"/>
      <c r="CJ185" s="477"/>
      <c r="CK185" s="477"/>
      <c r="CL185" s="477"/>
      <c r="CM185" s="477"/>
      <c r="CN185" s="477"/>
      <c r="CO185" s="477"/>
      <c r="CP185" s="477"/>
      <c r="CQ185" s="477"/>
      <c r="CR185" s="477"/>
      <c r="CS185" s="477"/>
      <c r="CT185" s="477"/>
      <c r="CU185" s="477"/>
      <c r="CV185" s="477"/>
      <c r="CW185" s="477"/>
      <c r="CX185" s="477"/>
      <c r="CY185" s="477"/>
      <c r="CZ185" s="477"/>
      <c r="DA185" s="477"/>
      <c r="DB185" s="477"/>
      <c r="DC185" s="477"/>
      <c r="DD185" s="477"/>
      <c r="DE185" s="477"/>
      <c r="DF185" s="477"/>
      <c r="DG185" s="477"/>
      <c r="DH185" s="477"/>
      <c r="DI185" s="477"/>
      <c r="DJ185" s="477"/>
      <c r="DK185" s="477"/>
      <c r="DL185" s="477"/>
      <c r="DM185" s="477"/>
      <c r="DN185" s="477"/>
      <c r="DO185" s="477"/>
      <c r="DP185" s="477"/>
      <c r="DQ185" s="477"/>
      <c r="DR185" s="477"/>
      <c r="DS185" s="477"/>
      <c r="DT185" s="477"/>
      <c r="DU185" s="477"/>
      <c r="DV185" s="477"/>
      <c r="DW185" s="477"/>
      <c r="DX185" s="477"/>
      <c r="DY185" s="477"/>
      <c r="DZ185" s="477"/>
      <c r="EA185" s="477"/>
      <c r="EB185" s="477"/>
      <c r="EC185" s="477"/>
      <c r="ED185" s="477"/>
      <c r="EE185" s="477"/>
      <c r="EF185" s="477"/>
      <c r="EG185" s="477"/>
      <c r="EH185" s="477"/>
      <c r="EI185" s="477"/>
      <c r="EJ185" s="477"/>
      <c r="EK185" s="477"/>
      <c r="EL185" s="477"/>
      <c r="EM185" s="477"/>
      <c r="EN185" s="477"/>
      <c r="EO185" s="477"/>
      <c r="EP185" s="477"/>
      <c r="EQ185" s="477"/>
      <c r="ER185" s="477"/>
      <c r="ES185" s="477"/>
      <c r="ET185" s="477"/>
      <c r="EU185" s="477"/>
      <c r="EV185" s="477"/>
      <c r="EW185" s="477"/>
      <c r="EX185" s="477"/>
      <c r="EY185" s="477"/>
      <c r="EZ185" s="477"/>
      <c r="FA185" s="477"/>
      <c r="FB185" s="477"/>
      <c r="FC185" s="477"/>
      <c r="FD185" s="477"/>
      <c r="FE185" s="477"/>
      <c r="FF185" s="477"/>
      <c r="FG185" s="477"/>
      <c r="FH185" s="477"/>
      <c r="FI185" s="477"/>
      <c r="FJ185" s="477"/>
      <c r="FK185" s="477"/>
      <c r="FL185" s="477"/>
      <c r="FM185" s="477"/>
      <c r="FN185" s="477"/>
      <c r="FO185" s="477"/>
      <c r="FP185" s="477"/>
      <c r="FQ185" s="477"/>
      <c r="FR185" s="477"/>
      <c r="FS185" s="477"/>
      <c r="FT185" s="477"/>
      <c r="FU185" s="477"/>
      <c r="FV185" s="477"/>
      <c r="FW185" s="477"/>
      <c r="FX185" s="477"/>
      <c r="FY185" s="477"/>
      <c r="FZ185" s="477"/>
    </row>
    <row r="186" spans="1:182" s="2" customFormat="1" ht="15" customHeight="1" x14ac:dyDescent="0.3">
      <c r="A186" s="394" t="s">
        <v>216</v>
      </c>
      <c r="B186" s="395" t="s">
        <v>514</v>
      </c>
      <c r="C186" s="395" t="s">
        <v>562</v>
      </c>
      <c r="D186" s="305" t="s">
        <v>574</v>
      </c>
      <c r="E186" s="304" t="s">
        <v>2623</v>
      </c>
      <c r="F186" s="394" t="s">
        <v>194</v>
      </c>
      <c r="G186" s="396" t="s">
        <v>186</v>
      </c>
      <c r="H186" s="304" t="s">
        <v>258</v>
      </c>
      <c r="I186" s="386" t="s">
        <v>111</v>
      </c>
      <c r="J186" s="397" t="s">
        <v>94</v>
      </c>
      <c r="K186" s="398" t="s">
        <v>94</v>
      </c>
      <c r="L186" s="398" t="s">
        <v>94</v>
      </c>
      <c r="M186" s="389" t="s">
        <v>111</v>
      </c>
      <c r="N186" s="399" t="s">
        <v>1220</v>
      </c>
      <c r="O186" s="400" t="s">
        <v>1198</v>
      </c>
      <c r="P186" s="399" t="s">
        <v>2067</v>
      </c>
      <c r="Q186" s="305" t="s">
        <v>1227</v>
      </c>
      <c r="R186" s="401" t="s">
        <v>1236</v>
      </c>
      <c r="S186" s="305" t="s">
        <v>1252</v>
      </c>
      <c r="T186" s="401" t="s">
        <v>1262</v>
      </c>
      <c r="U186" s="402" t="s">
        <v>1157</v>
      </c>
      <c r="V186" s="305" t="s">
        <v>544</v>
      </c>
      <c r="W186" s="305"/>
      <c r="X186" s="771"/>
      <c r="Y186" s="477"/>
      <c r="Z186" s="477"/>
      <c r="AA186" s="477"/>
      <c r="AB186" s="477"/>
      <c r="AC186" s="477"/>
      <c r="AD186" s="477"/>
      <c r="AE186" s="477"/>
      <c r="AF186" s="477"/>
      <c r="AG186" s="477"/>
      <c r="AH186" s="477"/>
      <c r="AI186" s="477"/>
      <c r="AJ186" s="477"/>
      <c r="AK186" s="477"/>
      <c r="AL186" s="477"/>
      <c r="AM186" s="477"/>
      <c r="AN186" s="477"/>
      <c r="AO186" s="477"/>
      <c r="AP186" s="477"/>
      <c r="AQ186" s="477"/>
      <c r="AR186" s="477"/>
      <c r="AS186" s="477"/>
      <c r="AT186" s="477"/>
      <c r="AU186" s="477"/>
      <c r="AV186" s="477"/>
      <c r="AW186" s="477"/>
      <c r="AX186" s="477"/>
      <c r="AY186" s="477"/>
      <c r="AZ186" s="477"/>
      <c r="BA186" s="477"/>
      <c r="BB186" s="477"/>
      <c r="BC186" s="477"/>
      <c r="BD186" s="477"/>
      <c r="BE186" s="477"/>
      <c r="BF186" s="477"/>
      <c r="BG186" s="477"/>
      <c r="BH186" s="477"/>
      <c r="BI186" s="477"/>
      <c r="BJ186" s="477"/>
      <c r="BK186" s="477"/>
      <c r="BL186" s="477"/>
      <c r="BM186" s="477"/>
      <c r="BN186" s="477"/>
      <c r="BO186" s="477"/>
      <c r="BP186" s="477"/>
      <c r="BQ186" s="477"/>
      <c r="BR186" s="477"/>
      <c r="BS186" s="477"/>
      <c r="BT186" s="477"/>
      <c r="BU186" s="477"/>
      <c r="BV186" s="477"/>
      <c r="BW186" s="477"/>
      <c r="BX186" s="477"/>
      <c r="BY186" s="477"/>
      <c r="BZ186" s="477"/>
      <c r="CA186" s="477"/>
      <c r="CB186" s="477"/>
      <c r="CC186" s="477"/>
      <c r="CD186" s="477"/>
      <c r="CE186" s="477"/>
      <c r="CF186" s="477"/>
      <c r="CG186" s="477"/>
      <c r="CH186" s="477"/>
      <c r="CI186" s="477"/>
      <c r="CJ186" s="477"/>
      <c r="CK186" s="477"/>
      <c r="CL186" s="477"/>
      <c r="CM186" s="477"/>
      <c r="CN186" s="477"/>
      <c r="CO186" s="477"/>
      <c r="CP186" s="477"/>
      <c r="CQ186" s="477"/>
      <c r="CR186" s="477"/>
      <c r="CS186" s="477"/>
      <c r="CT186" s="477"/>
      <c r="CU186" s="477"/>
      <c r="CV186" s="477"/>
      <c r="CW186" s="477"/>
      <c r="CX186" s="477"/>
      <c r="CY186" s="477"/>
      <c r="CZ186" s="477"/>
      <c r="DA186" s="477"/>
      <c r="DB186" s="477"/>
      <c r="DC186" s="477"/>
      <c r="DD186" s="477"/>
      <c r="DE186" s="477"/>
      <c r="DF186" s="477"/>
      <c r="DG186" s="477"/>
      <c r="DH186" s="477"/>
      <c r="DI186" s="477"/>
      <c r="DJ186" s="477"/>
      <c r="DK186" s="477"/>
      <c r="DL186" s="477"/>
      <c r="DM186" s="477"/>
      <c r="DN186" s="477"/>
      <c r="DO186" s="477"/>
      <c r="DP186" s="477"/>
      <c r="DQ186" s="477"/>
      <c r="DR186" s="477"/>
      <c r="DS186" s="477"/>
      <c r="DT186" s="477"/>
      <c r="DU186" s="477"/>
      <c r="DV186" s="477"/>
      <c r="DW186" s="477"/>
      <c r="DX186" s="477"/>
      <c r="DY186" s="477"/>
      <c r="DZ186" s="477"/>
      <c r="EA186" s="477"/>
      <c r="EB186" s="477"/>
      <c r="EC186" s="477"/>
      <c r="ED186" s="477"/>
      <c r="EE186" s="477"/>
      <c r="EF186" s="477"/>
      <c r="EG186" s="477"/>
      <c r="EH186" s="477"/>
      <c r="EI186" s="477"/>
      <c r="EJ186" s="477"/>
      <c r="EK186" s="477"/>
      <c r="EL186" s="477"/>
      <c r="EM186" s="477"/>
      <c r="EN186" s="477"/>
      <c r="EO186" s="477"/>
      <c r="EP186" s="477"/>
      <c r="EQ186" s="477"/>
      <c r="ER186" s="477"/>
      <c r="ES186" s="477"/>
      <c r="ET186" s="477"/>
      <c r="EU186" s="477"/>
      <c r="EV186" s="477"/>
      <c r="EW186" s="477"/>
      <c r="EX186" s="477"/>
      <c r="EY186" s="477"/>
      <c r="EZ186" s="477"/>
      <c r="FA186" s="477"/>
      <c r="FB186" s="477"/>
      <c r="FC186" s="477"/>
      <c r="FD186" s="477"/>
      <c r="FE186" s="477"/>
      <c r="FF186" s="477"/>
      <c r="FG186" s="477"/>
      <c r="FH186" s="477"/>
      <c r="FI186" s="477"/>
      <c r="FJ186" s="477"/>
      <c r="FK186" s="477"/>
      <c r="FL186" s="477"/>
      <c r="FM186" s="477"/>
      <c r="FN186" s="477"/>
      <c r="FO186" s="477"/>
      <c r="FP186" s="477"/>
      <c r="FQ186" s="477"/>
      <c r="FR186" s="477"/>
      <c r="FS186" s="477"/>
      <c r="FT186" s="477"/>
      <c r="FU186" s="477"/>
      <c r="FV186" s="477"/>
      <c r="FW186" s="477"/>
      <c r="FX186" s="477"/>
      <c r="FY186" s="477"/>
      <c r="FZ186" s="477"/>
    </row>
    <row r="187" spans="1:182" s="2" customFormat="1" ht="14.25" customHeight="1" x14ac:dyDescent="0.3">
      <c r="A187" s="394" t="s">
        <v>216</v>
      </c>
      <c r="B187" s="395" t="s">
        <v>514</v>
      </c>
      <c r="C187" s="395" t="s">
        <v>562</v>
      </c>
      <c r="D187" s="305" t="s">
        <v>575</v>
      </c>
      <c r="E187" s="304" t="s">
        <v>2659</v>
      </c>
      <c r="F187" s="394" t="s">
        <v>194</v>
      </c>
      <c r="G187" s="396" t="s">
        <v>186</v>
      </c>
      <c r="H187" s="304" t="s">
        <v>258</v>
      </c>
      <c r="I187" s="386" t="s">
        <v>1148</v>
      </c>
      <c r="J187" s="397" t="s">
        <v>94</v>
      </c>
      <c r="K187" s="398" t="s">
        <v>94</v>
      </c>
      <c r="L187" s="398" t="s">
        <v>94</v>
      </c>
      <c r="M187" s="389" t="s">
        <v>97</v>
      </c>
      <c r="N187" s="399" t="s">
        <v>1217</v>
      </c>
      <c r="O187" s="400" t="s">
        <v>1179</v>
      </c>
      <c r="P187" s="399" t="s">
        <v>2070</v>
      </c>
      <c r="Q187" s="305" t="s">
        <v>1228</v>
      </c>
      <c r="R187" s="401" t="s">
        <v>1248</v>
      </c>
      <c r="S187" s="305" t="s">
        <v>1259</v>
      </c>
      <c r="T187" s="401" t="s">
        <v>1262</v>
      </c>
      <c r="U187" s="402" t="s">
        <v>1157</v>
      </c>
      <c r="V187" s="305" t="s">
        <v>1322</v>
      </c>
      <c r="W187" s="305"/>
      <c r="X187" s="772"/>
      <c r="Y187" s="477"/>
      <c r="Z187" s="477"/>
      <c r="AA187" s="477"/>
      <c r="AB187" s="477"/>
      <c r="AC187" s="477"/>
      <c r="AD187" s="477"/>
      <c r="AE187" s="477"/>
      <c r="AF187" s="477"/>
      <c r="AG187" s="477"/>
      <c r="AH187" s="477"/>
      <c r="AI187" s="477"/>
      <c r="AJ187" s="477"/>
      <c r="AK187" s="477"/>
      <c r="AL187" s="477"/>
      <c r="AM187" s="477"/>
      <c r="AN187" s="477"/>
      <c r="AO187" s="477"/>
      <c r="AP187" s="477"/>
      <c r="AQ187" s="477"/>
      <c r="AR187" s="477"/>
      <c r="AS187" s="477"/>
      <c r="AT187" s="477"/>
      <c r="AU187" s="477"/>
      <c r="AV187" s="477"/>
      <c r="AW187" s="477"/>
      <c r="AX187" s="477"/>
      <c r="AY187" s="477"/>
      <c r="AZ187" s="477"/>
      <c r="BA187" s="477"/>
      <c r="BB187" s="477"/>
      <c r="BC187" s="477"/>
      <c r="BD187" s="477"/>
      <c r="BE187" s="477"/>
      <c r="BF187" s="477"/>
      <c r="BG187" s="477"/>
      <c r="BH187" s="477"/>
      <c r="BI187" s="477"/>
      <c r="BJ187" s="477"/>
      <c r="BK187" s="477"/>
      <c r="BL187" s="477"/>
      <c r="BM187" s="477"/>
      <c r="BN187" s="477"/>
      <c r="BO187" s="477"/>
      <c r="BP187" s="477"/>
      <c r="BQ187" s="477"/>
      <c r="BR187" s="477"/>
      <c r="BS187" s="477"/>
      <c r="BT187" s="477"/>
      <c r="BU187" s="477"/>
      <c r="BV187" s="477"/>
      <c r="BW187" s="477"/>
      <c r="BX187" s="477"/>
      <c r="BY187" s="477"/>
      <c r="BZ187" s="477"/>
      <c r="CA187" s="477"/>
      <c r="CB187" s="477"/>
      <c r="CC187" s="477"/>
      <c r="CD187" s="477"/>
      <c r="CE187" s="477"/>
      <c r="CF187" s="477"/>
      <c r="CG187" s="477"/>
      <c r="CH187" s="477"/>
      <c r="CI187" s="477"/>
      <c r="CJ187" s="477"/>
      <c r="CK187" s="477"/>
      <c r="CL187" s="477"/>
      <c r="CM187" s="477"/>
      <c r="CN187" s="477"/>
      <c r="CO187" s="477"/>
      <c r="CP187" s="477"/>
      <c r="CQ187" s="477"/>
      <c r="CR187" s="477"/>
      <c r="CS187" s="477"/>
      <c r="CT187" s="477"/>
      <c r="CU187" s="477"/>
      <c r="CV187" s="477"/>
      <c r="CW187" s="477"/>
      <c r="CX187" s="477"/>
      <c r="CY187" s="477"/>
      <c r="CZ187" s="477"/>
      <c r="DA187" s="477"/>
      <c r="DB187" s="477"/>
      <c r="DC187" s="477"/>
      <c r="DD187" s="477"/>
      <c r="DE187" s="477"/>
      <c r="DF187" s="477"/>
      <c r="DG187" s="477"/>
      <c r="DH187" s="477"/>
      <c r="DI187" s="477"/>
      <c r="DJ187" s="477"/>
      <c r="DK187" s="477"/>
      <c r="DL187" s="477"/>
      <c r="DM187" s="477"/>
      <c r="DN187" s="477"/>
      <c r="DO187" s="477"/>
      <c r="DP187" s="477"/>
      <c r="DQ187" s="477"/>
      <c r="DR187" s="477"/>
      <c r="DS187" s="477"/>
      <c r="DT187" s="477"/>
      <c r="DU187" s="477"/>
      <c r="DV187" s="477"/>
      <c r="DW187" s="477"/>
      <c r="DX187" s="477"/>
      <c r="DY187" s="477"/>
      <c r="DZ187" s="477"/>
      <c r="EA187" s="477"/>
      <c r="EB187" s="477"/>
      <c r="EC187" s="477"/>
      <c r="ED187" s="477"/>
      <c r="EE187" s="477"/>
      <c r="EF187" s="477"/>
      <c r="EG187" s="477"/>
      <c r="EH187" s="477"/>
      <c r="EI187" s="477"/>
      <c r="EJ187" s="477"/>
      <c r="EK187" s="477"/>
      <c r="EL187" s="477"/>
      <c r="EM187" s="477"/>
      <c r="EN187" s="477"/>
      <c r="EO187" s="477"/>
      <c r="EP187" s="477"/>
      <c r="EQ187" s="477"/>
      <c r="ER187" s="477"/>
      <c r="ES187" s="477"/>
      <c r="ET187" s="477"/>
      <c r="EU187" s="477"/>
      <c r="EV187" s="477"/>
      <c r="EW187" s="477"/>
      <c r="EX187" s="477"/>
      <c r="EY187" s="477"/>
      <c r="EZ187" s="477"/>
      <c r="FA187" s="477"/>
      <c r="FB187" s="477"/>
      <c r="FC187" s="477"/>
      <c r="FD187" s="477"/>
      <c r="FE187" s="477"/>
      <c r="FF187" s="477"/>
      <c r="FG187" s="477"/>
      <c r="FH187" s="477"/>
      <c r="FI187" s="477"/>
      <c r="FJ187" s="477"/>
      <c r="FK187" s="477"/>
      <c r="FL187" s="477"/>
      <c r="FM187" s="477"/>
      <c r="FN187" s="477"/>
      <c r="FO187" s="477"/>
      <c r="FP187" s="477"/>
      <c r="FQ187" s="477"/>
      <c r="FR187" s="477"/>
      <c r="FS187" s="477"/>
      <c r="FT187" s="477"/>
      <c r="FU187" s="477"/>
      <c r="FV187" s="477"/>
      <c r="FW187" s="477"/>
      <c r="FX187" s="477"/>
      <c r="FY187" s="477"/>
      <c r="FZ187" s="477"/>
    </row>
    <row r="188" spans="1:182" s="2" customFormat="1" ht="14.25" customHeight="1" x14ac:dyDescent="0.3">
      <c r="A188" s="394" t="s">
        <v>216</v>
      </c>
      <c r="B188" s="395" t="s">
        <v>221</v>
      </c>
      <c r="C188" s="395" t="s">
        <v>577</v>
      </c>
      <c r="D188" s="305" t="s">
        <v>578</v>
      </c>
      <c r="E188" s="304" t="s">
        <v>2516</v>
      </c>
      <c r="F188" s="394" t="s">
        <v>194</v>
      </c>
      <c r="G188" s="396" t="s">
        <v>186</v>
      </c>
      <c r="H188" s="304" t="s">
        <v>258</v>
      </c>
      <c r="I188" s="386" t="s">
        <v>1148</v>
      </c>
      <c r="J188" s="397" t="s">
        <v>94</v>
      </c>
      <c r="K188" s="398" t="s">
        <v>94</v>
      </c>
      <c r="L188" s="398" t="s">
        <v>94</v>
      </c>
      <c r="M188" s="389" t="s">
        <v>1212</v>
      </c>
      <c r="N188" s="399" t="s">
        <v>1219</v>
      </c>
      <c r="O188" s="400" t="s">
        <v>1197</v>
      </c>
      <c r="P188" s="399" t="s">
        <v>2066</v>
      </c>
      <c r="Q188" s="305" t="s">
        <v>1229</v>
      </c>
      <c r="R188" s="401" t="s">
        <v>1248</v>
      </c>
      <c r="S188" s="305" t="s">
        <v>1259</v>
      </c>
      <c r="T188" s="401" t="s">
        <v>1261</v>
      </c>
      <c r="U188" s="402" t="s">
        <v>1162</v>
      </c>
      <c r="V188" s="305" t="s">
        <v>1276</v>
      </c>
      <c r="W188" s="305"/>
      <c r="X188" s="771"/>
      <c r="Y188" s="477"/>
      <c r="Z188" s="477"/>
      <c r="AA188" s="477"/>
      <c r="AB188" s="477"/>
      <c r="AC188" s="477"/>
      <c r="AD188" s="477"/>
      <c r="AE188" s="477"/>
      <c r="AF188" s="477"/>
      <c r="AG188" s="477"/>
      <c r="AH188" s="477"/>
      <c r="AI188" s="477"/>
      <c r="AJ188" s="477"/>
      <c r="AK188" s="477"/>
      <c r="AL188" s="477"/>
      <c r="AM188" s="477"/>
      <c r="AN188" s="477"/>
      <c r="AO188" s="477"/>
      <c r="AP188" s="477"/>
      <c r="AQ188" s="477"/>
      <c r="AR188" s="477"/>
      <c r="AS188" s="477"/>
      <c r="AT188" s="477"/>
      <c r="AU188" s="477"/>
      <c r="AV188" s="477"/>
      <c r="AW188" s="477"/>
      <c r="AX188" s="477"/>
      <c r="AY188" s="477"/>
      <c r="AZ188" s="477"/>
      <c r="BA188" s="477"/>
      <c r="BB188" s="477"/>
      <c r="BC188" s="477"/>
      <c r="BD188" s="477"/>
      <c r="BE188" s="477"/>
      <c r="BF188" s="477"/>
      <c r="BG188" s="477"/>
      <c r="BH188" s="477"/>
      <c r="BI188" s="477"/>
      <c r="BJ188" s="477"/>
      <c r="BK188" s="477"/>
      <c r="BL188" s="477"/>
      <c r="BM188" s="477"/>
      <c r="BN188" s="477"/>
      <c r="BO188" s="477"/>
      <c r="BP188" s="477"/>
      <c r="BQ188" s="477"/>
      <c r="BR188" s="477"/>
      <c r="BS188" s="477"/>
      <c r="BT188" s="477"/>
      <c r="BU188" s="477"/>
      <c r="BV188" s="477"/>
      <c r="BW188" s="477"/>
      <c r="BX188" s="477"/>
      <c r="BY188" s="477"/>
      <c r="BZ188" s="477"/>
      <c r="CA188" s="477"/>
      <c r="CB188" s="477"/>
      <c r="CC188" s="477"/>
      <c r="CD188" s="477"/>
      <c r="CE188" s="477"/>
      <c r="CF188" s="477"/>
      <c r="CG188" s="477"/>
      <c r="CH188" s="477"/>
      <c r="CI188" s="477"/>
      <c r="CJ188" s="477"/>
      <c r="CK188" s="477"/>
      <c r="CL188" s="477"/>
      <c r="CM188" s="477"/>
      <c r="CN188" s="477"/>
      <c r="CO188" s="477"/>
      <c r="CP188" s="477"/>
      <c r="CQ188" s="477"/>
      <c r="CR188" s="477"/>
      <c r="CS188" s="477"/>
      <c r="CT188" s="477"/>
      <c r="CU188" s="477"/>
      <c r="CV188" s="477"/>
      <c r="CW188" s="477"/>
      <c r="CX188" s="477"/>
      <c r="CY188" s="477"/>
      <c r="CZ188" s="477"/>
      <c r="DA188" s="477"/>
      <c r="DB188" s="477"/>
      <c r="DC188" s="477"/>
      <c r="DD188" s="477"/>
      <c r="DE188" s="477"/>
      <c r="DF188" s="477"/>
      <c r="DG188" s="477"/>
      <c r="DH188" s="477"/>
      <c r="DI188" s="477"/>
      <c r="DJ188" s="477"/>
      <c r="DK188" s="477"/>
      <c r="DL188" s="477"/>
      <c r="DM188" s="477"/>
      <c r="DN188" s="477"/>
      <c r="DO188" s="477"/>
      <c r="DP188" s="477"/>
      <c r="DQ188" s="477"/>
      <c r="DR188" s="477"/>
      <c r="DS188" s="477"/>
      <c r="DT188" s="477"/>
      <c r="DU188" s="477"/>
      <c r="DV188" s="477"/>
      <c r="DW188" s="477"/>
      <c r="DX188" s="477"/>
      <c r="DY188" s="477"/>
      <c r="DZ188" s="477"/>
      <c r="EA188" s="477"/>
      <c r="EB188" s="477"/>
      <c r="EC188" s="477"/>
      <c r="ED188" s="477"/>
      <c r="EE188" s="477"/>
      <c r="EF188" s="477"/>
      <c r="EG188" s="477"/>
      <c r="EH188" s="477"/>
      <c r="EI188" s="477"/>
      <c r="EJ188" s="477"/>
      <c r="EK188" s="477"/>
      <c r="EL188" s="477"/>
      <c r="EM188" s="477"/>
      <c r="EN188" s="477"/>
      <c r="EO188" s="477"/>
      <c r="EP188" s="477"/>
      <c r="EQ188" s="477"/>
      <c r="ER188" s="477"/>
      <c r="ES188" s="477"/>
      <c r="ET188" s="477"/>
      <c r="EU188" s="477"/>
      <c r="EV188" s="477"/>
      <c r="EW188" s="477"/>
      <c r="EX188" s="477"/>
      <c r="EY188" s="477"/>
      <c r="EZ188" s="477"/>
      <c r="FA188" s="477"/>
      <c r="FB188" s="477"/>
      <c r="FC188" s="477"/>
      <c r="FD188" s="477"/>
      <c r="FE188" s="477"/>
      <c r="FF188" s="477"/>
      <c r="FG188" s="477"/>
      <c r="FH188" s="477"/>
      <c r="FI188" s="477"/>
      <c r="FJ188" s="477"/>
      <c r="FK188" s="477"/>
      <c r="FL188" s="477"/>
      <c r="FM188" s="477"/>
      <c r="FN188" s="477"/>
      <c r="FO188" s="477"/>
      <c r="FP188" s="477"/>
      <c r="FQ188" s="477"/>
      <c r="FR188" s="477"/>
      <c r="FS188" s="477"/>
      <c r="FT188" s="477"/>
      <c r="FU188" s="477"/>
      <c r="FV188" s="477"/>
      <c r="FW188" s="477"/>
      <c r="FX188" s="477"/>
      <c r="FY188" s="477"/>
      <c r="FZ188" s="477"/>
    </row>
    <row r="189" spans="1:182" s="2" customFormat="1" ht="14.25" customHeight="1" x14ac:dyDescent="0.3">
      <c r="A189" s="394" t="s">
        <v>216</v>
      </c>
      <c r="B189" s="395" t="s">
        <v>221</v>
      </c>
      <c r="C189" s="395" t="s">
        <v>548</v>
      </c>
      <c r="D189" s="305" t="s">
        <v>548</v>
      </c>
      <c r="E189" s="304" t="s">
        <v>2525</v>
      </c>
      <c r="F189" s="394" t="s">
        <v>194</v>
      </c>
      <c r="G189" s="396" t="s">
        <v>186</v>
      </c>
      <c r="H189" s="304" t="s">
        <v>258</v>
      </c>
      <c r="I189" s="386" t="s">
        <v>208</v>
      </c>
      <c r="J189" s="397" t="s">
        <v>94</v>
      </c>
      <c r="K189" s="398" t="s">
        <v>94</v>
      </c>
      <c r="L189" s="398" t="s">
        <v>94</v>
      </c>
      <c r="M189" s="389" t="s">
        <v>100</v>
      </c>
      <c r="N189" s="399" t="s">
        <v>1219</v>
      </c>
      <c r="O189" s="400" t="s">
        <v>1193</v>
      </c>
      <c r="P189" s="399" t="s">
        <v>2066</v>
      </c>
      <c r="Q189" s="305" t="s">
        <v>1229</v>
      </c>
      <c r="R189" s="401" t="s">
        <v>1232</v>
      </c>
      <c r="S189" s="305" t="s">
        <v>1250</v>
      </c>
      <c r="T189" s="401" t="s">
        <v>1262</v>
      </c>
      <c r="U189" s="402" t="s">
        <v>1154</v>
      </c>
      <c r="V189" s="305" t="s">
        <v>1277</v>
      </c>
      <c r="W189" s="305"/>
      <c r="X189" s="771"/>
      <c r="Y189" s="477"/>
      <c r="Z189" s="477"/>
      <c r="AA189" s="477"/>
      <c r="AB189" s="477"/>
      <c r="AC189" s="477"/>
      <c r="AD189" s="477"/>
      <c r="AE189" s="477"/>
      <c r="AF189" s="477"/>
      <c r="AG189" s="477"/>
      <c r="AH189" s="477"/>
      <c r="AI189" s="477"/>
      <c r="AJ189" s="477"/>
      <c r="AK189" s="477"/>
      <c r="AL189" s="477"/>
      <c r="AM189" s="477"/>
      <c r="AN189" s="477"/>
      <c r="AO189" s="477"/>
      <c r="AP189" s="477"/>
      <c r="AQ189" s="477"/>
      <c r="AR189" s="477"/>
      <c r="AS189" s="477"/>
      <c r="AT189" s="477"/>
      <c r="AU189" s="477"/>
      <c r="AV189" s="477"/>
      <c r="AW189" s="477"/>
      <c r="AX189" s="477"/>
      <c r="AY189" s="477"/>
      <c r="AZ189" s="477"/>
      <c r="BA189" s="477"/>
      <c r="BB189" s="477"/>
      <c r="BC189" s="477"/>
      <c r="BD189" s="477"/>
      <c r="BE189" s="477"/>
      <c r="BF189" s="477"/>
      <c r="BG189" s="477"/>
      <c r="BH189" s="477"/>
      <c r="BI189" s="477"/>
      <c r="BJ189" s="477"/>
      <c r="BK189" s="477"/>
      <c r="BL189" s="477"/>
      <c r="BM189" s="477"/>
      <c r="BN189" s="477"/>
      <c r="BO189" s="477"/>
      <c r="BP189" s="477"/>
      <c r="BQ189" s="477"/>
      <c r="BR189" s="477"/>
      <c r="BS189" s="477"/>
      <c r="BT189" s="477"/>
      <c r="BU189" s="477"/>
      <c r="BV189" s="477"/>
      <c r="BW189" s="477"/>
      <c r="BX189" s="477"/>
      <c r="BY189" s="477"/>
      <c r="BZ189" s="477"/>
      <c r="CA189" s="477"/>
      <c r="CB189" s="477"/>
      <c r="CC189" s="477"/>
      <c r="CD189" s="477"/>
      <c r="CE189" s="477"/>
      <c r="CF189" s="477"/>
      <c r="CG189" s="477"/>
      <c r="CH189" s="477"/>
      <c r="CI189" s="477"/>
      <c r="CJ189" s="477"/>
      <c r="CK189" s="477"/>
      <c r="CL189" s="477"/>
      <c r="CM189" s="477"/>
      <c r="CN189" s="477"/>
      <c r="CO189" s="477"/>
      <c r="CP189" s="477"/>
      <c r="CQ189" s="477"/>
      <c r="CR189" s="477"/>
      <c r="CS189" s="477"/>
      <c r="CT189" s="477"/>
      <c r="CU189" s="477"/>
      <c r="CV189" s="477"/>
      <c r="CW189" s="477"/>
      <c r="CX189" s="477"/>
      <c r="CY189" s="477"/>
      <c r="CZ189" s="477"/>
      <c r="DA189" s="477"/>
      <c r="DB189" s="477"/>
      <c r="DC189" s="477"/>
      <c r="DD189" s="477"/>
      <c r="DE189" s="477"/>
      <c r="DF189" s="477"/>
      <c r="DG189" s="477"/>
      <c r="DH189" s="477"/>
      <c r="DI189" s="477"/>
      <c r="DJ189" s="477"/>
      <c r="DK189" s="477"/>
      <c r="DL189" s="477"/>
      <c r="DM189" s="477"/>
      <c r="DN189" s="477"/>
      <c r="DO189" s="477"/>
      <c r="DP189" s="477"/>
      <c r="DQ189" s="477"/>
      <c r="DR189" s="477"/>
      <c r="DS189" s="477"/>
      <c r="DT189" s="477"/>
      <c r="DU189" s="477"/>
      <c r="DV189" s="477"/>
      <c r="DW189" s="477"/>
      <c r="DX189" s="477"/>
      <c r="DY189" s="477"/>
      <c r="DZ189" s="477"/>
      <c r="EA189" s="477"/>
      <c r="EB189" s="477"/>
      <c r="EC189" s="477"/>
      <c r="ED189" s="477"/>
      <c r="EE189" s="477"/>
      <c r="EF189" s="477"/>
      <c r="EG189" s="477"/>
      <c r="EH189" s="477"/>
      <c r="EI189" s="477"/>
      <c r="EJ189" s="477"/>
      <c r="EK189" s="477"/>
      <c r="EL189" s="477"/>
      <c r="EM189" s="477"/>
      <c r="EN189" s="477"/>
      <c r="EO189" s="477"/>
      <c r="EP189" s="477"/>
      <c r="EQ189" s="477"/>
      <c r="ER189" s="477"/>
      <c r="ES189" s="477"/>
      <c r="ET189" s="477"/>
      <c r="EU189" s="477"/>
      <c r="EV189" s="477"/>
      <c r="EW189" s="477"/>
      <c r="EX189" s="477"/>
      <c r="EY189" s="477"/>
      <c r="EZ189" s="477"/>
      <c r="FA189" s="477"/>
      <c r="FB189" s="477"/>
      <c r="FC189" s="477"/>
      <c r="FD189" s="477"/>
      <c r="FE189" s="477"/>
      <c r="FF189" s="477"/>
      <c r="FG189" s="477"/>
      <c r="FH189" s="477"/>
      <c r="FI189" s="477"/>
      <c r="FJ189" s="477"/>
      <c r="FK189" s="477"/>
      <c r="FL189" s="477"/>
      <c r="FM189" s="477"/>
      <c r="FN189" s="477"/>
      <c r="FO189" s="477"/>
      <c r="FP189" s="477"/>
      <c r="FQ189" s="477"/>
      <c r="FR189" s="477"/>
      <c r="FS189" s="477"/>
      <c r="FT189" s="477"/>
      <c r="FU189" s="477"/>
      <c r="FV189" s="477"/>
      <c r="FW189" s="477"/>
      <c r="FX189" s="477"/>
      <c r="FY189" s="477"/>
      <c r="FZ189" s="477"/>
    </row>
    <row r="190" spans="1:182" s="2" customFormat="1" ht="14.15" customHeight="1" x14ac:dyDescent="0.3">
      <c r="A190" s="394" t="s">
        <v>216</v>
      </c>
      <c r="B190" s="395" t="s">
        <v>221</v>
      </c>
      <c r="C190" s="395" t="s">
        <v>548</v>
      </c>
      <c r="D190" s="305" t="s">
        <v>580</v>
      </c>
      <c r="E190" s="304" t="s">
        <v>2527</v>
      </c>
      <c r="F190" s="394" t="s">
        <v>194</v>
      </c>
      <c r="G190" s="396" t="s">
        <v>186</v>
      </c>
      <c r="H190" s="304" t="s">
        <v>258</v>
      </c>
      <c r="I190" s="386" t="s">
        <v>208</v>
      </c>
      <c r="J190" s="397" t="s">
        <v>94</v>
      </c>
      <c r="K190" s="398" t="s">
        <v>94</v>
      </c>
      <c r="L190" s="398" t="s">
        <v>94</v>
      </c>
      <c r="M190" s="389" t="s">
        <v>100</v>
      </c>
      <c r="N190" s="399" t="s">
        <v>1219</v>
      </c>
      <c r="O190" s="400" t="s">
        <v>1193</v>
      </c>
      <c r="P190" s="399" t="s">
        <v>2066</v>
      </c>
      <c r="Q190" s="305" t="s">
        <v>1229</v>
      </c>
      <c r="R190" s="401" t="s">
        <v>1232</v>
      </c>
      <c r="S190" s="305" t="s">
        <v>1250</v>
      </c>
      <c r="T190" s="401" t="s">
        <v>1262</v>
      </c>
      <c r="U190" s="402" t="s">
        <v>1154</v>
      </c>
      <c r="V190" s="305" t="s">
        <v>1277</v>
      </c>
      <c r="W190" s="305"/>
      <c r="X190" s="771"/>
      <c r="Y190" s="477"/>
      <c r="Z190" s="477"/>
      <c r="AA190" s="477"/>
      <c r="AB190" s="477"/>
      <c r="AC190" s="477"/>
      <c r="AD190" s="477"/>
      <c r="AE190" s="477"/>
      <c r="AF190" s="477"/>
      <c r="AG190" s="477"/>
      <c r="AH190" s="477"/>
      <c r="AI190" s="477"/>
      <c r="AJ190" s="477"/>
      <c r="AK190" s="477"/>
      <c r="AL190" s="477"/>
      <c r="AM190" s="477"/>
      <c r="AN190" s="477"/>
      <c r="AO190" s="477"/>
      <c r="AP190" s="477"/>
      <c r="AQ190" s="477"/>
      <c r="AR190" s="477"/>
      <c r="AS190" s="477"/>
      <c r="AT190" s="477"/>
      <c r="AU190" s="477"/>
      <c r="AV190" s="477"/>
      <c r="AW190" s="477"/>
      <c r="AX190" s="477"/>
      <c r="AY190" s="477"/>
      <c r="AZ190" s="477"/>
      <c r="BA190" s="477"/>
      <c r="BB190" s="477"/>
      <c r="BC190" s="477"/>
      <c r="BD190" s="477"/>
      <c r="BE190" s="477"/>
      <c r="BF190" s="477"/>
      <c r="BG190" s="477"/>
      <c r="BH190" s="477"/>
      <c r="BI190" s="477"/>
      <c r="BJ190" s="477"/>
      <c r="BK190" s="477"/>
      <c r="BL190" s="477"/>
      <c r="BM190" s="477"/>
      <c r="BN190" s="477"/>
      <c r="BO190" s="477"/>
      <c r="BP190" s="477"/>
      <c r="BQ190" s="477"/>
      <c r="BR190" s="477"/>
      <c r="BS190" s="477"/>
      <c r="BT190" s="477"/>
      <c r="BU190" s="477"/>
      <c r="BV190" s="477"/>
      <c r="BW190" s="477"/>
      <c r="BX190" s="477"/>
      <c r="BY190" s="477"/>
      <c r="BZ190" s="477"/>
      <c r="CA190" s="477"/>
      <c r="CB190" s="477"/>
      <c r="CC190" s="477"/>
      <c r="CD190" s="477"/>
      <c r="CE190" s="477"/>
      <c r="CF190" s="477"/>
      <c r="CG190" s="477"/>
      <c r="CH190" s="477"/>
      <c r="CI190" s="477"/>
      <c r="CJ190" s="477"/>
      <c r="CK190" s="477"/>
      <c r="CL190" s="477"/>
      <c r="CM190" s="477"/>
      <c r="CN190" s="477"/>
      <c r="CO190" s="477"/>
      <c r="CP190" s="477"/>
      <c r="CQ190" s="477"/>
      <c r="CR190" s="477"/>
      <c r="CS190" s="477"/>
      <c r="CT190" s="477"/>
      <c r="CU190" s="477"/>
      <c r="CV190" s="477"/>
      <c r="CW190" s="477"/>
      <c r="CX190" s="477"/>
      <c r="CY190" s="477"/>
      <c r="CZ190" s="477"/>
      <c r="DA190" s="477"/>
      <c r="DB190" s="477"/>
      <c r="DC190" s="477"/>
      <c r="DD190" s="477"/>
      <c r="DE190" s="477"/>
      <c r="DF190" s="477"/>
      <c r="DG190" s="477"/>
      <c r="DH190" s="477"/>
      <c r="DI190" s="477"/>
      <c r="DJ190" s="477"/>
      <c r="DK190" s="477"/>
      <c r="DL190" s="477"/>
      <c r="DM190" s="477"/>
      <c r="DN190" s="477"/>
      <c r="DO190" s="477"/>
      <c r="DP190" s="477"/>
      <c r="DQ190" s="477"/>
      <c r="DR190" s="477"/>
      <c r="DS190" s="477"/>
      <c r="DT190" s="477"/>
      <c r="DU190" s="477"/>
      <c r="DV190" s="477"/>
      <c r="DW190" s="477"/>
      <c r="DX190" s="477"/>
      <c r="DY190" s="477"/>
      <c r="DZ190" s="477"/>
      <c r="EA190" s="477"/>
      <c r="EB190" s="477"/>
      <c r="EC190" s="477"/>
      <c r="ED190" s="477"/>
      <c r="EE190" s="477"/>
      <c r="EF190" s="477"/>
      <c r="EG190" s="477"/>
      <c r="EH190" s="477"/>
      <c r="EI190" s="477"/>
      <c r="EJ190" s="477"/>
      <c r="EK190" s="477"/>
      <c r="EL190" s="477"/>
      <c r="EM190" s="477"/>
      <c r="EN190" s="477"/>
      <c r="EO190" s="477"/>
      <c r="EP190" s="477"/>
      <c r="EQ190" s="477"/>
      <c r="ER190" s="477"/>
      <c r="ES190" s="477"/>
      <c r="ET190" s="477"/>
      <c r="EU190" s="477"/>
      <c r="EV190" s="477"/>
      <c r="EW190" s="477"/>
      <c r="EX190" s="477"/>
      <c r="EY190" s="477"/>
      <c r="EZ190" s="477"/>
      <c r="FA190" s="477"/>
      <c r="FB190" s="477"/>
      <c r="FC190" s="477"/>
      <c r="FD190" s="477"/>
      <c r="FE190" s="477"/>
      <c r="FF190" s="477"/>
      <c r="FG190" s="477"/>
      <c r="FH190" s="477"/>
      <c r="FI190" s="477"/>
      <c r="FJ190" s="477"/>
      <c r="FK190" s="477"/>
      <c r="FL190" s="477"/>
      <c r="FM190" s="477"/>
      <c r="FN190" s="477"/>
      <c r="FO190" s="477"/>
      <c r="FP190" s="477"/>
      <c r="FQ190" s="477"/>
      <c r="FR190" s="477"/>
      <c r="FS190" s="477"/>
      <c r="FT190" s="477"/>
      <c r="FU190" s="477"/>
      <c r="FV190" s="477"/>
      <c r="FW190" s="477"/>
      <c r="FX190" s="477"/>
      <c r="FY190" s="477"/>
      <c r="FZ190" s="477"/>
    </row>
    <row r="191" spans="1:182" s="2" customFormat="1" ht="15" customHeight="1" x14ac:dyDescent="0.3">
      <c r="A191" s="394" t="s">
        <v>216</v>
      </c>
      <c r="B191" s="395" t="s">
        <v>221</v>
      </c>
      <c r="C191" s="395" t="s">
        <v>582</v>
      </c>
      <c r="D191" s="305" t="s">
        <v>582</v>
      </c>
      <c r="E191" s="304" t="s">
        <v>2549</v>
      </c>
      <c r="F191" s="394" t="s">
        <v>194</v>
      </c>
      <c r="G191" s="396" t="s">
        <v>186</v>
      </c>
      <c r="H191" s="304" t="s">
        <v>258</v>
      </c>
      <c r="I191" s="386" t="s">
        <v>191</v>
      </c>
      <c r="J191" s="397" t="s">
        <v>94</v>
      </c>
      <c r="K191" s="398" t="s">
        <v>94</v>
      </c>
      <c r="L191" s="398" t="s">
        <v>94</v>
      </c>
      <c r="M191" s="389" t="s">
        <v>1212</v>
      </c>
      <c r="N191" s="399" t="s">
        <v>1219</v>
      </c>
      <c r="O191" s="400" t="s">
        <v>1197</v>
      </c>
      <c r="P191" s="399" t="s">
        <v>2066</v>
      </c>
      <c r="Q191" s="305" t="s">
        <v>1229</v>
      </c>
      <c r="R191" s="401" t="s">
        <v>1230</v>
      </c>
      <c r="S191" s="305" t="s">
        <v>1251</v>
      </c>
      <c r="T191" s="401" t="s">
        <v>1261</v>
      </c>
      <c r="U191" s="402" t="s">
        <v>1162</v>
      </c>
      <c r="V191" s="305" t="s">
        <v>1276</v>
      </c>
      <c r="W191" s="305"/>
      <c r="X191" s="771"/>
      <c r="Y191" s="477"/>
      <c r="Z191" s="477"/>
      <c r="AA191" s="477"/>
      <c r="AB191" s="477"/>
      <c r="AC191" s="477"/>
      <c r="AD191" s="477"/>
      <c r="AE191" s="477"/>
      <c r="AF191" s="477"/>
      <c r="AG191" s="477"/>
      <c r="AH191" s="477"/>
      <c r="AI191" s="477"/>
      <c r="AJ191" s="477"/>
      <c r="AK191" s="477"/>
      <c r="AL191" s="477"/>
      <c r="AM191" s="477"/>
      <c r="AN191" s="477"/>
      <c r="AO191" s="477"/>
      <c r="AP191" s="477"/>
      <c r="AQ191" s="477"/>
      <c r="AR191" s="477"/>
      <c r="AS191" s="477"/>
      <c r="AT191" s="477"/>
      <c r="AU191" s="477"/>
      <c r="AV191" s="477"/>
      <c r="AW191" s="477"/>
      <c r="AX191" s="477"/>
      <c r="AY191" s="477"/>
      <c r="AZ191" s="477"/>
      <c r="BA191" s="477"/>
      <c r="BB191" s="477"/>
      <c r="BC191" s="477"/>
      <c r="BD191" s="477"/>
      <c r="BE191" s="477"/>
      <c r="BF191" s="477"/>
      <c r="BG191" s="477"/>
      <c r="BH191" s="477"/>
      <c r="BI191" s="477"/>
      <c r="BJ191" s="477"/>
      <c r="BK191" s="477"/>
      <c r="BL191" s="477"/>
      <c r="BM191" s="477"/>
      <c r="BN191" s="477"/>
      <c r="BO191" s="477"/>
      <c r="BP191" s="477"/>
      <c r="BQ191" s="477"/>
      <c r="BR191" s="477"/>
      <c r="BS191" s="477"/>
      <c r="BT191" s="477"/>
      <c r="BU191" s="477"/>
      <c r="BV191" s="477"/>
      <c r="BW191" s="477"/>
      <c r="BX191" s="477"/>
      <c r="BY191" s="477"/>
      <c r="BZ191" s="477"/>
      <c r="CA191" s="477"/>
      <c r="CB191" s="477"/>
      <c r="CC191" s="477"/>
      <c r="CD191" s="477"/>
      <c r="CE191" s="477"/>
      <c r="CF191" s="477"/>
      <c r="CG191" s="477"/>
      <c r="CH191" s="477"/>
      <c r="CI191" s="477"/>
      <c r="CJ191" s="477"/>
      <c r="CK191" s="477"/>
      <c r="CL191" s="477"/>
      <c r="CM191" s="477"/>
      <c r="CN191" s="477"/>
      <c r="CO191" s="477"/>
      <c r="CP191" s="477"/>
      <c r="CQ191" s="477"/>
      <c r="CR191" s="477"/>
      <c r="CS191" s="477"/>
      <c r="CT191" s="477"/>
      <c r="CU191" s="477"/>
      <c r="CV191" s="477"/>
      <c r="CW191" s="477"/>
      <c r="CX191" s="477"/>
      <c r="CY191" s="477"/>
      <c r="CZ191" s="477"/>
      <c r="DA191" s="477"/>
      <c r="DB191" s="477"/>
      <c r="DC191" s="477"/>
      <c r="DD191" s="477"/>
      <c r="DE191" s="477"/>
      <c r="DF191" s="477"/>
      <c r="DG191" s="477"/>
      <c r="DH191" s="477"/>
      <c r="DI191" s="477"/>
      <c r="DJ191" s="477"/>
      <c r="DK191" s="477"/>
      <c r="DL191" s="477"/>
      <c r="DM191" s="477"/>
      <c r="DN191" s="477"/>
      <c r="DO191" s="477"/>
      <c r="DP191" s="477"/>
      <c r="DQ191" s="477"/>
      <c r="DR191" s="477"/>
      <c r="DS191" s="477"/>
      <c r="DT191" s="477"/>
      <c r="DU191" s="477"/>
      <c r="DV191" s="477"/>
      <c r="DW191" s="477"/>
      <c r="DX191" s="477"/>
      <c r="DY191" s="477"/>
      <c r="DZ191" s="477"/>
      <c r="EA191" s="477"/>
      <c r="EB191" s="477"/>
      <c r="EC191" s="477"/>
      <c r="ED191" s="477"/>
      <c r="EE191" s="477"/>
      <c r="EF191" s="477"/>
      <c r="EG191" s="477"/>
      <c r="EH191" s="477"/>
      <c r="EI191" s="477"/>
      <c r="EJ191" s="477"/>
      <c r="EK191" s="477"/>
      <c r="EL191" s="477"/>
      <c r="EM191" s="477"/>
      <c r="EN191" s="477"/>
      <c r="EO191" s="477"/>
      <c r="EP191" s="477"/>
      <c r="EQ191" s="477"/>
      <c r="ER191" s="477"/>
      <c r="ES191" s="477"/>
      <c r="ET191" s="477"/>
      <c r="EU191" s="477"/>
      <c r="EV191" s="477"/>
      <c r="EW191" s="477"/>
      <c r="EX191" s="477"/>
      <c r="EY191" s="477"/>
      <c r="EZ191" s="477"/>
      <c r="FA191" s="477"/>
      <c r="FB191" s="477"/>
      <c r="FC191" s="477"/>
      <c r="FD191" s="477"/>
      <c r="FE191" s="477"/>
      <c r="FF191" s="477"/>
      <c r="FG191" s="477"/>
      <c r="FH191" s="477"/>
      <c r="FI191" s="477"/>
      <c r="FJ191" s="477"/>
      <c r="FK191" s="477"/>
      <c r="FL191" s="477"/>
      <c r="FM191" s="477"/>
      <c r="FN191" s="477"/>
      <c r="FO191" s="477"/>
      <c r="FP191" s="477"/>
      <c r="FQ191" s="477"/>
      <c r="FR191" s="477"/>
      <c r="FS191" s="477"/>
      <c r="FT191" s="477"/>
      <c r="FU191" s="477"/>
      <c r="FV191" s="477"/>
      <c r="FW191" s="477"/>
      <c r="FX191" s="477"/>
      <c r="FY191" s="477"/>
      <c r="FZ191" s="477"/>
    </row>
    <row r="192" spans="1:182" s="2" customFormat="1" x14ac:dyDescent="0.3">
      <c r="A192" s="394" t="s">
        <v>216</v>
      </c>
      <c r="B192" s="395" t="s">
        <v>221</v>
      </c>
      <c r="C192" s="395" t="s">
        <v>582</v>
      </c>
      <c r="D192" s="305" t="s">
        <v>583</v>
      </c>
      <c r="E192" s="304" t="s">
        <v>2552</v>
      </c>
      <c r="F192" s="394" t="s">
        <v>194</v>
      </c>
      <c r="G192" s="396" t="s">
        <v>186</v>
      </c>
      <c r="H192" s="304" t="s">
        <v>258</v>
      </c>
      <c r="I192" s="386" t="s">
        <v>191</v>
      </c>
      <c r="J192" s="397" t="s">
        <v>94</v>
      </c>
      <c r="K192" s="398" t="s">
        <v>94</v>
      </c>
      <c r="L192" s="398" t="s">
        <v>94</v>
      </c>
      <c r="M192" s="389" t="s">
        <v>1212</v>
      </c>
      <c r="N192" s="399" t="s">
        <v>1219</v>
      </c>
      <c r="O192" s="400" t="s">
        <v>1197</v>
      </c>
      <c r="P192" s="399" t="s">
        <v>2066</v>
      </c>
      <c r="Q192" s="305" t="s">
        <v>1229</v>
      </c>
      <c r="R192" s="401" t="s">
        <v>1230</v>
      </c>
      <c r="S192" s="305" t="s">
        <v>1251</v>
      </c>
      <c r="T192" s="401" t="s">
        <v>1261</v>
      </c>
      <c r="U192" s="402" t="s">
        <v>1162</v>
      </c>
      <c r="V192" s="305" t="s">
        <v>1276</v>
      </c>
      <c r="W192" s="305"/>
      <c r="X192" s="771"/>
      <c r="Y192" s="477"/>
      <c r="Z192" s="477"/>
      <c r="AA192" s="477"/>
      <c r="AB192" s="477"/>
      <c r="AC192" s="477"/>
      <c r="AD192" s="477"/>
      <c r="AE192" s="477"/>
      <c r="AF192" s="477"/>
      <c r="AG192" s="477"/>
      <c r="AH192" s="477"/>
      <c r="AI192" s="477"/>
      <c r="AJ192" s="477"/>
      <c r="AK192" s="477"/>
      <c r="AL192" s="477"/>
      <c r="AM192" s="477"/>
      <c r="AN192" s="477"/>
      <c r="AO192" s="477"/>
      <c r="AP192" s="477"/>
      <c r="AQ192" s="477"/>
      <c r="AR192" s="477"/>
      <c r="AS192" s="477"/>
      <c r="AT192" s="477"/>
      <c r="AU192" s="477"/>
      <c r="AV192" s="477"/>
      <c r="AW192" s="477"/>
      <c r="AX192" s="477"/>
      <c r="AY192" s="477"/>
      <c r="AZ192" s="477"/>
      <c r="BA192" s="477"/>
      <c r="BB192" s="477"/>
      <c r="BC192" s="477"/>
      <c r="BD192" s="477"/>
      <c r="BE192" s="477"/>
      <c r="BF192" s="477"/>
      <c r="BG192" s="477"/>
      <c r="BH192" s="477"/>
      <c r="BI192" s="477"/>
      <c r="BJ192" s="477"/>
      <c r="BK192" s="477"/>
      <c r="BL192" s="477"/>
      <c r="BM192" s="477"/>
      <c r="BN192" s="477"/>
      <c r="BO192" s="477"/>
      <c r="BP192" s="477"/>
      <c r="BQ192" s="477"/>
      <c r="BR192" s="477"/>
      <c r="BS192" s="477"/>
      <c r="BT192" s="477"/>
      <c r="BU192" s="477"/>
      <c r="BV192" s="477"/>
      <c r="BW192" s="477"/>
      <c r="BX192" s="477"/>
      <c r="BY192" s="477"/>
      <c r="BZ192" s="477"/>
      <c r="CA192" s="477"/>
      <c r="CB192" s="477"/>
      <c r="CC192" s="477"/>
      <c r="CD192" s="477"/>
      <c r="CE192" s="477"/>
      <c r="CF192" s="477"/>
      <c r="CG192" s="477"/>
      <c r="CH192" s="477"/>
      <c r="CI192" s="477"/>
      <c r="CJ192" s="477"/>
      <c r="CK192" s="477"/>
      <c r="CL192" s="477"/>
      <c r="CM192" s="477"/>
      <c r="CN192" s="477"/>
      <c r="CO192" s="477"/>
      <c r="CP192" s="477"/>
      <c r="CQ192" s="477"/>
      <c r="CR192" s="477"/>
      <c r="CS192" s="477"/>
      <c r="CT192" s="477"/>
      <c r="CU192" s="477"/>
      <c r="CV192" s="477"/>
      <c r="CW192" s="477"/>
      <c r="CX192" s="477"/>
      <c r="CY192" s="477"/>
      <c r="CZ192" s="477"/>
      <c r="DA192" s="477"/>
      <c r="DB192" s="477"/>
      <c r="DC192" s="477"/>
      <c r="DD192" s="477"/>
      <c r="DE192" s="477"/>
      <c r="DF192" s="477"/>
      <c r="DG192" s="477"/>
      <c r="DH192" s="477"/>
      <c r="DI192" s="477"/>
      <c r="DJ192" s="477"/>
      <c r="DK192" s="477"/>
      <c r="DL192" s="477"/>
      <c r="DM192" s="477"/>
      <c r="DN192" s="477"/>
      <c r="DO192" s="477"/>
      <c r="DP192" s="477"/>
      <c r="DQ192" s="477"/>
      <c r="DR192" s="477"/>
      <c r="DS192" s="477"/>
      <c r="DT192" s="477"/>
      <c r="DU192" s="477"/>
      <c r="DV192" s="477"/>
      <c r="DW192" s="477"/>
      <c r="DX192" s="477"/>
      <c r="DY192" s="477"/>
      <c r="DZ192" s="477"/>
      <c r="EA192" s="477"/>
      <c r="EB192" s="477"/>
      <c r="EC192" s="477"/>
      <c r="ED192" s="477"/>
      <c r="EE192" s="477"/>
      <c r="EF192" s="477"/>
      <c r="EG192" s="477"/>
      <c r="EH192" s="477"/>
      <c r="EI192" s="477"/>
      <c r="EJ192" s="477"/>
      <c r="EK192" s="477"/>
      <c r="EL192" s="477"/>
      <c r="EM192" s="477"/>
      <c r="EN192" s="477"/>
      <c r="EO192" s="477"/>
      <c r="EP192" s="477"/>
      <c r="EQ192" s="477"/>
      <c r="ER192" s="477"/>
      <c r="ES192" s="477"/>
      <c r="ET192" s="477"/>
      <c r="EU192" s="477"/>
      <c r="EV192" s="477"/>
      <c r="EW192" s="477"/>
      <c r="EX192" s="477"/>
      <c r="EY192" s="477"/>
      <c r="EZ192" s="477"/>
      <c r="FA192" s="477"/>
      <c r="FB192" s="477"/>
      <c r="FC192" s="477"/>
      <c r="FD192" s="477"/>
      <c r="FE192" s="477"/>
      <c r="FF192" s="477"/>
      <c r="FG192" s="477"/>
      <c r="FH192" s="477"/>
      <c r="FI192" s="477"/>
      <c r="FJ192" s="477"/>
      <c r="FK192" s="477"/>
      <c r="FL192" s="477"/>
      <c r="FM192" s="477"/>
      <c r="FN192" s="477"/>
      <c r="FO192" s="477"/>
      <c r="FP192" s="477"/>
      <c r="FQ192" s="477"/>
      <c r="FR192" s="477"/>
      <c r="FS192" s="477"/>
      <c r="FT192" s="477"/>
      <c r="FU192" s="477"/>
      <c r="FV192" s="477"/>
      <c r="FW192" s="477"/>
      <c r="FX192" s="477"/>
      <c r="FY192" s="477"/>
      <c r="FZ192" s="477"/>
    </row>
    <row r="193" spans="1:182" s="2" customFormat="1" x14ac:dyDescent="0.3">
      <c r="A193" s="394" t="s">
        <v>216</v>
      </c>
      <c r="B193" s="395" t="s">
        <v>221</v>
      </c>
      <c r="C193" s="395" t="s">
        <v>584</v>
      </c>
      <c r="D193" s="305" t="s">
        <v>585</v>
      </c>
      <c r="E193" s="304" t="s">
        <v>2590</v>
      </c>
      <c r="F193" s="394" t="s">
        <v>194</v>
      </c>
      <c r="G193" s="396" t="s">
        <v>186</v>
      </c>
      <c r="H193" s="304" t="s">
        <v>258</v>
      </c>
      <c r="I193" s="386" t="s">
        <v>1148</v>
      </c>
      <c r="J193" s="397" t="s">
        <v>2065</v>
      </c>
      <c r="K193" s="398" t="s">
        <v>92</v>
      </c>
      <c r="L193" s="398" t="s">
        <v>92</v>
      </c>
      <c r="M193" s="389" t="s">
        <v>1213</v>
      </c>
      <c r="N193" s="399" t="s">
        <v>1217</v>
      </c>
      <c r="O193" s="400" t="s">
        <v>1177</v>
      </c>
      <c r="P193" s="399" t="s">
        <v>2070</v>
      </c>
      <c r="Q193" s="305" t="s">
        <v>1228</v>
      </c>
      <c r="R193" s="401" t="s">
        <v>1248</v>
      </c>
      <c r="S193" s="305" t="s">
        <v>1259</v>
      </c>
      <c r="T193" s="401" t="s">
        <v>1261</v>
      </c>
      <c r="U193" s="402" t="s">
        <v>1162</v>
      </c>
      <c r="V193" s="305" t="s">
        <v>667</v>
      </c>
      <c r="W193" s="305"/>
      <c r="X193" s="772"/>
      <c r="Y193" s="477"/>
      <c r="Z193" s="477"/>
      <c r="AA193" s="477"/>
      <c r="AB193" s="477"/>
      <c r="AC193" s="477"/>
      <c r="AD193" s="477"/>
      <c r="AE193" s="477"/>
      <c r="AF193" s="477"/>
      <c r="AG193" s="477"/>
      <c r="AH193" s="477"/>
      <c r="AI193" s="477"/>
      <c r="AJ193" s="477"/>
      <c r="AK193" s="477"/>
      <c r="AL193" s="477"/>
      <c r="AM193" s="477"/>
      <c r="AN193" s="477"/>
      <c r="AO193" s="477"/>
      <c r="AP193" s="477"/>
      <c r="AQ193" s="477"/>
      <c r="AR193" s="477"/>
      <c r="AS193" s="477"/>
      <c r="AT193" s="477"/>
      <c r="AU193" s="477"/>
      <c r="AV193" s="477"/>
      <c r="AW193" s="477"/>
      <c r="AX193" s="477"/>
      <c r="AY193" s="477"/>
      <c r="AZ193" s="477"/>
      <c r="BA193" s="477"/>
      <c r="BB193" s="477"/>
      <c r="BC193" s="477"/>
      <c r="BD193" s="477"/>
      <c r="BE193" s="477"/>
      <c r="BF193" s="477"/>
      <c r="BG193" s="477"/>
      <c r="BH193" s="477"/>
      <c r="BI193" s="477"/>
      <c r="BJ193" s="477"/>
      <c r="BK193" s="477"/>
      <c r="BL193" s="477"/>
      <c r="BM193" s="477"/>
      <c r="BN193" s="477"/>
      <c r="BO193" s="477"/>
      <c r="BP193" s="477"/>
      <c r="BQ193" s="477"/>
      <c r="BR193" s="477"/>
      <c r="BS193" s="477"/>
      <c r="BT193" s="477"/>
      <c r="BU193" s="477"/>
      <c r="BV193" s="477"/>
      <c r="BW193" s="477"/>
      <c r="BX193" s="477"/>
      <c r="BY193" s="477"/>
      <c r="BZ193" s="477"/>
      <c r="CA193" s="477"/>
      <c r="CB193" s="477"/>
      <c r="CC193" s="477"/>
      <c r="CD193" s="477"/>
      <c r="CE193" s="477"/>
      <c r="CF193" s="477"/>
      <c r="CG193" s="477"/>
      <c r="CH193" s="477"/>
      <c r="CI193" s="477"/>
      <c r="CJ193" s="477"/>
      <c r="CK193" s="477"/>
      <c r="CL193" s="477"/>
      <c r="CM193" s="477"/>
      <c r="CN193" s="477"/>
      <c r="CO193" s="477"/>
      <c r="CP193" s="477"/>
      <c r="CQ193" s="477"/>
      <c r="CR193" s="477"/>
      <c r="CS193" s="477"/>
      <c r="CT193" s="477"/>
      <c r="CU193" s="477"/>
      <c r="CV193" s="477"/>
      <c r="CW193" s="477"/>
      <c r="CX193" s="477"/>
      <c r="CY193" s="477"/>
      <c r="CZ193" s="477"/>
      <c r="DA193" s="477"/>
      <c r="DB193" s="477"/>
      <c r="DC193" s="477"/>
      <c r="DD193" s="477"/>
      <c r="DE193" s="477"/>
      <c r="DF193" s="477"/>
      <c r="DG193" s="477"/>
      <c r="DH193" s="477"/>
      <c r="DI193" s="477"/>
      <c r="DJ193" s="477"/>
      <c r="DK193" s="477"/>
      <c r="DL193" s="477"/>
      <c r="DM193" s="477"/>
      <c r="DN193" s="477"/>
      <c r="DO193" s="477"/>
      <c r="DP193" s="477"/>
      <c r="DQ193" s="477"/>
      <c r="DR193" s="477"/>
      <c r="DS193" s="477"/>
      <c r="DT193" s="477"/>
      <c r="DU193" s="477"/>
      <c r="DV193" s="477"/>
      <c r="DW193" s="477"/>
      <c r="DX193" s="477"/>
      <c r="DY193" s="477"/>
      <c r="DZ193" s="477"/>
      <c r="EA193" s="477"/>
      <c r="EB193" s="477"/>
      <c r="EC193" s="477"/>
      <c r="ED193" s="477"/>
      <c r="EE193" s="477"/>
      <c r="EF193" s="477"/>
      <c r="EG193" s="477"/>
      <c r="EH193" s="477"/>
      <c r="EI193" s="477"/>
      <c r="EJ193" s="477"/>
      <c r="EK193" s="477"/>
      <c r="EL193" s="477"/>
      <c r="EM193" s="477"/>
      <c r="EN193" s="477"/>
      <c r="EO193" s="477"/>
      <c r="EP193" s="477"/>
      <c r="EQ193" s="477"/>
      <c r="ER193" s="477"/>
      <c r="ES193" s="477"/>
      <c r="ET193" s="477"/>
      <c r="EU193" s="477"/>
      <c r="EV193" s="477"/>
      <c r="EW193" s="477"/>
      <c r="EX193" s="477"/>
      <c r="EY193" s="477"/>
      <c r="EZ193" s="477"/>
      <c r="FA193" s="477"/>
      <c r="FB193" s="477"/>
      <c r="FC193" s="477"/>
      <c r="FD193" s="477"/>
      <c r="FE193" s="477"/>
      <c r="FF193" s="477"/>
      <c r="FG193" s="477"/>
      <c r="FH193" s="477"/>
      <c r="FI193" s="477"/>
      <c r="FJ193" s="477"/>
      <c r="FK193" s="477"/>
      <c r="FL193" s="477"/>
      <c r="FM193" s="477"/>
      <c r="FN193" s="477"/>
      <c r="FO193" s="477"/>
      <c r="FP193" s="477"/>
      <c r="FQ193" s="477"/>
      <c r="FR193" s="477"/>
      <c r="FS193" s="477"/>
      <c r="FT193" s="477"/>
      <c r="FU193" s="477"/>
      <c r="FV193" s="477"/>
      <c r="FW193" s="477"/>
      <c r="FX193" s="477"/>
      <c r="FY193" s="477"/>
      <c r="FZ193" s="477"/>
    </row>
    <row r="194" spans="1:182" ht="14.25" customHeight="1" x14ac:dyDescent="0.3">
      <c r="A194" s="394" t="s">
        <v>216</v>
      </c>
      <c r="B194" s="395" t="s">
        <v>221</v>
      </c>
      <c r="C194" s="395" t="s">
        <v>584</v>
      </c>
      <c r="D194" s="305" t="s">
        <v>586</v>
      </c>
      <c r="E194" s="304" t="s">
        <v>2654</v>
      </c>
      <c r="F194" s="394" t="s">
        <v>194</v>
      </c>
      <c r="G194" s="396" t="s">
        <v>186</v>
      </c>
      <c r="H194" s="304" t="s">
        <v>258</v>
      </c>
      <c r="I194" s="386" t="s">
        <v>1148</v>
      </c>
      <c r="J194" s="397" t="s">
        <v>2065</v>
      </c>
      <c r="K194" s="398" t="s">
        <v>92</v>
      </c>
      <c r="L194" s="398" t="s">
        <v>92</v>
      </c>
      <c r="M194" s="389" t="s">
        <v>1213</v>
      </c>
      <c r="N194" s="399" t="s">
        <v>1217</v>
      </c>
      <c r="O194" s="400" t="s">
        <v>1177</v>
      </c>
      <c r="P194" s="399" t="s">
        <v>2070</v>
      </c>
      <c r="Q194" s="305" t="s">
        <v>1228</v>
      </c>
      <c r="R194" s="401" t="s">
        <v>1248</v>
      </c>
      <c r="S194" s="305" t="s">
        <v>1259</v>
      </c>
      <c r="T194" s="401" t="s">
        <v>1262</v>
      </c>
      <c r="U194" s="402" t="s">
        <v>1165</v>
      </c>
      <c r="V194" s="305" t="s">
        <v>1165</v>
      </c>
      <c r="W194" s="305"/>
      <c r="X194" s="772"/>
    </row>
    <row r="195" spans="1:182" ht="14.5" customHeight="1" x14ac:dyDescent="0.3">
      <c r="A195" s="394" t="s">
        <v>216</v>
      </c>
      <c r="B195" s="395" t="s">
        <v>221</v>
      </c>
      <c r="C195" s="395" t="s">
        <v>233</v>
      </c>
      <c r="D195" s="305" t="s">
        <v>450</v>
      </c>
      <c r="E195" s="304" t="s">
        <v>2563</v>
      </c>
      <c r="F195" s="394" t="s">
        <v>194</v>
      </c>
      <c r="G195" s="396" t="s">
        <v>186</v>
      </c>
      <c r="H195" s="304" t="s">
        <v>258</v>
      </c>
      <c r="I195" s="386" t="s">
        <v>234</v>
      </c>
      <c r="J195" s="397" t="s">
        <v>2065</v>
      </c>
      <c r="K195" s="398" t="s">
        <v>1202</v>
      </c>
      <c r="L195" s="398" t="s">
        <v>1204</v>
      </c>
      <c r="M195" s="389" t="s">
        <v>1214</v>
      </c>
      <c r="N195" s="399" t="s">
        <v>1219</v>
      </c>
      <c r="O195" s="400" t="s">
        <v>1197</v>
      </c>
      <c r="P195" s="399" t="s">
        <v>2066</v>
      </c>
      <c r="Q195" s="305" t="s">
        <v>1229</v>
      </c>
      <c r="R195" s="401" t="s">
        <v>1247</v>
      </c>
      <c r="S195" s="305" t="s">
        <v>1258</v>
      </c>
      <c r="T195" s="401" t="s">
        <v>1261</v>
      </c>
      <c r="U195" s="402" t="s">
        <v>1162</v>
      </c>
      <c r="V195" s="305" t="s">
        <v>1293</v>
      </c>
      <c r="W195" s="305"/>
      <c r="X195" s="771"/>
    </row>
    <row r="196" spans="1:182" s="2" customFormat="1" ht="15" customHeight="1" x14ac:dyDescent="0.3">
      <c r="A196" s="394" t="s">
        <v>216</v>
      </c>
      <c r="B196" s="395" t="s">
        <v>221</v>
      </c>
      <c r="C196" s="395" t="s">
        <v>233</v>
      </c>
      <c r="D196" s="305" t="s">
        <v>452</v>
      </c>
      <c r="E196" s="304" t="s">
        <v>2566</v>
      </c>
      <c r="F196" s="394" t="s">
        <v>194</v>
      </c>
      <c r="G196" s="396" t="s">
        <v>186</v>
      </c>
      <c r="H196" s="304" t="s">
        <v>258</v>
      </c>
      <c r="I196" s="386" t="s">
        <v>234</v>
      </c>
      <c r="J196" s="397" t="s">
        <v>2065</v>
      </c>
      <c r="K196" s="398" t="s">
        <v>1202</v>
      </c>
      <c r="L196" s="398" t="s">
        <v>1204</v>
      </c>
      <c r="M196" s="389" t="s">
        <v>1214</v>
      </c>
      <c r="N196" s="399" t="s">
        <v>1219</v>
      </c>
      <c r="O196" s="400" t="s">
        <v>1191</v>
      </c>
      <c r="P196" s="399" t="s">
        <v>2066</v>
      </c>
      <c r="Q196" s="305" t="s">
        <v>1229</v>
      </c>
      <c r="R196" s="401" t="s">
        <v>1247</v>
      </c>
      <c r="S196" s="305" t="s">
        <v>1258</v>
      </c>
      <c r="T196" s="401" t="s">
        <v>1261</v>
      </c>
      <c r="U196" s="402" t="s">
        <v>1162</v>
      </c>
      <c r="V196" s="305" t="s">
        <v>1293</v>
      </c>
      <c r="W196" s="305"/>
      <c r="X196" s="771"/>
      <c r="Y196" s="477"/>
      <c r="Z196" s="477"/>
      <c r="AA196" s="477"/>
      <c r="AB196" s="477"/>
      <c r="AC196" s="477"/>
      <c r="AD196" s="477"/>
      <c r="AE196" s="477"/>
      <c r="AF196" s="477"/>
      <c r="AG196" s="477"/>
      <c r="AH196" s="477"/>
      <c r="AI196" s="477"/>
      <c r="AJ196" s="477"/>
      <c r="AK196" s="477"/>
      <c r="AL196" s="477"/>
      <c r="AM196" s="477"/>
      <c r="AN196" s="477"/>
      <c r="AO196" s="477"/>
      <c r="AP196" s="477"/>
      <c r="AQ196" s="477"/>
      <c r="AR196" s="477"/>
      <c r="AS196" s="477"/>
      <c r="AT196" s="477"/>
      <c r="AU196" s="477"/>
      <c r="AV196" s="477"/>
      <c r="AW196" s="477"/>
      <c r="AX196" s="477"/>
      <c r="AY196" s="477"/>
      <c r="AZ196" s="477"/>
      <c r="BA196" s="477"/>
      <c r="BB196" s="477"/>
      <c r="BC196" s="477"/>
      <c r="BD196" s="477"/>
      <c r="BE196" s="477"/>
      <c r="BF196" s="477"/>
      <c r="BG196" s="477"/>
      <c r="BH196" s="477"/>
      <c r="BI196" s="477"/>
      <c r="BJ196" s="477"/>
      <c r="BK196" s="477"/>
      <c r="BL196" s="477"/>
      <c r="BM196" s="477"/>
      <c r="BN196" s="477"/>
      <c r="BO196" s="477"/>
      <c r="BP196" s="477"/>
      <c r="BQ196" s="477"/>
      <c r="BR196" s="477"/>
      <c r="BS196" s="477"/>
      <c r="BT196" s="477"/>
      <c r="BU196" s="477"/>
      <c r="BV196" s="477"/>
      <c r="BW196" s="477"/>
      <c r="BX196" s="477"/>
      <c r="BY196" s="477"/>
      <c r="BZ196" s="477"/>
      <c r="CA196" s="477"/>
      <c r="CB196" s="477"/>
      <c r="CC196" s="477"/>
      <c r="CD196" s="477"/>
      <c r="CE196" s="477"/>
      <c r="CF196" s="477"/>
      <c r="CG196" s="477"/>
      <c r="CH196" s="477"/>
      <c r="CI196" s="477"/>
      <c r="CJ196" s="477"/>
      <c r="CK196" s="477"/>
      <c r="CL196" s="477"/>
      <c r="CM196" s="477"/>
      <c r="CN196" s="477"/>
      <c r="CO196" s="477"/>
      <c r="CP196" s="477"/>
      <c r="CQ196" s="477"/>
      <c r="CR196" s="477"/>
      <c r="CS196" s="477"/>
      <c r="CT196" s="477"/>
      <c r="CU196" s="477"/>
      <c r="CV196" s="477"/>
      <c r="CW196" s="477"/>
      <c r="CX196" s="477"/>
      <c r="CY196" s="477"/>
      <c r="CZ196" s="477"/>
      <c r="DA196" s="477"/>
      <c r="DB196" s="477"/>
      <c r="DC196" s="477"/>
      <c r="DD196" s="477"/>
      <c r="DE196" s="477"/>
      <c r="DF196" s="477"/>
      <c r="DG196" s="477"/>
      <c r="DH196" s="477"/>
      <c r="DI196" s="477"/>
      <c r="DJ196" s="477"/>
      <c r="DK196" s="477"/>
      <c r="DL196" s="477"/>
      <c r="DM196" s="477"/>
      <c r="DN196" s="477"/>
      <c r="DO196" s="477"/>
      <c r="DP196" s="477"/>
      <c r="DQ196" s="477"/>
      <c r="DR196" s="477"/>
      <c r="DS196" s="477"/>
      <c r="DT196" s="477"/>
      <c r="DU196" s="477"/>
      <c r="DV196" s="477"/>
      <c r="DW196" s="477"/>
      <c r="DX196" s="477"/>
      <c r="DY196" s="477"/>
      <c r="DZ196" s="477"/>
      <c r="EA196" s="477"/>
      <c r="EB196" s="477"/>
      <c r="EC196" s="477"/>
      <c r="ED196" s="477"/>
      <c r="EE196" s="477"/>
      <c r="EF196" s="477"/>
      <c r="EG196" s="477"/>
      <c r="EH196" s="477"/>
      <c r="EI196" s="477"/>
      <c r="EJ196" s="477"/>
      <c r="EK196" s="477"/>
      <c r="EL196" s="477"/>
      <c r="EM196" s="477"/>
      <c r="EN196" s="477"/>
      <c r="EO196" s="477"/>
      <c r="EP196" s="477"/>
      <c r="EQ196" s="477"/>
      <c r="ER196" s="477"/>
      <c r="ES196" s="477"/>
      <c r="ET196" s="477"/>
      <c r="EU196" s="477"/>
      <c r="EV196" s="477"/>
      <c r="EW196" s="477"/>
      <c r="EX196" s="477"/>
      <c r="EY196" s="477"/>
      <c r="EZ196" s="477"/>
      <c r="FA196" s="477"/>
      <c r="FB196" s="477"/>
      <c r="FC196" s="477"/>
      <c r="FD196" s="477"/>
      <c r="FE196" s="477"/>
      <c r="FF196" s="477"/>
      <c r="FG196" s="477"/>
      <c r="FH196" s="477"/>
      <c r="FI196" s="477"/>
      <c r="FJ196" s="477"/>
      <c r="FK196" s="477"/>
      <c r="FL196" s="477"/>
      <c r="FM196" s="477"/>
      <c r="FN196" s="477"/>
      <c r="FO196" s="477"/>
      <c r="FP196" s="477"/>
      <c r="FQ196" s="477"/>
      <c r="FR196" s="477"/>
      <c r="FS196" s="477"/>
      <c r="FT196" s="477"/>
      <c r="FU196" s="477"/>
      <c r="FV196" s="477"/>
      <c r="FW196" s="477"/>
      <c r="FX196" s="477"/>
      <c r="FY196" s="477"/>
      <c r="FZ196" s="477"/>
    </row>
    <row r="197" spans="1:182" s="2" customFormat="1" ht="14.5" customHeight="1" x14ac:dyDescent="0.3">
      <c r="A197" s="394" t="s">
        <v>216</v>
      </c>
      <c r="B197" s="395" t="s">
        <v>221</v>
      </c>
      <c r="C197" s="395" t="s">
        <v>233</v>
      </c>
      <c r="D197" s="305" t="s">
        <v>233</v>
      </c>
      <c r="E197" s="304" t="s">
        <v>2597</v>
      </c>
      <c r="F197" s="394" t="s">
        <v>194</v>
      </c>
      <c r="G197" s="396" t="s">
        <v>186</v>
      </c>
      <c r="H197" s="304" t="s">
        <v>258</v>
      </c>
      <c r="I197" s="386" t="s">
        <v>234</v>
      </c>
      <c r="J197" s="397" t="s">
        <v>2065</v>
      </c>
      <c r="K197" s="398" t="s">
        <v>1202</v>
      </c>
      <c r="L197" s="398" t="s">
        <v>1204</v>
      </c>
      <c r="M197" s="389" t="s">
        <v>1214</v>
      </c>
      <c r="N197" s="399" t="s">
        <v>1219</v>
      </c>
      <c r="O197" s="400" t="s">
        <v>1191</v>
      </c>
      <c r="P197" s="399" t="s">
        <v>2066</v>
      </c>
      <c r="Q197" s="305" t="s">
        <v>1229</v>
      </c>
      <c r="R197" s="401" t="s">
        <v>1247</v>
      </c>
      <c r="S197" s="305" t="s">
        <v>1258</v>
      </c>
      <c r="T197" s="401" t="s">
        <v>1261</v>
      </c>
      <c r="U197" s="402" t="s">
        <v>1162</v>
      </c>
      <c r="V197" s="305" t="s">
        <v>1293</v>
      </c>
      <c r="W197" s="305"/>
      <c r="X197" s="771"/>
      <c r="Y197" s="477"/>
      <c r="Z197" s="477"/>
      <c r="AA197" s="477"/>
      <c r="AB197" s="477"/>
      <c r="AC197" s="477"/>
      <c r="AD197" s="477"/>
      <c r="AE197" s="477"/>
      <c r="AF197" s="477"/>
      <c r="AG197" s="477"/>
      <c r="AH197" s="477"/>
      <c r="AI197" s="477"/>
      <c r="AJ197" s="477"/>
      <c r="AK197" s="477"/>
      <c r="AL197" s="477"/>
      <c r="AM197" s="477"/>
      <c r="AN197" s="477"/>
      <c r="AO197" s="477"/>
      <c r="AP197" s="477"/>
      <c r="AQ197" s="477"/>
      <c r="AR197" s="477"/>
      <c r="AS197" s="477"/>
      <c r="AT197" s="477"/>
      <c r="AU197" s="477"/>
      <c r="AV197" s="477"/>
      <c r="AW197" s="477"/>
      <c r="AX197" s="477"/>
      <c r="AY197" s="477"/>
      <c r="AZ197" s="477"/>
      <c r="BA197" s="477"/>
      <c r="BB197" s="477"/>
      <c r="BC197" s="477"/>
      <c r="BD197" s="477"/>
      <c r="BE197" s="477"/>
      <c r="BF197" s="477"/>
      <c r="BG197" s="477"/>
      <c r="BH197" s="477"/>
      <c r="BI197" s="477"/>
      <c r="BJ197" s="477"/>
      <c r="BK197" s="477"/>
      <c r="BL197" s="477"/>
      <c r="BM197" s="477"/>
      <c r="BN197" s="477"/>
      <c r="BO197" s="477"/>
      <c r="BP197" s="477"/>
      <c r="BQ197" s="477"/>
      <c r="BR197" s="477"/>
      <c r="BS197" s="477"/>
      <c r="BT197" s="477"/>
      <c r="BU197" s="477"/>
      <c r="BV197" s="477"/>
      <c r="BW197" s="477"/>
      <c r="BX197" s="477"/>
      <c r="BY197" s="477"/>
      <c r="BZ197" s="477"/>
      <c r="CA197" s="477"/>
      <c r="CB197" s="477"/>
      <c r="CC197" s="477"/>
      <c r="CD197" s="477"/>
      <c r="CE197" s="477"/>
      <c r="CF197" s="477"/>
      <c r="CG197" s="477"/>
      <c r="CH197" s="477"/>
      <c r="CI197" s="477"/>
      <c r="CJ197" s="477"/>
      <c r="CK197" s="477"/>
      <c r="CL197" s="477"/>
      <c r="CM197" s="477"/>
      <c r="CN197" s="477"/>
      <c r="CO197" s="477"/>
      <c r="CP197" s="477"/>
      <c r="CQ197" s="477"/>
      <c r="CR197" s="477"/>
      <c r="CS197" s="477"/>
      <c r="CT197" s="477"/>
      <c r="CU197" s="477"/>
      <c r="CV197" s="477"/>
      <c r="CW197" s="477"/>
      <c r="CX197" s="477"/>
      <c r="CY197" s="477"/>
      <c r="CZ197" s="477"/>
      <c r="DA197" s="477"/>
      <c r="DB197" s="477"/>
      <c r="DC197" s="477"/>
      <c r="DD197" s="477"/>
      <c r="DE197" s="477"/>
      <c r="DF197" s="477"/>
      <c r="DG197" s="477"/>
      <c r="DH197" s="477"/>
      <c r="DI197" s="477"/>
      <c r="DJ197" s="477"/>
      <c r="DK197" s="477"/>
      <c r="DL197" s="477"/>
      <c r="DM197" s="477"/>
      <c r="DN197" s="477"/>
      <c r="DO197" s="477"/>
      <c r="DP197" s="477"/>
      <c r="DQ197" s="477"/>
      <c r="DR197" s="477"/>
      <c r="DS197" s="477"/>
      <c r="DT197" s="477"/>
      <c r="DU197" s="477"/>
      <c r="DV197" s="477"/>
      <c r="DW197" s="477"/>
      <c r="DX197" s="477"/>
      <c r="DY197" s="477"/>
      <c r="DZ197" s="477"/>
      <c r="EA197" s="477"/>
      <c r="EB197" s="477"/>
      <c r="EC197" s="477"/>
      <c r="ED197" s="477"/>
      <c r="EE197" s="477"/>
      <c r="EF197" s="477"/>
      <c r="EG197" s="477"/>
      <c r="EH197" s="477"/>
      <c r="EI197" s="477"/>
      <c r="EJ197" s="477"/>
      <c r="EK197" s="477"/>
      <c r="EL197" s="477"/>
      <c r="EM197" s="477"/>
      <c r="EN197" s="477"/>
      <c r="EO197" s="477"/>
      <c r="EP197" s="477"/>
      <c r="EQ197" s="477"/>
      <c r="ER197" s="477"/>
      <c r="ES197" s="477"/>
      <c r="ET197" s="477"/>
      <c r="EU197" s="477"/>
      <c r="EV197" s="477"/>
      <c r="EW197" s="477"/>
      <c r="EX197" s="477"/>
      <c r="EY197" s="477"/>
      <c r="EZ197" s="477"/>
      <c r="FA197" s="477"/>
      <c r="FB197" s="477"/>
      <c r="FC197" s="477"/>
      <c r="FD197" s="477"/>
      <c r="FE197" s="477"/>
      <c r="FF197" s="477"/>
      <c r="FG197" s="477"/>
      <c r="FH197" s="477"/>
      <c r="FI197" s="477"/>
      <c r="FJ197" s="477"/>
      <c r="FK197" s="477"/>
      <c r="FL197" s="477"/>
      <c r="FM197" s="477"/>
      <c r="FN197" s="477"/>
      <c r="FO197" s="477"/>
      <c r="FP197" s="477"/>
      <c r="FQ197" s="477"/>
      <c r="FR197" s="477"/>
      <c r="FS197" s="477"/>
      <c r="FT197" s="477"/>
      <c r="FU197" s="477"/>
      <c r="FV197" s="477"/>
      <c r="FW197" s="477"/>
      <c r="FX197" s="477"/>
      <c r="FY197" s="477"/>
      <c r="FZ197" s="477"/>
    </row>
    <row r="198" spans="1:182" s="2" customFormat="1" ht="14.25" customHeight="1" x14ac:dyDescent="0.3">
      <c r="A198" s="394" t="s">
        <v>216</v>
      </c>
      <c r="B198" s="395" t="s">
        <v>221</v>
      </c>
      <c r="C198" s="395" t="s">
        <v>233</v>
      </c>
      <c r="D198" s="305" t="s">
        <v>453</v>
      </c>
      <c r="E198" s="304" t="s">
        <v>2599</v>
      </c>
      <c r="F198" s="394" t="s">
        <v>194</v>
      </c>
      <c r="G198" s="396" t="s">
        <v>186</v>
      </c>
      <c r="H198" s="304" t="s">
        <v>258</v>
      </c>
      <c r="I198" s="386" t="s">
        <v>234</v>
      </c>
      <c r="J198" s="397" t="s">
        <v>2065</v>
      </c>
      <c r="K198" s="398" t="s">
        <v>1202</v>
      </c>
      <c r="L198" s="398" t="s">
        <v>1204</v>
      </c>
      <c r="M198" s="389" t="s">
        <v>1214</v>
      </c>
      <c r="N198" s="399" t="s">
        <v>1219</v>
      </c>
      <c r="O198" s="400" t="s">
        <v>1191</v>
      </c>
      <c r="P198" s="399" t="s">
        <v>2066</v>
      </c>
      <c r="Q198" s="305" t="s">
        <v>1229</v>
      </c>
      <c r="R198" s="401" t="s">
        <v>1247</v>
      </c>
      <c r="S198" s="305" t="s">
        <v>1258</v>
      </c>
      <c r="T198" s="401" t="s">
        <v>1261</v>
      </c>
      <c r="U198" s="402" t="s">
        <v>1162</v>
      </c>
      <c r="V198" s="305" t="s">
        <v>1293</v>
      </c>
      <c r="W198" s="305"/>
      <c r="X198" s="771"/>
      <c r="Y198" s="477"/>
      <c r="Z198" s="477"/>
      <c r="AA198" s="477"/>
      <c r="AB198" s="477"/>
      <c r="AC198" s="477"/>
      <c r="AD198" s="477"/>
      <c r="AE198" s="477"/>
      <c r="AF198" s="477"/>
      <c r="AG198" s="477"/>
      <c r="AH198" s="477"/>
      <c r="AI198" s="477"/>
      <c r="AJ198" s="477"/>
      <c r="AK198" s="477"/>
      <c r="AL198" s="477"/>
      <c r="AM198" s="477"/>
      <c r="AN198" s="477"/>
      <c r="AO198" s="477"/>
      <c r="AP198" s="477"/>
      <c r="AQ198" s="477"/>
      <c r="AR198" s="477"/>
      <c r="AS198" s="477"/>
      <c r="AT198" s="477"/>
      <c r="AU198" s="477"/>
      <c r="AV198" s="477"/>
      <c r="AW198" s="477"/>
      <c r="AX198" s="477"/>
      <c r="AY198" s="477"/>
      <c r="AZ198" s="477"/>
      <c r="BA198" s="477"/>
      <c r="BB198" s="477"/>
      <c r="BC198" s="477"/>
      <c r="BD198" s="477"/>
      <c r="BE198" s="477"/>
      <c r="BF198" s="477"/>
      <c r="BG198" s="477"/>
      <c r="BH198" s="477"/>
      <c r="BI198" s="477"/>
      <c r="BJ198" s="477"/>
      <c r="BK198" s="477"/>
      <c r="BL198" s="477"/>
      <c r="BM198" s="477"/>
      <c r="BN198" s="477"/>
      <c r="BO198" s="477"/>
      <c r="BP198" s="477"/>
      <c r="BQ198" s="477"/>
      <c r="BR198" s="477"/>
      <c r="BS198" s="477"/>
      <c r="BT198" s="477"/>
      <c r="BU198" s="477"/>
      <c r="BV198" s="477"/>
      <c r="BW198" s="477"/>
      <c r="BX198" s="477"/>
      <c r="BY198" s="477"/>
      <c r="BZ198" s="477"/>
      <c r="CA198" s="477"/>
      <c r="CB198" s="477"/>
      <c r="CC198" s="477"/>
      <c r="CD198" s="477"/>
      <c r="CE198" s="477"/>
      <c r="CF198" s="477"/>
      <c r="CG198" s="477"/>
      <c r="CH198" s="477"/>
      <c r="CI198" s="477"/>
      <c r="CJ198" s="477"/>
      <c r="CK198" s="477"/>
      <c r="CL198" s="477"/>
      <c r="CM198" s="477"/>
      <c r="CN198" s="477"/>
      <c r="CO198" s="477"/>
      <c r="CP198" s="477"/>
      <c r="CQ198" s="477"/>
      <c r="CR198" s="477"/>
      <c r="CS198" s="477"/>
      <c r="CT198" s="477"/>
      <c r="CU198" s="477"/>
      <c r="CV198" s="477"/>
      <c r="CW198" s="477"/>
      <c r="CX198" s="477"/>
      <c r="CY198" s="477"/>
      <c r="CZ198" s="477"/>
      <c r="DA198" s="477"/>
      <c r="DB198" s="477"/>
      <c r="DC198" s="477"/>
      <c r="DD198" s="477"/>
      <c r="DE198" s="477"/>
      <c r="DF198" s="477"/>
      <c r="DG198" s="477"/>
      <c r="DH198" s="477"/>
      <c r="DI198" s="477"/>
      <c r="DJ198" s="477"/>
      <c r="DK198" s="477"/>
      <c r="DL198" s="477"/>
      <c r="DM198" s="477"/>
      <c r="DN198" s="477"/>
      <c r="DO198" s="477"/>
      <c r="DP198" s="477"/>
      <c r="DQ198" s="477"/>
      <c r="DR198" s="477"/>
      <c r="DS198" s="477"/>
      <c r="DT198" s="477"/>
      <c r="DU198" s="477"/>
      <c r="DV198" s="477"/>
      <c r="DW198" s="477"/>
      <c r="DX198" s="477"/>
      <c r="DY198" s="477"/>
      <c r="DZ198" s="477"/>
      <c r="EA198" s="477"/>
      <c r="EB198" s="477"/>
      <c r="EC198" s="477"/>
      <c r="ED198" s="477"/>
      <c r="EE198" s="477"/>
      <c r="EF198" s="477"/>
      <c r="EG198" s="477"/>
      <c r="EH198" s="477"/>
      <c r="EI198" s="477"/>
      <c r="EJ198" s="477"/>
      <c r="EK198" s="477"/>
      <c r="EL198" s="477"/>
      <c r="EM198" s="477"/>
      <c r="EN198" s="477"/>
      <c r="EO198" s="477"/>
      <c r="EP198" s="477"/>
      <c r="EQ198" s="477"/>
      <c r="ER198" s="477"/>
      <c r="ES198" s="477"/>
      <c r="ET198" s="477"/>
      <c r="EU198" s="477"/>
      <c r="EV198" s="477"/>
      <c r="EW198" s="477"/>
      <c r="EX198" s="477"/>
      <c r="EY198" s="477"/>
      <c r="EZ198" s="477"/>
      <c r="FA198" s="477"/>
      <c r="FB198" s="477"/>
      <c r="FC198" s="477"/>
      <c r="FD198" s="477"/>
      <c r="FE198" s="477"/>
      <c r="FF198" s="477"/>
      <c r="FG198" s="477"/>
      <c r="FH198" s="477"/>
      <c r="FI198" s="477"/>
      <c r="FJ198" s="477"/>
      <c r="FK198" s="477"/>
      <c r="FL198" s="477"/>
      <c r="FM198" s="477"/>
      <c r="FN198" s="477"/>
      <c r="FO198" s="477"/>
      <c r="FP198" s="477"/>
      <c r="FQ198" s="477"/>
      <c r="FR198" s="477"/>
      <c r="FS198" s="477"/>
      <c r="FT198" s="477"/>
      <c r="FU198" s="477"/>
      <c r="FV198" s="477"/>
      <c r="FW198" s="477"/>
      <c r="FX198" s="477"/>
      <c r="FY198" s="477"/>
      <c r="FZ198" s="477"/>
    </row>
    <row r="199" spans="1:182" s="2" customFormat="1" ht="14.25" customHeight="1" x14ac:dyDescent="0.3">
      <c r="A199" s="394" t="s">
        <v>216</v>
      </c>
      <c r="B199" s="395" t="s">
        <v>221</v>
      </c>
      <c r="C199" s="395" t="s">
        <v>233</v>
      </c>
      <c r="D199" s="305" t="s">
        <v>587</v>
      </c>
      <c r="E199" s="304" t="s">
        <v>2655</v>
      </c>
      <c r="F199" s="394" t="s">
        <v>194</v>
      </c>
      <c r="G199" s="396" t="s">
        <v>186</v>
      </c>
      <c r="H199" s="304" t="s">
        <v>258</v>
      </c>
      <c r="I199" s="386" t="s">
        <v>234</v>
      </c>
      <c r="J199" s="397" t="s">
        <v>2065</v>
      </c>
      <c r="K199" s="398" t="s">
        <v>1202</v>
      </c>
      <c r="L199" s="398" t="s">
        <v>1204</v>
      </c>
      <c r="M199" s="389" t="s">
        <v>1214</v>
      </c>
      <c r="N199" s="399" t="s">
        <v>1219</v>
      </c>
      <c r="O199" s="400" t="s">
        <v>1191</v>
      </c>
      <c r="P199" s="399" t="s">
        <v>2066</v>
      </c>
      <c r="Q199" s="305" t="s">
        <v>1229</v>
      </c>
      <c r="R199" s="401" t="s">
        <v>1247</v>
      </c>
      <c r="S199" s="305" t="s">
        <v>1258</v>
      </c>
      <c r="T199" s="401" t="s">
        <v>1261</v>
      </c>
      <c r="U199" s="402" t="s">
        <v>1162</v>
      </c>
      <c r="V199" s="305" t="s">
        <v>1307</v>
      </c>
      <c r="W199" s="305"/>
      <c r="X199" s="771"/>
      <c r="Y199" s="477"/>
      <c r="Z199" s="477"/>
      <c r="AA199" s="477"/>
      <c r="AB199" s="477"/>
      <c r="AC199" s="477"/>
      <c r="AD199" s="477"/>
      <c r="AE199" s="477"/>
      <c r="AF199" s="477"/>
      <c r="AG199" s="477"/>
      <c r="AH199" s="477"/>
      <c r="AI199" s="477"/>
      <c r="AJ199" s="477"/>
      <c r="AK199" s="477"/>
      <c r="AL199" s="477"/>
      <c r="AM199" s="477"/>
      <c r="AN199" s="477"/>
      <c r="AO199" s="477"/>
      <c r="AP199" s="477"/>
      <c r="AQ199" s="477"/>
      <c r="AR199" s="477"/>
      <c r="AS199" s="477"/>
      <c r="AT199" s="477"/>
      <c r="AU199" s="477"/>
      <c r="AV199" s="477"/>
      <c r="AW199" s="477"/>
      <c r="AX199" s="477"/>
      <c r="AY199" s="477"/>
      <c r="AZ199" s="477"/>
      <c r="BA199" s="477"/>
      <c r="BB199" s="477"/>
      <c r="BC199" s="477"/>
      <c r="BD199" s="477"/>
      <c r="BE199" s="477"/>
      <c r="BF199" s="477"/>
      <c r="BG199" s="477"/>
      <c r="BH199" s="477"/>
      <c r="BI199" s="477"/>
      <c r="BJ199" s="477"/>
      <c r="BK199" s="477"/>
      <c r="BL199" s="477"/>
      <c r="BM199" s="477"/>
      <c r="BN199" s="477"/>
      <c r="BO199" s="477"/>
      <c r="BP199" s="477"/>
      <c r="BQ199" s="477"/>
      <c r="BR199" s="477"/>
      <c r="BS199" s="477"/>
      <c r="BT199" s="477"/>
      <c r="BU199" s="477"/>
      <c r="BV199" s="477"/>
      <c r="BW199" s="477"/>
      <c r="BX199" s="477"/>
      <c r="BY199" s="477"/>
      <c r="BZ199" s="477"/>
      <c r="CA199" s="477"/>
      <c r="CB199" s="477"/>
      <c r="CC199" s="477"/>
      <c r="CD199" s="477"/>
      <c r="CE199" s="477"/>
      <c r="CF199" s="477"/>
      <c r="CG199" s="477"/>
      <c r="CH199" s="477"/>
      <c r="CI199" s="477"/>
      <c r="CJ199" s="477"/>
      <c r="CK199" s="477"/>
      <c r="CL199" s="477"/>
      <c r="CM199" s="477"/>
      <c r="CN199" s="477"/>
      <c r="CO199" s="477"/>
      <c r="CP199" s="477"/>
      <c r="CQ199" s="477"/>
      <c r="CR199" s="477"/>
      <c r="CS199" s="477"/>
      <c r="CT199" s="477"/>
      <c r="CU199" s="477"/>
      <c r="CV199" s="477"/>
      <c r="CW199" s="477"/>
      <c r="CX199" s="477"/>
      <c r="CY199" s="477"/>
      <c r="CZ199" s="477"/>
      <c r="DA199" s="477"/>
      <c r="DB199" s="477"/>
      <c r="DC199" s="477"/>
      <c r="DD199" s="477"/>
      <c r="DE199" s="477"/>
      <c r="DF199" s="477"/>
      <c r="DG199" s="477"/>
      <c r="DH199" s="477"/>
      <c r="DI199" s="477"/>
      <c r="DJ199" s="477"/>
      <c r="DK199" s="477"/>
      <c r="DL199" s="477"/>
      <c r="DM199" s="477"/>
      <c r="DN199" s="477"/>
      <c r="DO199" s="477"/>
      <c r="DP199" s="477"/>
      <c r="DQ199" s="477"/>
      <c r="DR199" s="477"/>
      <c r="DS199" s="477"/>
      <c r="DT199" s="477"/>
      <c r="DU199" s="477"/>
      <c r="DV199" s="477"/>
      <c r="DW199" s="477"/>
      <c r="DX199" s="477"/>
      <c r="DY199" s="477"/>
      <c r="DZ199" s="477"/>
      <c r="EA199" s="477"/>
      <c r="EB199" s="477"/>
      <c r="EC199" s="477"/>
      <c r="ED199" s="477"/>
      <c r="EE199" s="477"/>
      <c r="EF199" s="477"/>
      <c r="EG199" s="477"/>
      <c r="EH199" s="477"/>
      <c r="EI199" s="477"/>
      <c r="EJ199" s="477"/>
      <c r="EK199" s="477"/>
      <c r="EL199" s="477"/>
      <c r="EM199" s="477"/>
      <c r="EN199" s="477"/>
      <c r="EO199" s="477"/>
      <c r="EP199" s="477"/>
      <c r="EQ199" s="477"/>
      <c r="ER199" s="477"/>
      <c r="ES199" s="477"/>
      <c r="ET199" s="477"/>
      <c r="EU199" s="477"/>
      <c r="EV199" s="477"/>
      <c r="EW199" s="477"/>
      <c r="EX199" s="477"/>
      <c r="EY199" s="477"/>
      <c r="EZ199" s="477"/>
      <c r="FA199" s="477"/>
      <c r="FB199" s="477"/>
      <c r="FC199" s="477"/>
      <c r="FD199" s="477"/>
      <c r="FE199" s="477"/>
      <c r="FF199" s="477"/>
      <c r="FG199" s="477"/>
      <c r="FH199" s="477"/>
      <c r="FI199" s="477"/>
      <c r="FJ199" s="477"/>
      <c r="FK199" s="477"/>
      <c r="FL199" s="477"/>
      <c r="FM199" s="477"/>
      <c r="FN199" s="477"/>
      <c r="FO199" s="477"/>
      <c r="FP199" s="477"/>
      <c r="FQ199" s="477"/>
      <c r="FR199" s="477"/>
      <c r="FS199" s="477"/>
      <c r="FT199" s="477"/>
      <c r="FU199" s="477"/>
      <c r="FV199" s="477"/>
      <c r="FW199" s="477"/>
      <c r="FX199" s="477"/>
      <c r="FY199" s="477"/>
      <c r="FZ199" s="477"/>
    </row>
    <row r="200" spans="1:182" s="2" customFormat="1" ht="14.25" customHeight="1" x14ac:dyDescent="0.3">
      <c r="A200" s="394" t="s">
        <v>216</v>
      </c>
      <c r="B200" s="395" t="s">
        <v>221</v>
      </c>
      <c r="C200" s="395" t="s">
        <v>589</v>
      </c>
      <c r="D200" s="305" t="s">
        <v>219</v>
      </c>
      <c r="E200" s="304" t="s">
        <v>2556</v>
      </c>
      <c r="F200" s="394" t="s">
        <v>194</v>
      </c>
      <c r="G200" s="396" t="s">
        <v>186</v>
      </c>
      <c r="H200" s="304" t="s">
        <v>258</v>
      </c>
      <c r="I200" s="386" t="s">
        <v>111</v>
      </c>
      <c r="J200" s="397" t="s">
        <v>94</v>
      </c>
      <c r="K200" s="398" t="s">
        <v>94</v>
      </c>
      <c r="L200" s="398" t="s">
        <v>94</v>
      </c>
      <c r="M200" s="389" t="s">
        <v>111</v>
      </c>
      <c r="N200" s="399" t="s">
        <v>1219</v>
      </c>
      <c r="O200" s="400" t="s">
        <v>1198</v>
      </c>
      <c r="P200" s="399" t="s">
        <v>2066</v>
      </c>
      <c r="Q200" s="305" t="s">
        <v>1229</v>
      </c>
      <c r="R200" s="401" t="s">
        <v>1235</v>
      </c>
      <c r="S200" s="305" t="s">
        <v>1252</v>
      </c>
      <c r="T200" s="401" t="s">
        <v>1261</v>
      </c>
      <c r="U200" s="404" t="s">
        <v>1161</v>
      </c>
      <c r="V200" s="305" t="s">
        <v>1314</v>
      </c>
      <c r="W200" s="305"/>
      <c r="X200" s="771"/>
      <c r="Y200" s="477"/>
      <c r="Z200" s="477"/>
      <c r="AA200" s="477"/>
      <c r="AB200" s="477"/>
      <c r="AC200" s="477"/>
      <c r="AD200" s="477"/>
      <c r="AE200" s="477"/>
      <c r="AF200" s="477"/>
      <c r="AG200" s="477"/>
      <c r="AH200" s="477"/>
      <c r="AI200" s="477"/>
      <c r="AJ200" s="477"/>
      <c r="AK200" s="477"/>
      <c r="AL200" s="477"/>
      <c r="AM200" s="477"/>
      <c r="AN200" s="477"/>
      <c r="AO200" s="477"/>
      <c r="AP200" s="477"/>
      <c r="AQ200" s="477"/>
      <c r="AR200" s="477"/>
      <c r="AS200" s="477"/>
      <c r="AT200" s="477"/>
      <c r="AU200" s="477"/>
      <c r="AV200" s="477"/>
      <c r="AW200" s="477"/>
      <c r="AX200" s="477"/>
      <c r="AY200" s="477"/>
      <c r="AZ200" s="477"/>
      <c r="BA200" s="477"/>
      <c r="BB200" s="477"/>
      <c r="BC200" s="477"/>
      <c r="BD200" s="477"/>
      <c r="BE200" s="477"/>
      <c r="BF200" s="477"/>
      <c r="BG200" s="477"/>
      <c r="BH200" s="477"/>
      <c r="BI200" s="477"/>
      <c r="BJ200" s="477"/>
      <c r="BK200" s="477"/>
      <c r="BL200" s="477"/>
      <c r="BM200" s="477"/>
      <c r="BN200" s="477"/>
      <c r="BO200" s="477"/>
      <c r="BP200" s="477"/>
      <c r="BQ200" s="477"/>
      <c r="BR200" s="477"/>
      <c r="BS200" s="477"/>
      <c r="BT200" s="477"/>
      <c r="BU200" s="477"/>
      <c r="BV200" s="477"/>
      <c r="BW200" s="477"/>
      <c r="BX200" s="477"/>
      <c r="BY200" s="477"/>
      <c r="BZ200" s="477"/>
      <c r="CA200" s="477"/>
      <c r="CB200" s="477"/>
      <c r="CC200" s="477"/>
      <c r="CD200" s="477"/>
      <c r="CE200" s="477"/>
      <c r="CF200" s="477"/>
      <c r="CG200" s="477"/>
      <c r="CH200" s="477"/>
      <c r="CI200" s="477"/>
      <c r="CJ200" s="477"/>
      <c r="CK200" s="477"/>
      <c r="CL200" s="477"/>
      <c r="CM200" s="477"/>
      <c r="CN200" s="477"/>
      <c r="CO200" s="477"/>
      <c r="CP200" s="477"/>
      <c r="CQ200" s="477"/>
      <c r="CR200" s="477"/>
      <c r="CS200" s="477"/>
      <c r="CT200" s="477"/>
      <c r="CU200" s="477"/>
      <c r="CV200" s="477"/>
      <c r="CW200" s="477"/>
      <c r="CX200" s="477"/>
      <c r="CY200" s="477"/>
      <c r="CZ200" s="477"/>
      <c r="DA200" s="477"/>
      <c r="DB200" s="477"/>
      <c r="DC200" s="477"/>
      <c r="DD200" s="477"/>
      <c r="DE200" s="477"/>
      <c r="DF200" s="477"/>
      <c r="DG200" s="477"/>
      <c r="DH200" s="477"/>
      <c r="DI200" s="477"/>
      <c r="DJ200" s="477"/>
      <c r="DK200" s="477"/>
      <c r="DL200" s="477"/>
      <c r="DM200" s="477"/>
      <c r="DN200" s="477"/>
      <c r="DO200" s="477"/>
      <c r="DP200" s="477"/>
      <c r="DQ200" s="477"/>
      <c r="DR200" s="477"/>
      <c r="DS200" s="477"/>
      <c r="DT200" s="477"/>
      <c r="DU200" s="477"/>
      <c r="DV200" s="477"/>
      <c r="DW200" s="477"/>
      <c r="DX200" s="477"/>
      <c r="DY200" s="477"/>
      <c r="DZ200" s="477"/>
      <c r="EA200" s="477"/>
      <c r="EB200" s="477"/>
      <c r="EC200" s="477"/>
      <c r="ED200" s="477"/>
      <c r="EE200" s="477"/>
      <c r="EF200" s="477"/>
      <c r="EG200" s="477"/>
      <c r="EH200" s="477"/>
      <c r="EI200" s="477"/>
      <c r="EJ200" s="477"/>
      <c r="EK200" s="477"/>
      <c r="EL200" s="477"/>
      <c r="EM200" s="477"/>
      <c r="EN200" s="477"/>
      <c r="EO200" s="477"/>
      <c r="EP200" s="477"/>
      <c r="EQ200" s="477"/>
      <c r="ER200" s="477"/>
      <c r="ES200" s="477"/>
      <c r="ET200" s="477"/>
      <c r="EU200" s="477"/>
      <c r="EV200" s="477"/>
      <c r="EW200" s="477"/>
      <c r="EX200" s="477"/>
      <c r="EY200" s="477"/>
      <c r="EZ200" s="477"/>
      <c r="FA200" s="477"/>
      <c r="FB200" s="477"/>
      <c r="FC200" s="477"/>
      <c r="FD200" s="477"/>
      <c r="FE200" s="477"/>
      <c r="FF200" s="477"/>
      <c r="FG200" s="477"/>
      <c r="FH200" s="477"/>
      <c r="FI200" s="477"/>
      <c r="FJ200" s="477"/>
      <c r="FK200" s="477"/>
      <c r="FL200" s="477"/>
      <c r="FM200" s="477"/>
      <c r="FN200" s="477"/>
      <c r="FO200" s="477"/>
      <c r="FP200" s="477"/>
      <c r="FQ200" s="477"/>
      <c r="FR200" s="477"/>
      <c r="FS200" s="477"/>
      <c r="FT200" s="477"/>
      <c r="FU200" s="477"/>
      <c r="FV200" s="477"/>
      <c r="FW200" s="477"/>
      <c r="FX200" s="477"/>
      <c r="FY200" s="477"/>
      <c r="FZ200" s="477"/>
    </row>
    <row r="201" spans="1:182" s="2" customFormat="1" ht="14.25" customHeight="1" x14ac:dyDescent="0.3">
      <c r="A201" s="394" t="s">
        <v>216</v>
      </c>
      <c r="B201" s="395" t="s">
        <v>221</v>
      </c>
      <c r="C201" s="395" t="s">
        <v>589</v>
      </c>
      <c r="D201" s="305" t="s">
        <v>590</v>
      </c>
      <c r="E201" s="304" t="s">
        <v>2652</v>
      </c>
      <c r="F201" s="394" t="s">
        <v>194</v>
      </c>
      <c r="G201" s="396" t="s">
        <v>186</v>
      </c>
      <c r="H201" s="304" t="s">
        <v>258</v>
      </c>
      <c r="I201" s="386" t="s">
        <v>111</v>
      </c>
      <c r="J201" s="397" t="s">
        <v>94</v>
      </c>
      <c r="K201" s="398" t="s">
        <v>94</v>
      </c>
      <c r="L201" s="398" t="s">
        <v>94</v>
      </c>
      <c r="M201" s="389" t="s">
        <v>1208</v>
      </c>
      <c r="N201" s="399" t="s">
        <v>1220</v>
      </c>
      <c r="O201" s="400" t="s">
        <v>1198</v>
      </c>
      <c r="P201" s="399" t="s">
        <v>2067</v>
      </c>
      <c r="Q201" s="305" t="s">
        <v>1227</v>
      </c>
      <c r="R201" s="401" t="s">
        <v>1236</v>
      </c>
      <c r="S201" s="305" t="s">
        <v>1252</v>
      </c>
      <c r="T201" s="401" t="s">
        <v>1262</v>
      </c>
      <c r="U201" s="405" t="s">
        <v>1165</v>
      </c>
      <c r="V201" s="305" t="s">
        <v>1326</v>
      </c>
      <c r="W201" s="305"/>
      <c r="X201" s="771"/>
      <c r="Y201" s="477"/>
      <c r="Z201" s="477"/>
      <c r="AA201" s="477"/>
      <c r="AB201" s="477"/>
      <c r="AC201" s="477"/>
      <c r="AD201" s="477"/>
      <c r="AE201" s="477"/>
      <c r="AF201" s="477"/>
      <c r="AG201" s="477"/>
      <c r="AH201" s="477"/>
      <c r="AI201" s="477"/>
      <c r="AJ201" s="477"/>
      <c r="AK201" s="477"/>
      <c r="AL201" s="477"/>
      <c r="AM201" s="477"/>
      <c r="AN201" s="477"/>
      <c r="AO201" s="477"/>
      <c r="AP201" s="477"/>
      <c r="AQ201" s="477"/>
      <c r="AR201" s="477"/>
      <c r="AS201" s="477"/>
      <c r="AT201" s="477"/>
      <c r="AU201" s="477"/>
      <c r="AV201" s="477"/>
      <c r="AW201" s="477"/>
      <c r="AX201" s="477"/>
      <c r="AY201" s="477"/>
      <c r="AZ201" s="477"/>
      <c r="BA201" s="477"/>
      <c r="BB201" s="477"/>
      <c r="BC201" s="477"/>
      <c r="BD201" s="477"/>
      <c r="BE201" s="477"/>
      <c r="BF201" s="477"/>
      <c r="BG201" s="477"/>
      <c r="BH201" s="477"/>
      <c r="BI201" s="477"/>
      <c r="BJ201" s="477"/>
      <c r="BK201" s="477"/>
      <c r="BL201" s="477"/>
      <c r="BM201" s="477"/>
      <c r="BN201" s="477"/>
      <c r="BO201" s="477"/>
      <c r="BP201" s="477"/>
      <c r="BQ201" s="477"/>
      <c r="BR201" s="477"/>
      <c r="BS201" s="477"/>
      <c r="BT201" s="477"/>
      <c r="BU201" s="477"/>
      <c r="BV201" s="477"/>
      <c r="BW201" s="477"/>
      <c r="BX201" s="477"/>
      <c r="BY201" s="477"/>
      <c r="BZ201" s="477"/>
      <c r="CA201" s="477"/>
      <c r="CB201" s="477"/>
      <c r="CC201" s="477"/>
      <c r="CD201" s="477"/>
      <c r="CE201" s="477"/>
      <c r="CF201" s="477"/>
      <c r="CG201" s="477"/>
      <c r="CH201" s="477"/>
      <c r="CI201" s="477"/>
      <c r="CJ201" s="477"/>
      <c r="CK201" s="477"/>
      <c r="CL201" s="477"/>
      <c r="CM201" s="477"/>
      <c r="CN201" s="477"/>
      <c r="CO201" s="477"/>
      <c r="CP201" s="477"/>
      <c r="CQ201" s="477"/>
      <c r="CR201" s="477"/>
      <c r="CS201" s="477"/>
      <c r="CT201" s="477"/>
      <c r="CU201" s="477"/>
      <c r="CV201" s="477"/>
      <c r="CW201" s="477"/>
      <c r="CX201" s="477"/>
      <c r="CY201" s="477"/>
      <c r="CZ201" s="477"/>
      <c r="DA201" s="477"/>
      <c r="DB201" s="477"/>
      <c r="DC201" s="477"/>
      <c r="DD201" s="477"/>
      <c r="DE201" s="477"/>
      <c r="DF201" s="477"/>
      <c r="DG201" s="477"/>
      <c r="DH201" s="477"/>
      <c r="DI201" s="477"/>
      <c r="DJ201" s="477"/>
      <c r="DK201" s="477"/>
      <c r="DL201" s="477"/>
      <c r="DM201" s="477"/>
      <c r="DN201" s="477"/>
      <c r="DO201" s="477"/>
      <c r="DP201" s="477"/>
      <c r="DQ201" s="477"/>
      <c r="DR201" s="477"/>
      <c r="DS201" s="477"/>
      <c r="DT201" s="477"/>
      <c r="DU201" s="477"/>
      <c r="DV201" s="477"/>
      <c r="DW201" s="477"/>
      <c r="DX201" s="477"/>
      <c r="DY201" s="477"/>
      <c r="DZ201" s="477"/>
      <c r="EA201" s="477"/>
      <c r="EB201" s="477"/>
      <c r="EC201" s="477"/>
      <c r="ED201" s="477"/>
      <c r="EE201" s="477"/>
      <c r="EF201" s="477"/>
      <c r="EG201" s="477"/>
      <c r="EH201" s="477"/>
      <c r="EI201" s="477"/>
      <c r="EJ201" s="477"/>
      <c r="EK201" s="477"/>
      <c r="EL201" s="477"/>
      <c r="EM201" s="477"/>
      <c r="EN201" s="477"/>
      <c r="EO201" s="477"/>
      <c r="EP201" s="477"/>
      <c r="EQ201" s="477"/>
      <c r="ER201" s="477"/>
      <c r="ES201" s="477"/>
      <c r="ET201" s="477"/>
      <c r="EU201" s="477"/>
      <c r="EV201" s="477"/>
      <c r="EW201" s="477"/>
      <c r="EX201" s="477"/>
      <c r="EY201" s="477"/>
      <c r="EZ201" s="477"/>
      <c r="FA201" s="477"/>
      <c r="FB201" s="477"/>
      <c r="FC201" s="477"/>
      <c r="FD201" s="477"/>
      <c r="FE201" s="477"/>
      <c r="FF201" s="477"/>
      <c r="FG201" s="477"/>
      <c r="FH201" s="477"/>
      <c r="FI201" s="477"/>
      <c r="FJ201" s="477"/>
      <c r="FK201" s="477"/>
      <c r="FL201" s="477"/>
      <c r="FM201" s="477"/>
      <c r="FN201" s="477"/>
      <c r="FO201" s="477"/>
      <c r="FP201" s="477"/>
      <c r="FQ201" s="477"/>
      <c r="FR201" s="477"/>
      <c r="FS201" s="477"/>
      <c r="FT201" s="477"/>
      <c r="FU201" s="477"/>
      <c r="FV201" s="477"/>
      <c r="FW201" s="477"/>
      <c r="FX201" s="477"/>
      <c r="FY201" s="477"/>
      <c r="FZ201" s="477"/>
    </row>
    <row r="202" spans="1:182" s="2" customFormat="1" ht="15" customHeight="1" x14ac:dyDescent="0.3">
      <c r="A202" s="394" t="s">
        <v>216</v>
      </c>
      <c r="B202" s="395" t="s">
        <v>221</v>
      </c>
      <c r="C202" s="395" t="s">
        <v>591</v>
      </c>
      <c r="D202" s="305" t="s">
        <v>459</v>
      </c>
      <c r="E202" s="304" t="s">
        <v>2529</v>
      </c>
      <c r="F202" s="394" t="s">
        <v>194</v>
      </c>
      <c r="G202" s="396" t="s">
        <v>186</v>
      </c>
      <c r="H202" s="304" t="s">
        <v>258</v>
      </c>
      <c r="I202" s="386" t="s">
        <v>92</v>
      </c>
      <c r="J202" s="397" t="s">
        <v>2065</v>
      </c>
      <c r="K202" s="398" t="s">
        <v>92</v>
      </c>
      <c r="L202" s="398" t="s">
        <v>92</v>
      </c>
      <c r="M202" s="389" t="s">
        <v>95</v>
      </c>
      <c r="N202" s="399" t="s">
        <v>1217</v>
      </c>
      <c r="O202" s="400" t="s">
        <v>1177</v>
      </c>
      <c r="P202" s="399" t="s">
        <v>2070</v>
      </c>
      <c r="Q202" s="305" t="s">
        <v>1228</v>
      </c>
      <c r="R202" s="401" t="s">
        <v>1234</v>
      </c>
      <c r="S202" s="305" t="s">
        <v>1252</v>
      </c>
      <c r="T202" s="401" t="s">
        <v>1261</v>
      </c>
      <c r="U202" s="402" t="s">
        <v>1162</v>
      </c>
      <c r="V202" s="305" t="s">
        <v>464</v>
      </c>
      <c r="W202" s="305"/>
      <c r="X202" s="772"/>
      <c r="Y202" s="477"/>
      <c r="Z202" s="477"/>
      <c r="AA202" s="477"/>
      <c r="AB202" s="477"/>
      <c r="AC202" s="477"/>
      <c r="AD202" s="477"/>
      <c r="AE202" s="477"/>
      <c r="AF202" s="477"/>
      <c r="AG202" s="477"/>
      <c r="AH202" s="477"/>
      <c r="AI202" s="477"/>
      <c r="AJ202" s="477"/>
      <c r="AK202" s="477"/>
      <c r="AL202" s="477"/>
      <c r="AM202" s="477"/>
      <c r="AN202" s="477"/>
      <c r="AO202" s="477"/>
      <c r="AP202" s="477"/>
      <c r="AQ202" s="477"/>
      <c r="AR202" s="477"/>
      <c r="AS202" s="477"/>
      <c r="AT202" s="477"/>
      <c r="AU202" s="477"/>
      <c r="AV202" s="477"/>
      <c r="AW202" s="477"/>
      <c r="AX202" s="477"/>
      <c r="AY202" s="477"/>
      <c r="AZ202" s="477"/>
      <c r="BA202" s="477"/>
      <c r="BB202" s="477"/>
      <c r="BC202" s="477"/>
      <c r="BD202" s="477"/>
      <c r="BE202" s="477"/>
      <c r="BF202" s="477"/>
      <c r="BG202" s="477"/>
      <c r="BH202" s="477"/>
      <c r="BI202" s="477"/>
      <c r="BJ202" s="477"/>
      <c r="BK202" s="477"/>
      <c r="BL202" s="477"/>
      <c r="BM202" s="477"/>
      <c r="BN202" s="477"/>
      <c r="BO202" s="477"/>
      <c r="BP202" s="477"/>
      <c r="BQ202" s="477"/>
      <c r="BR202" s="477"/>
      <c r="BS202" s="477"/>
      <c r="BT202" s="477"/>
      <c r="BU202" s="477"/>
      <c r="BV202" s="477"/>
      <c r="BW202" s="477"/>
      <c r="BX202" s="477"/>
      <c r="BY202" s="477"/>
      <c r="BZ202" s="477"/>
      <c r="CA202" s="477"/>
      <c r="CB202" s="477"/>
      <c r="CC202" s="477"/>
      <c r="CD202" s="477"/>
      <c r="CE202" s="477"/>
      <c r="CF202" s="477"/>
      <c r="CG202" s="477"/>
      <c r="CH202" s="477"/>
      <c r="CI202" s="477"/>
      <c r="CJ202" s="477"/>
      <c r="CK202" s="477"/>
      <c r="CL202" s="477"/>
      <c r="CM202" s="477"/>
      <c r="CN202" s="477"/>
      <c r="CO202" s="477"/>
      <c r="CP202" s="477"/>
      <c r="CQ202" s="477"/>
      <c r="CR202" s="477"/>
      <c r="CS202" s="477"/>
      <c r="CT202" s="477"/>
      <c r="CU202" s="477"/>
      <c r="CV202" s="477"/>
      <c r="CW202" s="477"/>
      <c r="CX202" s="477"/>
      <c r="CY202" s="477"/>
      <c r="CZ202" s="477"/>
      <c r="DA202" s="477"/>
      <c r="DB202" s="477"/>
      <c r="DC202" s="477"/>
      <c r="DD202" s="477"/>
      <c r="DE202" s="477"/>
      <c r="DF202" s="477"/>
      <c r="DG202" s="477"/>
      <c r="DH202" s="477"/>
      <c r="DI202" s="477"/>
      <c r="DJ202" s="477"/>
      <c r="DK202" s="477"/>
      <c r="DL202" s="477"/>
      <c r="DM202" s="477"/>
      <c r="DN202" s="477"/>
      <c r="DO202" s="477"/>
      <c r="DP202" s="477"/>
      <c r="DQ202" s="477"/>
      <c r="DR202" s="477"/>
      <c r="DS202" s="477"/>
      <c r="DT202" s="477"/>
      <c r="DU202" s="477"/>
      <c r="DV202" s="477"/>
      <c r="DW202" s="477"/>
      <c r="DX202" s="477"/>
      <c r="DY202" s="477"/>
      <c r="DZ202" s="477"/>
      <c r="EA202" s="477"/>
      <c r="EB202" s="477"/>
      <c r="EC202" s="477"/>
      <c r="ED202" s="477"/>
      <c r="EE202" s="477"/>
      <c r="EF202" s="477"/>
      <c r="EG202" s="477"/>
      <c r="EH202" s="477"/>
      <c r="EI202" s="477"/>
      <c r="EJ202" s="477"/>
      <c r="EK202" s="477"/>
      <c r="EL202" s="477"/>
      <c r="EM202" s="477"/>
      <c r="EN202" s="477"/>
      <c r="EO202" s="477"/>
      <c r="EP202" s="477"/>
      <c r="EQ202" s="477"/>
      <c r="ER202" s="477"/>
      <c r="ES202" s="477"/>
      <c r="ET202" s="477"/>
      <c r="EU202" s="477"/>
      <c r="EV202" s="477"/>
      <c r="EW202" s="477"/>
      <c r="EX202" s="477"/>
      <c r="EY202" s="477"/>
      <c r="EZ202" s="477"/>
      <c r="FA202" s="477"/>
      <c r="FB202" s="477"/>
      <c r="FC202" s="477"/>
      <c r="FD202" s="477"/>
      <c r="FE202" s="477"/>
      <c r="FF202" s="477"/>
      <c r="FG202" s="477"/>
      <c r="FH202" s="477"/>
      <c r="FI202" s="477"/>
      <c r="FJ202" s="477"/>
      <c r="FK202" s="477"/>
      <c r="FL202" s="477"/>
      <c r="FM202" s="477"/>
      <c r="FN202" s="477"/>
      <c r="FO202" s="477"/>
      <c r="FP202" s="477"/>
      <c r="FQ202" s="477"/>
      <c r="FR202" s="477"/>
      <c r="FS202" s="477"/>
      <c r="FT202" s="477"/>
      <c r="FU202" s="477"/>
      <c r="FV202" s="477"/>
      <c r="FW202" s="477"/>
      <c r="FX202" s="477"/>
      <c r="FY202" s="477"/>
      <c r="FZ202" s="477"/>
    </row>
    <row r="203" spans="1:182" s="2" customFormat="1" ht="15" customHeight="1" x14ac:dyDescent="0.3">
      <c r="A203" s="394" t="s">
        <v>216</v>
      </c>
      <c r="B203" s="395" t="s">
        <v>221</v>
      </c>
      <c r="C203" s="395" t="s">
        <v>591</v>
      </c>
      <c r="D203" s="305" t="s">
        <v>460</v>
      </c>
      <c r="E203" s="304" t="s">
        <v>2534</v>
      </c>
      <c r="F203" s="394" t="s">
        <v>194</v>
      </c>
      <c r="G203" s="396" t="s">
        <v>186</v>
      </c>
      <c r="H203" s="304" t="s">
        <v>258</v>
      </c>
      <c r="I203" s="386" t="s">
        <v>92</v>
      </c>
      <c r="J203" s="397" t="s">
        <v>2065</v>
      </c>
      <c r="K203" s="398" t="s">
        <v>92</v>
      </c>
      <c r="L203" s="398" t="s">
        <v>92</v>
      </c>
      <c r="M203" s="389" t="s">
        <v>95</v>
      </c>
      <c r="N203" s="408" t="s">
        <v>1217</v>
      </c>
      <c r="O203" s="409" t="s">
        <v>1177</v>
      </c>
      <c r="P203" s="408" t="s">
        <v>2070</v>
      </c>
      <c r="Q203" s="305" t="s">
        <v>1228</v>
      </c>
      <c r="R203" s="401" t="s">
        <v>1234</v>
      </c>
      <c r="S203" s="305" t="s">
        <v>1252</v>
      </c>
      <c r="T203" s="401" t="s">
        <v>1264</v>
      </c>
      <c r="U203" s="402" t="s">
        <v>1164</v>
      </c>
      <c r="V203" s="305" t="s">
        <v>1273</v>
      </c>
      <c r="W203" s="305"/>
      <c r="X203" s="772"/>
      <c r="Y203" s="477"/>
      <c r="Z203" s="477"/>
      <c r="AA203" s="477"/>
      <c r="AB203" s="477"/>
      <c r="AC203" s="477"/>
      <c r="AD203" s="477"/>
      <c r="AE203" s="477"/>
      <c r="AF203" s="477"/>
      <c r="AG203" s="477"/>
      <c r="AH203" s="477"/>
      <c r="AI203" s="477"/>
      <c r="AJ203" s="477"/>
      <c r="AK203" s="477"/>
      <c r="AL203" s="477"/>
      <c r="AM203" s="477"/>
      <c r="AN203" s="477"/>
      <c r="AO203" s="477"/>
      <c r="AP203" s="477"/>
      <c r="AQ203" s="477"/>
      <c r="AR203" s="477"/>
      <c r="AS203" s="477"/>
      <c r="AT203" s="477"/>
      <c r="AU203" s="477"/>
      <c r="AV203" s="477"/>
      <c r="AW203" s="477"/>
      <c r="AX203" s="477"/>
      <c r="AY203" s="477"/>
      <c r="AZ203" s="477"/>
      <c r="BA203" s="477"/>
      <c r="BB203" s="477"/>
      <c r="BC203" s="477"/>
      <c r="BD203" s="477"/>
      <c r="BE203" s="477"/>
      <c r="BF203" s="477"/>
      <c r="BG203" s="477"/>
      <c r="BH203" s="477"/>
      <c r="BI203" s="477"/>
      <c r="BJ203" s="477"/>
      <c r="BK203" s="477"/>
      <c r="BL203" s="477"/>
      <c r="BM203" s="477"/>
      <c r="BN203" s="477"/>
      <c r="BO203" s="477"/>
      <c r="BP203" s="477"/>
      <c r="BQ203" s="477"/>
      <c r="BR203" s="477"/>
      <c r="BS203" s="477"/>
      <c r="BT203" s="477"/>
      <c r="BU203" s="477"/>
      <c r="BV203" s="477"/>
      <c r="BW203" s="477"/>
      <c r="BX203" s="477"/>
      <c r="BY203" s="477"/>
      <c r="BZ203" s="477"/>
      <c r="CA203" s="477"/>
      <c r="CB203" s="477"/>
      <c r="CC203" s="477"/>
      <c r="CD203" s="477"/>
      <c r="CE203" s="477"/>
      <c r="CF203" s="477"/>
      <c r="CG203" s="477"/>
      <c r="CH203" s="477"/>
      <c r="CI203" s="477"/>
      <c r="CJ203" s="477"/>
      <c r="CK203" s="477"/>
      <c r="CL203" s="477"/>
      <c r="CM203" s="477"/>
      <c r="CN203" s="477"/>
      <c r="CO203" s="477"/>
      <c r="CP203" s="477"/>
      <c r="CQ203" s="477"/>
      <c r="CR203" s="477"/>
      <c r="CS203" s="477"/>
      <c r="CT203" s="477"/>
      <c r="CU203" s="477"/>
      <c r="CV203" s="477"/>
      <c r="CW203" s="477"/>
      <c r="CX203" s="477"/>
      <c r="CY203" s="477"/>
      <c r="CZ203" s="477"/>
      <c r="DA203" s="477"/>
      <c r="DB203" s="477"/>
      <c r="DC203" s="477"/>
      <c r="DD203" s="477"/>
      <c r="DE203" s="477"/>
      <c r="DF203" s="477"/>
      <c r="DG203" s="477"/>
      <c r="DH203" s="477"/>
      <c r="DI203" s="477"/>
      <c r="DJ203" s="477"/>
      <c r="DK203" s="477"/>
      <c r="DL203" s="477"/>
      <c r="DM203" s="477"/>
      <c r="DN203" s="477"/>
      <c r="DO203" s="477"/>
      <c r="DP203" s="477"/>
      <c r="DQ203" s="477"/>
      <c r="DR203" s="477"/>
      <c r="DS203" s="477"/>
      <c r="DT203" s="477"/>
      <c r="DU203" s="477"/>
      <c r="DV203" s="477"/>
      <c r="DW203" s="477"/>
      <c r="DX203" s="477"/>
      <c r="DY203" s="477"/>
      <c r="DZ203" s="477"/>
      <c r="EA203" s="477"/>
      <c r="EB203" s="477"/>
      <c r="EC203" s="477"/>
      <c r="ED203" s="477"/>
      <c r="EE203" s="477"/>
      <c r="EF203" s="477"/>
      <c r="EG203" s="477"/>
      <c r="EH203" s="477"/>
      <c r="EI203" s="477"/>
      <c r="EJ203" s="477"/>
      <c r="EK203" s="477"/>
      <c r="EL203" s="477"/>
      <c r="EM203" s="477"/>
      <c r="EN203" s="477"/>
      <c r="EO203" s="477"/>
      <c r="EP203" s="477"/>
      <c r="EQ203" s="477"/>
      <c r="ER203" s="477"/>
      <c r="ES203" s="477"/>
      <c r="ET203" s="477"/>
      <c r="EU203" s="477"/>
      <c r="EV203" s="477"/>
      <c r="EW203" s="477"/>
      <c r="EX203" s="477"/>
      <c r="EY203" s="477"/>
      <c r="EZ203" s="477"/>
      <c r="FA203" s="477"/>
      <c r="FB203" s="477"/>
      <c r="FC203" s="477"/>
      <c r="FD203" s="477"/>
      <c r="FE203" s="477"/>
      <c r="FF203" s="477"/>
      <c r="FG203" s="477"/>
      <c r="FH203" s="477"/>
      <c r="FI203" s="477"/>
      <c r="FJ203" s="477"/>
      <c r="FK203" s="477"/>
      <c r="FL203" s="477"/>
      <c r="FM203" s="477"/>
      <c r="FN203" s="477"/>
      <c r="FO203" s="477"/>
      <c r="FP203" s="477"/>
      <c r="FQ203" s="477"/>
      <c r="FR203" s="477"/>
      <c r="FS203" s="477"/>
      <c r="FT203" s="477"/>
      <c r="FU203" s="477"/>
      <c r="FV203" s="477"/>
      <c r="FW203" s="477"/>
      <c r="FX203" s="477"/>
      <c r="FY203" s="477"/>
      <c r="FZ203" s="477"/>
    </row>
    <row r="204" spans="1:182" s="2" customFormat="1" ht="15" customHeight="1" x14ac:dyDescent="0.3">
      <c r="A204" s="394" t="s">
        <v>216</v>
      </c>
      <c r="B204" s="395" t="s">
        <v>221</v>
      </c>
      <c r="C204" s="395" t="s">
        <v>591</v>
      </c>
      <c r="D204" s="305" t="s">
        <v>461</v>
      </c>
      <c r="E204" s="304" t="s">
        <v>2547</v>
      </c>
      <c r="F204" s="394" t="s">
        <v>194</v>
      </c>
      <c r="G204" s="396" t="s">
        <v>186</v>
      </c>
      <c r="H204" s="304" t="s">
        <v>258</v>
      </c>
      <c r="I204" s="386" t="s">
        <v>92</v>
      </c>
      <c r="J204" s="397" t="s">
        <v>2065</v>
      </c>
      <c r="K204" s="398" t="s">
        <v>92</v>
      </c>
      <c r="L204" s="398" t="s">
        <v>92</v>
      </c>
      <c r="M204" s="389" t="s">
        <v>95</v>
      </c>
      <c r="N204" s="399" t="s">
        <v>1217</v>
      </c>
      <c r="O204" s="400" t="s">
        <v>1177</v>
      </c>
      <c r="P204" s="399" t="s">
        <v>2070</v>
      </c>
      <c r="Q204" s="305" t="s">
        <v>1228</v>
      </c>
      <c r="R204" s="401" t="s">
        <v>1234</v>
      </c>
      <c r="S204" s="305" t="s">
        <v>1252</v>
      </c>
      <c r="T204" s="401" t="s">
        <v>1261</v>
      </c>
      <c r="U204" s="402" t="s">
        <v>1162</v>
      </c>
      <c r="V204" s="305" t="s">
        <v>464</v>
      </c>
      <c r="W204" s="305"/>
      <c r="X204" s="772"/>
      <c r="Y204" s="477"/>
      <c r="Z204" s="477"/>
      <c r="AA204" s="477"/>
      <c r="AB204" s="477"/>
      <c r="AC204" s="477"/>
      <c r="AD204" s="477"/>
      <c r="AE204" s="477"/>
      <c r="AF204" s="477"/>
      <c r="AG204" s="477"/>
      <c r="AH204" s="477"/>
      <c r="AI204" s="477"/>
      <c r="AJ204" s="477"/>
      <c r="AK204" s="477"/>
      <c r="AL204" s="477"/>
      <c r="AM204" s="477"/>
      <c r="AN204" s="477"/>
      <c r="AO204" s="477"/>
      <c r="AP204" s="477"/>
      <c r="AQ204" s="477"/>
      <c r="AR204" s="477"/>
      <c r="AS204" s="477"/>
      <c r="AT204" s="477"/>
      <c r="AU204" s="477"/>
      <c r="AV204" s="477"/>
      <c r="AW204" s="477"/>
      <c r="AX204" s="477"/>
      <c r="AY204" s="477"/>
      <c r="AZ204" s="477"/>
      <c r="BA204" s="477"/>
      <c r="BB204" s="477"/>
      <c r="BC204" s="477"/>
      <c r="BD204" s="477"/>
      <c r="BE204" s="477"/>
      <c r="BF204" s="477"/>
      <c r="BG204" s="477"/>
      <c r="BH204" s="477"/>
      <c r="BI204" s="477"/>
      <c r="BJ204" s="477"/>
      <c r="BK204" s="477"/>
      <c r="BL204" s="477"/>
      <c r="BM204" s="477"/>
      <c r="BN204" s="477"/>
      <c r="BO204" s="477"/>
      <c r="BP204" s="477"/>
      <c r="BQ204" s="477"/>
      <c r="BR204" s="477"/>
      <c r="BS204" s="477"/>
      <c r="BT204" s="477"/>
      <c r="BU204" s="477"/>
      <c r="BV204" s="477"/>
      <c r="BW204" s="477"/>
      <c r="BX204" s="477"/>
      <c r="BY204" s="477"/>
      <c r="BZ204" s="477"/>
      <c r="CA204" s="477"/>
      <c r="CB204" s="477"/>
      <c r="CC204" s="477"/>
      <c r="CD204" s="477"/>
      <c r="CE204" s="477"/>
      <c r="CF204" s="477"/>
      <c r="CG204" s="477"/>
      <c r="CH204" s="477"/>
      <c r="CI204" s="477"/>
      <c r="CJ204" s="477"/>
      <c r="CK204" s="477"/>
      <c r="CL204" s="477"/>
      <c r="CM204" s="477"/>
      <c r="CN204" s="477"/>
      <c r="CO204" s="477"/>
      <c r="CP204" s="477"/>
      <c r="CQ204" s="477"/>
      <c r="CR204" s="477"/>
      <c r="CS204" s="477"/>
      <c r="CT204" s="477"/>
      <c r="CU204" s="477"/>
      <c r="CV204" s="477"/>
      <c r="CW204" s="477"/>
      <c r="CX204" s="477"/>
      <c r="CY204" s="477"/>
      <c r="CZ204" s="477"/>
      <c r="DA204" s="477"/>
      <c r="DB204" s="477"/>
      <c r="DC204" s="477"/>
      <c r="DD204" s="477"/>
      <c r="DE204" s="477"/>
      <c r="DF204" s="477"/>
      <c r="DG204" s="477"/>
      <c r="DH204" s="477"/>
      <c r="DI204" s="477"/>
      <c r="DJ204" s="477"/>
      <c r="DK204" s="477"/>
      <c r="DL204" s="477"/>
      <c r="DM204" s="477"/>
      <c r="DN204" s="477"/>
      <c r="DO204" s="477"/>
      <c r="DP204" s="477"/>
      <c r="DQ204" s="477"/>
      <c r="DR204" s="477"/>
      <c r="DS204" s="477"/>
      <c r="DT204" s="477"/>
      <c r="DU204" s="477"/>
      <c r="DV204" s="477"/>
      <c r="DW204" s="477"/>
      <c r="DX204" s="477"/>
      <c r="DY204" s="477"/>
      <c r="DZ204" s="477"/>
      <c r="EA204" s="477"/>
      <c r="EB204" s="477"/>
      <c r="EC204" s="477"/>
      <c r="ED204" s="477"/>
      <c r="EE204" s="477"/>
      <c r="EF204" s="477"/>
      <c r="EG204" s="477"/>
      <c r="EH204" s="477"/>
      <c r="EI204" s="477"/>
      <c r="EJ204" s="477"/>
      <c r="EK204" s="477"/>
      <c r="EL204" s="477"/>
      <c r="EM204" s="477"/>
      <c r="EN204" s="477"/>
      <c r="EO204" s="477"/>
      <c r="EP204" s="477"/>
      <c r="EQ204" s="477"/>
      <c r="ER204" s="477"/>
      <c r="ES204" s="477"/>
      <c r="ET204" s="477"/>
      <c r="EU204" s="477"/>
      <c r="EV204" s="477"/>
      <c r="EW204" s="477"/>
      <c r="EX204" s="477"/>
      <c r="EY204" s="477"/>
      <c r="EZ204" s="477"/>
      <c r="FA204" s="477"/>
      <c r="FB204" s="477"/>
      <c r="FC204" s="477"/>
      <c r="FD204" s="477"/>
      <c r="FE204" s="477"/>
      <c r="FF204" s="477"/>
      <c r="FG204" s="477"/>
      <c r="FH204" s="477"/>
      <c r="FI204" s="477"/>
      <c r="FJ204" s="477"/>
      <c r="FK204" s="477"/>
      <c r="FL204" s="477"/>
      <c r="FM204" s="477"/>
      <c r="FN204" s="477"/>
      <c r="FO204" s="477"/>
      <c r="FP204" s="477"/>
      <c r="FQ204" s="477"/>
      <c r="FR204" s="477"/>
      <c r="FS204" s="477"/>
      <c r="FT204" s="477"/>
      <c r="FU204" s="477"/>
      <c r="FV204" s="477"/>
      <c r="FW204" s="477"/>
      <c r="FX204" s="477"/>
      <c r="FY204" s="477"/>
      <c r="FZ204" s="477"/>
    </row>
    <row r="205" spans="1:182" s="2" customFormat="1" ht="15" customHeight="1" x14ac:dyDescent="0.3">
      <c r="A205" s="394" t="s">
        <v>216</v>
      </c>
      <c r="B205" s="395" t="s">
        <v>221</v>
      </c>
      <c r="C205" s="395" t="s">
        <v>591</v>
      </c>
      <c r="D205" s="305" t="s">
        <v>462</v>
      </c>
      <c r="E205" s="304" t="s">
        <v>2569</v>
      </c>
      <c r="F205" s="394" t="s">
        <v>194</v>
      </c>
      <c r="G205" s="396" t="s">
        <v>186</v>
      </c>
      <c r="H205" s="304" t="s">
        <v>258</v>
      </c>
      <c r="I205" s="386" t="s">
        <v>92</v>
      </c>
      <c r="J205" s="397" t="s">
        <v>2065</v>
      </c>
      <c r="K205" s="398" t="s">
        <v>92</v>
      </c>
      <c r="L205" s="398" t="s">
        <v>92</v>
      </c>
      <c r="M205" s="389" t="s">
        <v>95</v>
      </c>
      <c r="N205" s="399" t="s">
        <v>1217</v>
      </c>
      <c r="O205" s="400" t="s">
        <v>1177</v>
      </c>
      <c r="P205" s="399" t="s">
        <v>2070</v>
      </c>
      <c r="Q205" s="305" t="s">
        <v>1228</v>
      </c>
      <c r="R205" s="401" t="s">
        <v>1234</v>
      </c>
      <c r="S205" s="305" t="s">
        <v>1252</v>
      </c>
      <c r="T205" s="401" t="s">
        <v>1261</v>
      </c>
      <c r="U205" s="404" t="s">
        <v>1162</v>
      </c>
      <c r="V205" s="305" t="s">
        <v>459</v>
      </c>
      <c r="W205" s="305"/>
      <c r="X205" s="772"/>
      <c r="Y205" s="477"/>
      <c r="Z205" s="477"/>
      <c r="AA205" s="477"/>
      <c r="AB205" s="477"/>
      <c r="AC205" s="477"/>
      <c r="AD205" s="477"/>
      <c r="AE205" s="477"/>
      <c r="AF205" s="477"/>
      <c r="AG205" s="477"/>
      <c r="AH205" s="477"/>
      <c r="AI205" s="477"/>
      <c r="AJ205" s="477"/>
      <c r="AK205" s="477"/>
      <c r="AL205" s="477"/>
      <c r="AM205" s="477"/>
      <c r="AN205" s="477"/>
      <c r="AO205" s="477"/>
      <c r="AP205" s="477"/>
      <c r="AQ205" s="477"/>
      <c r="AR205" s="477"/>
      <c r="AS205" s="477"/>
      <c r="AT205" s="477"/>
      <c r="AU205" s="477"/>
      <c r="AV205" s="477"/>
      <c r="AW205" s="477"/>
      <c r="AX205" s="477"/>
      <c r="AY205" s="477"/>
      <c r="AZ205" s="477"/>
      <c r="BA205" s="477"/>
      <c r="BB205" s="477"/>
      <c r="BC205" s="477"/>
      <c r="BD205" s="477"/>
      <c r="BE205" s="477"/>
      <c r="BF205" s="477"/>
      <c r="BG205" s="477"/>
      <c r="BH205" s="477"/>
      <c r="BI205" s="477"/>
      <c r="BJ205" s="477"/>
      <c r="BK205" s="477"/>
      <c r="BL205" s="477"/>
      <c r="BM205" s="477"/>
      <c r="BN205" s="477"/>
      <c r="BO205" s="477"/>
      <c r="BP205" s="477"/>
      <c r="BQ205" s="477"/>
      <c r="BR205" s="477"/>
      <c r="BS205" s="477"/>
      <c r="BT205" s="477"/>
      <c r="BU205" s="477"/>
      <c r="BV205" s="477"/>
      <c r="BW205" s="477"/>
      <c r="BX205" s="477"/>
      <c r="BY205" s="477"/>
      <c r="BZ205" s="477"/>
      <c r="CA205" s="477"/>
      <c r="CB205" s="477"/>
      <c r="CC205" s="477"/>
      <c r="CD205" s="477"/>
      <c r="CE205" s="477"/>
      <c r="CF205" s="477"/>
      <c r="CG205" s="477"/>
      <c r="CH205" s="477"/>
      <c r="CI205" s="477"/>
      <c r="CJ205" s="477"/>
      <c r="CK205" s="477"/>
      <c r="CL205" s="477"/>
      <c r="CM205" s="477"/>
      <c r="CN205" s="477"/>
      <c r="CO205" s="477"/>
      <c r="CP205" s="477"/>
      <c r="CQ205" s="477"/>
      <c r="CR205" s="477"/>
      <c r="CS205" s="477"/>
      <c r="CT205" s="477"/>
      <c r="CU205" s="477"/>
      <c r="CV205" s="477"/>
      <c r="CW205" s="477"/>
      <c r="CX205" s="477"/>
      <c r="CY205" s="477"/>
      <c r="CZ205" s="477"/>
      <c r="DA205" s="477"/>
      <c r="DB205" s="477"/>
      <c r="DC205" s="477"/>
      <c r="DD205" s="477"/>
      <c r="DE205" s="477"/>
      <c r="DF205" s="477"/>
      <c r="DG205" s="477"/>
      <c r="DH205" s="477"/>
      <c r="DI205" s="477"/>
      <c r="DJ205" s="477"/>
      <c r="DK205" s="477"/>
      <c r="DL205" s="477"/>
      <c r="DM205" s="477"/>
      <c r="DN205" s="477"/>
      <c r="DO205" s="477"/>
      <c r="DP205" s="477"/>
      <c r="DQ205" s="477"/>
      <c r="DR205" s="477"/>
      <c r="DS205" s="477"/>
      <c r="DT205" s="477"/>
      <c r="DU205" s="477"/>
      <c r="DV205" s="477"/>
      <c r="DW205" s="477"/>
      <c r="DX205" s="477"/>
      <c r="DY205" s="477"/>
      <c r="DZ205" s="477"/>
      <c r="EA205" s="477"/>
      <c r="EB205" s="477"/>
      <c r="EC205" s="477"/>
      <c r="ED205" s="477"/>
      <c r="EE205" s="477"/>
      <c r="EF205" s="477"/>
      <c r="EG205" s="477"/>
      <c r="EH205" s="477"/>
      <c r="EI205" s="477"/>
      <c r="EJ205" s="477"/>
      <c r="EK205" s="477"/>
      <c r="EL205" s="477"/>
      <c r="EM205" s="477"/>
      <c r="EN205" s="477"/>
      <c r="EO205" s="477"/>
      <c r="EP205" s="477"/>
      <c r="EQ205" s="477"/>
      <c r="ER205" s="477"/>
      <c r="ES205" s="477"/>
      <c r="ET205" s="477"/>
      <c r="EU205" s="477"/>
      <c r="EV205" s="477"/>
      <c r="EW205" s="477"/>
      <c r="EX205" s="477"/>
      <c r="EY205" s="477"/>
      <c r="EZ205" s="477"/>
      <c r="FA205" s="477"/>
      <c r="FB205" s="477"/>
      <c r="FC205" s="477"/>
      <c r="FD205" s="477"/>
      <c r="FE205" s="477"/>
      <c r="FF205" s="477"/>
      <c r="FG205" s="477"/>
      <c r="FH205" s="477"/>
      <c r="FI205" s="477"/>
      <c r="FJ205" s="477"/>
      <c r="FK205" s="477"/>
      <c r="FL205" s="477"/>
      <c r="FM205" s="477"/>
      <c r="FN205" s="477"/>
      <c r="FO205" s="477"/>
      <c r="FP205" s="477"/>
      <c r="FQ205" s="477"/>
      <c r="FR205" s="477"/>
      <c r="FS205" s="477"/>
      <c r="FT205" s="477"/>
      <c r="FU205" s="477"/>
      <c r="FV205" s="477"/>
      <c r="FW205" s="477"/>
      <c r="FX205" s="477"/>
      <c r="FY205" s="477"/>
      <c r="FZ205" s="477"/>
    </row>
    <row r="206" spans="1:182" s="2" customFormat="1" ht="15" customHeight="1" x14ac:dyDescent="0.3">
      <c r="A206" s="394" t="s">
        <v>216</v>
      </c>
      <c r="B206" s="395" t="s">
        <v>221</v>
      </c>
      <c r="C206" s="395" t="s">
        <v>591</v>
      </c>
      <c r="D206" s="305" t="s">
        <v>510</v>
      </c>
      <c r="E206" s="304" t="s">
        <v>2571</v>
      </c>
      <c r="F206" s="394" t="s">
        <v>194</v>
      </c>
      <c r="G206" s="396" t="s">
        <v>186</v>
      </c>
      <c r="H206" s="304" t="s">
        <v>258</v>
      </c>
      <c r="I206" s="386" t="s">
        <v>92</v>
      </c>
      <c r="J206" s="397" t="s">
        <v>2065</v>
      </c>
      <c r="K206" s="398" t="s">
        <v>92</v>
      </c>
      <c r="L206" s="398" t="s">
        <v>92</v>
      </c>
      <c r="M206" s="389" t="s">
        <v>95</v>
      </c>
      <c r="N206" s="399" t="s">
        <v>1217</v>
      </c>
      <c r="O206" s="400" t="s">
        <v>1177</v>
      </c>
      <c r="P206" s="399" t="s">
        <v>2070</v>
      </c>
      <c r="Q206" s="305" t="s">
        <v>1228</v>
      </c>
      <c r="R206" s="401" t="s">
        <v>1234</v>
      </c>
      <c r="S206" s="305" t="s">
        <v>1252</v>
      </c>
      <c r="T206" s="401" t="s">
        <v>1261</v>
      </c>
      <c r="U206" s="405" t="s">
        <v>1162</v>
      </c>
      <c r="V206" s="305" t="s">
        <v>1305</v>
      </c>
      <c r="W206" s="305"/>
      <c r="X206" s="772"/>
      <c r="Y206" s="477"/>
      <c r="Z206" s="477"/>
      <c r="AA206" s="477"/>
      <c r="AB206" s="477"/>
      <c r="AC206" s="477"/>
      <c r="AD206" s="477"/>
      <c r="AE206" s="477"/>
      <c r="AF206" s="477"/>
      <c r="AG206" s="477"/>
      <c r="AH206" s="477"/>
      <c r="AI206" s="477"/>
      <c r="AJ206" s="477"/>
      <c r="AK206" s="477"/>
      <c r="AL206" s="477"/>
      <c r="AM206" s="477"/>
      <c r="AN206" s="477"/>
      <c r="AO206" s="477"/>
      <c r="AP206" s="477"/>
      <c r="AQ206" s="477"/>
      <c r="AR206" s="477"/>
      <c r="AS206" s="477"/>
      <c r="AT206" s="477"/>
      <c r="AU206" s="477"/>
      <c r="AV206" s="477"/>
      <c r="AW206" s="477"/>
      <c r="AX206" s="477"/>
      <c r="AY206" s="477"/>
      <c r="AZ206" s="477"/>
      <c r="BA206" s="477"/>
      <c r="BB206" s="477"/>
      <c r="BC206" s="477"/>
      <c r="BD206" s="477"/>
      <c r="BE206" s="477"/>
      <c r="BF206" s="477"/>
      <c r="BG206" s="477"/>
      <c r="BH206" s="477"/>
      <c r="BI206" s="477"/>
      <c r="BJ206" s="477"/>
      <c r="BK206" s="477"/>
      <c r="BL206" s="477"/>
      <c r="BM206" s="477"/>
      <c r="BN206" s="477"/>
      <c r="BO206" s="477"/>
      <c r="BP206" s="477"/>
      <c r="BQ206" s="477"/>
      <c r="BR206" s="477"/>
      <c r="BS206" s="477"/>
      <c r="BT206" s="477"/>
      <c r="BU206" s="477"/>
      <c r="BV206" s="477"/>
      <c r="BW206" s="477"/>
      <c r="BX206" s="477"/>
      <c r="BY206" s="477"/>
      <c r="BZ206" s="477"/>
      <c r="CA206" s="477"/>
      <c r="CB206" s="477"/>
      <c r="CC206" s="477"/>
      <c r="CD206" s="477"/>
      <c r="CE206" s="477"/>
      <c r="CF206" s="477"/>
      <c r="CG206" s="477"/>
      <c r="CH206" s="477"/>
      <c r="CI206" s="477"/>
      <c r="CJ206" s="477"/>
      <c r="CK206" s="477"/>
      <c r="CL206" s="477"/>
      <c r="CM206" s="477"/>
      <c r="CN206" s="477"/>
      <c r="CO206" s="477"/>
      <c r="CP206" s="477"/>
      <c r="CQ206" s="477"/>
      <c r="CR206" s="477"/>
      <c r="CS206" s="477"/>
      <c r="CT206" s="477"/>
      <c r="CU206" s="477"/>
      <c r="CV206" s="477"/>
      <c r="CW206" s="477"/>
      <c r="CX206" s="477"/>
      <c r="CY206" s="477"/>
      <c r="CZ206" s="477"/>
      <c r="DA206" s="477"/>
      <c r="DB206" s="477"/>
      <c r="DC206" s="477"/>
      <c r="DD206" s="477"/>
      <c r="DE206" s="477"/>
      <c r="DF206" s="477"/>
      <c r="DG206" s="477"/>
      <c r="DH206" s="477"/>
      <c r="DI206" s="477"/>
      <c r="DJ206" s="477"/>
      <c r="DK206" s="477"/>
      <c r="DL206" s="477"/>
      <c r="DM206" s="477"/>
      <c r="DN206" s="477"/>
      <c r="DO206" s="477"/>
      <c r="DP206" s="477"/>
      <c r="DQ206" s="477"/>
      <c r="DR206" s="477"/>
      <c r="DS206" s="477"/>
      <c r="DT206" s="477"/>
      <c r="DU206" s="477"/>
      <c r="DV206" s="477"/>
      <c r="DW206" s="477"/>
      <c r="DX206" s="477"/>
      <c r="DY206" s="477"/>
      <c r="DZ206" s="477"/>
      <c r="EA206" s="477"/>
      <c r="EB206" s="477"/>
      <c r="EC206" s="477"/>
      <c r="ED206" s="477"/>
      <c r="EE206" s="477"/>
      <c r="EF206" s="477"/>
      <c r="EG206" s="477"/>
      <c r="EH206" s="477"/>
      <c r="EI206" s="477"/>
      <c r="EJ206" s="477"/>
      <c r="EK206" s="477"/>
      <c r="EL206" s="477"/>
      <c r="EM206" s="477"/>
      <c r="EN206" s="477"/>
      <c r="EO206" s="477"/>
      <c r="EP206" s="477"/>
      <c r="EQ206" s="477"/>
      <c r="ER206" s="477"/>
      <c r="ES206" s="477"/>
      <c r="ET206" s="477"/>
      <c r="EU206" s="477"/>
      <c r="EV206" s="477"/>
      <c r="EW206" s="477"/>
      <c r="EX206" s="477"/>
      <c r="EY206" s="477"/>
      <c r="EZ206" s="477"/>
      <c r="FA206" s="477"/>
      <c r="FB206" s="477"/>
      <c r="FC206" s="477"/>
      <c r="FD206" s="477"/>
      <c r="FE206" s="477"/>
      <c r="FF206" s="477"/>
      <c r="FG206" s="477"/>
      <c r="FH206" s="477"/>
      <c r="FI206" s="477"/>
      <c r="FJ206" s="477"/>
      <c r="FK206" s="477"/>
      <c r="FL206" s="477"/>
      <c r="FM206" s="477"/>
      <c r="FN206" s="477"/>
      <c r="FO206" s="477"/>
      <c r="FP206" s="477"/>
      <c r="FQ206" s="477"/>
      <c r="FR206" s="477"/>
      <c r="FS206" s="477"/>
      <c r="FT206" s="477"/>
      <c r="FU206" s="477"/>
      <c r="FV206" s="477"/>
      <c r="FW206" s="477"/>
      <c r="FX206" s="477"/>
      <c r="FY206" s="477"/>
      <c r="FZ206" s="477"/>
    </row>
    <row r="207" spans="1:182" s="2" customFormat="1" ht="14.5" customHeight="1" x14ac:dyDescent="0.3">
      <c r="A207" s="394" t="s">
        <v>216</v>
      </c>
      <c r="B207" s="395" t="s">
        <v>221</v>
      </c>
      <c r="C207" s="406" t="s">
        <v>591</v>
      </c>
      <c r="D207" s="305" t="s">
        <v>551</v>
      </c>
      <c r="E207" s="304" t="s">
        <v>2576</v>
      </c>
      <c r="F207" s="394" t="s">
        <v>194</v>
      </c>
      <c r="G207" s="396" t="s">
        <v>186</v>
      </c>
      <c r="H207" s="304" t="s">
        <v>258</v>
      </c>
      <c r="I207" s="386" t="s">
        <v>92</v>
      </c>
      <c r="J207" s="397" t="s">
        <v>2065</v>
      </c>
      <c r="K207" s="398" t="s">
        <v>92</v>
      </c>
      <c r="L207" s="398" t="s">
        <v>92</v>
      </c>
      <c r="M207" s="389" t="s">
        <v>95</v>
      </c>
      <c r="N207" s="399" t="s">
        <v>1217</v>
      </c>
      <c r="O207" s="400" t="s">
        <v>1177</v>
      </c>
      <c r="P207" s="399" t="s">
        <v>2070</v>
      </c>
      <c r="Q207" s="305" t="s">
        <v>1228</v>
      </c>
      <c r="R207" s="401" t="s">
        <v>1234</v>
      </c>
      <c r="S207" s="305" t="s">
        <v>1252</v>
      </c>
      <c r="T207" s="401" t="s">
        <v>1262</v>
      </c>
      <c r="U207" s="402" t="s">
        <v>1157</v>
      </c>
      <c r="V207" s="305" t="s">
        <v>1296</v>
      </c>
      <c r="W207" s="305"/>
      <c r="X207" s="772"/>
      <c r="Y207" s="477"/>
      <c r="Z207" s="477"/>
      <c r="AA207" s="477"/>
      <c r="AB207" s="477"/>
      <c r="AC207" s="477"/>
      <c r="AD207" s="477"/>
      <c r="AE207" s="477"/>
      <c r="AF207" s="477"/>
      <c r="AG207" s="477"/>
      <c r="AH207" s="477"/>
      <c r="AI207" s="477"/>
      <c r="AJ207" s="477"/>
      <c r="AK207" s="477"/>
      <c r="AL207" s="477"/>
      <c r="AM207" s="477"/>
      <c r="AN207" s="477"/>
      <c r="AO207" s="477"/>
      <c r="AP207" s="477"/>
      <c r="AQ207" s="477"/>
      <c r="AR207" s="477"/>
      <c r="AS207" s="477"/>
      <c r="AT207" s="477"/>
      <c r="AU207" s="477"/>
      <c r="AV207" s="477"/>
      <c r="AW207" s="477"/>
      <c r="AX207" s="477"/>
      <c r="AY207" s="477"/>
      <c r="AZ207" s="477"/>
      <c r="BA207" s="477"/>
      <c r="BB207" s="477"/>
      <c r="BC207" s="477"/>
      <c r="BD207" s="477"/>
      <c r="BE207" s="477"/>
      <c r="BF207" s="477"/>
      <c r="BG207" s="477"/>
      <c r="BH207" s="477"/>
      <c r="BI207" s="477"/>
      <c r="BJ207" s="477"/>
      <c r="BK207" s="477"/>
      <c r="BL207" s="477"/>
      <c r="BM207" s="477"/>
      <c r="BN207" s="477"/>
      <c r="BO207" s="477"/>
      <c r="BP207" s="477"/>
      <c r="BQ207" s="477"/>
      <c r="BR207" s="477"/>
      <c r="BS207" s="477"/>
      <c r="BT207" s="477"/>
      <c r="BU207" s="477"/>
      <c r="BV207" s="477"/>
      <c r="BW207" s="477"/>
      <c r="BX207" s="477"/>
      <c r="BY207" s="477"/>
      <c r="BZ207" s="477"/>
      <c r="CA207" s="477"/>
      <c r="CB207" s="477"/>
      <c r="CC207" s="477"/>
      <c r="CD207" s="477"/>
      <c r="CE207" s="477"/>
      <c r="CF207" s="477"/>
      <c r="CG207" s="477"/>
      <c r="CH207" s="477"/>
      <c r="CI207" s="477"/>
      <c r="CJ207" s="477"/>
      <c r="CK207" s="477"/>
      <c r="CL207" s="477"/>
      <c r="CM207" s="477"/>
      <c r="CN207" s="477"/>
      <c r="CO207" s="477"/>
      <c r="CP207" s="477"/>
      <c r="CQ207" s="477"/>
      <c r="CR207" s="477"/>
      <c r="CS207" s="477"/>
      <c r="CT207" s="477"/>
      <c r="CU207" s="477"/>
      <c r="CV207" s="477"/>
      <c r="CW207" s="477"/>
      <c r="CX207" s="477"/>
      <c r="CY207" s="477"/>
      <c r="CZ207" s="477"/>
      <c r="DA207" s="477"/>
      <c r="DB207" s="477"/>
      <c r="DC207" s="477"/>
      <c r="DD207" s="477"/>
      <c r="DE207" s="477"/>
      <c r="DF207" s="477"/>
      <c r="DG207" s="477"/>
      <c r="DH207" s="477"/>
      <c r="DI207" s="477"/>
      <c r="DJ207" s="477"/>
      <c r="DK207" s="477"/>
      <c r="DL207" s="477"/>
      <c r="DM207" s="477"/>
      <c r="DN207" s="477"/>
      <c r="DO207" s="477"/>
      <c r="DP207" s="477"/>
      <c r="DQ207" s="477"/>
      <c r="DR207" s="477"/>
      <c r="DS207" s="477"/>
      <c r="DT207" s="477"/>
      <c r="DU207" s="477"/>
      <c r="DV207" s="477"/>
      <c r="DW207" s="477"/>
      <c r="DX207" s="477"/>
      <c r="DY207" s="477"/>
      <c r="DZ207" s="477"/>
      <c r="EA207" s="477"/>
      <c r="EB207" s="477"/>
      <c r="EC207" s="477"/>
      <c r="ED207" s="477"/>
      <c r="EE207" s="477"/>
      <c r="EF207" s="477"/>
      <c r="EG207" s="477"/>
      <c r="EH207" s="477"/>
      <c r="EI207" s="477"/>
      <c r="EJ207" s="477"/>
      <c r="EK207" s="477"/>
      <c r="EL207" s="477"/>
      <c r="EM207" s="477"/>
      <c r="EN207" s="477"/>
      <c r="EO207" s="477"/>
      <c r="EP207" s="477"/>
      <c r="EQ207" s="477"/>
      <c r="ER207" s="477"/>
      <c r="ES207" s="477"/>
      <c r="ET207" s="477"/>
      <c r="EU207" s="477"/>
      <c r="EV207" s="477"/>
      <c r="EW207" s="477"/>
      <c r="EX207" s="477"/>
      <c r="EY207" s="477"/>
      <c r="EZ207" s="477"/>
      <c r="FA207" s="477"/>
      <c r="FB207" s="477"/>
      <c r="FC207" s="477"/>
      <c r="FD207" s="477"/>
      <c r="FE207" s="477"/>
      <c r="FF207" s="477"/>
      <c r="FG207" s="477"/>
      <c r="FH207" s="477"/>
      <c r="FI207" s="477"/>
      <c r="FJ207" s="477"/>
      <c r="FK207" s="477"/>
      <c r="FL207" s="477"/>
      <c r="FM207" s="477"/>
      <c r="FN207" s="477"/>
      <c r="FO207" s="477"/>
      <c r="FP207" s="477"/>
      <c r="FQ207" s="477"/>
      <c r="FR207" s="477"/>
      <c r="FS207" s="477"/>
      <c r="FT207" s="477"/>
      <c r="FU207" s="477"/>
      <c r="FV207" s="477"/>
      <c r="FW207" s="477"/>
      <c r="FX207" s="477"/>
      <c r="FY207" s="477"/>
      <c r="FZ207" s="477"/>
    </row>
    <row r="208" spans="1:182" s="2" customFormat="1" ht="15" customHeight="1" x14ac:dyDescent="0.3">
      <c r="A208" s="394" t="s">
        <v>216</v>
      </c>
      <c r="B208" s="395" t="s">
        <v>221</v>
      </c>
      <c r="C208" s="395" t="s">
        <v>591</v>
      </c>
      <c r="D208" s="305" t="s">
        <v>464</v>
      </c>
      <c r="E208" s="304" t="s">
        <v>2581</v>
      </c>
      <c r="F208" s="394" t="s">
        <v>194</v>
      </c>
      <c r="G208" s="396" t="s">
        <v>186</v>
      </c>
      <c r="H208" s="304" t="s">
        <v>258</v>
      </c>
      <c r="I208" s="386" t="s">
        <v>92</v>
      </c>
      <c r="J208" s="397" t="s">
        <v>2065</v>
      </c>
      <c r="K208" s="398" t="s">
        <v>92</v>
      </c>
      <c r="L208" s="398" t="s">
        <v>92</v>
      </c>
      <c r="M208" s="389" t="s">
        <v>95</v>
      </c>
      <c r="N208" s="399" t="s">
        <v>1217</v>
      </c>
      <c r="O208" s="400" t="s">
        <v>1177</v>
      </c>
      <c r="P208" s="399" t="s">
        <v>2070</v>
      </c>
      <c r="Q208" s="305" t="s">
        <v>1228</v>
      </c>
      <c r="R208" s="401" t="s">
        <v>1234</v>
      </c>
      <c r="S208" s="305" t="s">
        <v>1252</v>
      </c>
      <c r="T208" s="401" t="s">
        <v>1261</v>
      </c>
      <c r="U208" s="402" t="s">
        <v>1162</v>
      </c>
      <c r="V208" s="305" t="s">
        <v>464</v>
      </c>
      <c r="W208" s="305"/>
      <c r="X208" s="772"/>
      <c r="Y208" s="477"/>
      <c r="Z208" s="477"/>
      <c r="AA208" s="477"/>
      <c r="AB208" s="477"/>
      <c r="AC208" s="477"/>
      <c r="AD208" s="477"/>
      <c r="AE208" s="477"/>
      <c r="AF208" s="477"/>
      <c r="AG208" s="477"/>
      <c r="AH208" s="477"/>
      <c r="AI208" s="477"/>
      <c r="AJ208" s="477"/>
      <c r="AK208" s="477"/>
      <c r="AL208" s="477"/>
      <c r="AM208" s="477"/>
      <c r="AN208" s="477"/>
      <c r="AO208" s="477"/>
      <c r="AP208" s="477"/>
      <c r="AQ208" s="477"/>
      <c r="AR208" s="477"/>
      <c r="AS208" s="477"/>
      <c r="AT208" s="477"/>
      <c r="AU208" s="477"/>
      <c r="AV208" s="477"/>
      <c r="AW208" s="477"/>
      <c r="AX208" s="477"/>
      <c r="AY208" s="477"/>
      <c r="AZ208" s="477"/>
      <c r="BA208" s="477"/>
      <c r="BB208" s="477"/>
      <c r="BC208" s="477"/>
      <c r="BD208" s="477"/>
      <c r="BE208" s="477"/>
      <c r="BF208" s="477"/>
      <c r="BG208" s="477"/>
      <c r="BH208" s="477"/>
      <c r="BI208" s="477"/>
      <c r="BJ208" s="477"/>
      <c r="BK208" s="477"/>
      <c r="BL208" s="477"/>
      <c r="BM208" s="477"/>
      <c r="BN208" s="477"/>
      <c r="BO208" s="477"/>
      <c r="BP208" s="477"/>
      <c r="BQ208" s="477"/>
      <c r="BR208" s="477"/>
      <c r="BS208" s="477"/>
      <c r="BT208" s="477"/>
      <c r="BU208" s="477"/>
      <c r="BV208" s="477"/>
      <c r="BW208" s="477"/>
      <c r="BX208" s="477"/>
      <c r="BY208" s="477"/>
      <c r="BZ208" s="477"/>
      <c r="CA208" s="477"/>
      <c r="CB208" s="477"/>
      <c r="CC208" s="477"/>
      <c r="CD208" s="477"/>
      <c r="CE208" s="477"/>
      <c r="CF208" s="477"/>
      <c r="CG208" s="477"/>
      <c r="CH208" s="477"/>
      <c r="CI208" s="477"/>
      <c r="CJ208" s="477"/>
      <c r="CK208" s="477"/>
      <c r="CL208" s="477"/>
      <c r="CM208" s="477"/>
      <c r="CN208" s="477"/>
      <c r="CO208" s="477"/>
      <c r="CP208" s="477"/>
      <c r="CQ208" s="477"/>
      <c r="CR208" s="477"/>
      <c r="CS208" s="477"/>
      <c r="CT208" s="477"/>
      <c r="CU208" s="477"/>
      <c r="CV208" s="477"/>
      <c r="CW208" s="477"/>
      <c r="CX208" s="477"/>
      <c r="CY208" s="477"/>
      <c r="CZ208" s="477"/>
      <c r="DA208" s="477"/>
      <c r="DB208" s="477"/>
      <c r="DC208" s="477"/>
      <c r="DD208" s="477"/>
      <c r="DE208" s="477"/>
      <c r="DF208" s="477"/>
      <c r="DG208" s="477"/>
      <c r="DH208" s="477"/>
      <c r="DI208" s="477"/>
      <c r="DJ208" s="477"/>
      <c r="DK208" s="477"/>
      <c r="DL208" s="477"/>
      <c r="DM208" s="477"/>
      <c r="DN208" s="477"/>
      <c r="DO208" s="477"/>
      <c r="DP208" s="477"/>
      <c r="DQ208" s="477"/>
      <c r="DR208" s="477"/>
      <c r="DS208" s="477"/>
      <c r="DT208" s="477"/>
      <c r="DU208" s="477"/>
      <c r="DV208" s="477"/>
      <c r="DW208" s="477"/>
      <c r="DX208" s="477"/>
      <c r="DY208" s="477"/>
      <c r="DZ208" s="477"/>
      <c r="EA208" s="477"/>
      <c r="EB208" s="477"/>
      <c r="EC208" s="477"/>
      <c r="ED208" s="477"/>
      <c r="EE208" s="477"/>
      <c r="EF208" s="477"/>
      <c r="EG208" s="477"/>
      <c r="EH208" s="477"/>
      <c r="EI208" s="477"/>
      <c r="EJ208" s="477"/>
      <c r="EK208" s="477"/>
      <c r="EL208" s="477"/>
      <c r="EM208" s="477"/>
      <c r="EN208" s="477"/>
      <c r="EO208" s="477"/>
      <c r="EP208" s="477"/>
      <c r="EQ208" s="477"/>
      <c r="ER208" s="477"/>
      <c r="ES208" s="477"/>
      <c r="ET208" s="477"/>
      <c r="EU208" s="477"/>
      <c r="EV208" s="477"/>
      <c r="EW208" s="477"/>
      <c r="EX208" s="477"/>
      <c r="EY208" s="477"/>
      <c r="EZ208" s="477"/>
      <c r="FA208" s="477"/>
      <c r="FB208" s="477"/>
      <c r="FC208" s="477"/>
      <c r="FD208" s="477"/>
      <c r="FE208" s="477"/>
      <c r="FF208" s="477"/>
      <c r="FG208" s="477"/>
      <c r="FH208" s="477"/>
      <c r="FI208" s="477"/>
      <c r="FJ208" s="477"/>
      <c r="FK208" s="477"/>
      <c r="FL208" s="477"/>
      <c r="FM208" s="477"/>
      <c r="FN208" s="477"/>
      <c r="FO208" s="477"/>
      <c r="FP208" s="477"/>
      <c r="FQ208" s="477"/>
      <c r="FR208" s="477"/>
      <c r="FS208" s="477"/>
      <c r="FT208" s="477"/>
      <c r="FU208" s="477"/>
      <c r="FV208" s="477"/>
      <c r="FW208" s="477"/>
      <c r="FX208" s="477"/>
      <c r="FY208" s="477"/>
      <c r="FZ208" s="477"/>
    </row>
    <row r="209" spans="1:182" s="2" customFormat="1" x14ac:dyDescent="0.3">
      <c r="A209" s="394" t="s">
        <v>216</v>
      </c>
      <c r="B209" s="395" t="s">
        <v>221</v>
      </c>
      <c r="C209" s="395" t="s">
        <v>591</v>
      </c>
      <c r="D209" s="305" t="s">
        <v>561</v>
      </c>
      <c r="E209" s="304" t="s">
        <v>2589</v>
      </c>
      <c r="F209" s="394" t="s">
        <v>194</v>
      </c>
      <c r="G209" s="396" t="s">
        <v>186</v>
      </c>
      <c r="H209" s="304" t="s">
        <v>258</v>
      </c>
      <c r="I209" s="386" t="s">
        <v>92</v>
      </c>
      <c r="J209" s="397" t="s">
        <v>2065</v>
      </c>
      <c r="K209" s="398" t="s">
        <v>92</v>
      </c>
      <c r="L209" s="398" t="s">
        <v>92</v>
      </c>
      <c r="M209" s="389" t="s">
        <v>95</v>
      </c>
      <c r="N209" s="399" t="s">
        <v>1217</v>
      </c>
      <c r="O209" s="400" t="s">
        <v>1177</v>
      </c>
      <c r="P209" s="399" t="s">
        <v>2070</v>
      </c>
      <c r="Q209" s="305" t="s">
        <v>1228</v>
      </c>
      <c r="R209" s="401" t="s">
        <v>1234</v>
      </c>
      <c r="S209" s="305" t="s">
        <v>1252</v>
      </c>
      <c r="T209" s="401" t="s">
        <v>1261</v>
      </c>
      <c r="U209" s="404" t="s">
        <v>1162</v>
      </c>
      <c r="V209" s="305" t="s">
        <v>1303</v>
      </c>
      <c r="W209" s="305"/>
      <c r="X209" s="772"/>
      <c r="Y209" s="477"/>
      <c r="Z209" s="477"/>
      <c r="AA209" s="477"/>
      <c r="AB209" s="477"/>
      <c r="AC209" s="477"/>
      <c r="AD209" s="477"/>
      <c r="AE209" s="477"/>
      <c r="AF209" s="477"/>
      <c r="AG209" s="477"/>
      <c r="AH209" s="477"/>
      <c r="AI209" s="477"/>
      <c r="AJ209" s="477"/>
      <c r="AK209" s="477"/>
      <c r="AL209" s="477"/>
      <c r="AM209" s="477"/>
      <c r="AN209" s="477"/>
      <c r="AO209" s="477"/>
      <c r="AP209" s="477"/>
      <c r="AQ209" s="477"/>
      <c r="AR209" s="477"/>
      <c r="AS209" s="477"/>
      <c r="AT209" s="477"/>
      <c r="AU209" s="477"/>
      <c r="AV209" s="477"/>
      <c r="AW209" s="477"/>
      <c r="AX209" s="477"/>
      <c r="AY209" s="477"/>
      <c r="AZ209" s="477"/>
      <c r="BA209" s="477"/>
      <c r="BB209" s="477"/>
      <c r="BC209" s="477"/>
      <c r="BD209" s="477"/>
      <c r="BE209" s="477"/>
      <c r="BF209" s="477"/>
      <c r="BG209" s="477"/>
      <c r="BH209" s="477"/>
      <c r="BI209" s="477"/>
      <c r="BJ209" s="477"/>
      <c r="BK209" s="477"/>
      <c r="BL209" s="477"/>
      <c r="BM209" s="477"/>
      <c r="BN209" s="477"/>
      <c r="BO209" s="477"/>
      <c r="BP209" s="477"/>
      <c r="BQ209" s="477"/>
      <c r="BR209" s="477"/>
      <c r="BS209" s="477"/>
      <c r="BT209" s="477"/>
      <c r="BU209" s="477"/>
      <c r="BV209" s="477"/>
      <c r="BW209" s="477"/>
      <c r="BX209" s="477"/>
      <c r="BY209" s="477"/>
      <c r="BZ209" s="477"/>
      <c r="CA209" s="477"/>
      <c r="CB209" s="477"/>
      <c r="CC209" s="477"/>
      <c r="CD209" s="477"/>
      <c r="CE209" s="477"/>
      <c r="CF209" s="477"/>
      <c r="CG209" s="477"/>
      <c r="CH209" s="477"/>
      <c r="CI209" s="477"/>
      <c r="CJ209" s="477"/>
      <c r="CK209" s="477"/>
      <c r="CL209" s="477"/>
      <c r="CM209" s="477"/>
      <c r="CN209" s="477"/>
      <c r="CO209" s="477"/>
      <c r="CP209" s="477"/>
      <c r="CQ209" s="477"/>
      <c r="CR209" s="477"/>
      <c r="CS209" s="477"/>
      <c r="CT209" s="477"/>
      <c r="CU209" s="477"/>
      <c r="CV209" s="477"/>
      <c r="CW209" s="477"/>
      <c r="CX209" s="477"/>
      <c r="CY209" s="477"/>
      <c r="CZ209" s="477"/>
      <c r="DA209" s="477"/>
      <c r="DB209" s="477"/>
      <c r="DC209" s="477"/>
      <c r="DD209" s="477"/>
      <c r="DE209" s="477"/>
      <c r="DF209" s="477"/>
      <c r="DG209" s="477"/>
      <c r="DH209" s="477"/>
      <c r="DI209" s="477"/>
      <c r="DJ209" s="477"/>
      <c r="DK209" s="477"/>
      <c r="DL209" s="477"/>
      <c r="DM209" s="477"/>
      <c r="DN209" s="477"/>
      <c r="DO209" s="477"/>
      <c r="DP209" s="477"/>
      <c r="DQ209" s="477"/>
      <c r="DR209" s="477"/>
      <c r="DS209" s="477"/>
      <c r="DT209" s="477"/>
      <c r="DU209" s="477"/>
      <c r="DV209" s="477"/>
      <c r="DW209" s="477"/>
      <c r="DX209" s="477"/>
      <c r="DY209" s="477"/>
      <c r="DZ209" s="477"/>
      <c r="EA209" s="477"/>
      <c r="EB209" s="477"/>
      <c r="EC209" s="477"/>
      <c r="ED209" s="477"/>
      <c r="EE209" s="477"/>
      <c r="EF209" s="477"/>
      <c r="EG209" s="477"/>
      <c r="EH209" s="477"/>
      <c r="EI209" s="477"/>
      <c r="EJ209" s="477"/>
      <c r="EK209" s="477"/>
      <c r="EL209" s="477"/>
      <c r="EM209" s="477"/>
      <c r="EN209" s="477"/>
      <c r="EO209" s="477"/>
      <c r="EP209" s="477"/>
      <c r="EQ209" s="477"/>
      <c r="ER209" s="477"/>
      <c r="ES209" s="477"/>
      <c r="ET209" s="477"/>
      <c r="EU209" s="477"/>
      <c r="EV209" s="477"/>
      <c r="EW209" s="477"/>
      <c r="EX209" s="477"/>
      <c r="EY209" s="477"/>
      <c r="EZ209" s="477"/>
      <c r="FA209" s="477"/>
      <c r="FB209" s="477"/>
      <c r="FC209" s="477"/>
      <c r="FD209" s="477"/>
      <c r="FE209" s="477"/>
      <c r="FF209" s="477"/>
      <c r="FG209" s="477"/>
      <c r="FH209" s="477"/>
      <c r="FI209" s="477"/>
      <c r="FJ209" s="477"/>
      <c r="FK209" s="477"/>
      <c r="FL209" s="477"/>
      <c r="FM209" s="477"/>
      <c r="FN209" s="477"/>
      <c r="FO209" s="477"/>
      <c r="FP209" s="477"/>
      <c r="FQ209" s="477"/>
      <c r="FR209" s="477"/>
      <c r="FS209" s="477"/>
      <c r="FT209" s="477"/>
      <c r="FU209" s="477"/>
      <c r="FV209" s="477"/>
      <c r="FW209" s="477"/>
      <c r="FX209" s="477"/>
      <c r="FY209" s="477"/>
      <c r="FZ209" s="477"/>
    </row>
    <row r="210" spans="1:182" s="2" customFormat="1" x14ac:dyDescent="0.3">
      <c r="A210" s="394" t="s">
        <v>216</v>
      </c>
      <c r="B210" s="395" t="s">
        <v>221</v>
      </c>
      <c r="C210" s="395" t="s">
        <v>591</v>
      </c>
      <c r="D210" s="305" t="s">
        <v>465</v>
      </c>
      <c r="E210" s="304" t="s">
        <v>2594</v>
      </c>
      <c r="F210" s="394" t="s">
        <v>194</v>
      </c>
      <c r="G210" s="396" t="s">
        <v>186</v>
      </c>
      <c r="H210" s="304" t="s">
        <v>258</v>
      </c>
      <c r="I210" s="386" t="s">
        <v>92</v>
      </c>
      <c r="J210" s="397" t="s">
        <v>2065</v>
      </c>
      <c r="K210" s="398" t="s">
        <v>92</v>
      </c>
      <c r="L210" s="398" t="s">
        <v>92</v>
      </c>
      <c r="M210" s="389" t="s">
        <v>95</v>
      </c>
      <c r="N210" s="399" t="s">
        <v>1217</v>
      </c>
      <c r="O210" s="400" t="s">
        <v>1177</v>
      </c>
      <c r="P210" s="399" t="s">
        <v>2070</v>
      </c>
      <c r="Q210" s="305" t="s">
        <v>1228</v>
      </c>
      <c r="R210" s="401" t="s">
        <v>1234</v>
      </c>
      <c r="S210" s="305" t="s">
        <v>1252</v>
      </c>
      <c r="T210" s="401" t="s">
        <v>1261</v>
      </c>
      <c r="U210" s="402" t="s">
        <v>1162</v>
      </c>
      <c r="V210" s="305" t="s">
        <v>459</v>
      </c>
      <c r="W210" s="305"/>
      <c r="X210" s="772"/>
      <c r="Y210" s="477"/>
      <c r="Z210" s="477"/>
      <c r="AA210" s="477"/>
      <c r="AB210" s="477"/>
      <c r="AC210" s="477"/>
      <c r="AD210" s="477"/>
      <c r="AE210" s="477"/>
      <c r="AF210" s="477"/>
      <c r="AG210" s="477"/>
      <c r="AH210" s="477"/>
      <c r="AI210" s="477"/>
      <c r="AJ210" s="477"/>
      <c r="AK210" s="477"/>
      <c r="AL210" s="477"/>
      <c r="AM210" s="477"/>
      <c r="AN210" s="477"/>
      <c r="AO210" s="477"/>
      <c r="AP210" s="477"/>
      <c r="AQ210" s="477"/>
      <c r="AR210" s="477"/>
      <c r="AS210" s="477"/>
      <c r="AT210" s="477"/>
      <c r="AU210" s="477"/>
      <c r="AV210" s="477"/>
      <c r="AW210" s="477"/>
      <c r="AX210" s="477"/>
      <c r="AY210" s="477"/>
      <c r="AZ210" s="477"/>
      <c r="BA210" s="477"/>
      <c r="BB210" s="477"/>
      <c r="BC210" s="477"/>
      <c r="BD210" s="477"/>
      <c r="BE210" s="477"/>
      <c r="BF210" s="477"/>
      <c r="BG210" s="477"/>
      <c r="BH210" s="477"/>
      <c r="BI210" s="477"/>
      <c r="BJ210" s="477"/>
      <c r="BK210" s="477"/>
      <c r="BL210" s="477"/>
      <c r="BM210" s="477"/>
      <c r="BN210" s="477"/>
      <c r="BO210" s="477"/>
      <c r="BP210" s="477"/>
      <c r="BQ210" s="477"/>
      <c r="BR210" s="477"/>
      <c r="BS210" s="477"/>
      <c r="BT210" s="477"/>
      <c r="BU210" s="477"/>
      <c r="BV210" s="477"/>
      <c r="BW210" s="477"/>
      <c r="BX210" s="477"/>
      <c r="BY210" s="477"/>
      <c r="BZ210" s="477"/>
      <c r="CA210" s="477"/>
      <c r="CB210" s="477"/>
      <c r="CC210" s="477"/>
      <c r="CD210" s="477"/>
      <c r="CE210" s="477"/>
      <c r="CF210" s="477"/>
      <c r="CG210" s="477"/>
      <c r="CH210" s="477"/>
      <c r="CI210" s="477"/>
      <c r="CJ210" s="477"/>
      <c r="CK210" s="477"/>
      <c r="CL210" s="477"/>
      <c r="CM210" s="477"/>
      <c r="CN210" s="477"/>
      <c r="CO210" s="477"/>
      <c r="CP210" s="477"/>
      <c r="CQ210" s="477"/>
      <c r="CR210" s="477"/>
      <c r="CS210" s="477"/>
      <c r="CT210" s="477"/>
      <c r="CU210" s="477"/>
      <c r="CV210" s="477"/>
      <c r="CW210" s="477"/>
      <c r="CX210" s="477"/>
      <c r="CY210" s="477"/>
      <c r="CZ210" s="477"/>
      <c r="DA210" s="477"/>
      <c r="DB210" s="477"/>
      <c r="DC210" s="477"/>
      <c r="DD210" s="477"/>
      <c r="DE210" s="477"/>
      <c r="DF210" s="477"/>
      <c r="DG210" s="477"/>
      <c r="DH210" s="477"/>
      <c r="DI210" s="477"/>
      <c r="DJ210" s="477"/>
      <c r="DK210" s="477"/>
      <c r="DL210" s="477"/>
      <c r="DM210" s="477"/>
      <c r="DN210" s="477"/>
      <c r="DO210" s="477"/>
      <c r="DP210" s="477"/>
      <c r="DQ210" s="477"/>
      <c r="DR210" s="477"/>
      <c r="DS210" s="477"/>
      <c r="DT210" s="477"/>
      <c r="DU210" s="477"/>
      <c r="DV210" s="477"/>
      <c r="DW210" s="477"/>
      <c r="DX210" s="477"/>
      <c r="DY210" s="477"/>
      <c r="DZ210" s="477"/>
      <c r="EA210" s="477"/>
      <c r="EB210" s="477"/>
      <c r="EC210" s="477"/>
      <c r="ED210" s="477"/>
      <c r="EE210" s="477"/>
      <c r="EF210" s="477"/>
      <c r="EG210" s="477"/>
      <c r="EH210" s="477"/>
      <c r="EI210" s="477"/>
      <c r="EJ210" s="477"/>
      <c r="EK210" s="477"/>
      <c r="EL210" s="477"/>
      <c r="EM210" s="477"/>
      <c r="EN210" s="477"/>
      <c r="EO210" s="477"/>
      <c r="EP210" s="477"/>
      <c r="EQ210" s="477"/>
      <c r="ER210" s="477"/>
      <c r="ES210" s="477"/>
      <c r="ET210" s="477"/>
      <c r="EU210" s="477"/>
      <c r="EV210" s="477"/>
      <c r="EW210" s="477"/>
      <c r="EX210" s="477"/>
      <c r="EY210" s="477"/>
      <c r="EZ210" s="477"/>
      <c r="FA210" s="477"/>
      <c r="FB210" s="477"/>
      <c r="FC210" s="477"/>
      <c r="FD210" s="477"/>
      <c r="FE210" s="477"/>
      <c r="FF210" s="477"/>
      <c r="FG210" s="477"/>
      <c r="FH210" s="477"/>
      <c r="FI210" s="477"/>
      <c r="FJ210" s="477"/>
      <c r="FK210" s="477"/>
      <c r="FL210" s="477"/>
      <c r="FM210" s="477"/>
      <c r="FN210" s="477"/>
      <c r="FO210" s="477"/>
      <c r="FP210" s="477"/>
      <c r="FQ210" s="477"/>
      <c r="FR210" s="477"/>
      <c r="FS210" s="477"/>
      <c r="FT210" s="477"/>
      <c r="FU210" s="477"/>
      <c r="FV210" s="477"/>
      <c r="FW210" s="477"/>
      <c r="FX210" s="477"/>
      <c r="FY210" s="477"/>
      <c r="FZ210" s="477"/>
    </row>
    <row r="211" spans="1:182" s="2" customFormat="1" x14ac:dyDescent="0.3">
      <c r="A211" s="394" t="s">
        <v>216</v>
      </c>
      <c r="B211" s="395" t="s">
        <v>221</v>
      </c>
      <c r="C211" s="395" t="s">
        <v>591</v>
      </c>
      <c r="D211" s="305" t="s">
        <v>466</v>
      </c>
      <c r="E211" s="304" t="s">
        <v>2603</v>
      </c>
      <c r="F211" s="394" t="s">
        <v>194</v>
      </c>
      <c r="G211" s="396" t="s">
        <v>186</v>
      </c>
      <c r="H211" s="304" t="s">
        <v>258</v>
      </c>
      <c r="I211" s="386" t="s">
        <v>92</v>
      </c>
      <c r="J211" s="397" t="s">
        <v>2065</v>
      </c>
      <c r="K211" s="398" t="s">
        <v>92</v>
      </c>
      <c r="L211" s="398" t="s">
        <v>92</v>
      </c>
      <c r="M211" s="389" t="s">
        <v>95</v>
      </c>
      <c r="N211" s="399" t="s">
        <v>1217</v>
      </c>
      <c r="O211" s="400" t="s">
        <v>1177</v>
      </c>
      <c r="P211" s="399" t="s">
        <v>2070</v>
      </c>
      <c r="Q211" s="305" t="s">
        <v>1228</v>
      </c>
      <c r="R211" s="401" t="s">
        <v>1234</v>
      </c>
      <c r="S211" s="305" t="s">
        <v>1252</v>
      </c>
      <c r="T211" s="401" t="s">
        <v>1261</v>
      </c>
      <c r="U211" s="404" t="s">
        <v>1162</v>
      </c>
      <c r="V211" s="305" t="s">
        <v>466</v>
      </c>
      <c r="W211" s="305"/>
      <c r="X211" s="772"/>
      <c r="Y211" s="477"/>
      <c r="Z211" s="477"/>
      <c r="AA211" s="477"/>
      <c r="AB211" s="477"/>
      <c r="AC211" s="477"/>
      <c r="AD211" s="477"/>
      <c r="AE211" s="477"/>
      <c r="AF211" s="477"/>
      <c r="AG211" s="477"/>
      <c r="AH211" s="477"/>
      <c r="AI211" s="477"/>
      <c r="AJ211" s="477"/>
      <c r="AK211" s="477"/>
      <c r="AL211" s="477"/>
      <c r="AM211" s="477"/>
      <c r="AN211" s="477"/>
      <c r="AO211" s="477"/>
      <c r="AP211" s="477"/>
      <c r="AQ211" s="477"/>
      <c r="AR211" s="477"/>
      <c r="AS211" s="477"/>
      <c r="AT211" s="477"/>
      <c r="AU211" s="477"/>
      <c r="AV211" s="477"/>
      <c r="AW211" s="477"/>
      <c r="AX211" s="477"/>
      <c r="AY211" s="477"/>
      <c r="AZ211" s="477"/>
      <c r="BA211" s="477"/>
      <c r="BB211" s="477"/>
      <c r="BC211" s="477"/>
      <c r="BD211" s="477"/>
      <c r="BE211" s="477"/>
      <c r="BF211" s="477"/>
      <c r="BG211" s="477"/>
      <c r="BH211" s="477"/>
      <c r="BI211" s="477"/>
      <c r="BJ211" s="477"/>
      <c r="BK211" s="477"/>
      <c r="BL211" s="477"/>
      <c r="BM211" s="477"/>
      <c r="BN211" s="477"/>
      <c r="BO211" s="477"/>
      <c r="BP211" s="477"/>
      <c r="BQ211" s="477"/>
      <c r="BR211" s="477"/>
      <c r="BS211" s="477"/>
      <c r="BT211" s="477"/>
      <c r="BU211" s="477"/>
      <c r="BV211" s="477"/>
      <c r="BW211" s="477"/>
      <c r="BX211" s="477"/>
      <c r="BY211" s="477"/>
      <c r="BZ211" s="477"/>
      <c r="CA211" s="477"/>
      <c r="CB211" s="477"/>
      <c r="CC211" s="477"/>
      <c r="CD211" s="477"/>
      <c r="CE211" s="477"/>
      <c r="CF211" s="477"/>
      <c r="CG211" s="477"/>
      <c r="CH211" s="477"/>
      <c r="CI211" s="477"/>
      <c r="CJ211" s="477"/>
      <c r="CK211" s="477"/>
      <c r="CL211" s="477"/>
      <c r="CM211" s="477"/>
      <c r="CN211" s="477"/>
      <c r="CO211" s="477"/>
      <c r="CP211" s="477"/>
      <c r="CQ211" s="477"/>
      <c r="CR211" s="477"/>
      <c r="CS211" s="477"/>
      <c r="CT211" s="477"/>
      <c r="CU211" s="477"/>
      <c r="CV211" s="477"/>
      <c r="CW211" s="477"/>
      <c r="CX211" s="477"/>
      <c r="CY211" s="477"/>
      <c r="CZ211" s="477"/>
      <c r="DA211" s="477"/>
      <c r="DB211" s="477"/>
      <c r="DC211" s="477"/>
      <c r="DD211" s="477"/>
      <c r="DE211" s="477"/>
      <c r="DF211" s="477"/>
      <c r="DG211" s="477"/>
      <c r="DH211" s="477"/>
      <c r="DI211" s="477"/>
      <c r="DJ211" s="477"/>
      <c r="DK211" s="477"/>
      <c r="DL211" s="477"/>
      <c r="DM211" s="477"/>
      <c r="DN211" s="477"/>
      <c r="DO211" s="477"/>
      <c r="DP211" s="477"/>
      <c r="DQ211" s="477"/>
      <c r="DR211" s="477"/>
      <c r="DS211" s="477"/>
      <c r="DT211" s="477"/>
      <c r="DU211" s="477"/>
      <c r="DV211" s="477"/>
      <c r="DW211" s="477"/>
      <c r="DX211" s="477"/>
      <c r="DY211" s="477"/>
      <c r="DZ211" s="477"/>
      <c r="EA211" s="477"/>
      <c r="EB211" s="477"/>
      <c r="EC211" s="477"/>
      <c r="ED211" s="477"/>
      <c r="EE211" s="477"/>
      <c r="EF211" s="477"/>
      <c r="EG211" s="477"/>
      <c r="EH211" s="477"/>
      <c r="EI211" s="477"/>
      <c r="EJ211" s="477"/>
      <c r="EK211" s="477"/>
      <c r="EL211" s="477"/>
      <c r="EM211" s="477"/>
      <c r="EN211" s="477"/>
      <c r="EO211" s="477"/>
      <c r="EP211" s="477"/>
      <c r="EQ211" s="477"/>
      <c r="ER211" s="477"/>
      <c r="ES211" s="477"/>
      <c r="ET211" s="477"/>
      <c r="EU211" s="477"/>
      <c r="EV211" s="477"/>
      <c r="EW211" s="477"/>
      <c r="EX211" s="477"/>
      <c r="EY211" s="477"/>
      <c r="EZ211" s="477"/>
      <c r="FA211" s="477"/>
      <c r="FB211" s="477"/>
      <c r="FC211" s="477"/>
      <c r="FD211" s="477"/>
      <c r="FE211" s="477"/>
      <c r="FF211" s="477"/>
      <c r="FG211" s="477"/>
      <c r="FH211" s="477"/>
      <c r="FI211" s="477"/>
      <c r="FJ211" s="477"/>
      <c r="FK211" s="477"/>
      <c r="FL211" s="477"/>
      <c r="FM211" s="477"/>
      <c r="FN211" s="477"/>
      <c r="FO211" s="477"/>
      <c r="FP211" s="477"/>
      <c r="FQ211" s="477"/>
      <c r="FR211" s="477"/>
      <c r="FS211" s="477"/>
      <c r="FT211" s="477"/>
      <c r="FU211" s="477"/>
      <c r="FV211" s="477"/>
      <c r="FW211" s="477"/>
      <c r="FX211" s="477"/>
      <c r="FY211" s="477"/>
      <c r="FZ211" s="477"/>
    </row>
    <row r="212" spans="1:182" s="2" customFormat="1" x14ac:dyDescent="0.3">
      <c r="A212" s="394" t="s">
        <v>216</v>
      </c>
      <c r="B212" s="395" t="s">
        <v>221</v>
      </c>
      <c r="C212" s="395" t="s">
        <v>591</v>
      </c>
      <c r="D212" s="305" t="s">
        <v>512</v>
      </c>
      <c r="E212" s="304" t="s">
        <v>2626</v>
      </c>
      <c r="F212" s="394" t="s">
        <v>194</v>
      </c>
      <c r="G212" s="396" t="s">
        <v>186</v>
      </c>
      <c r="H212" s="304" t="s">
        <v>258</v>
      </c>
      <c r="I212" s="386" t="s">
        <v>92</v>
      </c>
      <c r="J212" s="397" t="s">
        <v>2065</v>
      </c>
      <c r="K212" s="398" t="s">
        <v>92</v>
      </c>
      <c r="L212" s="398" t="s">
        <v>92</v>
      </c>
      <c r="M212" s="389" t="s">
        <v>95</v>
      </c>
      <c r="N212" s="399" t="s">
        <v>1217</v>
      </c>
      <c r="O212" s="400" t="s">
        <v>1177</v>
      </c>
      <c r="P212" s="399" t="s">
        <v>2070</v>
      </c>
      <c r="Q212" s="305" t="s">
        <v>1228</v>
      </c>
      <c r="R212" s="401" t="s">
        <v>1234</v>
      </c>
      <c r="S212" s="305" t="s">
        <v>1252</v>
      </c>
      <c r="T212" s="401" t="s">
        <v>1261</v>
      </c>
      <c r="U212" s="405" t="s">
        <v>1162</v>
      </c>
      <c r="V212" s="305" t="s">
        <v>1305</v>
      </c>
      <c r="W212" s="305"/>
      <c r="X212" s="772"/>
      <c r="Y212" s="477"/>
      <c r="Z212" s="477"/>
      <c r="AA212" s="477"/>
      <c r="AB212" s="477"/>
      <c r="AC212" s="477"/>
      <c r="AD212" s="477"/>
      <c r="AE212" s="477"/>
      <c r="AF212" s="477"/>
      <c r="AG212" s="477"/>
      <c r="AH212" s="477"/>
      <c r="AI212" s="477"/>
      <c r="AJ212" s="477"/>
      <c r="AK212" s="477"/>
      <c r="AL212" s="477"/>
      <c r="AM212" s="477"/>
      <c r="AN212" s="477"/>
      <c r="AO212" s="477"/>
      <c r="AP212" s="477"/>
      <c r="AQ212" s="477"/>
      <c r="AR212" s="477"/>
      <c r="AS212" s="477"/>
      <c r="AT212" s="477"/>
      <c r="AU212" s="477"/>
      <c r="AV212" s="477"/>
      <c r="AW212" s="477"/>
      <c r="AX212" s="477"/>
      <c r="AY212" s="477"/>
      <c r="AZ212" s="477"/>
      <c r="BA212" s="477"/>
      <c r="BB212" s="477"/>
      <c r="BC212" s="477"/>
      <c r="BD212" s="477"/>
      <c r="BE212" s="477"/>
      <c r="BF212" s="477"/>
      <c r="BG212" s="477"/>
      <c r="BH212" s="477"/>
      <c r="BI212" s="477"/>
      <c r="BJ212" s="477"/>
      <c r="BK212" s="477"/>
      <c r="BL212" s="477"/>
      <c r="BM212" s="477"/>
      <c r="BN212" s="477"/>
      <c r="BO212" s="477"/>
      <c r="BP212" s="477"/>
      <c r="BQ212" s="477"/>
      <c r="BR212" s="477"/>
      <c r="BS212" s="477"/>
      <c r="BT212" s="477"/>
      <c r="BU212" s="477"/>
      <c r="BV212" s="477"/>
      <c r="BW212" s="477"/>
      <c r="BX212" s="477"/>
      <c r="BY212" s="477"/>
      <c r="BZ212" s="477"/>
      <c r="CA212" s="477"/>
      <c r="CB212" s="477"/>
      <c r="CC212" s="477"/>
      <c r="CD212" s="477"/>
      <c r="CE212" s="477"/>
      <c r="CF212" s="477"/>
      <c r="CG212" s="477"/>
      <c r="CH212" s="477"/>
      <c r="CI212" s="477"/>
      <c r="CJ212" s="477"/>
      <c r="CK212" s="477"/>
      <c r="CL212" s="477"/>
      <c r="CM212" s="477"/>
      <c r="CN212" s="477"/>
      <c r="CO212" s="477"/>
      <c r="CP212" s="477"/>
      <c r="CQ212" s="477"/>
      <c r="CR212" s="477"/>
      <c r="CS212" s="477"/>
      <c r="CT212" s="477"/>
      <c r="CU212" s="477"/>
      <c r="CV212" s="477"/>
      <c r="CW212" s="477"/>
      <c r="CX212" s="477"/>
      <c r="CY212" s="477"/>
      <c r="CZ212" s="477"/>
      <c r="DA212" s="477"/>
      <c r="DB212" s="477"/>
      <c r="DC212" s="477"/>
      <c r="DD212" s="477"/>
      <c r="DE212" s="477"/>
      <c r="DF212" s="477"/>
      <c r="DG212" s="477"/>
      <c r="DH212" s="477"/>
      <c r="DI212" s="477"/>
      <c r="DJ212" s="477"/>
      <c r="DK212" s="477"/>
      <c r="DL212" s="477"/>
      <c r="DM212" s="477"/>
      <c r="DN212" s="477"/>
      <c r="DO212" s="477"/>
      <c r="DP212" s="477"/>
      <c r="DQ212" s="477"/>
      <c r="DR212" s="477"/>
      <c r="DS212" s="477"/>
      <c r="DT212" s="477"/>
      <c r="DU212" s="477"/>
      <c r="DV212" s="477"/>
      <c r="DW212" s="477"/>
      <c r="DX212" s="477"/>
      <c r="DY212" s="477"/>
      <c r="DZ212" s="477"/>
      <c r="EA212" s="477"/>
      <c r="EB212" s="477"/>
      <c r="EC212" s="477"/>
      <c r="ED212" s="477"/>
      <c r="EE212" s="477"/>
      <c r="EF212" s="477"/>
      <c r="EG212" s="477"/>
      <c r="EH212" s="477"/>
      <c r="EI212" s="477"/>
      <c r="EJ212" s="477"/>
      <c r="EK212" s="477"/>
      <c r="EL212" s="477"/>
      <c r="EM212" s="477"/>
      <c r="EN212" s="477"/>
      <c r="EO212" s="477"/>
      <c r="EP212" s="477"/>
      <c r="EQ212" s="477"/>
      <c r="ER212" s="477"/>
      <c r="ES212" s="477"/>
      <c r="ET212" s="477"/>
      <c r="EU212" s="477"/>
      <c r="EV212" s="477"/>
      <c r="EW212" s="477"/>
      <c r="EX212" s="477"/>
      <c r="EY212" s="477"/>
      <c r="EZ212" s="477"/>
      <c r="FA212" s="477"/>
      <c r="FB212" s="477"/>
      <c r="FC212" s="477"/>
      <c r="FD212" s="477"/>
      <c r="FE212" s="477"/>
      <c r="FF212" s="477"/>
      <c r="FG212" s="477"/>
      <c r="FH212" s="477"/>
      <c r="FI212" s="477"/>
      <c r="FJ212" s="477"/>
      <c r="FK212" s="477"/>
      <c r="FL212" s="477"/>
      <c r="FM212" s="477"/>
      <c r="FN212" s="477"/>
      <c r="FO212" s="477"/>
      <c r="FP212" s="477"/>
      <c r="FQ212" s="477"/>
      <c r="FR212" s="477"/>
      <c r="FS212" s="477"/>
      <c r="FT212" s="477"/>
      <c r="FU212" s="477"/>
      <c r="FV212" s="477"/>
      <c r="FW212" s="477"/>
      <c r="FX212" s="477"/>
      <c r="FY212" s="477"/>
      <c r="FZ212" s="477"/>
    </row>
    <row r="213" spans="1:182" s="2" customFormat="1" ht="15" customHeight="1" x14ac:dyDescent="0.3">
      <c r="A213" s="394" t="s">
        <v>216</v>
      </c>
      <c r="B213" s="395" t="s">
        <v>221</v>
      </c>
      <c r="C213" s="395" t="s">
        <v>591</v>
      </c>
      <c r="D213" s="305" t="s">
        <v>467</v>
      </c>
      <c r="E213" s="304" t="s">
        <v>2656</v>
      </c>
      <c r="F213" s="394" t="s">
        <v>194</v>
      </c>
      <c r="G213" s="396" t="s">
        <v>186</v>
      </c>
      <c r="H213" s="304" t="s">
        <v>258</v>
      </c>
      <c r="I213" s="386" t="s">
        <v>92</v>
      </c>
      <c r="J213" s="397" t="s">
        <v>2065</v>
      </c>
      <c r="K213" s="398" t="s">
        <v>92</v>
      </c>
      <c r="L213" s="398" t="s">
        <v>92</v>
      </c>
      <c r="M213" s="389" t="s">
        <v>95</v>
      </c>
      <c r="N213" s="399" t="s">
        <v>1217</v>
      </c>
      <c r="O213" s="400" t="s">
        <v>1177</v>
      </c>
      <c r="P213" s="399" t="s">
        <v>2070</v>
      </c>
      <c r="Q213" s="305" t="s">
        <v>1228</v>
      </c>
      <c r="R213" s="401" t="s">
        <v>1248</v>
      </c>
      <c r="S213" s="305" t="s">
        <v>1259</v>
      </c>
      <c r="T213" s="401" t="s">
        <v>1264</v>
      </c>
      <c r="U213" s="402" t="s">
        <v>1168</v>
      </c>
      <c r="V213" s="305" t="s">
        <v>1332</v>
      </c>
      <c r="W213" s="305"/>
      <c r="X213" s="772"/>
      <c r="Y213" s="477"/>
      <c r="Z213" s="477"/>
      <c r="AA213" s="477"/>
      <c r="AB213" s="477"/>
      <c r="AC213" s="477"/>
      <c r="AD213" s="477"/>
      <c r="AE213" s="477"/>
      <c r="AF213" s="477"/>
      <c r="AG213" s="477"/>
      <c r="AH213" s="477"/>
      <c r="AI213" s="477"/>
      <c r="AJ213" s="477"/>
      <c r="AK213" s="477"/>
      <c r="AL213" s="477"/>
      <c r="AM213" s="477"/>
      <c r="AN213" s="477"/>
      <c r="AO213" s="477"/>
      <c r="AP213" s="477"/>
      <c r="AQ213" s="477"/>
      <c r="AR213" s="477"/>
      <c r="AS213" s="477"/>
      <c r="AT213" s="477"/>
      <c r="AU213" s="477"/>
      <c r="AV213" s="477"/>
      <c r="AW213" s="477"/>
      <c r="AX213" s="477"/>
      <c r="AY213" s="477"/>
      <c r="AZ213" s="477"/>
      <c r="BA213" s="477"/>
      <c r="BB213" s="477"/>
      <c r="BC213" s="477"/>
      <c r="BD213" s="477"/>
      <c r="BE213" s="477"/>
      <c r="BF213" s="477"/>
      <c r="BG213" s="477"/>
      <c r="BH213" s="477"/>
      <c r="BI213" s="477"/>
      <c r="BJ213" s="477"/>
      <c r="BK213" s="477"/>
      <c r="BL213" s="477"/>
      <c r="BM213" s="477"/>
      <c r="BN213" s="477"/>
      <c r="BO213" s="477"/>
      <c r="BP213" s="477"/>
      <c r="BQ213" s="477"/>
      <c r="BR213" s="477"/>
      <c r="BS213" s="477"/>
      <c r="BT213" s="477"/>
      <c r="BU213" s="477"/>
      <c r="BV213" s="477"/>
      <c r="BW213" s="477"/>
      <c r="BX213" s="477"/>
      <c r="BY213" s="477"/>
      <c r="BZ213" s="477"/>
      <c r="CA213" s="477"/>
      <c r="CB213" s="477"/>
      <c r="CC213" s="477"/>
      <c r="CD213" s="477"/>
      <c r="CE213" s="477"/>
      <c r="CF213" s="477"/>
      <c r="CG213" s="477"/>
      <c r="CH213" s="477"/>
      <c r="CI213" s="477"/>
      <c r="CJ213" s="477"/>
      <c r="CK213" s="477"/>
      <c r="CL213" s="477"/>
      <c r="CM213" s="477"/>
      <c r="CN213" s="477"/>
      <c r="CO213" s="477"/>
      <c r="CP213" s="477"/>
      <c r="CQ213" s="477"/>
      <c r="CR213" s="477"/>
      <c r="CS213" s="477"/>
      <c r="CT213" s="477"/>
      <c r="CU213" s="477"/>
      <c r="CV213" s="477"/>
      <c r="CW213" s="477"/>
      <c r="CX213" s="477"/>
      <c r="CY213" s="477"/>
      <c r="CZ213" s="477"/>
      <c r="DA213" s="477"/>
      <c r="DB213" s="477"/>
      <c r="DC213" s="477"/>
      <c r="DD213" s="477"/>
      <c r="DE213" s="477"/>
      <c r="DF213" s="477"/>
      <c r="DG213" s="477"/>
      <c r="DH213" s="477"/>
      <c r="DI213" s="477"/>
      <c r="DJ213" s="477"/>
      <c r="DK213" s="477"/>
      <c r="DL213" s="477"/>
      <c r="DM213" s="477"/>
      <c r="DN213" s="477"/>
      <c r="DO213" s="477"/>
      <c r="DP213" s="477"/>
      <c r="DQ213" s="477"/>
      <c r="DR213" s="477"/>
      <c r="DS213" s="477"/>
      <c r="DT213" s="477"/>
      <c r="DU213" s="477"/>
      <c r="DV213" s="477"/>
      <c r="DW213" s="477"/>
      <c r="DX213" s="477"/>
      <c r="DY213" s="477"/>
      <c r="DZ213" s="477"/>
      <c r="EA213" s="477"/>
      <c r="EB213" s="477"/>
      <c r="EC213" s="477"/>
      <c r="ED213" s="477"/>
      <c r="EE213" s="477"/>
      <c r="EF213" s="477"/>
      <c r="EG213" s="477"/>
      <c r="EH213" s="477"/>
      <c r="EI213" s="477"/>
      <c r="EJ213" s="477"/>
      <c r="EK213" s="477"/>
      <c r="EL213" s="477"/>
      <c r="EM213" s="477"/>
      <c r="EN213" s="477"/>
      <c r="EO213" s="477"/>
      <c r="EP213" s="477"/>
      <c r="EQ213" s="477"/>
      <c r="ER213" s="477"/>
      <c r="ES213" s="477"/>
      <c r="ET213" s="477"/>
      <c r="EU213" s="477"/>
      <c r="EV213" s="477"/>
      <c r="EW213" s="477"/>
      <c r="EX213" s="477"/>
      <c r="EY213" s="477"/>
      <c r="EZ213" s="477"/>
      <c r="FA213" s="477"/>
      <c r="FB213" s="477"/>
      <c r="FC213" s="477"/>
      <c r="FD213" s="477"/>
      <c r="FE213" s="477"/>
      <c r="FF213" s="477"/>
      <c r="FG213" s="477"/>
      <c r="FH213" s="477"/>
      <c r="FI213" s="477"/>
      <c r="FJ213" s="477"/>
      <c r="FK213" s="477"/>
      <c r="FL213" s="477"/>
      <c r="FM213" s="477"/>
      <c r="FN213" s="477"/>
      <c r="FO213" s="477"/>
      <c r="FP213" s="477"/>
      <c r="FQ213" s="477"/>
      <c r="FR213" s="477"/>
      <c r="FS213" s="477"/>
      <c r="FT213" s="477"/>
      <c r="FU213" s="477"/>
      <c r="FV213" s="477"/>
      <c r="FW213" s="477"/>
      <c r="FX213" s="477"/>
      <c r="FY213" s="477"/>
      <c r="FZ213" s="477"/>
    </row>
    <row r="214" spans="1:182" s="2" customFormat="1" x14ac:dyDescent="0.3">
      <c r="A214" s="394" t="s">
        <v>216</v>
      </c>
      <c r="B214" s="395" t="s">
        <v>243</v>
      </c>
      <c r="C214" s="395" t="s">
        <v>592</v>
      </c>
      <c r="D214" s="305" t="s">
        <v>460</v>
      </c>
      <c r="E214" s="304" t="s">
        <v>2533</v>
      </c>
      <c r="F214" s="394" t="s">
        <v>194</v>
      </c>
      <c r="G214" s="396" t="s">
        <v>186</v>
      </c>
      <c r="H214" s="304" t="s">
        <v>258</v>
      </c>
      <c r="I214" s="386" t="s">
        <v>92</v>
      </c>
      <c r="J214" s="397" t="s">
        <v>2065</v>
      </c>
      <c r="K214" s="398" t="s">
        <v>92</v>
      </c>
      <c r="L214" s="398" t="s">
        <v>92</v>
      </c>
      <c r="M214" s="389" t="s">
        <v>95</v>
      </c>
      <c r="N214" s="399" t="s">
        <v>1217</v>
      </c>
      <c r="O214" s="400" t="s">
        <v>1177</v>
      </c>
      <c r="P214" s="399" t="s">
        <v>2070</v>
      </c>
      <c r="Q214" s="305" t="s">
        <v>1228</v>
      </c>
      <c r="R214" s="401" t="s">
        <v>1234</v>
      </c>
      <c r="S214" s="305" t="s">
        <v>1252</v>
      </c>
      <c r="T214" s="401" t="s">
        <v>1264</v>
      </c>
      <c r="U214" s="402" t="s">
        <v>1164</v>
      </c>
      <c r="V214" s="305" t="s">
        <v>1273</v>
      </c>
      <c r="W214" s="305"/>
      <c r="X214" s="772"/>
      <c r="Y214" s="477"/>
      <c r="Z214" s="477"/>
      <c r="AA214" s="477"/>
      <c r="AB214" s="477"/>
      <c r="AC214" s="477"/>
      <c r="AD214" s="477"/>
      <c r="AE214" s="477"/>
      <c r="AF214" s="477"/>
      <c r="AG214" s="477"/>
      <c r="AH214" s="477"/>
      <c r="AI214" s="477"/>
      <c r="AJ214" s="477"/>
      <c r="AK214" s="477"/>
      <c r="AL214" s="477"/>
      <c r="AM214" s="477"/>
      <c r="AN214" s="477"/>
      <c r="AO214" s="477"/>
      <c r="AP214" s="477"/>
      <c r="AQ214" s="477"/>
      <c r="AR214" s="477"/>
      <c r="AS214" s="477"/>
      <c r="AT214" s="477"/>
      <c r="AU214" s="477"/>
      <c r="AV214" s="477"/>
      <c r="AW214" s="477"/>
      <c r="AX214" s="477"/>
      <c r="AY214" s="477"/>
      <c r="AZ214" s="477"/>
      <c r="BA214" s="477"/>
      <c r="BB214" s="477"/>
      <c r="BC214" s="477"/>
      <c r="BD214" s="477"/>
      <c r="BE214" s="477"/>
      <c r="BF214" s="477"/>
      <c r="BG214" s="477"/>
      <c r="BH214" s="477"/>
      <c r="BI214" s="477"/>
      <c r="BJ214" s="477"/>
      <c r="BK214" s="477"/>
      <c r="BL214" s="477"/>
      <c r="BM214" s="477"/>
      <c r="BN214" s="477"/>
      <c r="BO214" s="477"/>
      <c r="BP214" s="477"/>
      <c r="BQ214" s="477"/>
      <c r="BR214" s="477"/>
      <c r="BS214" s="477"/>
      <c r="BT214" s="477"/>
      <c r="BU214" s="477"/>
      <c r="BV214" s="477"/>
      <c r="BW214" s="477"/>
      <c r="BX214" s="477"/>
      <c r="BY214" s="477"/>
      <c r="BZ214" s="477"/>
      <c r="CA214" s="477"/>
      <c r="CB214" s="477"/>
      <c r="CC214" s="477"/>
      <c r="CD214" s="477"/>
      <c r="CE214" s="477"/>
      <c r="CF214" s="477"/>
      <c r="CG214" s="477"/>
      <c r="CH214" s="477"/>
      <c r="CI214" s="477"/>
      <c r="CJ214" s="477"/>
      <c r="CK214" s="477"/>
      <c r="CL214" s="477"/>
      <c r="CM214" s="477"/>
      <c r="CN214" s="477"/>
      <c r="CO214" s="477"/>
      <c r="CP214" s="477"/>
      <c r="CQ214" s="477"/>
      <c r="CR214" s="477"/>
      <c r="CS214" s="477"/>
      <c r="CT214" s="477"/>
      <c r="CU214" s="477"/>
      <c r="CV214" s="477"/>
      <c r="CW214" s="477"/>
      <c r="CX214" s="477"/>
      <c r="CY214" s="477"/>
      <c r="CZ214" s="477"/>
      <c r="DA214" s="477"/>
      <c r="DB214" s="477"/>
      <c r="DC214" s="477"/>
      <c r="DD214" s="477"/>
      <c r="DE214" s="477"/>
      <c r="DF214" s="477"/>
      <c r="DG214" s="477"/>
      <c r="DH214" s="477"/>
      <c r="DI214" s="477"/>
      <c r="DJ214" s="477"/>
      <c r="DK214" s="477"/>
      <c r="DL214" s="477"/>
      <c r="DM214" s="477"/>
      <c r="DN214" s="477"/>
      <c r="DO214" s="477"/>
      <c r="DP214" s="477"/>
      <c r="DQ214" s="477"/>
      <c r="DR214" s="477"/>
      <c r="DS214" s="477"/>
      <c r="DT214" s="477"/>
      <c r="DU214" s="477"/>
      <c r="DV214" s="477"/>
      <c r="DW214" s="477"/>
      <c r="DX214" s="477"/>
      <c r="DY214" s="477"/>
      <c r="DZ214" s="477"/>
      <c r="EA214" s="477"/>
      <c r="EB214" s="477"/>
      <c r="EC214" s="477"/>
      <c r="ED214" s="477"/>
      <c r="EE214" s="477"/>
      <c r="EF214" s="477"/>
      <c r="EG214" s="477"/>
      <c r="EH214" s="477"/>
      <c r="EI214" s="477"/>
      <c r="EJ214" s="477"/>
      <c r="EK214" s="477"/>
      <c r="EL214" s="477"/>
      <c r="EM214" s="477"/>
      <c r="EN214" s="477"/>
      <c r="EO214" s="477"/>
      <c r="EP214" s="477"/>
      <c r="EQ214" s="477"/>
      <c r="ER214" s="477"/>
      <c r="ES214" s="477"/>
      <c r="ET214" s="477"/>
      <c r="EU214" s="477"/>
      <c r="EV214" s="477"/>
      <c r="EW214" s="477"/>
      <c r="EX214" s="477"/>
      <c r="EY214" s="477"/>
      <c r="EZ214" s="477"/>
      <c r="FA214" s="477"/>
      <c r="FB214" s="477"/>
      <c r="FC214" s="477"/>
      <c r="FD214" s="477"/>
      <c r="FE214" s="477"/>
      <c r="FF214" s="477"/>
      <c r="FG214" s="477"/>
      <c r="FH214" s="477"/>
      <c r="FI214" s="477"/>
      <c r="FJ214" s="477"/>
      <c r="FK214" s="477"/>
      <c r="FL214" s="477"/>
      <c r="FM214" s="477"/>
      <c r="FN214" s="477"/>
      <c r="FO214" s="477"/>
      <c r="FP214" s="477"/>
      <c r="FQ214" s="477"/>
      <c r="FR214" s="477"/>
      <c r="FS214" s="477"/>
      <c r="FT214" s="477"/>
      <c r="FU214" s="477"/>
      <c r="FV214" s="477"/>
      <c r="FW214" s="477"/>
      <c r="FX214" s="477"/>
      <c r="FY214" s="477"/>
      <c r="FZ214" s="477"/>
    </row>
    <row r="215" spans="1:182" s="2" customFormat="1" ht="15" customHeight="1" x14ac:dyDescent="0.3">
      <c r="A215" s="394" t="s">
        <v>216</v>
      </c>
      <c r="B215" s="395" t="s">
        <v>243</v>
      </c>
      <c r="C215" s="395" t="s">
        <v>592</v>
      </c>
      <c r="D215" s="305" t="s">
        <v>461</v>
      </c>
      <c r="E215" s="304" t="s">
        <v>2545</v>
      </c>
      <c r="F215" s="394" t="s">
        <v>194</v>
      </c>
      <c r="G215" s="396" t="s">
        <v>186</v>
      </c>
      <c r="H215" s="304" t="s">
        <v>258</v>
      </c>
      <c r="I215" s="386" t="s">
        <v>92</v>
      </c>
      <c r="J215" s="397" t="s">
        <v>2065</v>
      </c>
      <c r="K215" s="398" t="s">
        <v>92</v>
      </c>
      <c r="L215" s="398" t="s">
        <v>92</v>
      </c>
      <c r="M215" s="389" t="s">
        <v>95</v>
      </c>
      <c r="N215" s="399" t="s">
        <v>1217</v>
      </c>
      <c r="O215" s="400" t="s">
        <v>1177</v>
      </c>
      <c r="P215" s="399" t="s">
        <v>2070</v>
      </c>
      <c r="Q215" s="305" t="s">
        <v>1228</v>
      </c>
      <c r="R215" s="401" t="s">
        <v>1234</v>
      </c>
      <c r="S215" s="305" t="s">
        <v>1252</v>
      </c>
      <c r="T215" s="401" t="s">
        <v>1261</v>
      </c>
      <c r="U215" s="402" t="s">
        <v>1162</v>
      </c>
      <c r="V215" s="305" t="s">
        <v>464</v>
      </c>
      <c r="W215" s="305"/>
      <c r="X215" s="772"/>
      <c r="Y215" s="477"/>
      <c r="Z215" s="477"/>
      <c r="AA215" s="477"/>
      <c r="AB215" s="477"/>
      <c r="AC215" s="477"/>
      <c r="AD215" s="477"/>
      <c r="AE215" s="477"/>
      <c r="AF215" s="477"/>
      <c r="AG215" s="477"/>
      <c r="AH215" s="477"/>
      <c r="AI215" s="477"/>
      <c r="AJ215" s="477"/>
      <c r="AK215" s="477"/>
      <c r="AL215" s="477"/>
      <c r="AM215" s="477"/>
      <c r="AN215" s="477"/>
      <c r="AO215" s="477"/>
      <c r="AP215" s="477"/>
      <c r="AQ215" s="477"/>
      <c r="AR215" s="477"/>
      <c r="AS215" s="477"/>
      <c r="AT215" s="477"/>
      <c r="AU215" s="477"/>
      <c r="AV215" s="477"/>
      <c r="AW215" s="477"/>
      <c r="AX215" s="477"/>
      <c r="AY215" s="477"/>
      <c r="AZ215" s="477"/>
      <c r="BA215" s="477"/>
      <c r="BB215" s="477"/>
      <c r="BC215" s="477"/>
      <c r="BD215" s="477"/>
      <c r="BE215" s="477"/>
      <c r="BF215" s="477"/>
      <c r="BG215" s="477"/>
      <c r="BH215" s="477"/>
      <c r="BI215" s="477"/>
      <c r="BJ215" s="477"/>
      <c r="BK215" s="477"/>
      <c r="BL215" s="477"/>
      <c r="BM215" s="477"/>
      <c r="BN215" s="477"/>
      <c r="BO215" s="477"/>
      <c r="BP215" s="477"/>
      <c r="BQ215" s="477"/>
      <c r="BR215" s="477"/>
      <c r="BS215" s="477"/>
      <c r="BT215" s="477"/>
      <c r="BU215" s="477"/>
      <c r="BV215" s="477"/>
      <c r="BW215" s="477"/>
      <c r="BX215" s="477"/>
      <c r="BY215" s="477"/>
      <c r="BZ215" s="477"/>
      <c r="CA215" s="477"/>
      <c r="CB215" s="477"/>
      <c r="CC215" s="477"/>
      <c r="CD215" s="477"/>
      <c r="CE215" s="477"/>
      <c r="CF215" s="477"/>
      <c r="CG215" s="477"/>
      <c r="CH215" s="477"/>
      <c r="CI215" s="477"/>
      <c r="CJ215" s="477"/>
      <c r="CK215" s="477"/>
      <c r="CL215" s="477"/>
      <c r="CM215" s="477"/>
      <c r="CN215" s="477"/>
      <c r="CO215" s="477"/>
      <c r="CP215" s="477"/>
      <c r="CQ215" s="477"/>
      <c r="CR215" s="477"/>
      <c r="CS215" s="477"/>
      <c r="CT215" s="477"/>
      <c r="CU215" s="477"/>
      <c r="CV215" s="477"/>
      <c r="CW215" s="477"/>
      <c r="CX215" s="477"/>
      <c r="CY215" s="477"/>
      <c r="CZ215" s="477"/>
      <c r="DA215" s="477"/>
      <c r="DB215" s="477"/>
      <c r="DC215" s="477"/>
      <c r="DD215" s="477"/>
      <c r="DE215" s="477"/>
      <c r="DF215" s="477"/>
      <c r="DG215" s="477"/>
      <c r="DH215" s="477"/>
      <c r="DI215" s="477"/>
      <c r="DJ215" s="477"/>
      <c r="DK215" s="477"/>
      <c r="DL215" s="477"/>
      <c r="DM215" s="477"/>
      <c r="DN215" s="477"/>
      <c r="DO215" s="477"/>
      <c r="DP215" s="477"/>
      <c r="DQ215" s="477"/>
      <c r="DR215" s="477"/>
      <c r="DS215" s="477"/>
      <c r="DT215" s="477"/>
      <c r="DU215" s="477"/>
      <c r="DV215" s="477"/>
      <c r="DW215" s="477"/>
      <c r="DX215" s="477"/>
      <c r="DY215" s="477"/>
      <c r="DZ215" s="477"/>
      <c r="EA215" s="477"/>
      <c r="EB215" s="477"/>
      <c r="EC215" s="477"/>
      <c r="ED215" s="477"/>
      <c r="EE215" s="477"/>
      <c r="EF215" s="477"/>
      <c r="EG215" s="477"/>
      <c r="EH215" s="477"/>
      <c r="EI215" s="477"/>
      <c r="EJ215" s="477"/>
      <c r="EK215" s="477"/>
      <c r="EL215" s="477"/>
      <c r="EM215" s="477"/>
      <c r="EN215" s="477"/>
      <c r="EO215" s="477"/>
      <c r="EP215" s="477"/>
      <c r="EQ215" s="477"/>
      <c r="ER215" s="477"/>
      <c r="ES215" s="477"/>
      <c r="ET215" s="477"/>
      <c r="EU215" s="477"/>
      <c r="EV215" s="477"/>
      <c r="EW215" s="477"/>
      <c r="EX215" s="477"/>
      <c r="EY215" s="477"/>
      <c r="EZ215" s="477"/>
      <c r="FA215" s="477"/>
      <c r="FB215" s="477"/>
      <c r="FC215" s="477"/>
      <c r="FD215" s="477"/>
      <c r="FE215" s="477"/>
      <c r="FF215" s="477"/>
      <c r="FG215" s="477"/>
      <c r="FH215" s="477"/>
      <c r="FI215" s="477"/>
      <c r="FJ215" s="477"/>
      <c r="FK215" s="477"/>
      <c r="FL215" s="477"/>
      <c r="FM215" s="477"/>
      <c r="FN215" s="477"/>
      <c r="FO215" s="477"/>
      <c r="FP215" s="477"/>
      <c r="FQ215" s="477"/>
      <c r="FR215" s="477"/>
      <c r="FS215" s="477"/>
      <c r="FT215" s="477"/>
      <c r="FU215" s="477"/>
      <c r="FV215" s="477"/>
      <c r="FW215" s="477"/>
      <c r="FX215" s="477"/>
      <c r="FY215" s="477"/>
      <c r="FZ215" s="477"/>
    </row>
    <row r="216" spans="1:182" s="2" customFormat="1" ht="15" customHeight="1" x14ac:dyDescent="0.3">
      <c r="A216" s="394" t="s">
        <v>216</v>
      </c>
      <c r="B216" s="395" t="s">
        <v>243</v>
      </c>
      <c r="C216" s="395" t="s">
        <v>592</v>
      </c>
      <c r="D216" s="305" t="s">
        <v>561</v>
      </c>
      <c r="E216" s="304" t="s">
        <v>2587</v>
      </c>
      <c r="F216" s="394" t="s">
        <v>194</v>
      </c>
      <c r="G216" s="396" t="s">
        <v>186</v>
      </c>
      <c r="H216" s="304" t="s">
        <v>258</v>
      </c>
      <c r="I216" s="386" t="s">
        <v>92</v>
      </c>
      <c r="J216" s="397" t="s">
        <v>2065</v>
      </c>
      <c r="K216" s="398" t="s">
        <v>92</v>
      </c>
      <c r="L216" s="398" t="s">
        <v>92</v>
      </c>
      <c r="M216" s="389" t="s">
        <v>95</v>
      </c>
      <c r="N216" s="399" t="s">
        <v>1217</v>
      </c>
      <c r="O216" s="400" t="s">
        <v>1177</v>
      </c>
      <c r="P216" s="399" t="s">
        <v>2070</v>
      </c>
      <c r="Q216" s="305" t="s">
        <v>1228</v>
      </c>
      <c r="R216" s="401" t="s">
        <v>1234</v>
      </c>
      <c r="S216" s="305" t="s">
        <v>1252</v>
      </c>
      <c r="T216" s="401" t="s">
        <v>1261</v>
      </c>
      <c r="U216" s="402" t="s">
        <v>1162</v>
      </c>
      <c r="V216" s="305" t="s">
        <v>1303</v>
      </c>
      <c r="W216" s="305"/>
      <c r="X216" s="772"/>
      <c r="Y216" s="477"/>
      <c r="Z216" s="477"/>
      <c r="AA216" s="477"/>
      <c r="AB216" s="477"/>
      <c r="AC216" s="477"/>
      <c r="AD216" s="477"/>
      <c r="AE216" s="477"/>
      <c r="AF216" s="477"/>
      <c r="AG216" s="477"/>
      <c r="AH216" s="477"/>
      <c r="AI216" s="477"/>
      <c r="AJ216" s="477"/>
      <c r="AK216" s="477"/>
      <c r="AL216" s="477"/>
      <c r="AM216" s="477"/>
      <c r="AN216" s="477"/>
      <c r="AO216" s="477"/>
      <c r="AP216" s="477"/>
      <c r="AQ216" s="477"/>
      <c r="AR216" s="477"/>
      <c r="AS216" s="477"/>
      <c r="AT216" s="477"/>
      <c r="AU216" s="477"/>
      <c r="AV216" s="477"/>
      <c r="AW216" s="477"/>
      <c r="AX216" s="477"/>
      <c r="AY216" s="477"/>
      <c r="AZ216" s="477"/>
      <c r="BA216" s="477"/>
      <c r="BB216" s="477"/>
      <c r="BC216" s="477"/>
      <c r="BD216" s="477"/>
      <c r="BE216" s="477"/>
      <c r="BF216" s="477"/>
      <c r="BG216" s="477"/>
      <c r="BH216" s="477"/>
      <c r="BI216" s="477"/>
      <c r="BJ216" s="477"/>
      <c r="BK216" s="477"/>
      <c r="BL216" s="477"/>
      <c r="BM216" s="477"/>
      <c r="BN216" s="477"/>
      <c r="BO216" s="477"/>
      <c r="BP216" s="477"/>
      <c r="BQ216" s="477"/>
      <c r="BR216" s="477"/>
      <c r="BS216" s="477"/>
      <c r="BT216" s="477"/>
      <c r="BU216" s="477"/>
      <c r="BV216" s="477"/>
      <c r="BW216" s="477"/>
      <c r="BX216" s="477"/>
      <c r="BY216" s="477"/>
      <c r="BZ216" s="477"/>
      <c r="CA216" s="477"/>
      <c r="CB216" s="477"/>
      <c r="CC216" s="477"/>
      <c r="CD216" s="477"/>
      <c r="CE216" s="477"/>
      <c r="CF216" s="477"/>
      <c r="CG216" s="477"/>
      <c r="CH216" s="477"/>
      <c r="CI216" s="477"/>
      <c r="CJ216" s="477"/>
      <c r="CK216" s="477"/>
      <c r="CL216" s="477"/>
      <c r="CM216" s="477"/>
      <c r="CN216" s="477"/>
      <c r="CO216" s="477"/>
      <c r="CP216" s="477"/>
      <c r="CQ216" s="477"/>
      <c r="CR216" s="477"/>
      <c r="CS216" s="477"/>
      <c r="CT216" s="477"/>
      <c r="CU216" s="477"/>
      <c r="CV216" s="477"/>
      <c r="CW216" s="477"/>
      <c r="CX216" s="477"/>
      <c r="CY216" s="477"/>
      <c r="CZ216" s="477"/>
      <c r="DA216" s="477"/>
      <c r="DB216" s="477"/>
      <c r="DC216" s="477"/>
      <c r="DD216" s="477"/>
      <c r="DE216" s="477"/>
      <c r="DF216" s="477"/>
      <c r="DG216" s="477"/>
      <c r="DH216" s="477"/>
      <c r="DI216" s="477"/>
      <c r="DJ216" s="477"/>
      <c r="DK216" s="477"/>
      <c r="DL216" s="477"/>
      <c r="DM216" s="477"/>
      <c r="DN216" s="477"/>
      <c r="DO216" s="477"/>
      <c r="DP216" s="477"/>
      <c r="DQ216" s="477"/>
      <c r="DR216" s="477"/>
      <c r="DS216" s="477"/>
      <c r="DT216" s="477"/>
      <c r="DU216" s="477"/>
      <c r="DV216" s="477"/>
      <c r="DW216" s="477"/>
      <c r="DX216" s="477"/>
      <c r="DY216" s="477"/>
      <c r="DZ216" s="477"/>
      <c r="EA216" s="477"/>
      <c r="EB216" s="477"/>
      <c r="EC216" s="477"/>
      <c r="ED216" s="477"/>
      <c r="EE216" s="477"/>
      <c r="EF216" s="477"/>
      <c r="EG216" s="477"/>
      <c r="EH216" s="477"/>
      <c r="EI216" s="477"/>
      <c r="EJ216" s="477"/>
      <c r="EK216" s="477"/>
      <c r="EL216" s="477"/>
      <c r="EM216" s="477"/>
      <c r="EN216" s="477"/>
      <c r="EO216" s="477"/>
      <c r="EP216" s="477"/>
      <c r="EQ216" s="477"/>
      <c r="ER216" s="477"/>
      <c r="ES216" s="477"/>
      <c r="ET216" s="477"/>
      <c r="EU216" s="477"/>
      <c r="EV216" s="477"/>
      <c r="EW216" s="477"/>
      <c r="EX216" s="477"/>
      <c r="EY216" s="477"/>
      <c r="EZ216" s="477"/>
      <c r="FA216" s="477"/>
      <c r="FB216" s="477"/>
      <c r="FC216" s="477"/>
      <c r="FD216" s="477"/>
      <c r="FE216" s="477"/>
      <c r="FF216" s="477"/>
      <c r="FG216" s="477"/>
      <c r="FH216" s="477"/>
      <c r="FI216" s="477"/>
      <c r="FJ216" s="477"/>
      <c r="FK216" s="477"/>
      <c r="FL216" s="477"/>
      <c r="FM216" s="477"/>
      <c r="FN216" s="477"/>
      <c r="FO216" s="477"/>
      <c r="FP216" s="477"/>
      <c r="FQ216" s="477"/>
      <c r="FR216" s="477"/>
      <c r="FS216" s="477"/>
      <c r="FT216" s="477"/>
      <c r="FU216" s="477"/>
      <c r="FV216" s="477"/>
      <c r="FW216" s="477"/>
      <c r="FX216" s="477"/>
      <c r="FY216" s="477"/>
      <c r="FZ216" s="477"/>
    </row>
    <row r="217" spans="1:182" s="2" customFormat="1" ht="14.5" customHeight="1" x14ac:dyDescent="0.3">
      <c r="A217" s="394" t="s">
        <v>216</v>
      </c>
      <c r="B217" s="395" t="s">
        <v>243</v>
      </c>
      <c r="C217" s="395" t="s">
        <v>592</v>
      </c>
      <c r="D217" s="305" t="s">
        <v>465</v>
      </c>
      <c r="E217" s="304" t="s">
        <v>2592</v>
      </c>
      <c r="F217" s="394" t="s">
        <v>194</v>
      </c>
      <c r="G217" s="396" t="s">
        <v>186</v>
      </c>
      <c r="H217" s="304" t="s">
        <v>258</v>
      </c>
      <c r="I217" s="386" t="s">
        <v>92</v>
      </c>
      <c r="J217" s="397" t="s">
        <v>2065</v>
      </c>
      <c r="K217" s="398" t="s">
        <v>92</v>
      </c>
      <c r="L217" s="398" t="s">
        <v>92</v>
      </c>
      <c r="M217" s="389" t="s">
        <v>95</v>
      </c>
      <c r="N217" s="399" t="s">
        <v>1217</v>
      </c>
      <c r="O217" s="400" t="s">
        <v>1177</v>
      </c>
      <c r="P217" s="399" t="s">
        <v>2070</v>
      </c>
      <c r="Q217" s="305" t="s">
        <v>1228</v>
      </c>
      <c r="R217" s="401" t="s">
        <v>1234</v>
      </c>
      <c r="S217" s="305" t="s">
        <v>1252</v>
      </c>
      <c r="T217" s="401" t="s">
        <v>1261</v>
      </c>
      <c r="U217" s="402" t="s">
        <v>1162</v>
      </c>
      <c r="V217" s="305" t="s">
        <v>459</v>
      </c>
      <c r="W217" s="305"/>
      <c r="X217" s="772"/>
      <c r="Y217" s="477"/>
      <c r="Z217" s="477"/>
      <c r="AA217" s="477"/>
      <c r="AB217" s="477"/>
      <c r="AC217" s="477"/>
      <c r="AD217" s="477"/>
      <c r="AE217" s="477"/>
      <c r="AF217" s="477"/>
      <c r="AG217" s="477"/>
      <c r="AH217" s="477"/>
      <c r="AI217" s="477"/>
      <c r="AJ217" s="477"/>
      <c r="AK217" s="477"/>
      <c r="AL217" s="477"/>
      <c r="AM217" s="477"/>
      <c r="AN217" s="477"/>
      <c r="AO217" s="477"/>
      <c r="AP217" s="477"/>
      <c r="AQ217" s="477"/>
      <c r="AR217" s="477"/>
      <c r="AS217" s="477"/>
      <c r="AT217" s="477"/>
      <c r="AU217" s="477"/>
      <c r="AV217" s="477"/>
      <c r="AW217" s="477"/>
      <c r="AX217" s="477"/>
      <c r="AY217" s="477"/>
      <c r="AZ217" s="477"/>
      <c r="BA217" s="477"/>
      <c r="BB217" s="477"/>
      <c r="BC217" s="477"/>
      <c r="BD217" s="477"/>
      <c r="BE217" s="477"/>
      <c r="BF217" s="477"/>
      <c r="BG217" s="477"/>
      <c r="BH217" s="477"/>
      <c r="BI217" s="477"/>
      <c r="BJ217" s="477"/>
      <c r="BK217" s="477"/>
      <c r="BL217" s="477"/>
      <c r="BM217" s="477"/>
      <c r="BN217" s="477"/>
      <c r="BO217" s="477"/>
      <c r="BP217" s="477"/>
      <c r="BQ217" s="477"/>
      <c r="BR217" s="477"/>
      <c r="BS217" s="477"/>
      <c r="BT217" s="477"/>
      <c r="BU217" s="477"/>
      <c r="BV217" s="477"/>
      <c r="BW217" s="477"/>
      <c r="BX217" s="477"/>
      <c r="BY217" s="477"/>
      <c r="BZ217" s="477"/>
      <c r="CA217" s="477"/>
      <c r="CB217" s="477"/>
      <c r="CC217" s="477"/>
      <c r="CD217" s="477"/>
      <c r="CE217" s="477"/>
      <c r="CF217" s="477"/>
      <c r="CG217" s="477"/>
      <c r="CH217" s="477"/>
      <c r="CI217" s="477"/>
      <c r="CJ217" s="477"/>
      <c r="CK217" s="477"/>
      <c r="CL217" s="477"/>
      <c r="CM217" s="477"/>
      <c r="CN217" s="477"/>
      <c r="CO217" s="477"/>
      <c r="CP217" s="477"/>
      <c r="CQ217" s="477"/>
      <c r="CR217" s="477"/>
      <c r="CS217" s="477"/>
      <c r="CT217" s="477"/>
      <c r="CU217" s="477"/>
      <c r="CV217" s="477"/>
      <c r="CW217" s="477"/>
      <c r="CX217" s="477"/>
      <c r="CY217" s="477"/>
      <c r="CZ217" s="477"/>
      <c r="DA217" s="477"/>
      <c r="DB217" s="477"/>
      <c r="DC217" s="477"/>
      <c r="DD217" s="477"/>
      <c r="DE217" s="477"/>
      <c r="DF217" s="477"/>
      <c r="DG217" s="477"/>
      <c r="DH217" s="477"/>
      <c r="DI217" s="477"/>
      <c r="DJ217" s="477"/>
      <c r="DK217" s="477"/>
      <c r="DL217" s="477"/>
      <c r="DM217" s="477"/>
      <c r="DN217" s="477"/>
      <c r="DO217" s="477"/>
      <c r="DP217" s="477"/>
      <c r="DQ217" s="477"/>
      <c r="DR217" s="477"/>
      <c r="DS217" s="477"/>
      <c r="DT217" s="477"/>
      <c r="DU217" s="477"/>
      <c r="DV217" s="477"/>
      <c r="DW217" s="477"/>
      <c r="DX217" s="477"/>
      <c r="DY217" s="477"/>
      <c r="DZ217" s="477"/>
      <c r="EA217" s="477"/>
      <c r="EB217" s="477"/>
      <c r="EC217" s="477"/>
      <c r="ED217" s="477"/>
      <c r="EE217" s="477"/>
      <c r="EF217" s="477"/>
      <c r="EG217" s="477"/>
      <c r="EH217" s="477"/>
      <c r="EI217" s="477"/>
      <c r="EJ217" s="477"/>
      <c r="EK217" s="477"/>
      <c r="EL217" s="477"/>
      <c r="EM217" s="477"/>
      <c r="EN217" s="477"/>
      <c r="EO217" s="477"/>
      <c r="EP217" s="477"/>
      <c r="EQ217" s="477"/>
      <c r="ER217" s="477"/>
      <c r="ES217" s="477"/>
      <c r="ET217" s="477"/>
      <c r="EU217" s="477"/>
      <c r="EV217" s="477"/>
      <c r="EW217" s="477"/>
      <c r="EX217" s="477"/>
      <c r="EY217" s="477"/>
      <c r="EZ217" s="477"/>
      <c r="FA217" s="477"/>
      <c r="FB217" s="477"/>
      <c r="FC217" s="477"/>
      <c r="FD217" s="477"/>
      <c r="FE217" s="477"/>
      <c r="FF217" s="477"/>
      <c r="FG217" s="477"/>
      <c r="FH217" s="477"/>
      <c r="FI217" s="477"/>
      <c r="FJ217" s="477"/>
      <c r="FK217" s="477"/>
      <c r="FL217" s="477"/>
      <c r="FM217" s="477"/>
      <c r="FN217" s="477"/>
      <c r="FO217" s="477"/>
      <c r="FP217" s="477"/>
      <c r="FQ217" s="477"/>
      <c r="FR217" s="477"/>
      <c r="FS217" s="477"/>
      <c r="FT217" s="477"/>
      <c r="FU217" s="477"/>
      <c r="FV217" s="477"/>
      <c r="FW217" s="477"/>
      <c r="FX217" s="477"/>
      <c r="FY217" s="477"/>
      <c r="FZ217" s="477"/>
    </row>
    <row r="218" spans="1:182" s="2" customFormat="1" ht="14.15" customHeight="1" x14ac:dyDescent="0.3">
      <c r="A218" s="394" t="s">
        <v>216</v>
      </c>
      <c r="B218" s="395" t="s">
        <v>243</v>
      </c>
      <c r="C218" s="395" t="s">
        <v>592</v>
      </c>
      <c r="D218" s="305" t="s">
        <v>466</v>
      </c>
      <c r="E218" s="304" t="s">
        <v>2601</v>
      </c>
      <c r="F218" s="394" t="s">
        <v>194</v>
      </c>
      <c r="G218" s="396" t="s">
        <v>186</v>
      </c>
      <c r="H218" s="304" t="s">
        <v>258</v>
      </c>
      <c r="I218" s="386" t="s">
        <v>92</v>
      </c>
      <c r="J218" s="397" t="s">
        <v>2065</v>
      </c>
      <c r="K218" s="398" t="s">
        <v>92</v>
      </c>
      <c r="L218" s="398" t="s">
        <v>92</v>
      </c>
      <c r="M218" s="389" t="s">
        <v>95</v>
      </c>
      <c r="N218" s="399" t="s">
        <v>1217</v>
      </c>
      <c r="O218" s="400" t="s">
        <v>1177</v>
      </c>
      <c r="P218" s="399" t="s">
        <v>2070</v>
      </c>
      <c r="Q218" s="305" t="s">
        <v>1228</v>
      </c>
      <c r="R218" s="401" t="s">
        <v>1234</v>
      </c>
      <c r="S218" s="305" t="s">
        <v>1252</v>
      </c>
      <c r="T218" s="401" t="s">
        <v>1261</v>
      </c>
      <c r="U218" s="404" t="s">
        <v>1162</v>
      </c>
      <c r="V218" s="305" t="s">
        <v>466</v>
      </c>
      <c r="W218" s="305"/>
      <c r="X218" s="772"/>
      <c r="Y218" s="477"/>
      <c r="Z218" s="477"/>
      <c r="AA218" s="477"/>
      <c r="AB218" s="477"/>
      <c r="AC218" s="477"/>
      <c r="AD218" s="477"/>
      <c r="AE218" s="477"/>
      <c r="AF218" s="477"/>
      <c r="AG218" s="477"/>
      <c r="AH218" s="477"/>
      <c r="AI218" s="477"/>
      <c r="AJ218" s="477"/>
      <c r="AK218" s="477"/>
      <c r="AL218" s="477"/>
      <c r="AM218" s="477"/>
      <c r="AN218" s="477"/>
      <c r="AO218" s="477"/>
      <c r="AP218" s="477"/>
      <c r="AQ218" s="477"/>
      <c r="AR218" s="477"/>
      <c r="AS218" s="477"/>
      <c r="AT218" s="477"/>
      <c r="AU218" s="477"/>
      <c r="AV218" s="477"/>
      <c r="AW218" s="477"/>
      <c r="AX218" s="477"/>
      <c r="AY218" s="477"/>
      <c r="AZ218" s="477"/>
      <c r="BA218" s="477"/>
      <c r="BB218" s="477"/>
      <c r="BC218" s="477"/>
      <c r="BD218" s="477"/>
      <c r="BE218" s="477"/>
      <c r="BF218" s="477"/>
      <c r="BG218" s="477"/>
      <c r="BH218" s="477"/>
      <c r="BI218" s="477"/>
      <c r="BJ218" s="477"/>
      <c r="BK218" s="477"/>
      <c r="BL218" s="477"/>
      <c r="BM218" s="477"/>
      <c r="BN218" s="477"/>
      <c r="BO218" s="477"/>
      <c r="BP218" s="477"/>
      <c r="BQ218" s="477"/>
      <c r="BR218" s="477"/>
      <c r="BS218" s="477"/>
      <c r="BT218" s="477"/>
      <c r="BU218" s="477"/>
      <c r="BV218" s="477"/>
      <c r="BW218" s="477"/>
      <c r="BX218" s="477"/>
      <c r="BY218" s="477"/>
      <c r="BZ218" s="477"/>
      <c r="CA218" s="477"/>
      <c r="CB218" s="477"/>
      <c r="CC218" s="477"/>
      <c r="CD218" s="477"/>
      <c r="CE218" s="477"/>
      <c r="CF218" s="477"/>
      <c r="CG218" s="477"/>
      <c r="CH218" s="477"/>
      <c r="CI218" s="477"/>
      <c r="CJ218" s="477"/>
      <c r="CK218" s="477"/>
      <c r="CL218" s="477"/>
      <c r="CM218" s="477"/>
      <c r="CN218" s="477"/>
      <c r="CO218" s="477"/>
      <c r="CP218" s="477"/>
      <c r="CQ218" s="477"/>
      <c r="CR218" s="477"/>
      <c r="CS218" s="477"/>
      <c r="CT218" s="477"/>
      <c r="CU218" s="477"/>
      <c r="CV218" s="477"/>
      <c r="CW218" s="477"/>
      <c r="CX218" s="477"/>
      <c r="CY218" s="477"/>
      <c r="CZ218" s="477"/>
      <c r="DA218" s="477"/>
      <c r="DB218" s="477"/>
      <c r="DC218" s="477"/>
      <c r="DD218" s="477"/>
      <c r="DE218" s="477"/>
      <c r="DF218" s="477"/>
      <c r="DG218" s="477"/>
      <c r="DH218" s="477"/>
      <c r="DI218" s="477"/>
      <c r="DJ218" s="477"/>
      <c r="DK218" s="477"/>
      <c r="DL218" s="477"/>
      <c r="DM218" s="477"/>
      <c r="DN218" s="477"/>
      <c r="DO218" s="477"/>
      <c r="DP218" s="477"/>
      <c r="DQ218" s="477"/>
      <c r="DR218" s="477"/>
      <c r="DS218" s="477"/>
      <c r="DT218" s="477"/>
      <c r="DU218" s="477"/>
      <c r="DV218" s="477"/>
      <c r="DW218" s="477"/>
      <c r="DX218" s="477"/>
      <c r="DY218" s="477"/>
      <c r="DZ218" s="477"/>
      <c r="EA218" s="477"/>
      <c r="EB218" s="477"/>
      <c r="EC218" s="477"/>
      <c r="ED218" s="477"/>
      <c r="EE218" s="477"/>
      <c r="EF218" s="477"/>
      <c r="EG218" s="477"/>
      <c r="EH218" s="477"/>
      <c r="EI218" s="477"/>
      <c r="EJ218" s="477"/>
      <c r="EK218" s="477"/>
      <c r="EL218" s="477"/>
      <c r="EM218" s="477"/>
      <c r="EN218" s="477"/>
      <c r="EO218" s="477"/>
      <c r="EP218" s="477"/>
      <c r="EQ218" s="477"/>
      <c r="ER218" s="477"/>
      <c r="ES218" s="477"/>
      <c r="ET218" s="477"/>
      <c r="EU218" s="477"/>
      <c r="EV218" s="477"/>
      <c r="EW218" s="477"/>
      <c r="EX218" s="477"/>
      <c r="EY218" s="477"/>
      <c r="EZ218" s="477"/>
      <c r="FA218" s="477"/>
      <c r="FB218" s="477"/>
      <c r="FC218" s="477"/>
      <c r="FD218" s="477"/>
      <c r="FE218" s="477"/>
      <c r="FF218" s="477"/>
      <c r="FG218" s="477"/>
      <c r="FH218" s="477"/>
      <c r="FI218" s="477"/>
      <c r="FJ218" s="477"/>
      <c r="FK218" s="477"/>
      <c r="FL218" s="477"/>
      <c r="FM218" s="477"/>
      <c r="FN218" s="477"/>
      <c r="FO218" s="477"/>
      <c r="FP218" s="477"/>
      <c r="FQ218" s="477"/>
      <c r="FR218" s="477"/>
      <c r="FS218" s="477"/>
      <c r="FT218" s="477"/>
      <c r="FU218" s="477"/>
      <c r="FV218" s="477"/>
      <c r="FW218" s="477"/>
      <c r="FX218" s="477"/>
      <c r="FY218" s="477"/>
      <c r="FZ218" s="477"/>
    </row>
    <row r="219" spans="1:182" s="2" customFormat="1" ht="15" customHeight="1" x14ac:dyDescent="0.3">
      <c r="A219" s="394" t="s">
        <v>216</v>
      </c>
      <c r="B219" s="395" t="s">
        <v>243</v>
      </c>
      <c r="C219" s="407" t="s">
        <v>593</v>
      </c>
      <c r="D219" s="305" t="s">
        <v>594</v>
      </c>
      <c r="E219" s="304" t="s">
        <v>2510</v>
      </c>
      <c r="F219" s="394" t="s">
        <v>194</v>
      </c>
      <c r="G219" s="396" t="s">
        <v>186</v>
      </c>
      <c r="H219" s="304" t="s">
        <v>258</v>
      </c>
      <c r="I219" s="386" t="s">
        <v>1148</v>
      </c>
      <c r="J219" s="397" t="s">
        <v>94</v>
      </c>
      <c r="K219" s="398" t="s">
        <v>94</v>
      </c>
      <c r="L219" s="398" t="s">
        <v>94</v>
      </c>
      <c r="M219" s="389" t="s">
        <v>1212</v>
      </c>
      <c r="N219" s="399" t="s">
        <v>1220</v>
      </c>
      <c r="O219" s="400" t="s">
        <v>1198</v>
      </c>
      <c r="P219" s="399" t="s">
        <v>2067</v>
      </c>
      <c r="Q219" s="305" t="s">
        <v>1227</v>
      </c>
      <c r="R219" s="401" t="s">
        <v>1237</v>
      </c>
      <c r="S219" s="305" t="s">
        <v>1253</v>
      </c>
      <c r="T219" s="401" t="s">
        <v>1261</v>
      </c>
      <c r="U219" s="403" t="s">
        <v>1161</v>
      </c>
      <c r="V219" s="305" t="s">
        <v>1313</v>
      </c>
      <c r="W219" s="305"/>
      <c r="X219" s="771"/>
      <c r="Y219" s="477"/>
      <c r="Z219" s="477"/>
      <c r="AA219" s="477"/>
      <c r="AB219" s="477"/>
      <c r="AC219" s="477"/>
      <c r="AD219" s="477"/>
      <c r="AE219" s="477"/>
      <c r="AF219" s="477"/>
      <c r="AG219" s="477"/>
      <c r="AH219" s="477"/>
      <c r="AI219" s="477"/>
      <c r="AJ219" s="477"/>
      <c r="AK219" s="477"/>
      <c r="AL219" s="477"/>
      <c r="AM219" s="477"/>
      <c r="AN219" s="477"/>
      <c r="AO219" s="477"/>
      <c r="AP219" s="477"/>
      <c r="AQ219" s="477"/>
      <c r="AR219" s="477"/>
      <c r="AS219" s="477"/>
      <c r="AT219" s="477"/>
      <c r="AU219" s="477"/>
      <c r="AV219" s="477"/>
      <c r="AW219" s="477"/>
      <c r="AX219" s="477"/>
      <c r="AY219" s="477"/>
      <c r="AZ219" s="477"/>
      <c r="BA219" s="477"/>
      <c r="BB219" s="477"/>
      <c r="BC219" s="477"/>
      <c r="BD219" s="477"/>
      <c r="BE219" s="477"/>
      <c r="BF219" s="477"/>
      <c r="BG219" s="477"/>
      <c r="BH219" s="477"/>
      <c r="BI219" s="477"/>
      <c r="BJ219" s="477"/>
      <c r="BK219" s="477"/>
      <c r="BL219" s="477"/>
      <c r="BM219" s="477"/>
      <c r="BN219" s="477"/>
      <c r="BO219" s="477"/>
      <c r="BP219" s="477"/>
      <c r="BQ219" s="477"/>
      <c r="BR219" s="477"/>
      <c r="BS219" s="477"/>
      <c r="BT219" s="477"/>
      <c r="BU219" s="477"/>
      <c r="BV219" s="477"/>
      <c r="BW219" s="477"/>
      <c r="BX219" s="477"/>
      <c r="BY219" s="477"/>
      <c r="BZ219" s="477"/>
      <c r="CA219" s="477"/>
      <c r="CB219" s="477"/>
      <c r="CC219" s="477"/>
      <c r="CD219" s="477"/>
      <c r="CE219" s="477"/>
      <c r="CF219" s="477"/>
      <c r="CG219" s="477"/>
      <c r="CH219" s="477"/>
      <c r="CI219" s="477"/>
      <c r="CJ219" s="477"/>
      <c r="CK219" s="477"/>
      <c r="CL219" s="477"/>
      <c r="CM219" s="477"/>
      <c r="CN219" s="477"/>
      <c r="CO219" s="477"/>
      <c r="CP219" s="477"/>
      <c r="CQ219" s="477"/>
      <c r="CR219" s="477"/>
      <c r="CS219" s="477"/>
      <c r="CT219" s="477"/>
      <c r="CU219" s="477"/>
      <c r="CV219" s="477"/>
      <c r="CW219" s="477"/>
      <c r="CX219" s="477"/>
      <c r="CY219" s="477"/>
      <c r="CZ219" s="477"/>
      <c r="DA219" s="477"/>
      <c r="DB219" s="477"/>
      <c r="DC219" s="477"/>
      <c r="DD219" s="477"/>
      <c r="DE219" s="477"/>
      <c r="DF219" s="477"/>
      <c r="DG219" s="477"/>
      <c r="DH219" s="477"/>
      <c r="DI219" s="477"/>
      <c r="DJ219" s="477"/>
      <c r="DK219" s="477"/>
      <c r="DL219" s="477"/>
      <c r="DM219" s="477"/>
      <c r="DN219" s="477"/>
      <c r="DO219" s="477"/>
      <c r="DP219" s="477"/>
      <c r="DQ219" s="477"/>
      <c r="DR219" s="477"/>
      <c r="DS219" s="477"/>
      <c r="DT219" s="477"/>
      <c r="DU219" s="477"/>
      <c r="DV219" s="477"/>
      <c r="DW219" s="477"/>
      <c r="DX219" s="477"/>
      <c r="DY219" s="477"/>
      <c r="DZ219" s="477"/>
      <c r="EA219" s="477"/>
      <c r="EB219" s="477"/>
      <c r="EC219" s="477"/>
      <c r="ED219" s="477"/>
      <c r="EE219" s="477"/>
      <c r="EF219" s="477"/>
      <c r="EG219" s="477"/>
      <c r="EH219" s="477"/>
      <c r="EI219" s="477"/>
      <c r="EJ219" s="477"/>
      <c r="EK219" s="477"/>
      <c r="EL219" s="477"/>
      <c r="EM219" s="477"/>
      <c r="EN219" s="477"/>
      <c r="EO219" s="477"/>
      <c r="EP219" s="477"/>
      <c r="EQ219" s="477"/>
      <c r="ER219" s="477"/>
      <c r="ES219" s="477"/>
      <c r="ET219" s="477"/>
      <c r="EU219" s="477"/>
      <c r="EV219" s="477"/>
      <c r="EW219" s="477"/>
      <c r="EX219" s="477"/>
      <c r="EY219" s="477"/>
      <c r="EZ219" s="477"/>
      <c r="FA219" s="477"/>
      <c r="FB219" s="477"/>
      <c r="FC219" s="477"/>
      <c r="FD219" s="477"/>
      <c r="FE219" s="477"/>
      <c r="FF219" s="477"/>
      <c r="FG219" s="477"/>
      <c r="FH219" s="477"/>
      <c r="FI219" s="477"/>
      <c r="FJ219" s="477"/>
      <c r="FK219" s="477"/>
      <c r="FL219" s="477"/>
      <c r="FM219" s="477"/>
      <c r="FN219" s="477"/>
      <c r="FO219" s="477"/>
      <c r="FP219" s="477"/>
      <c r="FQ219" s="477"/>
      <c r="FR219" s="477"/>
      <c r="FS219" s="477"/>
      <c r="FT219" s="477"/>
      <c r="FU219" s="477"/>
      <c r="FV219" s="477"/>
      <c r="FW219" s="477"/>
      <c r="FX219" s="477"/>
      <c r="FY219" s="477"/>
      <c r="FZ219" s="477"/>
    </row>
    <row r="220" spans="1:182" s="2" customFormat="1" ht="15" customHeight="1" x14ac:dyDescent="0.3">
      <c r="A220" s="394" t="s">
        <v>216</v>
      </c>
      <c r="B220" s="395" t="s">
        <v>243</v>
      </c>
      <c r="C220" s="407" t="s">
        <v>593</v>
      </c>
      <c r="D220" s="305" t="s">
        <v>596</v>
      </c>
      <c r="E220" s="304" t="s">
        <v>2543</v>
      </c>
      <c r="F220" s="394" t="s">
        <v>194</v>
      </c>
      <c r="G220" s="396" t="s">
        <v>186</v>
      </c>
      <c r="H220" s="304" t="s">
        <v>258</v>
      </c>
      <c r="I220" s="386" t="s">
        <v>111</v>
      </c>
      <c r="J220" s="397" t="s">
        <v>94</v>
      </c>
      <c r="K220" s="398" t="s">
        <v>94</v>
      </c>
      <c r="L220" s="398" t="s">
        <v>94</v>
      </c>
      <c r="M220" s="389" t="s">
        <v>111</v>
      </c>
      <c r="N220" s="399" t="s">
        <v>1220</v>
      </c>
      <c r="O220" s="400" t="s">
        <v>1198</v>
      </c>
      <c r="P220" s="399" t="s">
        <v>2067</v>
      </c>
      <c r="Q220" s="305" t="s">
        <v>1227</v>
      </c>
      <c r="R220" s="401" t="s">
        <v>1236</v>
      </c>
      <c r="S220" s="305" t="s">
        <v>1252</v>
      </c>
      <c r="T220" s="401" t="s">
        <v>1261</v>
      </c>
      <c r="U220" s="405" t="s">
        <v>1166</v>
      </c>
      <c r="V220" s="305" t="s">
        <v>1316</v>
      </c>
      <c r="W220" s="305"/>
      <c r="X220" s="771"/>
      <c r="Y220" s="477"/>
      <c r="Z220" s="477"/>
      <c r="AA220" s="477"/>
      <c r="AB220" s="477"/>
      <c r="AC220" s="477"/>
      <c r="AD220" s="477"/>
      <c r="AE220" s="477"/>
      <c r="AF220" s="477"/>
      <c r="AG220" s="477"/>
      <c r="AH220" s="477"/>
      <c r="AI220" s="477"/>
      <c r="AJ220" s="477"/>
      <c r="AK220" s="477"/>
      <c r="AL220" s="477"/>
      <c r="AM220" s="477"/>
      <c r="AN220" s="477"/>
      <c r="AO220" s="477"/>
      <c r="AP220" s="477"/>
      <c r="AQ220" s="477"/>
      <c r="AR220" s="477"/>
      <c r="AS220" s="477"/>
      <c r="AT220" s="477"/>
      <c r="AU220" s="477"/>
      <c r="AV220" s="477"/>
      <c r="AW220" s="477"/>
      <c r="AX220" s="477"/>
      <c r="AY220" s="477"/>
      <c r="AZ220" s="477"/>
      <c r="BA220" s="477"/>
      <c r="BB220" s="477"/>
      <c r="BC220" s="477"/>
      <c r="BD220" s="477"/>
      <c r="BE220" s="477"/>
      <c r="BF220" s="477"/>
      <c r="BG220" s="477"/>
      <c r="BH220" s="477"/>
      <c r="BI220" s="477"/>
      <c r="BJ220" s="477"/>
      <c r="BK220" s="477"/>
      <c r="BL220" s="477"/>
      <c r="BM220" s="477"/>
      <c r="BN220" s="477"/>
      <c r="BO220" s="477"/>
      <c r="BP220" s="477"/>
      <c r="BQ220" s="477"/>
      <c r="BR220" s="477"/>
      <c r="BS220" s="477"/>
      <c r="BT220" s="477"/>
      <c r="BU220" s="477"/>
      <c r="BV220" s="477"/>
      <c r="BW220" s="477"/>
      <c r="BX220" s="477"/>
      <c r="BY220" s="477"/>
      <c r="BZ220" s="477"/>
      <c r="CA220" s="477"/>
      <c r="CB220" s="477"/>
      <c r="CC220" s="477"/>
      <c r="CD220" s="477"/>
      <c r="CE220" s="477"/>
      <c r="CF220" s="477"/>
      <c r="CG220" s="477"/>
      <c r="CH220" s="477"/>
      <c r="CI220" s="477"/>
      <c r="CJ220" s="477"/>
      <c r="CK220" s="477"/>
      <c r="CL220" s="477"/>
      <c r="CM220" s="477"/>
      <c r="CN220" s="477"/>
      <c r="CO220" s="477"/>
      <c r="CP220" s="477"/>
      <c r="CQ220" s="477"/>
      <c r="CR220" s="477"/>
      <c r="CS220" s="477"/>
      <c r="CT220" s="477"/>
      <c r="CU220" s="477"/>
      <c r="CV220" s="477"/>
      <c r="CW220" s="477"/>
      <c r="CX220" s="477"/>
      <c r="CY220" s="477"/>
      <c r="CZ220" s="477"/>
      <c r="DA220" s="477"/>
      <c r="DB220" s="477"/>
      <c r="DC220" s="477"/>
      <c r="DD220" s="477"/>
      <c r="DE220" s="477"/>
      <c r="DF220" s="477"/>
      <c r="DG220" s="477"/>
      <c r="DH220" s="477"/>
      <c r="DI220" s="477"/>
      <c r="DJ220" s="477"/>
      <c r="DK220" s="477"/>
      <c r="DL220" s="477"/>
      <c r="DM220" s="477"/>
      <c r="DN220" s="477"/>
      <c r="DO220" s="477"/>
      <c r="DP220" s="477"/>
      <c r="DQ220" s="477"/>
      <c r="DR220" s="477"/>
      <c r="DS220" s="477"/>
      <c r="DT220" s="477"/>
      <c r="DU220" s="477"/>
      <c r="DV220" s="477"/>
      <c r="DW220" s="477"/>
      <c r="DX220" s="477"/>
      <c r="DY220" s="477"/>
      <c r="DZ220" s="477"/>
      <c r="EA220" s="477"/>
      <c r="EB220" s="477"/>
      <c r="EC220" s="477"/>
      <c r="ED220" s="477"/>
      <c r="EE220" s="477"/>
      <c r="EF220" s="477"/>
      <c r="EG220" s="477"/>
      <c r="EH220" s="477"/>
      <c r="EI220" s="477"/>
      <c r="EJ220" s="477"/>
      <c r="EK220" s="477"/>
      <c r="EL220" s="477"/>
      <c r="EM220" s="477"/>
      <c r="EN220" s="477"/>
      <c r="EO220" s="477"/>
      <c r="EP220" s="477"/>
      <c r="EQ220" s="477"/>
      <c r="ER220" s="477"/>
      <c r="ES220" s="477"/>
      <c r="ET220" s="477"/>
      <c r="EU220" s="477"/>
      <c r="EV220" s="477"/>
      <c r="EW220" s="477"/>
      <c r="EX220" s="477"/>
      <c r="EY220" s="477"/>
      <c r="EZ220" s="477"/>
      <c r="FA220" s="477"/>
      <c r="FB220" s="477"/>
      <c r="FC220" s="477"/>
      <c r="FD220" s="477"/>
      <c r="FE220" s="477"/>
      <c r="FF220" s="477"/>
      <c r="FG220" s="477"/>
      <c r="FH220" s="477"/>
      <c r="FI220" s="477"/>
      <c r="FJ220" s="477"/>
      <c r="FK220" s="477"/>
      <c r="FL220" s="477"/>
      <c r="FM220" s="477"/>
      <c r="FN220" s="477"/>
      <c r="FO220" s="477"/>
      <c r="FP220" s="477"/>
      <c r="FQ220" s="477"/>
      <c r="FR220" s="477"/>
      <c r="FS220" s="477"/>
      <c r="FT220" s="477"/>
      <c r="FU220" s="477"/>
      <c r="FV220" s="477"/>
      <c r="FW220" s="477"/>
      <c r="FX220" s="477"/>
      <c r="FY220" s="477"/>
      <c r="FZ220" s="477"/>
    </row>
    <row r="221" spans="1:182" s="2" customFormat="1" ht="14.15" customHeight="1" x14ac:dyDescent="0.3">
      <c r="A221" s="394" t="s">
        <v>216</v>
      </c>
      <c r="B221" s="395" t="s">
        <v>243</v>
      </c>
      <c r="C221" s="407" t="s">
        <v>593</v>
      </c>
      <c r="D221" s="305" t="s">
        <v>598</v>
      </c>
      <c r="E221" s="304" t="s">
        <v>2617</v>
      </c>
      <c r="F221" s="394" t="s">
        <v>194</v>
      </c>
      <c r="G221" s="396" t="s">
        <v>186</v>
      </c>
      <c r="H221" s="304" t="s">
        <v>258</v>
      </c>
      <c r="I221" s="386" t="s">
        <v>111</v>
      </c>
      <c r="J221" s="397" t="s">
        <v>94</v>
      </c>
      <c r="K221" s="398" t="s">
        <v>94</v>
      </c>
      <c r="L221" s="398" t="s">
        <v>94</v>
      </c>
      <c r="M221" s="389" t="s">
        <v>117</v>
      </c>
      <c r="N221" s="399" t="s">
        <v>1220</v>
      </c>
      <c r="O221" s="400" t="s">
        <v>1198</v>
      </c>
      <c r="P221" s="399" t="s">
        <v>2067</v>
      </c>
      <c r="Q221" s="305" t="s">
        <v>1227</v>
      </c>
      <c r="R221" s="401" t="s">
        <v>1236</v>
      </c>
      <c r="S221" s="305" t="s">
        <v>1252</v>
      </c>
      <c r="T221" s="401" t="s">
        <v>1261</v>
      </c>
      <c r="U221" s="404" t="s">
        <v>1162</v>
      </c>
      <c r="V221" s="305" t="s">
        <v>1297</v>
      </c>
      <c r="W221" s="305"/>
      <c r="X221" s="773"/>
      <c r="Y221" s="477"/>
      <c r="Z221" s="477"/>
      <c r="AA221" s="477"/>
      <c r="AB221" s="477"/>
      <c r="AC221" s="477"/>
      <c r="AD221" s="477"/>
      <c r="AE221" s="477"/>
      <c r="AF221" s="477"/>
      <c r="AG221" s="477"/>
      <c r="AH221" s="477"/>
      <c r="AI221" s="477"/>
      <c r="AJ221" s="477"/>
      <c r="AK221" s="477"/>
      <c r="AL221" s="477"/>
      <c r="AM221" s="477"/>
      <c r="AN221" s="477"/>
      <c r="AO221" s="477"/>
      <c r="AP221" s="477"/>
      <c r="AQ221" s="477"/>
      <c r="AR221" s="477"/>
      <c r="AS221" s="477"/>
      <c r="AT221" s="477"/>
      <c r="AU221" s="477"/>
      <c r="AV221" s="477"/>
      <c r="AW221" s="477"/>
      <c r="AX221" s="477"/>
      <c r="AY221" s="477"/>
      <c r="AZ221" s="477"/>
      <c r="BA221" s="477"/>
      <c r="BB221" s="477"/>
      <c r="BC221" s="477"/>
      <c r="BD221" s="477"/>
      <c r="BE221" s="477"/>
      <c r="BF221" s="477"/>
      <c r="BG221" s="477"/>
      <c r="BH221" s="477"/>
      <c r="BI221" s="477"/>
      <c r="BJ221" s="477"/>
      <c r="BK221" s="477"/>
      <c r="BL221" s="477"/>
      <c r="BM221" s="477"/>
      <c r="BN221" s="477"/>
      <c r="BO221" s="477"/>
      <c r="BP221" s="477"/>
      <c r="BQ221" s="477"/>
      <c r="BR221" s="477"/>
      <c r="BS221" s="477"/>
      <c r="BT221" s="477"/>
      <c r="BU221" s="477"/>
      <c r="BV221" s="477"/>
      <c r="BW221" s="477"/>
      <c r="BX221" s="477"/>
      <c r="BY221" s="477"/>
      <c r="BZ221" s="477"/>
      <c r="CA221" s="477"/>
      <c r="CB221" s="477"/>
      <c r="CC221" s="477"/>
      <c r="CD221" s="477"/>
      <c r="CE221" s="477"/>
      <c r="CF221" s="477"/>
      <c r="CG221" s="477"/>
      <c r="CH221" s="477"/>
      <c r="CI221" s="477"/>
      <c r="CJ221" s="477"/>
      <c r="CK221" s="477"/>
      <c r="CL221" s="477"/>
      <c r="CM221" s="477"/>
      <c r="CN221" s="477"/>
      <c r="CO221" s="477"/>
      <c r="CP221" s="477"/>
      <c r="CQ221" s="477"/>
      <c r="CR221" s="477"/>
      <c r="CS221" s="477"/>
      <c r="CT221" s="477"/>
      <c r="CU221" s="477"/>
      <c r="CV221" s="477"/>
      <c r="CW221" s="477"/>
      <c r="CX221" s="477"/>
      <c r="CY221" s="477"/>
      <c r="CZ221" s="477"/>
      <c r="DA221" s="477"/>
      <c r="DB221" s="477"/>
      <c r="DC221" s="477"/>
      <c r="DD221" s="477"/>
      <c r="DE221" s="477"/>
      <c r="DF221" s="477"/>
      <c r="DG221" s="477"/>
      <c r="DH221" s="477"/>
      <c r="DI221" s="477"/>
      <c r="DJ221" s="477"/>
      <c r="DK221" s="477"/>
      <c r="DL221" s="477"/>
      <c r="DM221" s="477"/>
      <c r="DN221" s="477"/>
      <c r="DO221" s="477"/>
      <c r="DP221" s="477"/>
      <c r="DQ221" s="477"/>
      <c r="DR221" s="477"/>
      <c r="DS221" s="477"/>
      <c r="DT221" s="477"/>
      <c r="DU221" s="477"/>
      <c r="DV221" s="477"/>
      <c r="DW221" s="477"/>
      <c r="DX221" s="477"/>
      <c r="DY221" s="477"/>
      <c r="DZ221" s="477"/>
      <c r="EA221" s="477"/>
      <c r="EB221" s="477"/>
      <c r="EC221" s="477"/>
      <c r="ED221" s="477"/>
      <c r="EE221" s="477"/>
      <c r="EF221" s="477"/>
      <c r="EG221" s="477"/>
      <c r="EH221" s="477"/>
      <c r="EI221" s="477"/>
      <c r="EJ221" s="477"/>
      <c r="EK221" s="477"/>
      <c r="EL221" s="477"/>
      <c r="EM221" s="477"/>
      <c r="EN221" s="477"/>
      <c r="EO221" s="477"/>
      <c r="EP221" s="477"/>
      <c r="EQ221" s="477"/>
      <c r="ER221" s="477"/>
      <c r="ES221" s="477"/>
      <c r="ET221" s="477"/>
      <c r="EU221" s="477"/>
      <c r="EV221" s="477"/>
      <c r="EW221" s="477"/>
      <c r="EX221" s="477"/>
      <c r="EY221" s="477"/>
      <c r="EZ221" s="477"/>
      <c r="FA221" s="477"/>
      <c r="FB221" s="477"/>
      <c r="FC221" s="477"/>
      <c r="FD221" s="477"/>
      <c r="FE221" s="477"/>
      <c r="FF221" s="477"/>
      <c r="FG221" s="477"/>
      <c r="FH221" s="477"/>
      <c r="FI221" s="477"/>
      <c r="FJ221" s="477"/>
      <c r="FK221" s="477"/>
      <c r="FL221" s="477"/>
      <c r="FM221" s="477"/>
      <c r="FN221" s="477"/>
      <c r="FO221" s="477"/>
      <c r="FP221" s="477"/>
      <c r="FQ221" s="477"/>
      <c r="FR221" s="477"/>
      <c r="FS221" s="477"/>
      <c r="FT221" s="477"/>
      <c r="FU221" s="477"/>
      <c r="FV221" s="477"/>
      <c r="FW221" s="477"/>
      <c r="FX221" s="477"/>
      <c r="FY221" s="477"/>
      <c r="FZ221" s="477"/>
    </row>
    <row r="222" spans="1:182" s="2" customFormat="1" ht="14.15" customHeight="1" x14ac:dyDescent="0.3">
      <c r="A222" s="394" t="s">
        <v>216</v>
      </c>
      <c r="B222" s="395" t="s">
        <v>243</v>
      </c>
      <c r="C222" s="407" t="s">
        <v>593</v>
      </c>
      <c r="D222" s="305" t="s">
        <v>599</v>
      </c>
      <c r="E222" s="304" t="s">
        <v>2648</v>
      </c>
      <c r="F222" s="394" t="s">
        <v>194</v>
      </c>
      <c r="G222" s="396" t="s">
        <v>186</v>
      </c>
      <c r="H222" s="304" t="s">
        <v>258</v>
      </c>
      <c r="I222" s="386" t="s">
        <v>111</v>
      </c>
      <c r="J222" s="397" t="s">
        <v>94</v>
      </c>
      <c r="K222" s="398" t="s">
        <v>94</v>
      </c>
      <c r="L222" s="398" t="s">
        <v>94</v>
      </c>
      <c r="M222" s="389" t="s">
        <v>111</v>
      </c>
      <c r="N222" s="399" t="s">
        <v>1220</v>
      </c>
      <c r="O222" s="400" t="s">
        <v>1198</v>
      </c>
      <c r="P222" s="399" t="s">
        <v>2067</v>
      </c>
      <c r="Q222" s="305" t="s">
        <v>1227</v>
      </c>
      <c r="R222" s="401" t="s">
        <v>1236</v>
      </c>
      <c r="S222" s="305" t="s">
        <v>1252</v>
      </c>
      <c r="T222" s="401" t="s">
        <v>1261</v>
      </c>
      <c r="U222" s="403" t="s">
        <v>1166</v>
      </c>
      <c r="V222" s="305" t="s">
        <v>1316</v>
      </c>
      <c r="W222" s="305"/>
      <c r="X222" s="771"/>
      <c r="Y222" s="477"/>
      <c r="Z222" s="477"/>
      <c r="AA222" s="477"/>
      <c r="AB222" s="477"/>
      <c r="AC222" s="477"/>
      <c r="AD222" s="477"/>
      <c r="AE222" s="477"/>
      <c r="AF222" s="477"/>
      <c r="AG222" s="477"/>
      <c r="AH222" s="477"/>
      <c r="AI222" s="477"/>
      <c r="AJ222" s="477"/>
      <c r="AK222" s="477"/>
      <c r="AL222" s="477"/>
      <c r="AM222" s="477"/>
      <c r="AN222" s="477"/>
      <c r="AO222" s="477"/>
      <c r="AP222" s="477"/>
      <c r="AQ222" s="477"/>
      <c r="AR222" s="477"/>
      <c r="AS222" s="477"/>
      <c r="AT222" s="477"/>
      <c r="AU222" s="477"/>
      <c r="AV222" s="477"/>
      <c r="AW222" s="477"/>
      <c r="AX222" s="477"/>
      <c r="AY222" s="477"/>
      <c r="AZ222" s="477"/>
      <c r="BA222" s="477"/>
      <c r="BB222" s="477"/>
      <c r="BC222" s="477"/>
      <c r="BD222" s="477"/>
      <c r="BE222" s="477"/>
      <c r="BF222" s="477"/>
      <c r="BG222" s="477"/>
      <c r="BH222" s="477"/>
      <c r="BI222" s="477"/>
      <c r="BJ222" s="477"/>
      <c r="BK222" s="477"/>
      <c r="BL222" s="477"/>
      <c r="BM222" s="477"/>
      <c r="BN222" s="477"/>
      <c r="BO222" s="477"/>
      <c r="BP222" s="477"/>
      <c r="BQ222" s="477"/>
      <c r="BR222" s="477"/>
      <c r="BS222" s="477"/>
      <c r="BT222" s="477"/>
      <c r="BU222" s="477"/>
      <c r="BV222" s="477"/>
      <c r="BW222" s="477"/>
      <c r="BX222" s="477"/>
      <c r="BY222" s="477"/>
      <c r="BZ222" s="477"/>
      <c r="CA222" s="477"/>
      <c r="CB222" s="477"/>
      <c r="CC222" s="477"/>
      <c r="CD222" s="477"/>
      <c r="CE222" s="477"/>
      <c r="CF222" s="477"/>
      <c r="CG222" s="477"/>
      <c r="CH222" s="477"/>
      <c r="CI222" s="477"/>
      <c r="CJ222" s="477"/>
      <c r="CK222" s="477"/>
      <c r="CL222" s="477"/>
      <c r="CM222" s="477"/>
      <c r="CN222" s="477"/>
      <c r="CO222" s="477"/>
      <c r="CP222" s="477"/>
      <c r="CQ222" s="477"/>
      <c r="CR222" s="477"/>
      <c r="CS222" s="477"/>
      <c r="CT222" s="477"/>
      <c r="CU222" s="477"/>
      <c r="CV222" s="477"/>
      <c r="CW222" s="477"/>
      <c r="CX222" s="477"/>
      <c r="CY222" s="477"/>
      <c r="CZ222" s="477"/>
      <c r="DA222" s="477"/>
      <c r="DB222" s="477"/>
      <c r="DC222" s="477"/>
      <c r="DD222" s="477"/>
      <c r="DE222" s="477"/>
      <c r="DF222" s="477"/>
      <c r="DG222" s="477"/>
      <c r="DH222" s="477"/>
      <c r="DI222" s="477"/>
      <c r="DJ222" s="477"/>
      <c r="DK222" s="477"/>
      <c r="DL222" s="477"/>
      <c r="DM222" s="477"/>
      <c r="DN222" s="477"/>
      <c r="DO222" s="477"/>
      <c r="DP222" s="477"/>
      <c r="DQ222" s="477"/>
      <c r="DR222" s="477"/>
      <c r="DS222" s="477"/>
      <c r="DT222" s="477"/>
      <c r="DU222" s="477"/>
      <c r="DV222" s="477"/>
      <c r="DW222" s="477"/>
      <c r="DX222" s="477"/>
      <c r="DY222" s="477"/>
      <c r="DZ222" s="477"/>
      <c r="EA222" s="477"/>
      <c r="EB222" s="477"/>
      <c r="EC222" s="477"/>
      <c r="ED222" s="477"/>
      <c r="EE222" s="477"/>
      <c r="EF222" s="477"/>
      <c r="EG222" s="477"/>
      <c r="EH222" s="477"/>
      <c r="EI222" s="477"/>
      <c r="EJ222" s="477"/>
      <c r="EK222" s="477"/>
      <c r="EL222" s="477"/>
      <c r="EM222" s="477"/>
      <c r="EN222" s="477"/>
      <c r="EO222" s="477"/>
      <c r="EP222" s="477"/>
      <c r="EQ222" s="477"/>
      <c r="ER222" s="477"/>
      <c r="ES222" s="477"/>
      <c r="ET222" s="477"/>
      <c r="EU222" s="477"/>
      <c r="EV222" s="477"/>
      <c r="EW222" s="477"/>
      <c r="EX222" s="477"/>
      <c r="EY222" s="477"/>
      <c r="EZ222" s="477"/>
      <c r="FA222" s="477"/>
      <c r="FB222" s="477"/>
      <c r="FC222" s="477"/>
      <c r="FD222" s="477"/>
      <c r="FE222" s="477"/>
      <c r="FF222" s="477"/>
      <c r="FG222" s="477"/>
      <c r="FH222" s="477"/>
      <c r="FI222" s="477"/>
      <c r="FJ222" s="477"/>
      <c r="FK222" s="477"/>
      <c r="FL222" s="477"/>
      <c r="FM222" s="477"/>
      <c r="FN222" s="477"/>
      <c r="FO222" s="477"/>
      <c r="FP222" s="477"/>
      <c r="FQ222" s="477"/>
      <c r="FR222" s="477"/>
      <c r="FS222" s="477"/>
      <c r="FT222" s="477"/>
      <c r="FU222" s="477"/>
      <c r="FV222" s="477"/>
      <c r="FW222" s="477"/>
      <c r="FX222" s="477"/>
      <c r="FY222" s="477"/>
      <c r="FZ222" s="477"/>
    </row>
    <row r="223" spans="1:182" s="2" customFormat="1" ht="14.5" customHeight="1" x14ac:dyDescent="0.3">
      <c r="A223" s="394" t="s">
        <v>216</v>
      </c>
      <c r="B223" s="395" t="s">
        <v>243</v>
      </c>
      <c r="C223" s="395" t="s">
        <v>600</v>
      </c>
      <c r="D223" s="305" t="s">
        <v>601</v>
      </c>
      <c r="E223" s="304" t="s">
        <v>2508</v>
      </c>
      <c r="F223" s="394" t="s">
        <v>194</v>
      </c>
      <c r="G223" s="396" t="s">
        <v>186</v>
      </c>
      <c r="H223" s="304" t="s">
        <v>258</v>
      </c>
      <c r="I223" s="386" t="s">
        <v>1148</v>
      </c>
      <c r="J223" s="397" t="s">
        <v>2065</v>
      </c>
      <c r="K223" s="398" t="s">
        <v>1202</v>
      </c>
      <c r="L223" s="398" t="s">
        <v>1204</v>
      </c>
      <c r="M223" s="389" t="s">
        <v>1205</v>
      </c>
      <c r="N223" s="399" t="s">
        <v>1219</v>
      </c>
      <c r="O223" s="400" t="s">
        <v>1195</v>
      </c>
      <c r="P223" s="399" t="s">
        <v>2066</v>
      </c>
      <c r="Q223" s="305" t="s">
        <v>1229</v>
      </c>
      <c r="R223" s="401" t="s">
        <v>1169</v>
      </c>
      <c r="S223" s="305" t="s">
        <v>1257</v>
      </c>
      <c r="T223" s="401" t="s">
        <v>1261</v>
      </c>
      <c r="U223" s="403" t="s">
        <v>1161</v>
      </c>
      <c r="V223" s="305" t="s">
        <v>1314</v>
      </c>
      <c r="W223" s="305"/>
      <c r="X223" s="771"/>
      <c r="Y223" s="477"/>
      <c r="Z223" s="477"/>
      <c r="AA223" s="477"/>
      <c r="AB223" s="477"/>
      <c r="AC223" s="477"/>
      <c r="AD223" s="477"/>
      <c r="AE223" s="477"/>
      <c r="AF223" s="477"/>
      <c r="AG223" s="477"/>
      <c r="AH223" s="477"/>
      <c r="AI223" s="477"/>
      <c r="AJ223" s="477"/>
      <c r="AK223" s="477"/>
      <c r="AL223" s="477"/>
      <c r="AM223" s="477"/>
      <c r="AN223" s="477"/>
      <c r="AO223" s="477"/>
      <c r="AP223" s="477"/>
      <c r="AQ223" s="477"/>
      <c r="AR223" s="477"/>
      <c r="AS223" s="477"/>
      <c r="AT223" s="477"/>
      <c r="AU223" s="477"/>
      <c r="AV223" s="477"/>
      <c r="AW223" s="477"/>
      <c r="AX223" s="477"/>
      <c r="AY223" s="477"/>
      <c r="AZ223" s="477"/>
      <c r="BA223" s="477"/>
      <c r="BB223" s="477"/>
      <c r="BC223" s="477"/>
      <c r="BD223" s="477"/>
      <c r="BE223" s="477"/>
      <c r="BF223" s="477"/>
      <c r="BG223" s="477"/>
      <c r="BH223" s="477"/>
      <c r="BI223" s="477"/>
      <c r="BJ223" s="477"/>
      <c r="BK223" s="477"/>
      <c r="BL223" s="477"/>
      <c r="BM223" s="477"/>
      <c r="BN223" s="477"/>
      <c r="BO223" s="477"/>
      <c r="BP223" s="477"/>
      <c r="BQ223" s="477"/>
      <c r="BR223" s="477"/>
      <c r="BS223" s="477"/>
      <c r="BT223" s="477"/>
      <c r="BU223" s="477"/>
      <c r="BV223" s="477"/>
      <c r="BW223" s="477"/>
      <c r="BX223" s="477"/>
      <c r="BY223" s="477"/>
      <c r="BZ223" s="477"/>
      <c r="CA223" s="477"/>
      <c r="CB223" s="477"/>
      <c r="CC223" s="477"/>
      <c r="CD223" s="477"/>
      <c r="CE223" s="477"/>
      <c r="CF223" s="477"/>
      <c r="CG223" s="477"/>
      <c r="CH223" s="477"/>
      <c r="CI223" s="477"/>
      <c r="CJ223" s="477"/>
      <c r="CK223" s="477"/>
      <c r="CL223" s="477"/>
      <c r="CM223" s="477"/>
      <c r="CN223" s="477"/>
      <c r="CO223" s="477"/>
      <c r="CP223" s="477"/>
      <c r="CQ223" s="477"/>
      <c r="CR223" s="477"/>
      <c r="CS223" s="477"/>
      <c r="CT223" s="477"/>
      <c r="CU223" s="477"/>
      <c r="CV223" s="477"/>
      <c r="CW223" s="477"/>
      <c r="CX223" s="477"/>
      <c r="CY223" s="477"/>
      <c r="CZ223" s="477"/>
      <c r="DA223" s="477"/>
      <c r="DB223" s="477"/>
      <c r="DC223" s="477"/>
      <c r="DD223" s="477"/>
      <c r="DE223" s="477"/>
      <c r="DF223" s="477"/>
      <c r="DG223" s="477"/>
      <c r="DH223" s="477"/>
      <c r="DI223" s="477"/>
      <c r="DJ223" s="477"/>
      <c r="DK223" s="477"/>
      <c r="DL223" s="477"/>
      <c r="DM223" s="477"/>
      <c r="DN223" s="477"/>
      <c r="DO223" s="477"/>
      <c r="DP223" s="477"/>
      <c r="DQ223" s="477"/>
      <c r="DR223" s="477"/>
      <c r="DS223" s="477"/>
      <c r="DT223" s="477"/>
      <c r="DU223" s="477"/>
      <c r="DV223" s="477"/>
      <c r="DW223" s="477"/>
      <c r="DX223" s="477"/>
      <c r="DY223" s="477"/>
      <c r="DZ223" s="477"/>
      <c r="EA223" s="477"/>
      <c r="EB223" s="477"/>
      <c r="EC223" s="477"/>
      <c r="ED223" s="477"/>
      <c r="EE223" s="477"/>
      <c r="EF223" s="477"/>
      <c r="EG223" s="477"/>
      <c r="EH223" s="477"/>
      <c r="EI223" s="477"/>
      <c r="EJ223" s="477"/>
      <c r="EK223" s="477"/>
      <c r="EL223" s="477"/>
      <c r="EM223" s="477"/>
      <c r="EN223" s="477"/>
      <c r="EO223" s="477"/>
      <c r="EP223" s="477"/>
      <c r="EQ223" s="477"/>
      <c r="ER223" s="477"/>
      <c r="ES223" s="477"/>
      <c r="ET223" s="477"/>
      <c r="EU223" s="477"/>
      <c r="EV223" s="477"/>
      <c r="EW223" s="477"/>
      <c r="EX223" s="477"/>
      <c r="EY223" s="477"/>
      <c r="EZ223" s="477"/>
      <c r="FA223" s="477"/>
      <c r="FB223" s="477"/>
      <c r="FC223" s="477"/>
      <c r="FD223" s="477"/>
      <c r="FE223" s="477"/>
      <c r="FF223" s="477"/>
      <c r="FG223" s="477"/>
      <c r="FH223" s="477"/>
      <c r="FI223" s="477"/>
      <c r="FJ223" s="477"/>
      <c r="FK223" s="477"/>
      <c r="FL223" s="477"/>
      <c r="FM223" s="477"/>
      <c r="FN223" s="477"/>
      <c r="FO223" s="477"/>
      <c r="FP223" s="477"/>
      <c r="FQ223" s="477"/>
      <c r="FR223" s="477"/>
      <c r="FS223" s="477"/>
      <c r="FT223" s="477"/>
      <c r="FU223" s="477"/>
      <c r="FV223" s="477"/>
      <c r="FW223" s="477"/>
      <c r="FX223" s="477"/>
      <c r="FY223" s="477"/>
      <c r="FZ223" s="477"/>
    </row>
    <row r="224" spans="1:182" s="2" customFormat="1" ht="14.25" customHeight="1" x14ac:dyDescent="0.3">
      <c r="A224" s="394" t="s">
        <v>216</v>
      </c>
      <c r="B224" s="395" t="s">
        <v>243</v>
      </c>
      <c r="C224" s="395" t="s">
        <v>600</v>
      </c>
      <c r="D224" s="305" t="s">
        <v>582</v>
      </c>
      <c r="E224" s="304" t="s">
        <v>2550</v>
      </c>
      <c r="F224" s="394" t="s">
        <v>194</v>
      </c>
      <c r="G224" s="396" t="s">
        <v>186</v>
      </c>
      <c r="H224" s="304" t="s">
        <v>258</v>
      </c>
      <c r="I224" s="386" t="s">
        <v>191</v>
      </c>
      <c r="J224" s="397" t="s">
        <v>94</v>
      </c>
      <c r="K224" s="398" t="s">
        <v>94</v>
      </c>
      <c r="L224" s="398" t="s">
        <v>94</v>
      </c>
      <c r="M224" s="389" t="s">
        <v>1212</v>
      </c>
      <c r="N224" s="399" t="s">
        <v>1219</v>
      </c>
      <c r="O224" s="400" t="s">
        <v>1197</v>
      </c>
      <c r="P224" s="399" t="s">
        <v>2066</v>
      </c>
      <c r="Q224" s="305" t="s">
        <v>1229</v>
      </c>
      <c r="R224" s="401" t="s">
        <v>1230</v>
      </c>
      <c r="S224" s="305" t="s">
        <v>1251</v>
      </c>
      <c r="T224" s="401" t="s">
        <v>1261</v>
      </c>
      <c r="U224" s="403" t="s">
        <v>1161</v>
      </c>
      <c r="V224" s="305" t="s">
        <v>1314</v>
      </c>
      <c r="W224" s="305"/>
      <c r="X224" s="771"/>
      <c r="Y224" s="477"/>
      <c r="Z224" s="477"/>
      <c r="AA224" s="477"/>
      <c r="AB224" s="477"/>
      <c r="AC224" s="477"/>
      <c r="AD224" s="477"/>
      <c r="AE224" s="477"/>
      <c r="AF224" s="477"/>
      <c r="AG224" s="477"/>
      <c r="AH224" s="477"/>
      <c r="AI224" s="477"/>
      <c r="AJ224" s="477"/>
      <c r="AK224" s="477"/>
      <c r="AL224" s="477"/>
      <c r="AM224" s="477"/>
      <c r="AN224" s="477"/>
      <c r="AO224" s="477"/>
      <c r="AP224" s="477"/>
      <c r="AQ224" s="477"/>
      <c r="AR224" s="477"/>
      <c r="AS224" s="477"/>
      <c r="AT224" s="477"/>
      <c r="AU224" s="477"/>
      <c r="AV224" s="477"/>
      <c r="AW224" s="477"/>
      <c r="AX224" s="477"/>
      <c r="AY224" s="477"/>
      <c r="AZ224" s="477"/>
      <c r="BA224" s="477"/>
      <c r="BB224" s="477"/>
      <c r="BC224" s="477"/>
      <c r="BD224" s="477"/>
      <c r="BE224" s="477"/>
      <c r="BF224" s="477"/>
      <c r="BG224" s="477"/>
      <c r="BH224" s="477"/>
      <c r="BI224" s="477"/>
      <c r="BJ224" s="477"/>
      <c r="BK224" s="477"/>
      <c r="BL224" s="477"/>
      <c r="BM224" s="477"/>
      <c r="BN224" s="477"/>
      <c r="BO224" s="477"/>
      <c r="BP224" s="477"/>
      <c r="BQ224" s="477"/>
      <c r="BR224" s="477"/>
      <c r="BS224" s="477"/>
      <c r="BT224" s="477"/>
      <c r="BU224" s="477"/>
      <c r="BV224" s="477"/>
      <c r="BW224" s="477"/>
      <c r="BX224" s="477"/>
      <c r="BY224" s="477"/>
      <c r="BZ224" s="477"/>
      <c r="CA224" s="477"/>
      <c r="CB224" s="477"/>
      <c r="CC224" s="477"/>
      <c r="CD224" s="477"/>
      <c r="CE224" s="477"/>
      <c r="CF224" s="477"/>
      <c r="CG224" s="477"/>
      <c r="CH224" s="477"/>
      <c r="CI224" s="477"/>
      <c r="CJ224" s="477"/>
      <c r="CK224" s="477"/>
      <c r="CL224" s="477"/>
      <c r="CM224" s="477"/>
      <c r="CN224" s="477"/>
      <c r="CO224" s="477"/>
      <c r="CP224" s="477"/>
      <c r="CQ224" s="477"/>
      <c r="CR224" s="477"/>
      <c r="CS224" s="477"/>
      <c r="CT224" s="477"/>
      <c r="CU224" s="477"/>
      <c r="CV224" s="477"/>
      <c r="CW224" s="477"/>
      <c r="CX224" s="477"/>
      <c r="CY224" s="477"/>
      <c r="CZ224" s="477"/>
      <c r="DA224" s="477"/>
      <c r="DB224" s="477"/>
      <c r="DC224" s="477"/>
      <c r="DD224" s="477"/>
      <c r="DE224" s="477"/>
      <c r="DF224" s="477"/>
      <c r="DG224" s="477"/>
      <c r="DH224" s="477"/>
      <c r="DI224" s="477"/>
      <c r="DJ224" s="477"/>
      <c r="DK224" s="477"/>
      <c r="DL224" s="477"/>
      <c r="DM224" s="477"/>
      <c r="DN224" s="477"/>
      <c r="DO224" s="477"/>
      <c r="DP224" s="477"/>
      <c r="DQ224" s="477"/>
      <c r="DR224" s="477"/>
      <c r="DS224" s="477"/>
      <c r="DT224" s="477"/>
      <c r="DU224" s="477"/>
      <c r="DV224" s="477"/>
      <c r="DW224" s="477"/>
      <c r="DX224" s="477"/>
      <c r="DY224" s="477"/>
      <c r="DZ224" s="477"/>
      <c r="EA224" s="477"/>
      <c r="EB224" s="477"/>
      <c r="EC224" s="477"/>
      <c r="ED224" s="477"/>
      <c r="EE224" s="477"/>
      <c r="EF224" s="477"/>
      <c r="EG224" s="477"/>
      <c r="EH224" s="477"/>
      <c r="EI224" s="477"/>
      <c r="EJ224" s="477"/>
      <c r="EK224" s="477"/>
      <c r="EL224" s="477"/>
      <c r="EM224" s="477"/>
      <c r="EN224" s="477"/>
      <c r="EO224" s="477"/>
      <c r="EP224" s="477"/>
      <c r="EQ224" s="477"/>
      <c r="ER224" s="477"/>
      <c r="ES224" s="477"/>
      <c r="ET224" s="477"/>
      <c r="EU224" s="477"/>
      <c r="EV224" s="477"/>
      <c r="EW224" s="477"/>
      <c r="EX224" s="477"/>
      <c r="EY224" s="477"/>
      <c r="EZ224" s="477"/>
      <c r="FA224" s="477"/>
      <c r="FB224" s="477"/>
      <c r="FC224" s="477"/>
      <c r="FD224" s="477"/>
      <c r="FE224" s="477"/>
      <c r="FF224" s="477"/>
      <c r="FG224" s="477"/>
      <c r="FH224" s="477"/>
      <c r="FI224" s="477"/>
      <c r="FJ224" s="477"/>
      <c r="FK224" s="477"/>
      <c r="FL224" s="477"/>
      <c r="FM224" s="477"/>
      <c r="FN224" s="477"/>
      <c r="FO224" s="477"/>
      <c r="FP224" s="477"/>
      <c r="FQ224" s="477"/>
      <c r="FR224" s="477"/>
      <c r="FS224" s="477"/>
      <c r="FT224" s="477"/>
      <c r="FU224" s="477"/>
      <c r="FV224" s="477"/>
      <c r="FW224" s="477"/>
      <c r="FX224" s="477"/>
      <c r="FY224" s="477"/>
      <c r="FZ224" s="477"/>
    </row>
    <row r="225" spans="1:233" s="2" customFormat="1" ht="14.5" customHeight="1" x14ac:dyDescent="0.3">
      <c r="A225" s="394" t="s">
        <v>216</v>
      </c>
      <c r="B225" s="395" t="s">
        <v>243</v>
      </c>
      <c r="C225" s="407" t="s">
        <v>600</v>
      </c>
      <c r="D225" s="305" t="s">
        <v>219</v>
      </c>
      <c r="E225" s="304" t="s">
        <v>2558</v>
      </c>
      <c r="F225" s="394" t="s">
        <v>194</v>
      </c>
      <c r="G225" s="396" t="s">
        <v>186</v>
      </c>
      <c r="H225" s="304" t="s">
        <v>258</v>
      </c>
      <c r="I225" s="386" t="s">
        <v>220</v>
      </c>
      <c r="J225" s="397" t="s">
        <v>94</v>
      </c>
      <c r="K225" s="398" t="s">
        <v>94</v>
      </c>
      <c r="L225" s="398" t="s">
        <v>94</v>
      </c>
      <c r="M225" s="389" t="s">
        <v>111</v>
      </c>
      <c r="N225" s="399" t="s">
        <v>1219</v>
      </c>
      <c r="O225" s="400" t="s">
        <v>1198</v>
      </c>
      <c r="P225" s="399" t="s">
        <v>2066</v>
      </c>
      <c r="Q225" s="305" t="s">
        <v>1229</v>
      </c>
      <c r="R225" s="401" t="s">
        <v>1235</v>
      </c>
      <c r="S225" s="305" t="s">
        <v>1252</v>
      </c>
      <c r="T225" s="401" t="s">
        <v>1261</v>
      </c>
      <c r="U225" s="403" t="s">
        <v>1161</v>
      </c>
      <c r="V225" s="305" t="s">
        <v>1314</v>
      </c>
      <c r="W225" s="305"/>
      <c r="X225" s="771"/>
      <c r="Y225" s="477"/>
      <c r="Z225" s="477"/>
      <c r="AA225" s="477"/>
      <c r="AB225" s="477"/>
      <c r="AC225" s="477"/>
      <c r="AD225" s="477"/>
      <c r="AE225" s="477"/>
      <c r="AF225" s="477"/>
      <c r="AG225" s="477"/>
      <c r="AH225" s="477"/>
      <c r="AI225" s="477"/>
      <c r="AJ225" s="477"/>
      <c r="AK225" s="477"/>
      <c r="AL225" s="477"/>
      <c r="AM225" s="477"/>
      <c r="AN225" s="477"/>
      <c r="AO225" s="477"/>
      <c r="AP225" s="477"/>
      <c r="AQ225" s="477"/>
      <c r="AR225" s="477"/>
      <c r="AS225" s="477"/>
      <c r="AT225" s="477"/>
      <c r="AU225" s="477"/>
      <c r="AV225" s="477"/>
      <c r="AW225" s="477"/>
      <c r="AX225" s="477"/>
      <c r="AY225" s="477"/>
      <c r="AZ225" s="477"/>
      <c r="BA225" s="477"/>
      <c r="BB225" s="477"/>
      <c r="BC225" s="477"/>
      <c r="BD225" s="477"/>
      <c r="BE225" s="477"/>
      <c r="BF225" s="477"/>
      <c r="BG225" s="477"/>
      <c r="BH225" s="477"/>
      <c r="BI225" s="477"/>
      <c r="BJ225" s="477"/>
      <c r="BK225" s="477"/>
      <c r="BL225" s="477"/>
      <c r="BM225" s="477"/>
      <c r="BN225" s="477"/>
      <c r="BO225" s="477"/>
      <c r="BP225" s="477"/>
      <c r="BQ225" s="477"/>
      <c r="BR225" s="477"/>
      <c r="BS225" s="477"/>
      <c r="BT225" s="477"/>
      <c r="BU225" s="477"/>
      <c r="BV225" s="477"/>
      <c r="BW225" s="477"/>
      <c r="BX225" s="477"/>
      <c r="BY225" s="477"/>
      <c r="BZ225" s="477"/>
      <c r="CA225" s="477"/>
      <c r="CB225" s="477"/>
      <c r="CC225" s="477"/>
      <c r="CD225" s="477"/>
      <c r="CE225" s="477"/>
      <c r="CF225" s="477"/>
      <c r="CG225" s="477"/>
      <c r="CH225" s="477"/>
      <c r="CI225" s="477"/>
      <c r="CJ225" s="477"/>
      <c r="CK225" s="477"/>
      <c r="CL225" s="477"/>
      <c r="CM225" s="477"/>
      <c r="CN225" s="477"/>
      <c r="CO225" s="477"/>
      <c r="CP225" s="477"/>
      <c r="CQ225" s="477"/>
      <c r="CR225" s="477"/>
      <c r="CS225" s="477"/>
      <c r="CT225" s="477"/>
      <c r="CU225" s="477"/>
      <c r="CV225" s="477"/>
      <c r="CW225" s="477"/>
      <c r="CX225" s="477"/>
      <c r="CY225" s="477"/>
      <c r="CZ225" s="477"/>
      <c r="DA225" s="477"/>
      <c r="DB225" s="477"/>
      <c r="DC225" s="477"/>
      <c r="DD225" s="477"/>
      <c r="DE225" s="477"/>
      <c r="DF225" s="477"/>
      <c r="DG225" s="477"/>
      <c r="DH225" s="477"/>
      <c r="DI225" s="477"/>
      <c r="DJ225" s="477"/>
      <c r="DK225" s="477"/>
      <c r="DL225" s="477"/>
      <c r="DM225" s="477"/>
      <c r="DN225" s="477"/>
      <c r="DO225" s="477"/>
      <c r="DP225" s="477"/>
      <c r="DQ225" s="477"/>
      <c r="DR225" s="477"/>
      <c r="DS225" s="477"/>
      <c r="DT225" s="477"/>
      <c r="DU225" s="477"/>
      <c r="DV225" s="477"/>
      <c r="DW225" s="477"/>
      <c r="DX225" s="477"/>
      <c r="DY225" s="477"/>
      <c r="DZ225" s="477"/>
      <c r="EA225" s="477"/>
      <c r="EB225" s="477"/>
      <c r="EC225" s="477"/>
      <c r="ED225" s="477"/>
      <c r="EE225" s="477"/>
      <c r="EF225" s="477"/>
      <c r="EG225" s="477"/>
      <c r="EH225" s="477"/>
      <c r="EI225" s="477"/>
      <c r="EJ225" s="477"/>
      <c r="EK225" s="477"/>
      <c r="EL225" s="477"/>
      <c r="EM225" s="477"/>
      <c r="EN225" s="477"/>
      <c r="EO225" s="477"/>
      <c r="EP225" s="477"/>
      <c r="EQ225" s="477"/>
      <c r="ER225" s="477"/>
      <c r="ES225" s="477"/>
      <c r="ET225" s="477"/>
      <c r="EU225" s="477"/>
      <c r="EV225" s="477"/>
      <c r="EW225" s="477"/>
      <c r="EX225" s="477"/>
      <c r="EY225" s="477"/>
      <c r="EZ225" s="477"/>
      <c r="FA225" s="477"/>
      <c r="FB225" s="477"/>
      <c r="FC225" s="477"/>
      <c r="FD225" s="477"/>
      <c r="FE225" s="477"/>
      <c r="FF225" s="477"/>
      <c r="FG225" s="477"/>
      <c r="FH225" s="477"/>
      <c r="FI225" s="477"/>
      <c r="FJ225" s="477"/>
      <c r="FK225" s="477"/>
      <c r="FL225" s="477"/>
      <c r="FM225" s="477"/>
      <c r="FN225" s="477"/>
      <c r="FO225" s="477"/>
      <c r="FP225" s="477"/>
      <c r="FQ225" s="477"/>
      <c r="FR225" s="477"/>
      <c r="FS225" s="477"/>
      <c r="FT225" s="477"/>
      <c r="FU225" s="477"/>
      <c r="FV225" s="477"/>
      <c r="FW225" s="477"/>
      <c r="FX225" s="477"/>
      <c r="FY225" s="477"/>
      <c r="FZ225" s="477"/>
    </row>
    <row r="226" spans="1:233" s="2" customFormat="1" ht="14.5" customHeight="1" x14ac:dyDescent="0.3">
      <c r="A226" s="394" t="s">
        <v>216</v>
      </c>
      <c r="B226" s="395" t="s">
        <v>243</v>
      </c>
      <c r="C226" s="395" t="s">
        <v>600</v>
      </c>
      <c r="D226" s="305" t="s">
        <v>603</v>
      </c>
      <c r="E226" s="304" t="s">
        <v>2611</v>
      </c>
      <c r="F226" s="394" t="s">
        <v>194</v>
      </c>
      <c r="G226" s="396" t="s">
        <v>186</v>
      </c>
      <c r="H226" s="304" t="s">
        <v>258</v>
      </c>
      <c r="I226" s="386" t="s">
        <v>1148</v>
      </c>
      <c r="J226" s="397" t="s">
        <v>2065</v>
      </c>
      <c r="K226" s="398" t="s">
        <v>1202</v>
      </c>
      <c r="L226" s="398" t="s">
        <v>1204</v>
      </c>
      <c r="M226" s="389" t="s">
        <v>102</v>
      </c>
      <c r="N226" s="399" t="s">
        <v>1219</v>
      </c>
      <c r="O226" s="400" t="s">
        <v>1198</v>
      </c>
      <c r="P226" s="399" t="s">
        <v>2067</v>
      </c>
      <c r="Q226" s="305" t="s">
        <v>1227</v>
      </c>
      <c r="R226" s="401" t="s">
        <v>1237</v>
      </c>
      <c r="S226" s="305" t="s">
        <v>1253</v>
      </c>
      <c r="T226" s="401" t="s">
        <v>1261</v>
      </c>
      <c r="U226" s="403" t="s">
        <v>1161</v>
      </c>
      <c r="V226" s="305" t="s">
        <v>1314</v>
      </c>
      <c r="W226" s="305"/>
      <c r="X226" s="773"/>
      <c r="Y226" s="477"/>
      <c r="Z226" s="477"/>
      <c r="AA226" s="477"/>
      <c r="AB226" s="477"/>
      <c r="AC226" s="477"/>
      <c r="AD226" s="477"/>
      <c r="AE226" s="477"/>
      <c r="AF226" s="477"/>
      <c r="AG226" s="477"/>
      <c r="AH226" s="477"/>
      <c r="AI226" s="477"/>
      <c r="AJ226" s="477"/>
      <c r="AK226" s="477"/>
      <c r="AL226" s="477"/>
      <c r="AM226" s="477"/>
      <c r="AN226" s="477"/>
      <c r="AO226" s="477"/>
      <c r="AP226" s="477"/>
      <c r="AQ226" s="477"/>
      <c r="AR226" s="477"/>
      <c r="AS226" s="477"/>
      <c r="AT226" s="477"/>
      <c r="AU226" s="477"/>
      <c r="AV226" s="477"/>
      <c r="AW226" s="477"/>
      <c r="AX226" s="477"/>
      <c r="AY226" s="477"/>
      <c r="AZ226" s="477"/>
      <c r="BA226" s="477"/>
      <c r="BB226" s="477"/>
      <c r="BC226" s="477"/>
      <c r="BD226" s="477"/>
      <c r="BE226" s="477"/>
      <c r="BF226" s="477"/>
      <c r="BG226" s="477"/>
      <c r="BH226" s="477"/>
      <c r="BI226" s="477"/>
      <c r="BJ226" s="477"/>
      <c r="BK226" s="477"/>
      <c r="BL226" s="477"/>
      <c r="BM226" s="477"/>
      <c r="BN226" s="477"/>
      <c r="BO226" s="477"/>
      <c r="BP226" s="477"/>
      <c r="BQ226" s="477"/>
      <c r="BR226" s="477"/>
      <c r="BS226" s="477"/>
      <c r="BT226" s="477"/>
      <c r="BU226" s="477"/>
      <c r="BV226" s="477"/>
      <c r="BW226" s="477"/>
      <c r="BX226" s="477"/>
      <c r="BY226" s="477"/>
      <c r="BZ226" s="477"/>
      <c r="CA226" s="477"/>
      <c r="CB226" s="477"/>
      <c r="CC226" s="477"/>
      <c r="CD226" s="477"/>
      <c r="CE226" s="477"/>
      <c r="CF226" s="477"/>
      <c r="CG226" s="477"/>
      <c r="CH226" s="477"/>
      <c r="CI226" s="477"/>
      <c r="CJ226" s="477"/>
      <c r="CK226" s="477"/>
      <c r="CL226" s="477"/>
      <c r="CM226" s="477"/>
      <c r="CN226" s="477"/>
      <c r="CO226" s="477"/>
      <c r="CP226" s="477"/>
      <c r="CQ226" s="477"/>
      <c r="CR226" s="477"/>
      <c r="CS226" s="477"/>
      <c r="CT226" s="477"/>
      <c r="CU226" s="477"/>
      <c r="CV226" s="477"/>
      <c r="CW226" s="477"/>
      <c r="CX226" s="477"/>
      <c r="CY226" s="477"/>
      <c r="CZ226" s="477"/>
      <c r="DA226" s="477"/>
      <c r="DB226" s="477"/>
      <c r="DC226" s="477"/>
      <c r="DD226" s="477"/>
      <c r="DE226" s="477"/>
      <c r="DF226" s="477"/>
      <c r="DG226" s="477"/>
      <c r="DH226" s="477"/>
      <c r="DI226" s="477"/>
      <c r="DJ226" s="477"/>
      <c r="DK226" s="477"/>
      <c r="DL226" s="477"/>
      <c r="DM226" s="477"/>
      <c r="DN226" s="477"/>
      <c r="DO226" s="477"/>
      <c r="DP226" s="477"/>
      <c r="DQ226" s="477"/>
      <c r="DR226" s="477"/>
      <c r="DS226" s="477"/>
      <c r="DT226" s="477"/>
      <c r="DU226" s="477"/>
      <c r="DV226" s="477"/>
      <c r="DW226" s="477"/>
      <c r="DX226" s="477"/>
      <c r="DY226" s="477"/>
      <c r="DZ226" s="477"/>
      <c r="EA226" s="477"/>
      <c r="EB226" s="477"/>
      <c r="EC226" s="477"/>
      <c r="ED226" s="477"/>
      <c r="EE226" s="477"/>
      <c r="EF226" s="477"/>
      <c r="EG226" s="477"/>
      <c r="EH226" s="477"/>
      <c r="EI226" s="477"/>
      <c r="EJ226" s="477"/>
      <c r="EK226" s="477"/>
      <c r="EL226" s="477"/>
      <c r="EM226" s="477"/>
      <c r="EN226" s="477"/>
      <c r="EO226" s="477"/>
      <c r="EP226" s="477"/>
      <c r="EQ226" s="477"/>
      <c r="ER226" s="477"/>
      <c r="ES226" s="477"/>
      <c r="ET226" s="477"/>
      <c r="EU226" s="477"/>
      <c r="EV226" s="477"/>
      <c r="EW226" s="477"/>
      <c r="EX226" s="477"/>
      <c r="EY226" s="477"/>
      <c r="EZ226" s="477"/>
      <c r="FA226" s="477"/>
      <c r="FB226" s="477"/>
      <c r="FC226" s="477"/>
      <c r="FD226" s="477"/>
      <c r="FE226" s="477"/>
      <c r="FF226" s="477"/>
      <c r="FG226" s="477"/>
      <c r="FH226" s="477"/>
      <c r="FI226" s="477"/>
      <c r="FJ226" s="477"/>
      <c r="FK226" s="477"/>
      <c r="FL226" s="477"/>
      <c r="FM226" s="477"/>
      <c r="FN226" s="477"/>
      <c r="FO226" s="477"/>
      <c r="FP226" s="477"/>
      <c r="FQ226" s="477"/>
      <c r="FR226" s="477"/>
      <c r="FS226" s="477"/>
      <c r="FT226" s="477"/>
      <c r="FU226" s="477"/>
      <c r="FV226" s="477"/>
      <c r="FW226" s="477"/>
      <c r="FX226" s="477"/>
      <c r="FY226" s="477"/>
      <c r="FZ226" s="477"/>
    </row>
    <row r="227" spans="1:233" s="2" customFormat="1" ht="15" customHeight="1" x14ac:dyDescent="0.3">
      <c r="A227" s="394" t="s">
        <v>216</v>
      </c>
      <c r="B227" s="395" t="s">
        <v>243</v>
      </c>
      <c r="C227" s="406" t="s">
        <v>600</v>
      </c>
      <c r="D227" s="305" t="s">
        <v>605</v>
      </c>
      <c r="E227" s="304" t="s">
        <v>2628</v>
      </c>
      <c r="F227" s="394" t="s">
        <v>194</v>
      </c>
      <c r="G227" s="396" t="s">
        <v>186</v>
      </c>
      <c r="H227" s="304" t="s">
        <v>258</v>
      </c>
      <c r="I227" s="386" t="s">
        <v>199</v>
      </c>
      <c r="J227" s="397" t="s">
        <v>2065</v>
      </c>
      <c r="K227" s="398" t="s">
        <v>104</v>
      </c>
      <c r="L227" s="398" t="s">
        <v>104</v>
      </c>
      <c r="M227" s="389" t="s">
        <v>43</v>
      </c>
      <c r="N227" s="408" t="s">
        <v>1218</v>
      </c>
      <c r="O227" s="400" t="s">
        <v>1183</v>
      </c>
      <c r="P227" s="408" t="s">
        <v>2069</v>
      </c>
      <c r="Q227" s="305" t="s">
        <v>1223</v>
      </c>
      <c r="R227" s="401" t="s">
        <v>1242</v>
      </c>
      <c r="S227" s="305" t="s">
        <v>1254</v>
      </c>
      <c r="T227" s="401" t="s">
        <v>1261</v>
      </c>
      <c r="U227" s="405" t="s">
        <v>1161</v>
      </c>
      <c r="V227" s="305" t="s">
        <v>1314</v>
      </c>
      <c r="W227" s="305"/>
      <c r="X227" s="771"/>
      <c r="Y227" s="477"/>
      <c r="Z227" s="477"/>
      <c r="AA227" s="477"/>
      <c r="AB227" s="477"/>
      <c r="AC227" s="477"/>
      <c r="AD227" s="477"/>
      <c r="AE227" s="477"/>
      <c r="AF227" s="477"/>
      <c r="AG227" s="477"/>
      <c r="AH227" s="477"/>
      <c r="AI227" s="477"/>
      <c r="AJ227" s="477"/>
      <c r="AK227" s="477"/>
      <c r="AL227" s="477"/>
      <c r="AM227" s="477"/>
      <c r="AN227" s="477"/>
      <c r="AO227" s="477"/>
      <c r="AP227" s="477"/>
      <c r="AQ227" s="477"/>
      <c r="AR227" s="477"/>
      <c r="AS227" s="477"/>
      <c r="AT227" s="477"/>
      <c r="AU227" s="477"/>
      <c r="AV227" s="477"/>
      <c r="AW227" s="477"/>
      <c r="AX227" s="477"/>
      <c r="AY227" s="477"/>
      <c r="AZ227" s="477"/>
      <c r="BA227" s="477"/>
      <c r="BB227" s="477"/>
      <c r="BC227" s="477"/>
      <c r="BD227" s="477"/>
      <c r="BE227" s="477"/>
      <c r="BF227" s="477"/>
      <c r="BG227" s="477"/>
      <c r="BH227" s="477"/>
      <c r="BI227" s="477"/>
      <c r="BJ227" s="477"/>
      <c r="BK227" s="477"/>
      <c r="BL227" s="477"/>
      <c r="BM227" s="477"/>
      <c r="BN227" s="477"/>
      <c r="BO227" s="477"/>
      <c r="BP227" s="477"/>
      <c r="BQ227" s="477"/>
      <c r="BR227" s="477"/>
      <c r="BS227" s="477"/>
      <c r="BT227" s="477"/>
      <c r="BU227" s="477"/>
      <c r="BV227" s="477"/>
      <c r="BW227" s="477"/>
      <c r="BX227" s="477"/>
      <c r="BY227" s="477"/>
      <c r="BZ227" s="477"/>
      <c r="CA227" s="477"/>
      <c r="CB227" s="477"/>
      <c r="CC227" s="477"/>
      <c r="CD227" s="477"/>
      <c r="CE227" s="477"/>
      <c r="CF227" s="477"/>
      <c r="CG227" s="477"/>
      <c r="CH227" s="477"/>
      <c r="CI227" s="477"/>
      <c r="CJ227" s="477"/>
      <c r="CK227" s="477"/>
      <c r="CL227" s="477"/>
      <c r="CM227" s="477"/>
      <c r="CN227" s="477"/>
      <c r="CO227" s="477"/>
      <c r="CP227" s="477"/>
      <c r="CQ227" s="477"/>
      <c r="CR227" s="477"/>
      <c r="CS227" s="477"/>
      <c r="CT227" s="477"/>
      <c r="CU227" s="477"/>
      <c r="CV227" s="477"/>
      <c r="CW227" s="477"/>
      <c r="CX227" s="477"/>
      <c r="CY227" s="477"/>
      <c r="CZ227" s="477"/>
      <c r="DA227" s="477"/>
      <c r="DB227" s="477"/>
      <c r="DC227" s="477"/>
      <c r="DD227" s="477"/>
      <c r="DE227" s="477"/>
      <c r="DF227" s="477"/>
      <c r="DG227" s="477"/>
      <c r="DH227" s="477"/>
      <c r="DI227" s="477"/>
      <c r="DJ227" s="477"/>
      <c r="DK227" s="477"/>
      <c r="DL227" s="477"/>
      <c r="DM227" s="477"/>
      <c r="DN227" s="477"/>
      <c r="DO227" s="477"/>
      <c r="DP227" s="477"/>
      <c r="DQ227" s="477"/>
      <c r="DR227" s="477"/>
      <c r="DS227" s="477"/>
      <c r="DT227" s="477"/>
      <c r="DU227" s="477"/>
      <c r="DV227" s="477"/>
      <c r="DW227" s="477"/>
      <c r="DX227" s="477"/>
      <c r="DY227" s="477"/>
      <c r="DZ227" s="477"/>
      <c r="EA227" s="477"/>
      <c r="EB227" s="477"/>
      <c r="EC227" s="477"/>
      <c r="ED227" s="477"/>
      <c r="EE227" s="477"/>
      <c r="EF227" s="477"/>
      <c r="EG227" s="477"/>
      <c r="EH227" s="477"/>
      <c r="EI227" s="477"/>
      <c r="EJ227" s="477"/>
      <c r="EK227" s="477"/>
      <c r="EL227" s="477"/>
      <c r="EM227" s="477"/>
      <c r="EN227" s="477"/>
      <c r="EO227" s="477"/>
      <c r="EP227" s="477"/>
      <c r="EQ227" s="477"/>
      <c r="ER227" s="477"/>
      <c r="ES227" s="477"/>
      <c r="ET227" s="477"/>
      <c r="EU227" s="477"/>
      <c r="EV227" s="477"/>
      <c r="EW227" s="477"/>
      <c r="EX227" s="477"/>
      <c r="EY227" s="477"/>
      <c r="EZ227" s="477"/>
      <c r="FA227" s="477"/>
      <c r="FB227" s="477"/>
      <c r="FC227" s="477"/>
      <c r="FD227" s="477"/>
      <c r="FE227" s="477"/>
      <c r="FF227" s="477"/>
      <c r="FG227" s="477"/>
      <c r="FH227" s="477"/>
      <c r="FI227" s="477"/>
      <c r="FJ227" s="477"/>
      <c r="FK227" s="477"/>
      <c r="FL227" s="477"/>
      <c r="FM227" s="477"/>
      <c r="FN227" s="477"/>
      <c r="FO227" s="477"/>
      <c r="FP227" s="477"/>
      <c r="FQ227" s="477"/>
      <c r="FR227" s="477"/>
      <c r="FS227" s="477"/>
      <c r="FT227" s="477"/>
      <c r="FU227" s="477"/>
      <c r="FV227" s="477"/>
      <c r="FW227" s="477"/>
      <c r="FX227" s="477"/>
      <c r="FY227" s="477"/>
      <c r="FZ227" s="477"/>
    </row>
    <row r="228" spans="1:233" s="2" customFormat="1" ht="14.5" customHeight="1" x14ac:dyDescent="0.3">
      <c r="A228" s="394" t="s">
        <v>216</v>
      </c>
      <c r="B228" s="395" t="s">
        <v>243</v>
      </c>
      <c r="C228" s="395" t="s">
        <v>600</v>
      </c>
      <c r="D228" s="305" t="s">
        <v>607</v>
      </c>
      <c r="E228" s="304" t="s">
        <v>2629</v>
      </c>
      <c r="F228" s="394" t="s">
        <v>194</v>
      </c>
      <c r="G228" s="396" t="s">
        <v>186</v>
      </c>
      <c r="H228" s="304" t="s">
        <v>258</v>
      </c>
      <c r="I228" s="386" t="s">
        <v>199</v>
      </c>
      <c r="J228" s="397" t="s">
        <v>2065</v>
      </c>
      <c r="K228" s="398" t="s">
        <v>104</v>
      </c>
      <c r="L228" s="398" t="s">
        <v>104</v>
      </c>
      <c r="M228" s="389" t="s">
        <v>43</v>
      </c>
      <c r="N228" s="399" t="s">
        <v>1218</v>
      </c>
      <c r="O228" s="400" t="s">
        <v>1183</v>
      </c>
      <c r="P228" s="399" t="s">
        <v>2069</v>
      </c>
      <c r="Q228" s="305" t="s">
        <v>1223</v>
      </c>
      <c r="R228" s="401" t="s">
        <v>1242</v>
      </c>
      <c r="S228" s="305" t="s">
        <v>1254</v>
      </c>
      <c r="T228" s="401" t="s">
        <v>1261</v>
      </c>
      <c r="U228" s="403" t="s">
        <v>1161</v>
      </c>
      <c r="V228" s="305" t="s">
        <v>1314</v>
      </c>
      <c r="W228" s="305"/>
      <c r="X228" s="771"/>
      <c r="Y228" s="477"/>
      <c r="Z228" s="477"/>
      <c r="AA228" s="477"/>
      <c r="AB228" s="477"/>
      <c r="AC228" s="477"/>
      <c r="AD228" s="477"/>
      <c r="AE228" s="477"/>
      <c r="AF228" s="477"/>
      <c r="AG228" s="477"/>
      <c r="AH228" s="477"/>
      <c r="AI228" s="477"/>
      <c r="AJ228" s="477"/>
      <c r="AK228" s="477"/>
      <c r="AL228" s="477"/>
      <c r="AM228" s="477"/>
      <c r="AN228" s="477"/>
      <c r="AO228" s="477"/>
      <c r="AP228" s="477"/>
      <c r="AQ228" s="477"/>
      <c r="AR228" s="477"/>
      <c r="AS228" s="477"/>
      <c r="AT228" s="477"/>
      <c r="AU228" s="477"/>
      <c r="AV228" s="477"/>
      <c r="AW228" s="477"/>
      <c r="AX228" s="477"/>
      <c r="AY228" s="477"/>
      <c r="AZ228" s="477"/>
      <c r="BA228" s="477"/>
      <c r="BB228" s="477"/>
      <c r="BC228" s="477"/>
      <c r="BD228" s="477"/>
      <c r="BE228" s="477"/>
      <c r="BF228" s="477"/>
      <c r="BG228" s="477"/>
      <c r="BH228" s="477"/>
      <c r="BI228" s="477"/>
      <c r="BJ228" s="477"/>
      <c r="BK228" s="477"/>
      <c r="BL228" s="477"/>
      <c r="BM228" s="477"/>
      <c r="BN228" s="477"/>
      <c r="BO228" s="477"/>
      <c r="BP228" s="477"/>
      <c r="BQ228" s="477"/>
      <c r="BR228" s="477"/>
      <c r="BS228" s="477"/>
      <c r="BT228" s="477"/>
      <c r="BU228" s="477"/>
      <c r="BV228" s="477"/>
      <c r="BW228" s="477"/>
      <c r="BX228" s="477"/>
      <c r="BY228" s="477"/>
      <c r="BZ228" s="477"/>
      <c r="CA228" s="477"/>
      <c r="CB228" s="477"/>
      <c r="CC228" s="477"/>
      <c r="CD228" s="477"/>
      <c r="CE228" s="477"/>
      <c r="CF228" s="477"/>
      <c r="CG228" s="477"/>
      <c r="CH228" s="477"/>
      <c r="CI228" s="477"/>
      <c r="CJ228" s="477"/>
      <c r="CK228" s="477"/>
      <c r="CL228" s="477"/>
      <c r="CM228" s="477"/>
      <c r="CN228" s="477"/>
      <c r="CO228" s="477"/>
      <c r="CP228" s="477"/>
      <c r="CQ228" s="477"/>
      <c r="CR228" s="477"/>
      <c r="CS228" s="477"/>
      <c r="CT228" s="477"/>
      <c r="CU228" s="477"/>
      <c r="CV228" s="477"/>
      <c r="CW228" s="477"/>
      <c r="CX228" s="477"/>
      <c r="CY228" s="477"/>
      <c r="CZ228" s="477"/>
      <c r="DA228" s="477"/>
      <c r="DB228" s="477"/>
      <c r="DC228" s="477"/>
      <c r="DD228" s="477"/>
      <c r="DE228" s="477"/>
      <c r="DF228" s="477"/>
      <c r="DG228" s="477"/>
      <c r="DH228" s="477"/>
      <c r="DI228" s="477"/>
      <c r="DJ228" s="477"/>
      <c r="DK228" s="477"/>
      <c r="DL228" s="477"/>
      <c r="DM228" s="477"/>
      <c r="DN228" s="477"/>
      <c r="DO228" s="477"/>
      <c r="DP228" s="477"/>
      <c r="DQ228" s="477"/>
      <c r="DR228" s="477"/>
      <c r="DS228" s="477"/>
      <c r="DT228" s="477"/>
      <c r="DU228" s="477"/>
      <c r="DV228" s="477"/>
      <c r="DW228" s="477"/>
      <c r="DX228" s="477"/>
      <c r="DY228" s="477"/>
      <c r="DZ228" s="477"/>
      <c r="EA228" s="477"/>
      <c r="EB228" s="477"/>
      <c r="EC228" s="477"/>
      <c r="ED228" s="477"/>
      <c r="EE228" s="477"/>
      <c r="EF228" s="477"/>
      <c r="EG228" s="477"/>
      <c r="EH228" s="477"/>
      <c r="EI228" s="477"/>
      <c r="EJ228" s="477"/>
      <c r="EK228" s="477"/>
      <c r="EL228" s="477"/>
      <c r="EM228" s="477"/>
      <c r="EN228" s="477"/>
      <c r="EO228" s="477"/>
      <c r="EP228" s="477"/>
      <c r="EQ228" s="477"/>
      <c r="ER228" s="477"/>
      <c r="ES228" s="477"/>
      <c r="ET228" s="477"/>
      <c r="EU228" s="477"/>
      <c r="EV228" s="477"/>
      <c r="EW228" s="477"/>
      <c r="EX228" s="477"/>
      <c r="EY228" s="477"/>
      <c r="EZ228" s="477"/>
      <c r="FA228" s="477"/>
      <c r="FB228" s="477"/>
      <c r="FC228" s="477"/>
      <c r="FD228" s="477"/>
      <c r="FE228" s="477"/>
      <c r="FF228" s="477"/>
      <c r="FG228" s="477"/>
      <c r="FH228" s="477"/>
      <c r="FI228" s="477"/>
      <c r="FJ228" s="477"/>
      <c r="FK228" s="477"/>
      <c r="FL228" s="477"/>
      <c r="FM228" s="477"/>
      <c r="FN228" s="477"/>
      <c r="FO228" s="477"/>
      <c r="FP228" s="477"/>
      <c r="FQ228" s="477"/>
      <c r="FR228" s="477"/>
      <c r="FS228" s="477"/>
      <c r="FT228" s="477"/>
      <c r="FU228" s="477"/>
      <c r="FV228" s="477"/>
      <c r="FW228" s="477"/>
      <c r="FX228" s="477"/>
      <c r="FY228" s="477"/>
      <c r="FZ228" s="477"/>
    </row>
    <row r="229" spans="1:233" s="2" customFormat="1" ht="15" customHeight="1" x14ac:dyDescent="0.3">
      <c r="A229" s="394" t="s">
        <v>216</v>
      </c>
      <c r="B229" s="395" t="s">
        <v>243</v>
      </c>
      <c r="C229" s="406" t="s">
        <v>609</v>
      </c>
      <c r="D229" s="305" t="s">
        <v>469</v>
      </c>
      <c r="E229" s="304" t="s">
        <v>2503</v>
      </c>
      <c r="F229" s="394" t="s">
        <v>194</v>
      </c>
      <c r="G229" s="396" t="s">
        <v>186</v>
      </c>
      <c r="H229" s="304" t="s">
        <v>258</v>
      </c>
      <c r="I229" s="386" t="s">
        <v>211</v>
      </c>
      <c r="J229" s="397" t="s">
        <v>2065</v>
      </c>
      <c r="K229" s="398" t="s">
        <v>104</v>
      </c>
      <c r="L229" s="398" t="s">
        <v>104</v>
      </c>
      <c r="M229" s="389" t="s">
        <v>112</v>
      </c>
      <c r="N229" s="399" t="s">
        <v>1218</v>
      </c>
      <c r="O229" s="400" t="s">
        <v>1181</v>
      </c>
      <c r="P229" s="399" t="s">
        <v>2069</v>
      </c>
      <c r="Q229" s="305" t="s">
        <v>1224</v>
      </c>
      <c r="R229" s="401" t="s">
        <v>1239</v>
      </c>
      <c r="S229" s="305" t="s">
        <v>1254</v>
      </c>
      <c r="T229" s="401" t="s">
        <v>1261</v>
      </c>
      <c r="U229" s="403" t="s">
        <v>1161</v>
      </c>
      <c r="V229" s="305" t="s">
        <v>1314</v>
      </c>
      <c r="W229" s="305"/>
      <c r="X229" s="772"/>
      <c r="Y229" s="477"/>
      <c r="Z229" s="477"/>
      <c r="AA229" s="477"/>
      <c r="AB229" s="477"/>
      <c r="AC229" s="477"/>
      <c r="AD229" s="477"/>
      <c r="AE229" s="477"/>
      <c r="AF229" s="477"/>
      <c r="AG229" s="477"/>
      <c r="AH229" s="477"/>
      <c r="AI229" s="477"/>
      <c r="AJ229" s="477"/>
      <c r="AK229" s="477"/>
      <c r="AL229" s="477"/>
      <c r="AM229" s="477"/>
      <c r="AN229" s="477"/>
      <c r="AO229" s="477"/>
      <c r="AP229" s="477"/>
      <c r="AQ229" s="477"/>
      <c r="AR229" s="477"/>
      <c r="AS229" s="477"/>
      <c r="AT229" s="477"/>
      <c r="AU229" s="477"/>
      <c r="AV229" s="477"/>
      <c r="AW229" s="477"/>
      <c r="AX229" s="477"/>
      <c r="AY229" s="477"/>
      <c r="AZ229" s="477"/>
      <c r="BA229" s="477"/>
      <c r="BB229" s="477"/>
      <c r="BC229" s="477"/>
      <c r="BD229" s="477"/>
      <c r="BE229" s="477"/>
      <c r="BF229" s="477"/>
      <c r="BG229" s="477"/>
      <c r="BH229" s="477"/>
      <c r="BI229" s="477"/>
      <c r="BJ229" s="477"/>
      <c r="BK229" s="477"/>
      <c r="BL229" s="477"/>
      <c r="BM229" s="477"/>
      <c r="BN229" s="477"/>
      <c r="BO229" s="477"/>
      <c r="BP229" s="477"/>
      <c r="BQ229" s="477"/>
      <c r="BR229" s="477"/>
      <c r="BS229" s="477"/>
      <c r="BT229" s="477"/>
      <c r="BU229" s="477"/>
      <c r="BV229" s="477"/>
      <c r="BW229" s="477"/>
      <c r="BX229" s="477"/>
      <c r="BY229" s="477"/>
      <c r="BZ229" s="477"/>
      <c r="CA229" s="477"/>
      <c r="CB229" s="477"/>
      <c r="CC229" s="477"/>
      <c r="CD229" s="477"/>
      <c r="CE229" s="477"/>
      <c r="CF229" s="477"/>
      <c r="CG229" s="477"/>
      <c r="CH229" s="477"/>
      <c r="CI229" s="477"/>
      <c r="CJ229" s="477"/>
      <c r="CK229" s="477"/>
      <c r="CL229" s="477"/>
      <c r="CM229" s="477"/>
      <c r="CN229" s="477"/>
      <c r="CO229" s="477"/>
      <c r="CP229" s="477"/>
      <c r="CQ229" s="477"/>
      <c r="CR229" s="477"/>
      <c r="CS229" s="477"/>
      <c r="CT229" s="477"/>
      <c r="CU229" s="477"/>
      <c r="CV229" s="477"/>
      <c r="CW229" s="477"/>
      <c r="CX229" s="477"/>
      <c r="CY229" s="477"/>
      <c r="CZ229" s="477"/>
      <c r="DA229" s="477"/>
      <c r="DB229" s="477"/>
      <c r="DC229" s="477"/>
      <c r="DD229" s="477"/>
      <c r="DE229" s="477"/>
      <c r="DF229" s="477"/>
      <c r="DG229" s="477"/>
      <c r="DH229" s="477"/>
      <c r="DI229" s="477"/>
      <c r="DJ229" s="477"/>
      <c r="DK229" s="477"/>
      <c r="DL229" s="477"/>
      <c r="DM229" s="477"/>
      <c r="DN229" s="477"/>
      <c r="DO229" s="477"/>
      <c r="DP229" s="477"/>
      <c r="DQ229" s="477"/>
      <c r="DR229" s="477"/>
      <c r="DS229" s="477"/>
      <c r="DT229" s="477"/>
      <c r="DU229" s="477"/>
      <c r="DV229" s="477"/>
      <c r="DW229" s="477"/>
      <c r="DX229" s="477"/>
      <c r="DY229" s="477"/>
      <c r="DZ229" s="477"/>
      <c r="EA229" s="477"/>
      <c r="EB229" s="477"/>
      <c r="EC229" s="477"/>
      <c r="ED229" s="477"/>
      <c r="EE229" s="477"/>
      <c r="EF229" s="477"/>
      <c r="EG229" s="477"/>
      <c r="EH229" s="477"/>
      <c r="EI229" s="477"/>
      <c r="EJ229" s="477"/>
      <c r="EK229" s="477"/>
      <c r="EL229" s="477"/>
      <c r="EM229" s="477"/>
      <c r="EN229" s="477"/>
      <c r="EO229" s="477"/>
      <c r="EP229" s="477"/>
      <c r="EQ229" s="477"/>
      <c r="ER229" s="477"/>
      <c r="ES229" s="477"/>
      <c r="ET229" s="477"/>
      <c r="EU229" s="477"/>
      <c r="EV229" s="477"/>
      <c r="EW229" s="477"/>
      <c r="EX229" s="477"/>
      <c r="EY229" s="477"/>
      <c r="EZ229" s="477"/>
      <c r="FA229" s="477"/>
      <c r="FB229" s="477"/>
      <c r="FC229" s="477"/>
      <c r="FD229" s="477"/>
      <c r="FE229" s="477"/>
      <c r="FF229" s="477"/>
      <c r="FG229" s="477"/>
      <c r="FH229" s="477"/>
      <c r="FI229" s="477"/>
      <c r="FJ229" s="477"/>
      <c r="FK229" s="477"/>
      <c r="FL229" s="477"/>
      <c r="FM229" s="477"/>
      <c r="FN229" s="477"/>
      <c r="FO229" s="477"/>
      <c r="FP229" s="477"/>
      <c r="FQ229" s="477"/>
      <c r="FR229" s="477"/>
      <c r="FS229" s="477"/>
      <c r="FT229" s="477"/>
      <c r="FU229" s="477"/>
      <c r="FV229" s="477"/>
      <c r="FW229" s="477"/>
      <c r="FX229" s="477"/>
      <c r="FY229" s="477"/>
      <c r="FZ229" s="477"/>
    </row>
    <row r="230" spans="1:233" s="2" customFormat="1" ht="15" customHeight="1" x14ac:dyDescent="0.3">
      <c r="A230" s="394" t="s">
        <v>216</v>
      </c>
      <c r="B230" s="395" t="s">
        <v>243</v>
      </c>
      <c r="C230" s="395" t="s">
        <v>609</v>
      </c>
      <c r="D230" s="305" t="s">
        <v>470</v>
      </c>
      <c r="E230" s="304" t="s">
        <v>2505</v>
      </c>
      <c r="F230" s="394" t="s">
        <v>194</v>
      </c>
      <c r="G230" s="396" t="s">
        <v>186</v>
      </c>
      <c r="H230" s="304" t="s">
        <v>258</v>
      </c>
      <c r="I230" s="386" t="s">
        <v>211</v>
      </c>
      <c r="J230" s="397" t="s">
        <v>2065</v>
      </c>
      <c r="K230" s="398" t="s">
        <v>104</v>
      </c>
      <c r="L230" s="398" t="s">
        <v>104</v>
      </c>
      <c r="M230" s="389" t="s">
        <v>112</v>
      </c>
      <c r="N230" s="399" t="s">
        <v>1218</v>
      </c>
      <c r="O230" s="400" t="s">
        <v>1181</v>
      </c>
      <c r="P230" s="399" t="s">
        <v>2069</v>
      </c>
      <c r="Q230" s="305" t="s">
        <v>1224</v>
      </c>
      <c r="R230" s="401" t="s">
        <v>1239</v>
      </c>
      <c r="S230" s="305" t="s">
        <v>1254</v>
      </c>
      <c r="T230" s="401" t="s">
        <v>1261</v>
      </c>
      <c r="U230" s="403" t="s">
        <v>1161</v>
      </c>
      <c r="V230" s="305" t="s">
        <v>1314</v>
      </c>
      <c r="W230" s="305"/>
      <c r="X230" s="772"/>
      <c r="Y230" s="477"/>
      <c r="Z230" s="477"/>
      <c r="AA230" s="477"/>
      <c r="AB230" s="477"/>
      <c r="AC230" s="477"/>
      <c r="AD230" s="477"/>
      <c r="AE230" s="477"/>
      <c r="AF230" s="477"/>
      <c r="AG230" s="477"/>
      <c r="AH230" s="477"/>
      <c r="AI230" s="477"/>
      <c r="AJ230" s="477"/>
      <c r="AK230" s="477"/>
      <c r="AL230" s="477"/>
      <c r="AM230" s="477"/>
      <c r="AN230" s="477"/>
      <c r="AO230" s="477"/>
      <c r="AP230" s="477"/>
      <c r="AQ230" s="477"/>
      <c r="AR230" s="477"/>
      <c r="AS230" s="477"/>
      <c r="AT230" s="477"/>
      <c r="AU230" s="477"/>
      <c r="AV230" s="477"/>
      <c r="AW230" s="477"/>
      <c r="AX230" s="477"/>
      <c r="AY230" s="477"/>
      <c r="AZ230" s="477"/>
      <c r="BA230" s="477"/>
      <c r="BB230" s="477"/>
      <c r="BC230" s="477"/>
      <c r="BD230" s="477"/>
      <c r="BE230" s="477"/>
      <c r="BF230" s="477"/>
      <c r="BG230" s="477"/>
      <c r="BH230" s="477"/>
      <c r="BI230" s="477"/>
      <c r="BJ230" s="477"/>
      <c r="BK230" s="477"/>
      <c r="BL230" s="477"/>
      <c r="BM230" s="477"/>
      <c r="BN230" s="477"/>
      <c r="BO230" s="477"/>
      <c r="BP230" s="477"/>
      <c r="BQ230" s="477"/>
      <c r="BR230" s="477"/>
      <c r="BS230" s="477"/>
      <c r="BT230" s="477"/>
      <c r="BU230" s="477"/>
      <c r="BV230" s="477"/>
      <c r="BW230" s="477"/>
      <c r="BX230" s="477"/>
      <c r="BY230" s="477"/>
      <c r="BZ230" s="477"/>
      <c r="CA230" s="477"/>
      <c r="CB230" s="477"/>
      <c r="CC230" s="477"/>
      <c r="CD230" s="477"/>
      <c r="CE230" s="477"/>
      <c r="CF230" s="477"/>
      <c r="CG230" s="477"/>
      <c r="CH230" s="477"/>
      <c r="CI230" s="477"/>
      <c r="CJ230" s="477"/>
      <c r="CK230" s="477"/>
      <c r="CL230" s="477"/>
      <c r="CM230" s="477"/>
      <c r="CN230" s="477"/>
      <c r="CO230" s="477"/>
      <c r="CP230" s="477"/>
      <c r="CQ230" s="477"/>
      <c r="CR230" s="477"/>
      <c r="CS230" s="477"/>
      <c r="CT230" s="477"/>
      <c r="CU230" s="477"/>
      <c r="CV230" s="477"/>
      <c r="CW230" s="477"/>
      <c r="CX230" s="477"/>
      <c r="CY230" s="477"/>
      <c r="CZ230" s="477"/>
      <c r="DA230" s="477"/>
      <c r="DB230" s="477"/>
      <c r="DC230" s="477"/>
      <c r="DD230" s="477"/>
      <c r="DE230" s="477"/>
      <c r="DF230" s="477"/>
      <c r="DG230" s="477"/>
      <c r="DH230" s="477"/>
      <c r="DI230" s="477"/>
      <c r="DJ230" s="477"/>
      <c r="DK230" s="477"/>
      <c r="DL230" s="477"/>
      <c r="DM230" s="477"/>
      <c r="DN230" s="477"/>
      <c r="DO230" s="477"/>
      <c r="DP230" s="477"/>
      <c r="DQ230" s="477"/>
      <c r="DR230" s="477"/>
      <c r="DS230" s="477"/>
      <c r="DT230" s="477"/>
      <c r="DU230" s="477"/>
      <c r="DV230" s="477"/>
      <c r="DW230" s="477"/>
      <c r="DX230" s="477"/>
      <c r="DY230" s="477"/>
      <c r="DZ230" s="477"/>
      <c r="EA230" s="477"/>
      <c r="EB230" s="477"/>
      <c r="EC230" s="477"/>
      <c r="ED230" s="477"/>
      <c r="EE230" s="477"/>
      <c r="EF230" s="477"/>
      <c r="EG230" s="477"/>
      <c r="EH230" s="477"/>
      <c r="EI230" s="477"/>
      <c r="EJ230" s="477"/>
      <c r="EK230" s="477"/>
      <c r="EL230" s="477"/>
      <c r="EM230" s="477"/>
      <c r="EN230" s="477"/>
      <c r="EO230" s="477"/>
      <c r="EP230" s="477"/>
      <c r="EQ230" s="477"/>
      <c r="ER230" s="477"/>
      <c r="ES230" s="477"/>
      <c r="ET230" s="477"/>
      <c r="EU230" s="477"/>
      <c r="EV230" s="477"/>
      <c r="EW230" s="477"/>
      <c r="EX230" s="477"/>
      <c r="EY230" s="477"/>
      <c r="EZ230" s="477"/>
      <c r="FA230" s="477"/>
      <c r="FB230" s="477"/>
      <c r="FC230" s="477"/>
      <c r="FD230" s="477"/>
      <c r="FE230" s="477"/>
      <c r="FF230" s="477"/>
      <c r="FG230" s="477"/>
      <c r="FH230" s="477"/>
      <c r="FI230" s="477"/>
      <c r="FJ230" s="477"/>
      <c r="FK230" s="477"/>
      <c r="FL230" s="477"/>
      <c r="FM230" s="477"/>
      <c r="FN230" s="477"/>
      <c r="FO230" s="477"/>
      <c r="FP230" s="477"/>
      <c r="FQ230" s="477"/>
      <c r="FR230" s="477"/>
      <c r="FS230" s="477"/>
      <c r="FT230" s="477"/>
      <c r="FU230" s="477"/>
      <c r="FV230" s="477"/>
      <c r="FW230" s="477"/>
      <c r="FX230" s="477"/>
      <c r="FY230" s="477"/>
      <c r="FZ230" s="477"/>
    </row>
    <row r="231" spans="1:233" s="2" customFormat="1" ht="14.5" customHeight="1" x14ac:dyDescent="0.3">
      <c r="A231" s="394" t="s">
        <v>216</v>
      </c>
      <c r="B231" s="395" t="s">
        <v>243</v>
      </c>
      <c r="C231" s="395" t="s">
        <v>609</v>
      </c>
      <c r="D231" s="305" t="s">
        <v>471</v>
      </c>
      <c r="E231" s="304" t="s">
        <v>2507</v>
      </c>
      <c r="F231" s="394" t="s">
        <v>194</v>
      </c>
      <c r="G231" s="396" t="s">
        <v>186</v>
      </c>
      <c r="H231" s="304" t="s">
        <v>258</v>
      </c>
      <c r="I231" s="386" t="s">
        <v>211</v>
      </c>
      <c r="J231" s="397" t="s">
        <v>2065</v>
      </c>
      <c r="K231" s="398" t="s">
        <v>104</v>
      </c>
      <c r="L231" s="398" t="s">
        <v>104</v>
      </c>
      <c r="M231" s="389" t="s">
        <v>112</v>
      </c>
      <c r="N231" s="399" t="s">
        <v>1218</v>
      </c>
      <c r="O231" s="400" t="s">
        <v>1181</v>
      </c>
      <c r="P231" s="399" t="s">
        <v>2069</v>
      </c>
      <c r="Q231" s="305" t="s">
        <v>1224</v>
      </c>
      <c r="R231" s="401" t="s">
        <v>1239</v>
      </c>
      <c r="S231" s="305" t="s">
        <v>1254</v>
      </c>
      <c r="T231" s="401" t="s">
        <v>1261</v>
      </c>
      <c r="U231" s="403" t="s">
        <v>1161</v>
      </c>
      <c r="V231" s="305" t="s">
        <v>1314</v>
      </c>
      <c r="W231" s="305"/>
      <c r="X231" s="772"/>
    </row>
    <row r="232" spans="1:233" s="2" customFormat="1" ht="15" customHeight="1" x14ac:dyDescent="0.3">
      <c r="A232" s="394" t="s">
        <v>216</v>
      </c>
      <c r="B232" s="395" t="s">
        <v>243</v>
      </c>
      <c r="C232" s="395" t="s">
        <v>609</v>
      </c>
      <c r="D232" s="305" t="s">
        <v>610</v>
      </c>
      <c r="E232" s="304" t="s">
        <v>2509</v>
      </c>
      <c r="F232" s="394" t="s">
        <v>194</v>
      </c>
      <c r="G232" s="396" t="s">
        <v>186</v>
      </c>
      <c r="H232" s="304" t="s">
        <v>258</v>
      </c>
      <c r="I232" s="386" t="s">
        <v>1148</v>
      </c>
      <c r="J232" s="397" t="s">
        <v>94</v>
      </c>
      <c r="K232" s="398" t="s">
        <v>94</v>
      </c>
      <c r="L232" s="398" t="s">
        <v>94</v>
      </c>
      <c r="M232" s="389" t="s">
        <v>1212</v>
      </c>
      <c r="N232" s="399" t="s">
        <v>1220</v>
      </c>
      <c r="O232" s="400" t="s">
        <v>1198</v>
      </c>
      <c r="P232" s="399" t="s">
        <v>2067</v>
      </c>
      <c r="Q232" s="305" t="s">
        <v>1227</v>
      </c>
      <c r="R232" s="401" t="s">
        <v>1237</v>
      </c>
      <c r="S232" s="305" t="s">
        <v>1253</v>
      </c>
      <c r="T232" s="401" t="s">
        <v>1261</v>
      </c>
      <c r="U232" s="403" t="s">
        <v>1161</v>
      </c>
      <c r="V232" s="305" t="s">
        <v>1314</v>
      </c>
      <c r="W232" s="305"/>
      <c r="X232" s="771"/>
    </row>
    <row r="233" spans="1:233" s="2" customFormat="1" ht="15" customHeight="1" x14ac:dyDescent="0.3">
      <c r="A233" s="394" t="s">
        <v>216</v>
      </c>
      <c r="B233" s="395" t="s">
        <v>243</v>
      </c>
      <c r="C233" s="395" t="s">
        <v>609</v>
      </c>
      <c r="D233" s="305" t="s">
        <v>611</v>
      </c>
      <c r="E233" s="304" t="s">
        <v>2553</v>
      </c>
      <c r="F233" s="394" t="s">
        <v>194</v>
      </c>
      <c r="G233" s="396" t="s">
        <v>186</v>
      </c>
      <c r="H233" s="304" t="s">
        <v>258</v>
      </c>
      <c r="I233" s="386" t="s">
        <v>191</v>
      </c>
      <c r="J233" s="397" t="s">
        <v>94</v>
      </c>
      <c r="K233" s="398" t="s">
        <v>94</v>
      </c>
      <c r="L233" s="398" t="s">
        <v>94</v>
      </c>
      <c r="M233" s="389" t="s">
        <v>1212</v>
      </c>
      <c r="N233" s="399" t="s">
        <v>1219</v>
      </c>
      <c r="O233" s="400" t="s">
        <v>1197</v>
      </c>
      <c r="P233" s="399" t="s">
        <v>2066</v>
      </c>
      <c r="Q233" s="305" t="s">
        <v>1229</v>
      </c>
      <c r="R233" s="401" t="s">
        <v>1230</v>
      </c>
      <c r="S233" s="305" t="s">
        <v>1251</v>
      </c>
      <c r="T233" s="401" t="s">
        <v>1261</v>
      </c>
      <c r="U233" s="403" t="s">
        <v>1161</v>
      </c>
      <c r="V233" s="305" t="s">
        <v>1314</v>
      </c>
      <c r="W233" s="305"/>
      <c r="X233" s="771"/>
    </row>
    <row r="234" spans="1:233" s="718" customFormat="1" ht="15" customHeight="1" x14ac:dyDescent="0.3">
      <c r="A234" s="394" t="s">
        <v>216</v>
      </c>
      <c r="B234" s="395" t="s">
        <v>243</v>
      </c>
      <c r="C234" s="395" t="s">
        <v>609</v>
      </c>
      <c r="D234" s="305" t="s">
        <v>492</v>
      </c>
      <c r="E234" s="304" t="s">
        <v>2560</v>
      </c>
      <c r="F234" s="394" t="s">
        <v>194</v>
      </c>
      <c r="G234" s="396" t="s">
        <v>186</v>
      </c>
      <c r="H234" s="304" t="s">
        <v>258</v>
      </c>
      <c r="I234" s="386" t="s">
        <v>220</v>
      </c>
      <c r="J234" s="397" t="s">
        <v>94</v>
      </c>
      <c r="K234" s="398" t="s">
        <v>94</v>
      </c>
      <c r="L234" s="398" t="s">
        <v>94</v>
      </c>
      <c r="M234" s="389" t="s">
        <v>111</v>
      </c>
      <c r="N234" s="399" t="s">
        <v>1220</v>
      </c>
      <c r="O234" s="400" t="s">
        <v>1198</v>
      </c>
      <c r="P234" s="399" t="s">
        <v>2067</v>
      </c>
      <c r="Q234" s="305" t="s">
        <v>1227</v>
      </c>
      <c r="R234" s="401" t="s">
        <v>1235</v>
      </c>
      <c r="S234" s="305" t="s">
        <v>1252</v>
      </c>
      <c r="T234" s="401" t="s">
        <v>1261</v>
      </c>
      <c r="U234" s="403" t="s">
        <v>1161</v>
      </c>
      <c r="V234" s="305" t="s">
        <v>1314</v>
      </c>
      <c r="W234" s="305"/>
      <c r="X234" s="771"/>
      <c r="Y234" s="477"/>
      <c r="Z234" s="477"/>
      <c r="AA234" s="477"/>
      <c r="AB234" s="477"/>
      <c r="AC234" s="477"/>
      <c r="AD234" s="477"/>
      <c r="AE234" s="477"/>
      <c r="AF234" s="477"/>
      <c r="AG234" s="477"/>
      <c r="AH234" s="477"/>
      <c r="AI234" s="477"/>
      <c r="AJ234" s="477"/>
      <c r="AK234" s="477"/>
      <c r="AL234" s="477"/>
      <c r="AM234" s="477"/>
      <c r="AN234" s="477"/>
      <c r="AO234" s="477"/>
      <c r="AP234" s="477"/>
      <c r="AQ234" s="477"/>
      <c r="AR234" s="477"/>
      <c r="AS234" s="477"/>
      <c r="AT234" s="477"/>
      <c r="AU234" s="477"/>
      <c r="AV234" s="477"/>
      <c r="AW234" s="477"/>
      <c r="AX234" s="477"/>
      <c r="AY234" s="477"/>
      <c r="AZ234" s="477"/>
      <c r="BA234" s="477"/>
      <c r="BB234" s="477"/>
      <c r="BC234" s="477"/>
      <c r="BD234" s="477"/>
      <c r="BE234" s="477"/>
      <c r="BF234" s="477"/>
      <c r="BG234" s="477"/>
      <c r="BH234" s="477"/>
      <c r="BI234" s="477"/>
      <c r="BJ234" s="477"/>
      <c r="BK234" s="477"/>
      <c r="BL234" s="477"/>
      <c r="BM234" s="477"/>
      <c r="BN234" s="477"/>
      <c r="BO234" s="477"/>
      <c r="BP234" s="477"/>
      <c r="BQ234" s="477"/>
      <c r="BR234" s="477"/>
      <c r="BS234" s="477"/>
      <c r="BT234" s="477"/>
      <c r="BU234" s="477"/>
      <c r="BV234" s="477"/>
      <c r="BW234" s="477"/>
      <c r="BX234" s="477"/>
      <c r="BY234" s="477"/>
      <c r="BZ234" s="477"/>
      <c r="CA234" s="477"/>
      <c r="CB234" s="477"/>
      <c r="CC234" s="477"/>
      <c r="CD234" s="477"/>
      <c r="CE234" s="477"/>
      <c r="CF234" s="477"/>
      <c r="CG234" s="477"/>
      <c r="CH234" s="477"/>
      <c r="CI234" s="477"/>
      <c r="CJ234" s="477"/>
      <c r="CK234" s="477"/>
      <c r="CL234" s="477"/>
      <c r="CM234" s="477"/>
      <c r="CN234" s="477"/>
      <c r="CO234" s="477"/>
      <c r="CP234" s="477"/>
      <c r="CQ234" s="477"/>
      <c r="CR234" s="477"/>
      <c r="CS234" s="477"/>
      <c r="CT234" s="477"/>
      <c r="CU234" s="477"/>
      <c r="CV234" s="477"/>
      <c r="CW234" s="477"/>
      <c r="CX234" s="477"/>
      <c r="CY234" s="477"/>
      <c r="CZ234" s="477"/>
      <c r="DA234" s="477"/>
      <c r="DB234" s="477"/>
      <c r="DC234" s="477"/>
      <c r="DD234" s="477"/>
      <c r="DE234" s="477"/>
      <c r="DF234" s="477"/>
      <c r="DG234" s="477"/>
      <c r="DH234" s="477"/>
      <c r="DI234" s="477"/>
      <c r="DJ234" s="477"/>
      <c r="DK234" s="477"/>
      <c r="DL234" s="477"/>
      <c r="DM234" s="477"/>
      <c r="DN234" s="477"/>
      <c r="DO234" s="477"/>
      <c r="DP234" s="477"/>
      <c r="DQ234" s="477"/>
      <c r="DR234" s="477"/>
      <c r="DS234" s="477"/>
      <c r="DT234" s="477"/>
      <c r="DU234" s="477"/>
      <c r="DV234" s="477"/>
      <c r="DW234" s="477"/>
      <c r="DX234" s="477"/>
      <c r="DY234" s="477"/>
      <c r="DZ234" s="477"/>
      <c r="EA234" s="477"/>
      <c r="EB234" s="477"/>
      <c r="EC234" s="477"/>
      <c r="ED234" s="477"/>
      <c r="EE234" s="477"/>
      <c r="EF234" s="477"/>
      <c r="EG234" s="477"/>
      <c r="EH234" s="477"/>
      <c r="EI234" s="477"/>
      <c r="EJ234" s="477"/>
      <c r="EK234" s="477"/>
      <c r="EL234" s="477"/>
      <c r="EM234" s="477"/>
      <c r="EN234" s="477"/>
      <c r="EO234" s="477"/>
      <c r="EP234" s="477"/>
      <c r="EQ234" s="477"/>
      <c r="ER234" s="477"/>
      <c r="ES234" s="477"/>
      <c r="ET234" s="477"/>
      <c r="EU234" s="477"/>
      <c r="EV234" s="477"/>
      <c r="EW234" s="477"/>
      <c r="EX234" s="477"/>
      <c r="EY234" s="477"/>
      <c r="EZ234" s="477"/>
      <c r="FA234" s="477"/>
      <c r="FB234" s="477"/>
      <c r="FC234" s="477"/>
      <c r="FD234" s="477"/>
      <c r="FE234" s="477"/>
      <c r="FF234" s="477"/>
      <c r="FG234" s="477"/>
      <c r="FH234" s="477"/>
      <c r="FI234" s="477"/>
      <c r="FJ234" s="477"/>
      <c r="FK234" s="477"/>
      <c r="FL234" s="477"/>
      <c r="FM234" s="477"/>
      <c r="FN234" s="477"/>
      <c r="FO234" s="477"/>
      <c r="FP234" s="477"/>
      <c r="FQ234" s="477"/>
      <c r="FR234" s="477"/>
      <c r="FS234" s="477"/>
      <c r="FT234" s="477"/>
      <c r="FU234" s="477"/>
      <c r="FV234" s="477"/>
      <c r="FW234" s="477"/>
      <c r="FX234" s="477"/>
      <c r="FY234" s="477"/>
      <c r="FZ234" s="477"/>
      <c r="GA234" s="477"/>
      <c r="GB234" s="477"/>
      <c r="GC234" s="477"/>
      <c r="GD234" s="477"/>
      <c r="GE234" s="477"/>
      <c r="GF234" s="477"/>
      <c r="GG234" s="477"/>
      <c r="GH234" s="477"/>
      <c r="GI234" s="477"/>
      <c r="GJ234" s="477"/>
      <c r="GK234" s="477"/>
      <c r="GL234" s="477"/>
      <c r="GM234" s="477"/>
      <c r="GN234" s="477"/>
      <c r="GO234" s="477"/>
      <c r="GP234" s="477"/>
      <c r="GQ234" s="477"/>
      <c r="GR234" s="477"/>
      <c r="GS234" s="477"/>
      <c r="GT234" s="477"/>
      <c r="GU234" s="477"/>
      <c r="GV234" s="477"/>
      <c r="GW234" s="477"/>
      <c r="GX234" s="477"/>
      <c r="GY234" s="477"/>
      <c r="GZ234" s="477"/>
      <c r="HA234" s="477"/>
      <c r="HB234" s="477"/>
      <c r="HC234" s="477"/>
      <c r="HD234" s="477"/>
      <c r="HE234" s="477"/>
      <c r="HF234" s="477"/>
      <c r="HG234" s="477"/>
      <c r="HH234" s="477"/>
      <c r="HI234" s="477"/>
      <c r="HJ234" s="477"/>
      <c r="HK234" s="477"/>
      <c r="HL234" s="477"/>
      <c r="HM234" s="477"/>
      <c r="HN234" s="477"/>
      <c r="HO234" s="477"/>
      <c r="HP234" s="477"/>
      <c r="HQ234" s="477"/>
      <c r="HR234" s="477"/>
      <c r="HS234" s="477"/>
      <c r="HT234" s="477"/>
      <c r="HU234" s="477"/>
      <c r="HV234" s="477"/>
      <c r="HW234" s="477"/>
      <c r="HX234" s="477"/>
      <c r="HY234" s="477"/>
    </row>
    <row r="235" spans="1:233" s="718" customFormat="1" ht="14.25" customHeight="1" x14ac:dyDescent="0.3">
      <c r="A235" s="394" t="s">
        <v>216</v>
      </c>
      <c r="B235" s="395" t="s">
        <v>243</v>
      </c>
      <c r="C235" s="395" t="s">
        <v>609</v>
      </c>
      <c r="D235" s="305" t="s">
        <v>495</v>
      </c>
      <c r="E235" s="304" t="s">
        <v>2605</v>
      </c>
      <c r="F235" s="394" t="s">
        <v>194</v>
      </c>
      <c r="G235" s="396" t="s">
        <v>186</v>
      </c>
      <c r="H235" s="304" t="s">
        <v>258</v>
      </c>
      <c r="I235" s="386" t="s">
        <v>111</v>
      </c>
      <c r="J235" s="397" t="s">
        <v>94</v>
      </c>
      <c r="K235" s="398" t="s">
        <v>94</v>
      </c>
      <c r="L235" s="398" t="s">
        <v>94</v>
      </c>
      <c r="M235" s="389" t="s">
        <v>111</v>
      </c>
      <c r="N235" s="399" t="s">
        <v>1220</v>
      </c>
      <c r="O235" s="400" t="s">
        <v>1198</v>
      </c>
      <c r="P235" s="399" t="s">
        <v>2067</v>
      </c>
      <c r="Q235" s="305" t="s">
        <v>1227</v>
      </c>
      <c r="R235" s="401" t="s">
        <v>1236</v>
      </c>
      <c r="S235" s="305" t="s">
        <v>1252</v>
      </c>
      <c r="T235" s="401" t="s">
        <v>1261</v>
      </c>
      <c r="U235" s="403" t="s">
        <v>1161</v>
      </c>
      <c r="V235" s="305" t="s">
        <v>1314</v>
      </c>
      <c r="W235" s="305"/>
      <c r="X235" s="771"/>
      <c r="Y235" s="477"/>
      <c r="Z235" s="477"/>
      <c r="AA235" s="477"/>
      <c r="AB235" s="477"/>
      <c r="AC235" s="477"/>
      <c r="AD235" s="477"/>
      <c r="AE235" s="477"/>
      <c r="AF235" s="477"/>
      <c r="AG235" s="477"/>
      <c r="AH235" s="477"/>
      <c r="AI235" s="477"/>
      <c r="AJ235" s="477"/>
      <c r="AK235" s="477"/>
      <c r="AL235" s="477"/>
      <c r="AM235" s="477"/>
      <c r="AN235" s="477"/>
      <c r="AO235" s="477"/>
      <c r="AP235" s="477"/>
      <c r="AQ235" s="477"/>
      <c r="AR235" s="477"/>
      <c r="AS235" s="477"/>
      <c r="AT235" s="477"/>
      <c r="AU235" s="477"/>
      <c r="AV235" s="477"/>
      <c r="AW235" s="477"/>
      <c r="AX235" s="477"/>
      <c r="AY235" s="477"/>
      <c r="AZ235" s="477"/>
      <c r="BA235" s="477"/>
      <c r="BB235" s="477"/>
      <c r="BC235" s="477"/>
      <c r="BD235" s="477"/>
      <c r="BE235" s="477"/>
      <c r="BF235" s="477"/>
      <c r="BG235" s="477"/>
      <c r="BH235" s="477"/>
      <c r="BI235" s="477"/>
      <c r="BJ235" s="477"/>
      <c r="BK235" s="477"/>
      <c r="BL235" s="477"/>
      <c r="BM235" s="477"/>
      <c r="BN235" s="477"/>
      <c r="BO235" s="477"/>
      <c r="BP235" s="477"/>
      <c r="BQ235" s="477"/>
      <c r="BR235" s="477"/>
      <c r="BS235" s="477"/>
      <c r="BT235" s="477"/>
      <c r="BU235" s="477"/>
      <c r="BV235" s="477"/>
      <c r="BW235" s="477"/>
      <c r="BX235" s="477"/>
      <c r="BY235" s="477"/>
      <c r="BZ235" s="477"/>
      <c r="CA235" s="477"/>
      <c r="CB235" s="477"/>
      <c r="CC235" s="477"/>
      <c r="CD235" s="477"/>
      <c r="CE235" s="477"/>
      <c r="CF235" s="477"/>
      <c r="CG235" s="477"/>
      <c r="CH235" s="477"/>
      <c r="CI235" s="477"/>
      <c r="CJ235" s="477"/>
      <c r="CK235" s="477"/>
      <c r="CL235" s="477"/>
      <c r="CM235" s="477"/>
      <c r="CN235" s="477"/>
      <c r="CO235" s="477"/>
      <c r="CP235" s="477"/>
      <c r="CQ235" s="477"/>
      <c r="CR235" s="477"/>
      <c r="CS235" s="477"/>
      <c r="CT235" s="477"/>
      <c r="CU235" s="477"/>
      <c r="CV235" s="477"/>
      <c r="CW235" s="477"/>
      <c r="CX235" s="477"/>
      <c r="CY235" s="477"/>
      <c r="CZ235" s="477"/>
      <c r="DA235" s="477"/>
      <c r="DB235" s="477"/>
      <c r="DC235" s="477"/>
      <c r="DD235" s="477"/>
      <c r="DE235" s="477"/>
      <c r="DF235" s="477"/>
      <c r="DG235" s="477"/>
      <c r="DH235" s="477"/>
      <c r="DI235" s="477"/>
      <c r="DJ235" s="477"/>
      <c r="DK235" s="477"/>
      <c r="DL235" s="477"/>
      <c r="DM235" s="477"/>
      <c r="DN235" s="477"/>
      <c r="DO235" s="477"/>
      <c r="DP235" s="477"/>
      <c r="DQ235" s="477"/>
      <c r="DR235" s="477"/>
      <c r="DS235" s="477"/>
      <c r="DT235" s="477"/>
      <c r="DU235" s="477"/>
      <c r="DV235" s="477"/>
      <c r="DW235" s="477"/>
      <c r="DX235" s="477"/>
      <c r="DY235" s="477"/>
      <c r="DZ235" s="477"/>
      <c r="EA235" s="477"/>
      <c r="EB235" s="477"/>
      <c r="EC235" s="477"/>
      <c r="ED235" s="477"/>
      <c r="EE235" s="477"/>
      <c r="EF235" s="477"/>
      <c r="EG235" s="477"/>
      <c r="EH235" s="477"/>
      <c r="EI235" s="477"/>
      <c r="EJ235" s="477"/>
      <c r="EK235" s="477"/>
      <c r="EL235" s="477"/>
      <c r="EM235" s="477"/>
      <c r="EN235" s="477"/>
      <c r="EO235" s="477"/>
      <c r="EP235" s="477"/>
      <c r="EQ235" s="477"/>
      <c r="ER235" s="477"/>
      <c r="ES235" s="477"/>
      <c r="ET235" s="477"/>
      <c r="EU235" s="477"/>
      <c r="EV235" s="477"/>
      <c r="EW235" s="477"/>
      <c r="EX235" s="477"/>
      <c r="EY235" s="477"/>
      <c r="EZ235" s="477"/>
      <c r="FA235" s="477"/>
      <c r="FB235" s="477"/>
      <c r="FC235" s="477"/>
      <c r="FD235" s="477"/>
      <c r="FE235" s="477"/>
      <c r="FF235" s="477"/>
      <c r="FG235" s="477"/>
      <c r="FH235" s="477"/>
      <c r="FI235" s="477"/>
      <c r="FJ235" s="477"/>
      <c r="FK235" s="477"/>
      <c r="FL235" s="477"/>
      <c r="FM235" s="477"/>
      <c r="FN235" s="477"/>
      <c r="FO235" s="477"/>
      <c r="FP235" s="477"/>
      <c r="FQ235" s="477"/>
      <c r="FR235" s="477"/>
      <c r="FS235" s="477"/>
      <c r="FT235" s="477"/>
      <c r="FU235" s="477"/>
      <c r="FV235" s="477"/>
      <c r="FW235" s="477"/>
      <c r="FX235" s="477"/>
      <c r="FY235" s="477"/>
      <c r="FZ235" s="477"/>
      <c r="GA235" s="477"/>
      <c r="GB235" s="477"/>
      <c r="GC235" s="477"/>
      <c r="GD235" s="477"/>
      <c r="GE235" s="477"/>
      <c r="GF235" s="477"/>
      <c r="GG235" s="477"/>
      <c r="GH235" s="477"/>
      <c r="GI235" s="477"/>
      <c r="GJ235" s="477"/>
      <c r="GK235" s="477"/>
      <c r="GL235" s="477"/>
      <c r="GM235" s="477"/>
      <c r="GN235" s="477"/>
      <c r="GO235" s="477"/>
      <c r="GP235" s="477"/>
      <c r="GQ235" s="477"/>
      <c r="GR235" s="477"/>
      <c r="GS235" s="477"/>
      <c r="GT235" s="477"/>
      <c r="GU235" s="477"/>
      <c r="GV235" s="477"/>
      <c r="GW235" s="477"/>
      <c r="GX235" s="477"/>
      <c r="GY235" s="477"/>
      <c r="GZ235" s="477"/>
      <c r="HA235" s="477"/>
      <c r="HB235" s="477"/>
      <c r="HC235" s="477"/>
      <c r="HD235" s="477"/>
      <c r="HE235" s="477"/>
      <c r="HF235" s="477"/>
      <c r="HG235" s="477"/>
      <c r="HH235" s="477"/>
      <c r="HI235" s="477"/>
      <c r="HJ235" s="477"/>
      <c r="HK235" s="477"/>
      <c r="HL235" s="477"/>
      <c r="HM235" s="477"/>
      <c r="HN235" s="477"/>
      <c r="HO235" s="477"/>
      <c r="HP235" s="477"/>
      <c r="HQ235" s="477"/>
      <c r="HR235" s="477"/>
      <c r="HS235" s="477"/>
      <c r="HT235" s="477"/>
      <c r="HU235" s="477"/>
      <c r="HV235" s="477"/>
      <c r="HW235" s="477"/>
      <c r="HX235" s="477"/>
      <c r="HY235" s="477"/>
    </row>
    <row r="236" spans="1:233" s="718" customFormat="1" ht="14.25" customHeight="1" x14ac:dyDescent="0.3">
      <c r="A236" s="394" t="s">
        <v>216</v>
      </c>
      <c r="B236" s="395" t="s">
        <v>243</v>
      </c>
      <c r="C236" s="395" t="s">
        <v>609</v>
      </c>
      <c r="D236" s="305" t="s">
        <v>496</v>
      </c>
      <c r="E236" s="304" t="s">
        <v>2607</v>
      </c>
      <c r="F236" s="394" t="s">
        <v>194</v>
      </c>
      <c r="G236" s="396" t="s">
        <v>186</v>
      </c>
      <c r="H236" s="304" t="s">
        <v>258</v>
      </c>
      <c r="I236" s="386" t="s">
        <v>111</v>
      </c>
      <c r="J236" s="397" t="s">
        <v>94</v>
      </c>
      <c r="K236" s="398" t="s">
        <v>94</v>
      </c>
      <c r="L236" s="398" t="s">
        <v>94</v>
      </c>
      <c r="M236" s="389" t="s">
        <v>111</v>
      </c>
      <c r="N236" s="399" t="s">
        <v>1220</v>
      </c>
      <c r="O236" s="400" t="s">
        <v>1198</v>
      </c>
      <c r="P236" s="399" t="s">
        <v>2067</v>
      </c>
      <c r="Q236" s="305" t="s">
        <v>1227</v>
      </c>
      <c r="R236" s="401" t="s">
        <v>1236</v>
      </c>
      <c r="S236" s="305" t="s">
        <v>1252</v>
      </c>
      <c r="T236" s="401" t="s">
        <v>1261</v>
      </c>
      <c r="U236" s="403" t="s">
        <v>1161</v>
      </c>
      <c r="V236" s="305" t="s">
        <v>1314</v>
      </c>
      <c r="W236" s="305"/>
      <c r="X236" s="771"/>
      <c r="Y236" s="477"/>
      <c r="Z236" s="477"/>
      <c r="AA236" s="477"/>
      <c r="AB236" s="477"/>
      <c r="AC236" s="477"/>
      <c r="AD236" s="477"/>
      <c r="AE236" s="477"/>
      <c r="AF236" s="477"/>
      <c r="AG236" s="477"/>
      <c r="AH236" s="477"/>
      <c r="AI236" s="477"/>
      <c r="AJ236" s="477"/>
      <c r="AK236" s="477"/>
      <c r="AL236" s="477"/>
      <c r="AM236" s="477"/>
      <c r="AN236" s="477"/>
      <c r="AO236" s="477"/>
      <c r="AP236" s="477"/>
      <c r="AQ236" s="477"/>
      <c r="AR236" s="477"/>
      <c r="AS236" s="477"/>
      <c r="AT236" s="477"/>
      <c r="AU236" s="477"/>
      <c r="AV236" s="477"/>
      <c r="AW236" s="477"/>
      <c r="AX236" s="477"/>
      <c r="AY236" s="477"/>
      <c r="AZ236" s="477"/>
      <c r="BA236" s="477"/>
      <c r="BB236" s="477"/>
      <c r="BC236" s="477"/>
      <c r="BD236" s="477"/>
      <c r="BE236" s="477"/>
      <c r="BF236" s="477"/>
      <c r="BG236" s="477"/>
      <c r="BH236" s="477"/>
      <c r="BI236" s="477"/>
      <c r="BJ236" s="477"/>
      <c r="BK236" s="477"/>
      <c r="BL236" s="477"/>
      <c r="BM236" s="477"/>
      <c r="BN236" s="477"/>
      <c r="BO236" s="477"/>
      <c r="BP236" s="477"/>
      <c r="BQ236" s="477"/>
      <c r="BR236" s="477"/>
      <c r="BS236" s="477"/>
      <c r="BT236" s="477"/>
      <c r="BU236" s="477"/>
      <c r="BV236" s="477"/>
      <c r="BW236" s="477"/>
      <c r="BX236" s="477"/>
      <c r="BY236" s="477"/>
      <c r="BZ236" s="477"/>
      <c r="CA236" s="477"/>
      <c r="CB236" s="477"/>
      <c r="CC236" s="477"/>
      <c r="CD236" s="477"/>
      <c r="CE236" s="477"/>
      <c r="CF236" s="477"/>
      <c r="CG236" s="477"/>
      <c r="CH236" s="477"/>
      <c r="CI236" s="477"/>
      <c r="CJ236" s="477"/>
      <c r="CK236" s="477"/>
      <c r="CL236" s="477"/>
      <c r="CM236" s="477"/>
      <c r="CN236" s="477"/>
      <c r="CO236" s="477"/>
      <c r="CP236" s="477"/>
      <c r="CQ236" s="477"/>
      <c r="CR236" s="477"/>
      <c r="CS236" s="477"/>
      <c r="CT236" s="477"/>
      <c r="CU236" s="477"/>
      <c r="CV236" s="477"/>
      <c r="CW236" s="477"/>
      <c r="CX236" s="477"/>
      <c r="CY236" s="477"/>
      <c r="CZ236" s="477"/>
      <c r="DA236" s="477"/>
      <c r="DB236" s="477"/>
      <c r="DC236" s="477"/>
      <c r="DD236" s="477"/>
      <c r="DE236" s="477"/>
      <c r="DF236" s="477"/>
      <c r="DG236" s="477"/>
      <c r="DH236" s="477"/>
      <c r="DI236" s="477"/>
      <c r="DJ236" s="477"/>
      <c r="DK236" s="477"/>
      <c r="DL236" s="477"/>
      <c r="DM236" s="477"/>
      <c r="DN236" s="477"/>
      <c r="DO236" s="477"/>
      <c r="DP236" s="477"/>
      <c r="DQ236" s="477"/>
      <c r="DR236" s="477"/>
      <c r="DS236" s="477"/>
      <c r="DT236" s="477"/>
      <c r="DU236" s="477"/>
      <c r="DV236" s="477"/>
      <c r="DW236" s="477"/>
      <c r="DX236" s="477"/>
      <c r="DY236" s="477"/>
      <c r="DZ236" s="477"/>
      <c r="EA236" s="477"/>
      <c r="EB236" s="477"/>
      <c r="EC236" s="477"/>
      <c r="ED236" s="477"/>
      <c r="EE236" s="477"/>
      <c r="EF236" s="477"/>
      <c r="EG236" s="477"/>
      <c r="EH236" s="477"/>
      <c r="EI236" s="477"/>
      <c r="EJ236" s="477"/>
      <c r="EK236" s="477"/>
      <c r="EL236" s="477"/>
      <c r="EM236" s="477"/>
      <c r="EN236" s="477"/>
      <c r="EO236" s="477"/>
      <c r="EP236" s="477"/>
      <c r="EQ236" s="477"/>
      <c r="ER236" s="477"/>
      <c r="ES236" s="477"/>
      <c r="ET236" s="477"/>
      <c r="EU236" s="477"/>
      <c r="EV236" s="477"/>
      <c r="EW236" s="477"/>
      <c r="EX236" s="477"/>
      <c r="EY236" s="477"/>
      <c r="EZ236" s="477"/>
      <c r="FA236" s="477"/>
      <c r="FB236" s="477"/>
      <c r="FC236" s="477"/>
      <c r="FD236" s="477"/>
      <c r="FE236" s="477"/>
      <c r="FF236" s="477"/>
      <c r="FG236" s="477"/>
      <c r="FH236" s="477"/>
      <c r="FI236" s="477"/>
      <c r="FJ236" s="477"/>
      <c r="FK236" s="477"/>
      <c r="FL236" s="477"/>
      <c r="FM236" s="477"/>
      <c r="FN236" s="477"/>
      <c r="FO236" s="477"/>
      <c r="FP236" s="477"/>
      <c r="FQ236" s="477"/>
      <c r="FR236" s="477"/>
      <c r="FS236" s="477"/>
      <c r="FT236" s="477"/>
      <c r="FU236" s="477"/>
      <c r="FV236" s="477"/>
      <c r="FW236" s="477"/>
      <c r="FX236" s="477"/>
      <c r="FY236" s="477"/>
      <c r="FZ236" s="477"/>
      <c r="GA236" s="477"/>
      <c r="GB236" s="477"/>
      <c r="GC236" s="477"/>
      <c r="GD236" s="477"/>
      <c r="GE236" s="477"/>
      <c r="GF236" s="477"/>
      <c r="GG236" s="477"/>
      <c r="GH236" s="477"/>
      <c r="GI236" s="477"/>
      <c r="GJ236" s="477"/>
      <c r="GK236" s="477"/>
      <c r="GL236" s="477"/>
      <c r="GM236" s="477"/>
      <c r="GN236" s="477"/>
      <c r="GO236" s="477"/>
      <c r="GP236" s="477"/>
      <c r="GQ236" s="477"/>
      <c r="GR236" s="477"/>
      <c r="GS236" s="477"/>
      <c r="GT236" s="477"/>
      <c r="GU236" s="477"/>
      <c r="GV236" s="477"/>
      <c r="GW236" s="477"/>
      <c r="GX236" s="477"/>
      <c r="GY236" s="477"/>
      <c r="GZ236" s="477"/>
      <c r="HA236" s="477"/>
      <c r="HB236" s="477"/>
      <c r="HC236" s="477"/>
      <c r="HD236" s="477"/>
      <c r="HE236" s="477"/>
      <c r="HF236" s="477"/>
      <c r="HG236" s="477"/>
      <c r="HH236" s="477"/>
      <c r="HI236" s="477"/>
      <c r="HJ236" s="477"/>
      <c r="HK236" s="477"/>
      <c r="HL236" s="477"/>
      <c r="HM236" s="477"/>
      <c r="HN236" s="477"/>
      <c r="HO236" s="477"/>
      <c r="HP236" s="477"/>
      <c r="HQ236" s="477"/>
      <c r="HR236" s="477"/>
      <c r="HS236" s="477"/>
      <c r="HT236" s="477"/>
      <c r="HU236" s="477"/>
      <c r="HV236" s="477"/>
      <c r="HW236" s="477"/>
      <c r="HX236" s="477"/>
      <c r="HY236" s="477"/>
    </row>
    <row r="237" spans="1:233" s="718" customFormat="1" ht="15" customHeight="1" x14ac:dyDescent="0.3">
      <c r="A237" s="394" t="s">
        <v>216</v>
      </c>
      <c r="B237" s="395" t="s">
        <v>243</v>
      </c>
      <c r="C237" s="395" t="s">
        <v>609</v>
      </c>
      <c r="D237" s="305" t="s">
        <v>497</v>
      </c>
      <c r="E237" s="304" t="s">
        <v>2609</v>
      </c>
      <c r="F237" s="394" t="s">
        <v>194</v>
      </c>
      <c r="G237" s="396" t="s">
        <v>186</v>
      </c>
      <c r="H237" s="304" t="s">
        <v>258</v>
      </c>
      <c r="I237" s="386" t="s">
        <v>111</v>
      </c>
      <c r="J237" s="397" t="s">
        <v>94</v>
      </c>
      <c r="K237" s="398" t="s">
        <v>94</v>
      </c>
      <c r="L237" s="398" t="s">
        <v>94</v>
      </c>
      <c r="M237" s="389" t="s">
        <v>111</v>
      </c>
      <c r="N237" s="399" t="s">
        <v>1220</v>
      </c>
      <c r="O237" s="400" t="s">
        <v>1198</v>
      </c>
      <c r="P237" s="399" t="s">
        <v>2067</v>
      </c>
      <c r="Q237" s="305" t="s">
        <v>1227</v>
      </c>
      <c r="R237" s="401" t="s">
        <v>1236</v>
      </c>
      <c r="S237" s="305" t="s">
        <v>1252</v>
      </c>
      <c r="T237" s="401" t="s">
        <v>1261</v>
      </c>
      <c r="U237" s="403" t="s">
        <v>1161</v>
      </c>
      <c r="V237" s="305" t="s">
        <v>1314</v>
      </c>
      <c r="W237" s="305"/>
      <c r="X237" s="771"/>
      <c r="Y237" s="477"/>
      <c r="Z237" s="477"/>
      <c r="AA237" s="477"/>
      <c r="AB237" s="477"/>
      <c r="AC237" s="477"/>
      <c r="AD237" s="477"/>
      <c r="AE237" s="477"/>
      <c r="AF237" s="477"/>
      <c r="AG237" s="477"/>
      <c r="AH237" s="477"/>
      <c r="AI237" s="477"/>
      <c r="AJ237" s="477"/>
      <c r="AK237" s="477"/>
      <c r="AL237" s="477"/>
      <c r="AM237" s="477"/>
      <c r="AN237" s="477"/>
      <c r="AO237" s="477"/>
      <c r="AP237" s="477"/>
      <c r="AQ237" s="477"/>
      <c r="AR237" s="477"/>
      <c r="AS237" s="477"/>
      <c r="AT237" s="477"/>
      <c r="AU237" s="477"/>
      <c r="AV237" s="477"/>
      <c r="AW237" s="477"/>
      <c r="AX237" s="477"/>
      <c r="AY237" s="477"/>
      <c r="AZ237" s="477"/>
      <c r="BA237" s="477"/>
      <c r="BB237" s="477"/>
      <c r="BC237" s="477"/>
      <c r="BD237" s="477"/>
      <c r="BE237" s="477"/>
      <c r="BF237" s="477"/>
      <c r="BG237" s="477"/>
      <c r="BH237" s="477"/>
      <c r="BI237" s="477"/>
      <c r="BJ237" s="477"/>
      <c r="BK237" s="477"/>
      <c r="BL237" s="477"/>
      <c r="BM237" s="477"/>
      <c r="BN237" s="477"/>
      <c r="BO237" s="477"/>
      <c r="BP237" s="477"/>
      <c r="BQ237" s="477"/>
      <c r="BR237" s="477"/>
      <c r="BS237" s="477"/>
      <c r="BT237" s="477"/>
      <c r="BU237" s="477"/>
      <c r="BV237" s="477"/>
      <c r="BW237" s="477"/>
      <c r="BX237" s="477"/>
      <c r="BY237" s="477"/>
      <c r="BZ237" s="477"/>
      <c r="CA237" s="477"/>
      <c r="CB237" s="477"/>
      <c r="CC237" s="477"/>
      <c r="CD237" s="477"/>
      <c r="CE237" s="477"/>
      <c r="CF237" s="477"/>
      <c r="CG237" s="477"/>
      <c r="CH237" s="477"/>
      <c r="CI237" s="477"/>
      <c r="CJ237" s="477"/>
      <c r="CK237" s="477"/>
      <c r="CL237" s="477"/>
      <c r="CM237" s="477"/>
      <c r="CN237" s="477"/>
      <c r="CO237" s="477"/>
      <c r="CP237" s="477"/>
      <c r="CQ237" s="477"/>
      <c r="CR237" s="477"/>
      <c r="CS237" s="477"/>
      <c r="CT237" s="477"/>
      <c r="CU237" s="477"/>
      <c r="CV237" s="477"/>
      <c r="CW237" s="477"/>
      <c r="CX237" s="477"/>
      <c r="CY237" s="477"/>
      <c r="CZ237" s="477"/>
      <c r="DA237" s="477"/>
      <c r="DB237" s="477"/>
      <c r="DC237" s="477"/>
      <c r="DD237" s="477"/>
      <c r="DE237" s="477"/>
      <c r="DF237" s="477"/>
      <c r="DG237" s="477"/>
      <c r="DH237" s="477"/>
      <c r="DI237" s="477"/>
      <c r="DJ237" s="477"/>
      <c r="DK237" s="477"/>
      <c r="DL237" s="477"/>
      <c r="DM237" s="477"/>
      <c r="DN237" s="477"/>
      <c r="DO237" s="477"/>
      <c r="DP237" s="477"/>
      <c r="DQ237" s="477"/>
      <c r="DR237" s="477"/>
      <c r="DS237" s="477"/>
      <c r="DT237" s="477"/>
      <c r="DU237" s="477"/>
      <c r="DV237" s="477"/>
      <c r="DW237" s="477"/>
      <c r="DX237" s="477"/>
      <c r="DY237" s="477"/>
      <c r="DZ237" s="477"/>
      <c r="EA237" s="477"/>
      <c r="EB237" s="477"/>
      <c r="EC237" s="477"/>
      <c r="ED237" s="477"/>
      <c r="EE237" s="477"/>
      <c r="EF237" s="477"/>
      <c r="EG237" s="477"/>
      <c r="EH237" s="477"/>
      <c r="EI237" s="477"/>
      <c r="EJ237" s="477"/>
      <c r="EK237" s="477"/>
      <c r="EL237" s="477"/>
      <c r="EM237" s="477"/>
      <c r="EN237" s="477"/>
      <c r="EO237" s="477"/>
      <c r="EP237" s="477"/>
      <c r="EQ237" s="477"/>
      <c r="ER237" s="477"/>
      <c r="ES237" s="477"/>
      <c r="ET237" s="477"/>
      <c r="EU237" s="477"/>
      <c r="EV237" s="477"/>
      <c r="EW237" s="477"/>
      <c r="EX237" s="477"/>
      <c r="EY237" s="477"/>
      <c r="EZ237" s="477"/>
      <c r="FA237" s="477"/>
      <c r="FB237" s="477"/>
      <c r="FC237" s="477"/>
      <c r="FD237" s="477"/>
      <c r="FE237" s="477"/>
      <c r="FF237" s="477"/>
      <c r="FG237" s="477"/>
      <c r="FH237" s="477"/>
      <c r="FI237" s="477"/>
      <c r="FJ237" s="477"/>
      <c r="FK237" s="477"/>
      <c r="FL237" s="477"/>
      <c r="FM237" s="477"/>
      <c r="FN237" s="477"/>
      <c r="FO237" s="477"/>
      <c r="FP237" s="477"/>
      <c r="FQ237" s="477"/>
      <c r="FR237" s="477"/>
      <c r="FS237" s="477"/>
      <c r="FT237" s="477"/>
      <c r="FU237" s="477"/>
      <c r="FV237" s="477"/>
      <c r="FW237" s="477"/>
      <c r="FX237" s="477"/>
      <c r="FY237" s="477"/>
      <c r="FZ237" s="477"/>
      <c r="GA237" s="477"/>
      <c r="GB237" s="477"/>
      <c r="GC237" s="477"/>
      <c r="GD237" s="477"/>
      <c r="GE237" s="477"/>
      <c r="GF237" s="477"/>
      <c r="GG237" s="477"/>
      <c r="GH237" s="477"/>
      <c r="GI237" s="477"/>
      <c r="GJ237" s="477"/>
      <c r="GK237" s="477"/>
      <c r="GL237" s="477"/>
      <c r="GM237" s="477"/>
      <c r="GN237" s="477"/>
      <c r="GO237" s="477"/>
      <c r="GP237" s="477"/>
      <c r="GQ237" s="477"/>
      <c r="GR237" s="477"/>
      <c r="GS237" s="477"/>
      <c r="GT237" s="477"/>
      <c r="GU237" s="477"/>
      <c r="GV237" s="477"/>
      <c r="GW237" s="477"/>
      <c r="GX237" s="477"/>
      <c r="GY237" s="477"/>
      <c r="GZ237" s="477"/>
      <c r="HA237" s="477"/>
      <c r="HB237" s="477"/>
      <c r="HC237" s="477"/>
      <c r="HD237" s="477"/>
      <c r="HE237" s="477"/>
      <c r="HF237" s="477"/>
      <c r="HG237" s="477"/>
      <c r="HH237" s="477"/>
      <c r="HI237" s="477"/>
      <c r="HJ237" s="477"/>
      <c r="HK237" s="477"/>
      <c r="HL237" s="477"/>
      <c r="HM237" s="477"/>
      <c r="HN237" s="477"/>
      <c r="HO237" s="477"/>
      <c r="HP237" s="477"/>
      <c r="HQ237" s="477"/>
      <c r="HR237" s="477"/>
      <c r="HS237" s="477"/>
      <c r="HT237" s="477"/>
      <c r="HU237" s="477"/>
      <c r="HV237" s="477"/>
      <c r="HW237" s="477"/>
      <c r="HX237" s="477"/>
      <c r="HY237" s="477"/>
    </row>
    <row r="238" spans="1:233" s="718" customFormat="1" ht="14.25" customHeight="1" x14ac:dyDescent="0.3">
      <c r="A238" s="394" t="s">
        <v>216</v>
      </c>
      <c r="B238" s="395" t="s">
        <v>243</v>
      </c>
      <c r="C238" s="395" t="s">
        <v>609</v>
      </c>
      <c r="D238" s="305" t="s">
        <v>498</v>
      </c>
      <c r="E238" s="304" t="s">
        <v>2614</v>
      </c>
      <c r="F238" s="394" t="s">
        <v>194</v>
      </c>
      <c r="G238" s="396" t="s">
        <v>186</v>
      </c>
      <c r="H238" s="304" t="s">
        <v>258</v>
      </c>
      <c r="I238" s="386" t="s">
        <v>111</v>
      </c>
      <c r="J238" s="397" t="s">
        <v>94</v>
      </c>
      <c r="K238" s="398" t="s">
        <v>94</v>
      </c>
      <c r="L238" s="398" t="s">
        <v>94</v>
      </c>
      <c r="M238" s="389" t="s">
        <v>111</v>
      </c>
      <c r="N238" s="399" t="s">
        <v>1220</v>
      </c>
      <c r="O238" s="400" t="s">
        <v>1198</v>
      </c>
      <c r="P238" s="399" t="s">
        <v>2067</v>
      </c>
      <c r="Q238" s="305" t="s">
        <v>1227</v>
      </c>
      <c r="R238" s="401" t="s">
        <v>1236</v>
      </c>
      <c r="S238" s="305" t="s">
        <v>1252</v>
      </c>
      <c r="T238" s="401" t="s">
        <v>1261</v>
      </c>
      <c r="U238" s="403" t="s">
        <v>1161</v>
      </c>
      <c r="V238" s="305" t="s">
        <v>1314</v>
      </c>
      <c r="W238" s="305"/>
      <c r="X238" s="771"/>
      <c r="Y238" s="477"/>
      <c r="Z238" s="477"/>
      <c r="AA238" s="477"/>
      <c r="AB238" s="477"/>
      <c r="AC238" s="477"/>
      <c r="AD238" s="477"/>
      <c r="AE238" s="477"/>
      <c r="AF238" s="477"/>
      <c r="AG238" s="477"/>
      <c r="AH238" s="477"/>
      <c r="AI238" s="477"/>
      <c r="AJ238" s="477"/>
      <c r="AK238" s="477"/>
      <c r="AL238" s="477"/>
      <c r="AM238" s="477"/>
      <c r="AN238" s="477"/>
      <c r="AO238" s="477"/>
      <c r="AP238" s="477"/>
      <c r="AQ238" s="477"/>
      <c r="AR238" s="477"/>
      <c r="AS238" s="477"/>
      <c r="AT238" s="477"/>
      <c r="AU238" s="477"/>
      <c r="AV238" s="477"/>
      <c r="AW238" s="477"/>
      <c r="AX238" s="477"/>
      <c r="AY238" s="477"/>
      <c r="AZ238" s="477"/>
      <c r="BA238" s="477"/>
      <c r="BB238" s="477"/>
      <c r="BC238" s="477"/>
      <c r="BD238" s="477"/>
      <c r="BE238" s="477"/>
      <c r="BF238" s="477"/>
      <c r="BG238" s="477"/>
      <c r="BH238" s="477"/>
      <c r="BI238" s="477"/>
      <c r="BJ238" s="477"/>
      <c r="BK238" s="477"/>
      <c r="BL238" s="477"/>
      <c r="BM238" s="477"/>
      <c r="BN238" s="477"/>
      <c r="BO238" s="477"/>
      <c r="BP238" s="477"/>
      <c r="BQ238" s="477"/>
      <c r="BR238" s="477"/>
      <c r="BS238" s="477"/>
      <c r="BT238" s="477"/>
      <c r="BU238" s="477"/>
      <c r="BV238" s="477"/>
      <c r="BW238" s="477"/>
      <c r="BX238" s="477"/>
      <c r="BY238" s="477"/>
      <c r="BZ238" s="477"/>
      <c r="CA238" s="477"/>
      <c r="CB238" s="477"/>
      <c r="CC238" s="477"/>
      <c r="CD238" s="477"/>
      <c r="CE238" s="477"/>
      <c r="CF238" s="477"/>
      <c r="CG238" s="477"/>
      <c r="CH238" s="477"/>
      <c r="CI238" s="477"/>
      <c r="CJ238" s="477"/>
      <c r="CK238" s="477"/>
      <c r="CL238" s="477"/>
      <c r="CM238" s="477"/>
      <c r="CN238" s="477"/>
      <c r="CO238" s="477"/>
      <c r="CP238" s="477"/>
      <c r="CQ238" s="477"/>
      <c r="CR238" s="477"/>
      <c r="CS238" s="477"/>
      <c r="CT238" s="477"/>
      <c r="CU238" s="477"/>
      <c r="CV238" s="477"/>
      <c r="CW238" s="477"/>
      <c r="CX238" s="477"/>
      <c r="CY238" s="477"/>
      <c r="CZ238" s="477"/>
      <c r="DA238" s="477"/>
      <c r="DB238" s="477"/>
      <c r="DC238" s="477"/>
      <c r="DD238" s="477"/>
      <c r="DE238" s="477"/>
      <c r="DF238" s="477"/>
      <c r="DG238" s="477"/>
      <c r="DH238" s="477"/>
      <c r="DI238" s="477"/>
      <c r="DJ238" s="477"/>
      <c r="DK238" s="477"/>
      <c r="DL238" s="477"/>
      <c r="DM238" s="477"/>
      <c r="DN238" s="477"/>
      <c r="DO238" s="477"/>
      <c r="DP238" s="477"/>
      <c r="DQ238" s="477"/>
      <c r="DR238" s="477"/>
      <c r="DS238" s="477"/>
      <c r="DT238" s="477"/>
      <c r="DU238" s="477"/>
      <c r="DV238" s="477"/>
      <c r="DW238" s="477"/>
      <c r="DX238" s="477"/>
      <c r="DY238" s="477"/>
      <c r="DZ238" s="477"/>
      <c r="EA238" s="477"/>
      <c r="EB238" s="477"/>
      <c r="EC238" s="477"/>
      <c r="ED238" s="477"/>
      <c r="EE238" s="477"/>
      <c r="EF238" s="477"/>
      <c r="EG238" s="477"/>
      <c r="EH238" s="477"/>
      <c r="EI238" s="477"/>
      <c r="EJ238" s="477"/>
      <c r="EK238" s="477"/>
      <c r="EL238" s="477"/>
      <c r="EM238" s="477"/>
      <c r="EN238" s="477"/>
      <c r="EO238" s="477"/>
      <c r="EP238" s="477"/>
      <c r="EQ238" s="477"/>
      <c r="ER238" s="477"/>
      <c r="ES238" s="477"/>
      <c r="ET238" s="477"/>
      <c r="EU238" s="477"/>
      <c r="EV238" s="477"/>
      <c r="EW238" s="477"/>
      <c r="EX238" s="477"/>
      <c r="EY238" s="477"/>
      <c r="EZ238" s="477"/>
      <c r="FA238" s="477"/>
      <c r="FB238" s="477"/>
      <c r="FC238" s="477"/>
      <c r="FD238" s="477"/>
      <c r="FE238" s="477"/>
      <c r="FF238" s="477"/>
      <c r="FG238" s="477"/>
      <c r="FH238" s="477"/>
      <c r="FI238" s="477"/>
      <c r="FJ238" s="477"/>
      <c r="FK238" s="477"/>
      <c r="FL238" s="477"/>
      <c r="FM238" s="477"/>
      <c r="FN238" s="477"/>
      <c r="FO238" s="477"/>
      <c r="FP238" s="477"/>
      <c r="FQ238" s="477"/>
      <c r="FR238" s="477"/>
      <c r="FS238" s="477"/>
      <c r="FT238" s="477"/>
      <c r="FU238" s="477"/>
      <c r="FV238" s="477"/>
      <c r="FW238" s="477"/>
      <c r="FX238" s="477"/>
      <c r="FY238" s="477"/>
      <c r="FZ238" s="477"/>
      <c r="GA238" s="477"/>
      <c r="GB238" s="477"/>
      <c r="GC238" s="477"/>
      <c r="GD238" s="477"/>
      <c r="GE238" s="477"/>
      <c r="GF238" s="477"/>
      <c r="GG238" s="477"/>
      <c r="GH238" s="477"/>
      <c r="GI238" s="477"/>
      <c r="GJ238" s="477"/>
      <c r="GK238" s="477"/>
      <c r="GL238" s="477"/>
      <c r="GM238" s="477"/>
      <c r="GN238" s="477"/>
      <c r="GO238" s="477"/>
      <c r="GP238" s="477"/>
      <c r="GQ238" s="477"/>
      <c r="GR238" s="477"/>
      <c r="GS238" s="477"/>
      <c r="GT238" s="477"/>
      <c r="GU238" s="477"/>
      <c r="GV238" s="477"/>
      <c r="GW238" s="477"/>
      <c r="GX238" s="477"/>
      <c r="GY238" s="477"/>
      <c r="GZ238" s="477"/>
      <c r="HA238" s="477"/>
      <c r="HB238" s="477"/>
      <c r="HC238" s="477"/>
      <c r="HD238" s="477"/>
      <c r="HE238" s="477"/>
      <c r="HF238" s="477"/>
      <c r="HG238" s="477"/>
      <c r="HH238" s="477"/>
      <c r="HI238" s="477"/>
      <c r="HJ238" s="477"/>
      <c r="HK238" s="477"/>
      <c r="HL238" s="477"/>
      <c r="HM238" s="477"/>
      <c r="HN238" s="477"/>
      <c r="HO238" s="477"/>
      <c r="HP238" s="477"/>
      <c r="HQ238" s="477"/>
      <c r="HR238" s="477"/>
      <c r="HS238" s="477"/>
      <c r="HT238" s="477"/>
      <c r="HU238" s="477"/>
      <c r="HV238" s="477"/>
      <c r="HW238" s="477"/>
      <c r="HX238" s="477"/>
      <c r="HY238" s="477"/>
    </row>
    <row r="239" spans="1:233" s="2" customFormat="1" ht="14.25" customHeight="1" x14ac:dyDescent="0.3">
      <c r="A239" s="394" t="s">
        <v>216</v>
      </c>
      <c r="B239" s="395" t="s">
        <v>243</v>
      </c>
      <c r="C239" s="395" t="s">
        <v>609</v>
      </c>
      <c r="D239" s="305" t="s">
        <v>473</v>
      </c>
      <c r="E239" s="304" t="s">
        <v>2631</v>
      </c>
      <c r="F239" s="394" t="s">
        <v>194</v>
      </c>
      <c r="G239" s="396" t="s">
        <v>186</v>
      </c>
      <c r="H239" s="304" t="s">
        <v>258</v>
      </c>
      <c r="I239" s="386" t="s">
        <v>199</v>
      </c>
      <c r="J239" s="397" t="s">
        <v>2065</v>
      </c>
      <c r="K239" s="398" t="s">
        <v>104</v>
      </c>
      <c r="L239" s="398" t="s">
        <v>104</v>
      </c>
      <c r="M239" s="389" t="s">
        <v>43</v>
      </c>
      <c r="N239" s="399" t="s">
        <v>1218</v>
      </c>
      <c r="O239" s="400" t="s">
        <v>1183</v>
      </c>
      <c r="P239" s="399" t="s">
        <v>2069</v>
      </c>
      <c r="Q239" s="305" t="s">
        <v>1223</v>
      </c>
      <c r="R239" s="401" t="s">
        <v>1242</v>
      </c>
      <c r="S239" s="305" t="s">
        <v>1254</v>
      </c>
      <c r="T239" s="401" t="s">
        <v>1261</v>
      </c>
      <c r="U239" s="403" t="s">
        <v>1161</v>
      </c>
      <c r="V239" s="305" t="s">
        <v>1314</v>
      </c>
      <c r="W239" s="305"/>
      <c r="X239" s="771"/>
    </row>
    <row r="240" spans="1:233" ht="14.25" customHeight="1" x14ac:dyDescent="0.3">
      <c r="A240" s="394" t="s">
        <v>216</v>
      </c>
      <c r="B240" s="395" t="s">
        <v>243</v>
      </c>
      <c r="C240" s="395" t="s">
        <v>609</v>
      </c>
      <c r="D240" s="305" t="s">
        <v>475</v>
      </c>
      <c r="E240" s="304" t="s">
        <v>2633</v>
      </c>
      <c r="F240" s="394" t="s">
        <v>194</v>
      </c>
      <c r="G240" s="396" t="s">
        <v>186</v>
      </c>
      <c r="H240" s="304" t="s">
        <v>258</v>
      </c>
      <c r="I240" s="386" t="s">
        <v>199</v>
      </c>
      <c r="J240" s="397" t="s">
        <v>2065</v>
      </c>
      <c r="K240" s="398" t="s">
        <v>104</v>
      </c>
      <c r="L240" s="398" t="s">
        <v>104</v>
      </c>
      <c r="M240" s="389" t="s">
        <v>43</v>
      </c>
      <c r="N240" s="399" t="s">
        <v>1218</v>
      </c>
      <c r="O240" s="400" t="s">
        <v>1183</v>
      </c>
      <c r="P240" s="399" t="s">
        <v>2069</v>
      </c>
      <c r="Q240" s="305" t="s">
        <v>1223</v>
      </c>
      <c r="R240" s="401" t="s">
        <v>1242</v>
      </c>
      <c r="S240" s="305" t="s">
        <v>1254</v>
      </c>
      <c r="T240" s="401" t="s">
        <v>1261</v>
      </c>
      <c r="U240" s="403" t="s">
        <v>1161</v>
      </c>
      <c r="V240" s="305" t="s">
        <v>1314</v>
      </c>
      <c r="W240" s="305"/>
      <c r="X240" s="771"/>
    </row>
    <row r="241" spans="1:24" ht="14.25" customHeight="1" x14ac:dyDescent="0.3">
      <c r="A241" s="394" t="s">
        <v>216</v>
      </c>
      <c r="B241" s="395" t="s">
        <v>243</v>
      </c>
      <c r="C241" s="395" t="s">
        <v>244</v>
      </c>
      <c r="D241" s="305" t="s">
        <v>612</v>
      </c>
      <c r="E241" s="304" t="s">
        <v>2511</v>
      </c>
      <c r="F241" s="394" t="s">
        <v>194</v>
      </c>
      <c r="G241" s="396" t="s">
        <v>186</v>
      </c>
      <c r="H241" s="304" t="s">
        <v>258</v>
      </c>
      <c r="I241" s="386" t="s">
        <v>1148</v>
      </c>
      <c r="J241" s="397" t="s">
        <v>2065</v>
      </c>
      <c r="K241" s="398" t="s">
        <v>1202</v>
      </c>
      <c r="L241" s="398" t="s">
        <v>1204</v>
      </c>
      <c r="M241" s="389" t="s">
        <v>102</v>
      </c>
      <c r="N241" s="399" t="s">
        <v>1220</v>
      </c>
      <c r="O241" s="400" t="s">
        <v>1198</v>
      </c>
      <c r="P241" s="399" t="s">
        <v>2067</v>
      </c>
      <c r="Q241" s="305" t="s">
        <v>1227</v>
      </c>
      <c r="R241" s="401" t="s">
        <v>1237</v>
      </c>
      <c r="S241" s="305" t="s">
        <v>1253</v>
      </c>
      <c r="T241" s="401" t="s">
        <v>1261</v>
      </c>
      <c r="U241" s="402" t="s">
        <v>1161</v>
      </c>
      <c r="V241" s="305" t="s">
        <v>1268</v>
      </c>
      <c r="W241" s="305"/>
      <c r="X241" s="771"/>
    </row>
    <row r="242" spans="1:24" ht="14.25" customHeight="1" x14ac:dyDescent="0.3">
      <c r="A242" s="394" t="s">
        <v>216</v>
      </c>
      <c r="B242" s="395" t="s">
        <v>243</v>
      </c>
      <c r="C242" s="395" t="s">
        <v>244</v>
      </c>
      <c r="D242" s="305" t="s">
        <v>614</v>
      </c>
      <c r="E242" s="304" t="s">
        <v>2524</v>
      </c>
      <c r="F242" s="394" t="s">
        <v>194</v>
      </c>
      <c r="G242" s="396" t="s">
        <v>186</v>
      </c>
      <c r="H242" s="304" t="s">
        <v>258</v>
      </c>
      <c r="I242" s="386" t="s">
        <v>208</v>
      </c>
      <c r="J242" s="397" t="s">
        <v>94</v>
      </c>
      <c r="K242" s="398" t="s">
        <v>94</v>
      </c>
      <c r="L242" s="398" t="s">
        <v>94</v>
      </c>
      <c r="M242" s="389" t="s">
        <v>111</v>
      </c>
      <c r="N242" s="399" t="s">
        <v>1219</v>
      </c>
      <c r="O242" s="400" t="s">
        <v>1193</v>
      </c>
      <c r="P242" s="399" t="s">
        <v>2066</v>
      </c>
      <c r="Q242" s="305" t="s">
        <v>1229</v>
      </c>
      <c r="R242" s="401" t="s">
        <v>1232</v>
      </c>
      <c r="S242" s="305" t="s">
        <v>1250</v>
      </c>
      <c r="T242" s="401" t="s">
        <v>1262</v>
      </c>
      <c r="U242" s="402" t="s">
        <v>1157</v>
      </c>
      <c r="V242" s="305" t="s">
        <v>1308</v>
      </c>
      <c r="W242" s="305"/>
      <c r="X242" s="771"/>
    </row>
    <row r="243" spans="1:24" ht="14.25" customHeight="1" x14ac:dyDescent="0.3">
      <c r="A243" s="394" t="s">
        <v>216</v>
      </c>
      <c r="B243" s="395" t="s">
        <v>243</v>
      </c>
      <c r="C243" s="395" t="s">
        <v>244</v>
      </c>
      <c r="D243" s="305" t="s">
        <v>615</v>
      </c>
      <c r="E243" s="304" t="s">
        <v>2531</v>
      </c>
      <c r="F243" s="394" t="s">
        <v>194</v>
      </c>
      <c r="G243" s="396" t="s">
        <v>186</v>
      </c>
      <c r="H243" s="304" t="s">
        <v>258</v>
      </c>
      <c r="I243" s="386" t="s">
        <v>208</v>
      </c>
      <c r="J243" s="397" t="s">
        <v>2065</v>
      </c>
      <c r="K243" s="398" t="s">
        <v>1202</v>
      </c>
      <c r="L243" s="398" t="s">
        <v>1204</v>
      </c>
      <c r="M243" s="389" t="s">
        <v>110</v>
      </c>
      <c r="N243" s="399" t="s">
        <v>1219</v>
      </c>
      <c r="O243" s="400" t="s">
        <v>1193</v>
      </c>
      <c r="P243" s="399" t="s">
        <v>2066</v>
      </c>
      <c r="Q243" s="305" t="s">
        <v>1229</v>
      </c>
      <c r="R243" s="401" t="s">
        <v>1232</v>
      </c>
      <c r="S243" s="305" t="s">
        <v>1250</v>
      </c>
      <c r="T243" s="401" t="s">
        <v>1261</v>
      </c>
      <c r="U243" s="405" t="s">
        <v>1161</v>
      </c>
      <c r="V243" s="305" t="s">
        <v>1279</v>
      </c>
      <c r="W243" s="305"/>
      <c r="X243" s="771"/>
    </row>
    <row r="244" spans="1:24" ht="14.25" customHeight="1" x14ac:dyDescent="0.3">
      <c r="A244" s="394" t="s">
        <v>216</v>
      </c>
      <c r="B244" s="395" t="s">
        <v>243</v>
      </c>
      <c r="C244" s="395" t="s">
        <v>244</v>
      </c>
      <c r="D244" s="305" t="s">
        <v>617</v>
      </c>
      <c r="E244" s="304" t="s">
        <v>2538</v>
      </c>
      <c r="F244" s="394" t="s">
        <v>194</v>
      </c>
      <c r="G244" s="396" t="s">
        <v>186</v>
      </c>
      <c r="H244" s="304" t="s">
        <v>258</v>
      </c>
      <c r="I244" s="386" t="s">
        <v>191</v>
      </c>
      <c r="J244" s="397" t="s">
        <v>2065</v>
      </c>
      <c r="K244" s="398" t="s">
        <v>1202</v>
      </c>
      <c r="L244" s="398" t="s">
        <v>1203</v>
      </c>
      <c r="M244" s="389" t="s">
        <v>121</v>
      </c>
      <c r="N244" s="408" t="s">
        <v>1219</v>
      </c>
      <c r="O244" s="409" t="s">
        <v>1197</v>
      </c>
      <c r="P244" s="408" t="s">
        <v>2066</v>
      </c>
      <c r="Q244" s="305" t="s">
        <v>1229</v>
      </c>
      <c r="R244" s="401" t="s">
        <v>1232</v>
      </c>
      <c r="S244" s="305" t="s">
        <v>1250</v>
      </c>
      <c r="T244" s="401" t="s">
        <v>1261</v>
      </c>
      <c r="U244" s="402" t="s">
        <v>1161</v>
      </c>
      <c r="V244" s="305" t="s">
        <v>1315</v>
      </c>
      <c r="W244" s="305"/>
      <c r="X244" s="771"/>
    </row>
    <row r="245" spans="1:24" ht="14.5" customHeight="1" x14ac:dyDescent="0.3">
      <c r="A245" s="394" t="s">
        <v>216</v>
      </c>
      <c r="B245" s="395" t="s">
        <v>243</v>
      </c>
      <c r="C245" s="395" t="s">
        <v>244</v>
      </c>
      <c r="D245" s="305" t="s">
        <v>245</v>
      </c>
      <c r="E245" s="304" t="s">
        <v>2554</v>
      </c>
      <c r="F245" s="394" t="s">
        <v>194</v>
      </c>
      <c r="G245" s="396" t="s">
        <v>186</v>
      </c>
      <c r="H245" s="304" t="s">
        <v>258</v>
      </c>
      <c r="I245" s="386" t="s">
        <v>191</v>
      </c>
      <c r="J245" s="397" t="s">
        <v>94</v>
      </c>
      <c r="K245" s="398" t="s">
        <v>94</v>
      </c>
      <c r="L245" s="398" t="s">
        <v>94</v>
      </c>
      <c r="M245" s="389" t="s">
        <v>1212</v>
      </c>
      <c r="N245" s="399" t="s">
        <v>1219</v>
      </c>
      <c r="O245" s="400" t="s">
        <v>1197</v>
      </c>
      <c r="P245" s="399" t="s">
        <v>2066</v>
      </c>
      <c r="Q245" s="305" t="s">
        <v>1229</v>
      </c>
      <c r="R245" s="401" t="s">
        <v>1230</v>
      </c>
      <c r="S245" s="305" t="s">
        <v>1251</v>
      </c>
      <c r="T245" s="401" t="s">
        <v>1261</v>
      </c>
      <c r="U245" s="402" t="s">
        <v>1161</v>
      </c>
      <c r="V245" s="305" t="s">
        <v>1314</v>
      </c>
      <c r="W245" s="305"/>
      <c r="X245" s="771"/>
    </row>
    <row r="246" spans="1:24" ht="14.25" customHeight="1" x14ac:dyDescent="0.3">
      <c r="A246" s="394" t="s">
        <v>216</v>
      </c>
      <c r="B246" s="395" t="s">
        <v>243</v>
      </c>
      <c r="C246" s="395" t="s">
        <v>244</v>
      </c>
      <c r="D246" s="305" t="s">
        <v>618</v>
      </c>
      <c r="E246" s="304" t="s">
        <v>2625</v>
      </c>
      <c r="F246" s="394" t="s">
        <v>194</v>
      </c>
      <c r="G246" s="396" t="s">
        <v>186</v>
      </c>
      <c r="H246" s="304" t="s">
        <v>258</v>
      </c>
      <c r="I246" s="386" t="s">
        <v>1148</v>
      </c>
      <c r="J246" s="397" t="s">
        <v>2065</v>
      </c>
      <c r="K246" s="398" t="s">
        <v>1202</v>
      </c>
      <c r="L246" s="398" t="s">
        <v>1204</v>
      </c>
      <c r="M246" s="389" t="s">
        <v>1211</v>
      </c>
      <c r="N246" s="399" t="s">
        <v>1219</v>
      </c>
      <c r="O246" s="400" t="s">
        <v>1188</v>
      </c>
      <c r="P246" s="399" t="s">
        <v>2066</v>
      </c>
      <c r="Q246" s="305" t="s">
        <v>1229</v>
      </c>
      <c r="R246" s="401" t="s">
        <v>1232</v>
      </c>
      <c r="S246" s="305" t="s">
        <v>1250</v>
      </c>
      <c r="T246" s="401" t="s">
        <v>1261</v>
      </c>
      <c r="U246" s="402" t="s">
        <v>1161</v>
      </c>
      <c r="V246" s="305" t="s">
        <v>1313</v>
      </c>
      <c r="W246" s="305"/>
      <c r="X246" s="771"/>
    </row>
    <row r="247" spans="1:24" ht="14.25" customHeight="1" x14ac:dyDescent="0.3">
      <c r="A247" s="394" t="s">
        <v>216</v>
      </c>
      <c r="B247" s="395" t="s">
        <v>243</v>
      </c>
      <c r="C247" s="395" t="s">
        <v>244</v>
      </c>
      <c r="D247" s="305" t="s">
        <v>620</v>
      </c>
      <c r="E247" s="304" t="s">
        <v>2643</v>
      </c>
      <c r="F247" s="394" t="s">
        <v>194</v>
      </c>
      <c r="G247" s="396" t="s">
        <v>186</v>
      </c>
      <c r="H247" s="304" t="s">
        <v>258</v>
      </c>
      <c r="I247" s="386" t="s">
        <v>208</v>
      </c>
      <c r="J247" s="397" t="s">
        <v>2065</v>
      </c>
      <c r="K247" s="398" t="s">
        <v>1202</v>
      </c>
      <c r="L247" s="398" t="s">
        <v>1204</v>
      </c>
      <c r="M247" s="389" t="s">
        <v>110</v>
      </c>
      <c r="N247" s="399" t="s">
        <v>1219</v>
      </c>
      <c r="O247" s="400" t="s">
        <v>1193</v>
      </c>
      <c r="P247" s="399" t="s">
        <v>2066</v>
      </c>
      <c r="Q247" s="305" t="s">
        <v>1229</v>
      </c>
      <c r="R247" s="401" t="s">
        <v>1232</v>
      </c>
      <c r="S247" s="305" t="s">
        <v>1250</v>
      </c>
      <c r="T247" s="401" t="s">
        <v>1261</v>
      </c>
      <c r="U247" s="403" t="s">
        <v>1161</v>
      </c>
      <c r="V247" s="305" t="s">
        <v>1279</v>
      </c>
      <c r="W247" s="305"/>
      <c r="X247" s="771"/>
    </row>
    <row r="248" spans="1:24" ht="14.25" customHeight="1" x14ac:dyDescent="0.3">
      <c r="A248" s="394" t="s">
        <v>216</v>
      </c>
      <c r="B248" s="395" t="s">
        <v>243</v>
      </c>
      <c r="C248" s="395" t="s">
        <v>244</v>
      </c>
      <c r="D248" s="305" t="s">
        <v>481</v>
      </c>
      <c r="E248" s="304" t="s">
        <v>2646</v>
      </c>
      <c r="F248" s="394" t="s">
        <v>194</v>
      </c>
      <c r="G248" s="396" t="s">
        <v>186</v>
      </c>
      <c r="H248" s="304" t="s">
        <v>258</v>
      </c>
      <c r="I248" s="386" t="s">
        <v>208</v>
      </c>
      <c r="J248" s="397" t="s">
        <v>94</v>
      </c>
      <c r="K248" s="398" t="s">
        <v>94</v>
      </c>
      <c r="L248" s="398" t="s">
        <v>94</v>
      </c>
      <c r="M248" s="389" t="s">
        <v>1212</v>
      </c>
      <c r="N248" s="399" t="s">
        <v>1219</v>
      </c>
      <c r="O248" s="400" t="s">
        <v>1197</v>
      </c>
      <c r="P248" s="399" t="s">
        <v>2066</v>
      </c>
      <c r="Q248" s="305" t="s">
        <v>1229</v>
      </c>
      <c r="R248" s="401" t="s">
        <v>1232</v>
      </c>
      <c r="S248" s="305" t="s">
        <v>1250</v>
      </c>
      <c r="T248" s="401" t="s">
        <v>1261</v>
      </c>
      <c r="U248" s="402" t="s">
        <v>1161</v>
      </c>
      <c r="V248" s="305" t="s">
        <v>1315</v>
      </c>
      <c r="W248" s="305"/>
      <c r="X248" s="771"/>
    </row>
    <row r="249" spans="1:24" ht="14.25" customHeight="1" x14ac:dyDescent="0.3">
      <c r="A249" s="394" t="s">
        <v>216</v>
      </c>
      <c r="B249" s="395" t="s">
        <v>243</v>
      </c>
      <c r="C249" s="395" t="s">
        <v>622</v>
      </c>
      <c r="D249" s="305" t="s">
        <v>623</v>
      </c>
      <c r="E249" s="304" t="s">
        <v>2640</v>
      </c>
      <c r="F249" s="394" t="s">
        <v>194</v>
      </c>
      <c r="G249" s="396" t="s">
        <v>186</v>
      </c>
      <c r="H249" s="304" t="s">
        <v>258</v>
      </c>
      <c r="I249" s="386" t="s">
        <v>111</v>
      </c>
      <c r="J249" s="397" t="s">
        <v>94</v>
      </c>
      <c r="K249" s="398" t="s">
        <v>94</v>
      </c>
      <c r="L249" s="398" t="s">
        <v>94</v>
      </c>
      <c r="M249" s="389" t="s">
        <v>111</v>
      </c>
      <c r="N249" s="399" t="s">
        <v>1220</v>
      </c>
      <c r="O249" s="400" t="s">
        <v>1198</v>
      </c>
      <c r="P249" s="399" t="s">
        <v>2067</v>
      </c>
      <c r="Q249" s="305" t="s">
        <v>1227</v>
      </c>
      <c r="R249" s="401" t="s">
        <v>1236</v>
      </c>
      <c r="S249" s="305" t="s">
        <v>1252</v>
      </c>
      <c r="T249" s="401" t="s">
        <v>1261</v>
      </c>
      <c r="U249" s="403" t="s">
        <v>1166</v>
      </c>
      <c r="V249" s="305" t="s">
        <v>1328</v>
      </c>
      <c r="W249" s="305"/>
      <c r="X249" s="771"/>
    </row>
    <row r="250" spans="1:24" ht="14.25" customHeight="1" x14ac:dyDescent="0.3">
      <c r="A250" s="394" t="s">
        <v>216</v>
      </c>
      <c r="B250" s="395" t="s">
        <v>243</v>
      </c>
      <c r="C250" s="406" t="s">
        <v>622</v>
      </c>
      <c r="D250" s="305" t="s">
        <v>624</v>
      </c>
      <c r="E250" s="304" t="s">
        <v>2641</v>
      </c>
      <c r="F250" s="394" t="s">
        <v>194</v>
      </c>
      <c r="G250" s="396" t="s">
        <v>186</v>
      </c>
      <c r="H250" s="304" t="s">
        <v>258</v>
      </c>
      <c r="I250" s="386" t="s">
        <v>1148</v>
      </c>
      <c r="J250" s="397" t="s">
        <v>2065</v>
      </c>
      <c r="K250" s="398" t="s">
        <v>1202</v>
      </c>
      <c r="L250" s="398" t="s">
        <v>1204</v>
      </c>
      <c r="M250" s="389" t="s">
        <v>102</v>
      </c>
      <c r="N250" s="399" t="s">
        <v>1220</v>
      </c>
      <c r="O250" s="400" t="s">
        <v>1198</v>
      </c>
      <c r="P250" s="399" t="s">
        <v>2067</v>
      </c>
      <c r="Q250" s="305" t="s">
        <v>1227</v>
      </c>
      <c r="R250" s="401" t="s">
        <v>1237</v>
      </c>
      <c r="S250" s="305" t="s">
        <v>1253</v>
      </c>
      <c r="T250" s="401" t="s">
        <v>1261</v>
      </c>
      <c r="U250" s="402" t="s">
        <v>1166</v>
      </c>
      <c r="V250" s="305" t="s">
        <v>1323</v>
      </c>
      <c r="W250" s="305"/>
      <c r="X250" s="771"/>
    </row>
    <row r="251" spans="1:24" ht="14.25" customHeight="1" x14ac:dyDescent="0.3">
      <c r="A251" s="394" t="s">
        <v>216</v>
      </c>
      <c r="B251" s="395" t="s">
        <v>243</v>
      </c>
      <c r="C251" s="406" t="s">
        <v>622</v>
      </c>
      <c r="D251" s="305" t="s">
        <v>625</v>
      </c>
      <c r="E251" s="304" t="s">
        <v>2642</v>
      </c>
      <c r="F251" s="394" t="s">
        <v>194</v>
      </c>
      <c r="G251" s="396" t="s">
        <v>186</v>
      </c>
      <c r="H251" s="304" t="s">
        <v>258</v>
      </c>
      <c r="I251" s="386" t="s">
        <v>1148</v>
      </c>
      <c r="J251" s="397" t="s">
        <v>2065</v>
      </c>
      <c r="K251" s="398" t="s">
        <v>1202</v>
      </c>
      <c r="L251" s="398" t="s">
        <v>1204</v>
      </c>
      <c r="M251" s="389" t="s">
        <v>102</v>
      </c>
      <c r="N251" s="399" t="s">
        <v>1220</v>
      </c>
      <c r="O251" s="400" t="s">
        <v>1198</v>
      </c>
      <c r="P251" s="399" t="s">
        <v>2067</v>
      </c>
      <c r="Q251" s="305" t="s">
        <v>1227</v>
      </c>
      <c r="R251" s="401" t="s">
        <v>1237</v>
      </c>
      <c r="S251" s="305" t="s">
        <v>1253</v>
      </c>
      <c r="T251" s="401" t="s">
        <v>1261</v>
      </c>
      <c r="U251" s="402" t="s">
        <v>1166</v>
      </c>
      <c r="V251" s="305" t="s">
        <v>1323</v>
      </c>
      <c r="W251" s="305"/>
      <c r="X251" s="771"/>
    </row>
    <row r="252" spans="1:24" ht="14.25" customHeight="1" x14ac:dyDescent="0.35">
      <c r="A252" s="394" t="s">
        <v>216</v>
      </c>
      <c r="B252" s="395" t="s">
        <v>243</v>
      </c>
      <c r="C252" s="395" t="s">
        <v>626</v>
      </c>
      <c r="D252" s="305" t="s">
        <v>627</v>
      </c>
      <c r="E252" s="304" t="s">
        <v>2635</v>
      </c>
      <c r="F252" s="394" t="s">
        <v>194</v>
      </c>
      <c r="G252" s="396" t="s">
        <v>186</v>
      </c>
      <c r="H252" s="304" t="s">
        <v>258</v>
      </c>
      <c r="I252" s="386" t="s">
        <v>92</v>
      </c>
      <c r="J252" s="397" t="s">
        <v>2065</v>
      </c>
      <c r="K252" s="398" t="s">
        <v>92</v>
      </c>
      <c r="L252" s="398" t="s">
        <v>92</v>
      </c>
      <c r="M252" s="389" t="s">
        <v>101</v>
      </c>
      <c r="N252" s="399" t="s">
        <v>1217</v>
      </c>
      <c r="O252" s="400" t="s">
        <v>1176</v>
      </c>
      <c r="P252" s="399" t="s">
        <v>700</v>
      </c>
      <c r="Q252" s="305" t="s">
        <v>1222</v>
      </c>
      <c r="R252" s="410" t="s">
        <v>1248</v>
      </c>
      <c r="S252" s="411" t="s">
        <v>1259</v>
      </c>
      <c r="T252" s="410" t="s">
        <v>1261</v>
      </c>
      <c r="U252" s="402" t="s">
        <v>1161</v>
      </c>
      <c r="V252" s="411" t="s">
        <v>1313</v>
      </c>
      <c r="W252" s="411"/>
      <c r="X252" s="771"/>
    </row>
    <row r="253" spans="1:24" ht="14.25" customHeight="1" x14ac:dyDescent="0.3">
      <c r="A253" s="394" t="s">
        <v>216</v>
      </c>
      <c r="B253" s="395" t="s">
        <v>243</v>
      </c>
      <c r="C253" s="395" t="s">
        <v>629</v>
      </c>
      <c r="D253" s="305" t="s">
        <v>500</v>
      </c>
      <c r="E253" s="304" t="s">
        <v>2513</v>
      </c>
      <c r="F253" s="394" t="s">
        <v>194</v>
      </c>
      <c r="G253" s="396" t="s">
        <v>186</v>
      </c>
      <c r="H253" s="304" t="s">
        <v>258</v>
      </c>
      <c r="I253" s="386" t="s">
        <v>111</v>
      </c>
      <c r="J253" s="397" t="s">
        <v>94</v>
      </c>
      <c r="K253" s="398" t="s">
        <v>94</v>
      </c>
      <c r="L253" s="398" t="s">
        <v>94</v>
      </c>
      <c r="M253" s="389" t="s">
        <v>111</v>
      </c>
      <c r="N253" s="399" t="s">
        <v>1220</v>
      </c>
      <c r="O253" s="400" t="s">
        <v>1198</v>
      </c>
      <c r="P253" s="399" t="s">
        <v>2067</v>
      </c>
      <c r="Q253" s="305" t="s">
        <v>1227</v>
      </c>
      <c r="R253" s="401" t="s">
        <v>1236</v>
      </c>
      <c r="S253" s="305" t="s">
        <v>1252</v>
      </c>
      <c r="T253" s="401" t="s">
        <v>1261</v>
      </c>
      <c r="U253" s="402" t="s">
        <v>1166</v>
      </c>
      <c r="V253" s="305" t="s">
        <v>1327</v>
      </c>
      <c r="W253" s="305"/>
      <c r="X253" s="771"/>
    </row>
    <row r="254" spans="1:24" ht="14.25" customHeight="1" x14ac:dyDescent="0.3">
      <c r="A254" s="394" t="s">
        <v>216</v>
      </c>
      <c r="B254" s="395" t="s">
        <v>243</v>
      </c>
      <c r="C254" s="395" t="s">
        <v>629</v>
      </c>
      <c r="D254" s="305" t="s">
        <v>502</v>
      </c>
      <c r="E254" s="304" t="s">
        <v>2515</v>
      </c>
      <c r="F254" s="394" t="s">
        <v>194</v>
      </c>
      <c r="G254" s="396" t="s">
        <v>186</v>
      </c>
      <c r="H254" s="304" t="s">
        <v>258</v>
      </c>
      <c r="I254" s="386" t="s">
        <v>111</v>
      </c>
      <c r="J254" s="397" t="s">
        <v>94</v>
      </c>
      <c r="K254" s="398" t="s">
        <v>94</v>
      </c>
      <c r="L254" s="398" t="s">
        <v>94</v>
      </c>
      <c r="M254" s="389" t="s">
        <v>111</v>
      </c>
      <c r="N254" s="399" t="s">
        <v>1220</v>
      </c>
      <c r="O254" s="400" t="s">
        <v>1198</v>
      </c>
      <c r="P254" s="399" t="s">
        <v>2067</v>
      </c>
      <c r="Q254" s="305" t="s">
        <v>1227</v>
      </c>
      <c r="R254" s="401" t="s">
        <v>1236</v>
      </c>
      <c r="S254" s="305" t="s">
        <v>1252</v>
      </c>
      <c r="T254" s="401" t="s">
        <v>1261</v>
      </c>
      <c r="U254" s="402" t="s">
        <v>1166</v>
      </c>
      <c r="V254" s="305" t="s">
        <v>236</v>
      </c>
      <c r="W254" s="305"/>
      <c r="X254" s="771"/>
    </row>
    <row r="255" spans="1:24" ht="14.25" customHeight="1" x14ac:dyDescent="0.3">
      <c r="A255" s="394" t="s">
        <v>216</v>
      </c>
      <c r="B255" s="395" t="s">
        <v>243</v>
      </c>
      <c r="C255" s="395" t="s">
        <v>629</v>
      </c>
      <c r="D255" s="305" t="s">
        <v>506</v>
      </c>
      <c r="E255" s="304" t="s">
        <v>2650</v>
      </c>
      <c r="F255" s="394" t="s">
        <v>194</v>
      </c>
      <c r="G255" s="396" t="s">
        <v>186</v>
      </c>
      <c r="H255" s="304" t="s">
        <v>258</v>
      </c>
      <c r="I255" s="386" t="s">
        <v>111</v>
      </c>
      <c r="J255" s="397" t="s">
        <v>94</v>
      </c>
      <c r="K255" s="398" t="s">
        <v>94</v>
      </c>
      <c r="L255" s="398" t="s">
        <v>94</v>
      </c>
      <c r="M255" s="389" t="s">
        <v>111</v>
      </c>
      <c r="N255" s="399" t="s">
        <v>1220</v>
      </c>
      <c r="O255" s="400" t="s">
        <v>1198</v>
      </c>
      <c r="P255" s="399" t="s">
        <v>2067</v>
      </c>
      <c r="Q255" s="305" t="s">
        <v>1227</v>
      </c>
      <c r="R255" s="401" t="s">
        <v>1236</v>
      </c>
      <c r="S255" s="305" t="s">
        <v>1252</v>
      </c>
      <c r="T255" s="401" t="s">
        <v>1261</v>
      </c>
      <c r="U255" s="402" t="s">
        <v>1166</v>
      </c>
      <c r="V255" s="305" t="s">
        <v>236</v>
      </c>
      <c r="W255" s="305"/>
      <c r="X255" s="771"/>
    </row>
    <row r="256" spans="1:24" ht="14.25" customHeight="1" x14ac:dyDescent="0.3">
      <c r="A256" s="394" t="s">
        <v>187</v>
      </c>
      <c r="B256" s="395" t="s">
        <v>630</v>
      </c>
      <c r="C256" s="395" t="s">
        <v>631</v>
      </c>
      <c r="D256" s="305" t="s">
        <v>632</v>
      </c>
      <c r="E256" s="304" t="s">
        <v>2661</v>
      </c>
      <c r="F256" s="394" t="s">
        <v>194</v>
      </c>
      <c r="G256" s="396" t="s">
        <v>186</v>
      </c>
      <c r="H256" s="304" t="s">
        <v>186</v>
      </c>
      <c r="I256" s="386" t="s">
        <v>1148</v>
      </c>
      <c r="J256" s="397" t="s">
        <v>2065</v>
      </c>
      <c r="K256" s="398" t="s">
        <v>1202</v>
      </c>
      <c r="L256" s="398" t="s">
        <v>1204</v>
      </c>
      <c r="M256" s="389" t="s">
        <v>1210</v>
      </c>
      <c r="N256" s="399" t="s">
        <v>1219</v>
      </c>
      <c r="O256" s="400" t="s">
        <v>1197</v>
      </c>
      <c r="P256" s="399" t="s">
        <v>2066</v>
      </c>
      <c r="Q256" s="305" t="s">
        <v>1229</v>
      </c>
      <c r="R256" s="401" t="s">
        <v>1248</v>
      </c>
      <c r="S256" s="305" t="s">
        <v>1259</v>
      </c>
      <c r="T256" s="401" t="s">
        <v>1261</v>
      </c>
      <c r="U256" s="405" t="s">
        <v>1151</v>
      </c>
      <c r="V256" s="305" t="s">
        <v>1330</v>
      </c>
      <c r="W256" s="305"/>
      <c r="X256" s="772"/>
    </row>
    <row r="257" spans="1:24" ht="14.25" customHeight="1" x14ac:dyDescent="0.3">
      <c r="A257" s="394" t="s">
        <v>187</v>
      </c>
      <c r="B257" s="395" t="s">
        <v>630</v>
      </c>
      <c r="C257" s="395" t="s">
        <v>634</v>
      </c>
      <c r="D257" s="305" t="s">
        <v>483</v>
      </c>
      <c r="E257" s="304" t="s">
        <v>2662</v>
      </c>
      <c r="F257" s="394" t="s">
        <v>194</v>
      </c>
      <c r="G257" s="396" t="s">
        <v>186</v>
      </c>
      <c r="H257" s="304" t="s">
        <v>258</v>
      </c>
      <c r="I257" s="386" t="s">
        <v>191</v>
      </c>
      <c r="J257" s="397" t="s">
        <v>2065</v>
      </c>
      <c r="K257" s="398" t="s">
        <v>1202</v>
      </c>
      <c r="L257" s="398" t="s">
        <v>1204</v>
      </c>
      <c r="M257" s="389" t="s">
        <v>1210</v>
      </c>
      <c r="N257" s="399" t="s">
        <v>1219</v>
      </c>
      <c r="O257" s="400" t="s">
        <v>1197</v>
      </c>
      <c r="P257" s="399" t="s">
        <v>2066</v>
      </c>
      <c r="Q257" s="305" t="s">
        <v>1229</v>
      </c>
      <c r="R257" s="401" t="s">
        <v>1230</v>
      </c>
      <c r="S257" s="305" t="s">
        <v>1250</v>
      </c>
      <c r="T257" s="401" t="s">
        <v>1261</v>
      </c>
      <c r="U257" s="405" t="s">
        <v>1151</v>
      </c>
      <c r="V257" s="305" t="s">
        <v>1270</v>
      </c>
      <c r="W257" s="305"/>
      <c r="X257" s="772"/>
    </row>
    <row r="258" spans="1:24" ht="14.25" customHeight="1" x14ac:dyDescent="0.3">
      <c r="A258" s="394" t="s">
        <v>187</v>
      </c>
      <c r="B258" s="395" t="s">
        <v>630</v>
      </c>
      <c r="C258" s="395" t="s">
        <v>634</v>
      </c>
      <c r="D258" s="305" t="s">
        <v>485</v>
      </c>
      <c r="E258" s="304" t="s">
        <v>2663</v>
      </c>
      <c r="F258" s="394" t="s">
        <v>194</v>
      </c>
      <c r="G258" s="396" t="s">
        <v>186</v>
      </c>
      <c r="H258" s="304" t="s">
        <v>258</v>
      </c>
      <c r="I258" s="386" t="s">
        <v>191</v>
      </c>
      <c r="J258" s="397" t="s">
        <v>2065</v>
      </c>
      <c r="K258" s="398" t="s">
        <v>1202</v>
      </c>
      <c r="L258" s="398" t="s">
        <v>1204</v>
      </c>
      <c r="M258" s="389" t="s">
        <v>1210</v>
      </c>
      <c r="N258" s="399" t="s">
        <v>1219</v>
      </c>
      <c r="O258" s="400" t="s">
        <v>1197</v>
      </c>
      <c r="P258" s="399" t="s">
        <v>2066</v>
      </c>
      <c r="Q258" s="305" t="s">
        <v>1229</v>
      </c>
      <c r="R258" s="401" t="s">
        <v>1230</v>
      </c>
      <c r="S258" s="305" t="s">
        <v>1250</v>
      </c>
      <c r="T258" s="401" t="s">
        <v>1261</v>
      </c>
      <c r="U258" s="405" t="s">
        <v>1151</v>
      </c>
      <c r="V258" s="305" t="s">
        <v>1270</v>
      </c>
      <c r="W258" s="305"/>
      <c r="X258" s="772"/>
    </row>
    <row r="259" spans="1:24" ht="14.25" customHeight="1" x14ac:dyDescent="0.3">
      <c r="A259" s="394" t="s">
        <v>187</v>
      </c>
      <c r="B259" s="395" t="s">
        <v>630</v>
      </c>
      <c r="C259" s="395" t="s">
        <v>634</v>
      </c>
      <c r="D259" s="305" t="s">
        <v>484</v>
      </c>
      <c r="E259" s="304" t="s">
        <v>2668</v>
      </c>
      <c r="F259" s="394" t="s">
        <v>194</v>
      </c>
      <c r="G259" s="396" t="s">
        <v>186</v>
      </c>
      <c r="H259" s="304" t="s">
        <v>186</v>
      </c>
      <c r="I259" s="386" t="s">
        <v>1148</v>
      </c>
      <c r="J259" s="397" t="s">
        <v>2065</v>
      </c>
      <c r="K259" s="398" t="s">
        <v>1202</v>
      </c>
      <c r="L259" s="398" t="s">
        <v>1204</v>
      </c>
      <c r="M259" s="389" t="s">
        <v>1210</v>
      </c>
      <c r="N259" s="399" t="s">
        <v>1219</v>
      </c>
      <c r="O259" s="400" t="s">
        <v>1197</v>
      </c>
      <c r="P259" s="399" t="s">
        <v>2066</v>
      </c>
      <c r="Q259" s="305" t="s">
        <v>1229</v>
      </c>
      <c r="R259" s="401" t="s">
        <v>1230</v>
      </c>
      <c r="S259" s="305" t="s">
        <v>1250</v>
      </c>
      <c r="T259" s="401" t="s">
        <v>1261</v>
      </c>
      <c r="U259" s="405" t="s">
        <v>1151</v>
      </c>
      <c r="V259" s="305" t="s">
        <v>1302</v>
      </c>
      <c r="W259" s="305"/>
      <c r="X259" s="772"/>
    </row>
    <row r="260" spans="1:24" ht="14.25" customHeight="1" x14ac:dyDescent="0.3">
      <c r="A260" s="394" t="s">
        <v>187</v>
      </c>
      <c r="B260" s="395" t="s">
        <v>630</v>
      </c>
      <c r="C260" s="395" t="s">
        <v>634</v>
      </c>
      <c r="D260" s="305" t="s">
        <v>636</v>
      </c>
      <c r="E260" s="304" t="s">
        <v>2669</v>
      </c>
      <c r="F260" s="394" t="s">
        <v>194</v>
      </c>
      <c r="G260" s="396" t="s">
        <v>186</v>
      </c>
      <c r="H260" s="304" t="s">
        <v>186</v>
      </c>
      <c r="I260" s="386" t="s">
        <v>191</v>
      </c>
      <c r="J260" s="397" t="s">
        <v>2065</v>
      </c>
      <c r="K260" s="398" t="s">
        <v>1202</v>
      </c>
      <c r="L260" s="398" t="s">
        <v>1204</v>
      </c>
      <c r="M260" s="389" t="s">
        <v>1210</v>
      </c>
      <c r="N260" s="399" t="s">
        <v>1219</v>
      </c>
      <c r="O260" s="400" t="s">
        <v>1197</v>
      </c>
      <c r="P260" s="399" t="s">
        <v>2066</v>
      </c>
      <c r="Q260" s="305" t="s">
        <v>1229</v>
      </c>
      <c r="R260" s="401" t="s">
        <v>1230</v>
      </c>
      <c r="S260" s="305" t="s">
        <v>1250</v>
      </c>
      <c r="T260" s="401" t="s">
        <v>1261</v>
      </c>
      <c r="U260" s="405" t="s">
        <v>1151</v>
      </c>
      <c r="V260" s="305" t="s">
        <v>1302</v>
      </c>
      <c r="W260" s="305"/>
      <c r="X260" s="772"/>
    </row>
    <row r="261" spans="1:24" ht="14.25" customHeight="1" x14ac:dyDescent="0.3">
      <c r="A261" s="394" t="s">
        <v>187</v>
      </c>
      <c r="B261" s="395" t="s">
        <v>630</v>
      </c>
      <c r="C261" s="395" t="s">
        <v>638</v>
      </c>
      <c r="D261" s="305" t="s">
        <v>639</v>
      </c>
      <c r="E261" s="304" t="s">
        <v>2664</v>
      </c>
      <c r="F261" s="394" t="s">
        <v>194</v>
      </c>
      <c r="G261" s="396" t="s">
        <v>186</v>
      </c>
      <c r="H261" s="304" t="s">
        <v>186</v>
      </c>
      <c r="I261" s="386" t="s">
        <v>191</v>
      </c>
      <c r="J261" s="397" t="s">
        <v>2065</v>
      </c>
      <c r="K261" s="398" t="s">
        <v>1202</v>
      </c>
      <c r="L261" s="398" t="s">
        <v>1204</v>
      </c>
      <c r="M261" s="389" t="s">
        <v>1210</v>
      </c>
      <c r="N261" s="399" t="s">
        <v>1219</v>
      </c>
      <c r="O261" s="400" t="s">
        <v>1197</v>
      </c>
      <c r="P261" s="399" t="s">
        <v>2066</v>
      </c>
      <c r="Q261" s="305" t="s">
        <v>1229</v>
      </c>
      <c r="R261" s="401" t="s">
        <v>1230</v>
      </c>
      <c r="S261" s="305" t="s">
        <v>1250</v>
      </c>
      <c r="T261" s="401" t="s">
        <v>1261</v>
      </c>
      <c r="U261" s="405" t="s">
        <v>1151</v>
      </c>
      <c r="V261" s="305" t="s">
        <v>1286</v>
      </c>
      <c r="W261" s="305"/>
      <c r="X261" s="772"/>
    </row>
    <row r="262" spans="1:24" ht="14.25" customHeight="1" x14ac:dyDescent="0.3">
      <c r="A262" s="394" t="s">
        <v>187</v>
      </c>
      <c r="B262" s="395" t="s">
        <v>630</v>
      </c>
      <c r="C262" s="395" t="s">
        <v>638</v>
      </c>
      <c r="D262" s="305" t="s">
        <v>640</v>
      </c>
      <c r="E262" s="304" t="s">
        <v>2670</v>
      </c>
      <c r="F262" s="394" t="s">
        <v>194</v>
      </c>
      <c r="G262" s="396" t="s">
        <v>186</v>
      </c>
      <c r="H262" s="304" t="s">
        <v>258</v>
      </c>
      <c r="I262" s="386" t="s">
        <v>191</v>
      </c>
      <c r="J262" s="397" t="s">
        <v>2065</v>
      </c>
      <c r="K262" s="398" t="s">
        <v>1202</v>
      </c>
      <c r="L262" s="398" t="s">
        <v>1204</v>
      </c>
      <c r="M262" s="389" t="s">
        <v>1210</v>
      </c>
      <c r="N262" s="399" t="s">
        <v>1219</v>
      </c>
      <c r="O262" s="400" t="s">
        <v>1197</v>
      </c>
      <c r="P262" s="399" t="s">
        <v>2066</v>
      </c>
      <c r="Q262" s="305" t="s">
        <v>1229</v>
      </c>
      <c r="R262" s="401" t="s">
        <v>1230</v>
      </c>
      <c r="S262" s="305" t="s">
        <v>1250</v>
      </c>
      <c r="T262" s="401" t="s">
        <v>1261</v>
      </c>
      <c r="U262" s="405" t="s">
        <v>1151</v>
      </c>
      <c r="V262" s="305" t="s">
        <v>1286</v>
      </c>
      <c r="W262" s="305"/>
      <c r="X262" s="772"/>
    </row>
    <row r="263" spans="1:24" ht="14.25" customHeight="1" x14ac:dyDescent="0.3">
      <c r="A263" s="394" t="s">
        <v>187</v>
      </c>
      <c r="B263" s="395" t="s">
        <v>630</v>
      </c>
      <c r="C263" s="395" t="s">
        <v>641</v>
      </c>
      <c r="D263" s="305" t="s">
        <v>642</v>
      </c>
      <c r="E263" s="304" t="s">
        <v>2665</v>
      </c>
      <c r="F263" s="394" t="s">
        <v>194</v>
      </c>
      <c r="G263" s="396" t="s">
        <v>186</v>
      </c>
      <c r="H263" s="304" t="s">
        <v>186</v>
      </c>
      <c r="I263" s="386" t="s">
        <v>191</v>
      </c>
      <c r="J263" s="397" t="s">
        <v>2065</v>
      </c>
      <c r="K263" s="398" t="s">
        <v>1202</v>
      </c>
      <c r="L263" s="398" t="s">
        <v>1203</v>
      </c>
      <c r="M263" s="389" t="s">
        <v>124</v>
      </c>
      <c r="N263" s="399" t="s">
        <v>1219</v>
      </c>
      <c r="O263" s="400" t="s">
        <v>1197</v>
      </c>
      <c r="P263" s="399" t="s">
        <v>2066</v>
      </c>
      <c r="Q263" s="305" t="s">
        <v>1229</v>
      </c>
      <c r="R263" s="401" t="s">
        <v>1248</v>
      </c>
      <c r="S263" s="305" t="s">
        <v>1259</v>
      </c>
      <c r="T263" s="401" t="s">
        <v>1261</v>
      </c>
      <c r="U263" s="405" t="s">
        <v>1151</v>
      </c>
      <c r="V263" s="305" t="s">
        <v>1330</v>
      </c>
      <c r="W263" s="305"/>
      <c r="X263" s="772"/>
    </row>
    <row r="264" spans="1:24" ht="14.25" customHeight="1" x14ac:dyDescent="0.3">
      <c r="A264" s="394" t="s">
        <v>187</v>
      </c>
      <c r="B264" s="395" t="s">
        <v>188</v>
      </c>
      <c r="C264" s="395" t="s">
        <v>189</v>
      </c>
      <c r="D264" s="305" t="s">
        <v>189</v>
      </c>
      <c r="E264" s="304" t="s">
        <v>2666</v>
      </c>
      <c r="F264" s="394" t="s">
        <v>194</v>
      </c>
      <c r="G264" s="396" t="s">
        <v>186</v>
      </c>
      <c r="H264" s="304" t="s">
        <v>186</v>
      </c>
      <c r="I264" s="386" t="s">
        <v>191</v>
      </c>
      <c r="J264" s="397" t="s">
        <v>2065</v>
      </c>
      <c r="K264" s="398" t="s">
        <v>1202</v>
      </c>
      <c r="L264" s="398" t="s">
        <v>1203</v>
      </c>
      <c r="M264" s="389" t="s">
        <v>121</v>
      </c>
      <c r="N264" s="399" t="s">
        <v>1219</v>
      </c>
      <c r="O264" s="400" t="s">
        <v>1197</v>
      </c>
      <c r="P264" s="399" t="s">
        <v>2066</v>
      </c>
      <c r="Q264" s="305" t="s">
        <v>1229</v>
      </c>
      <c r="R264" s="401" t="s">
        <v>1230</v>
      </c>
      <c r="S264" s="305" t="s">
        <v>1250</v>
      </c>
      <c r="T264" s="401" t="s">
        <v>1261</v>
      </c>
      <c r="U264" s="402" t="s">
        <v>1152</v>
      </c>
      <c r="V264" s="305" t="s">
        <v>1272</v>
      </c>
      <c r="W264" s="305"/>
      <c r="X264" s="772"/>
    </row>
    <row r="265" spans="1:24" ht="14.25" customHeight="1" x14ac:dyDescent="0.3">
      <c r="A265" s="394" t="s">
        <v>187</v>
      </c>
      <c r="B265" s="395" t="s">
        <v>188</v>
      </c>
      <c r="C265" s="395" t="s">
        <v>644</v>
      </c>
      <c r="D265" s="305" t="s">
        <v>644</v>
      </c>
      <c r="E265" s="304" t="s">
        <v>2667</v>
      </c>
      <c r="F265" s="394" t="s">
        <v>194</v>
      </c>
      <c r="G265" s="396" t="s">
        <v>186</v>
      </c>
      <c r="H265" s="304" t="s">
        <v>186</v>
      </c>
      <c r="I265" s="386" t="s">
        <v>191</v>
      </c>
      <c r="J265" s="397" t="s">
        <v>2065</v>
      </c>
      <c r="K265" s="398" t="s">
        <v>1202</v>
      </c>
      <c r="L265" s="398" t="s">
        <v>1203</v>
      </c>
      <c r="M265" s="389" t="s">
        <v>121</v>
      </c>
      <c r="N265" s="399" t="s">
        <v>1219</v>
      </c>
      <c r="O265" s="400" t="s">
        <v>1197</v>
      </c>
      <c r="P265" s="399" t="s">
        <v>2066</v>
      </c>
      <c r="Q265" s="305" t="s">
        <v>1229</v>
      </c>
      <c r="R265" s="401" t="s">
        <v>1230</v>
      </c>
      <c r="S265" s="305" t="s">
        <v>1250</v>
      </c>
      <c r="T265" s="401" t="s">
        <v>1261</v>
      </c>
      <c r="U265" s="402" t="s">
        <v>1152</v>
      </c>
      <c r="V265" s="305" t="s">
        <v>645</v>
      </c>
      <c r="W265" s="305"/>
      <c r="X265" s="773"/>
    </row>
    <row r="266" spans="1:24" ht="14.25" customHeight="1" x14ac:dyDescent="0.3">
      <c r="A266" s="394" t="s">
        <v>238</v>
      </c>
      <c r="B266" s="395" t="s">
        <v>239</v>
      </c>
      <c r="C266" s="395" t="s">
        <v>646</v>
      </c>
      <c r="D266" s="305" t="s">
        <v>646</v>
      </c>
      <c r="E266" s="304" t="s">
        <v>2671</v>
      </c>
      <c r="F266" s="394" t="s">
        <v>194</v>
      </c>
      <c r="G266" s="396" t="s">
        <v>186</v>
      </c>
      <c r="H266" s="304" t="s">
        <v>258</v>
      </c>
      <c r="I266" s="386" t="s">
        <v>1148</v>
      </c>
      <c r="J266" s="397" t="s">
        <v>94</v>
      </c>
      <c r="K266" s="398" t="s">
        <v>94</v>
      </c>
      <c r="L266" s="398" t="s">
        <v>94</v>
      </c>
      <c r="M266" s="389" t="s">
        <v>1207</v>
      </c>
      <c r="N266" s="399" t="s">
        <v>1220</v>
      </c>
      <c r="O266" s="400" t="s">
        <v>1198</v>
      </c>
      <c r="P266" s="399" t="s">
        <v>2067</v>
      </c>
      <c r="Q266" s="305" t="s">
        <v>1227</v>
      </c>
      <c r="R266" s="401" t="s">
        <v>1246</v>
      </c>
      <c r="S266" s="305" t="s">
        <v>1256</v>
      </c>
      <c r="T266" s="401" t="s">
        <v>1261</v>
      </c>
      <c r="U266" s="403" t="s">
        <v>1158</v>
      </c>
      <c r="V266" s="305" t="s">
        <v>1295</v>
      </c>
      <c r="W266" s="305"/>
      <c r="X266" s="773"/>
    </row>
    <row r="267" spans="1:24" ht="14.25" customHeight="1" x14ac:dyDescent="0.3">
      <c r="A267" s="394" t="s">
        <v>238</v>
      </c>
      <c r="B267" s="395" t="s">
        <v>239</v>
      </c>
      <c r="C267" s="395" t="s">
        <v>647</v>
      </c>
      <c r="D267" s="305" t="s">
        <v>648</v>
      </c>
      <c r="E267" s="304" t="s">
        <v>2673</v>
      </c>
      <c r="F267" s="394" t="s">
        <v>194</v>
      </c>
      <c r="G267" s="396" t="s">
        <v>186</v>
      </c>
      <c r="H267" s="304" t="s">
        <v>258</v>
      </c>
      <c r="I267" s="386" t="s">
        <v>92</v>
      </c>
      <c r="J267" s="397" t="s">
        <v>94</v>
      </c>
      <c r="K267" s="398" t="s">
        <v>94</v>
      </c>
      <c r="L267" s="398" t="s">
        <v>94</v>
      </c>
      <c r="M267" s="389" t="s">
        <v>1207</v>
      </c>
      <c r="N267" s="399" t="s">
        <v>1217</v>
      </c>
      <c r="O267" s="400" t="s">
        <v>1175</v>
      </c>
      <c r="P267" s="399" t="s">
        <v>2070</v>
      </c>
      <c r="Q267" s="305" t="s">
        <v>1228</v>
      </c>
      <c r="R267" s="401" t="s">
        <v>1246</v>
      </c>
      <c r="S267" s="305" t="s">
        <v>1256</v>
      </c>
      <c r="T267" s="401" t="s">
        <v>1261</v>
      </c>
      <c r="U267" s="403" t="s">
        <v>1158</v>
      </c>
      <c r="V267" s="305" t="s">
        <v>1275</v>
      </c>
      <c r="W267" s="305"/>
      <c r="X267" s="772"/>
    </row>
    <row r="268" spans="1:24" ht="14.25" customHeight="1" x14ac:dyDescent="0.3">
      <c r="A268" s="394" t="s">
        <v>238</v>
      </c>
      <c r="B268" s="395" t="s">
        <v>239</v>
      </c>
      <c r="C268" s="395" t="s">
        <v>647</v>
      </c>
      <c r="D268" s="305" t="s">
        <v>650</v>
      </c>
      <c r="E268" s="304" t="s">
        <v>2678</v>
      </c>
      <c r="F268" s="394" t="s">
        <v>194</v>
      </c>
      <c r="G268" s="396" t="s">
        <v>186</v>
      </c>
      <c r="H268" s="304" t="s">
        <v>258</v>
      </c>
      <c r="I268" s="386" t="s">
        <v>92</v>
      </c>
      <c r="J268" s="397" t="s">
        <v>94</v>
      </c>
      <c r="K268" s="398" t="s">
        <v>94</v>
      </c>
      <c r="L268" s="398" t="s">
        <v>94</v>
      </c>
      <c r="M268" s="389" t="s">
        <v>1207</v>
      </c>
      <c r="N268" s="399" t="s">
        <v>1217</v>
      </c>
      <c r="O268" s="400" t="s">
        <v>1180</v>
      </c>
      <c r="P268" s="399" t="s">
        <v>2070</v>
      </c>
      <c r="Q268" s="305" t="s">
        <v>1228</v>
      </c>
      <c r="R268" s="401" t="s">
        <v>1234</v>
      </c>
      <c r="S268" s="305" t="s">
        <v>1252</v>
      </c>
      <c r="T268" s="401" t="s">
        <v>1261</v>
      </c>
      <c r="U268" s="403" t="s">
        <v>1158</v>
      </c>
      <c r="V268" s="305" t="s">
        <v>1295</v>
      </c>
      <c r="W268" s="305"/>
      <c r="X268" s="772"/>
    </row>
    <row r="269" spans="1:24" ht="14.25" customHeight="1" x14ac:dyDescent="0.3">
      <c r="A269" s="394" t="s">
        <v>238</v>
      </c>
      <c r="B269" s="395" t="s">
        <v>239</v>
      </c>
      <c r="C269" s="395" t="s">
        <v>647</v>
      </c>
      <c r="D269" s="305" t="s">
        <v>651</v>
      </c>
      <c r="E269" s="304" t="s">
        <v>2682</v>
      </c>
      <c r="F269" s="394" t="s">
        <v>194</v>
      </c>
      <c r="G269" s="396" t="s">
        <v>186</v>
      </c>
      <c r="H269" s="304" t="s">
        <v>258</v>
      </c>
      <c r="I269" s="386" t="s">
        <v>92</v>
      </c>
      <c r="J269" s="397" t="s">
        <v>94</v>
      </c>
      <c r="K269" s="398" t="s">
        <v>94</v>
      </c>
      <c r="L269" s="398" t="s">
        <v>94</v>
      </c>
      <c r="M269" s="389" t="s">
        <v>1207</v>
      </c>
      <c r="N269" s="399" t="s">
        <v>1217</v>
      </c>
      <c r="O269" s="400" t="s">
        <v>1175</v>
      </c>
      <c r="P269" s="399" t="s">
        <v>2070</v>
      </c>
      <c r="Q269" s="305" t="s">
        <v>1228</v>
      </c>
      <c r="R269" s="401" t="s">
        <v>1246</v>
      </c>
      <c r="S269" s="305" t="s">
        <v>1256</v>
      </c>
      <c r="T269" s="401" t="s">
        <v>1261</v>
      </c>
      <c r="U269" s="402" t="s">
        <v>1158</v>
      </c>
      <c r="V269" s="305" t="s">
        <v>1295</v>
      </c>
      <c r="W269" s="305"/>
      <c r="X269" s="772"/>
    </row>
    <row r="270" spans="1:24" ht="14.25" customHeight="1" x14ac:dyDescent="0.3">
      <c r="A270" s="394" t="s">
        <v>238</v>
      </c>
      <c r="B270" s="395" t="s">
        <v>239</v>
      </c>
      <c r="C270" s="395" t="s">
        <v>647</v>
      </c>
      <c r="D270" s="305" t="s">
        <v>652</v>
      </c>
      <c r="E270" s="304" t="s">
        <v>2685</v>
      </c>
      <c r="F270" s="394" t="s">
        <v>194</v>
      </c>
      <c r="G270" s="396" t="s">
        <v>186</v>
      </c>
      <c r="H270" s="304" t="s">
        <v>258</v>
      </c>
      <c r="I270" s="386" t="s">
        <v>92</v>
      </c>
      <c r="J270" s="397" t="s">
        <v>94</v>
      </c>
      <c r="K270" s="398" t="s">
        <v>94</v>
      </c>
      <c r="L270" s="398" t="s">
        <v>94</v>
      </c>
      <c r="M270" s="389" t="s">
        <v>1212</v>
      </c>
      <c r="N270" s="399" t="s">
        <v>1217</v>
      </c>
      <c r="O270" s="400" t="s">
        <v>1175</v>
      </c>
      <c r="P270" s="399" t="s">
        <v>2070</v>
      </c>
      <c r="Q270" s="305" t="s">
        <v>1228</v>
      </c>
      <c r="R270" s="401" t="s">
        <v>1246</v>
      </c>
      <c r="S270" s="305" t="s">
        <v>1256</v>
      </c>
      <c r="T270" s="401" t="s">
        <v>1261</v>
      </c>
      <c r="U270" s="402" t="s">
        <v>1158</v>
      </c>
      <c r="V270" s="305" t="s">
        <v>1295</v>
      </c>
      <c r="W270" s="305"/>
      <c r="X270" s="772"/>
    </row>
    <row r="271" spans="1:24" ht="14.25" customHeight="1" x14ac:dyDescent="0.3">
      <c r="A271" s="394" t="s">
        <v>238</v>
      </c>
      <c r="B271" s="395" t="s">
        <v>239</v>
      </c>
      <c r="C271" s="395" t="s">
        <v>647</v>
      </c>
      <c r="D271" s="305" t="s">
        <v>654</v>
      </c>
      <c r="E271" s="304" t="s">
        <v>2699</v>
      </c>
      <c r="F271" s="394" t="s">
        <v>194</v>
      </c>
      <c r="G271" s="396" t="s">
        <v>186</v>
      </c>
      <c r="H271" s="304" t="s">
        <v>258</v>
      </c>
      <c r="I271" s="386" t="s">
        <v>92</v>
      </c>
      <c r="J271" s="397" t="s">
        <v>94</v>
      </c>
      <c r="K271" s="398" t="s">
        <v>94</v>
      </c>
      <c r="L271" s="398" t="s">
        <v>94</v>
      </c>
      <c r="M271" s="389" t="s">
        <v>1207</v>
      </c>
      <c r="N271" s="399" t="s">
        <v>1217</v>
      </c>
      <c r="O271" s="400" t="s">
        <v>1175</v>
      </c>
      <c r="P271" s="399" t="s">
        <v>2070</v>
      </c>
      <c r="Q271" s="305" t="s">
        <v>1228</v>
      </c>
      <c r="R271" s="401" t="s">
        <v>1246</v>
      </c>
      <c r="S271" s="305" t="s">
        <v>1256</v>
      </c>
      <c r="T271" s="401" t="s">
        <v>1261</v>
      </c>
      <c r="U271" s="402" t="s">
        <v>1158</v>
      </c>
      <c r="V271" s="305" t="s">
        <v>1295</v>
      </c>
      <c r="W271" s="305"/>
      <c r="X271" s="772"/>
    </row>
    <row r="272" spans="1:24" ht="14.25" customHeight="1" x14ac:dyDescent="0.3">
      <c r="A272" s="394" t="s">
        <v>238</v>
      </c>
      <c r="B272" s="395" t="s">
        <v>239</v>
      </c>
      <c r="C272" s="395" t="s">
        <v>647</v>
      </c>
      <c r="D272" s="305" t="s">
        <v>655</v>
      </c>
      <c r="E272" s="304" t="s">
        <v>2717</v>
      </c>
      <c r="F272" s="394" t="s">
        <v>194</v>
      </c>
      <c r="G272" s="396" t="s">
        <v>186</v>
      </c>
      <c r="H272" s="304" t="s">
        <v>258</v>
      </c>
      <c r="I272" s="386" t="s">
        <v>92</v>
      </c>
      <c r="J272" s="397" t="s">
        <v>94</v>
      </c>
      <c r="K272" s="398" t="s">
        <v>94</v>
      </c>
      <c r="L272" s="398" t="s">
        <v>94</v>
      </c>
      <c r="M272" s="389" t="s">
        <v>1207</v>
      </c>
      <c r="N272" s="399" t="s">
        <v>1217</v>
      </c>
      <c r="O272" s="400" t="s">
        <v>1179</v>
      </c>
      <c r="P272" s="399" t="s">
        <v>2070</v>
      </c>
      <c r="Q272" s="305" t="s">
        <v>1228</v>
      </c>
      <c r="R272" s="401" t="s">
        <v>1246</v>
      </c>
      <c r="S272" s="305" t="s">
        <v>1256</v>
      </c>
      <c r="T272" s="401" t="s">
        <v>1261</v>
      </c>
      <c r="U272" s="403" t="s">
        <v>1158</v>
      </c>
      <c r="V272" s="305" t="s">
        <v>1295</v>
      </c>
      <c r="W272" s="305"/>
      <c r="X272" s="772"/>
    </row>
    <row r="273" spans="1:24" ht="14.25" customHeight="1" x14ac:dyDescent="0.3">
      <c r="A273" s="394" t="s">
        <v>238</v>
      </c>
      <c r="B273" s="395" t="s">
        <v>239</v>
      </c>
      <c r="C273" s="395" t="s">
        <v>647</v>
      </c>
      <c r="D273" s="305" t="s">
        <v>656</v>
      </c>
      <c r="E273" s="304" t="s">
        <v>2730</v>
      </c>
      <c r="F273" s="394" t="s">
        <v>194</v>
      </c>
      <c r="G273" s="396" t="s">
        <v>186</v>
      </c>
      <c r="H273" s="304" t="s">
        <v>258</v>
      </c>
      <c r="I273" s="386" t="s">
        <v>92</v>
      </c>
      <c r="J273" s="397" t="s">
        <v>94</v>
      </c>
      <c r="K273" s="398" t="s">
        <v>94</v>
      </c>
      <c r="L273" s="398" t="s">
        <v>94</v>
      </c>
      <c r="M273" s="389" t="s">
        <v>1207</v>
      </c>
      <c r="N273" s="399" t="s">
        <v>1217</v>
      </c>
      <c r="O273" s="400" t="s">
        <v>1177</v>
      </c>
      <c r="P273" s="399" t="s">
        <v>2070</v>
      </c>
      <c r="Q273" s="305" t="s">
        <v>1228</v>
      </c>
      <c r="R273" s="401" t="s">
        <v>1246</v>
      </c>
      <c r="S273" s="305" t="s">
        <v>1256</v>
      </c>
      <c r="T273" s="401" t="s">
        <v>1261</v>
      </c>
      <c r="U273" s="403" t="s">
        <v>1158</v>
      </c>
      <c r="V273" s="305" t="s">
        <v>1333</v>
      </c>
      <c r="W273" s="305"/>
      <c r="X273" s="772"/>
    </row>
    <row r="274" spans="1:24" ht="14.25" customHeight="1" x14ac:dyDescent="0.3">
      <c r="A274" s="394" t="s">
        <v>238</v>
      </c>
      <c r="B274" s="395" t="s">
        <v>239</v>
      </c>
      <c r="C274" s="395" t="s">
        <v>240</v>
      </c>
      <c r="D274" s="305" t="s">
        <v>241</v>
      </c>
      <c r="E274" s="304" t="s">
        <v>2692</v>
      </c>
      <c r="F274" s="394" t="s">
        <v>194</v>
      </c>
      <c r="G274" s="396" t="s">
        <v>186</v>
      </c>
      <c r="H274" s="304" t="s">
        <v>258</v>
      </c>
      <c r="I274" s="386" t="s">
        <v>242</v>
      </c>
      <c r="J274" s="397" t="s">
        <v>94</v>
      </c>
      <c r="K274" s="398" t="s">
        <v>94</v>
      </c>
      <c r="L274" s="398" t="s">
        <v>94</v>
      </c>
      <c r="M274" s="389" t="s">
        <v>1209</v>
      </c>
      <c r="N274" s="399" t="s">
        <v>1219</v>
      </c>
      <c r="O274" s="400" t="s">
        <v>1197</v>
      </c>
      <c r="P274" s="399" t="s">
        <v>2066</v>
      </c>
      <c r="Q274" s="305" t="s">
        <v>1229</v>
      </c>
      <c r="R274" s="401" t="s">
        <v>1246</v>
      </c>
      <c r="S274" s="305" t="s">
        <v>1256</v>
      </c>
      <c r="T274" s="401" t="s">
        <v>1261</v>
      </c>
      <c r="U274" s="402" t="s">
        <v>1158</v>
      </c>
      <c r="V274" s="305" t="s">
        <v>1301</v>
      </c>
      <c r="W274" s="305"/>
      <c r="X274" s="771"/>
    </row>
    <row r="275" spans="1:24" ht="15" customHeight="1" x14ac:dyDescent="0.3">
      <c r="A275" s="394" t="s">
        <v>238</v>
      </c>
      <c r="B275" s="395" t="s">
        <v>239</v>
      </c>
      <c r="C275" s="395" t="s">
        <v>240</v>
      </c>
      <c r="D275" s="305" t="s">
        <v>659</v>
      </c>
      <c r="E275" s="304" t="s">
        <v>2696</v>
      </c>
      <c r="F275" s="394" t="s">
        <v>194</v>
      </c>
      <c r="G275" s="396" t="s">
        <v>186</v>
      </c>
      <c r="H275" s="304" t="s">
        <v>258</v>
      </c>
      <c r="I275" s="386" t="s">
        <v>242</v>
      </c>
      <c r="J275" s="397" t="s">
        <v>94</v>
      </c>
      <c r="K275" s="398" t="s">
        <v>94</v>
      </c>
      <c r="L275" s="398" t="s">
        <v>94</v>
      </c>
      <c r="M275" s="389" t="s">
        <v>1209</v>
      </c>
      <c r="N275" s="399" t="s">
        <v>1219</v>
      </c>
      <c r="O275" s="400" t="s">
        <v>1197</v>
      </c>
      <c r="P275" s="399" t="s">
        <v>2066</v>
      </c>
      <c r="Q275" s="305" t="s">
        <v>1229</v>
      </c>
      <c r="R275" s="401" t="s">
        <v>1246</v>
      </c>
      <c r="S275" s="305" t="s">
        <v>1256</v>
      </c>
      <c r="T275" s="401" t="s">
        <v>1261</v>
      </c>
      <c r="U275" s="403" t="s">
        <v>1158</v>
      </c>
      <c r="V275" s="305" t="s">
        <v>1301</v>
      </c>
      <c r="W275" s="305"/>
      <c r="X275" s="771"/>
    </row>
    <row r="276" spans="1:24" ht="14.25" customHeight="1" x14ac:dyDescent="0.3">
      <c r="A276" s="394" t="s">
        <v>238</v>
      </c>
      <c r="B276" s="395" t="s">
        <v>239</v>
      </c>
      <c r="C276" s="395" t="s">
        <v>240</v>
      </c>
      <c r="D276" s="305" t="s">
        <v>661</v>
      </c>
      <c r="E276" s="304" t="s">
        <v>2719</v>
      </c>
      <c r="F276" s="394" t="s">
        <v>194</v>
      </c>
      <c r="G276" s="396" t="s">
        <v>186</v>
      </c>
      <c r="H276" s="304" t="s">
        <v>258</v>
      </c>
      <c r="I276" s="386" t="s">
        <v>242</v>
      </c>
      <c r="J276" s="397" t="s">
        <v>94</v>
      </c>
      <c r="K276" s="398" t="s">
        <v>94</v>
      </c>
      <c r="L276" s="398" t="s">
        <v>94</v>
      </c>
      <c r="M276" s="389" t="s">
        <v>1209</v>
      </c>
      <c r="N276" s="399" t="s">
        <v>1219</v>
      </c>
      <c r="O276" s="400" t="s">
        <v>1197</v>
      </c>
      <c r="P276" s="399" t="s">
        <v>2066</v>
      </c>
      <c r="Q276" s="305" t="s">
        <v>1229</v>
      </c>
      <c r="R276" s="401" t="s">
        <v>1246</v>
      </c>
      <c r="S276" s="305" t="s">
        <v>1256</v>
      </c>
      <c r="T276" s="401" t="s">
        <v>1261</v>
      </c>
      <c r="U276" s="403" t="s">
        <v>1158</v>
      </c>
      <c r="V276" s="305" t="s">
        <v>1301</v>
      </c>
      <c r="W276" s="305"/>
      <c r="X276" s="771"/>
    </row>
    <row r="277" spans="1:24" ht="14.25" customHeight="1" x14ac:dyDescent="0.3">
      <c r="A277" s="394" t="s">
        <v>238</v>
      </c>
      <c r="B277" s="395" t="s">
        <v>239</v>
      </c>
      <c r="C277" s="395" t="s">
        <v>240</v>
      </c>
      <c r="D277" s="305" t="s">
        <v>663</v>
      </c>
      <c r="E277" s="304" t="s">
        <v>2722</v>
      </c>
      <c r="F277" s="394" t="s">
        <v>194</v>
      </c>
      <c r="G277" s="396" t="s">
        <v>186</v>
      </c>
      <c r="H277" s="304" t="s">
        <v>258</v>
      </c>
      <c r="I277" s="386" t="s">
        <v>242</v>
      </c>
      <c r="J277" s="397" t="s">
        <v>94</v>
      </c>
      <c r="K277" s="398" t="s">
        <v>94</v>
      </c>
      <c r="L277" s="398" t="s">
        <v>94</v>
      </c>
      <c r="M277" s="389" t="s">
        <v>1209</v>
      </c>
      <c r="N277" s="399" t="s">
        <v>1219</v>
      </c>
      <c r="O277" s="400" t="s">
        <v>1197</v>
      </c>
      <c r="P277" s="399" t="s">
        <v>2066</v>
      </c>
      <c r="Q277" s="305" t="s">
        <v>1229</v>
      </c>
      <c r="R277" s="401" t="s">
        <v>1246</v>
      </c>
      <c r="S277" s="305" t="s">
        <v>1256</v>
      </c>
      <c r="T277" s="401" t="s">
        <v>1261</v>
      </c>
      <c r="U277" s="403" t="s">
        <v>1158</v>
      </c>
      <c r="V277" s="305" t="s">
        <v>1301</v>
      </c>
      <c r="W277" s="305"/>
      <c r="X277" s="771"/>
    </row>
    <row r="278" spans="1:24" ht="14.5" customHeight="1" x14ac:dyDescent="0.3">
      <c r="A278" s="394" t="s">
        <v>238</v>
      </c>
      <c r="B278" s="395" t="s">
        <v>239</v>
      </c>
      <c r="C278" s="395" t="s">
        <v>665</v>
      </c>
      <c r="D278" s="305" t="s">
        <v>666</v>
      </c>
      <c r="E278" s="304" t="s">
        <v>2704</v>
      </c>
      <c r="F278" s="394" t="s">
        <v>194</v>
      </c>
      <c r="G278" s="396" t="s">
        <v>186</v>
      </c>
      <c r="H278" s="304" t="s">
        <v>258</v>
      </c>
      <c r="I278" s="386" t="s">
        <v>111</v>
      </c>
      <c r="J278" s="397" t="s">
        <v>94</v>
      </c>
      <c r="K278" s="398" t="s">
        <v>94</v>
      </c>
      <c r="L278" s="398" t="s">
        <v>94</v>
      </c>
      <c r="M278" s="389" t="s">
        <v>111</v>
      </c>
      <c r="N278" s="399" t="s">
        <v>1220</v>
      </c>
      <c r="O278" s="400" t="s">
        <v>1198</v>
      </c>
      <c r="P278" s="399" t="s">
        <v>2067</v>
      </c>
      <c r="Q278" s="305" t="s">
        <v>1227</v>
      </c>
      <c r="R278" s="401" t="s">
        <v>1236</v>
      </c>
      <c r="S278" s="305" t="s">
        <v>1252</v>
      </c>
      <c r="T278" s="401" t="s">
        <v>1261</v>
      </c>
      <c r="U278" s="403" t="s">
        <v>1158</v>
      </c>
      <c r="V278" s="305" t="s">
        <v>1295</v>
      </c>
      <c r="W278" s="305"/>
      <c r="X278" s="773"/>
    </row>
    <row r="279" spans="1:24" ht="14.25" customHeight="1" x14ac:dyDescent="0.3">
      <c r="A279" s="394" t="s">
        <v>238</v>
      </c>
      <c r="B279" s="395" t="s">
        <v>667</v>
      </c>
      <c r="C279" s="395" t="s">
        <v>668</v>
      </c>
      <c r="D279" s="305" t="s">
        <v>563</v>
      </c>
      <c r="E279" s="304" t="s">
        <v>2679</v>
      </c>
      <c r="F279" s="394" t="s">
        <v>194</v>
      </c>
      <c r="G279" s="396" t="s">
        <v>186</v>
      </c>
      <c r="H279" s="304" t="s">
        <v>258</v>
      </c>
      <c r="I279" s="386" t="s">
        <v>92</v>
      </c>
      <c r="J279" s="397" t="s">
        <v>94</v>
      </c>
      <c r="K279" s="398" t="s">
        <v>94</v>
      </c>
      <c r="L279" s="398" t="s">
        <v>94</v>
      </c>
      <c r="M279" s="389" t="s">
        <v>1212</v>
      </c>
      <c r="N279" s="399" t="s">
        <v>1217</v>
      </c>
      <c r="O279" s="400" t="s">
        <v>1180</v>
      </c>
      <c r="P279" s="399" t="s">
        <v>2070</v>
      </c>
      <c r="Q279" s="305" t="s">
        <v>1228</v>
      </c>
      <c r="R279" s="401" t="s">
        <v>1234</v>
      </c>
      <c r="S279" s="305" t="s">
        <v>1252</v>
      </c>
      <c r="T279" s="401" t="s">
        <v>1261</v>
      </c>
      <c r="U279" s="403" t="s">
        <v>1158</v>
      </c>
      <c r="V279" s="305" t="s">
        <v>1295</v>
      </c>
      <c r="W279" s="305"/>
      <c r="X279" s="772"/>
    </row>
    <row r="280" spans="1:24" ht="14.15" customHeight="1" x14ac:dyDescent="0.3">
      <c r="A280" s="394" t="s">
        <v>238</v>
      </c>
      <c r="B280" s="395" t="s">
        <v>667</v>
      </c>
      <c r="C280" s="395" t="s">
        <v>668</v>
      </c>
      <c r="D280" s="305" t="s">
        <v>265</v>
      </c>
      <c r="E280" s="304" t="s">
        <v>2731</v>
      </c>
      <c r="F280" s="394" t="s">
        <v>194</v>
      </c>
      <c r="G280" s="396" t="s">
        <v>186</v>
      </c>
      <c r="H280" s="304" t="s">
        <v>258</v>
      </c>
      <c r="I280" s="386" t="s">
        <v>92</v>
      </c>
      <c r="J280" s="397" t="s">
        <v>94</v>
      </c>
      <c r="K280" s="398" t="s">
        <v>94</v>
      </c>
      <c r="L280" s="398" t="s">
        <v>94</v>
      </c>
      <c r="M280" s="389" t="s">
        <v>1206</v>
      </c>
      <c r="N280" s="399" t="s">
        <v>1217</v>
      </c>
      <c r="O280" s="400" t="s">
        <v>1177</v>
      </c>
      <c r="P280" s="399" t="s">
        <v>2070</v>
      </c>
      <c r="Q280" s="305" t="s">
        <v>1228</v>
      </c>
      <c r="R280" s="401" t="s">
        <v>1246</v>
      </c>
      <c r="S280" s="305" t="s">
        <v>1256</v>
      </c>
      <c r="T280" s="401" t="s">
        <v>1261</v>
      </c>
      <c r="U280" s="402" t="s">
        <v>1158</v>
      </c>
      <c r="V280" s="305" t="s">
        <v>1333</v>
      </c>
      <c r="W280" s="305"/>
      <c r="X280" s="772"/>
    </row>
    <row r="281" spans="1:24" ht="14.25" customHeight="1" x14ac:dyDescent="0.3">
      <c r="A281" s="394" t="s">
        <v>238</v>
      </c>
      <c r="B281" s="395" t="s">
        <v>667</v>
      </c>
      <c r="C281" s="395" t="s">
        <v>669</v>
      </c>
      <c r="D281" s="305" t="s">
        <v>670</v>
      </c>
      <c r="E281" s="304" t="s">
        <v>2674</v>
      </c>
      <c r="F281" s="394" t="s">
        <v>194</v>
      </c>
      <c r="G281" s="396" t="s">
        <v>186</v>
      </c>
      <c r="H281" s="304" t="s">
        <v>258</v>
      </c>
      <c r="I281" s="386" t="s">
        <v>220</v>
      </c>
      <c r="J281" s="397" t="s">
        <v>94</v>
      </c>
      <c r="K281" s="398" t="s">
        <v>94</v>
      </c>
      <c r="L281" s="398" t="s">
        <v>94</v>
      </c>
      <c r="M281" s="389" t="s">
        <v>1207</v>
      </c>
      <c r="N281" s="399" t="s">
        <v>1219</v>
      </c>
      <c r="O281" s="400" t="s">
        <v>1197</v>
      </c>
      <c r="P281" s="399" t="s">
        <v>2066</v>
      </c>
      <c r="Q281" s="305" t="s">
        <v>1229</v>
      </c>
      <c r="R281" s="401" t="s">
        <v>1235</v>
      </c>
      <c r="S281" s="305" t="s">
        <v>1252</v>
      </c>
      <c r="T281" s="401" t="s">
        <v>1261</v>
      </c>
      <c r="U281" s="403" t="s">
        <v>1158</v>
      </c>
      <c r="V281" s="305" t="s">
        <v>1295</v>
      </c>
      <c r="W281" s="305"/>
      <c r="X281" s="771"/>
    </row>
    <row r="282" spans="1:24" ht="14.25" customHeight="1" x14ac:dyDescent="0.3">
      <c r="A282" s="394" t="s">
        <v>238</v>
      </c>
      <c r="B282" s="395" t="s">
        <v>667</v>
      </c>
      <c r="C282" s="395" t="s">
        <v>669</v>
      </c>
      <c r="D282" s="305" t="s">
        <v>671</v>
      </c>
      <c r="E282" s="304" t="s">
        <v>2693</v>
      </c>
      <c r="F282" s="394" t="s">
        <v>194</v>
      </c>
      <c r="G282" s="396" t="s">
        <v>186</v>
      </c>
      <c r="H282" s="304" t="s">
        <v>258</v>
      </c>
      <c r="I282" s="386" t="s">
        <v>242</v>
      </c>
      <c r="J282" s="397" t="s">
        <v>94</v>
      </c>
      <c r="K282" s="398" t="s">
        <v>94</v>
      </c>
      <c r="L282" s="398" t="s">
        <v>94</v>
      </c>
      <c r="M282" s="389" t="s">
        <v>1209</v>
      </c>
      <c r="N282" s="399" t="s">
        <v>1219</v>
      </c>
      <c r="O282" s="400" t="s">
        <v>1197</v>
      </c>
      <c r="P282" s="399" t="s">
        <v>2066</v>
      </c>
      <c r="Q282" s="305" t="s">
        <v>1229</v>
      </c>
      <c r="R282" s="401" t="s">
        <v>1246</v>
      </c>
      <c r="S282" s="305" t="s">
        <v>1256</v>
      </c>
      <c r="T282" s="401" t="s">
        <v>1261</v>
      </c>
      <c r="U282" s="402" t="s">
        <v>1158</v>
      </c>
      <c r="V282" s="305" t="s">
        <v>1301</v>
      </c>
      <c r="W282" s="305"/>
      <c r="X282" s="771"/>
    </row>
    <row r="283" spans="1:24" ht="14.25" customHeight="1" x14ac:dyDescent="0.3">
      <c r="A283" s="394" t="s">
        <v>238</v>
      </c>
      <c r="B283" s="395" t="s">
        <v>667</v>
      </c>
      <c r="C283" s="395" t="s">
        <v>669</v>
      </c>
      <c r="D283" s="305" t="s">
        <v>673</v>
      </c>
      <c r="E283" s="304" t="s">
        <v>2723</v>
      </c>
      <c r="F283" s="394" t="s">
        <v>194</v>
      </c>
      <c r="G283" s="396" t="s">
        <v>186</v>
      </c>
      <c r="H283" s="304" t="s">
        <v>258</v>
      </c>
      <c r="I283" s="386" t="s">
        <v>242</v>
      </c>
      <c r="J283" s="397" t="s">
        <v>94</v>
      </c>
      <c r="K283" s="398" t="s">
        <v>94</v>
      </c>
      <c r="L283" s="398" t="s">
        <v>94</v>
      </c>
      <c r="M283" s="389" t="s">
        <v>1209</v>
      </c>
      <c r="N283" s="399" t="s">
        <v>1219</v>
      </c>
      <c r="O283" s="400" t="s">
        <v>1197</v>
      </c>
      <c r="P283" s="399" t="s">
        <v>2066</v>
      </c>
      <c r="Q283" s="305" t="s">
        <v>1229</v>
      </c>
      <c r="R283" s="401" t="s">
        <v>1246</v>
      </c>
      <c r="S283" s="305" t="s">
        <v>1256</v>
      </c>
      <c r="T283" s="401" t="s">
        <v>1261</v>
      </c>
      <c r="U283" s="402" t="s">
        <v>1158</v>
      </c>
      <c r="V283" s="305" t="s">
        <v>1301</v>
      </c>
      <c r="W283" s="305"/>
      <c r="X283" s="771"/>
    </row>
    <row r="284" spans="1:24" s="2" customFormat="1" ht="14.5" customHeight="1" x14ac:dyDescent="0.3">
      <c r="A284" s="394" t="s">
        <v>238</v>
      </c>
      <c r="B284" s="395" t="s">
        <v>667</v>
      </c>
      <c r="C284" s="395" t="s">
        <v>669</v>
      </c>
      <c r="D284" s="305" t="s">
        <v>675</v>
      </c>
      <c r="E284" s="304" t="s">
        <v>2725</v>
      </c>
      <c r="F284" s="394" t="s">
        <v>194</v>
      </c>
      <c r="G284" s="396" t="s">
        <v>186</v>
      </c>
      <c r="H284" s="304" t="s">
        <v>258</v>
      </c>
      <c r="I284" s="386" t="s">
        <v>242</v>
      </c>
      <c r="J284" s="397" t="s">
        <v>94</v>
      </c>
      <c r="K284" s="398" t="s">
        <v>94</v>
      </c>
      <c r="L284" s="398" t="s">
        <v>94</v>
      </c>
      <c r="M284" s="389" t="s">
        <v>1209</v>
      </c>
      <c r="N284" s="399" t="s">
        <v>1219</v>
      </c>
      <c r="O284" s="400" t="s">
        <v>1197</v>
      </c>
      <c r="P284" s="399" t="s">
        <v>2066</v>
      </c>
      <c r="Q284" s="305" t="s">
        <v>1229</v>
      </c>
      <c r="R284" s="401" t="s">
        <v>1246</v>
      </c>
      <c r="S284" s="305" t="s">
        <v>1256</v>
      </c>
      <c r="T284" s="401" t="s">
        <v>1261</v>
      </c>
      <c r="U284" s="402" t="s">
        <v>1158</v>
      </c>
      <c r="V284" s="305" t="s">
        <v>1301</v>
      </c>
      <c r="W284" s="305"/>
      <c r="X284" s="771"/>
    </row>
    <row r="285" spans="1:24" ht="14.25" customHeight="1" x14ac:dyDescent="0.3">
      <c r="A285" s="394" t="s">
        <v>238</v>
      </c>
      <c r="B285" s="395" t="s">
        <v>667</v>
      </c>
      <c r="C285" s="395" t="s">
        <v>669</v>
      </c>
      <c r="D285" s="305" t="s">
        <v>676</v>
      </c>
      <c r="E285" s="304" t="s">
        <v>2726</v>
      </c>
      <c r="F285" s="394" t="s">
        <v>194</v>
      </c>
      <c r="G285" s="396" t="s">
        <v>186</v>
      </c>
      <c r="H285" s="304" t="s">
        <v>258</v>
      </c>
      <c r="I285" s="386" t="s">
        <v>242</v>
      </c>
      <c r="J285" s="397" t="s">
        <v>94</v>
      </c>
      <c r="K285" s="398" t="s">
        <v>94</v>
      </c>
      <c r="L285" s="398" t="s">
        <v>94</v>
      </c>
      <c r="M285" s="389" t="s">
        <v>1209</v>
      </c>
      <c r="N285" s="399" t="s">
        <v>1219</v>
      </c>
      <c r="O285" s="400" t="s">
        <v>1197</v>
      </c>
      <c r="P285" s="399" t="s">
        <v>2066</v>
      </c>
      <c r="Q285" s="305" t="s">
        <v>1229</v>
      </c>
      <c r="R285" s="401" t="s">
        <v>1248</v>
      </c>
      <c r="S285" s="305" t="s">
        <v>1259</v>
      </c>
      <c r="T285" s="401" t="s">
        <v>1261</v>
      </c>
      <c r="U285" s="402" t="s">
        <v>1158</v>
      </c>
      <c r="V285" s="305" t="s">
        <v>1301</v>
      </c>
      <c r="W285" s="305"/>
      <c r="X285" s="771"/>
    </row>
    <row r="286" spans="1:24" ht="14.25" customHeight="1" x14ac:dyDescent="0.3">
      <c r="A286" s="394" t="s">
        <v>238</v>
      </c>
      <c r="B286" s="395" t="s">
        <v>667</v>
      </c>
      <c r="C286" s="395" t="s">
        <v>669</v>
      </c>
      <c r="D286" s="305" t="s">
        <v>677</v>
      </c>
      <c r="E286" s="304" t="s">
        <v>2727</v>
      </c>
      <c r="F286" s="394" t="s">
        <v>194</v>
      </c>
      <c r="G286" s="396" t="s">
        <v>186</v>
      </c>
      <c r="H286" s="304" t="s">
        <v>258</v>
      </c>
      <c r="I286" s="386" t="s">
        <v>242</v>
      </c>
      <c r="J286" s="397" t="s">
        <v>94</v>
      </c>
      <c r="K286" s="398" t="s">
        <v>94</v>
      </c>
      <c r="L286" s="398" t="s">
        <v>94</v>
      </c>
      <c r="M286" s="389" t="s">
        <v>1209</v>
      </c>
      <c r="N286" s="399" t="s">
        <v>1219</v>
      </c>
      <c r="O286" s="400" t="s">
        <v>1197</v>
      </c>
      <c r="P286" s="399" t="s">
        <v>2066</v>
      </c>
      <c r="Q286" s="305" t="s">
        <v>1229</v>
      </c>
      <c r="R286" s="401" t="s">
        <v>1246</v>
      </c>
      <c r="S286" s="305" t="s">
        <v>1256</v>
      </c>
      <c r="T286" s="401" t="s">
        <v>1261</v>
      </c>
      <c r="U286" s="402" t="s">
        <v>1158</v>
      </c>
      <c r="V286" s="305" t="s">
        <v>1301</v>
      </c>
      <c r="W286" s="305"/>
      <c r="X286" s="771"/>
    </row>
    <row r="287" spans="1:24" ht="15" customHeight="1" x14ac:dyDescent="0.3">
      <c r="A287" s="394" t="s">
        <v>238</v>
      </c>
      <c r="B287" s="395" t="s">
        <v>667</v>
      </c>
      <c r="C287" s="395" t="s">
        <v>678</v>
      </c>
      <c r="D287" s="305" t="s">
        <v>679</v>
      </c>
      <c r="E287" s="304" t="s">
        <v>2684</v>
      </c>
      <c r="F287" s="394" t="s">
        <v>194</v>
      </c>
      <c r="G287" s="396" t="s">
        <v>186</v>
      </c>
      <c r="H287" s="304" t="s">
        <v>258</v>
      </c>
      <c r="I287" s="386" t="s">
        <v>111</v>
      </c>
      <c r="J287" s="397" t="s">
        <v>94</v>
      </c>
      <c r="K287" s="398" t="s">
        <v>94</v>
      </c>
      <c r="L287" s="398" t="s">
        <v>94</v>
      </c>
      <c r="M287" s="389" t="s">
        <v>114</v>
      </c>
      <c r="N287" s="399" t="s">
        <v>1220</v>
      </c>
      <c r="O287" s="400" t="s">
        <v>1198</v>
      </c>
      <c r="P287" s="399" t="s">
        <v>2067</v>
      </c>
      <c r="Q287" s="305" t="s">
        <v>1227</v>
      </c>
      <c r="R287" s="401" t="s">
        <v>1236</v>
      </c>
      <c r="S287" s="305" t="s">
        <v>1252</v>
      </c>
      <c r="T287" s="401" t="s">
        <v>1261</v>
      </c>
      <c r="U287" s="403" t="s">
        <v>1158</v>
      </c>
      <c r="V287" s="305" t="s">
        <v>1283</v>
      </c>
      <c r="W287" s="305"/>
      <c r="X287" s="773"/>
    </row>
    <row r="288" spans="1:24" ht="14.5" customHeight="1" x14ac:dyDescent="0.3">
      <c r="A288" s="394" t="s">
        <v>238</v>
      </c>
      <c r="B288" s="395" t="s">
        <v>667</v>
      </c>
      <c r="C288" s="395" t="s">
        <v>678</v>
      </c>
      <c r="D288" s="305" t="s">
        <v>680</v>
      </c>
      <c r="E288" s="304" t="s">
        <v>2701</v>
      </c>
      <c r="F288" s="394" t="s">
        <v>194</v>
      </c>
      <c r="G288" s="396" t="s">
        <v>186</v>
      </c>
      <c r="H288" s="304" t="s">
        <v>258</v>
      </c>
      <c r="I288" s="386" t="s">
        <v>111</v>
      </c>
      <c r="J288" s="397" t="s">
        <v>94</v>
      </c>
      <c r="K288" s="398" t="s">
        <v>94</v>
      </c>
      <c r="L288" s="398" t="s">
        <v>94</v>
      </c>
      <c r="M288" s="389" t="s">
        <v>114</v>
      </c>
      <c r="N288" s="399" t="s">
        <v>1220</v>
      </c>
      <c r="O288" s="400" t="s">
        <v>1198</v>
      </c>
      <c r="P288" s="399" t="s">
        <v>2067</v>
      </c>
      <c r="Q288" s="305" t="s">
        <v>1227</v>
      </c>
      <c r="R288" s="401" t="s">
        <v>1236</v>
      </c>
      <c r="S288" s="305" t="s">
        <v>1252</v>
      </c>
      <c r="T288" s="401" t="s">
        <v>1261</v>
      </c>
      <c r="U288" s="403" t="s">
        <v>1158</v>
      </c>
      <c r="V288" s="305" t="s">
        <v>1283</v>
      </c>
      <c r="W288" s="305"/>
      <c r="X288" s="773"/>
    </row>
    <row r="289" spans="1:24" ht="15" customHeight="1" x14ac:dyDescent="0.3">
      <c r="A289" s="394" t="s">
        <v>238</v>
      </c>
      <c r="B289" s="395" t="s">
        <v>667</v>
      </c>
      <c r="C289" s="395" t="s">
        <v>678</v>
      </c>
      <c r="D289" s="305" t="s">
        <v>681</v>
      </c>
      <c r="E289" s="304" t="s">
        <v>2706</v>
      </c>
      <c r="F289" s="394" t="s">
        <v>194</v>
      </c>
      <c r="G289" s="396" t="s">
        <v>186</v>
      </c>
      <c r="H289" s="304" t="s">
        <v>258</v>
      </c>
      <c r="I289" s="386" t="s">
        <v>111</v>
      </c>
      <c r="J289" s="397" t="s">
        <v>94</v>
      </c>
      <c r="K289" s="398" t="s">
        <v>94</v>
      </c>
      <c r="L289" s="398" t="s">
        <v>94</v>
      </c>
      <c r="M289" s="389" t="s">
        <v>111</v>
      </c>
      <c r="N289" s="399" t="s">
        <v>1220</v>
      </c>
      <c r="O289" s="400" t="s">
        <v>1198</v>
      </c>
      <c r="P289" s="399" t="s">
        <v>2067</v>
      </c>
      <c r="Q289" s="305" t="s">
        <v>1227</v>
      </c>
      <c r="R289" s="401" t="s">
        <v>1236</v>
      </c>
      <c r="S289" s="305" t="s">
        <v>1252</v>
      </c>
      <c r="T289" s="401" t="s">
        <v>1261</v>
      </c>
      <c r="U289" s="403" t="s">
        <v>1158</v>
      </c>
      <c r="V289" s="305" t="s">
        <v>1288</v>
      </c>
      <c r="W289" s="305"/>
      <c r="X289" s="773"/>
    </row>
    <row r="290" spans="1:24" ht="15" customHeight="1" x14ac:dyDescent="0.3">
      <c r="A290" s="394" t="s">
        <v>238</v>
      </c>
      <c r="B290" s="395" t="s">
        <v>667</v>
      </c>
      <c r="C290" s="395" t="s">
        <v>678</v>
      </c>
      <c r="D290" s="305" t="s">
        <v>682</v>
      </c>
      <c r="E290" s="304" t="s">
        <v>2707</v>
      </c>
      <c r="F290" s="394" t="s">
        <v>194</v>
      </c>
      <c r="G290" s="396" t="s">
        <v>186</v>
      </c>
      <c r="H290" s="304" t="s">
        <v>258</v>
      </c>
      <c r="I290" s="386" t="s">
        <v>111</v>
      </c>
      <c r="J290" s="397" t="s">
        <v>94</v>
      </c>
      <c r="K290" s="398" t="s">
        <v>94</v>
      </c>
      <c r="L290" s="398" t="s">
        <v>94</v>
      </c>
      <c r="M290" s="389" t="s">
        <v>111</v>
      </c>
      <c r="N290" s="399" t="s">
        <v>1220</v>
      </c>
      <c r="O290" s="400" t="s">
        <v>1198</v>
      </c>
      <c r="P290" s="399" t="s">
        <v>2067</v>
      </c>
      <c r="Q290" s="305" t="s">
        <v>1227</v>
      </c>
      <c r="R290" s="401" t="s">
        <v>1236</v>
      </c>
      <c r="S290" s="305" t="s">
        <v>1252</v>
      </c>
      <c r="T290" s="401" t="s">
        <v>1261</v>
      </c>
      <c r="U290" s="403" t="s">
        <v>1158</v>
      </c>
      <c r="V290" s="305" t="s">
        <v>1288</v>
      </c>
      <c r="W290" s="305"/>
      <c r="X290" s="773"/>
    </row>
    <row r="291" spans="1:24" ht="14.25" customHeight="1" x14ac:dyDescent="0.3">
      <c r="A291" s="394" t="s">
        <v>238</v>
      </c>
      <c r="B291" s="395" t="s">
        <v>667</v>
      </c>
      <c r="C291" s="395" t="s">
        <v>678</v>
      </c>
      <c r="D291" s="305" t="s">
        <v>683</v>
      </c>
      <c r="E291" s="304" t="s">
        <v>2708</v>
      </c>
      <c r="F291" s="394" t="s">
        <v>194</v>
      </c>
      <c r="G291" s="396" t="s">
        <v>186</v>
      </c>
      <c r="H291" s="304" t="s">
        <v>258</v>
      </c>
      <c r="I291" s="386" t="s">
        <v>111</v>
      </c>
      <c r="J291" s="397" t="s">
        <v>94</v>
      </c>
      <c r="K291" s="398" t="s">
        <v>94</v>
      </c>
      <c r="L291" s="398" t="s">
        <v>94</v>
      </c>
      <c r="M291" s="389" t="s">
        <v>111</v>
      </c>
      <c r="N291" s="399" t="s">
        <v>1220</v>
      </c>
      <c r="O291" s="400" t="s">
        <v>1198</v>
      </c>
      <c r="P291" s="399" t="s">
        <v>2067</v>
      </c>
      <c r="Q291" s="305" t="s">
        <v>1227</v>
      </c>
      <c r="R291" s="401" t="s">
        <v>1236</v>
      </c>
      <c r="S291" s="305" t="s">
        <v>1252</v>
      </c>
      <c r="T291" s="401" t="s">
        <v>1261</v>
      </c>
      <c r="U291" s="403" t="s">
        <v>1158</v>
      </c>
      <c r="V291" s="305" t="s">
        <v>1288</v>
      </c>
      <c r="W291" s="305"/>
      <c r="X291" s="773"/>
    </row>
    <row r="292" spans="1:24" ht="14.5" customHeight="1" x14ac:dyDescent="0.3">
      <c r="A292" s="394" t="s">
        <v>238</v>
      </c>
      <c r="B292" s="395" t="s">
        <v>667</v>
      </c>
      <c r="C292" s="395" t="s">
        <v>678</v>
      </c>
      <c r="D292" s="305" t="s">
        <v>684</v>
      </c>
      <c r="E292" s="304" t="s">
        <v>2709</v>
      </c>
      <c r="F292" s="394" t="s">
        <v>194</v>
      </c>
      <c r="G292" s="396" t="s">
        <v>186</v>
      </c>
      <c r="H292" s="304" t="s">
        <v>258</v>
      </c>
      <c r="I292" s="386" t="s">
        <v>111</v>
      </c>
      <c r="J292" s="397" t="s">
        <v>94</v>
      </c>
      <c r="K292" s="398" t="s">
        <v>94</v>
      </c>
      <c r="L292" s="398" t="s">
        <v>94</v>
      </c>
      <c r="M292" s="389" t="s">
        <v>111</v>
      </c>
      <c r="N292" s="399" t="s">
        <v>1220</v>
      </c>
      <c r="O292" s="400" t="s">
        <v>1198</v>
      </c>
      <c r="P292" s="399" t="s">
        <v>2067</v>
      </c>
      <c r="Q292" s="305" t="s">
        <v>1227</v>
      </c>
      <c r="R292" s="401" t="s">
        <v>1236</v>
      </c>
      <c r="S292" s="305" t="s">
        <v>1252</v>
      </c>
      <c r="T292" s="401" t="s">
        <v>1261</v>
      </c>
      <c r="U292" s="403" t="s">
        <v>1158</v>
      </c>
      <c r="V292" s="305" t="s">
        <v>1288</v>
      </c>
      <c r="W292" s="305"/>
      <c r="X292" s="773"/>
    </row>
    <row r="293" spans="1:24" ht="14.5" customHeight="1" x14ac:dyDescent="0.3">
      <c r="A293" s="394" t="s">
        <v>238</v>
      </c>
      <c r="B293" s="395" t="s">
        <v>667</v>
      </c>
      <c r="C293" s="395" t="s">
        <v>678</v>
      </c>
      <c r="D293" s="305" t="s">
        <v>685</v>
      </c>
      <c r="E293" s="304" t="s">
        <v>2710</v>
      </c>
      <c r="F293" s="394" t="s">
        <v>194</v>
      </c>
      <c r="G293" s="396" t="s">
        <v>186</v>
      </c>
      <c r="H293" s="304" t="s">
        <v>258</v>
      </c>
      <c r="I293" s="386" t="s">
        <v>111</v>
      </c>
      <c r="J293" s="397" t="s">
        <v>94</v>
      </c>
      <c r="K293" s="398" t="s">
        <v>94</v>
      </c>
      <c r="L293" s="398" t="s">
        <v>94</v>
      </c>
      <c r="M293" s="389" t="s">
        <v>111</v>
      </c>
      <c r="N293" s="399" t="s">
        <v>1220</v>
      </c>
      <c r="O293" s="400" t="s">
        <v>1198</v>
      </c>
      <c r="P293" s="399" t="s">
        <v>2067</v>
      </c>
      <c r="Q293" s="305" t="s">
        <v>1227</v>
      </c>
      <c r="R293" s="401" t="s">
        <v>1236</v>
      </c>
      <c r="S293" s="305" t="s">
        <v>1252</v>
      </c>
      <c r="T293" s="401" t="s">
        <v>1261</v>
      </c>
      <c r="U293" s="403" t="s">
        <v>1158</v>
      </c>
      <c r="V293" s="305" t="s">
        <v>1288</v>
      </c>
      <c r="W293" s="305"/>
      <c r="X293" s="773"/>
    </row>
    <row r="294" spans="1:24" ht="14.5" customHeight="1" x14ac:dyDescent="0.3">
      <c r="A294" s="394" t="s">
        <v>238</v>
      </c>
      <c r="B294" s="395" t="s">
        <v>667</v>
      </c>
      <c r="C294" s="395" t="s">
        <v>678</v>
      </c>
      <c r="D294" s="305" t="s">
        <v>686</v>
      </c>
      <c r="E294" s="304" t="s">
        <v>2711</v>
      </c>
      <c r="F294" s="394" t="s">
        <v>194</v>
      </c>
      <c r="G294" s="396" t="s">
        <v>186</v>
      </c>
      <c r="H294" s="304" t="s">
        <v>258</v>
      </c>
      <c r="I294" s="386" t="s">
        <v>111</v>
      </c>
      <c r="J294" s="397" t="s">
        <v>94</v>
      </c>
      <c r="K294" s="398" t="s">
        <v>94</v>
      </c>
      <c r="L294" s="398" t="s">
        <v>94</v>
      </c>
      <c r="M294" s="389" t="s">
        <v>111</v>
      </c>
      <c r="N294" s="399" t="s">
        <v>1220</v>
      </c>
      <c r="O294" s="400" t="s">
        <v>1198</v>
      </c>
      <c r="P294" s="399" t="s">
        <v>2067</v>
      </c>
      <c r="Q294" s="305" t="s">
        <v>1227</v>
      </c>
      <c r="R294" s="401" t="s">
        <v>1236</v>
      </c>
      <c r="S294" s="305" t="s">
        <v>1252</v>
      </c>
      <c r="T294" s="401" t="s">
        <v>1261</v>
      </c>
      <c r="U294" s="402" t="s">
        <v>1158</v>
      </c>
      <c r="V294" s="305" t="s">
        <v>1288</v>
      </c>
      <c r="W294" s="305"/>
      <c r="X294" s="773"/>
    </row>
    <row r="295" spans="1:24" ht="14.5" customHeight="1" x14ac:dyDescent="0.3">
      <c r="A295" s="394" t="s">
        <v>238</v>
      </c>
      <c r="B295" s="395" t="s">
        <v>667</v>
      </c>
      <c r="C295" s="395" t="s">
        <v>678</v>
      </c>
      <c r="D295" s="305" t="s">
        <v>688</v>
      </c>
      <c r="E295" s="304" t="s">
        <v>2712</v>
      </c>
      <c r="F295" s="394" t="s">
        <v>194</v>
      </c>
      <c r="G295" s="396" t="s">
        <v>186</v>
      </c>
      <c r="H295" s="304" t="s">
        <v>258</v>
      </c>
      <c r="I295" s="386" t="s">
        <v>111</v>
      </c>
      <c r="J295" s="397" t="s">
        <v>94</v>
      </c>
      <c r="K295" s="398" t="s">
        <v>94</v>
      </c>
      <c r="L295" s="398" t="s">
        <v>94</v>
      </c>
      <c r="M295" s="389" t="s">
        <v>111</v>
      </c>
      <c r="N295" s="399" t="s">
        <v>1220</v>
      </c>
      <c r="O295" s="400" t="s">
        <v>1198</v>
      </c>
      <c r="P295" s="399" t="s">
        <v>2067</v>
      </c>
      <c r="Q295" s="305" t="s">
        <v>1227</v>
      </c>
      <c r="R295" s="401" t="s">
        <v>1236</v>
      </c>
      <c r="S295" s="305" t="s">
        <v>1252</v>
      </c>
      <c r="T295" s="401" t="s">
        <v>1261</v>
      </c>
      <c r="U295" s="402" t="s">
        <v>1158</v>
      </c>
      <c r="V295" s="305" t="s">
        <v>1288</v>
      </c>
      <c r="W295" s="305"/>
      <c r="X295" s="771"/>
    </row>
    <row r="296" spans="1:24" ht="14.5" customHeight="1" x14ac:dyDescent="0.3">
      <c r="A296" s="394" t="s">
        <v>238</v>
      </c>
      <c r="B296" s="395" t="s">
        <v>667</v>
      </c>
      <c r="C296" s="395" t="s">
        <v>678</v>
      </c>
      <c r="D296" s="305" t="s">
        <v>690</v>
      </c>
      <c r="E296" s="304" t="s">
        <v>2715</v>
      </c>
      <c r="F296" s="394" t="s">
        <v>194</v>
      </c>
      <c r="G296" s="396" t="s">
        <v>186</v>
      </c>
      <c r="H296" s="304" t="s">
        <v>258</v>
      </c>
      <c r="I296" s="386" t="s">
        <v>111</v>
      </c>
      <c r="J296" s="397" t="s">
        <v>94</v>
      </c>
      <c r="K296" s="398" t="s">
        <v>94</v>
      </c>
      <c r="L296" s="398" t="s">
        <v>94</v>
      </c>
      <c r="M296" s="389" t="s">
        <v>111</v>
      </c>
      <c r="N296" s="399" t="s">
        <v>1220</v>
      </c>
      <c r="O296" s="400" t="s">
        <v>1198</v>
      </c>
      <c r="P296" s="399" t="s">
        <v>2067</v>
      </c>
      <c r="Q296" s="305" t="s">
        <v>1227</v>
      </c>
      <c r="R296" s="401" t="s">
        <v>1236</v>
      </c>
      <c r="S296" s="305" t="s">
        <v>1252</v>
      </c>
      <c r="T296" s="401" t="s">
        <v>1261</v>
      </c>
      <c r="U296" s="402" t="s">
        <v>1158</v>
      </c>
      <c r="V296" s="305" t="s">
        <v>1288</v>
      </c>
      <c r="W296" s="305"/>
      <c r="X296" s="771"/>
    </row>
    <row r="297" spans="1:24" ht="14.5" customHeight="1" x14ac:dyDescent="0.3">
      <c r="A297" s="394" t="s">
        <v>238</v>
      </c>
      <c r="B297" s="395" t="s">
        <v>667</v>
      </c>
      <c r="C297" s="395" t="s">
        <v>678</v>
      </c>
      <c r="D297" s="305" t="s">
        <v>692</v>
      </c>
      <c r="E297" s="304" t="s">
        <v>2732</v>
      </c>
      <c r="F297" s="394" t="s">
        <v>194</v>
      </c>
      <c r="G297" s="396" t="s">
        <v>186</v>
      </c>
      <c r="H297" s="304" t="s">
        <v>258</v>
      </c>
      <c r="I297" s="386" t="s">
        <v>111</v>
      </c>
      <c r="J297" s="397" t="s">
        <v>94</v>
      </c>
      <c r="K297" s="398" t="s">
        <v>94</v>
      </c>
      <c r="L297" s="398" t="s">
        <v>94</v>
      </c>
      <c r="M297" s="389" t="s">
        <v>114</v>
      </c>
      <c r="N297" s="399" t="s">
        <v>1220</v>
      </c>
      <c r="O297" s="400" t="s">
        <v>1198</v>
      </c>
      <c r="P297" s="399" t="s">
        <v>2067</v>
      </c>
      <c r="Q297" s="305" t="s">
        <v>1227</v>
      </c>
      <c r="R297" s="401" t="s">
        <v>1236</v>
      </c>
      <c r="S297" s="305" t="s">
        <v>1252</v>
      </c>
      <c r="T297" s="401" t="s">
        <v>1261</v>
      </c>
      <c r="U297" s="403" t="s">
        <v>1158</v>
      </c>
      <c r="V297" s="305" t="s">
        <v>1284</v>
      </c>
      <c r="W297" s="305"/>
      <c r="X297" s="773"/>
    </row>
    <row r="298" spans="1:24" ht="14.5" customHeight="1" x14ac:dyDescent="0.3">
      <c r="A298" s="394" t="s">
        <v>238</v>
      </c>
      <c r="B298" s="395" t="s">
        <v>331</v>
      </c>
      <c r="C298" s="395" t="s">
        <v>694</v>
      </c>
      <c r="D298" s="305" t="s">
        <v>695</v>
      </c>
      <c r="E298" s="304" t="s">
        <v>2695</v>
      </c>
      <c r="F298" s="394" t="s">
        <v>194</v>
      </c>
      <c r="G298" s="396" t="s">
        <v>186</v>
      </c>
      <c r="H298" s="304" t="s">
        <v>186</v>
      </c>
      <c r="I298" s="386" t="s">
        <v>242</v>
      </c>
      <c r="J298" s="397" t="s">
        <v>94</v>
      </c>
      <c r="K298" s="398" t="s">
        <v>94</v>
      </c>
      <c r="L298" s="398" t="s">
        <v>94</v>
      </c>
      <c r="M298" s="389" t="s">
        <v>1209</v>
      </c>
      <c r="N298" s="399" t="s">
        <v>1219</v>
      </c>
      <c r="O298" s="400" t="s">
        <v>1197</v>
      </c>
      <c r="P298" s="399" t="s">
        <v>2066</v>
      </c>
      <c r="Q298" s="305" t="s">
        <v>1229</v>
      </c>
      <c r="R298" s="401" t="s">
        <v>1246</v>
      </c>
      <c r="S298" s="305" t="s">
        <v>1256</v>
      </c>
      <c r="T298" s="401" t="s">
        <v>1261</v>
      </c>
      <c r="U298" s="403" t="s">
        <v>1158</v>
      </c>
      <c r="V298" s="305" t="s">
        <v>1301</v>
      </c>
      <c r="W298" s="305"/>
      <c r="X298" s="771"/>
    </row>
    <row r="299" spans="1:24" ht="15" customHeight="1" x14ac:dyDescent="0.3">
      <c r="A299" s="394" t="s">
        <v>238</v>
      </c>
      <c r="B299" s="395" t="s">
        <v>331</v>
      </c>
      <c r="C299" s="395" t="s">
        <v>694</v>
      </c>
      <c r="D299" s="305" t="s">
        <v>694</v>
      </c>
      <c r="E299" s="304" t="s">
        <v>2702</v>
      </c>
      <c r="F299" s="394" t="s">
        <v>194</v>
      </c>
      <c r="G299" s="396" t="s">
        <v>186</v>
      </c>
      <c r="H299" s="304" t="s">
        <v>186</v>
      </c>
      <c r="I299" s="386" t="s">
        <v>242</v>
      </c>
      <c r="J299" s="397" t="s">
        <v>94</v>
      </c>
      <c r="K299" s="398" t="s">
        <v>94</v>
      </c>
      <c r="L299" s="398" t="s">
        <v>94</v>
      </c>
      <c r="M299" s="389" t="s">
        <v>1209</v>
      </c>
      <c r="N299" s="399" t="s">
        <v>1219</v>
      </c>
      <c r="O299" s="400" t="s">
        <v>1197</v>
      </c>
      <c r="P299" s="399" t="s">
        <v>2066</v>
      </c>
      <c r="Q299" s="305" t="s">
        <v>1229</v>
      </c>
      <c r="R299" s="401" t="s">
        <v>1246</v>
      </c>
      <c r="S299" s="305" t="s">
        <v>1256</v>
      </c>
      <c r="T299" s="401" t="s">
        <v>1261</v>
      </c>
      <c r="U299" s="403" t="s">
        <v>1158</v>
      </c>
      <c r="V299" s="305" t="s">
        <v>1301</v>
      </c>
      <c r="W299" s="305"/>
      <c r="X299" s="771"/>
    </row>
    <row r="300" spans="1:24" ht="15.75" customHeight="1" x14ac:dyDescent="0.3">
      <c r="A300" s="394" t="s">
        <v>238</v>
      </c>
      <c r="B300" s="395" t="s">
        <v>331</v>
      </c>
      <c r="C300" s="395" t="s">
        <v>697</v>
      </c>
      <c r="D300" s="305" t="s">
        <v>697</v>
      </c>
      <c r="E300" s="304" t="s">
        <v>2713</v>
      </c>
      <c r="F300" s="394" t="s">
        <v>194</v>
      </c>
      <c r="G300" s="396" t="s">
        <v>186</v>
      </c>
      <c r="H300" s="304" t="s">
        <v>186</v>
      </c>
      <c r="I300" s="386" t="s">
        <v>111</v>
      </c>
      <c r="J300" s="397" t="s">
        <v>94</v>
      </c>
      <c r="K300" s="398" t="s">
        <v>94</v>
      </c>
      <c r="L300" s="398" t="s">
        <v>94</v>
      </c>
      <c r="M300" s="389" t="s">
        <v>114</v>
      </c>
      <c r="N300" s="399" t="s">
        <v>1220</v>
      </c>
      <c r="O300" s="400" t="s">
        <v>1198</v>
      </c>
      <c r="P300" s="399" t="s">
        <v>2067</v>
      </c>
      <c r="Q300" s="305" t="s">
        <v>1227</v>
      </c>
      <c r="R300" s="401" t="s">
        <v>1236</v>
      </c>
      <c r="S300" s="305" t="s">
        <v>1252</v>
      </c>
      <c r="T300" s="401" t="s">
        <v>1261</v>
      </c>
      <c r="U300" s="404" t="s">
        <v>1158</v>
      </c>
      <c r="V300" s="305" t="s">
        <v>1283</v>
      </c>
      <c r="W300" s="305"/>
      <c r="X300" s="773"/>
    </row>
    <row r="301" spans="1:24" ht="15.75" customHeight="1" x14ac:dyDescent="0.3">
      <c r="A301" s="394" t="s">
        <v>238</v>
      </c>
      <c r="B301" s="395" t="s">
        <v>699</v>
      </c>
      <c r="C301" s="395" t="s">
        <v>700</v>
      </c>
      <c r="D301" s="305" t="s">
        <v>701</v>
      </c>
      <c r="E301" s="304" t="s">
        <v>2675</v>
      </c>
      <c r="F301" s="394" t="s">
        <v>194</v>
      </c>
      <c r="G301" s="396" t="s">
        <v>186</v>
      </c>
      <c r="H301" s="304" t="s">
        <v>186</v>
      </c>
      <c r="I301" s="386" t="s">
        <v>92</v>
      </c>
      <c r="J301" s="397" t="s">
        <v>94</v>
      </c>
      <c r="K301" s="398" t="s">
        <v>94</v>
      </c>
      <c r="L301" s="398" t="s">
        <v>94</v>
      </c>
      <c r="M301" s="389" t="s">
        <v>1207</v>
      </c>
      <c r="N301" s="399" t="s">
        <v>1217</v>
      </c>
      <c r="O301" s="400" t="s">
        <v>1175</v>
      </c>
      <c r="P301" s="399" t="s">
        <v>2070</v>
      </c>
      <c r="Q301" s="305" t="s">
        <v>1228</v>
      </c>
      <c r="R301" s="401" t="s">
        <v>1246</v>
      </c>
      <c r="S301" s="305" t="s">
        <v>1256</v>
      </c>
      <c r="T301" s="401" t="s">
        <v>1261</v>
      </c>
      <c r="U301" s="404" t="s">
        <v>1158</v>
      </c>
      <c r="V301" s="305" t="s">
        <v>1275</v>
      </c>
      <c r="W301" s="305"/>
      <c r="X301" s="772"/>
    </row>
    <row r="302" spans="1:24" ht="15.75" customHeight="1" x14ac:dyDescent="0.3">
      <c r="A302" s="394" t="s">
        <v>238</v>
      </c>
      <c r="B302" s="395" t="s">
        <v>699</v>
      </c>
      <c r="C302" s="395" t="s">
        <v>700</v>
      </c>
      <c r="D302" s="305" t="s">
        <v>703</v>
      </c>
      <c r="E302" s="304" t="s">
        <v>2680</v>
      </c>
      <c r="F302" s="394" t="s">
        <v>194</v>
      </c>
      <c r="G302" s="396" t="s">
        <v>186</v>
      </c>
      <c r="H302" s="304" t="s">
        <v>186</v>
      </c>
      <c r="I302" s="386" t="s">
        <v>92</v>
      </c>
      <c r="J302" s="397" t="s">
        <v>94</v>
      </c>
      <c r="K302" s="398" t="s">
        <v>94</v>
      </c>
      <c r="L302" s="398" t="s">
        <v>94</v>
      </c>
      <c r="M302" s="389" t="s">
        <v>1212</v>
      </c>
      <c r="N302" s="399" t="s">
        <v>1217</v>
      </c>
      <c r="O302" s="400" t="s">
        <v>1175</v>
      </c>
      <c r="P302" s="399" t="s">
        <v>2070</v>
      </c>
      <c r="Q302" s="305" t="s">
        <v>1228</v>
      </c>
      <c r="R302" s="401" t="s">
        <v>1246</v>
      </c>
      <c r="S302" s="305" t="s">
        <v>1256</v>
      </c>
      <c r="T302" s="401" t="s">
        <v>1261</v>
      </c>
      <c r="U302" s="403" t="s">
        <v>1158</v>
      </c>
      <c r="V302" s="305" t="s">
        <v>1295</v>
      </c>
      <c r="W302" s="305"/>
      <c r="X302" s="772"/>
    </row>
    <row r="303" spans="1:24" ht="15.75" customHeight="1" x14ac:dyDescent="0.3">
      <c r="A303" s="394" t="s">
        <v>238</v>
      </c>
      <c r="B303" s="395" t="s">
        <v>699</v>
      </c>
      <c r="C303" s="395" t="s">
        <v>700</v>
      </c>
      <c r="D303" s="305" t="s">
        <v>704</v>
      </c>
      <c r="E303" s="304" t="s">
        <v>2681</v>
      </c>
      <c r="F303" s="394" t="s">
        <v>194</v>
      </c>
      <c r="G303" s="396" t="s">
        <v>186</v>
      </c>
      <c r="H303" s="304" t="s">
        <v>186</v>
      </c>
      <c r="I303" s="386" t="s">
        <v>92</v>
      </c>
      <c r="J303" s="397" t="s">
        <v>94</v>
      </c>
      <c r="K303" s="398" t="s">
        <v>94</v>
      </c>
      <c r="L303" s="398" t="s">
        <v>94</v>
      </c>
      <c r="M303" s="389" t="s">
        <v>1212</v>
      </c>
      <c r="N303" s="399" t="s">
        <v>1217</v>
      </c>
      <c r="O303" s="400" t="s">
        <v>1175</v>
      </c>
      <c r="P303" s="399" t="s">
        <v>2070</v>
      </c>
      <c r="Q303" s="305" t="s">
        <v>1228</v>
      </c>
      <c r="R303" s="401" t="s">
        <v>1246</v>
      </c>
      <c r="S303" s="305" t="s">
        <v>1256</v>
      </c>
      <c r="T303" s="401" t="s">
        <v>1261</v>
      </c>
      <c r="U303" s="403" t="s">
        <v>1158</v>
      </c>
      <c r="V303" s="305" t="s">
        <v>1295</v>
      </c>
      <c r="W303" s="305"/>
      <c r="X303" s="772"/>
    </row>
    <row r="304" spans="1:24" ht="15.75" customHeight="1" x14ac:dyDescent="0.3">
      <c r="A304" s="394" t="s">
        <v>238</v>
      </c>
      <c r="B304" s="395" t="s">
        <v>699</v>
      </c>
      <c r="C304" s="395" t="s">
        <v>700</v>
      </c>
      <c r="D304" s="305" t="s">
        <v>706</v>
      </c>
      <c r="E304" s="304" t="s">
        <v>2698</v>
      </c>
      <c r="F304" s="394" t="s">
        <v>194</v>
      </c>
      <c r="G304" s="396" t="s">
        <v>186</v>
      </c>
      <c r="H304" s="304" t="s">
        <v>186</v>
      </c>
      <c r="I304" s="386" t="s">
        <v>92</v>
      </c>
      <c r="J304" s="397" t="s">
        <v>94</v>
      </c>
      <c r="K304" s="398" t="s">
        <v>94</v>
      </c>
      <c r="L304" s="398" t="s">
        <v>94</v>
      </c>
      <c r="M304" s="389" t="s">
        <v>1207</v>
      </c>
      <c r="N304" s="399" t="s">
        <v>1217</v>
      </c>
      <c r="O304" s="400" t="s">
        <v>1175</v>
      </c>
      <c r="P304" s="399" t="s">
        <v>700</v>
      </c>
      <c r="Q304" s="305" t="s">
        <v>1222</v>
      </c>
      <c r="R304" s="401" t="s">
        <v>1246</v>
      </c>
      <c r="S304" s="305" t="s">
        <v>1256</v>
      </c>
      <c r="T304" s="401" t="s">
        <v>1261</v>
      </c>
      <c r="U304" s="403" t="s">
        <v>1158</v>
      </c>
      <c r="V304" s="305" t="s">
        <v>1295</v>
      </c>
      <c r="W304" s="305"/>
      <c r="X304" s="771"/>
    </row>
    <row r="305" spans="1:24" ht="15.75" customHeight="1" x14ac:dyDescent="0.3">
      <c r="A305" s="394" t="s">
        <v>238</v>
      </c>
      <c r="B305" s="395" t="s">
        <v>699</v>
      </c>
      <c r="C305" s="395" t="s">
        <v>700</v>
      </c>
      <c r="D305" s="305" t="s">
        <v>707</v>
      </c>
      <c r="E305" s="304" t="s">
        <v>2716</v>
      </c>
      <c r="F305" s="394" t="s">
        <v>194</v>
      </c>
      <c r="G305" s="396" t="s">
        <v>186</v>
      </c>
      <c r="H305" s="304" t="s">
        <v>186</v>
      </c>
      <c r="I305" s="386" t="s">
        <v>92</v>
      </c>
      <c r="J305" s="397" t="s">
        <v>94</v>
      </c>
      <c r="K305" s="398" t="s">
        <v>94</v>
      </c>
      <c r="L305" s="398" t="s">
        <v>94</v>
      </c>
      <c r="M305" s="389" t="s">
        <v>1212</v>
      </c>
      <c r="N305" s="399" t="s">
        <v>1217</v>
      </c>
      <c r="O305" s="400" t="s">
        <v>1177</v>
      </c>
      <c r="P305" s="399" t="s">
        <v>700</v>
      </c>
      <c r="Q305" s="305" t="s">
        <v>1222</v>
      </c>
      <c r="R305" s="401" t="s">
        <v>1234</v>
      </c>
      <c r="S305" s="305" t="s">
        <v>1252</v>
      </c>
      <c r="T305" s="401" t="s">
        <v>1261</v>
      </c>
      <c r="U305" s="403" t="s">
        <v>1158</v>
      </c>
      <c r="V305" s="305" t="s">
        <v>1295</v>
      </c>
      <c r="W305" s="305"/>
      <c r="X305" s="771"/>
    </row>
    <row r="306" spans="1:24" ht="15.75" customHeight="1" x14ac:dyDescent="0.3">
      <c r="A306" s="394" t="s">
        <v>238</v>
      </c>
      <c r="B306" s="395" t="s">
        <v>699</v>
      </c>
      <c r="C306" s="395" t="s">
        <v>700</v>
      </c>
      <c r="D306" s="305" t="s">
        <v>708</v>
      </c>
      <c r="E306" s="304" t="s">
        <v>2718</v>
      </c>
      <c r="F306" s="394" t="s">
        <v>194</v>
      </c>
      <c r="G306" s="396" t="s">
        <v>186</v>
      </c>
      <c r="H306" s="304" t="s">
        <v>186</v>
      </c>
      <c r="I306" s="386" t="s">
        <v>92</v>
      </c>
      <c r="J306" s="397" t="s">
        <v>94</v>
      </c>
      <c r="K306" s="398" t="s">
        <v>94</v>
      </c>
      <c r="L306" s="398" t="s">
        <v>94</v>
      </c>
      <c r="M306" s="389" t="s">
        <v>1207</v>
      </c>
      <c r="N306" s="399" t="s">
        <v>1217</v>
      </c>
      <c r="O306" s="400" t="s">
        <v>1179</v>
      </c>
      <c r="P306" s="399" t="s">
        <v>700</v>
      </c>
      <c r="Q306" s="305" t="s">
        <v>1226</v>
      </c>
      <c r="R306" s="401" t="s">
        <v>1246</v>
      </c>
      <c r="S306" s="305" t="s">
        <v>1256</v>
      </c>
      <c r="T306" s="401" t="s">
        <v>1261</v>
      </c>
      <c r="U306" s="403" t="s">
        <v>1158</v>
      </c>
      <c r="V306" s="305" t="s">
        <v>1295</v>
      </c>
      <c r="W306" s="305"/>
      <c r="X306" s="773"/>
    </row>
    <row r="307" spans="1:24" ht="14.25" customHeight="1" x14ac:dyDescent="0.3">
      <c r="A307" s="394" t="s">
        <v>238</v>
      </c>
      <c r="B307" s="395" t="s">
        <v>699</v>
      </c>
      <c r="C307" s="395" t="s">
        <v>709</v>
      </c>
      <c r="D307" s="305" t="s">
        <v>710</v>
      </c>
      <c r="E307" s="304" t="s">
        <v>2691</v>
      </c>
      <c r="F307" s="394" t="s">
        <v>194</v>
      </c>
      <c r="G307" s="396" t="s">
        <v>186</v>
      </c>
      <c r="H307" s="304" t="s">
        <v>186</v>
      </c>
      <c r="I307" s="386" t="s">
        <v>242</v>
      </c>
      <c r="J307" s="397" t="s">
        <v>94</v>
      </c>
      <c r="K307" s="398" t="s">
        <v>94</v>
      </c>
      <c r="L307" s="398" t="s">
        <v>94</v>
      </c>
      <c r="M307" s="389" t="s">
        <v>1209</v>
      </c>
      <c r="N307" s="399" t="s">
        <v>1219</v>
      </c>
      <c r="O307" s="400" t="s">
        <v>1197</v>
      </c>
      <c r="P307" s="399" t="s">
        <v>2066</v>
      </c>
      <c r="Q307" s="305" t="s">
        <v>1229</v>
      </c>
      <c r="R307" s="401" t="s">
        <v>1246</v>
      </c>
      <c r="S307" s="305" t="s">
        <v>1256</v>
      </c>
      <c r="T307" s="401" t="s">
        <v>1261</v>
      </c>
      <c r="U307" s="403" t="s">
        <v>1158</v>
      </c>
      <c r="V307" s="305" t="s">
        <v>1301</v>
      </c>
      <c r="W307" s="305"/>
      <c r="X307" s="771"/>
    </row>
    <row r="308" spans="1:24" ht="14.5" customHeight="1" x14ac:dyDescent="0.3">
      <c r="A308" s="394" t="s">
        <v>238</v>
      </c>
      <c r="B308" s="395" t="s">
        <v>699</v>
      </c>
      <c r="C308" s="395" t="s">
        <v>709</v>
      </c>
      <c r="D308" s="305" t="s">
        <v>712</v>
      </c>
      <c r="E308" s="304" t="s">
        <v>2694</v>
      </c>
      <c r="F308" s="394" t="s">
        <v>194</v>
      </c>
      <c r="G308" s="396" t="s">
        <v>186</v>
      </c>
      <c r="H308" s="304" t="s">
        <v>186</v>
      </c>
      <c r="I308" s="386" t="s">
        <v>242</v>
      </c>
      <c r="J308" s="397" t="s">
        <v>94</v>
      </c>
      <c r="K308" s="398" t="s">
        <v>94</v>
      </c>
      <c r="L308" s="398" t="s">
        <v>94</v>
      </c>
      <c r="M308" s="389" t="s">
        <v>1209</v>
      </c>
      <c r="N308" s="399" t="s">
        <v>1219</v>
      </c>
      <c r="O308" s="400" t="s">
        <v>1197</v>
      </c>
      <c r="P308" s="399" t="s">
        <v>2066</v>
      </c>
      <c r="Q308" s="305" t="s">
        <v>1229</v>
      </c>
      <c r="R308" s="401" t="s">
        <v>1246</v>
      </c>
      <c r="S308" s="305" t="s">
        <v>1256</v>
      </c>
      <c r="T308" s="401" t="s">
        <v>1261</v>
      </c>
      <c r="U308" s="403" t="s">
        <v>1158</v>
      </c>
      <c r="V308" s="305" t="s">
        <v>1301</v>
      </c>
      <c r="W308" s="305"/>
      <c r="X308" s="771"/>
    </row>
    <row r="309" spans="1:24" ht="15.75" customHeight="1" x14ac:dyDescent="0.3">
      <c r="A309" s="394" t="s">
        <v>238</v>
      </c>
      <c r="B309" s="395" t="s">
        <v>699</v>
      </c>
      <c r="C309" s="395" t="s">
        <v>709</v>
      </c>
      <c r="D309" s="305" t="s">
        <v>714</v>
      </c>
      <c r="E309" s="304" t="s">
        <v>2697</v>
      </c>
      <c r="F309" s="394" t="s">
        <v>194</v>
      </c>
      <c r="G309" s="396" t="s">
        <v>186</v>
      </c>
      <c r="H309" s="304" t="s">
        <v>186</v>
      </c>
      <c r="I309" s="386" t="s">
        <v>242</v>
      </c>
      <c r="J309" s="397" t="s">
        <v>94</v>
      </c>
      <c r="K309" s="398" t="s">
        <v>94</v>
      </c>
      <c r="L309" s="398" t="s">
        <v>94</v>
      </c>
      <c r="M309" s="389" t="s">
        <v>1209</v>
      </c>
      <c r="N309" s="399" t="s">
        <v>1219</v>
      </c>
      <c r="O309" s="400" t="s">
        <v>1197</v>
      </c>
      <c r="P309" s="399" t="s">
        <v>2066</v>
      </c>
      <c r="Q309" s="305" t="s">
        <v>1229</v>
      </c>
      <c r="R309" s="401" t="s">
        <v>1246</v>
      </c>
      <c r="S309" s="305" t="s">
        <v>1256</v>
      </c>
      <c r="T309" s="401" t="s">
        <v>1261</v>
      </c>
      <c r="U309" s="403" t="s">
        <v>1158</v>
      </c>
      <c r="V309" s="305" t="s">
        <v>1301</v>
      </c>
      <c r="W309" s="305"/>
      <c r="X309" s="771"/>
    </row>
    <row r="310" spans="1:24" ht="15.75" customHeight="1" x14ac:dyDescent="0.3">
      <c r="A310" s="394" t="s">
        <v>238</v>
      </c>
      <c r="B310" s="395" t="s">
        <v>699</v>
      </c>
      <c r="C310" s="395" t="s">
        <v>709</v>
      </c>
      <c r="D310" s="305" t="s">
        <v>716</v>
      </c>
      <c r="E310" s="304" t="s">
        <v>2720</v>
      </c>
      <c r="F310" s="394" t="s">
        <v>194</v>
      </c>
      <c r="G310" s="396" t="s">
        <v>186</v>
      </c>
      <c r="H310" s="304" t="s">
        <v>186</v>
      </c>
      <c r="I310" s="386" t="s">
        <v>242</v>
      </c>
      <c r="J310" s="397" t="s">
        <v>94</v>
      </c>
      <c r="K310" s="398" t="s">
        <v>94</v>
      </c>
      <c r="L310" s="398" t="s">
        <v>94</v>
      </c>
      <c r="M310" s="389" t="s">
        <v>1209</v>
      </c>
      <c r="N310" s="399" t="s">
        <v>1219</v>
      </c>
      <c r="O310" s="400" t="s">
        <v>1197</v>
      </c>
      <c r="P310" s="399" t="s">
        <v>2066</v>
      </c>
      <c r="Q310" s="305" t="s">
        <v>1229</v>
      </c>
      <c r="R310" s="401" t="s">
        <v>1246</v>
      </c>
      <c r="S310" s="305" t="s">
        <v>1256</v>
      </c>
      <c r="T310" s="401" t="s">
        <v>1261</v>
      </c>
      <c r="U310" s="403" t="s">
        <v>1158</v>
      </c>
      <c r="V310" s="305" t="s">
        <v>1301</v>
      </c>
      <c r="W310" s="305"/>
      <c r="X310" s="771"/>
    </row>
    <row r="311" spans="1:24" ht="15.75" customHeight="1" x14ac:dyDescent="0.3">
      <c r="A311" s="394" t="s">
        <v>238</v>
      </c>
      <c r="B311" s="395" t="s">
        <v>699</v>
      </c>
      <c r="C311" s="395" t="s">
        <v>709</v>
      </c>
      <c r="D311" s="305" t="s">
        <v>718</v>
      </c>
      <c r="E311" s="304" t="s">
        <v>2721</v>
      </c>
      <c r="F311" s="394" t="s">
        <v>194</v>
      </c>
      <c r="G311" s="396" t="s">
        <v>186</v>
      </c>
      <c r="H311" s="304" t="s">
        <v>186</v>
      </c>
      <c r="I311" s="386" t="s">
        <v>242</v>
      </c>
      <c r="J311" s="397" t="s">
        <v>94</v>
      </c>
      <c r="K311" s="398" t="s">
        <v>94</v>
      </c>
      <c r="L311" s="398" t="s">
        <v>94</v>
      </c>
      <c r="M311" s="389" t="s">
        <v>1209</v>
      </c>
      <c r="N311" s="399" t="s">
        <v>1219</v>
      </c>
      <c r="O311" s="400" t="s">
        <v>1197</v>
      </c>
      <c r="P311" s="399" t="s">
        <v>2066</v>
      </c>
      <c r="Q311" s="305" t="s">
        <v>1229</v>
      </c>
      <c r="R311" s="401" t="s">
        <v>1246</v>
      </c>
      <c r="S311" s="305" t="s">
        <v>1256</v>
      </c>
      <c r="T311" s="401" t="s">
        <v>1261</v>
      </c>
      <c r="U311" s="403" t="s">
        <v>1158</v>
      </c>
      <c r="V311" s="305" t="s">
        <v>1301</v>
      </c>
      <c r="W311" s="305"/>
      <c r="X311" s="771"/>
    </row>
    <row r="312" spans="1:24" ht="15.75" customHeight="1" x14ac:dyDescent="0.3">
      <c r="A312" s="394" t="s">
        <v>238</v>
      </c>
      <c r="B312" s="395" t="s">
        <v>699</v>
      </c>
      <c r="C312" s="395" t="s">
        <v>709</v>
      </c>
      <c r="D312" s="305" t="s">
        <v>720</v>
      </c>
      <c r="E312" s="304" t="s">
        <v>2724</v>
      </c>
      <c r="F312" s="394" t="s">
        <v>194</v>
      </c>
      <c r="G312" s="396" t="s">
        <v>186</v>
      </c>
      <c r="H312" s="304" t="s">
        <v>186</v>
      </c>
      <c r="I312" s="386" t="s">
        <v>242</v>
      </c>
      <c r="J312" s="397" t="s">
        <v>94</v>
      </c>
      <c r="K312" s="398" t="s">
        <v>94</v>
      </c>
      <c r="L312" s="398" t="s">
        <v>94</v>
      </c>
      <c r="M312" s="389" t="s">
        <v>1209</v>
      </c>
      <c r="N312" s="399" t="s">
        <v>1219</v>
      </c>
      <c r="O312" s="400" t="s">
        <v>1197</v>
      </c>
      <c r="P312" s="399" t="s">
        <v>2066</v>
      </c>
      <c r="Q312" s="305" t="s">
        <v>1229</v>
      </c>
      <c r="R312" s="401" t="s">
        <v>1246</v>
      </c>
      <c r="S312" s="305" t="s">
        <v>1256</v>
      </c>
      <c r="T312" s="401" t="s">
        <v>1261</v>
      </c>
      <c r="U312" s="403" t="s">
        <v>1158</v>
      </c>
      <c r="V312" s="305" t="s">
        <v>1301</v>
      </c>
      <c r="W312" s="305"/>
      <c r="X312" s="771"/>
    </row>
    <row r="313" spans="1:24" ht="15.75" customHeight="1" x14ac:dyDescent="0.3">
      <c r="A313" s="394" t="s">
        <v>238</v>
      </c>
      <c r="B313" s="395" t="s">
        <v>699</v>
      </c>
      <c r="C313" s="395" t="s">
        <v>709</v>
      </c>
      <c r="D313" s="305" t="s">
        <v>722</v>
      </c>
      <c r="E313" s="304" t="s">
        <v>2728</v>
      </c>
      <c r="F313" s="394" t="s">
        <v>194</v>
      </c>
      <c r="G313" s="396" t="s">
        <v>186</v>
      </c>
      <c r="H313" s="304" t="s">
        <v>186</v>
      </c>
      <c r="I313" s="386" t="s">
        <v>242</v>
      </c>
      <c r="J313" s="397" t="s">
        <v>94</v>
      </c>
      <c r="K313" s="398" t="s">
        <v>94</v>
      </c>
      <c r="L313" s="398" t="s">
        <v>94</v>
      </c>
      <c r="M313" s="389" t="s">
        <v>1209</v>
      </c>
      <c r="N313" s="399" t="s">
        <v>1219</v>
      </c>
      <c r="O313" s="400" t="s">
        <v>1197</v>
      </c>
      <c r="P313" s="399" t="s">
        <v>2066</v>
      </c>
      <c r="Q313" s="305" t="s">
        <v>1229</v>
      </c>
      <c r="R313" s="401" t="s">
        <v>1246</v>
      </c>
      <c r="S313" s="305" t="s">
        <v>1256</v>
      </c>
      <c r="T313" s="401" t="s">
        <v>1261</v>
      </c>
      <c r="U313" s="403" t="s">
        <v>1158</v>
      </c>
      <c r="V313" s="305" t="s">
        <v>1301</v>
      </c>
      <c r="W313" s="305"/>
      <c r="X313" s="771"/>
    </row>
    <row r="314" spans="1:24" ht="15.75" customHeight="1" x14ac:dyDescent="0.3">
      <c r="A314" s="394" t="s">
        <v>238</v>
      </c>
      <c r="B314" s="395" t="s">
        <v>724</v>
      </c>
      <c r="C314" s="395" t="s">
        <v>725</v>
      </c>
      <c r="D314" s="305" t="s">
        <v>726</v>
      </c>
      <c r="E314" s="304" t="s">
        <v>2672</v>
      </c>
      <c r="F314" s="394" t="s">
        <v>194</v>
      </c>
      <c r="G314" s="396" t="s">
        <v>186</v>
      </c>
      <c r="H314" s="304" t="s">
        <v>186</v>
      </c>
      <c r="I314" s="386" t="s">
        <v>1147</v>
      </c>
      <c r="J314" s="397" t="s">
        <v>94</v>
      </c>
      <c r="K314" s="398" t="s">
        <v>94</v>
      </c>
      <c r="L314" s="398" t="s">
        <v>94</v>
      </c>
      <c r="M314" s="389" t="s">
        <v>1207</v>
      </c>
      <c r="N314" s="399" t="s">
        <v>1220</v>
      </c>
      <c r="O314" s="400" t="s">
        <v>1198</v>
      </c>
      <c r="P314" s="399" t="s">
        <v>2067</v>
      </c>
      <c r="Q314" s="305" t="s">
        <v>1227</v>
      </c>
      <c r="R314" s="401" t="s">
        <v>1248</v>
      </c>
      <c r="S314" s="305" t="s">
        <v>1259</v>
      </c>
      <c r="T314" s="401" t="s">
        <v>1261</v>
      </c>
      <c r="U314" s="403" t="s">
        <v>1158</v>
      </c>
      <c r="V314" s="305" t="s">
        <v>1295</v>
      </c>
      <c r="W314" s="305"/>
      <c r="X314" s="773"/>
    </row>
    <row r="315" spans="1:24" ht="15.75" customHeight="1" x14ac:dyDescent="0.3">
      <c r="A315" s="394" t="s">
        <v>238</v>
      </c>
      <c r="B315" s="395" t="s">
        <v>724</v>
      </c>
      <c r="C315" s="395" t="s">
        <v>725</v>
      </c>
      <c r="D315" s="305" t="s">
        <v>1809</v>
      </c>
      <c r="E315" s="304" t="s">
        <v>2895</v>
      </c>
      <c r="F315" s="394" t="s">
        <v>194</v>
      </c>
      <c r="G315" s="396" t="s">
        <v>186</v>
      </c>
      <c r="H315" s="304" t="s">
        <v>186</v>
      </c>
      <c r="I315" s="386" t="s">
        <v>1148</v>
      </c>
      <c r="J315" s="397" t="s">
        <v>94</v>
      </c>
      <c r="K315" s="398" t="s">
        <v>94</v>
      </c>
      <c r="L315" s="398" t="s">
        <v>94</v>
      </c>
      <c r="M315" s="389" t="s">
        <v>1207</v>
      </c>
      <c r="N315" s="399" t="s">
        <v>1220</v>
      </c>
      <c r="O315" s="400" t="s">
        <v>1198</v>
      </c>
      <c r="P315" s="399" t="s">
        <v>2067</v>
      </c>
      <c r="Q315" s="305" t="s">
        <v>1227</v>
      </c>
      <c r="R315" s="401" t="s">
        <v>1233</v>
      </c>
      <c r="S315" s="305" t="s">
        <v>1250</v>
      </c>
      <c r="T315" s="401" t="s">
        <v>1261</v>
      </c>
      <c r="U315" s="404" t="s">
        <v>1158</v>
      </c>
      <c r="V315" s="305" t="s">
        <v>1295</v>
      </c>
      <c r="W315" s="305"/>
      <c r="X315" s="772"/>
    </row>
    <row r="316" spans="1:24" ht="15.75" customHeight="1" x14ac:dyDescent="0.3">
      <c r="A316" s="394" t="s">
        <v>238</v>
      </c>
      <c r="B316" s="395" t="s">
        <v>724</v>
      </c>
      <c r="C316" s="395" t="s">
        <v>725</v>
      </c>
      <c r="D316" s="305" t="s">
        <v>727</v>
      </c>
      <c r="E316" s="304" t="s">
        <v>2686</v>
      </c>
      <c r="F316" s="394" t="s">
        <v>194</v>
      </c>
      <c r="G316" s="396" t="s">
        <v>186</v>
      </c>
      <c r="H316" s="304" t="s">
        <v>186</v>
      </c>
      <c r="I316" s="386" t="s">
        <v>220</v>
      </c>
      <c r="J316" s="397" t="s">
        <v>94</v>
      </c>
      <c r="K316" s="398" t="s">
        <v>94</v>
      </c>
      <c r="L316" s="398" t="s">
        <v>94</v>
      </c>
      <c r="M316" s="389" t="s">
        <v>1207</v>
      </c>
      <c r="N316" s="399" t="s">
        <v>1219</v>
      </c>
      <c r="O316" s="400" t="s">
        <v>1197</v>
      </c>
      <c r="P316" s="399" t="s">
        <v>2066</v>
      </c>
      <c r="Q316" s="305" t="s">
        <v>1229</v>
      </c>
      <c r="R316" s="401" t="s">
        <v>1235</v>
      </c>
      <c r="S316" s="305" t="s">
        <v>1252</v>
      </c>
      <c r="T316" s="401" t="s">
        <v>1261</v>
      </c>
      <c r="U316" s="404" t="s">
        <v>1158</v>
      </c>
      <c r="V316" s="305" t="s">
        <v>1295</v>
      </c>
      <c r="W316" s="305"/>
      <c r="X316" s="771"/>
    </row>
    <row r="317" spans="1:24" ht="15.75" customHeight="1" x14ac:dyDescent="0.3">
      <c r="A317" s="394" t="s">
        <v>238</v>
      </c>
      <c r="B317" s="395" t="s">
        <v>724</v>
      </c>
      <c r="C317" s="395" t="s">
        <v>725</v>
      </c>
      <c r="D317" s="305" t="s">
        <v>729</v>
      </c>
      <c r="E317" s="304" t="s">
        <v>2687</v>
      </c>
      <c r="F317" s="394" t="s">
        <v>194</v>
      </c>
      <c r="G317" s="396" t="s">
        <v>186</v>
      </c>
      <c r="H317" s="304" t="s">
        <v>186</v>
      </c>
      <c r="I317" s="386" t="s">
        <v>220</v>
      </c>
      <c r="J317" s="397" t="s">
        <v>94</v>
      </c>
      <c r="K317" s="398" t="s">
        <v>94</v>
      </c>
      <c r="L317" s="398" t="s">
        <v>94</v>
      </c>
      <c r="M317" s="389" t="s">
        <v>1207</v>
      </c>
      <c r="N317" s="399" t="s">
        <v>1219</v>
      </c>
      <c r="O317" s="400" t="s">
        <v>1197</v>
      </c>
      <c r="P317" s="399" t="s">
        <v>2066</v>
      </c>
      <c r="Q317" s="305" t="s">
        <v>1229</v>
      </c>
      <c r="R317" s="401" t="s">
        <v>1235</v>
      </c>
      <c r="S317" s="305" t="s">
        <v>1252</v>
      </c>
      <c r="T317" s="401" t="s">
        <v>1261</v>
      </c>
      <c r="U317" s="404" t="s">
        <v>1158</v>
      </c>
      <c r="V317" s="305" t="s">
        <v>1295</v>
      </c>
      <c r="W317" s="305"/>
      <c r="X317" s="771"/>
    </row>
    <row r="318" spans="1:24" ht="15.75" customHeight="1" x14ac:dyDescent="0.3">
      <c r="A318" s="394" t="s">
        <v>238</v>
      </c>
      <c r="B318" s="395" t="s">
        <v>724</v>
      </c>
      <c r="C318" s="395" t="s">
        <v>725</v>
      </c>
      <c r="D318" s="305" t="s">
        <v>731</v>
      </c>
      <c r="E318" s="304" t="s">
        <v>2688</v>
      </c>
      <c r="F318" s="394" t="s">
        <v>194</v>
      </c>
      <c r="G318" s="396" t="s">
        <v>186</v>
      </c>
      <c r="H318" s="304" t="s">
        <v>186</v>
      </c>
      <c r="I318" s="386" t="s">
        <v>220</v>
      </c>
      <c r="J318" s="397" t="s">
        <v>94</v>
      </c>
      <c r="K318" s="398" t="s">
        <v>94</v>
      </c>
      <c r="L318" s="398" t="s">
        <v>94</v>
      </c>
      <c r="M318" s="389" t="s">
        <v>1207</v>
      </c>
      <c r="N318" s="399" t="s">
        <v>1219</v>
      </c>
      <c r="O318" s="400" t="s">
        <v>1197</v>
      </c>
      <c r="P318" s="399" t="s">
        <v>2066</v>
      </c>
      <c r="Q318" s="305" t="s">
        <v>1229</v>
      </c>
      <c r="R318" s="401" t="s">
        <v>1235</v>
      </c>
      <c r="S318" s="305" t="s">
        <v>1252</v>
      </c>
      <c r="T318" s="401" t="s">
        <v>1261</v>
      </c>
      <c r="U318" s="404" t="s">
        <v>1158</v>
      </c>
      <c r="V318" s="305" t="s">
        <v>1295</v>
      </c>
      <c r="W318" s="305"/>
      <c r="X318" s="771"/>
    </row>
    <row r="319" spans="1:24" ht="15.75" customHeight="1" x14ac:dyDescent="0.3">
      <c r="A319" s="394" t="s">
        <v>238</v>
      </c>
      <c r="B319" s="395" t="s">
        <v>724</v>
      </c>
      <c r="C319" s="395" t="s">
        <v>725</v>
      </c>
      <c r="D319" s="305" t="s">
        <v>733</v>
      </c>
      <c r="E319" s="304" t="s">
        <v>2689</v>
      </c>
      <c r="F319" s="394" t="s">
        <v>194</v>
      </c>
      <c r="G319" s="396" t="s">
        <v>186</v>
      </c>
      <c r="H319" s="304" t="s">
        <v>186</v>
      </c>
      <c r="I319" s="386" t="s">
        <v>220</v>
      </c>
      <c r="J319" s="397" t="s">
        <v>94</v>
      </c>
      <c r="K319" s="398" t="s">
        <v>94</v>
      </c>
      <c r="L319" s="398" t="s">
        <v>94</v>
      </c>
      <c r="M319" s="389" t="s">
        <v>1207</v>
      </c>
      <c r="N319" s="399" t="s">
        <v>1219</v>
      </c>
      <c r="O319" s="400" t="s">
        <v>1197</v>
      </c>
      <c r="P319" s="399" t="s">
        <v>2066</v>
      </c>
      <c r="Q319" s="305" t="s">
        <v>1229</v>
      </c>
      <c r="R319" s="401" t="s">
        <v>1235</v>
      </c>
      <c r="S319" s="305" t="s">
        <v>1252</v>
      </c>
      <c r="T319" s="401" t="s">
        <v>1261</v>
      </c>
      <c r="U319" s="404" t="s">
        <v>1158</v>
      </c>
      <c r="V319" s="305" t="s">
        <v>1295</v>
      </c>
      <c r="W319" s="305"/>
      <c r="X319" s="771"/>
    </row>
    <row r="320" spans="1:24" ht="15" customHeight="1" x14ac:dyDescent="0.3">
      <c r="A320" s="394" t="s">
        <v>238</v>
      </c>
      <c r="B320" s="395" t="s">
        <v>724</v>
      </c>
      <c r="C320" s="395" t="s">
        <v>725</v>
      </c>
      <c r="D320" s="305" t="s">
        <v>735</v>
      </c>
      <c r="E320" s="304" t="s">
        <v>2690</v>
      </c>
      <c r="F320" s="394" t="s">
        <v>194</v>
      </c>
      <c r="G320" s="396" t="s">
        <v>186</v>
      </c>
      <c r="H320" s="304" t="s">
        <v>186</v>
      </c>
      <c r="I320" s="386" t="s">
        <v>220</v>
      </c>
      <c r="J320" s="397" t="s">
        <v>94</v>
      </c>
      <c r="K320" s="398" t="s">
        <v>94</v>
      </c>
      <c r="L320" s="398" t="s">
        <v>94</v>
      </c>
      <c r="M320" s="389" t="s">
        <v>103</v>
      </c>
      <c r="N320" s="399" t="s">
        <v>1219</v>
      </c>
      <c r="O320" s="400" t="s">
        <v>1197</v>
      </c>
      <c r="P320" s="399" t="s">
        <v>2066</v>
      </c>
      <c r="Q320" s="305" t="s">
        <v>1229</v>
      </c>
      <c r="R320" s="401" t="s">
        <v>1235</v>
      </c>
      <c r="S320" s="305" t="s">
        <v>1252</v>
      </c>
      <c r="T320" s="401" t="s">
        <v>1261</v>
      </c>
      <c r="U320" s="404" t="s">
        <v>1152</v>
      </c>
      <c r="V320" s="305" t="s">
        <v>1299</v>
      </c>
      <c r="W320" s="305"/>
      <c r="X320" s="771"/>
    </row>
    <row r="321" spans="1:24" ht="14.25" customHeight="1" x14ac:dyDescent="0.3">
      <c r="A321" s="394" t="s">
        <v>238</v>
      </c>
      <c r="B321" s="395" t="s">
        <v>724</v>
      </c>
      <c r="C321" s="395" t="s">
        <v>725</v>
      </c>
      <c r="D321" s="305" t="s">
        <v>737</v>
      </c>
      <c r="E321" s="304" t="s">
        <v>2705</v>
      </c>
      <c r="F321" s="394" t="s">
        <v>194</v>
      </c>
      <c r="G321" s="396" t="s">
        <v>186</v>
      </c>
      <c r="H321" s="304" t="s">
        <v>186</v>
      </c>
      <c r="I321" s="386" t="s">
        <v>1147</v>
      </c>
      <c r="J321" s="397" t="s">
        <v>94</v>
      </c>
      <c r="K321" s="398" t="s">
        <v>94</v>
      </c>
      <c r="L321" s="398" t="s">
        <v>94</v>
      </c>
      <c r="M321" s="389" t="s">
        <v>1207</v>
      </c>
      <c r="N321" s="399" t="s">
        <v>1219</v>
      </c>
      <c r="O321" s="400" t="s">
        <v>1195</v>
      </c>
      <c r="P321" s="399" t="s">
        <v>2066</v>
      </c>
      <c r="Q321" s="305" t="s">
        <v>1229</v>
      </c>
      <c r="R321" s="401" t="s">
        <v>1248</v>
      </c>
      <c r="S321" s="305" t="s">
        <v>1259</v>
      </c>
      <c r="T321" s="401" t="s">
        <v>1261</v>
      </c>
      <c r="U321" s="404" t="s">
        <v>1152</v>
      </c>
      <c r="V321" s="305" t="s">
        <v>1299</v>
      </c>
      <c r="W321" s="305"/>
      <c r="X321" s="771"/>
    </row>
    <row r="322" spans="1:24" ht="14.25" customHeight="1" x14ac:dyDescent="0.3">
      <c r="A322" s="394" t="s">
        <v>238</v>
      </c>
      <c r="B322" s="395" t="s">
        <v>724</v>
      </c>
      <c r="C322" s="395" t="s">
        <v>725</v>
      </c>
      <c r="D322" s="305" t="s">
        <v>738</v>
      </c>
      <c r="E322" s="304" t="s">
        <v>2729</v>
      </c>
      <c r="F322" s="394" t="s">
        <v>194</v>
      </c>
      <c r="G322" s="396" t="s">
        <v>186</v>
      </c>
      <c r="H322" s="304" t="s">
        <v>186</v>
      </c>
      <c r="I322" s="386" t="s">
        <v>1147</v>
      </c>
      <c r="J322" s="397" t="s">
        <v>94</v>
      </c>
      <c r="K322" s="398" t="s">
        <v>94</v>
      </c>
      <c r="L322" s="398" t="s">
        <v>94</v>
      </c>
      <c r="M322" s="389" t="s">
        <v>1207</v>
      </c>
      <c r="N322" s="399" t="s">
        <v>1219</v>
      </c>
      <c r="O322" s="400" t="s">
        <v>1195</v>
      </c>
      <c r="P322" s="399" t="s">
        <v>2066</v>
      </c>
      <c r="Q322" s="305" t="s">
        <v>1229</v>
      </c>
      <c r="R322" s="401" t="s">
        <v>1248</v>
      </c>
      <c r="S322" s="305" t="s">
        <v>1259</v>
      </c>
      <c r="T322" s="401" t="s">
        <v>1261</v>
      </c>
      <c r="U322" s="404" t="s">
        <v>1152</v>
      </c>
      <c r="V322" s="305" t="s">
        <v>1299</v>
      </c>
      <c r="W322" s="305"/>
      <c r="X322" s="771"/>
    </row>
    <row r="323" spans="1:24" ht="14.25" customHeight="1" x14ac:dyDescent="0.3">
      <c r="A323" s="394" t="s">
        <v>238</v>
      </c>
      <c r="B323" s="395" t="s">
        <v>724</v>
      </c>
      <c r="C323" s="395" t="s">
        <v>739</v>
      </c>
      <c r="D323" s="305" t="s">
        <v>740</v>
      </c>
      <c r="E323" s="304" t="s">
        <v>2683</v>
      </c>
      <c r="F323" s="394" t="s">
        <v>194</v>
      </c>
      <c r="G323" s="396" t="s">
        <v>186</v>
      </c>
      <c r="H323" s="304" t="s">
        <v>186</v>
      </c>
      <c r="I323" s="386" t="s">
        <v>111</v>
      </c>
      <c r="J323" s="397" t="s">
        <v>94</v>
      </c>
      <c r="K323" s="398" t="s">
        <v>94</v>
      </c>
      <c r="L323" s="398" t="s">
        <v>94</v>
      </c>
      <c r="M323" s="389" t="s">
        <v>111</v>
      </c>
      <c r="N323" s="399" t="s">
        <v>1220</v>
      </c>
      <c r="O323" s="400" t="s">
        <v>1198</v>
      </c>
      <c r="P323" s="399" t="s">
        <v>2067</v>
      </c>
      <c r="Q323" s="305" t="s">
        <v>1227</v>
      </c>
      <c r="R323" s="401" t="s">
        <v>1236</v>
      </c>
      <c r="S323" s="305" t="s">
        <v>1252</v>
      </c>
      <c r="T323" s="401" t="s">
        <v>1261</v>
      </c>
      <c r="U323" s="403" t="s">
        <v>1158</v>
      </c>
      <c r="V323" s="305" t="s">
        <v>1283</v>
      </c>
      <c r="W323" s="305"/>
      <c r="X323" s="773"/>
    </row>
    <row r="324" spans="1:24" ht="15.75" customHeight="1" x14ac:dyDescent="0.3">
      <c r="A324" s="394" t="s">
        <v>238</v>
      </c>
      <c r="B324" s="395" t="s">
        <v>724</v>
      </c>
      <c r="C324" s="395" t="s">
        <v>739</v>
      </c>
      <c r="D324" s="305" t="s">
        <v>741</v>
      </c>
      <c r="E324" s="304" t="s">
        <v>2714</v>
      </c>
      <c r="F324" s="394" t="s">
        <v>194</v>
      </c>
      <c r="G324" s="396" t="s">
        <v>186</v>
      </c>
      <c r="H324" s="304" t="s">
        <v>186</v>
      </c>
      <c r="I324" s="386" t="s">
        <v>111</v>
      </c>
      <c r="J324" s="397" t="s">
        <v>94</v>
      </c>
      <c r="K324" s="398" t="s">
        <v>94</v>
      </c>
      <c r="L324" s="398" t="s">
        <v>94</v>
      </c>
      <c r="M324" s="389" t="s">
        <v>111</v>
      </c>
      <c r="N324" s="399" t="s">
        <v>1220</v>
      </c>
      <c r="O324" s="400" t="s">
        <v>1198</v>
      </c>
      <c r="P324" s="399" t="s">
        <v>2067</v>
      </c>
      <c r="Q324" s="305" t="s">
        <v>1227</v>
      </c>
      <c r="R324" s="401" t="s">
        <v>1236</v>
      </c>
      <c r="S324" s="305" t="s">
        <v>1252</v>
      </c>
      <c r="T324" s="401" t="s">
        <v>1261</v>
      </c>
      <c r="U324" s="403" t="s">
        <v>1158</v>
      </c>
      <c r="V324" s="305" t="s">
        <v>1295</v>
      </c>
      <c r="W324" s="305"/>
      <c r="X324" s="773"/>
    </row>
    <row r="325" spans="1:24" ht="15.75" customHeight="1" x14ac:dyDescent="0.3">
      <c r="A325" s="394" t="s">
        <v>238</v>
      </c>
      <c r="B325" s="395" t="s">
        <v>742</v>
      </c>
      <c r="C325" s="395" t="s">
        <v>743</v>
      </c>
      <c r="D325" s="305" t="s">
        <v>743</v>
      </c>
      <c r="E325" s="304" t="s">
        <v>2676</v>
      </c>
      <c r="F325" s="394" t="s">
        <v>194</v>
      </c>
      <c r="G325" s="396" t="s">
        <v>186</v>
      </c>
      <c r="H325" s="304" t="s">
        <v>186</v>
      </c>
      <c r="I325" s="386" t="s">
        <v>191</v>
      </c>
      <c r="J325" s="397" t="s">
        <v>94</v>
      </c>
      <c r="K325" s="398" t="s">
        <v>94</v>
      </c>
      <c r="L325" s="398" t="s">
        <v>94</v>
      </c>
      <c r="M325" s="389" t="s">
        <v>1212</v>
      </c>
      <c r="N325" s="399" t="s">
        <v>1219</v>
      </c>
      <c r="O325" s="400" t="s">
        <v>1197</v>
      </c>
      <c r="P325" s="399" t="s">
        <v>2066</v>
      </c>
      <c r="Q325" s="305" t="s">
        <v>1229</v>
      </c>
      <c r="R325" s="401" t="s">
        <v>1230</v>
      </c>
      <c r="S325" s="305" t="s">
        <v>1250</v>
      </c>
      <c r="T325" s="401" t="s">
        <v>1261</v>
      </c>
      <c r="U325" s="403" t="s">
        <v>1158</v>
      </c>
      <c r="V325" s="305" t="s">
        <v>1295</v>
      </c>
      <c r="W325" s="305"/>
      <c r="X325" s="771"/>
    </row>
    <row r="326" spans="1:24" ht="15.75" customHeight="1" x14ac:dyDescent="0.3">
      <c r="A326" s="394" t="s">
        <v>238</v>
      </c>
      <c r="B326" s="395" t="s">
        <v>742</v>
      </c>
      <c r="C326" s="395" t="s">
        <v>744</v>
      </c>
      <c r="D326" s="305" t="s">
        <v>745</v>
      </c>
      <c r="E326" s="304" t="s">
        <v>2700</v>
      </c>
      <c r="F326" s="394" t="s">
        <v>194</v>
      </c>
      <c r="G326" s="396" t="s">
        <v>186</v>
      </c>
      <c r="H326" s="304" t="s">
        <v>186</v>
      </c>
      <c r="I326" s="386" t="s">
        <v>1148</v>
      </c>
      <c r="J326" s="397" t="s">
        <v>94</v>
      </c>
      <c r="K326" s="398" t="s">
        <v>94</v>
      </c>
      <c r="L326" s="398" t="s">
        <v>94</v>
      </c>
      <c r="M326" s="389" t="s">
        <v>1212</v>
      </c>
      <c r="N326" s="399" t="s">
        <v>1219</v>
      </c>
      <c r="O326" s="400" t="s">
        <v>1197</v>
      </c>
      <c r="P326" s="399" t="s">
        <v>2066</v>
      </c>
      <c r="Q326" s="305" t="s">
        <v>1229</v>
      </c>
      <c r="R326" s="401" t="s">
        <v>1230</v>
      </c>
      <c r="S326" s="305" t="s">
        <v>1251</v>
      </c>
      <c r="T326" s="401" t="s">
        <v>1261</v>
      </c>
      <c r="U326" s="404" t="s">
        <v>1152</v>
      </c>
      <c r="V326" s="305" t="s">
        <v>1299</v>
      </c>
      <c r="W326" s="305"/>
      <c r="X326" s="771"/>
    </row>
    <row r="327" spans="1:24" ht="15.75" customHeight="1" x14ac:dyDescent="0.3">
      <c r="A327" s="394" t="s">
        <v>238</v>
      </c>
      <c r="B327" s="395" t="s">
        <v>742</v>
      </c>
      <c r="C327" s="395" t="s">
        <v>746</v>
      </c>
      <c r="D327" s="305" t="s">
        <v>747</v>
      </c>
      <c r="E327" s="304" t="s">
        <v>2677</v>
      </c>
      <c r="F327" s="394" t="s">
        <v>194</v>
      </c>
      <c r="G327" s="396" t="s">
        <v>186</v>
      </c>
      <c r="H327" s="304" t="s">
        <v>186</v>
      </c>
      <c r="I327" s="386" t="s">
        <v>111</v>
      </c>
      <c r="J327" s="397" t="s">
        <v>94</v>
      </c>
      <c r="K327" s="398" t="s">
        <v>94</v>
      </c>
      <c r="L327" s="398" t="s">
        <v>94</v>
      </c>
      <c r="M327" s="389" t="s">
        <v>111</v>
      </c>
      <c r="N327" s="399" t="s">
        <v>1220</v>
      </c>
      <c r="O327" s="400" t="s">
        <v>1198</v>
      </c>
      <c r="P327" s="399" t="s">
        <v>2067</v>
      </c>
      <c r="Q327" s="305" t="s">
        <v>1227</v>
      </c>
      <c r="R327" s="401" t="s">
        <v>1236</v>
      </c>
      <c r="S327" s="305" t="s">
        <v>1252</v>
      </c>
      <c r="T327" s="401" t="s">
        <v>1261</v>
      </c>
      <c r="U327" s="403" t="s">
        <v>1158</v>
      </c>
      <c r="V327" s="305" t="s">
        <v>1288</v>
      </c>
      <c r="W327" s="305"/>
      <c r="X327" s="773"/>
    </row>
    <row r="328" spans="1:24" ht="14.25" customHeight="1" x14ac:dyDescent="0.3">
      <c r="A328" s="394" t="s">
        <v>238</v>
      </c>
      <c r="B328" s="395" t="s">
        <v>742</v>
      </c>
      <c r="C328" s="395" t="s">
        <v>746</v>
      </c>
      <c r="D328" s="305" t="s">
        <v>748</v>
      </c>
      <c r="E328" s="304" t="s">
        <v>2703</v>
      </c>
      <c r="F328" s="394" t="s">
        <v>194</v>
      </c>
      <c r="G328" s="396" t="s">
        <v>186</v>
      </c>
      <c r="H328" s="304" t="s">
        <v>186</v>
      </c>
      <c r="I328" s="386" t="s">
        <v>111</v>
      </c>
      <c r="J328" s="397" t="s">
        <v>94</v>
      </c>
      <c r="K328" s="398" t="s">
        <v>94</v>
      </c>
      <c r="L328" s="398" t="s">
        <v>94</v>
      </c>
      <c r="M328" s="389" t="s">
        <v>111</v>
      </c>
      <c r="N328" s="399" t="s">
        <v>1220</v>
      </c>
      <c r="O328" s="400" t="s">
        <v>1198</v>
      </c>
      <c r="P328" s="399" t="s">
        <v>2067</v>
      </c>
      <c r="Q328" s="305" t="s">
        <v>1227</v>
      </c>
      <c r="R328" s="401" t="s">
        <v>1236</v>
      </c>
      <c r="S328" s="305" t="s">
        <v>1252</v>
      </c>
      <c r="T328" s="401" t="s">
        <v>1261</v>
      </c>
      <c r="U328" s="403" t="s">
        <v>1158</v>
      </c>
      <c r="V328" s="305" t="s">
        <v>1288</v>
      </c>
      <c r="W328" s="305"/>
      <c r="X328" s="773"/>
    </row>
    <row r="329" spans="1:24" ht="14.25" customHeight="1" x14ac:dyDescent="0.3">
      <c r="A329" s="394" t="s">
        <v>749</v>
      </c>
      <c r="B329" s="395" t="s">
        <v>750</v>
      </c>
      <c r="C329" s="395" t="s">
        <v>751</v>
      </c>
      <c r="D329" s="305" t="s">
        <v>752</v>
      </c>
      <c r="E329" s="304" t="s">
        <v>2736</v>
      </c>
      <c r="F329" s="394" t="s">
        <v>194</v>
      </c>
      <c r="G329" s="396" t="s">
        <v>186</v>
      </c>
      <c r="H329" s="304" t="s">
        <v>258</v>
      </c>
      <c r="I329" s="386" t="s">
        <v>1148</v>
      </c>
      <c r="J329" s="397" t="s">
        <v>94</v>
      </c>
      <c r="K329" s="398" t="s">
        <v>94</v>
      </c>
      <c r="L329" s="398" t="s">
        <v>94</v>
      </c>
      <c r="M329" s="389" t="s">
        <v>1212</v>
      </c>
      <c r="N329" s="399" t="s">
        <v>1220</v>
      </c>
      <c r="O329" s="400" t="s">
        <v>1198</v>
      </c>
      <c r="P329" s="399" t="s">
        <v>2067</v>
      </c>
      <c r="Q329" s="305" t="s">
        <v>1227</v>
      </c>
      <c r="R329" s="401" t="s">
        <v>1248</v>
      </c>
      <c r="S329" s="305" t="s">
        <v>1259</v>
      </c>
      <c r="T329" s="401" t="s">
        <v>1262</v>
      </c>
      <c r="U329" s="404" t="s">
        <v>1159</v>
      </c>
      <c r="V329" s="305" t="s">
        <v>1304</v>
      </c>
      <c r="W329" s="305"/>
      <c r="X329" s="771"/>
    </row>
    <row r="330" spans="1:24" ht="14.25" customHeight="1" x14ac:dyDescent="0.3">
      <c r="A330" s="394" t="s">
        <v>749</v>
      </c>
      <c r="B330" s="395" t="s">
        <v>750</v>
      </c>
      <c r="C330" s="395" t="s">
        <v>751</v>
      </c>
      <c r="D330" s="305" t="s">
        <v>753</v>
      </c>
      <c r="E330" s="304" t="s">
        <v>2740</v>
      </c>
      <c r="F330" s="394" t="s">
        <v>194</v>
      </c>
      <c r="G330" s="396" t="s">
        <v>186</v>
      </c>
      <c r="H330" s="304" t="s">
        <v>258</v>
      </c>
      <c r="I330" s="386" t="s">
        <v>1148</v>
      </c>
      <c r="J330" s="397" t="s">
        <v>94</v>
      </c>
      <c r="K330" s="398" t="s">
        <v>94</v>
      </c>
      <c r="L330" s="398" t="s">
        <v>94</v>
      </c>
      <c r="M330" s="389" t="s">
        <v>1212</v>
      </c>
      <c r="N330" s="399" t="s">
        <v>1220</v>
      </c>
      <c r="O330" s="400" t="s">
        <v>1198</v>
      </c>
      <c r="P330" s="399" t="s">
        <v>2067</v>
      </c>
      <c r="Q330" s="305" t="s">
        <v>1227</v>
      </c>
      <c r="R330" s="401" t="s">
        <v>1248</v>
      </c>
      <c r="S330" s="305" t="s">
        <v>1259</v>
      </c>
      <c r="T330" s="401" t="s">
        <v>1262</v>
      </c>
      <c r="U330" s="404" t="s">
        <v>1159</v>
      </c>
      <c r="V330" s="305" t="s">
        <v>1304</v>
      </c>
      <c r="W330" s="305"/>
      <c r="X330" s="772"/>
    </row>
    <row r="331" spans="1:24" ht="14.25" customHeight="1" x14ac:dyDescent="0.3">
      <c r="A331" s="394" t="s">
        <v>749</v>
      </c>
      <c r="B331" s="395" t="s">
        <v>750</v>
      </c>
      <c r="C331" s="395" t="s">
        <v>751</v>
      </c>
      <c r="D331" s="305" t="s">
        <v>755</v>
      </c>
      <c r="E331" s="304" t="s">
        <v>2743</v>
      </c>
      <c r="F331" s="394" t="s">
        <v>194</v>
      </c>
      <c r="G331" s="396" t="s">
        <v>186</v>
      </c>
      <c r="H331" s="304" t="s">
        <v>258</v>
      </c>
      <c r="I331" s="386" t="s">
        <v>1148</v>
      </c>
      <c r="J331" s="397" t="s">
        <v>94</v>
      </c>
      <c r="K331" s="398" t="s">
        <v>94</v>
      </c>
      <c r="L331" s="398" t="s">
        <v>94</v>
      </c>
      <c r="M331" s="389" t="s">
        <v>1212</v>
      </c>
      <c r="N331" s="399" t="s">
        <v>1220</v>
      </c>
      <c r="O331" s="400" t="s">
        <v>1198</v>
      </c>
      <c r="P331" s="399" t="s">
        <v>2067</v>
      </c>
      <c r="Q331" s="305" t="s">
        <v>1227</v>
      </c>
      <c r="R331" s="401" t="s">
        <v>1248</v>
      </c>
      <c r="S331" s="305" t="s">
        <v>1259</v>
      </c>
      <c r="T331" s="401" t="s">
        <v>1262</v>
      </c>
      <c r="U331" s="404" t="s">
        <v>1159</v>
      </c>
      <c r="V331" s="305" t="s">
        <v>1304</v>
      </c>
      <c r="W331" s="305"/>
      <c r="X331" s="771"/>
    </row>
    <row r="332" spans="1:24" ht="15.75" customHeight="1" x14ac:dyDescent="0.3">
      <c r="A332" s="394" t="s">
        <v>749</v>
      </c>
      <c r="B332" s="395" t="s">
        <v>750</v>
      </c>
      <c r="C332" s="395" t="s">
        <v>757</v>
      </c>
      <c r="D332" s="305" t="s">
        <v>758</v>
      </c>
      <c r="E332" s="304" t="s">
        <v>2744</v>
      </c>
      <c r="F332" s="394" t="s">
        <v>194</v>
      </c>
      <c r="G332" s="396" t="s">
        <v>186</v>
      </c>
      <c r="H332" s="304" t="s">
        <v>258</v>
      </c>
      <c r="I332" s="386" t="s">
        <v>1148</v>
      </c>
      <c r="J332" s="397" t="s">
        <v>94</v>
      </c>
      <c r="K332" s="398" t="s">
        <v>94</v>
      </c>
      <c r="L332" s="398" t="s">
        <v>94</v>
      </c>
      <c r="M332" s="389" t="s">
        <v>1212</v>
      </c>
      <c r="N332" s="399" t="s">
        <v>1220</v>
      </c>
      <c r="O332" s="400" t="s">
        <v>1198</v>
      </c>
      <c r="P332" s="399" t="s">
        <v>2067</v>
      </c>
      <c r="Q332" s="305" t="s">
        <v>1227</v>
      </c>
      <c r="R332" s="401" t="s">
        <v>1248</v>
      </c>
      <c r="S332" s="305" t="s">
        <v>1259</v>
      </c>
      <c r="T332" s="401" t="s">
        <v>1262</v>
      </c>
      <c r="U332" s="404" t="s">
        <v>1159</v>
      </c>
      <c r="V332" s="305" t="s">
        <v>1304</v>
      </c>
      <c r="W332" s="305"/>
      <c r="X332" s="771"/>
    </row>
    <row r="333" spans="1:24" ht="14.25" customHeight="1" x14ac:dyDescent="0.3">
      <c r="A333" s="394" t="s">
        <v>749</v>
      </c>
      <c r="B333" s="395" t="s">
        <v>760</v>
      </c>
      <c r="C333" s="395" t="s">
        <v>761</v>
      </c>
      <c r="D333" s="305" t="s">
        <v>762</v>
      </c>
      <c r="E333" s="304" t="s">
        <v>2733</v>
      </c>
      <c r="F333" s="394" t="s">
        <v>194</v>
      </c>
      <c r="G333" s="396" t="s">
        <v>186</v>
      </c>
      <c r="H333" s="304" t="s">
        <v>186</v>
      </c>
      <c r="I333" s="386" t="s">
        <v>1148</v>
      </c>
      <c r="J333" s="397" t="s">
        <v>2065</v>
      </c>
      <c r="K333" s="398" t="s">
        <v>1202</v>
      </c>
      <c r="L333" s="398" t="s">
        <v>1204</v>
      </c>
      <c r="M333" s="389" t="s">
        <v>102</v>
      </c>
      <c r="N333" s="399" t="s">
        <v>1219</v>
      </c>
      <c r="O333" s="400" t="s">
        <v>1195</v>
      </c>
      <c r="P333" s="399" t="s">
        <v>2067</v>
      </c>
      <c r="Q333" s="305" t="s">
        <v>1227</v>
      </c>
      <c r="R333" s="401" t="s">
        <v>1237</v>
      </c>
      <c r="S333" s="305" t="s">
        <v>1253</v>
      </c>
      <c r="T333" s="401" t="s">
        <v>1261</v>
      </c>
      <c r="U333" s="404" t="s">
        <v>1155</v>
      </c>
      <c r="V333" s="305" t="s">
        <v>1267</v>
      </c>
      <c r="W333" s="305"/>
      <c r="X333" s="773"/>
    </row>
    <row r="334" spans="1:24" ht="14.25" customHeight="1" x14ac:dyDescent="0.3">
      <c r="A334" s="394" t="s">
        <v>749</v>
      </c>
      <c r="B334" s="395" t="s">
        <v>760</v>
      </c>
      <c r="C334" s="395" t="s">
        <v>761</v>
      </c>
      <c r="D334" s="305" t="s">
        <v>763</v>
      </c>
      <c r="E334" s="304" t="s">
        <v>2738</v>
      </c>
      <c r="F334" s="394" t="s">
        <v>194</v>
      </c>
      <c r="G334" s="396" t="s">
        <v>186</v>
      </c>
      <c r="H334" s="304" t="s">
        <v>258</v>
      </c>
      <c r="I334" s="386" t="s">
        <v>1148</v>
      </c>
      <c r="J334" s="397" t="s">
        <v>2065</v>
      </c>
      <c r="K334" s="398" t="s">
        <v>1202</v>
      </c>
      <c r="L334" s="398" t="s">
        <v>1204</v>
      </c>
      <c r="M334" s="389" t="s">
        <v>102</v>
      </c>
      <c r="N334" s="399" t="s">
        <v>1220</v>
      </c>
      <c r="O334" s="400" t="s">
        <v>1198</v>
      </c>
      <c r="P334" s="399" t="s">
        <v>2067</v>
      </c>
      <c r="Q334" s="305" t="s">
        <v>1227</v>
      </c>
      <c r="R334" s="401" t="s">
        <v>1237</v>
      </c>
      <c r="S334" s="305" t="s">
        <v>1253</v>
      </c>
      <c r="T334" s="401" t="s">
        <v>1261</v>
      </c>
      <c r="U334" s="404" t="s">
        <v>1155</v>
      </c>
      <c r="V334" s="305" t="s">
        <v>1267</v>
      </c>
      <c r="W334" s="305"/>
      <c r="X334" s="773"/>
    </row>
    <row r="335" spans="1:24" ht="14.25" customHeight="1" x14ac:dyDescent="0.3">
      <c r="A335" s="394" t="s">
        <v>749</v>
      </c>
      <c r="B335" s="395" t="s">
        <v>760</v>
      </c>
      <c r="C335" s="395" t="s">
        <v>761</v>
      </c>
      <c r="D335" s="305" t="s">
        <v>764</v>
      </c>
      <c r="E335" s="304" t="s">
        <v>2741</v>
      </c>
      <c r="F335" s="394" t="s">
        <v>194</v>
      </c>
      <c r="G335" s="396" t="s">
        <v>186</v>
      </c>
      <c r="H335" s="304" t="s">
        <v>258</v>
      </c>
      <c r="I335" s="386" t="s">
        <v>1148</v>
      </c>
      <c r="J335" s="397" t="s">
        <v>2065</v>
      </c>
      <c r="K335" s="398" t="s">
        <v>1202</v>
      </c>
      <c r="L335" s="398" t="s">
        <v>1204</v>
      </c>
      <c r="M335" s="389" t="s">
        <v>102</v>
      </c>
      <c r="N335" s="399" t="s">
        <v>1220</v>
      </c>
      <c r="O335" s="400" t="s">
        <v>1198</v>
      </c>
      <c r="P335" s="399" t="s">
        <v>2067</v>
      </c>
      <c r="Q335" s="305" t="s">
        <v>1227</v>
      </c>
      <c r="R335" s="401" t="s">
        <v>1237</v>
      </c>
      <c r="S335" s="305" t="s">
        <v>1253</v>
      </c>
      <c r="T335" s="401" t="s">
        <v>1261</v>
      </c>
      <c r="U335" s="404" t="s">
        <v>1155</v>
      </c>
      <c r="V335" s="305" t="s">
        <v>1267</v>
      </c>
      <c r="W335" s="305"/>
      <c r="X335" s="773"/>
    </row>
    <row r="336" spans="1:24" ht="14.25" customHeight="1" x14ac:dyDescent="0.3">
      <c r="A336" s="394" t="s">
        <v>749</v>
      </c>
      <c r="B336" s="395" t="s">
        <v>760</v>
      </c>
      <c r="C336" s="395" t="s">
        <v>766</v>
      </c>
      <c r="D336" s="305" t="s">
        <v>531</v>
      </c>
      <c r="E336" s="304" t="s">
        <v>2734</v>
      </c>
      <c r="F336" s="394" t="s">
        <v>194</v>
      </c>
      <c r="G336" s="396" t="s">
        <v>186</v>
      </c>
      <c r="H336" s="304" t="s">
        <v>258</v>
      </c>
      <c r="I336" s="386" t="s">
        <v>1148</v>
      </c>
      <c r="J336" s="397" t="s">
        <v>94</v>
      </c>
      <c r="K336" s="398" t="s">
        <v>94</v>
      </c>
      <c r="L336" s="398" t="s">
        <v>94</v>
      </c>
      <c r="M336" s="389" t="s">
        <v>1212</v>
      </c>
      <c r="N336" s="399" t="s">
        <v>1220</v>
      </c>
      <c r="O336" s="400" t="s">
        <v>1198</v>
      </c>
      <c r="P336" s="399" t="s">
        <v>2067</v>
      </c>
      <c r="Q336" s="305" t="s">
        <v>1227</v>
      </c>
      <c r="R336" s="401" t="s">
        <v>1248</v>
      </c>
      <c r="S336" s="305" t="s">
        <v>1259</v>
      </c>
      <c r="T336" s="401" t="s">
        <v>1261</v>
      </c>
      <c r="U336" s="404" t="s">
        <v>1155</v>
      </c>
      <c r="V336" s="305" t="s">
        <v>1278</v>
      </c>
      <c r="W336" s="305"/>
      <c r="X336" s="771"/>
    </row>
    <row r="337" spans="1:24" ht="15" customHeight="1" x14ac:dyDescent="0.3">
      <c r="A337" s="394" t="s">
        <v>749</v>
      </c>
      <c r="B337" s="395" t="s">
        <v>760</v>
      </c>
      <c r="C337" s="395" t="s">
        <v>766</v>
      </c>
      <c r="D337" s="305" t="s">
        <v>767</v>
      </c>
      <c r="E337" s="304" t="s">
        <v>2735</v>
      </c>
      <c r="F337" s="394" t="s">
        <v>194</v>
      </c>
      <c r="G337" s="396" t="s">
        <v>186</v>
      </c>
      <c r="H337" s="304" t="s">
        <v>186</v>
      </c>
      <c r="I337" s="386" t="s">
        <v>1148</v>
      </c>
      <c r="J337" s="397" t="s">
        <v>94</v>
      </c>
      <c r="K337" s="398" t="s">
        <v>94</v>
      </c>
      <c r="L337" s="398" t="s">
        <v>94</v>
      </c>
      <c r="M337" s="389" t="s">
        <v>1212</v>
      </c>
      <c r="N337" s="399" t="s">
        <v>1220</v>
      </c>
      <c r="O337" s="400" t="s">
        <v>1198</v>
      </c>
      <c r="P337" s="399" t="s">
        <v>2067</v>
      </c>
      <c r="Q337" s="305" t="s">
        <v>1227</v>
      </c>
      <c r="R337" s="401" t="s">
        <v>1248</v>
      </c>
      <c r="S337" s="305" t="s">
        <v>1259</v>
      </c>
      <c r="T337" s="401" t="s">
        <v>1261</v>
      </c>
      <c r="U337" s="404" t="s">
        <v>1155</v>
      </c>
      <c r="V337" s="305" t="s">
        <v>1278</v>
      </c>
      <c r="W337" s="305"/>
      <c r="X337" s="771"/>
    </row>
    <row r="338" spans="1:24" ht="15.75" customHeight="1" x14ac:dyDescent="0.3">
      <c r="A338" s="394" t="s">
        <v>749</v>
      </c>
      <c r="B338" s="395" t="s">
        <v>760</v>
      </c>
      <c r="C338" s="395" t="s">
        <v>766</v>
      </c>
      <c r="D338" s="305" t="s">
        <v>768</v>
      </c>
      <c r="E338" s="304" t="s">
        <v>2737</v>
      </c>
      <c r="F338" s="394" t="s">
        <v>194</v>
      </c>
      <c r="G338" s="396" t="s">
        <v>186</v>
      </c>
      <c r="H338" s="304" t="s">
        <v>186</v>
      </c>
      <c r="I338" s="386" t="s">
        <v>1148</v>
      </c>
      <c r="J338" s="397" t="s">
        <v>94</v>
      </c>
      <c r="K338" s="398" t="s">
        <v>94</v>
      </c>
      <c r="L338" s="398" t="s">
        <v>94</v>
      </c>
      <c r="M338" s="389" t="s">
        <v>1212</v>
      </c>
      <c r="N338" s="399" t="s">
        <v>1220</v>
      </c>
      <c r="O338" s="400" t="s">
        <v>1198</v>
      </c>
      <c r="P338" s="399" t="s">
        <v>2067</v>
      </c>
      <c r="Q338" s="305" t="s">
        <v>1227</v>
      </c>
      <c r="R338" s="401" t="s">
        <v>1248</v>
      </c>
      <c r="S338" s="305" t="s">
        <v>1259</v>
      </c>
      <c r="T338" s="401" t="s">
        <v>1261</v>
      </c>
      <c r="U338" s="404" t="s">
        <v>1155</v>
      </c>
      <c r="V338" s="305" t="s">
        <v>1278</v>
      </c>
      <c r="W338" s="305"/>
      <c r="X338" s="771"/>
    </row>
    <row r="339" spans="1:24" ht="15.75" customHeight="1" x14ac:dyDescent="0.3">
      <c r="A339" s="394" t="s">
        <v>749</v>
      </c>
      <c r="B339" s="395" t="s">
        <v>760</v>
      </c>
      <c r="C339" s="395" t="s">
        <v>766</v>
      </c>
      <c r="D339" s="305" t="s">
        <v>770</v>
      </c>
      <c r="E339" s="304" t="s">
        <v>2739</v>
      </c>
      <c r="F339" s="394" t="s">
        <v>194</v>
      </c>
      <c r="G339" s="396" t="s">
        <v>186</v>
      </c>
      <c r="H339" s="304" t="s">
        <v>186</v>
      </c>
      <c r="I339" s="386" t="s">
        <v>1148</v>
      </c>
      <c r="J339" s="397" t="s">
        <v>94</v>
      </c>
      <c r="K339" s="398" t="s">
        <v>94</v>
      </c>
      <c r="L339" s="398" t="s">
        <v>94</v>
      </c>
      <c r="M339" s="389" t="s">
        <v>1212</v>
      </c>
      <c r="N339" s="399" t="s">
        <v>1220</v>
      </c>
      <c r="O339" s="400" t="s">
        <v>1198</v>
      </c>
      <c r="P339" s="399" t="s">
        <v>2067</v>
      </c>
      <c r="Q339" s="305" t="s">
        <v>1227</v>
      </c>
      <c r="R339" s="401" t="s">
        <v>1248</v>
      </c>
      <c r="S339" s="305" t="s">
        <v>1259</v>
      </c>
      <c r="T339" s="401" t="s">
        <v>1261</v>
      </c>
      <c r="U339" s="404" t="s">
        <v>1155</v>
      </c>
      <c r="V339" s="305" t="s">
        <v>1278</v>
      </c>
      <c r="W339" s="305"/>
      <c r="X339" s="771"/>
    </row>
    <row r="340" spans="1:24" ht="15.75" customHeight="1" x14ac:dyDescent="0.3">
      <c r="A340" s="394" t="s">
        <v>749</v>
      </c>
      <c r="B340" s="395" t="s">
        <v>760</v>
      </c>
      <c r="C340" s="395" t="s">
        <v>766</v>
      </c>
      <c r="D340" s="305" t="s">
        <v>772</v>
      </c>
      <c r="E340" s="304" t="s">
        <v>2742</v>
      </c>
      <c r="F340" s="394" t="s">
        <v>194</v>
      </c>
      <c r="G340" s="396" t="s">
        <v>186</v>
      </c>
      <c r="H340" s="304" t="s">
        <v>186</v>
      </c>
      <c r="I340" s="386" t="s">
        <v>1148</v>
      </c>
      <c r="J340" s="397" t="s">
        <v>94</v>
      </c>
      <c r="K340" s="398" t="s">
        <v>94</v>
      </c>
      <c r="L340" s="398" t="s">
        <v>94</v>
      </c>
      <c r="M340" s="389" t="s">
        <v>1212</v>
      </c>
      <c r="N340" s="399" t="s">
        <v>1220</v>
      </c>
      <c r="O340" s="400" t="s">
        <v>1198</v>
      </c>
      <c r="P340" s="399" t="s">
        <v>2067</v>
      </c>
      <c r="Q340" s="305" t="s">
        <v>1227</v>
      </c>
      <c r="R340" s="401" t="s">
        <v>1248</v>
      </c>
      <c r="S340" s="305" t="s">
        <v>1259</v>
      </c>
      <c r="T340" s="401" t="s">
        <v>1261</v>
      </c>
      <c r="U340" s="404" t="s">
        <v>1155</v>
      </c>
      <c r="V340" s="305" t="s">
        <v>1278</v>
      </c>
      <c r="W340" s="305"/>
      <c r="X340" s="771"/>
    </row>
    <row r="341" spans="1:24" ht="15.75" customHeight="1" x14ac:dyDescent="0.3">
      <c r="A341" s="394" t="s">
        <v>195</v>
      </c>
      <c r="B341" s="395" t="s">
        <v>774</v>
      </c>
      <c r="C341" s="395" t="s">
        <v>775</v>
      </c>
      <c r="D341" s="305" t="s">
        <v>778</v>
      </c>
      <c r="E341" s="304" t="s">
        <v>2751</v>
      </c>
      <c r="F341" s="394" t="s">
        <v>194</v>
      </c>
      <c r="G341" s="396" t="s">
        <v>186</v>
      </c>
      <c r="H341" s="304" t="s">
        <v>258</v>
      </c>
      <c r="I341" s="386" t="s">
        <v>199</v>
      </c>
      <c r="J341" s="397" t="s">
        <v>2065</v>
      </c>
      <c r="K341" s="398" t="s">
        <v>104</v>
      </c>
      <c r="L341" s="398" t="s">
        <v>104</v>
      </c>
      <c r="M341" s="389" t="s">
        <v>43</v>
      </c>
      <c r="N341" s="399" t="s">
        <v>1218</v>
      </c>
      <c r="O341" s="400" t="s">
        <v>1183</v>
      </c>
      <c r="P341" s="399" t="s">
        <v>2069</v>
      </c>
      <c r="Q341" s="305" t="s">
        <v>3163</v>
      </c>
      <c r="R341" s="401" t="s">
        <v>1242</v>
      </c>
      <c r="S341" s="305" t="s">
        <v>1254</v>
      </c>
      <c r="T341" s="401" t="s">
        <v>1263</v>
      </c>
      <c r="U341" s="404" t="s">
        <v>982</v>
      </c>
      <c r="V341" s="305" t="s">
        <v>1282</v>
      </c>
      <c r="W341" s="305"/>
      <c r="X341" s="772"/>
    </row>
    <row r="342" spans="1:24" x14ac:dyDescent="0.3">
      <c r="A342" s="394" t="s">
        <v>195</v>
      </c>
      <c r="B342" s="395" t="s">
        <v>774</v>
      </c>
      <c r="C342" s="395" t="s">
        <v>775</v>
      </c>
      <c r="D342" s="305" t="s">
        <v>782</v>
      </c>
      <c r="E342" s="304" t="s">
        <v>2752</v>
      </c>
      <c r="F342" s="394" t="s">
        <v>194</v>
      </c>
      <c r="G342" s="396" t="s">
        <v>186</v>
      </c>
      <c r="H342" s="304" t="s">
        <v>258</v>
      </c>
      <c r="I342" s="386" t="s">
        <v>199</v>
      </c>
      <c r="J342" s="397" t="s">
        <v>2065</v>
      </c>
      <c r="K342" s="398" t="s">
        <v>104</v>
      </c>
      <c r="L342" s="398" t="s">
        <v>104</v>
      </c>
      <c r="M342" s="389" t="s">
        <v>43</v>
      </c>
      <c r="N342" s="399" t="s">
        <v>1218</v>
      </c>
      <c r="O342" s="400" t="s">
        <v>1183</v>
      </c>
      <c r="P342" s="399" t="s">
        <v>2069</v>
      </c>
      <c r="Q342" s="305" t="s">
        <v>3163</v>
      </c>
      <c r="R342" s="401" t="s">
        <v>1242</v>
      </c>
      <c r="S342" s="305" t="s">
        <v>1254</v>
      </c>
      <c r="T342" s="401" t="s">
        <v>1263</v>
      </c>
      <c r="U342" s="404" t="s">
        <v>982</v>
      </c>
      <c r="V342" s="305" t="s">
        <v>1282</v>
      </c>
      <c r="W342" s="305"/>
      <c r="X342" s="772"/>
    </row>
    <row r="343" spans="1:24" x14ac:dyDescent="0.3">
      <c r="A343" s="394" t="s">
        <v>195</v>
      </c>
      <c r="B343" s="395" t="s">
        <v>774</v>
      </c>
      <c r="C343" s="395" t="s">
        <v>775</v>
      </c>
      <c r="D343" s="305" t="s">
        <v>776</v>
      </c>
      <c r="E343" s="304" t="s">
        <v>2757</v>
      </c>
      <c r="F343" s="394" t="s">
        <v>194</v>
      </c>
      <c r="G343" s="396" t="s">
        <v>186</v>
      </c>
      <c r="H343" s="304" t="s">
        <v>258</v>
      </c>
      <c r="I343" s="386" t="s">
        <v>199</v>
      </c>
      <c r="J343" s="397" t="s">
        <v>2065</v>
      </c>
      <c r="K343" s="398" t="s">
        <v>104</v>
      </c>
      <c r="L343" s="398" t="s">
        <v>104</v>
      </c>
      <c r="M343" s="389" t="s">
        <v>112</v>
      </c>
      <c r="N343" s="399" t="s">
        <v>1218</v>
      </c>
      <c r="O343" s="400" t="s">
        <v>1186</v>
      </c>
      <c r="P343" s="399" t="s">
        <v>2069</v>
      </c>
      <c r="Q343" s="305" t="s">
        <v>3163</v>
      </c>
      <c r="R343" s="401" t="s">
        <v>1242</v>
      </c>
      <c r="S343" s="305" t="s">
        <v>1254</v>
      </c>
      <c r="T343" s="401" t="s">
        <v>1261</v>
      </c>
      <c r="U343" s="404" t="s">
        <v>1160</v>
      </c>
      <c r="V343" s="305" t="s">
        <v>104</v>
      </c>
      <c r="W343" s="305"/>
      <c r="X343" s="772"/>
    </row>
    <row r="344" spans="1:24" x14ac:dyDescent="0.3">
      <c r="A344" s="394" t="s">
        <v>195</v>
      </c>
      <c r="B344" s="395" t="s">
        <v>774</v>
      </c>
      <c r="C344" s="395" t="s">
        <v>775</v>
      </c>
      <c r="D344" s="305" t="s">
        <v>786</v>
      </c>
      <c r="E344" s="304" t="s">
        <v>2766</v>
      </c>
      <c r="F344" s="394" t="s">
        <v>194</v>
      </c>
      <c r="G344" s="396" t="s">
        <v>186</v>
      </c>
      <c r="H344" s="304" t="s">
        <v>258</v>
      </c>
      <c r="I344" s="386" t="s">
        <v>199</v>
      </c>
      <c r="J344" s="397" t="s">
        <v>2065</v>
      </c>
      <c r="K344" s="398" t="s">
        <v>104</v>
      </c>
      <c r="L344" s="398" t="s">
        <v>104</v>
      </c>
      <c r="M344" s="389" t="s">
        <v>43</v>
      </c>
      <c r="N344" s="399" t="s">
        <v>1218</v>
      </c>
      <c r="O344" s="400" t="s">
        <v>1183</v>
      </c>
      <c r="P344" s="399" t="s">
        <v>2069</v>
      </c>
      <c r="Q344" s="305" t="s">
        <v>3163</v>
      </c>
      <c r="R344" s="401" t="s">
        <v>1236</v>
      </c>
      <c r="S344" s="305" t="s">
        <v>1252</v>
      </c>
      <c r="T344" s="401" t="s">
        <v>1263</v>
      </c>
      <c r="U344" s="403" t="s">
        <v>1167</v>
      </c>
      <c r="V344" s="305" t="s">
        <v>1331</v>
      </c>
      <c r="W344" s="305"/>
      <c r="X344" s="772"/>
    </row>
    <row r="345" spans="1:24" x14ac:dyDescent="0.3">
      <c r="A345" s="394" t="s">
        <v>195</v>
      </c>
      <c r="B345" s="395" t="s">
        <v>774</v>
      </c>
      <c r="C345" s="395" t="s">
        <v>775</v>
      </c>
      <c r="D345" s="305" t="s">
        <v>780</v>
      </c>
      <c r="E345" s="304" t="s">
        <v>2774</v>
      </c>
      <c r="F345" s="394" t="s">
        <v>194</v>
      </c>
      <c r="G345" s="396" t="s">
        <v>186</v>
      </c>
      <c r="H345" s="304" t="s">
        <v>258</v>
      </c>
      <c r="I345" s="386" t="s">
        <v>199</v>
      </c>
      <c r="J345" s="397" t="s">
        <v>2065</v>
      </c>
      <c r="K345" s="398" t="s">
        <v>104</v>
      </c>
      <c r="L345" s="398" t="s">
        <v>104</v>
      </c>
      <c r="M345" s="389" t="s">
        <v>43</v>
      </c>
      <c r="N345" s="399" t="s">
        <v>1218</v>
      </c>
      <c r="O345" s="400" t="s">
        <v>1183</v>
      </c>
      <c r="P345" s="399" t="s">
        <v>2069</v>
      </c>
      <c r="Q345" s="305" t="s">
        <v>3163</v>
      </c>
      <c r="R345" s="401" t="s">
        <v>1242</v>
      </c>
      <c r="S345" s="305" t="s">
        <v>1254</v>
      </c>
      <c r="T345" s="401" t="s">
        <v>1263</v>
      </c>
      <c r="U345" s="404" t="s">
        <v>982</v>
      </c>
      <c r="V345" s="305" t="s">
        <v>1282</v>
      </c>
      <c r="W345" s="305"/>
      <c r="X345" s="774"/>
    </row>
    <row r="346" spans="1:24" x14ac:dyDescent="0.3">
      <c r="A346" s="394" t="s">
        <v>195</v>
      </c>
      <c r="B346" s="395" t="s">
        <v>774</v>
      </c>
      <c r="C346" s="395" t="s">
        <v>775</v>
      </c>
      <c r="D346" s="305" t="s">
        <v>784</v>
      </c>
      <c r="E346" s="304" t="s">
        <v>2782</v>
      </c>
      <c r="F346" s="394" t="s">
        <v>194</v>
      </c>
      <c r="G346" s="396" t="s">
        <v>186</v>
      </c>
      <c r="H346" s="304" t="s">
        <v>258</v>
      </c>
      <c r="I346" s="386" t="s">
        <v>211</v>
      </c>
      <c r="J346" s="397" t="s">
        <v>2065</v>
      </c>
      <c r="K346" s="398" t="s">
        <v>104</v>
      </c>
      <c r="L346" s="398" t="s">
        <v>104</v>
      </c>
      <c r="M346" s="389" t="s">
        <v>112</v>
      </c>
      <c r="N346" s="399" t="s">
        <v>1218</v>
      </c>
      <c r="O346" s="400" t="s">
        <v>1181</v>
      </c>
      <c r="P346" s="399" t="s">
        <v>2069</v>
      </c>
      <c r="Q346" s="305" t="s">
        <v>3163</v>
      </c>
      <c r="R346" s="401" t="s">
        <v>1239</v>
      </c>
      <c r="S346" s="305" t="s">
        <v>1254</v>
      </c>
      <c r="T346" s="401" t="s">
        <v>1263</v>
      </c>
      <c r="U346" s="403" t="s">
        <v>1167</v>
      </c>
      <c r="V346" s="305" t="s">
        <v>1331</v>
      </c>
      <c r="W346" s="305"/>
      <c r="X346" s="772"/>
    </row>
    <row r="347" spans="1:24" x14ac:dyDescent="0.3">
      <c r="A347" s="394" t="s">
        <v>195</v>
      </c>
      <c r="B347" s="395" t="s">
        <v>774</v>
      </c>
      <c r="C347" s="412" t="s">
        <v>788</v>
      </c>
      <c r="D347" s="305" t="s">
        <v>469</v>
      </c>
      <c r="E347" s="304" t="s">
        <v>2746</v>
      </c>
      <c r="F347" s="394" t="s">
        <v>194</v>
      </c>
      <c r="G347" s="396" t="s">
        <v>186</v>
      </c>
      <c r="H347" s="304" t="s">
        <v>258</v>
      </c>
      <c r="I347" s="386" t="s">
        <v>211</v>
      </c>
      <c r="J347" s="397" t="s">
        <v>2065</v>
      </c>
      <c r="K347" s="398" t="s">
        <v>104</v>
      </c>
      <c r="L347" s="398" t="s">
        <v>104</v>
      </c>
      <c r="M347" s="389" t="s">
        <v>112</v>
      </c>
      <c r="N347" s="399" t="s">
        <v>1218</v>
      </c>
      <c r="O347" s="400" t="s">
        <v>1181</v>
      </c>
      <c r="P347" s="399" t="s">
        <v>3162</v>
      </c>
      <c r="Q347" s="305" t="s">
        <v>1224</v>
      </c>
      <c r="R347" s="401" t="s">
        <v>1239</v>
      </c>
      <c r="S347" s="305" t="s">
        <v>1254</v>
      </c>
      <c r="T347" s="401" t="s">
        <v>1261</v>
      </c>
      <c r="U347" s="403" t="s">
        <v>1160</v>
      </c>
      <c r="V347" s="305" t="s">
        <v>1319</v>
      </c>
      <c r="W347" s="305"/>
      <c r="X347" s="772"/>
    </row>
    <row r="348" spans="1:24" x14ac:dyDescent="0.3">
      <c r="A348" s="394" t="s">
        <v>195</v>
      </c>
      <c r="B348" s="395" t="s">
        <v>774</v>
      </c>
      <c r="C348" s="412" t="s">
        <v>788</v>
      </c>
      <c r="D348" s="305" t="s">
        <v>470</v>
      </c>
      <c r="E348" s="304" t="s">
        <v>2747</v>
      </c>
      <c r="F348" s="394" t="s">
        <v>194</v>
      </c>
      <c r="G348" s="396" t="s">
        <v>186</v>
      </c>
      <c r="H348" s="304" t="s">
        <v>258</v>
      </c>
      <c r="I348" s="386" t="s">
        <v>211</v>
      </c>
      <c r="J348" s="397" t="s">
        <v>2065</v>
      </c>
      <c r="K348" s="398" t="s">
        <v>104</v>
      </c>
      <c r="L348" s="398" t="s">
        <v>104</v>
      </c>
      <c r="M348" s="389" t="s">
        <v>112</v>
      </c>
      <c r="N348" s="399" t="s">
        <v>1218</v>
      </c>
      <c r="O348" s="400" t="s">
        <v>1181</v>
      </c>
      <c r="P348" s="399" t="s">
        <v>3162</v>
      </c>
      <c r="Q348" s="305" t="s">
        <v>1224</v>
      </c>
      <c r="R348" s="401" t="s">
        <v>1239</v>
      </c>
      <c r="S348" s="305" t="s">
        <v>1254</v>
      </c>
      <c r="T348" s="401" t="s">
        <v>1261</v>
      </c>
      <c r="U348" s="403" t="s">
        <v>1160</v>
      </c>
      <c r="V348" s="305" t="s">
        <v>1319</v>
      </c>
      <c r="W348" s="305"/>
      <c r="X348" s="772"/>
    </row>
    <row r="349" spans="1:24" x14ac:dyDescent="0.3">
      <c r="A349" s="394" t="s">
        <v>195</v>
      </c>
      <c r="B349" s="395" t="s">
        <v>774</v>
      </c>
      <c r="C349" s="412" t="s">
        <v>788</v>
      </c>
      <c r="D349" s="305" t="s">
        <v>471</v>
      </c>
      <c r="E349" s="304" t="s">
        <v>2748</v>
      </c>
      <c r="F349" s="394" t="s">
        <v>194</v>
      </c>
      <c r="G349" s="396" t="s">
        <v>186</v>
      </c>
      <c r="H349" s="304" t="s">
        <v>258</v>
      </c>
      <c r="I349" s="386" t="s">
        <v>211</v>
      </c>
      <c r="J349" s="397" t="s">
        <v>2065</v>
      </c>
      <c r="K349" s="398" t="s">
        <v>104</v>
      </c>
      <c r="L349" s="398" t="s">
        <v>104</v>
      </c>
      <c r="M349" s="389" t="s">
        <v>112</v>
      </c>
      <c r="N349" s="399" t="s">
        <v>1218</v>
      </c>
      <c r="O349" s="400" t="s">
        <v>1181</v>
      </c>
      <c r="P349" s="399" t="s">
        <v>3162</v>
      </c>
      <c r="Q349" s="305" t="s">
        <v>1224</v>
      </c>
      <c r="R349" s="401" t="s">
        <v>1239</v>
      </c>
      <c r="S349" s="305" t="s">
        <v>1254</v>
      </c>
      <c r="T349" s="401" t="s">
        <v>1261</v>
      </c>
      <c r="U349" s="403" t="s">
        <v>1160</v>
      </c>
      <c r="V349" s="305" t="s">
        <v>1319</v>
      </c>
      <c r="W349" s="305"/>
      <c r="X349" s="772"/>
    </row>
    <row r="350" spans="1:24" x14ac:dyDescent="0.3">
      <c r="A350" s="394" t="s">
        <v>195</v>
      </c>
      <c r="B350" s="395" t="s">
        <v>774</v>
      </c>
      <c r="C350" s="412" t="s">
        <v>788</v>
      </c>
      <c r="D350" s="305" t="s">
        <v>605</v>
      </c>
      <c r="E350" s="304" t="s">
        <v>2776</v>
      </c>
      <c r="F350" s="394" t="s">
        <v>194</v>
      </c>
      <c r="G350" s="396" t="s">
        <v>186</v>
      </c>
      <c r="H350" s="304" t="s">
        <v>258</v>
      </c>
      <c r="I350" s="386" t="s">
        <v>199</v>
      </c>
      <c r="J350" s="397" t="s">
        <v>2065</v>
      </c>
      <c r="K350" s="398" t="s">
        <v>104</v>
      </c>
      <c r="L350" s="398" t="s">
        <v>104</v>
      </c>
      <c r="M350" s="389" t="s">
        <v>43</v>
      </c>
      <c r="N350" s="399" t="s">
        <v>1218</v>
      </c>
      <c r="O350" s="400" t="s">
        <v>1183</v>
      </c>
      <c r="P350" s="399" t="s">
        <v>3162</v>
      </c>
      <c r="Q350" s="305" t="s">
        <v>1223</v>
      </c>
      <c r="R350" s="401" t="s">
        <v>1242</v>
      </c>
      <c r="S350" s="305" t="s">
        <v>1254</v>
      </c>
      <c r="T350" s="401" t="s">
        <v>1261</v>
      </c>
      <c r="U350" s="403" t="s">
        <v>1160</v>
      </c>
      <c r="V350" s="305" t="s">
        <v>1319</v>
      </c>
      <c r="W350" s="305"/>
      <c r="X350" s="771"/>
    </row>
    <row r="351" spans="1:24" x14ac:dyDescent="0.3">
      <c r="A351" s="394" t="s">
        <v>195</v>
      </c>
      <c r="B351" s="395" t="s">
        <v>774</v>
      </c>
      <c r="C351" s="412" t="s">
        <v>788</v>
      </c>
      <c r="D351" s="305" t="s">
        <v>607</v>
      </c>
      <c r="E351" s="304" t="s">
        <v>2777</v>
      </c>
      <c r="F351" s="394" t="s">
        <v>194</v>
      </c>
      <c r="G351" s="396" t="s">
        <v>186</v>
      </c>
      <c r="H351" s="304" t="s">
        <v>258</v>
      </c>
      <c r="I351" s="386" t="s">
        <v>199</v>
      </c>
      <c r="J351" s="397" t="s">
        <v>2065</v>
      </c>
      <c r="K351" s="398" t="s">
        <v>104</v>
      </c>
      <c r="L351" s="398" t="s">
        <v>104</v>
      </c>
      <c r="M351" s="389" t="s">
        <v>43</v>
      </c>
      <c r="N351" s="399" t="s">
        <v>1218</v>
      </c>
      <c r="O351" s="400" t="s">
        <v>1183</v>
      </c>
      <c r="P351" s="399" t="s">
        <v>3162</v>
      </c>
      <c r="Q351" s="305" t="s">
        <v>1223</v>
      </c>
      <c r="R351" s="401" t="s">
        <v>1242</v>
      </c>
      <c r="S351" s="305" t="s">
        <v>1254</v>
      </c>
      <c r="T351" s="401" t="s">
        <v>1261</v>
      </c>
      <c r="U351" s="403" t="s">
        <v>1160</v>
      </c>
      <c r="V351" s="305" t="s">
        <v>1319</v>
      </c>
      <c r="W351" s="305"/>
      <c r="X351" s="771"/>
    </row>
    <row r="352" spans="1:24" x14ac:dyDescent="0.3">
      <c r="A352" s="394" t="s">
        <v>195</v>
      </c>
      <c r="B352" s="395" t="s">
        <v>774</v>
      </c>
      <c r="C352" s="412" t="s">
        <v>788</v>
      </c>
      <c r="D352" s="305" t="s">
        <v>473</v>
      </c>
      <c r="E352" s="304" t="s">
        <v>2778</v>
      </c>
      <c r="F352" s="394" t="s">
        <v>194</v>
      </c>
      <c r="G352" s="396" t="s">
        <v>186</v>
      </c>
      <c r="H352" s="304" t="s">
        <v>258</v>
      </c>
      <c r="I352" s="386" t="s">
        <v>199</v>
      </c>
      <c r="J352" s="397" t="s">
        <v>2065</v>
      </c>
      <c r="K352" s="398" t="s">
        <v>104</v>
      </c>
      <c r="L352" s="398" t="s">
        <v>104</v>
      </c>
      <c r="M352" s="389" t="s">
        <v>43</v>
      </c>
      <c r="N352" s="399" t="s">
        <v>1218</v>
      </c>
      <c r="O352" s="400" t="s">
        <v>1183</v>
      </c>
      <c r="P352" s="399" t="s">
        <v>3162</v>
      </c>
      <c r="Q352" s="305" t="s">
        <v>1223</v>
      </c>
      <c r="R352" s="401" t="s">
        <v>1242</v>
      </c>
      <c r="S352" s="305" t="s">
        <v>1254</v>
      </c>
      <c r="T352" s="401" t="s">
        <v>1261</v>
      </c>
      <c r="U352" s="403" t="s">
        <v>1160</v>
      </c>
      <c r="V352" s="305" t="s">
        <v>1319</v>
      </c>
      <c r="W352" s="305"/>
      <c r="X352" s="771"/>
    </row>
    <row r="353" spans="1:24" x14ac:dyDescent="0.3">
      <c r="A353" s="394" t="s">
        <v>195</v>
      </c>
      <c r="B353" s="395" t="s">
        <v>774</v>
      </c>
      <c r="C353" s="412" t="s">
        <v>788</v>
      </c>
      <c r="D353" s="305" t="s">
        <v>475</v>
      </c>
      <c r="E353" s="304" t="s">
        <v>2779</v>
      </c>
      <c r="F353" s="394" t="s">
        <v>194</v>
      </c>
      <c r="G353" s="396" t="s">
        <v>186</v>
      </c>
      <c r="H353" s="304" t="s">
        <v>258</v>
      </c>
      <c r="I353" s="386" t="s">
        <v>199</v>
      </c>
      <c r="J353" s="397" t="s">
        <v>2065</v>
      </c>
      <c r="K353" s="398" t="s">
        <v>104</v>
      </c>
      <c r="L353" s="398" t="s">
        <v>104</v>
      </c>
      <c r="M353" s="389" t="s">
        <v>43</v>
      </c>
      <c r="N353" s="399" t="s">
        <v>1218</v>
      </c>
      <c r="O353" s="400" t="s">
        <v>1183</v>
      </c>
      <c r="P353" s="399" t="s">
        <v>3162</v>
      </c>
      <c r="Q353" s="305" t="s">
        <v>1223</v>
      </c>
      <c r="R353" s="401" t="s">
        <v>1242</v>
      </c>
      <c r="S353" s="305" t="s">
        <v>1254</v>
      </c>
      <c r="T353" s="401" t="s">
        <v>1261</v>
      </c>
      <c r="U353" s="403" t="s">
        <v>1160</v>
      </c>
      <c r="V353" s="305" t="s">
        <v>1319</v>
      </c>
      <c r="W353" s="305"/>
      <c r="X353" s="771"/>
    </row>
    <row r="354" spans="1:24" x14ac:dyDescent="0.3">
      <c r="A354" s="394" t="s">
        <v>195</v>
      </c>
      <c r="B354" s="395" t="s">
        <v>209</v>
      </c>
      <c r="C354" s="395" t="s">
        <v>112</v>
      </c>
      <c r="D354" s="305" t="s">
        <v>210</v>
      </c>
      <c r="E354" s="304" t="s">
        <v>2745</v>
      </c>
      <c r="F354" s="394" t="s">
        <v>194</v>
      </c>
      <c r="G354" s="396" t="s">
        <v>186</v>
      </c>
      <c r="H354" s="304" t="s">
        <v>258</v>
      </c>
      <c r="I354" s="386" t="s">
        <v>211</v>
      </c>
      <c r="J354" s="397" t="s">
        <v>2065</v>
      </c>
      <c r="K354" s="398" t="s">
        <v>104</v>
      </c>
      <c r="L354" s="398" t="s">
        <v>104</v>
      </c>
      <c r="M354" s="389" t="s">
        <v>112</v>
      </c>
      <c r="N354" s="399" t="s">
        <v>1218</v>
      </c>
      <c r="O354" s="400" t="s">
        <v>1181</v>
      </c>
      <c r="P354" s="399" t="s">
        <v>3162</v>
      </c>
      <c r="Q354" s="305" t="s">
        <v>1224</v>
      </c>
      <c r="R354" s="401" t="s">
        <v>1239</v>
      </c>
      <c r="S354" s="305" t="s">
        <v>1254</v>
      </c>
      <c r="T354" s="401" t="s">
        <v>1261</v>
      </c>
      <c r="U354" s="404" t="s">
        <v>1160</v>
      </c>
      <c r="V354" s="305" t="s">
        <v>104</v>
      </c>
      <c r="W354" s="305"/>
      <c r="X354" s="772"/>
    </row>
    <row r="355" spans="1:24" x14ac:dyDescent="0.3">
      <c r="A355" s="394" t="s">
        <v>195</v>
      </c>
      <c r="B355" s="395" t="s">
        <v>209</v>
      </c>
      <c r="C355" s="395" t="s">
        <v>109</v>
      </c>
      <c r="D355" s="305" t="s">
        <v>472</v>
      </c>
      <c r="E355" s="304" t="s">
        <v>2756</v>
      </c>
      <c r="F355" s="394" t="s">
        <v>194</v>
      </c>
      <c r="G355" s="396" t="s">
        <v>186</v>
      </c>
      <c r="H355" s="304" t="s">
        <v>258</v>
      </c>
      <c r="I355" s="386" t="s">
        <v>211</v>
      </c>
      <c r="J355" s="397" t="s">
        <v>2065</v>
      </c>
      <c r="K355" s="398" t="s">
        <v>104</v>
      </c>
      <c r="L355" s="398" t="s">
        <v>104</v>
      </c>
      <c r="M355" s="389" t="s">
        <v>109</v>
      </c>
      <c r="N355" s="399" t="s">
        <v>1218</v>
      </c>
      <c r="O355" s="400" t="s">
        <v>1182</v>
      </c>
      <c r="P355" s="399" t="s">
        <v>3162</v>
      </c>
      <c r="Q355" s="305" t="s">
        <v>1224</v>
      </c>
      <c r="R355" s="401" t="s">
        <v>1238</v>
      </c>
      <c r="S355" s="305" t="s">
        <v>1254</v>
      </c>
      <c r="T355" s="401" t="s">
        <v>1261</v>
      </c>
      <c r="U355" s="404" t="s">
        <v>1160</v>
      </c>
      <c r="V355" s="305" t="s">
        <v>104</v>
      </c>
      <c r="W355" s="305"/>
      <c r="X355" s="772"/>
    </row>
    <row r="356" spans="1:24" x14ac:dyDescent="0.3">
      <c r="A356" s="394" t="s">
        <v>195</v>
      </c>
      <c r="B356" s="395" t="s">
        <v>209</v>
      </c>
      <c r="C356" s="406" t="s">
        <v>789</v>
      </c>
      <c r="D356" s="305" t="s">
        <v>790</v>
      </c>
      <c r="E356" s="304" t="s">
        <v>2760</v>
      </c>
      <c r="F356" s="394" t="s">
        <v>194</v>
      </c>
      <c r="G356" s="396" t="s">
        <v>186</v>
      </c>
      <c r="H356" s="304" t="s">
        <v>186</v>
      </c>
      <c r="I356" s="386" t="s">
        <v>199</v>
      </c>
      <c r="J356" s="397" t="s">
        <v>2065</v>
      </c>
      <c r="K356" s="398" t="s">
        <v>104</v>
      </c>
      <c r="L356" s="398" t="s">
        <v>104</v>
      </c>
      <c r="M356" s="389" t="s">
        <v>1216</v>
      </c>
      <c r="N356" s="399" t="s">
        <v>1218</v>
      </c>
      <c r="O356" s="400" t="s">
        <v>1183</v>
      </c>
      <c r="P356" s="399" t="s">
        <v>3162</v>
      </c>
      <c r="Q356" s="305" t="s">
        <v>1223</v>
      </c>
      <c r="R356" s="401" t="s">
        <v>1242</v>
      </c>
      <c r="S356" s="305" t="s">
        <v>1254</v>
      </c>
      <c r="T356" s="401" t="s">
        <v>1261</v>
      </c>
      <c r="U356" s="404" t="s">
        <v>1160</v>
      </c>
      <c r="V356" s="305" t="s">
        <v>104</v>
      </c>
      <c r="W356" s="305"/>
      <c r="X356" s="772"/>
    </row>
    <row r="357" spans="1:24" x14ac:dyDescent="0.3">
      <c r="A357" s="394" t="s">
        <v>195</v>
      </c>
      <c r="B357" s="395" t="s">
        <v>209</v>
      </c>
      <c r="C357" s="395" t="s">
        <v>791</v>
      </c>
      <c r="D357" s="305" t="s">
        <v>792</v>
      </c>
      <c r="E357" s="304" t="s">
        <v>2761</v>
      </c>
      <c r="F357" s="394" t="s">
        <v>194</v>
      </c>
      <c r="G357" s="396" t="s">
        <v>186</v>
      </c>
      <c r="H357" s="304" t="s">
        <v>186</v>
      </c>
      <c r="I357" s="386" t="s">
        <v>211</v>
      </c>
      <c r="J357" s="397" t="s">
        <v>2065</v>
      </c>
      <c r="K357" s="398" t="s">
        <v>104</v>
      </c>
      <c r="L357" s="398" t="s">
        <v>104</v>
      </c>
      <c r="M357" s="389" t="s">
        <v>1216</v>
      </c>
      <c r="N357" s="399" t="s">
        <v>1218</v>
      </c>
      <c r="O357" s="400" t="s">
        <v>1183</v>
      </c>
      <c r="P357" s="399" t="s">
        <v>3162</v>
      </c>
      <c r="Q357" s="305" t="s">
        <v>1223</v>
      </c>
      <c r="R357" s="401" t="s">
        <v>1240</v>
      </c>
      <c r="S357" s="305" t="s">
        <v>1254</v>
      </c>
      <c r="T357" s="401" t="s">
        <v>1261</v>
      </c>
      <c r="U357" s="404" t="s">
        <v>1160</v>
      </c>
      <c r="V357" s="305" t="s">
        <v>104</v>
      </c>
      <c r="W357" s="305"/>
      <c r="X357" s="772"/>
    </row>
    <row r="358" spans="1:24" x14ac:dyDescent="0.3">
      <c r="A358" s="394" t="s">
        <v>195</v>
      </c>
      <c r="B358" s="395" t="s">
        <v>209</v>
      </c>
      <c r="C358" s="395" t="s">
        <v>793</v>
      </c>
      <c r="D358" s="305" t="s">
        <v>794</v>
      </c>
      <c r="E358" s="304" t="s">
        <v>2765</v>
      </c>
      <c r="F358" s="394" t="s">
        <v>194</v>
      </c>
      <c r="G358" s="396" t="s">
        <v>186</v>
      </c>
      <c r="H358" s="304" t="s">
        <v>186</v>
      </c>
      <c r="I358" s="386" t="s">
        <v>211</v>
      </c>
      <c r="J358" s="397" t="s">
        <v>2065</v>
      </c>
      <c r="K358" s="398" t="s">
        <v>104</v>
      </c>
      <c r="L358" s="398" t="s">
        <v>104</v>
      </c>
      <c r="M358" s="389" t="s">
        <v>1216</v>
      </c>
      <c r="N358" s="399" t="s">
        <v>1218</v>
      </c>
      <c r="O358" s="400" t="s">
        <v>1184</v>
      </c>
      <c r="P358" s="399" t="s">
        <v>3162</v>
      </c>
      <c r="Q358" s="305" t="s">
        <v>1224</v>
      </c>
      <c r="R358" s="401" t="s">
        <v>1244</v>
      </c>
      <c r="S358" s="305" t="s">
        <v>1254</v>
      </c>
      <c r="T358" s="401" t="s">
        <v>1261</v>
      </c>
      <c r="U358" s="404" t="s">
        <v>1160</v>
      </c>
      <c r="V358" s="305" t="s">
        <v>104</v>
      </c>
      <c r="W358" s="305"/>
      <c r="X358" s="772"/>
    </row>
    <row r="359" spans="1:24" ht="15.75" customHeight="1" x14ac:dyDescent="0.3">
      <c r="A359" s="394" t="s">
        <v>195</v>
      </c>
      <c r="B359" s="395" t="s">
        <v>209</v>
      </c>
      <c r="C359" s="406" t="s">
        <v>43</v>
      </c>
      <c r="D359" s="305" t="s">
        <v>795</v>
      </c>
      <c r="E359" s="304" t="s">
        <v>2775</v>
      </c>
      <c r="F359" s="394" t="s">
        <v>194</v>
      </c>
      <c r="G359" s="396" t="s">
        <v>186</v>
      </c>
      <c r="H359" s="304" t="s">
        <v>186</v>
      </c>
      <c r="I359" s="386" t="s">
        <v>199</v>
      </c>
      <c r="J359" s="397" t="s">
        <v>2065</v>
      </c>
      <c r="K359" s="398" t="s">
        <v>104</v>
      </c>
      <c r="L359" s="398" t="s">
        <v>104</v>
      </c>
      <c r="M359" s="389" t="s">
        <v>43</v>
      </c>
      <c r="N359" s="399" t="s">
        <v>1218</v>
      </c>
      <c r="O359" s="400" t="s">
        <v>1183</v>
      </c>
      <c r="P359" s="399" t="s">
        <v>3162</v>
      </c>
      <c r="Q359" s="305" t="s">
        <v>1223</v>
      </c>
      <c r="R359" s="401" t="s">
        <v>1242</v>
      </c>
      <c r="S359" s="305" t="s">
        <v>1254</v>
      </c>
      <c r="T359" s="401" t="s">
        <v>1261</v>
      </c>
      <c r="U359" s="404" t="s">
        <v>1160</v>
      </c>
      <c r="V359" s="305" t="s">
        <v>104</v>
      </c>
      <c r="W359" s="305"/>
      <c r="X359" s="772"/>
    </row>
    <row r="360" spans="1:24" x14ac:dyDescent="0.3">
      <c r="A360" s="394" t="s">
        <v>195</v>
      </c>
      <c r="B360" s="395" t="s">
        <v>209</v>
      </c>
      <c r="C360" s="395" t="s">
        <v>797</v>
      </c>
      <c r="D360" s="305" t="s">
        <v>798</v>
      </c>
      <c r="E360" s="304" t="s">
        <v>2780</v>
      </c>
      <c r="F360" s="394" t="s">
        <v>194</v>
      </c>
      <c r="G360" s="396" t="s">
        <v>186</v>
      </c>
      <c r="H360" s="304" t="s">
        <v>186</v>
      </c>
      <c r="I360" s="386" t="s">
        <v>211</v>
      </c>
      <c r="J360" s="397" t="s">
        <v>2065</v>
      </c>
      <c r="K360" s="398" t="s">
        <v>104</v>
      </c>
      <c r="L360" s="398" t="s">
        <v>104</v>
      </c>
      <c r="M360" s="389" t="s">
        <v>1216</v>
      </c>
      <c r="N360" s="399" t="s">
        <v>1218</v>
      </c>
      <c r="O360" s="400" t="s">
        <v>1185</v>
      </c>
      <c r="P360" s="399" t="s">
        <v>3162</v>
      </c>
      <c r="Q360" s="305" t="s">
        <v>1224</v>
      </c>
      <c r="R360" s="401" t="s">
        <v>1243</v>
      </c>
      <c r="S360" s="305" t="s">
        <v>1254</v>
      </c>
      <c r="T360" s="401" t="s">
        <v>1261</v>
      </c>
      <c r="U360" s="404" t="s">
        <v>1160</v>
      </c>
      <c r="V360" s="305" t="s">
        <v>104</v>
      </c>
      <c r="W360" s="305"/>
      <c r="X360" s="772"/>
    </row>
    <row r="361" spans="1:24" ht="15.75" customHeight="1" x14ac:dyDescent="0.3">
      <c r="A361" s="394" t="s">
        <v>195</v>
      </c>
      <c r="B361" s="395" t="s">
        <v>209</v>
      </c>
      <c r="C361" s="395" t="s">
        <v>799</v>
      </c>
      <c r="D361" s="305" t="s">
        <v>477</v>
      </c>
      <c r="E361" s="304" t="s">
        <v>2783</v>
      </c>
      <c r="F361" s="394" t="s">
        <v>194</v>
      </c>
      <c r="G361" s="396" t="s">
        <v>186</v>
      </c>
      <c r="H361" s="304" t="s">
        <v>258</v>
      </c>
      <c r="I361" s="386" t="s">
        <v>211</v>
      </c>
      <c r="J361" s="397" t="s">
        <v>2065</v>
      </c>
      <c r="K361" s="398" t="s">
        <v>104</v>
      </c>
      <c r="L361" s="398" t="s">
        <v>104</v>
      </c>
      <c r="M361" s="389" t="s">
        <v>1216</v>
      </c>
      <c r="N361" s="399" t="s">
        <v>1218</v>
      </c>
      <c r="O361" s="400" t="s">
        <v>1187</v>
      </c>
      <c r="P361" s="399" t="s">
        <v>3162</v>
      </c>
      <c r="Q361" s="305" t="s">
        <v>1224</v>
      </c>
      <c r="R361" s="401" t="s">
        <v>1241</v>
      </c>
      <c r="S361" s="305" t="s">
        <v>1254</v>
      </c>
      <c r="T361" s="401" t="s">
        <v>1261</v>
      </c>
      <c r="U361" s="404" t="s">
        <v>1160</v>
      </c>
      <c r="V361" s="305" t="s">
        <v>104</v>
      </c>
      <c r="W361" s="305"/>
      <c r="X361" s="772"/>
    </row>
    <row r="362" spans="1:24" ht="15.75" customHeight="1" x14ac:dyDescent="0.3">
      <c r="A362" s="394" t="s">
        <v>195</v>
      </c>
      <c r="B362" s="395" t="s">
        <v>196</v>
      </c>
      <c r="C362" s="395" t="s">
        <v>197</v>
      </c>
      <c r="D362" s="305" t="s">
        <v>800</v>
      </c>
      <c r="E362" s="304" t="s">
        <v>2764</v>
      </c>
      <c r="F362" s="394" t="s">
        <v>194</v>
      </c>
      <c r="G362" s="396" t="s">
        <v>186</v>
      </c>
      <c r="H362" s="304" t="s">
        <v>258</v>
      </c>
      <c r="I362" s="386" t="s">
        <v>199</v>
      </c>
      <c r="J362" s="397" t="s">
        <v>2065</v>
      </c>
      <c r="K362" s="398" t="s">
        <v>104</v>
      </c>
      <c r="L362" s="398" t="s">
        <v>104</v>
      </c>
      <c r="M362" s="389" t="s">
        <v>43</v>
      </c>
      <c r="N362" s="399" t="s">
        <v>1218</v>
      </c>
      <c r="O362" s="400" t="s">
        <v>1183</v>
      </c>
      <c r="P362" s="399" t="s">
        <v>3162</v>
      </c>
      <c r="Q362" s="305" t="s">
        <v>1223</v>
      </c>
      <c r="R362" s="401" t="s">
        <v>1242</v>
      </c>
      <c r="S362" s="305" t="s">
        <v>1254</v>
      </c>
      <c r="T362" s="401" t="s">
        <v>1261</v>
      </c>
      <c r="U362" s="404" t="s">
        <v>1160</v>
      </c>
      <c r="V362" s="305" t="s">
        <v>1329</v>
      </c>
      <c r="W362" s="305"/>
      <c r="X362" s="772"/>
    </row>
    <row r="363" spans="1:24" ht="15.75" customHeight="1" x14ac:dyDescent="0.3">
      <c r="A363" s="394" t="s">
        <v>195</v>
      </c>
      <c r="B363" s="395" t="s">
        <v>196</v>
      </c>
      <c r="C363" s="395" t="s">
        <v>197</v>
      </c>
      <c r="D363" s="305" t="s">
        <v>198</v>
      </c>
      <c r="E363" s="304" t="s">
        <v>2768</v>
      </c>
      <c r="F363" s="394" t="s">
        <v>194</v>
      </c>
      <c r="G363" s="396" t="s">
        <v>186</v>
      </c>
      <c r="H363" s="304" t="s">
        <v>186</v>
      </c>
      <c r="I363" s="386" t="s">
        <v>199</v>
      </c>
      <c r="J363" s="397" t="s">
        <v>2065</v>
      </c>
      <c r="K363" s="398" t="s">
        <v>104</v>
      </c>
      <c r="L363" s="398" t="s">
        <v>104</v>
      </c>
      <c r="M363" s="389" t="s">
        <v>43</v>
      </c>
      <c r="N363" s="399" t="s">
        <v>1218</v>
      </c>
      <c r="O363" s="400" t="s">
        <v>1183</v>
      </c>
      <c r="P363" s="399" t="s">
        <v>3162</v>
      </c>
      <c r="Q363" s="305" t="s">
        <v>1223</v>
      </c>
      <c r="R363" s="401" t="s">
        <v>1242</v>
      </c>
      <c r="S363" s="305" t="s">
        <v>1254</v>
      </c>
      <c r="T363" s="401" t="s">
        <v>1261</v>
      </c>
      <c r="U363" s="404" t="s">
        <v>1160</v>
      </c>
      <c r="V363" s="305" t="s">
        <v>1312</v>
      </c>
      <c r="W363" s="305"/>
      <c r="X363" s="771"/>
    </row>
    <row r="364" spans="1:24" ht="15.75" customHeight="1" x14ac:dyDescent="0.3">
      <c r="A364" s="394" t="s">
        <v>195</v>
      </c>
      <c r="B364" s="395" t="s">
        <v>196</v>
      </c>
      <c r="C364" s="395" t="s">
        <v>248</v>
      </c>
      <c r="D364" s="305" t="s">
        <v>803</v>
      </c>
      <c r="E364" s="304" t="s">
        <v>2749</v>
      </c>
      <c r="F364" s="394" t="s">
        <v>194</v>
      </c>
      <c r="G364" s="396" t="s">
        <v>186</v>
      </c>
      <c r="H364" s="304" t="s">
        <v>247</v>
      </c>
      <c r="I364" s="386" t="s">
        <v>199</v>
      </c>
      <c r="J364" s="397" t="s">
        <v>2065</v>
      </c>
      <c r="K364" s="398" t="s">
        <v>104</v>
      </c>
      <c r="L364" s="398" t="s">
        <v>104</v>
      </c>
      <c r="M364" s="389" t="s">
        <v>43</v>
      </c>
      <c r="N364" s="399" t="s">
        <v>1218</v>
      </c>
      <c r="O364" s="400" t="s">
        <v>1183</v>
      </c>
      <c r="P364" s="399" t="s">
        <v>3162</v>
      </c>
      <c r="Q364" s="305" t="s">
        <v>1223</v>
      </c>
      <c r="R364" s="401" t="s">
        <v>1242</v>
      </c>
      <c r="S364" s="305" t="s">
        <v>1254</v>
      </c>
      <c r="T364" s="401" t="s">
        <v>1261</v>
      </c>
      <c r="U364" s="404" t="s">
        <v>1160</v>
      </c>
      <c r="V364" s="305" t="s">
        <v>1269</v>
      </c>
      <c r="W364" s="305"/>
      <c r="X364" s="771"/>
    </row>
    <row r="365" spans="1:24" ht="15.75" customHeight="1" x14ac:dyDescent="0.3">
      <c r="A365" s="394" t="s">
        <v>195</v>
      </c>
      <c r="B365" s="395" t="s">
        <v>196</v>
      </c>
      <c r="C365" s="395" t="s">
        <v>248</v>
      </c>
      <c r="D365" s="305" t="s">
        <v>805</v>
      </c>
      <c r="E365" s="304" t="s">
        <v>2750</v>
      </c>
      <c r="F365" s="394" t="s">
        <v>194</v>
      </c>
      <c r="G365" s="396" t="s">
        <v>186</v>
      </c>
      <c r="H365" s="304" t="s">
        <v>247</v>
      </c>
      <c r="I365" s="386" t="s">
        <v>199</v>
      </c>
      <c r="J365" s="397" t="s">
        <v>2065</v>
      </c>
      <c r="K365" s="398" t="s">
        <v>104</v>
      </c>
      <c r="L365" s="398" t="s">
        <v>104</v>
      </c>
      <c r="M365" s="389" t="s">
        <v>43</v>
      </c>
      <c r="N365" s="399" t="s">
        <v>1218</v>
      </c>
      <c r="O365" s="400" t="s">
        <v>1183</v>
      </c>
      <c r="P365" s="399" t="s">
        <v>3162</v>
      </c>
      <c r="Q365" s="305" t="s">
        <v>1223</v>
      </c>
      <c r="R365" s="401" t="s">
        <v>1242</v>
      </c>
      <c r="S365" s="305" t="s">
        <v>1254</v>
      </c>
      <c r="T365" s="401" t="s">
        <v>1261</v>
      </c>
      <c r="U365" s="404" t="s">
        <v>1160</v>
      </c>
      <c r="V365" s="305" t="s">
        <v>1269</v>
      </c>
      <c r="W365" s="305"/>
      <c r="X365" s="771"/>
    </row>
    <row r="366" spans="1:24" ht="15.75" customHeight="1" x14ac:dyDescent="0.3">
      <c r="A366" s="394" t="s">
        <v>195</v>
      </c>
      <c r="B366" s="395" t="s">
        <v>196</v>
      </c>
      <c r="C366" s="395" t="s">
        <v>248</v>
      </c>
      <c r="D366" s="305" t="s">
        <v>249</v>
      </c>
      <c r="E366" s="304" t="s">
        <v>2754</v>
      </c>
      <c r="F366" s="394" t="s">
        <v>194</v>
      </c>
      <c r="G366" s="396" t="s">
        <v>186</v>
      </c>
      <c r="H366" s="304" t="s">
        <v>247</v>
      </c>
      <c r="I366" s="386" t="s">
        <v>199</v>
      </c>
      <c r="J366" s="397" t="s">
        <v>2065</v>
      </c>
      <c r="K366" s="398" t="s">
        <v>104</v>
      </c>
      <c r="L366" s="398" t="s">
        <v>104</v>
      </c>
      <c r="M366" s="389" t="s">
        <v>43</v>
      </c>
      <c r="N366" s="399" t="s">
        <v>1218</v>
      </c>
      <c r="O366" s="400" t="s">
        <v>1183</v>
      </c>
      <c r="P366" s="399" t="s">
        <v>3162</v>
      </c>
      <c r="Q366" s="305" t="s">
        <v>1223</v>
      </c>
      <c r="R366" s="401" t="s">
        <v>1242</v>
      </c>
      <c r="S366" s="305" t="s">
        <v>1254</v>
      </c>
      <c r="T366" s="401" t="s">
        <v>1261</v>
      </c>
      <c r="U366" s="404" t="s">
        <v>1160</v>
      </c>
      <c r="V366" s="305" t="s">
        <v>1269</v>
      </c>
      <c r="W366" s="305"/>
      <c r="X366" s="771"/>
    </row>
    <row r="367" spans="1:24" ht="15.75" customHeight="1" x14ac:dyDescent="0.3">
      <c r="A367" s="394" t="s">
        <v>195</v>
      </c>
      <c r="B367" s="395" t="s">
        <v>196</v>
      </c>
      <c r="C367" s="395" t="s">
        <v>248</v>
      </c>
      <c r="D367" s="305" t="s">
        <v>252</v>
      </c>
      <c r="E367" s="304" t="s">
        <v>2755</v>
      </c>
      <c r="F367" s="394" t="s">
        <v>194</v>
      </c>
      <c r="G367" s="396" t="s">
        <v>186</v>
      </c>
      <c r="H367" s="304" t="s">
        <v>247</v>
      </c>
      <c r="I367" s="386" t="s">
        <v>199</v>
      </c>
      <c r="J367" s="397" t="s">
        <v>2065</v>
      </c>
      <c r="K367" s="398" t="s">
        <v>104</v>
      </c>
      <c r="L367" s="398" t="s">
        <v>104</v>
      </c>
      <c r="M367" s="389" t="s">
        <v>43</v>
      </c>
      <c r="N367" s="399" t="s">
        <v>1218</v>
      </c>
      <c r="O367" s="400" t="s">
        <v>1183</v>
      </c>
      <c r="P367" s="399" t="s">
        <v>3162</v>
      </c>
      <c r="Q367" s="305" t="s">
        <v>1223</v>
      </c>
      <c r="R367" s="401" t="s">
        <v>1242</v>
      </c>
      <c r="S367" s="305" t="s">
        <v>1254</v>
      </c>
      <c r="T367" s="401" t="s">
        <v>1261</v>
      </c>
      <c r="U367" s="404" t="s">
        <v>1160</v>
      </c>
      <c r="V367" s="305" t="s">
        <v>1269</v>
      </c>
      <c r="W367" s="305"/>
      <c r="X367" s="772"/>
    </row>
    <row r="368" spans="1:24" ht="15.75" customHeight="1" x14ac:dyDescent="0.3">
      <c r="A368" s="394" t="s">
        <v>195</v>
      </c>
      <c r="B368" s="395" t="s">
        <v>196</v>
      </c>
      <c r="C368" s="395" t="s">
        <v>248</v>
      </c>
      <c r="D368" s="305" t="s">
        <v>809</v>
      </c>
      <c r="E368" s="304" t="s">
        <v>2759</v>
      </c>
      <c r="F368" s="394" t="s">
        <v>194</v>
      </c>
      <c r="G368" s="396" t="s">
        <v>186</v>
      </c>
      <c r="H368" s="304" t="s">
        <v>247</v>
      </c>
      <c r="I368" s="386" t="s">
        <v>199</v>
      </c>
      <c r="J368" s="397" t="s">
        <v>2065</v>
      </c>
      <c r="K368" s="398" t="s">
        <v>104</v>
      </c>
      <c r="L368" s="398" t="s">
        <v>104</v>
      </c>
      <c r="M368" s="389" t="s">
        <v>43</v>
      </c>
      <c r="N368" s="399" t="s">
        <v>1218</v>
      </c>
      <c r="O368" s="400" t="s">
        <v>1183</v>
      </c>
      <c r="P368" s="399" t="s">
        <v>3162</v>
      </c>
      <c r="Q368" s="305" t="s">
        <v>1223</v>
      </c>
      <c r="R368" s="401" t="s">
        <v>1242</v>
      </c>
      <c r="S368" s="305" t="s">
        <v>1254</v>
      </c>
      <c r="T368" s="401" t="s">
        <v>1261</v>
      </c>
      <c r="U368" s="404" t="s">
        <v>1160</v>
      </c>
      <c r="V368" s="305" t="s">
        <v>1321</v>
      </c>
      <c r="W368" s="305"/>
      <c r="X368" s="772"/>
    </row>
    <row r="369" spans="1:24" ht="15.75" customHeight="1" x14ac:dyDescent="0.3">
      <c r="A369" s="394" t="s">
        <v>195</v>
      </c>
      <c r="B369" s="395" t="s">
        <v>196</v>
      </c>
      <c r="C369" s="395" t="s">
        <v>248</v>
      </c>
      <c r="D369" s="305" t="s">
        <v>811</v>
      </c>
      <c r="E369" s="304" t="s">
        <v>2767</v>
      </c>
      <c r="F369" s="394" t="s">
        <v>194</v>
      </c>
      <c r="G369" s="396" t="s">
        <v>186</v>
      </c>
      <c r="H369" s="304" t="s">
        <v>247</v>
      </c>
      <c r="I369" s="386" t="s">
        <v>199</v>
      </c>
      <c r="J369" s="397" t="s">
        <v>2065</v>
      </c>
      <c r="K369" s="398" t="s">
        <v>104</v>
      </c>
      <c r="L369" s="398" t="s">
        <v>104</v>
      </c>
      <c r="M369" s="389" t="s">
        <v>43</v>
      </c>
      <c r="N369" s="399" t="s">
        <v>1218</v>
      </c>
      <c r="O369" s="400" t="s">
        <v>1183</v>
      </c>
      <c r="P369" s="399" t="s">
        <v>3162</v>
      </c>
      <c r="Q369" s="305" t="s">
        <v>1223</v>
      </c>
      <c r="R369" s="401" t="s">
        <v>1242</v>
      </c>
      <c r="S369" s="305" t="s">
        <v>1254</v>
      </c>
      <c r="T369" s="401" t="s">
        <v>1261</v>
      </c>
      <c r="U369" s="404" t="s">
        <v>1160</v>
      </c>
      <c r="V369" s="305" t="s">
        <v>1269</v>
      </c>
      <c r="W369" s="305"/>
      <c r="X369" s="772"/>
    </row>
    <row r="370" spans="1:24" ht="15.75" customHeight="1" x14ac:dyDescent="0.3">
      <c r="A370" s="394" t="s">
        <v>195</v>
      </c>
      <c r="B370" s="395" t="s">
        <v>196</v>
      </c>
      <c r="C370" s="395" t="s">
        <v>248</v>
      </c>
      <c r="D370" s="305" t="s">
        <v>813</v>
      </c>
      <c r="E370" s="304" t="s">
        <v>2769</v>
      </c>
      <c r="F370" s="394" t="s">
        <v>194</v>
      </c>
      <c r="G370" s="396" t="s">
        <v>186</v>
      </c>
      <c r="H370" s="304" t="s">
        <v>247</v>
      </c>
      <c r="I370" s="386" t="s">
        <v>199</v>
      </c>
      <c r="J370" s="397" t="s">
        <v>2065</v>
      </c>
      <c r="K370" s="398" t="s">
        <v>104</v>
      </c>
      <c r="L370" s="398" t="s">
        <v>104</v>
      </c>
      <c r="M370" s="389" t="s">
        <v>43</v>
      </c>
      <c r="N370" s="399" t="s">
        <v>1218</v>
      </c>
      <c r="O370" s="400" t="s">
        <v>1183</v>
      </c>
      <c r="P370" s="399" t="s">
        <v>3162</v>
      </c>
      <c r="Q370" s="305" t="s">
        <v>1223</v>
      </c>
      <c r="R370" s="401" t="s">
        <v>1242</v>
      </c>
      <c r="S370" s="305" t="s">
        <v>1254</v>
      </c>
      <c r="T370" s="401" t="s">
        <v>1261</v>
      </c>
      <c r="U370" s="404" t="s">
        <v>1160</v>
      </c>
      <c r="V370" s="305" t="s">
        <v>1269</v>
      </c>
      <c r="W370" s="305"/>
      <c r="X370" s="772"/>
    </row>
    <row r="371" spans="1:24" ht="15.75" customHeight="1" x14ac:dyDescent="0.3">
      <c r="A371" s="394" t="s">
        <v>195</v>
      </c>
      <c r="B371" s="395" t="s">
        <v>196</v>
      </c>
      <c r="C371" s="395" t="s">
        <v>248</v>
      </c>
      <c r="D371" s="305" t="s">
        <v>815</v>
      </c>
      <c r="E371" s="304" t="s">
        <v>2771</v>
      </c>
      <c r="F371" s="394" t="s">
        <v>194</v>
      </c>
      <c r="G371" s="396" t="s">
        <v>186</v>
      </c>
      <c r="H371" s="304" t="s">
        <v>247</v>
      </c>
      <c r="I371" s="386" t="s">
        <v>199</v>
      </c>
      <c r="J371" s="397" t="s">
        <v>2065</v>
      </c>
      <c r="K371" s="398" t="s">
        <v>104</v>
      </c>
      <c r="L371" s="398" t="s">
        <v>104</v>
      </c>
      <c r="M371" s="389" t="s">
        <v>43</v>
      </c>
      <c r="N371" s="399" t="s">
        <v>1218</v>
      </c>
      <c r="O371" s="400" t="s">
        <v>1183</v>
      </c>
      <c r="P371" s="399" t="s">
        <v>3162</v>
      </c>
      <c r="Q371" s="305" t="s">
        <v>1223</v>
      </c>
      <c r="R371" s="401" t="s">
        <v>1242</v>
      </c>
      <c r="S371" s="305" t="s">
        <v>1254</v>
      </c>
      <c r="T371" s="401" t="s">
        <v>1261</v>
      </c>
      <c r="U371" s="404" t="s">
        <v>1160</v>
      </c>
      <c r="V371" s="305" t="s">
        <v>1269</v>
      </c>
      <c r="W371" s="305"/>
      <c r="X371" s="772"/>
    </row>
    <row r="372" spans="1:24" ht="15.75" customHeight="1" x14ac:dyDescent="0.3">
      <c r="A372" s="394" t="s">
        <v>195</v>
      </c>
      <c r="B372" s="395" t="s">
        <v>196</v>
      </c>
      <c r="C372" s="395" t="s">
        <v>248</v>
      </c>
      <c r="D372" s="305" t="s">
        <v>817</v>
      </c>
      <c r="E372" s="304" t="s">
        <v>2772</v>
      </c>
      <c r="F372" s="394" t="s">
        <v>194</v>
      </c>
      <c r="G372" s="396" t="s">
        <v>186</v>
      </c>
      <c r="H372" s="304" t="s">
        <v>247</v>
      </c>
      <c r="I372" s="386" t="s">
        <v>199</v>
      </c>
      <c r="J372" s="397" t="s">
        <v>2065</v>
      </c>
      <c r="K372" s="398" t="s">
        <v>104</v>
      </c>
      <c r="L372" s="398" t="s">
        <v>104</v>
      </c>
      <c r="M372" s="389" t="s">
        <v>43</v>
      </c>
      <c r="N372" s="399" t="s">
        <v>1218</v>
      </c>
      <c r="O372" s="400" t="s">
        <v>1183</v>
      </c>
      <c r="P372" s="399" t="s">
        <v>3162</v>
      </c>
      <c r="Q372" s="305" t="s">
        <v>1223</v>
      </c>
      <c r="R372" s="401" t="s">
        <v>1242</v>
      </c>
      <c r="S372" s="305" t="s">
        <v>1254</v>
      </c>
      <c r="T372" s="401" t="s">
        <v>1261</v>
      </c>
      <c r="U372" s="404" t="s">
        <v>1160</v>
      </c>
      <c r="V372" s="305" t="s">
        <v>104</v>
      </c>
      <c r="W372" s="305"/>
      <c r="X372" s="772"/>
    </row>
    <row r="373" spans="1:24" ht="15.75" customHeight="1" x14ac:dyDescent="0.3">
      <c r="A373" s="394" t="s">
        <v>195</v>
      </c>
      <c r="B373" s="395" t="s">
        <v>196</v>
      </c>
      <c r="C373" s="395" t="s">
        <v>248</v>
      </c>
      <c r="D373" s="305" t="s">
        <v>819</v>
      </c>
      <c r="E373" s="304" t="s">
        <v>2773</v>
      </c>
      <c r="F373" s="394" t="s">
        <v>194</v>
      </c>
      <c r="G373" s="396" t="s">
        <v>186</v>
      </c>
      <c r="H373" s="304" t="s">
        <v>247</v>
      </c>
      <c r="I373" s="386" t="s">
        <v>199</v>
      </c>
      <c r="J373" s="397" t="s">
        <v>2065</v>
      </c>
      <c r="K373" s="398" t="s">
        <v>104</v>
      </c>
      <c r="L373" s="398" t="s">
        <v>104</v>
      </c>
      <c r="M373" s="389" t="s">
        <v>43</v>
      </c>
      <c r="N373" s="399" t="s">
        <v>1218</v>
      </c>
      <c r="O373" s="400" t="s">
        <v>1183</v>
      </c>
      <c r="P373" s="399" t="s">
        <v>3162</v>
      </c>
      <c r="Q373" s="305" t="s">
        <v>1223</v>
      </c>
      <c r="R373" s="401" t="s">
        <v>1242</v>
      </c>
      <c r="S373" s="305" t="s">
        <v>1254</v>
      </c>
      <c r="T373" s="401" t="s">
        <v>1261</v>
      </c>
      <c r="U373" s="404" t="s">
        <v>1160</v>
      </c>
      <c r="V373" s="305" t="s">
        <v>1269</v>
      </c>
      <c r="W373" s="305"/>
      <c r="X373" s="772"/>
    </row>
    <row r="374" spans="1:24" ht="15.75" customHeight="1" x14ac:dyDescent="0.3">
      <c r="A374" s="394" t="s">
        <v>195</v>
      </c>
      <c r="B374" s="395" t="s">
        <v>196</v>
      </c>
      <c r="C374" s="395" t="s">
        <v>248</v>
      </c>
      <c r="D374" s="305" t="s">
        <v>253</v>
      </c>
      <c r="E374" s="304" t="s">
        <v>2781</v>
      </c>
      <c r="F374" s="394" t="s">
        <v>194</v>
      </c>
      <c r="G374" s="396" t="s">
        <v>186</v>
      </c>
      <c r="H374" s="304" t="s">
        <v>247</v>
      </c>
      <c r="I374" s="386" t="s">
        <v>199</v>
      </c>
      <c r="J374" s="397" t="s">
        <v>2065</v>
      </c>
      <c r="K374" s="398" t="s">
        <v>104</v>
      </c>
      <c r="L374" s="398" t="s">
        <v>104</v>
      </c>
      <c r="M374" s="389" t="s">
        <v>43</v>
      </c>
      <c r="N374" s="399" t="s">
        <v>1218</v>
      </c>
      <c r="O374" s="400" t="s">
        <v>1183</v>
      </c>
      <c r="P374" s="399" t="s">
        <v>3162</v>
      </c>
      <c r="Q374" s="305" t="s">
        <v>1223</v>
      </c>
      <c r="R374" s="401" t="s">
        <v>1242</v>
      </c>
      <c r="S374" s="305" t="s">
        <v>1254</v>
      </c>
      <c r="T374" s="401" t="s">
        <v>1261</v>
      </c>
      <c r="U374" s="404" t="s">
        <v>1160</v>
      </c>
      <c r="V374" s="305" t="s">
        <v>1269</v>
      </c>
      <c r="W374" s="305"/>
      <c r="X374" s="772"/>
    </row>
    <row r="375" spans="1:24" ht="15.75" customHeight="1" x14ac:dyDescent="0.3">
      <c r="A375" s="394" t="s">
        <v>195</v>
      </c>
      <c r="B375" s="395" t="s">
        <v>196</v>
      </c>
      <c r="C375" s="406" t="s">
        <v>822</v>
      </c>
      <c r="D375" s="305" t="s">
        <v>823</v>
      </c>
      <c r="E375" s="304" t="s">
        <v>2753</v>
      </c>
      <c r="F375" s="394" t="s">
        <v>194</v>
      </c>
      <c r="G375" s="396" t="s">
        <v>186</v>
      </c>
      <c r="H375" s="304" t="s">
        <v>258</v>
      </c>
      <c r="I375" s="386" t="s">
        <v>199</v>
      </c>
      <c r="J375" s="397" t="s">
        <v>2065</v>
      </c>
      <c r="K375" s="398" t="s">
        <v>104</v>
      </c>
      <c r="L375" s="398" t="s">
        <v>104</v>
      </c>
      <c r="M375" s="389" t="s">
        <v>43</v>
      </c>
      <c r="N375" s="399" t="s">
        <v>1218</v>
      </c>
      <c r="O375" s="400" t="s">
        <v>1183</v>
      </c>
      <c r="P375" s="399" t="s">
        <v>3162</v>
      </c>
      <c r="Q375" s="305" t="s">
        <v>1223</v>
      </c>
      <c r="R375" s="401" t="s">
        <v>1242</v>
      </c>
      <c r="S375" s="305" t="s">
        <v>1254</v>
      </c>
      <c r="T375" s="401" t="s">
        <v>1262</v>
      </c>
      <c r="U375" s="404" t="s">
        <v>1153</v>
      </c>
      <c r="V375" s="305" t="s">
        <v>1274</v>
      </c>
      <c r="W375" s="305"/>
      <c r="X375" s="772"/>
    </row>
    <row r="376" spans="1:24" ht="15.75" customHeight="1" x14ac:dyDescent="0.3">
      <c r="A376" s="394" t="s">
        <v>195</v>
      </c>
      <c r="B376" s="395" t="s">
        <v>196</v>
      </c>
      <c r="C376" s="395" t="s">
        <v>822</v>
      </c>
      <c r="D376" s="305" t="s">
        <v>825</v>
      </c>
      <c r="E376" s="304" t="s">
        <v>2758</v>
      </c>
      <c r="F376" s="394" t="s">
        <v>194</v>
      </c>
      <c r="G376" s="396" t="s">
        <v>186</v>
      </c>
      <c r="H376" s="304" t="s">
        <v>258</v>
      </c>
      <c r="I376" s="386" t="s">
        <v>199</v>
      </c>
      <c r="J376" s="397" t="s">
        <v>2065</v>
      </c>
      <c r="K376" s="398" t="s">
        <v>104</v>
      </c>
      <c r="L376" s="398" t="s">
        <v>104</v>
      </c>
      <c r="M376" s="389" t="s">
        <v>43</v>
      </c>
      <c r="N376" s="399" t="s">
        <v>1218</v>
      </c>
      <c r="O376" s="400" t="s">
        <v>1183</v>
      </c>
      <c r="P376" s="399" t="s">
        <v>3162</v>
      </c>
      <c r="Q376" s="305" t="s">
        <v>1223</v>
      </c>
      <c r="R376" s="401" t="s">
        <v>1242</v>
      </c>
      <c r="S376" s="305" t="s">
        <v>1254</v>
      </c>
      <c r="T376" s="401" t="s">
        <v>1262</v>
      </c>
      <c r="U376" s="404" t="s">
        <v>1153</v>
      </c>
      <c r="V376" s="305" t="s">
        <v>1274</v>
      </c>
      <c r="W376" s="305"/>
      <c r="X376" s="772"/>
    </row>
    <row r="377" spans="1:24" ht="15.75" customHeight="1" x14ac:dyDescent="0.3">
      <c r="A377" s="394" t="s">
        <v>195</v>
      </c>
      <c r="B377" s="395" t="s">
        <v>196</v>
      </c>
      <c r="C377" s="406" t="s">
        <v>822</v>
      </c>
      <c r="D377" s="305" t="s">
        <v>827</v>
      </c>
      <c r="E377" s="304" t="s">
        <v>2762</v>
      </c>
      <c r="F377" s="394" t="s">
        <v>194</v>
      </c>
      <c r="G377" s="396" t="s">
        <v>186</v>
      </c>
      <c r="H377" s="304" t="s">
        <v>258</v>
      </c>
      <c r="I377" s="386" t="s">
        <v>199</v>
      </c>
      <c r="J377" s="397" t="s">
        <v>2065</v>
      </c>
      <c r="K377" s="398" t="s">
        <v>104</v>
      </c>
      <c r="L377" s="398" t="s">
        <v>104</v>
      </c>
      <c r="M377" s="389" t="s">
        <v>43</v>
      </c>
      <c r="N377" s="399" t="s">
        <v>1218</v>
      </c>
      <c r="O377" s="400" t="s">
        <v>1183</v>
      </c>
      <c r="P377" s="399" t="s">
        <v>3162</v>
      </c>
      <c r="Q377" s="305" t="s">
        <v>1223</v>
      </c>
      <c r="R377" s="401" t="s">
        <v>1242</v>
      </c>
      <c r="S377" s="305" t="s">
        <v>1254</v>
      </c>
      <c r="T377" s="401" t="s">
        <v>1262</v>
      </c>
      <c r="U377" s="404" t="s">
        <v>1153</v>
      </c>
      <c r="V377" s="305" t="s">
        <v>1274</v>
      </c>
      <c r="W377" s="305"/>
      <c r="X377" s="772"/>
    </row>
    <row r="378" spans="1:24" ht="15.75" customHeight="1" x14ac:dyDescent="0.3">
      <c r="A378" s="394" t="s">
        <v>195</v>
      </c>
      <c r="B378" s="395" t="s">
        <v>196</v>
      </c>
      <c r="C378" s="406" t="s">
        <v>822</v>
      </c>
      <c r="D378" s="305" t="s">
        <v>829</v>
      </c>
      <c r="E378" s="304" t="s">
        <v>2763</v>
      </c>
      <c r="F378" s="394" t="s">
        <v>194</v>
      </c>
      <c r="G378" s="396" t="s">
        <v>186</v>
      </c>
      <c r="H378" s="304" t="s">
        <v>258</v>
      </c>
      <c r="I378" s="386" t="s">
        <v>199</v>
      </c>
      <c r="J378" s="397" t="s">
        <v>2065</v>
      </c>
      <c r="K378" s="398" t="s">
        <v>104</v>
      </c>
      <c r="L378" s="398" t="s">
        <v>104</v>
      </c>
      <c r="M378" s="389" t="s">
        <v>43</v>
      </c>
      <c r="N378" s="399" t="s">
        <v>1218</v>
      </c>
      <c r="O378" s="400" t="s">
        <v>1183</v>
      </c>
      <c r="P378" s="399" t="s">
        <v>3162</v>
      </c>
      <c r="Q378" s="305" t="s">
        <v>1223</v>
      </c>
      <c r="R378" s="401" t="s">
        <v>1242</v>
      </c>
      <c r="S378" s="305" t="s">
        <v>1254</v>
      </c>
      <c r="T378" s="401" t="s">
        <v>1262</v>
      </c>
      <c r="U378" s="404" t="s">
        <v>1153</v>
      </c>
      <c r="V378" s="305" t="s">
        <v>1274</v>
      </c>
      <c r="W378" s="305"/>
      <c r="X378" s="772"/>
    </row>
    <row r="379" spans="1:24" ht="15.75" customHeight="1" x14ac:dyDescent="0.3">
      <c r="A379" s="394" t="s">
        <v>195</v>
      </c>
      <c r="B379" s="395" t="s">
        <v>196</v>
      </c>
      <c r="C379" s="406" t="s">
        <v>831</v>
      </c>
      <c r="D379" s="305" t="s">
        <v>832</v>
      </c>
      <c r="E379" s="304" t="s">
        <v>2770</v>
      </c>
      <c r="F379" s="394" t="s">
        <v>194</v>
      </c>
      <c r="G379" s="396" t="s">
        <v>186</v>
      </c>
      <c r="H379" s="304" t="s">
        <v>258</v>
      </c>
      <c r="I379" s="386" t="s">
        <v>199</v>
      </c>
      <c r="J379" s="397" t="s">
        <v>2065</v>
      </c>
      <c r="K379" s="398" t="s">
        <v>104</v>
      </c>
      <c r="L379" s="398" t="s">
        <v>104</v>
      </c>
      <c r="M379" s="389" t="s">
        <v>43</v>
      </c>
      <c r="N379" s="399" t="s">
        <v>1218</v>
      </c>
      <c r="O379" s="400" t="s">
        <v>1183</v>
      </c>
      <c r="P379" s="399" t="s">
        <v>3162</v>
      </c>
      <c r="Q379" s="305" t="s">
        <v>1223</v>
      </c>
      <c r="R379" s="401" t="s">
        <v>1242</v>
      </c>
      <c r="S379" s="305" t="s">
        <v>1254</v>
      </c>
      <c r="T379" s="401" t="s">
        <v>1262</v>
      </c>
      <c r="U379" s="404" t="s">
        <v>1153</v>
      </c>
      <c r="V379" s="305" t="s">
        <v>1274</v>
      </c>
      <c r="W379" s="305"/>
      <c r="X379" s="772"/>
    </row>
    <row r="380" spans="1:24" ht="15.75" customHeight="1" x14ac:dyDescent="0.3">
      <c r="A380" s="394" t="s">
        <v>212</v>
      </c>
      <c r="B380" s="395" t="s">
        <v>255</v>
      </c>
      <c r="C380" s="395" t="s">
        <v>256</v>
      </c>
      <c r="D380" s="305" t="s">
        <v>834</v>
      </c>
      <c r="E380" s="304" t="s">
        <v>2818</v>
      </c>
      <c r="F380" s="394" t="s">
        <v>194</v>
      </c>
      <c r="G380" s="396" t="s">
        <v>186</v>
      </c>
      <c r="H380" s="304" t="s">
        <v>186</v>
      </c>
      <c r="I380" s="386" t="s">
        <v>92</v>
      </c>
      <c r="J380" s="397" t="s">
        <v>2065</v>
      </c>
      <c r="K380" s="398" t="s">
        <v>92</v>
      </c>
      <c r="L380" s="398" t="s">
        <v>92</v>
      </c>
      <c r="M380" s="389" t="s">
        <v>95</v>
      </c>
      <c r="N380" s="399" t="s">
        <v>1217</v>
      </c>
      <c r="O380" s="400" t="s">
        <v>1177</v>
      </c>
      <c r="P380" s="399" t="s">
        <v>2070</v>
      </c>
      <c r="Q380" s="305" t="s">
        <v>1228</v>
      </c>
      <c r="R380" s="401" t="s">
        <v>1234</v>
      </c>
      <c r="S380" s="305" t="s">
        <v>1252</v>
      </c>
      <c r="T380" s="401" t="s">
        <v>1264</v>
      </c>
      <c r="U380" s="404" t="s">
        <v>1168</v>
      </c>
      <c r="V380" s="305" t="s">
        <v>1291</v>
      </c>
      <c r="W380" s="305"/>
      <c r="X380" s="772"/>
    </row>
    <row r="381" spans="1:24" ht="15.75" customHeight="1" x14ac:dyDescent="0.3">
      <c r="A381" s="394" t="s">
        <v>212</v>
      </c>
      <c r="B381" s="395" t="s">
        <v>255</v>
      </c>
      <c r="C381" s="406" t="s">
        <v>256</v>
      </c>
      <c r="D381" s="305" t="s">
        <v>257</v>
      </c>
      <c r="E381" s="304" t="s">
        <v>2822</v>
      </c>
      <c r="F381" s="394" t="s">
        <v>194</v>
      </c>
      <c r="G381" s="396" t="s">
        <v>186</v>
      </c>
      <c r="H381" s="304" t="s">
        <v>247</v>
      </c>
      <c r="I381" s="386" t="s">
        <v>92</v>
      </c>
      <c r="J381" s="397" t="s">
        <v>2065</v>
      </c>
      <c r="K381" s="398" t="s">
        <v>92</v>
      </c>
      <c r="L381" s="398" t="s">
        <v>92</v>
      </c>
      <c r="M381" s="389" t="s">
        <v>95</v>
      </c>
      <c r="N381" s="399" t="s">
        <v>1217</v>
      </c>
      <c r="O381" s="400" t="s">
        <v>1177</v>
      </c>
      <c r="P381" s="399" t="s">
        <v>2070</v>
      </c>
      <c r="Q381" s="305" t="s">
        <v>1228</v>
      </c>
      <c r="R381" s="401" t="s">
        <v>1234</v>
      </c>
      <c r="S381" s="305" t="s">
        <v>1252</v>
      </c>
      <c r="T381" s="401" t="s">
        <v>1264</v>
      </c>
      <c r="U381" s="404" t="s">
        <v>1164</v>
      </c>
      <c r="V381" s="305" t="s">
        <v>1273</v>
      </c>
      <c r="W381" s="305"/>
      <c r="X381" s="772"/>
    </row>
    <row r="382" spans="1:24" ht="15.75" customHeight="1" x14ac:dyDescent="0.3">
      <c r="A382" s="394" t="s">
        <v>212</v>
      </c>
      <c r="B382" s="395" t="s">
        <v>255</v>
      </c>
      <c r="C382" s="395" t="s">
        <v>256</v>
      </c>
      <c r="D382" s="305" t="s">
        <v>836</v>
      </c>
      <c r="E382" s="304" t="s">
        <v>2823</v>
      </c>
      <c r="F382" s="394" t="s">
        <v>194</v>
      </c>
      <c r="G382" s="396" t="s">
        <v>186</v>
      </c>
      <c r="H382" s="304" t="s">
        <v>186</v>
      </c>
      <c r="I382" s="386" t="s">
        <v>92</v>
      </c>
      <c r="J382" s="397" t="s">
        <v>2065</v>
      </c>
      <c r="K382" s="398" t="s">
        <v>92</v>
      </c>
      <c r="L382" s="398" t="s">
        <v>92</v>
      </c>
      <c r="M382" s="389" t="s">
        <v>95</v>
      </c>
      <c r="N382" s="399" t="s">
        <v>1217</v>
      </c>
      <c r="O382" s="400" t="s">
        <v>1177</v>
      </c>
      <c r="P382" s="399" t="s">
        <v>2070</v>
      </c>
      <c r="Q382" s="305" t="s">
        <v>1228</v>
      </c>
      <c r="R382" s="401" t="s">
        <v>1234</v>
      </c>
      <c r="S382" s="305" t="s">
        <v>1252</v>
      </c>
      <c r="T382" s="401" t="s">
        <v>1264</v>
      </c>
      <c r="U382" s="404" t="s">
        <v>1164</v>
      </c>
      <c r="V382" s="305" t="s">
        <v>1273</v>
      </c>
      <c r="W382" s="305"/>
      <c r="X382" s="772"/>
    </row>
    <row r="383" spans="1:24" ht="15.75" customHeight="1" x14ac:dyDescent="0.3">
      <c r="A383" s="394" t="s">
        <v>212</v>
      </c>
      <c r="B383" s="395" t="s">
        <v>255</v>
      </c>
      <c r="C383" s="395" t="s">
        <v>256</v>
      </c>
      <c r="D383" s="305" t="s">
        <v>838</v>
      </c>
      <c r="E383" s="304" t="s">
        <v>2824</v>
      </c>
      <c r="F383" s="394" t="s">
        <v>194</v>
      </c>
      <c r="G383" s="396" t="s">
        <v>186</v>
      </c>
      <c r="H383" s="304" t="s">
        <v>186</v>
      </c>
      <c r="I383" s="386" t="s">
        <v>92</v>
      </c>
      <c r="J383" s="397" t="s">
        <v>2065</v>
      </c>
      <c r="K383" s="398" t="s">
        <v>92</v>
      </c>
      <c r="L383" s="398" t="s">
        <v>92</v>
      </c>
      <c r="M383" s="389" t="s">
        <v>95</v>
      </c>
      <c r="N383" s="399" t="s">
        <v>1217</v>
      </c>
      <c r="O383" s="400" t="s">
        <v>1177</v>
      </c>
      <c r="P383" s="399" t="s">
        <v>2070</v>
      </c>
      <c r="Q383" s="305" t="s">
        <v>1228</v>
      </c>
      <c r="R383" s="401" t="s">
        <v>1234</v>
      </c>
      <c r="S383" s="305" t="s">
        <v>1252</v>
      </c>
      <c r="T383" s="401" t="s">
        <v>1264</v>
      </c>
      <c r="U383" s="404" t="s">
        <v>1168</v>
      </c>
      <c r="V383" s="305" t="s">
        <v>1325</v>
      </c>
      <c r="W383" s="305"/>
      <c r="X383" s="772"/>
    </row>
    <row r="384" spans="1:24" ht="15.75" customHeight="1" x14ac:dyDescent="0.3">
      <c r="A384" s="394" t="s">
        <v>212</v>
      </c>
      <c r="B384" s="395" t="s">
        <v>255</v>
      </c>
      <c r="C384" s="395" t="s">
        <v>256</v>
      </c>
      <c r="D384" s="305" t="s">
        <v>840</v>
      </c>
      <c r="E384" s="304" t="s">
        <v>2855</v>
      </c>
      <c r="F384" s="394" t="s">
        <v>194</v>
      </c>
      <c r="G384" s="396" t="s">
        <v>186</v>
      </c>
      <c r="H384" s="304" t="s">
        <v>186</v>
      </c>
      <c r="I384" s="386" t="s">
        <v>1148</v>
      </c>
      <c r="J384" s="397" t="s">
        <v>2065</v>
      </c>
      <c r="K384" s="398" t="s">
        <v>92</v>
      </c>
      <c r="L384" s="398" t="s">
        <v>92</v>
      </c>
      <c r="M384" s="389" t="s">
        <v>95</v>
      </c>
      <c r="N384" s="399" t="s">
        <v>1217</v>
      </c>
      <c r="O384" s="400" t="s">
        <v>1177</v>
      </c>
      <c r="P384" s="399" t="s">
        <v>2070</v>
      </c>
      <c r="Q384" s="305" t="s">
        <v>1228</v>
      </c>
      <c r="R384" s="401" t="s">
        <v>1248</v>
      </c>
      <c r="S384" s="305" t="s">
        <v>1259</v>
      </c>
      <c r="T384" s="401" t="s">
        <v>1264</v>
      </c>
      <c r="U384" s="403" t="s">
        <v>1168</v>
      </c>
      <c r="V384" s="305" t="s">
        <v>1332</v>
      </c>
      <c r="W384" s="305"/>
      <c r="X384" s="772"/>
    </row>
    <row r="385" spans="1:24" ht="15.75" customHeight="1" x14ac:dyDescent="0.3">
      <c r="A385" s="394" t="s">
        <v>212</v>
      </c>
      <c r="B385" s="395" t="s">
        <v>841</v>
      </c>
      <c r="C385" s="395" t="s">
        <v>842</v>
      </c>
      <c r="D385" s="305" t="s">
        <v>843</v>
      </c>
      <c r="E385" s="304" t="s">
        <v>2784</v>
      </c>
      <c r="F385" s="394" t="s">
        <v>194</v>
      </c>
      <c r="G385" s="396" t="s">
        <v>186</v>
      </c>
      <c r="H385" s="304" t="s">
        <v>186</v>
      </c>
      <c r="I385" s="386" t="s">
        <v>92</v>
      </c>
      <c r="J385" s="397" t="s">
        <v>2065</v>
      </c>
      <c r="K385" s="398" t="s">
        <v>92</v>
      </c>
      <c r="L385" s="398" t="s">
        <v>92</v>
      </c>
      <c r="M385" s="389" t="s">
        <v>95</v>
      </c>
      <c r="N385" s="399" t="s">
        <v>1217</v>
      </c>
      <c r="O385" s="400" t="s">
        <v>1177</v>
      </c>
      <c r="P385" s="399" t="s">
        <v>700</v>
      </c>
      <c r="Q385" s="305" t="s">
        <v>95</v>
      </c>
      <c r="R385" s="401" t="s">
        <v>1234</v>
      </c>
      <c r="S385" s="305" t="s">
        <v>1252</v>
      </c>
      <c r="T385" s="401" t="s">
        <v>1264</v>
      </c>
      <c r="U385" s="404" t="s">
        <v>1164</v>
      </c>
      <c r="V385" s="305" t="s">
        <v>1273</v>
      </c>
      <c r="W385" s="305"/>
      <c r="X385" s="771"/>
    </row>
    <row r="386" spans="1:24" ht="15.75" customHeight="1" x14ac:dyDescent="0.3">
      <c r="A386" s="394" t="s">
        <v>212</v>
      </c>
      <c r="B386" s="395" t="s">
        <v>841</v>
      </c>
      <c r="C386" s="395" t="s">
        <v>842</v>
      </c>
      <c r="D386" s="305" t="s">
        <v>845</v>
      </c>
      <c r="E386" s="304" t="s">
        <v>2786</v>
      </c>
      <c r="F386" s="394" t="s">
        <v>194</v>
      </c>
      <c r="G386" s="396" t="s">
        <v>186</v>
      </c>
      <c r="H386" s="304" t="s">
        <v>186</v>
      </c>
      <c r="I386" s="386" t="s">
        <v>92</v>
      </c>
      <c r="J386" s="397" t="s">
        <v>2065</v>
      </c>
      <c r="K386" s="398" t="s">
        <v>92</v>
      </c>
      <c r="L386" s="398" t="s">
        <v>92</v>
      </c>
      <c r="M386" s="389" t="s">
        <v>95</v>
      </c>
      <c r="N386" s="399" t="s">
        <v>1217</v>
      </c>
      <c r="O386" s="400" t="s">
        <v>1177</v>
      </c>
      <c r="P386" s="399" t="s">
        <v>700</v>
      </c>
      <c r="Q386" s="305" t="s">
        <v>95</v>
      </c>
      <c r="R386" s="401" t="s">
        <v>1234</v>
      </c>
      <c r="S386" s="305" t="s">
        <v>1252</v>
      </c>
      <c r="T386" s="401" t="s">
        <v>1264</v>
      </c>
      <c r="U386" s="404" t="s">
        <v>1164</v>
      </c>
      <c r="V386" s="305" t="s">
        <v>1273</v>
      </c>
      <c r="W386" s="305"/>
      <c r="X386" s="771"/>
    </row>
    <row r="387" spans="1:24" ht="15.75" customHeight="1" x14ac:dyDescent="0.3">
      <c r="A387" s="394" t="s">
        <v>212</v>
      </c>
      <c r="B387" s="395" t="s">
        <v>841</v>
      </c>
      <c r="C387" s="395" t="s">
        <v>842</v>
      </c>
      <c r="D387" s="305" t="s">
        <v>847</v>
      </c>
      <c r="E387" s="304" t="s">
        <v>2787</v>
      </c>
      <c r="F387" s="394" t="s">
        <v>194</v>
      </c>
      <c r="G387" s="396" t="s">
        <v>186</v>
      </c>
      <c r="H387" s="304" t="s">
        <v>186</v>
      </c>
      <c r="I387" s="386" t="s">
        <v>92</v>
      </c>
      <c r="J387" s="397" t="s">
        <v>2065</v>
      </c>
      <c r="K387" s="398" t="s">
        <v>92</v>
      </c>
      <c r="L387" s="398" t="s">
        <v>92</v>
      </c>
      <c r="M387" s="389" t="s">
        <v>95</v>
      </c>
      <c r="N387" s="399" t="s">
        <v>1217</v>
      </c>
      <c r="O387" s="400" t="s">
        <v>1177</v>
      </c>
      <c r="P387" s="399" t="s">
        <v>700</v>
      </c>
      <c r="Q387" s="305" t="s">
        <v>95</v>
      </c>
      <c r="R387" s="401" t="s">
        <v>1234</v>
      </c>
      <c r="S387" s="305" t="s">
        <v>1252</v>
      </c>
      <c r="T387" s="401" t="s">
        <v>1264</v>
      </c>
      <c r="U387" s="404" t="s">
        <v>1164</v>
      </c>
      <c r="V387" s="305" t="s">
        <v>1273</v>
      </c>
      <c r="W387" s="305"/>
      <c r="X387" s="771"/>
    </row>
    <row r="388" spans="1:24" ht="15.75" customHeight="1" x14ac:dyDescent="0.3">
      <c r="A388" s="394" t="s">
        <v>212</v>
      </c>
      <c r="B388" s="395" t="s">
        <v>841</v>
      </c>
      <c r="C388" s="395" t="s">
        <v>842</v>
      </c>
      <c r="D388" s="305" t="s">
        <v>849</v>
      </c>
      <c r="E388" s="304" t="s">
        <v>2788</v>
      </c>
      <c r="F388" s="394" t="s">
        <v>194</v>
      </c>
      <c r="G388" s="396" t="s">
        <v>186</v>
      </c>
      <c r="H388" s="304" t="s">
        <v>186</v>
      </c>
      <c r="I388" s="386" t="s">
        <v>92</v>
      </c>
      <c r="J388" s="397" t="s">
        <v>2065</v>
      </c>
      <c r="K388" s="398" t="s">
        <v>92</v>
      </c>
      <c r="L388" s="398" t="s">
        <v>92</v>
      </c>
      <c r="M388" s="389" t="s">
        <v>95</v>
      </c>
      <c r="N388" s="399" t="s">
        <v>1217</v>
      </c>
      <c r="O388" s="400" t="s">
        <v>1177</v>
      </c>
      <c r="P388" s="399" t="s">
        <v>700</v>
      </c>
      <c r="Q388" s="305" t="s">
        <v>95</v>
      </c>
      <c r="R388" s="401" t="s">
        <v>1234</v>
      </c>
      <c r="S388" s="305" t="s">
        <v>1252</v>
      </c>
      <c r="T388" s="401" t="s">
        <v>1264</v>
      </c>
      <c r="U388" s="404" t="s">
        <v>1164</v>
      </c>
      <c r="V388" s="305" t="s">
        <v>1273</v>
      </c>
      <c r="W388" s="305"/>
      <c r="X388" s="771"/>
    </row>
    <row r="389" spans="1:24" ht="15.75" customHeight="1" x14ac:dyDescent="0.3">
      <c r="A389" s="394" t="s">
        <v>212</v>
      </c>
      <c r="B389" s="395" t="s">
        <v>841</v>
      </c>
      <c r="C389" s="395" t="s">
        <v>842</v>
      </c>
      <c r="D389" s="305" t="s">
        <v>851</v>
      </c>
      <c r="E389" s="304" t="s">
        <v>2802</v>
      </c>
      <c r="F389" s="394" t="s">
        <v>194</v>
      </c>
      <c r="G389" s="396" t="s">
        <v>186</v>
      </c>
      <c r="H389" s="304" t="s">
        <v>186</v>
      </c>
      <c r="I389" s="386" t="s">
        <v>92</v>
      </c>
      <c r="J389" s="397" t="s">
        <v>2065</v>
      </c>
      <c r="K389" s="398" t="s">
        <v>92</v>
      </c>
      <c r="L389" s="398" t="s">
        <v>92</v>
      </c>
      <c r="M389" s="389" t="s">
        <v>95</v>
      </c>
      <c r="N389" s="399" t="s">
        <v>1217</v>
      </c>
      <c r="O389" s="400" t="s">
        <v>1177</v>
      </c>
      <c r="P389" s="399" t="s">
        <v>700</v>
      </c>
      <c r="Q389" s="305" t="s">
        <v>95</v>
      </c>
      <c r="R389" s="401" t="s">
        <v>1234</v>
      </c>
      <c r="S389" s="305" t="s">
        <v>1252</v>
      </c>
      <c r="T389" s="401" t="s">
        <v>1264</v>
      </c>
      <c r="U389" s="404" t="s">
        <v>1164</v>
      </c>
      <c r="V389" s="305" t="s">
        <v>1273</v>
      </c>
      <c r="W389" s="305"/>
      <c r="X389" s="771"/>
    </row>
    <row r="390" spans="1:24" ht="15.75" customHeight="1" x14ac:dyDescent="0.3">
      <c r="A390" s="394" t="s">
        <v>212</v>
      </c>
      <c r="B390" s="395" t="s">
        <v>841</v>
      </c>
      <c r="C390" s="395" t="s">
        <v>842</v>
      </c>
      <c r="D390" s="305" t="s">
        <v>853</v>
      </c>
      <c r="E390" s="304" t="s">
        <v>2819</v>
      </c>
      <c r="F390" s="394" t="s">
        <v>194</v>
      </c>
      <c r="G390" s="396" t="s">
        <v>186</v>
      </c>
      <c r="H390" s="304" t="s">
        <v>186</v>
      </c>
      <c r="I390" s="386" t="s">
        <v>92</v>
      </c>
      <c r="J390" s="397" t="s">
        <v>2065</v>
      </c>
      <c r="K390" s="398" t="s">
        <v>92</v>
      </c>
      <c r="L390" s="398" t="s">
        <v>92</v>
      </c>
      <c r="M390" s="389" t="s">
        <v>95</v>
      </c>
      <c r="N390" s="399" t="s">
        <v>1217</v>
      </c>
      <c r="O390" s="400" t="s">
        <v>1177</v>
      </c>
      <c r="P390" s="399" t="s">
        <v>700</v>
      </c>
      <c r="Q390" s="305" t="s">
        <v>95</v>
      </c>
      <c r="R390" s="401" t="s">
        <v>1234</v>
      </c>
      <c r="S390" s="305" t="s">
        <v>1252</v>
      </c>
      <c r="T390" s="401" t="s">
        <v>1264</v>
      </c>
      <c r="U390" s="404" t="s">
        <v>1164</v>
      </c>
      <c r="V390" s="305" t="s">
        <v>1273</v>
      </c>
      <c r="W390" s="305"/>
      <c r="X390" s="771"/>
    </row>
    <row r="391" spans="1:24" ht="15.75" customHeight="1" x14ac:dyDescent="0.3">
      <c r="A391" s="394" t="s">
        <v>212</v>
      </c>
      <c r="B391" s="395" t="s">
        <v>841</v>
      </c>
      <c r="C391" s="395" t="s">
        <v>842</v>
      </c>
      <c r="D391" s="305" t="s">
        <v>854</v>
      </c>
      <c r="E391" s="304" t="s">
        <v>2821</v>
      </c>
      <c r="F391" s="394" t="s">
        <v>194</v>
      </c>
      <c r="G391" s="396" t="s">
        <v>186</v>
      </c>
      <c r="H391" s="304" t="s">
        <v>186</v>
      </c>
      <c r="I391" s="386" t="s">
        <v>92</v>
      </c>
      <c r="J391" s="397" t="s">
        <v>2065</v>
      </c>
      <c r="K391" s="398" t="s">
        <v>92</v>
      </c>
      <c r="L391" s="398" t="s">
        <v>92</v>
      </c>
      <c r="M391" s="389" t="s">
        <v>95</v>
      </c>
      <c r="N391" s="399" t="s">
        <v>1217</v>
      </c>
      <c r="O391" s="400" t="s">
        <v>1177</v>
      </c>
      <c r="P391" s="399" t="s">
        <v>700</v>
      </c>
      <c r="Q391" s="305" t="s">
        <v>95</v>
      </c>
      <c r="R391" s="401" t="s">
        <v>1234</v>
      </c>
      <c r="S391" s="305" t="s">
        <v>1252</v>
      </c>
      <c r="T391" s="401" t="s">
        <v>1264</v>
      </c>
      <c r="U391" s="404" t="s">
        <v>1164</v>
      </c>
      <c r="V391" s="305" t="s">
        <v>1273</v>
      </c>
      <c r="W391" s="305"/>
      <c r="X391" s="771"/>
    </row>
    <row r="392" spans="1:24" ht="15.75" customHeight="1" x14ac:dyDescent="0.3">
      <c r="A392" s="394" t="s">
        <v>212</v>
      </c>
      <c r="B392" s="395" t="s">
        <v>841</v>
      </c>
      <c r="C392" s="395" t="s">
        <v>842</v>
      </c>
      <c r="D392" s="305" t="s">
        <v>856</v>
      </c>
      <c r="E392" s="304" t="s">
        <v>2826</v>
      </c>
      <c r="F392" s="394" t="s">
        <v>194</v>
      </c>
      <c r="G392" s="396" t="s">
        <v>186</v>
      </c>
      <c r="H392" s="304" t="s">
        <v>186</v>
      </c>
      <c r="I392" s="386" t="s">
        <v>92</v>
      </c>
      <c r="J392" s="397" t="s">
        <v>2065</v>
      </c>
      <c r="K392" s="398" t="s">
        <v>92</v>
      </c>
      <c r="L392" s="398" t="s">
        <v>92</v>
      </c>
      <c r="M392" s="389" t="s">
        <v>95</v>
      </c>
      <c r="N392" s="399" t="s">
        <v>1217</v>
      </c>
      <c r="O392" s="400" t="s">
        <v>1177</v>
      </c>
      <c r="P392" s="399" t="s">
        <v>700</v>
      </c>
      <c r="Q392" s="305" t="s">
        <v>95</v>
      </c>
      <c r="R392" s="401" t="s">
        <v>1234</v>
      </c>
      <c r="S392" s="305" t="s">
        <v>1252</v>
      </c>
      <c r="T392" s="401" t="s">
        <v>1264</v>
      </c>
      <c r="U392" s="404" t="s">
        <v>1164</v>
      </c>
      <c r="V392" s="305" t="s">
        <v>1273</v>
      </c>
      <c r="W392" s="305"/>
      <c r="X392" s="771"/>
    </row>
    <row r="393" spans="1:24" ht="15.75" customHeight="1" x14ac:dyDescent="0.3">
      <c r="A393" s="394" t="s">
        <v>212</v>
      </c>
      <c r="B393" s="395" t="s">
        <v>841</v>
      </c>
      <c r="C393" s="395" t="s">
        <v>842</v>
      </c>
      <c r="D393" s="305" t="s">
        <v>858</v>
      </c>
      <c r="E393" s="304" t="s">
        <v>2827</v>
      </c>
      <c r="F393" s="394" t="s">
        <v>194</v>
      </c>
      <c r="G393" s="396" t="s">
        <v>186</v>
      </c>
      <c r="H393" s="304" t="s">
        <v>186</v>
      </c>
      <c r="I393" s="386" t="s">
        <v>92</v>
      </c>
      <c r="J393" s="397" t="s">
        <v>2065</v>
      </c>
      <c r="K393" s="398" t="s">
        <v>92</v>
      </c>
      <c r="L393" s="398" t="s">
        <v>92</v>
      </c>
      <c r="M393" s="389" t="s">
        <v>95</v>
      </c>
      <c r="N393" s="399" t="s">
        <v>1217</v>
      </c>
      <c r="O393" s="400" t="s">
        <v>1177</v>
      </c>
      <c r="P393" s="399" t="s">
        <v>700</v>
      </c>
      <c r="Q393" s="305" t="s">
        <v>95</v>
      </c>
      <c r="R393" s="401" t="s">
        <v>1234</v>
      </c>
      <c r="S393" s="305" t="s">
        <v>1252</v>
      </c>
      <c r="T393" s="401" t="s">
        <v>1264</v>
      </c>
      <c r="U393" s="404" t="s">
        <v>1164</v>
      </c>
      <c r="V393" s="305" t="s">
        <v>1273</v>
      </c>
      <c r="W393" s="305"/>
      <c r="X393" s="771"/>
    </row>
    <row r="394" spans="1:24" ht="15.75" customHeight="1" x14ac:dyDescent="0.3">
      <c r="A394" s="394" t="s">
        <v>212</v>
      </c>
      <c r="B394" s="395" t="s">
        <v>841</v>
      </c>
      <c r="C394" s="395" t="s">
        <v>842</v>
      </c>
      <c r="D394" s="305" t="s">
        <v>860</v>
      </c>
      <c r="E394" s="304" t="s">
        <v>2828</v>
      </c>
      <c r="F394" s="394" t="s">
        <v>194</v>
      </c>
      <c r="G394" s="396" t="s">
        <v>186</v>
      </c>
      <c r="H394" s="304" t="s">
        <v>186</v>
      </c>
      <c r="I394" s="386" t="s">
        <v>92</v>
      </c>
      <c r="J394" s="397" t="s">
        <v>2065</v>
      </c>
      <c r="K394" s="398" t="s">
        <v>92</v>
      </c>
      <c r="L394" s="398" t="s">
        <v>92</v>
      </c>
      <c r="M394" s="389" t="s">
        <v>95</v>
      </c>
      <c r="N394" s="399" t="s">
        <v>1217</v>
      </c>
      <c r="O394" s="400" t="s">
        <v>1177</v>
      </c>
      <c r="P394" s="399" t="s">
        <v>700</v>
      </c>
      <c r="Q394" s="305" t="s">
        <v>95</v>
      </c>
      <c r="R394" s="401" t="s">
        <v>1234</v>
      </c>
      <c r="S394" s="305" t="s">
        <v>1252</v>
      </c>
      <c r="T394" s="401" t="s">
        <v>1264</v>
      </c>
      <c r="U394" s="404" t="s">
        <v>1164</v>
      </c>
      <c r="V394" s="305" t="s">
        <v>1273</v>
      </c>
      <c r="W394" s="305"/>
      <c r="X394" s="771"/>
    </row>
    <row r="395" spans="1:24" ht="15.75" customHeight="1" x14ac:dyDescent="0.3">
      <c r="A395" s="394" t="s">
        <v>212</v>
      </c>
      <c r="B395" s="395" t="s">
        <v>841</v>
      </c>
      <c r="C395" s="395" t="s">
        <v>842</v>
      </c>
      <c r="D395" s="305" t="s">
        <v>862</v>
      </c>
      <c r="E395" s="304" t="s">
        <v>2831</v>
      </c>
      <c r="F395" s="394" t="s">
        <v>194</v>
      </c>
      <c r="G395" s="396" t="s">
        <v>186</v>
      </c>
      <c r="H395" s="304" t="s">
        <v>186</v>
      </c>
      <c r="I395" s="386" t="s">
        <v>92</v>
      </c>
      <c r="J395" s="397" t="s">
        <v>2065</v>
      </c>
      <c r="K395" s="398" t="s">
        <v>92</v>
      </c>
      <c r="L395" s="398" t="s">
        <v>92</v>
      </c>
      <c r="M395" s="389" t="s">
        <v>95</v>
      </c>
      <c r="N395" s="399" t="s">
        <v>1217</v>
      </c>
      <c r="O395" s="400" t="s">
        <v>1177</v>
      </c>
      <c r="P395" s="399" t="s">
        <v>700</v>
      </c>
      <c r="Q395" s="305" t="s">
        <v>95</v>
      </c>
      <c r="R395" s="401" t="s">
        <v>1234</v>
      </c>
      <c r="S395" s="305" t="s">
        <v>1252</v>
      </c>
      <c r="T395" s="401" t="s">
        <v>1264</v>
      </c>
      <c r="U395" s="404" t="s">
        <v>1164</v>
      </c>
      <c r="V395" s="305" t="s">
        <v>1273</v>
      </c>
      <c r="W395" s="305"/>
      <c r="X395" s="771"/>
    </row>
    <row r="396" spans="1:24" ht="15.75" customHeight="1" x14ac:dyDescent="0.3">
      <c r="A396" s="394" t="s">
        <v>212</v>
      </c>
      <c r="B396" s="395" t="s">
        <v>841</v>
      </c>
      <c r="C396" s="395" t="s">
        <v>842</v>
      </c>
      <c r="D396" s="305" t="s">
        <v>864</v>
      </c>
      <c r="E396" s="304" t="s">
        <v>2854</v>
      </c>
      <c r="F396" s="394" t="s">
        <v>194</v>
      </c>
      <c r="G396" s="396" t="s">
        <v>186</v>
      </c>
      <c r="H396" s="304" t="s">
        <v>186</v>
      </c>
      <c r="I396" s="386" t="s">
        <v>92</v>
      </c>
      <c r="J396" s="397" t="s">
        <v>2065</v>
      </c>
      <c r="K396" s="398" t="s">
        <v>92</v>
      </c>
      <c r="L396" s="398" t="s">
        <v>92</v>
      </c>
      <c r="M396" s="389" t="s">
        <v>95</v>
      </c>
      <c r="N396" s="399" t="s">
        <v>1217</v>
      </c>
      <c r="O396" s="400" t="s">
        <v>1177</v>
      </c>
      <c r="P396" s="399" t="s">
        <v>700</v>
      </c>
      <c r="Q396" s="305" t="s">
        <v>95</v>
      </c>
      <c r="R396" s="401" t="s">
        <v>1234</v>
      </c>
      <c r="S396" s="305" t="s">
        <v>1252</v>
      </c>
      <c r="T396" s="401" t="s">
        <v>1264</v>
      </c>
      <c r="U396" s="404" t="s">
        <v>1164</v>
      </c>
      <c r="V396" s="305" t="s">
        <v>1273</v>
      </c>
      <c r="W396" s="305"/>
      <c r="X396" s="771"/>
    </row>
    <row r="397" spans="1:24" ht="15.75" customHeight="1" x14ac:dyDescent="0.3">
      <c r="A397" s="394" t="s">
        <v>212</v>
      </c>
      <c r="B397" s="395" t="s">
        <v>841</v>
      </c>
      <c r="C397" s="395" t="s">
        <v>866</v>
      </c>
      <c r="D397" s="305" t="s">
        <v>867</v>
      </c>
      <c r="E397" s="304" t="s">
        <v>2785</v>
      </c>
      <c r="F397" s="394" t="s">
        <v>194</v>
      </c>
      <c r="G397" s="396" t="s">
        <v>186</v>
      </c>
      <c r="H397" s="304" t="s">
        <v>186</v>
      </c>
      <c r="I397" s="386" t="s">
        <v>92</v>
      </c>
      <c r="J397" s="397" t="s">
        <v>2065</v>
      </c>
      <c r="K397" s="398" t="s">
        <v>92</v>
      </c>
      <c r="L397" s="398" t="s">
        <v>92</v>
      </c>
      <c r="M397" s="389" t="s">
        <v>95</v>
      </c>
      <c r="N397" s="399" t="s">
        <v>1217</v>
      </c>
      <c r="O397" s="400" t="s">
        <v>1177</v>
      </c>
      <c r="P397" s="399" t="s">
        <v>700</v>
      </c>
      <c r="Q397" s="305" t="s">
        <v>95</v>
      </c>
      <c r="R397" s="401" t="s">
        <v>1234</v>
      </c>
      <c r="S397" s="305" t="s">
        <v>1252</v>
      </c>
      <c r="T397" s="401" t="s">
        <v>1264</v>
      </c>
      <c r="U397" s="404" t="s">
        <v>1164</v>
      </c>
      <c r="V397" s="305" t="s">
        <v>1273</v>
      </c>
      <c r="W397" s="305"/>
      <c r="X397" s="771"/>
    </row>
    <row r="398" spans="1:24" ht="15.75" customHeight="1" x14ac:dyDescent="0.3">
      <c r="A398" s="394" t="s">
        <v>212</v>
      </c>
      <c r="B398" s="395" t="s">
        <v>841</v>
      </c>
      <c r="C398" s="395" t="s">
        <v>866</v>
      </c>
      <c r="D398" s="305" t="s">
        <v>869</v>
      </c>
      <c r="E398" s="304" t="s">
        <v>2801</v>
      </c>
      <c r="F398" s="394" t="s">
        <v>194</v>
      </c>
      <c r="G398" s="396" t="s">
        <v>186</v>
      </c>
      <c r="H398" s="304" t="s">
        <v>186</v>
      </c>
      <c r="I398" s="386" t="s">
        <v>92</v>
      </c>
      <c r="J398" s="397" t="s">
        <v>2065</v>
      </c>
      <c r="K398" s="398" t="s">
        <v>92</v>
      </c>
      <c r="L398" s="398" t="s">
        <v>92</v>
      </c>
      <c r="M398" s="389" t="s">
        <v>95</v>
      </c>
      <c r="N398" s="399" t="s">
        <v>1217</v>
      </c>
      <c r="O398" s="400" t="s">
        <v>1177</v>
      </c>
      <c r="P398" s="399" t="s">
        <v>700</v>
      </c>
      <c r="Q398" s="305" t="s">
        <v>95</v>
      </c>
      <c r="R398" s="401" t="s">
        <v>1234</v>
      </c>
      <c r="S398" s="305" t="s">
        <v>1252</v>
      </c>
      <c r="T398" s="401" t="s">
        <v>1264</v>
      </c>
      <c r="U398" s="404" t="s">
        <v>1164</v>
      </c>
      <c r="V398" s="305" t="s">
        <v>1273</v>
      </c>
      <c r="W398" s="305"/>
      <c r="X398" s="771"/>
    </row>
    <row r="399" spans="1:24" ht="15.75" customHeight="1" x14ac:dyDescent="0.3">
      <c r="A399" s="394" t="s">
        <v>212</v>
      </c>
      <c r="B399" s="395" t="s">
        <v>841</v>
      </c>
      <c r="C399" s="395" t="s">
        <v>866</v>
      </c>
      <c r="D399" s="305" t="s">
        <v>871</v>
      </c>
      <c r="E399" s="304" t="s">
        <v>2817</v>
      </c>
      <c r="F399" s="394" t="s">
        <v>194</v>
      </c>
      <c r="G399" s="396" t="s">
        <v>186</v>
      </c>
      <c r="H399" s="304" t="s">
        <v>186</v>
      </c>
      <c r="I399" s="386" t="s">
        <v>92</v>
      </c>
      <c r="J399" s="397" t="s">
        <v>2065</v>
      </c>
      <c r="K399" s="398" t="s">
        <v>92</v>
      </c>
      <c r="L399" s="398" t="s">
        <v>92</v>
      </c>
      <c r="M399" s="389" t="s">
        <v>95</v>
      </c>
      <c r="N399" s="399" t="s">
        <v>1217</v>
      </c>
      <c r="O399" s="400" t="s">
        <v>1177</v>
      </c>
      <c r="P399" s="399" t="s">
        <v>700</v>
      </c>
      <c r="Q399" s="305" t="s">
        <v>95</v>
      </c>
      <c r="R399" s="401" t="s">
        <v>1234</v>
      </c>
      <c r="S399" s="305" t="s">
        <v>1252</v>
      </c>
      <c r="T399" s="401" t="s">
        <v>1264</v>
      </c>
      <c r="U399" s="404" t="s">
        <v>1164</v>
      </c>
      <c r="V399" s="305" t="s">
        <v>1273</v>
      </c>
      <c r="W399" s="305"/>
      <c r="X399" s="771"/>
    </row>
    <row r="400" spans="1:24" ht="15.75" customHeight="1" x14ac:dyDescent="0.3">
      <c r="A400" s="394" t="s">
        <v>212</v>
      </c>
      <c r="B400" s="395" t="s">
        <v>841</v>
      </c>
      <c r="C400" s="395" t="s">
        <v>866</v>
      </c>
      <c r="D400" s="305" t="s">
        <v>873</v>
      </c>
      <c r="E400" s="304" t="s">
        <v>2820</v>
      </c>
      <c r="F400" s="394" t="s">
        <v>194</v>
      </c>
      <c r="G400" s="396" t="s">
        <v>186</v>
      </c>
      <c r="H400" s="304" t="s">
        <v>186</v>
      </c>
      <c r="I400" s="386" t="s">
        <v>92</v>
      </c>
      <c r="J400" s="397" t="s">
        <v>2065</v>
      </c>
      <c r="K400" s="398" t="s">
        <v>92</v>
      </c>
      <c r="L400" s="398" t="s">
        <v>92</v>
      </c>
      <c r="M400" s="389" t="s">
        <v>95</v>
      </c>
      <c r="N400" s="399" t="s">
        <v>1217</v>
      </c>
      <c r="O400" s="400" t="s">
        <v>1177</v>
      </c>
      <c r="P400" s="399" t="s">
        <v>700</v>
      </c>
      <c r="Q400" s="305" t="s">
        <v>95</v>
      </c>
      <c r="R400" s="401" t="s">
        <v>1234</v>
      </c>
      <c r="S400" s="305" t="s">
        <v>1252</v>
      </c>
      <c r="T400" s="401" t="s">
        <v>1264</v>
      </c>
      <c r="U400" s="404" t="s">
        <v>1164</v>
      </c>
      <c r="V400" s="305" t="s">
        <v>1273</v>
      </c>
      <c r="W400" s="305"/>
      <c r="X400" s="771"/>
    </row>
    <row r="401" spans="1:24" ht="15.75" customHeight="1" x14ac:dyDescent="0.3">
      <c r="A401" s="394" t="s">
        <v>212</v>
      </c>
      <c r="B401" s="395" t="s">
        <v>841</v>
      </c>
      <c r="C401" s="395" t="s">
        <v>866</v>
      </c>
      <c r="D401" s="305" t="s">
        <v>875</v>
      </c>
      <c r="E401" s="304" t="s">
        <v>2825</v>
      </c>
      <c r="F401" s="394" t="s">
        <v>194</v>
      </c>
      <c r="G401" s="396" t="s">
        <v>186</v>
      </c>
      <c r="H401" s="304" t="s">
        <v>186</v>
      </c>
      <c r="I401" s="386" t="s">
        <v>92</v>
      </c>
      <c r="J401" s="397" t="s">
        <v>2065</v>
      </c>
      <c r="K401" s="398" t="s">
        <v>92</v>
      </c>
      <c r="L401" s="398" t="s">
        <v>92</v>
      </c>
      <c r="M401" s="389" t="s">
        <v>95</v>
      </c>
      <c r="N401" s="399" t="s">
        <v>1217</v>
      </c>
      <c r="O401" s="400" t="s">
        <v>1177</v>
      </c>
      <c r="P401" s="399" t="s">
        <v>700</v>
      </c>
      <c r="Q401" s="305" t="s">
        <v>95</v>
      </c>
      <c r="R401" s="401" t="s">
        <v>1234</v>
      </c>
      <c r="S401" s="305" t="s">
        <v>1252</v>
      </c>
      <c r="T401" s="401" t="s">
        <v>1264</v>
      </c>
      <c r="U401" s="404" t="s">
        <v>1164</v>
      </c>
      <c r="V401" s="305" t="s">
        <v>1273</v>
      </c>
      <c r="W401" s="305"/>
      <c r="X401" s="771"/>
    </row>
    <row r="402" spans="1:24" ht="15.75" customHeight="1" x14ac:dyDescent="0.3">
      <c r="A402" s="394" t="s">
        <v>212</v>
      </c>
      <c r="B402" s="395" t="s">
        <v>841</v>
      </c>
      <c r="C402" s="395" t="s">
        <v>866</v>
      </c>
      <c r="D402" s="305" t="s">
        <v>877</v>
      </c>
      <c r="E402" s="304" t="s">
        <v>2829</v>
      </c>
      <c r="F402" s="394" t="s">
        <v>194</v>
      </c>
      <c r="G402" s="396" t="s">
        <v>186</v>
      </c>
      <c r="H402" s="304" t="s">
        <v>186</v>
      </c>
      <c r="I402" s="386" t="s">
        <v>92</v>
      </c>
      <c r="J402" s="397" t="s">
        <v>2065</v>
      </c>
      <c r="K402" s="398" t="s">
        <v>92</v>
      </c>
      <c r="L402" s="398" t="s">
        <v>92</v>
      </c>
      <c r="M402" s="389" t="s">
        <v>95</v>
      </c>
      <c r="N402" s="399" t="s">
        <v>1217</v>
      </c>
      <c r="O402" s="400" t="s">
        <v>1177</v>
      </c>
      <c r="P402" s="399" t="s">
        <v>700</v>
      </c>
      <c r="Q402" s="305" t="s">
        <v>95</v>
      </c>
      <c r="R402" s="401" t="s">
        <v>1234</v>
      </c>
      <c r="S402" s="305" t="s">
        <v>1252</v>
      </c>
      <c r="T402" s="401" t="s">
        <v>1264</v>
      </c>
      <c r="U402" s="404" t="s">
        <v>1164</v>
      </c>
      <c r="V402" s="305" t="s">
        <v>1273</v>
      </c>
      <c r="W402" s="305"/>
      <c r="X402" s="771"/>
    </row>
    <row r="403" spans="1:24" ht="15.75" customHeight="1" x14ac:dyDescent="0.3">
      <c r="A403" s="394" t="s">
        <v>212</v>
      </c>
      <c r="B403" s="395" t="s">
        <v>841</v>
      </c>
      <c r="C403" s="395" t="s">
        <v>866</v>
      </c>
      <c r="D403" s="305" t="s">
        <v>879</v>
      </c>
      <c r="E403" s="304" t="s">
        <v>2830</v>
      </c>
      <c r="F403" s="394" t="s">
        <v>194</v>
      </c>
      <c r="G403" s="396" t="s">
        <v>186</v>
      </c>
      <c r="H403" s="304" t="s">
        <v>186</v>
      </c>
      <c r="I403" s="386" t="s">
        <v>92</v>
      </c>
      <c r="J403" s="397" t="s">
        <v>2065</v>
      </c>
      <c r="K403" s="398" t="s">
        <v>92</v>
      </c>
      <c r="L403" s="398" t="s">
        <v>92</v>
      </c>
      <c r="M403" s="389" t="s">
        <v>95</v>
      </c>
      <c r="N403" s="399" t="s">
        <v>1217</v>
      </c>
      <c r="O403" s="400" t="s">
        <v>1177</v>
      </c>
      <c r="P403" s="399" t="s">
        <v>700</v>
      </c>
      <c r="Q403" s="305" t="s">
        <v>95</v>
      </c>
      <c r="R403" s="401" t="s">
        <v>1234</v>
      </c>
      <c r="S403" s="305" t="s">
        <v>1252</v>
      </c>
      <c r="T403" s="401" t="s">
        <v>1264</v>
      </c>
      <c r="U403" s="404" t="s">
        <v>1164</v>
      </c>
      <c r="V403" s="305" t="s">
        <v>1273</v>
      </c>
      <c r="W403" s="305"/>
      <c r="X403" s="771"/>
    </row>
    <row r="404" spans="1:24" ht="15.75" customHeight="1" x14ac:dyDescent="0.3">
      <c r="A404" s="394" t="s">
        <v>212</v>
      </c>
      <c r="B404" s="395" t="s">
        <v>841</v>
      </c>
      <c r="C404" s="395" t="s">
        <v>866</v>
      </c>
      <c r="D404" s="305" t="s">
        <v>881</v>
      </c>
      <c r="E404" s="304" t="s">
        <v>2832</v>
      </c>
      <c r="F404" s="394" t="s">
        <v>194</v>
      </c>
      <c r="G404" s="396" t="s">
        <v>186</v>
      </c>
      <c r="H404" s="304" t="s">
        <v>186</v>
      </c>
      <c r="I404" s="386" t="s">
        <v>92</v>
      </c>
      <c r="J404" s="397" t="s">
        <v>2065</v>
      </c>
      <c r="K404" s="398" t="s">
        <v>92</v>
      </c>
      <c r="L404" s="398" t="s">
        <v>92</v>
      </c>
      <c r="M404" s="389" t="s">
        <v>95</v>
      </c>
      <c r="N404" s="399" t="s">
        <v>1217</v>
      </c>
      <c r="O404" s="400" t="s">
        <v>1177</v>
      </c>
      <c r="P404" s="399" t="s">
        <v>700</v>
      </c>
      <c r="Q404" s="305" t="s">
        <v>95</v>
      </c>
      <c r="R404" s="401" t="s">
        <v>1234</v>
      </c>
      <c r="S404" s="305" t="s">
        <v>1252</v>
      </c>
      <c r="T404" s="401" t="s">
        <v>1264</v>
      </c>
      <c r="U404" s="404" t="s">
        <v>1164</v>
      </c>
      <c r="V404" s="305" t="s">
        <v>1273</v>
      </c>
      <c r="W404" s="305"/>
      <c r="X404" s="773"/>
    </row>
    <row r="405" spans="1:24" ht="15" customHeight="1" x14ac:dyDescent="0.3">
      <c r="A405" s="394" t="s">
        <v>212</v>
      </c>
      <c r="B405" s="395" t="s">
        <v>841</v>
      </c>
      <c r="C405" s="395" t="s">
        <v>866</v>
      </c>
      <c r="D405" s="305" t="s">
        <v>883</v>
      </c>
      <c r="E405" s="304" t="s">
        <v>2833</v>
      </c>
      <c r="F405" s="394" t="s">
        <v>194</v>
      </c>
      <c r="G405" s="396" t="s">
        <v>186</v>
      </c>
      <c r="H405" s="304" t="s">
        <v>186</v>
      </c>
      <c r="I405" s="386" t="s">
        <v>92</v>
      </c>
      <c r="J405" s="397" t="s">
        <v>2065</v>
      </c>
      <c r="K405" s="398" t="s">
        <v>92</v>
      </c>
      <c r="L405" s="398" t="s">
        <v>92</v>
      </c>
      <c r="M405" s="389" t="s">
        <v>95</v>
      </c>
      <c r="N405" s="399" t="s">
        <v>1217</v>
      </c>
      <c r="O405" s="400" t="s">
        <v>1177</v>
      </c>
      <c r="P405" s="399" t="s">
        <v>700</v>
      </c>
      <c r="Q405" s="305" t="s">
        <v>95</v>
      </c>
      <c r="R405" s="401" t="s">
        <v>1234</v>
      </c>
      <c r="S405" s="305" t="s">
        <v>1252</v>
      </c>
      <c r="T405" s="401" t="s">
        <v>1264</v>
      </c>
      <c r="U405" s="404" t="s">
        <v>1164</v>
      </c>
      <c r="V405" s="305" t="s">
        <v>1273</v>
      </c>
      <c r="W405" s="305"/>
      <c r="X405" s="771"/>
    </row>
    <row r="406" spans="1:24" ht="15" customHeight="1" x14ac:dyDescent="0.3">
      <c r="A406" s="394" t="s">
        <v>212</v>
      </c>
      <c r="B406" s="395" t="s">
        <v>213</v>
      </c>
      <c r="C406" s="395" t="s">
        <v>214</v>
      </c>
      <c r="D406" s="305" t="s">
        <v>215</v>
      </c>
      <c r="E406" s="304" t="s">
        <v>2852</v>
      </c>
      <c r="F406" s="394" t="s">
        <v>194</v>
      </c>
      <c r="G406" s="396" t="s">
        <v>186</v>
      </c>
      <c r="H406" s="304" t="s">
        <v>186</v>
      </c>
      <c r="I406" s="386" t="s">
        <v>92</v>
      </c>
      <c r="J406" s="397" t="s">
        <v>2065</v>
      </c>
      <c r="K406" s="398" t="s">
        <v>92</v>
      </c>
      <c r="L406" s="398" t="s">
        <v>92</v>
      </c>
      <c r="M406" s="389" t="s">
        <v>95</v>
      </c>
      <c r="N406" s="399" t="s">
        <v>1217</v>
      </c>
      <c r="O406" s="400" t="s">
        <v>1177</v>
      </c>
      <c r="P406" s="399" t="s">
        <v>2070</v>
      </c>
      <c r="Q406" s="305" t="s">
        <v>1228</v>
      </c>
      <c r="R406" s="401" t="s">
        <v>1234</v>
      </c>
      <c r="S406" s="305" t="s">
        <v>1252</v>
      </c>
      <c r="T406" s="401" t="s">
        <v>1264</v>
      </c>
      <c r="U406" s="404" t="s">
        <v>1164</v>
      </c>
      <c r="V406" s="305" t="s">
        <v>1273</v>
      </c>
      <c r="W406" s="305"/>
      <c r="X406" s="772"/>
    </row>
    <row r="407" spans="1:24" ht="15" customHeight="1" x14ac:dyDescent="0.3">
      <c r="A407" s="394" t="s">
        <v>212</v>
      </c>
      <c r="B407" s="395" t="s">
        <v>885</v>
      </c>
      <c r="C407" s="395" t="s">
        <v>886</v>
      </c>
      <c r="D407" s="305" t="s">
        <v>887</v>
      </c>
      <c r="E407" s="304" t="s">
        <v>2789</v>
      </c>
      <c r="F407" s="394" t="s">
        <v>194</v>
      </c>
      <c r="G407" s="396" t="s">
        <v>186</v>
      </c>
      <c r="H407" s="304" t="s">
        <v>186</v>
      </c>
      <c r="I407" s="386" t="s">
        <v>92</v>
      </c>
      <c r="J407" s="397" t="s">
        <v>2065</v>
      </c>
      <c r="K407" s="398" t="s">
        <v>92</v>
      </c>
      <c r="L407" s="398" t="s">
        <v>92</v>
      </c>
      <c r="M407" s="389" t="s">
        <v>95</v>
      </c>
      <c r="N407" s="399" t="s">
        <v>1217</v>
      </c>
      <c r="O407" s="400" t="s">
        <v>1177</v>
      </c>
      <c r="P407" s="399" t="s">
        <v>700</v>
      </c>
      <c r="Q407" s="305" t="s">
        <v>95</v>
      </c>
      <c r="R407" s="401" t="s">
        <v>1234</v>
      </c>
      <c r="S407" s="305" t="s">
        <v>1252</v>
      </c>
      <c r="T407" s="401" t="s">
        <v>1264</v>
      </c>
      <c r="U407" s="403" t="s">
        <v>1163</v>
      </c>
      <c r="V407" s="305" t="s">
        <v>1310</v>
      </c>
      <c r="W407" s="305"/>
      <c r="X407" s="771"/>
    </row>
    <row r="408" spans="1:24" ht="15" customHeight="1" x14ac:dyDescent="0.3">
      <c r="A408" s="394" t="s">
        <v>212</v>
      </c>
      <c r="B408" s="395" t="s">
        <v>885</v>
      </c>
      <c r="C408" s="395" t="s">
        <v>886</v>
      </c>
      <c r="D408" s="305" t="s">
        <v>889</v>
      </c>
      <c r="E408" s="304" t="s">
        <v>2790</v>
      </c>
      <c r="F408" s="394" t="s">
        <v>194</v>
      </c>
      <c r="G408" s="396" t="s">
        <v>186</v>
      </c>
      <c r="H408" s="304" t="s">
        <v>186</v>
      </c>
      <c r="I408" s="386" t="s">
        <v>92</v>
      </c>
      <c r="J408" s="397" t="s">
        <v>2065</v>
      </c>
      <c r="K408" s="398" t="s">
        <v>92</v>
      </c>
      <c r="L408" s="398" t="s">
        <v>92</v>
      </c>
      <c r="M408" s="389" t="s">
        <v>95</v>
      </c>
      <c r="N408" s="399" t="s">
        <v>1217</v>
      </c>
      <c r="O408" s="400" t="s">
        <v>1177</v>
      </c>
      <c r="P408" s="399" t="s">
        <v>700</v>
      </c>
      <c r="Q408" s="305" t="s">
        <v>95</v>
      </c>
      <c r="R408" s="401" t="s">
        <v>1234</v>
      </c>
      <c r="S408" s="305" t="s">
        <v>1252</v>
      </c>
      <c r="T408" s="401" t="s">
        <v>1264</v>
      </c>
      <c r="U408" s="403" t="s">
        <v>1163</v>
      </c>
      <c r="V408" s="305" t="s">
        <v>1317</v>
      </c>
      <c r="W408" s="305"/>
      <c r="X408" s="771"/>
    </row>
    <row r="409" spans="1:24" ht="15" customHeight="1" x14ac:dyDescent="0.3">
      <c r="A409" s="394" t="s">
        <v>212</v>
      </c>
      <c r="B409" s="395" t="s">
        <v>885</v>
      </c>
      <c r="C409" s="395" t="s">
        <v>886</v>
      </c>
      <c r="D409" s="305" t="s">
        <v>891</v>
      </c>
      <c r="E409" s="304" t="s">
        <v>2791</v>
      </c>
      <c r="F409" s="394" t="s">
        <v>194</v>
      </c>
      <c r="G409" s="396" t="s">
        <v>186</v>
      </c>
      <c r="H409" s="304" t="s">
        <v>186</v>
      </c>
      <c r="I409" s="386" t="s">
        <v>92</v>
      </c>
      <c r="J409" s="397" t="s">
        <v>2065</v>
      </c>
      <c r="K409" s="398" t="s">
        <v>92</v>
      </c>
      <c r="L409" s="398" t="s">
        <v>92</v>
      </c>
      <c r="M409" s="389" t="s">
        <v>95</v>
      </c>
      <c r="N409" s="399" t="s">
        <v>1217</v>
      </c>
      <c r="O409" s="400" t="s">
        <v>1177</v>
      </c>
      <c r="P409" s="399" t="s">
        <v>700</v>
      </c>
      <c r="Q409" s="305" t="s">
        <v>95</v>
      </c>
      <c r="R409" s="401" t="s">
        <v>1234</v>
      </c>
      <c r="S409" s="305" t="s">
        <v>1252</v>
      </c>
      <c r="T409" s="401" t="s">
        <v>1264</v>
      </c>
      <c r="U409" s="403" t="s">
        <v>1163</v>
      </c>
      <c r="V409" s="305" t="s">
        <v>1320</v>
      </c>
      <c r="W409" s="305"/>
      <c r="X409" s="771"/>
    </row>
    <row r="410" spans="1:24" ht="15" customHeight="1" x14ac:dyDescent="0.3">
      <c r="A410" s="394" t="s">
        <v>212</v>
      </c>
      <c r="B410" s="395" t="s">
        <v>885</v>
      </c>
      <c r="C410" s="395" t="s">
        <v>886</v>
      </c>
      <c r="D410" s="305" t="s">
        <v>893</v>
      </c>
      <c r="E410" s="304" t="s">
        <v>2792</v>
      </c>
      <c r="F410" s="394" t="s">
        <v>194</v>
      </c>
      <c r="G410" s="396" t="s">
        <v>186</v>
      </c>
      <c r="H410" s="304" t="s">
        <v>186</v>
      </c>
      <c r="I410" s="386" t="s">
        <v>92</v>
      </c>
      <c r="J410" s="397" t="s">
        <v>2065</v>
      </c>
      <c r="K410" s="398" t="s">
        <v>92</v>
      </c>
      <c r="L410" s="398" t="s">
        <v>92</v>
      </c>
      <c r="M410" s="389" t="s">
        <v>95</v>
      </c>
      <c r="N410" s="399" t="s">
        <v>1217</v>
      </c>
      <c r="O410" s="400" t="s">
        <v>1177</v>
      </c>
      <c r="P410" s="399" t="s">
        <v>700</v>
      </c>
      <c r="Q410" s="305" t="s">
        <v>95</v>
      </c>
      <c r="R410" s="401" t="s">
        <v>1234</v>
      </c>
      <c r="S410" s="305" t="s">
        <v>1252</v>
      </c>
      <c r="T410" s="401" t="s">
        <v>1264</v>
      </c>
      <c r="U410" s="403" t="s">
        <v>1163</v>
      </c>
      <c r="V410" s="305" t="s">
        <v>1317</v>
      </c>
      <c r="W410" s="305"/>
      <c r="X410" s="771"/>
    </row>
    <row r="411" spans="1:24" ht="15" customHeight="1" x14ac:dyDescent="0.3">
      <c r="A411" s="394" t="s">
        <v>212</v>
      </c>
      <c r="B411" s="395" t="s">
        <v>885</v>
      </c>
      <c r="C411" s="395" t="s">
        <v>886</v>
      </c>
      <c r="D411" s="305" t="s">
        <v>895</v>
      </c>
      <c r="E411" s="304" t="s">
        <v>2793</v>
      </c>
      <c r="F411" s="394" t="s">
        <v>194</v>
      </c>
      <c r="G411" s="396" t="s">
        <v>186</v>
      </c>
      <c r="H411" s="304" t="s">
        <v>186</v>
      </c>
      <c r="I411" s="386" t="s">
        <v>92</v>
      </c>
      <c r="J411" s="397" t="s">
        <v>2065</v>
      </c>
      <c r="K411" s="398" t="s">
        <v>92</v>
      </c>
      <c r="L411" s="398" t="s">
        <v>92</v>
      </c>
      <c r="M411" s="389" t="s">
        <v>95</v>
      </c>
      <c r="N411" s="399" t="s">
        <v>1217</v>
      </c>
      <c r="O411" s="400" t="s">
        <v>1177</v>
      </c>
      <c r="P411" s="399" t="s">
        <v>700</v>
      </c>
      <c r="Q411" s="305" t="s">
        <v>95</v>
      </c>
      <c r="R411" s="401" t="s">
        <v>1234</v>
      </c>
      <c r="S411" s="305" t="s">
        <v>1252</v>
      </c>
      <c r="T411" s="401" t="s">
        <v>1264</v>
      </c>
      <c r="U411" s="403" t="s">
        <v>1163</v>
      </c>
      <c r="V411" s="305" t="s">
        <v>1317</v>
      </c>
      <c r="W411" s="305"/>
      <c r="X411" s="771"/>
    </row>
    <row r="412" spans="1:24" ht="15" customHeight="1" x14ac:dyDescent="0.3">
      <c r="A412" s="394" t="s">
        <v>212</v>
      </c>
      <c r="B412" s="395" t="s">
        <v>885</v>
      </c>
      <c r="C412" s="395" t="s">
        <v>886</v>
      </c>
      <c r="D412" s="305" t="s">
        <v>897</v>
      </c>
      <c r="E412" s="304" t="s">
        <v>2794</v>
      </c>
      <c r="F412" s="394" t="s">
        <v>194</v>
      </c>
      <c r="G412" s="396" t="s">
        <v>186</v>
      </c>
      <c r="H412" s="304" t="s">
        <v>186</v>
      </c>
      <c r="I412" s="386" t="s">
        <v>92</v>
      </c>
      <c r="J412" s="397" t="s">
        <v>2065</v>
      </c>
      <c r="K412" s="398" t="s">
        <v>92</v>
      </c>
      <c r="L412" s="398" t="s">
        <v>92</v>
      </c>
      <c r="M412" s="389" t="s">
        <v>95</v>
      </c>
      <c r="N412" s="399" t="s">
        <v>1217</v>
      </c>
      <c r="O412" s="400" t="s">
        <v>1177</v>
      </c>
      <c r="P412" s="399" t="s">
        <v>700</v>
      </c>
      <c r="Q412" s="305" t="s">
        <v>95</v>
      </c>
      <c r="R412" s="401" t="s">
        <v>1234</v>
      </c>
      <c r="S412" s="305" t="s">
        <v>1252</v>
      </c>
      <c r="T412" s="401" t="s">
        <v>1264</v>
      </c>
      <c r="U412" s="403" t="s">
        <v>1163</v>
      </c>
      <c r="V412" s="305" t="s">
        <v>1320</v>
      </c>
      <c r="W412" s="305"/>
      <c r="X412" s="771"/>
    </row>
    <row r="413" spans="1:24" ht="15" customHeight="1" x14ac:dyDescent="0.3">
      <c r="A413" s="394" t="s">
        <v>212</v>
      </c>
      <c r="B413" s="395" t="s">
        <v>885</v>
      </c>
      <c r="C413" s="395" t="s">
        <v>886</v>
      </c>
      <c r="D413" s="305" t="s">
        <v>899</v>
      </c>
      <c r="E413" s="304" t="s">
        <v>2795</v>
      </c>
      <c r="F413" s="394" t="s">
        <v>194</v>
      </c>
      <c r="G413" s="396" t="s">
        <v>186</v>
      </c>
      <c r="H413" s="304" t="s">
        <v>186</v>
      </c>
      <c r="I413" s="386" t="s">
        <v>92</v>
      </c>
      <c r="J413" s="397" t="s">
        <v>2065</v>
      </c>
      <c r="K413" s="398" t="s">
        <v>92</v>
      </c>
      <c r="L413" s="398" t="s">
        <v>92</v>
      </c>
      <c r="M413" s="389" t="s">
        <v>95</v>
      </c>
      <c r="N413" s="399" t="s">
        <v>1217</v>
      </c>
      <c r="O413" s="400" t="s">
        <v>1177</v>
      </c>
      <c r="P413" s="399" t="s">
        <v>700</v>
      </c>
      <c r="Q413" s="305" t="s">
        <v>95</v>
      </c>
      <c r="R413" s="401" t="s">
        <v>1234</v>
      </c>
      <c r="S413" s="305" t="s">
        <v>1252</v>
      </c>
      <c r="T413" s="401" t="s">
        <v>1264</v>
      </c>
      <c r="U413" s="403" t="s">
        <v>1163</v>
      </c>
      <c r="V413" s="305" t="s">
        <v>1317</v>
      </c>
      <c r="W413" s="305"/>
      <c r="X413" s="771"/>
    </row>
    <row r="414" spans="1:24" ht="15" customHeight="1" x14ac:dyDescent="0.3">
      <c r="A414" s="394" t="s">
        <v>212</v>
      </c>
      <c r="B414" s="395" t="s">
        <v>885</v>
      </c>
      <c r="C414" s="395" t="s">
        <v>886</v>
      </c>
      <c r="D414" s="305" t="s">
        <v>901</v>
      </c>
      <c r="E414" s="304" t="s">
        <v>2796</v>
      </c>
      <c r="F414" s="394" t="s">
        <v>194</v>
      </c>
      <c r="G414" s="396" t="s">
        <v>186</v>
      </c>
      <c r="H414" s="304" t="s">
        <v>186</v>
      </c>
      <c r="I414" s="386" t="s">
        <v>92</v>
      </c>
      <c r="J414" s="397" t="s">
        <v>2065</v>
      </c>
      <c r="K414" s="398" t="s">
        <v>92</v>
      </c>
      <c r="L414" s="398" t="s">
        <v>92</v>
      </c>
      <c r="M414" s="389" t="s">
        <v>95</v>
      </c>
      <c r="N414" s="399" t="s">
        <v>1217</v>
      </c>
      <c r="O414" s="400" t="s">
        <v>1177</v>
      </c>
      <c r="P414" s="399" t="s">
        <v>700</v>
      </c>
      <c r="Q414" s="305" t="s">
        <v>95</v>
      </c>
      <c r="R414" s="401" t="s">
        <v>1234</v>
      </c>
      <c r="S414" s="305" t="s">
        <v>1252</v>
      </c>
      <c r="T414" s="401" t="s">
        <v>1264</v>
      </c>
      <c r="U414" s="403" t="s">
        <v>1163</v>
      </c>
      <c r="V414" s="305" t="s">
        <v>1320</v>
      </c>
      <c r="W414" s="305"/>
      <c r="X414" s="771"/>
    </row>
    <row r="415" spans="1:24" ht="15" customHeight="1" x14ac:dyDescent="0.3">
      <c r="A415" s="394" t="s">
        <v>212</v>
      </c>
      <c r="B415" s="395" t="s">
        <v>885</v>
      </c>
      <c r="C415" s="395" t="s">
        <v>886</v>
      </c>
      <c r="D415" s="305" t="s">
        <v>903</v>
      </c>
      <c r="E415" s="304" t="s">
        <v>2797</v>
      </c>
      <c r="F415" s="394" t="s">
        <v>194</v>
      </c>
      <c r="G415" s="396" t="s">
        <v>186</v>
      </c>
      <c r="H415" s="304" t="s">
        <v>186</v>
      </c>
      <c r="I415" s="386" t="s">
        <v>92</v>
      </c>
      <c r="J415" s="397" t="s">
        <v>2065</v>
      </c>
      <c r="K415" s="398" t="s">
        <v>92</v>
      </c>
      <c r="L415" s="398" t="s">
        <v>92</v>
      </c>
      <c r="M415" s="389" t="s">
        <v>95</v>
      </c>
      <c r="N415" s="399" t="s">
        <v>1217</v>
      </c>
      <c r="O415" s="400" t="s">
        <v>1177</v>
      </c>
      <c r="P415" s="399" t="s">
        <v>700</v>
      </c>
      <c r="Q415" s="305" t="s">
        <v>95</v>
      </c>
      <c r="R415" s="401" t="s">
        <v>1234</v>
      </c>
      <c r="S415" s="305" t="s">
        <v>1252</v>
      </c>
      <c r="T415" s="401" t="s">
        <v>1264</v>
      </c>
      <c r="U415" s="403" t="s">
        <v>1163</v>
      </c>
      <c r="V415" s="305" t="s">
        <v>1311</v>
      </c>
      <c r="W415" s="305"/>
      <c r="X415" s="771"/>
    </row>
    <row r="416" spans="1:24" ht="15" customHeight="1" x14ac:dyDescent="0.3">
      <c r="A416" s="394" t="s">
        <v>212</v>
      </c>
      <c r="B416" s="395" t="s">
        <v>885</v>
      </c>
      <c r="C416" s="395" t="s">
        <v>886</v>
      </c>
      <c r="D416" s="305" t="s">
        <v>905</v>
      </c>
      <c r="E416" s="304" t="s">
        <v>2798</v>
      </c>
      <c r="F416" s="394" t="s">
        <v>194</v>
      </c>
      <c r="G416" s="396" t="s">
        <v>186</v>
      </c>
      <c r="H416" s="304" t="s">
        <v>186</v>
      </c>
      <c r="I416" s="386" t="s">
        <v>92</v>
      </c>
      <c r="J416" s="397" t="s">
        <v>2065</v>
      </c>
      <c r="K416" s="398" t="s">
        <v>92</v>
      </c>
      <c r="L416" s="398" t="s">
        <v>92</v>
      </c>
      <c r="M416" s="389" t="s">
        <v>95</v>
      </c>
      <c r="N416" s="399" t="s">
        <v>1217</v>
      </c>
      <c r="O416" s="400" t="s">
        <v>1177</v>
      </c>
      <c r="P416" s="399" t="s">
        <v>700</v>
      </c>
      <c r="Q416" s="305" t="s">
        <v>95</v>
      </c>
      <c r="R416" s="401" t="s">
        <v>1234</v>
      </c>
      <c r="S416" s="305" t="s">
        <v>1252</v>
      </c>
      <c r="T416" s="401" t="s">
        <v>1264</v>
      </c>
      <c r="U416" s="403" t="s">
        <v>1163</v>
      </c>
      <c r="V416" s="305" t="s">
        <v>1317</v>
      </c>
      <c r="W416" s="305"/>
      <c r="X416" s="771"/>
    </row>
    <row r="417" spans="1:24" ht="15" customHeight="1" x14ac:dyDescent="0.3">
      <c r="A417" s="394" t="s">
        <v>212</v>
      </c>
      <c r="B417" s="395" t="s">
        <v>885</v>
      </c>
      <c r="C417" s="395" t="s">
        <v>886</v>
      </c>
      <c r="D417" s="305" t="s">
        <v>907</v>
      </c>
      <c r="E417" s="304" t="s">
        <v>2799</v>
      </c>
      <c r="F417" s="394" t="s">
        <v>194</v>
      </c>
      <c r="G417" s="396" t="s">
        <v>186</v>
      </c>
      <c r="H417" s="304" t="s">
        <v>186</v>
      </c>
      <c r="I417" s="386" t="s">
        <v>92</v>
      </c>
      <c r="J417" s="397" t="s">
        <v>2065</v>
      </c>
      <c r="K417" s="398" t="s">
        <v>92</v>
      </c>
      <c r="L417" s="398" t="s">
        <v>92</v>
      </c>
      <c r="M417" s="389" t="s">
        <v>95</v>
      </c>
      <c r="N417" s="399" t="s">
        <v>1217</v>
      </c>
      <c r="O417" s="400" t="s">
        <v>1177</v>
      </c>
      <c r="P417" s="399" t="s">
        <v>700</v>
      </c>
      <c r="Q417" s="305" t="s">
        <v>95</v>
      </c>
      <c r="R417" s="401" t="s">
        <v>1234</v>
      </c>
      <c r="S417" s="305" t="s">
        <v>1252</v>
      </c>
      <c r="T417" s="401" t="s">
        <v>1264</v>
      </c>
      <c r="U417" s="403" t="s">
        <v>1163</v>
      </c>
      <c r="V417" s="305" t="s">
        <v>1320</v>
      </c>
      <c r="W417" s="305"/>
      <c r="X417" s="771"/>
    </row>
    <row r="418" spans="1:24" ht="15" customHeight="1" x14ac:dyDescent="0.3">
      <c r="A418" s="394" t="s">
        <v>212</v>
      </c>
      <c r="B418" s="395" t="s">
        <v>885</v>
      </c>
      <c r="C418" s="395" t="s">
        <v>886</v>
      </c>
      <c r="D418" s="305" t="s">
        <v>909</v>
      </c>
      <c r="E418" s="304" t="s">
        <v>2800</v>
      </c>
      <c r="F418" s="394" t="s">
        <v>194</v>
      </c>
      <c r="G418" s="396" t="s">
        <v>186</v>
      </c>
      <c r="H418" s="304" t="s">
        <v>186</v>
      </c>
      <c r="I418" s="386" t="s">
        <v>92</v>
      </c>
      <c r="J418" s="397" t="s">
        <v>2065</v>
      </c>
      <c r="K418" s="398" t="s">
        <v>92</v>
      </c>
      <c r="L418" s="398" t="s">
        <v>92</v>
      </c>
      <c r="M418" s="389" t="s">
        <v>95</v>
      </c>
      <c r="N418" s="399" t="s">
        <v>1217</v>
      </c>
      <c r="O418" s="400" t="s">
        <v>1177</v>
      </c>
      <c r="P418" s="399" t="s">
        <v>700</v>
      </c>
      <c r="Q418" s="305" t="s">
        <v>95</v>
      </c>
      <c r="R418" s="401" t="s">
        <v>1234</v>
      </c>
      <c r="S418" s="305" t="s">
        <v>1252</v>
      </c>
      <c r="T418" s="401" t="s">
        <v>1264</v>
      </c>
      <c r="U418" s="403" t="s">
        <v>1163</v>
      </c>
      <c r="V418" s="305" t="s">
        <v>1320</v>
      </c>
      <c r="W418" s="305"/>
      <c r="X418" s="771"/>
    </row>
    <row r="419" spans="1:24" ht="15" customHeight="1" x14ac:dyDescent="0.3">
      <c r="A419" s="394" t="s">
        <v>212</v>
      </c>
      <c r="B419" s="395" t="s">
        <v>885</v>
      </c>
      <c r="C419" s="395" t="s">
        <v>911</v>
      </c>
      <c r="D419" s="305" t="s">
        <v>912</v>
      </c>
      <c r="E419" s="304" t="s">
        <v>2803</v>
      </c>
      <c r="F419" s="394" t="s">
        <v>194</v>
      </c>
      <c r="G419" s="396" t="s">
        <v>186</v>
      </c>
      <c r="H419" s="304" t="s">
        <v>186</v>
      </c>
      <c r="I419" s="386" t="s">
        <v>92</v>
      </c>
      <c r="J419" s="397" t="s">
        <v>2065</v>
      </c>
      <c r="K419" s="398" t="s">
        <v>92</v>
      </c>
      <c r="L419" s="398" t="s">
        <v>92</v>
      </c>
      <c r="M419" s="389" t="s">
        <v>95</v>
      </c>
      <c r="N419" s="399" t="s">
        <v>1217</v>
      </c>
      <c r="O419" s="400" t="s">
        <v>1177</v>
      </c>
      <c r="P419" s="399" t="s">
        <v>700</v>
      </c>
      <c r="Q419" s="305" t="s">
        <v>95</v>
      </c>
      <c r="R419" s="401" t="s">
        <v>1234</v>
      </c>
      <c r="S419" s="305" t="s">
        <v>1252</v>
      </c>
      <c r="T419" s="401" t="s">
        <v>1264</v>
      </c>
      <c r="U419" s="403" t="s">
        <v>1163</v>
      </c>
      <c r="V419" s="305" t="s">
        <v>1320</v>
      </c>
      <c r="W419" s="305"/>
      <c r="X419" s="771"/>
    </row>
    <row r="420" spans="1:24" ht="15" customHeight="1" x14ac:dyDescent="0.3">
      <c r="A420" s="394" t="s">
        <v>212</v>
      </c>
      <c r="B420" s="395" t="s">
        <v>885</v>
      </c>
      <c r="C420" s="395" t="s">
        <v>911</v>
      </c>
      <c r="D420" s="305" t="s">
        <v>914</v>
      </c>
      <c r="E420" s="304" t="s">
        <v>2804</v>
      </c>
      <c r="F420" s="394" t="s">
        <v>194</v>
      </c>
      <c r="G420" s="396" t="s">
        <v>186</v>
      </c>
      <c r="H420" s="304" t="s">
        <v>186</v>
      </c>
      <c r="I420" s="386" t="s">
        <v>92</v>
      </c>
      <c r="J420" s="397" t="s">
        <v>2065</v>
      </c>
      <c r="K420" s="398" t="s">
        <v>92</v>
      </c>
      <c r="L420" s="398" t="s">
        <v>92</v>
      </c>
      <c r="M420" s="389" t="s">
        <v>95</v>
      </c>
      <c r="N420" s="399" t="s">
        <v>1217</v>
      </c>
      <c r="O420" s="400" t="s">
        <v>1177</v>
      </c>
      <c r="P420" s="399" t="s">
        <v>700</v>
      </c>
      <c r="Q420" s="305" t="s">
        <v>95</v>
      </c>
      <c r="R420" s="401" t="s">
        <v>1234</v>
      </c>
      <c r="S420" s="305" t="s">
        <v>1252</v>
      </c>
      <c r="T420" s="401" t="s">
        <v>1264</v>
      </c>
      <c r="U420" s="403" t="s">
        <v>1163</v>
      </c>
      <c r="V420" s="305" t="s">
        <v>1320</v>
      </c>
      <c r="W420" s="305"/>
      <c r="X420" s="771"/>
    </row>
    <row r="421" spans="1:24" ht="15" customHeight="1" x14ac:dyDescent="0.3">
      <c r="A421" s="394" t="s">
        <v>212</v>
      </c>
      <c r="B421" s="395" t="s">
        <v>885</v>
      </c>
      <c r="C421" s="395" t="s">
        <v>911</v>
      </c>
      <c r="D421" s="305" t="s">
        <v>916</v>
      </c>
      <c r="E421" s="304" t="s">
        <v>2805</v>
      </c>
      <c r="F421" s="394" t="s">
        <v>194</v>
      </c>
      <c r="G421" s="396" t="s">
        <v>186</v>
      </c>
      <c r="H421" s="304" t="s">
        <v>186</v>
      </c>
      <c r="I421" s="386" t="s">
        <v>92</v>
      </c>
      <c r="J421" s="397" t="s">
        <v>2065</v>
      </c>
      <c r="K421" s="398" t="s">
        <v>92</v>
      </c>
      <c r="L421" s="398" t="s">
        <v>92</v>
      </c>
      <c r="M421" s="389" t="s">
        <v>95</v>
      </c>
      <c r="N421" s="399" t="s">
        <v>1217</v>
      </c>
      <c r="O421" s="400" t="s">
        <v>1177</v>
      </c>
      <c r="P421" s="399" t="s">
        <v>700</v>
      </c>
      <c r="Q421" s="305" t="s">
        <v>95</v>
      </c>
      <c r="R421" s="401" t="s">
        <v>1234</v>
      </c>
      <c r="S421" s="305" t="s">
        <v>1252</v>
      </c>
      <c r="T421" s="401" t="s">
        <v>1264</v>
      </c>
      <c r="U421" s="403" t="s">
        <v>1163</v>
      </c>
      <c r="V421" s="305" t="s">
        <v>1320</v>
      </c>
      <c r="W421" s="305"/>
      <c r="X421" s="771"/>
    </row>
    <row r="422" spans="1:24" ht="15" customHeight="1" x14ac:dyDescent="0.3">
      <c r="A422" s="394" t="s">
        <v>212</v>
      </c>
      <c r="B422" s="395" t="s">
        <v>885</v>
      </c>
      <c r="C422" s="395" t="s">
        <v>911</v>
      </c>
      <c r="D422" s="305" t="s">
        <v>918</v>
      </c>
      <c r="E422" s="304" t="s">
        <v>2806</v>
      </c>
      <c r="F422" s="394" t="s">
        <v>194</v>
      </c>
      <c r="G422" s="396" t="s">
        <v>186</v>
      </c>
      <c r="H422" s="304" t="s">
        <v>186</v>
      </c>
      <c r="I422" s="386" t="s">
        <v>92</v>
      </c>
      <c r="J422" s="397" t="s">
        <v>2065</v>
      </c>
      <c r="K422" s="398" t="s">
        <v>92</v>
      </c>
      <c r="L422" s="398" t="s">
        <v>92</v>
      </c>
      <c r="M422" s="389" t="s">
        <v>95</v>
      </c>
      <c r="N422" s="399" t="s">
        <v>1217</v>
      </c>
      <c r="O422" s="400" t="s">
        <v>1177</v>
      </c>
      <c r="P422" s="399" t="s">
        <v>700</v>
      </c>
      <c r="Q422" s="305" t="s">
        <v>95</v>
      </c>
      <c r="R422" s="401" t="s">
        <v>1234</v>
      </c>
      <c r="S422" s="305" t="s">
        <v>1252</v>
      </c>
      <c r="T422" s="401" t="s">
        <v>1264</v>
      </c>
      <c r="U422" s="403" t="s">
        <v>1163</v>
      </c>
      <c r="V422" s="305" t="s">
        <v>1320</v>
      </c>
      <c r="W422" s="305"/>
      <c r="X422" s="771"/>
    </row>
    <row r="423" spans="1:24" ht="15" customHeight="1" x14ac:dyDescent="0.3">
      <c r="A423" s="394" t="s">
        <v>212</v>
      </c>
      <c r="B423" s="395" t="s">
        <v>885</v>
      </c>
      <c r="C423" s="395" t="s">
        <v>911</v>
      </c>
      <c r="D423" s="305" t="s">
        <v>920</v>
      </c>
      <c r="E423" s="304" t="s">
        <v>2807</v>
      </c>
      <c r="F423" s="394" t="s">
        <v>194</v>
      </c>
      <c r="G423" s="396" t="s">
        <v>186</v>
      </c>
      <c r="H423" s="304" t="s">
        <v>186</v>
      </c>
      <c r="I423" s="386" t="s">
        <v>92</v>
      </c>
      <c r="J423" s="397" t="s">
        <v>2065</v>
      </c>
      <c r="K423" s="398" t="s">
        <v>92</v>
      </c>
      <c r="L423" s="398" t="s">
        <v>92</v>
      </c>
      <c r="M423" s="389" t="s">
        <v>95</v>
      </c>
      <c r="N423" s="399" t="s">
        <v>1217</v>
      </c>
      <c r="O423" s="400" t="s">
        <v>1177</v>
      </c>
      <c r="P423" s="399" t="s">
        <v>700</v>
      </c>
      <c r="Q423" s="305" t="s">
        <v>95</v>
      </c>
      <c r="R423" s="401" t="s">
        <v>1234</v>
      </c>
      <c r="S423" s="305" t="s">
        <v>1252</v>
      </c>
      <c r="T423" s="401" t="s">
        <v>1264</v>
      </c>
      <c r="U423" s="403" t="s">
        <v>1163</v>
      </c>
      <c r="V423" s="305" t="s">
        <v>1320</v>
      </c>
      <c r="W423" s="305"/>
      <c r="X423" s="773"/>
    </row>
    <row r="424" spans="1:24" ht="15" customHeight="1" x14ac:dyDescent="0.3">
      <c r="A424" s="394" t="s">
        <v>212</v>
      </c>
      <c r="B424" s="395" t="s">
        <v>885</v>
      </c>
      <c r="C424" s="395" t="s">
        <v>911</v>
      </c>
      <c r="D424" s="305" t="s">
        <v>922</v>
      </c>
      <c r="E424" s="304" t="s">
        <v>2808</v>
      </c>
      <c r="F424" s="394" t="s">
        <v>194</v>
      </c>
      <c r="G424" s="396" t="s">
        <v>186</v>
      </c>
      <c r="H424" s="304" t="s">
        <v>186</v>
      </c>
      <c r="I424" s="386" t="s">
        <v>92</v>
      </c>
      <c r="J424" s="397" t="s">
        <v>2065</v>
      </c>
      <c r="K424" s="398" t="s">
        <v>92</v>
      </c>
      <c r="L424" s="398" t="s">
        <v>92</v>
      </c>
      <c r="M424" s="389" t="s">
        <v>95</v>
      </c>
      <c r="N424" s="399" t="s">
        <v>1217</v>
      </c>
      <c r="O424" s="400" t="s">
        <v>1177</v>
      </c>
      <c r="P424" s="399" t="s">
        <v>700</v>
      </c>
      <c r="Q424" s="305" t="s">
        <v>95</v>
      </c>
      <c r="R424" s="401" t="s">
        <v>1234</v>
      </c>
      <c r="S424" s="305" t="s">
        <v>1252</v>
      </c>
      <c r="T424" s="401" t="s">
        <v>1264</v>
      </c>
      <c r="U424" s="403" t="s">
        <v>1163</v>
      </c>
      <c r="V424" s="305" t="s">
        <v>1320</v>
      </c>
      <c r="W424" s="305"/>
      <c r="X424" s="773"/>
    </row>
    <row r="425" spans="1:24" ht="15" customHeight="1" x14ac:dyDescent="0.3">
      <c r="A425" s="394" t="s">
        <v>212</v>
      </c>
      <c r="B425" s="395" t="s">
        <v>885</v>
      </c>
      <c r="C425" s="395" t="s">
        <v>911</v>
      </c>
      <c r="D425" s="305" t="s">
        <v>924</v>
      </c>
      <c r="E425" s="304" t="s">
        <v>2809</v>
      </c>
      <c r="F425" s="394" t="s">
        <v>194</v>
      </c>
      <c r="G425" s="396" t="s">
        <v>186</v>
      </c>
      <c r="H425" s="304" t="s">
        <v>186</v>
      </c>
      <c r="I425" s="386" t="s">
        <v>92</v>
      </c>
      <c r="J425" s="397" t="s">
        <v>2065</v>
      </c>
      <c r="K425" s="398" t="s">
        <v>92</v>
      </c>
      <c r="L425" s="398" t="s">
        <v>92</v>
      </c>
      <c r="M425" s="389" t="s">
        <v>95</v>
      </c>
      <c r="N425" s="399" t="s">
        <v>1217</v>
      </c>
      <c r="O425" s="400" t="s">
        <v>1177</v>
      </c>
      <c r="P425" s="399" t="s">
        <v>700</v>
      </c>
      <c r="Q425" s="305" t="s">
        <v>95</v>
      </c>
      <c r="R425" s="401" t="s">
        <v>1234</v>
      </c>
      <c r="S425" s="305" t="s">
        <v>1252</v>
      </c>
      <c r="T425" s="401" t="s">
        <v>1264</v>
      </c>
      <c r="U425" s="403" t="s">
        <v>1163</v>
      </c>
      <c r="V425" s="305" t="s">
        <v>1320</v>
      </c>
      <c r="W425" s="305"/>
      <c r="X425" s="773"/>
    </row>
    <row r="426" spans="1:24" ht="15" customHeight="1" x14ac:dyDescent="0.3">
      <c r="A426" s="394" t="s">
        <v>212</v>
      </c>
      <c r="B426" s="395" t="s">
        <v>885</v>
      </c>
      <c r="C426" s="395" t="s">
        <v>911</v>
      </c>
      <c r="D426" s="305" t="s">
        <v>926</v>
      </c>
      <c r="E426" s="304" t="s">
        <v>2810</v>
      </c>
      <c r="F426" s="394" t="s">
        <v>194</v>
      </c>
      <c r="G426" s="396" t="s">
        <v>186</v>
      </c>
      <c r="H426" s="304" t="s">
        <v>186</v>
      </c>
      <c r="I426" s="386" t="s">
        <v>92</v>
      </c>
      <c r="J426" s="397" t="s">
        <v>2065</v>
      </c>
      <c r="K426" s="398" t="s">
        <v>92</v>
      </c>
      <c r="L426" s="398" t="s">
        <v>92</v>
      </c>
      <c r="M426" s="389" t="s">
        <v>95</v>
      </c>
      <c r="N426" s="399" t="s">
        <v>1217</v>
      </c>
      <c r="O426" s="400" t="s">
        <v>1177</v>
      </c>
      <c r="P426" s="399" t="s">
        <v>700</v>
      </c>
      <c r="Q426" s="305" t="s">
        <v>95</v>
      </c>
      <c r="R426" s="401" t="s">
        <v>1234</v>
      </c>
      <c r="S426" s="305" t="s">
        <v>1252</v>
      </c>
      <c r="T426" s="401" t="s">
        <v>1264</v>
      </c>
      <c r="U426" s="403" t="s">
        <v>1163</v>
      </c>
      <c r="V426" s="305" t="s">
        <v>1320</v>
      </c>
      <c r="W426" s="305"/>
      <c r="X426" s="773"/>
    </row>
    <row r="427" spans="1:24" ht="15" customHeight="1" x14ac:dyDescent="0.3">
      <c r="A427" s="394" t="s">
        <v>212</v>
      </c>
      <c r="B427" s="395" t="s">
        <v>885</v>
      </c>
      <c r="C427" s="395" t="s">
        <v>911</v>
      </c>
      <c r="D427" s="305" t="s">
        <v>928</v>
      </c>
      <c r="E427" s="304" t="s">
        <v>2811</v>
      </c>
      <c r="F427" s="394" t="s">
        <v>194</v>
      </c>
      <c r="G427" s="396" t="s">
        <v>186</v>
      </c>
      <c r="H427" s="304" t="s">
        <v>186</v>
      </c>
      <c r="I427" s="386" t="s">
        <v>92</v>
      </c>
      <c r="J427" s="397" t="s">
        <v>2065</v>
      </c>
      <c r="K427" s="398" t="s">
        <v>92</v>
      </c>
      <c r="L427" s="398" t="s">
        <v>92</v>
      </c>
      <c r="M427" s="389" t="s">
        <v>95</v>
      </c>
      <c r="N427" s="399" t="s">
        <v>1217</v>
      </c>
      <c r="O427" s="400" t="s">
        <v>1177</v>
      </c>
      <c r="P427" s="399" t="s">
        <v>700</v>
      </c>
      <c r="Q427" s="305" t="s">
        <v>95</v>
      </c>
      <c r="R427" s="401" t="s">
        <v>1234</v>
      </c>
      <c r="S427" s="305" t="s">
        <v>1252</v>
      </c>
      <c r="T427" s="401" t="s">
        <v>1264</v>
      </c>
      <c r="U427" s="403" t="s">
        <v>1163</v>
      </c>
      <c r="V427" s="305" t="s">
        <v>1320</v>
      </c>
      <c r="W427" s="305"/>
      <c r="X427" s="772"/>
    </row>
    <row r="428" spans="1:24" ht="15" customHeight="1" x14ac:dyDescent="0.3">
      <c r="A428" s="394" t="s">
        <v>212</v>
      </c>
      <c r="B428" s="395" t="s">
        <v>885</v>
      </c>
      <c r="C428" s="395" t="s">
        <v>911</v>
      </c>
      <c r="D428" s="305" t="s">
        <v>930</v>
      </c>
      <c r="E428" s="304" t="s">
        <v>2812</v>
      </c>
      <c r="F428" s="394" t="s">
        <v>194</v>
      </c>
      <c r="G428" s="396" t="s">
        <v>186</v>
      </c>
      <c r="H428" s="304" t="s">
        <v>186</v>
      </c>
      <c r="I428" s="386" t="s">
        <v>92</v>
      </c>
      <c r="J428" s="397" t="s">
        <v>2065</v>
      </c>
      <c r="K428" s="398" t="s">
        <v>92</v>
      </c>
      <c r="L428" s="398" t="s">
        <v>92</v>
      </c>
      <c r="M428" s="389" t="s">
        <v>95</v>
      </c>
      <c r="N428" s="399" t="s">
        <v>1217</v>
      </c>
      <c r="O428" s="400" t="s">
        <v>1177</v>
      </c>
      <c r="P428" s="399" t="s">
        <v>700</v>
      </c>
      <c r="Q428" s="305" t="s">
        <v>95</v>
      </c>
      <c r="R428" s="401" t="s">
        <v>1234</v>
      </c>
      <c r="S428" s="305" t="s">
        <v>1252</v>
      </c>
      <c r="T428" s="401" t="s">
        <v>1264</v>
      </c>
      <c r="U428" s="403" t="s">
        <v>1163</v>
      </c>
      <c r="V428" s="305" t="s">
        <v>1320</v>
      </c>
      <c r="W428" s="305"/>
      <c r="X428" s="771"/>
    </row>
    <row r="429" spans="1:24" ht="15" customHeight="1" x14ac:dyDescent="0.3">
      <c r="A429" s="394" t="s">
        <v>212</v>
      </c>
      <c r="B429" s="395" t="s">
        <v>885</v>
      </c>
      <c r="C429" s="395" t="s">
        <v>911</v>
      </c>
      <c r="D429" s="305" t="s">
        <v>932</v>
      </c>
      <c r="E429" s="304" t="s">
        <v>2813</v>
      </c>
      <c r="F429" s="394" t="s">
        <v>194</v>
      </c>
      <c r="G429" s="396" t="s">
        <v>186</v>
      </c>
      <c r="H429" s="304" t="s">
        <v>186</v>
      </c>
      <c r="I429" s="386" t="s">
        <v>92</v>
      </c>
      <c r="J429" s="397" t="s">
        <v>2065</v>
      </c>
      <c r="K429" s="398" t="s">
        <v>92</v>
      </c>
      <c r="L429" s="398" t="s">
        <v>92</v>
      </c>
      <c r="M429" s="389" t="s">
        <v>95</v>
      </c>
      <c r="N429" s="399" t="s">
        <v>1217</v>
      </c>
      <c r="O429" s="400" t="s">
        <v>1177</v>
      </c>
      <c r="P429" s="399" t="s">
        <v>700</v>
      </c>
      <c r="Q429" s="305" t="s">
        <v>95</v>
      </c>
      <c r="R429" s="401" t="s">
        <v>1234</v>
      </c>
      <c r="S429" s="305" t="s">
        <v>1252</v>
      </c>
      <c r="T429" s="401" t="s">
        <v>1264</v>
      </c>
      <c r="U429" s="403" t="s">
        <v>1163</v>
      </c>
      <c r="V429" s="305" t="s">
        <v>1320</v>
      </c>
      <c r="W429" s="305"/>
      <c r="X429" s="771"/>
    </row>
    <row r="430" spans="1:24" ht="15" customHeight="1" x14ac:dyDescent="0.3">
      <c r="A430" s="394" t="s">
        <v>212</v>
      </c>
      <c r="B430" s="395" t="s">
        <v>885</v>
      </c>
      <c r="C430" s="395" t="s">
        <v>911</v>
      </c>
      <c r="D430" s="305" t="s">
        <v>934</v>
      </c>
      <c r="E430" s="304" t="s">
        <v>2814</v>
      </c>
      <c r="F430" s="394" t="s">
        <v>194</v>
      </c>
      <c r="G430" s="396" t="s">
        <v>186</v>
      </c>
      <c r="H430" s="304" t="s">
        <v>186</v>
      </c>
      <c r="I430" s="386" t="s">
        <v>92</v>
      </c>
      <c r="J430" s="397" t="s">
        <v>2065</v>
      </c>
      <c r="K430" s="398" t="s">
        <v>92</v>
      </c>
      <c r="L430" s="398" t="s">
        <v>92</v>
      </c>
      <c r="M430" s="389" t="s">
        <v>95</v>
      </c>
      <c r="N430" s="399" t="s">
        <v>1217</v>
      </c>
      <c r="O430" s="400" t="s">
        <v>1177</v>
      </c>
      <c r="P430" s="399" t="s">
        <v>700</v>
      </c>
      <c r="Q430" s="305" t="s">
        <v>95</v>
      </c>
      <c r="R430" s="401" t="s">
        <v>1234</v>
      </c>
      <c r="S430" s="305" t="s">
        <v>1252</v>
      </c>
      <c r="T430" s="401" t="s">
        <v>1264</v>
      </c>
      <c r="U430" s="403" t="s">
        <v>1163</v>
      </c>
      <c r="V430" s="305" t="s">
        <v>1320</v>
      </c>
      <c r="W430" s="305"/>
      <c r="X430" s="771"/>
    </row>
    <row r="431" spans="1:24" ht="15" customHeight="1" x14ac:dyDescent="0.3">
      <c r="A431" s="394" t="s">
        <v>212</v>
      </c>
      <c r="B431" s="395" t="s">
        <v>885</v>
      </c>
      <c r="C431" s="395" t="s">
        <v>911</v>
      </c>
      <c r="D431" s="305" t="s">
        <v>936</v>
      </c>
      <c r="E431" s="304" t="s">
        <v>2815</v>
      </c>
      <c r="F431" s="394" t="s">
        <v>194</v>
      </c>
      <c r="G431" s="396" t="s">
        <v>186</v>
      </c>
      <c r="H431" s="304" t="s">
        <v>186</v>
      </c>
      <c r="I431" s="386" t="s">
        <v>92</v>
      </c>
      <c r="J431" s="397" t="s">
        <v>2065</v>
      </c>
      <c r="K431" s="398" t="s">
        <v>92</v>
      </c>
      <c r="L431" s="398" t="s">
        <v>92</v>
      </c>
      <c r="M431" s="389" t="s">
        <v>95</v>
      </c>
      <c r="N431" s="399" t="s">
        <v>1217</v>
      </c>
      <c r="O431" s="400" t="s">
        <v>1177</v>
      </c>
      <c r="P431" s="399" t="s">
        <v>700</v>
      </c>
      <c r="Q431" s="305" t="s">
        <v>95</v>
      </c>
      <c r="R431" s="401" t="s">
        <v>1234</v>
      </c>
      <c r="S431" s="305" t="s">
        <v>1252</v>
      </c>
      <c r="T431" s="401" t="s">
        <v>1264</v>
      </c>
      <c r="U431" s="403" t="s">
        <v>1163</v>
      </c>
      <c r="V431" s="305" t="s">
        <v>1320</v>
      </c>
      <c r="W431" s="305"/>
      <c r="X431" s="773"/>
    </row>
    <row r="432" spans="1:24" ht="15" customHeight="1" x14ac:dyDescent="0.3">
      <c r="A432" s="394" t="s">
        <v>212</v>
      </c>
      <c r="B432" s="395" t="s">
        <v>885</v>
      </c>
      <c r="C432" s="395" t="s">
        <v>911</v>
      </c>
      <c r="D432" s="305" t="s">
        <v>938</v>
      </c>
      <c r="E432" s="304" t="s">
        <v>2816</v>
      </c>
      <c r="F432" s="394" t="s">
        <v>194</v>
      </c>
      <c r="G432" s="396" t="s">
        <v>186</v>
      </c>
      <c r="H432" s="304" t="s">
        <v>186</v>
      </c>
      <c r="I432" s="386" t="s">
        <v>92</v>
      </c>
      <c r="J432" s="397" t="s">
        <v>2065</v>
      </c>
      <c r="K432" s="398" t="s">
        <v>92</v>
      </c>
      <c r="L432" s="398" t="s">
        <v>92</v>
      </c>
      <c r="M432" s="389" t="s">
        <v>95</v>
      </c>
      <c r="N432" s="399" t="s">
        <v>1217</v>
      </c>
      <c r="O432" s="400" t="s">
        <v>1177</v>
      </c>
      <c r="P432" s="399" t="s">
        <v>700</v>
      </c>
      <c r="Q432" s="305" t="s">
        <v>95</v>
      </c>
      <c r="R432" s="401" t="s">
        <v>1234</v>
      </c>
      <c r="S432" s="305" t="s">
        <v>1252</v>
      </c>
      <c r="T432" s="401" t="s">
        <v>1264</v>
      </c>
      <c r="U432" s="403" t="s">
        <v>1163</v>
      </c>
      <c r="V432" s="305" t="s">
        <v>1320</v>
      </c>
      <c r="W432" s="305"/>
      <c r="X432" s="772"/>
    </row>
    <row r="433" spans="1:24" ht="15" customHeight="1" x14ac:dyDescent="0.3">
      <c r="A433" s="394" t="s">
        <v>212</v>
      </c>
      <c r="B433" s="395" t="s">
        <v>885</v>
      </c>
      <c r="C433" s="395" t="s">
        <v>940</v>
      </c>
      <c r="D433" s="305" t="s">
        <v>943</v>
      </c>
      <c r="E433" s="304" t="s">
        <v>2834</v>
      </c>
      <c r="F433" s="394" t="s">
        <v>194</v>
      </c>
      <c r="G433" s="396" t="s">
        <v>186</v>
      </c>
      <c r="H433" s="304" t="s">
        <v>186</v>
      </c>
      <c r="I433" s="386" t="s">
        <v>92</v>
      </c>
      <c r="J433" s="397" t="s">
        <v>2065</v>
      </c>
      <c r="K433" s="398" t="s">
        <v>92</v>
      </c>
      <c r="L433" s="398" t="s">
        <v>92</v>
      </c>
      <c r="M433" s="389" t="s">
        <v>95</v>
      </c>
      <c r="N433" s="399" t="s">
        <v>1217</v>
      </c>
      <c r="O433" s="400" t="s">
        <v>1177</v>
      </c>
      <c r="P433" s="399" t="s">
        <v>700</v>
      </c>
      <c r="Q433" s="305" t="s">
        <v>95</v>
      </c>
      <c r="R433" s="401" t="s">
        <v>1234</v>
      </c>
      <c r="S433" s="305" t="s">
        <v>1252</v>
      </c>
      <c r="T433" s="401" t="s">
        <v>1264</v>
      </c>
      <c r="U433" s="403" t="s">
        <v>1163</v>
      </c>
      <c r="V433" s="305" t="s">
        <v>1320</v>
      </c>
      <c r="W433" s="305"/>
      <c r="X433" s="771"/>
    </row>
    <row r="434" spans="1:24" ht="15" customHeight="1" x14ac:dyDescent="0.3">
      <c r="A434" s="394" t="s">
        <v>212</v>
      </c>
      <c r="B434" s="395" t="s">
        <v>885</v>
      </c>
      <c r="C434" s="395" t="s">
        <v>940</v>
      </c>
      <c r="D434" s="305" t="s">
        <v>945</v>
      </c>
      <c r="E434" s="304" t="s">
        <v>2835</v>
      </c>
      <c r="F434" s="394" t="s">
        <v>194</v>
      </c>
      <c r="G434" s="396" t="s">
        <v>186</v>
      </c>
      <c r="H434" s="304" t="s">
        <v>186</v>
      </c>
      <c r="I434" s="386" t="s">
        <v>92</v>
      </c>
      <c r="J434" s="397" t="s">
        <v>2065</v>
      </c>
      <c r="K434" s="398" t="s">
        <v>92</v>
      </c>
      <c r="L434" s="398" t="s">
        <v>92</v>
      </c>
      <c r="M434" s="389" t="s">
        <v>95</v>
      </c>
      <c r="N434" s="399" t="s">
        <v>1217</v>
      </c>
      <c r="O434" s="400" t="s">
        <v>1177</v>
      </c>
      <c r="P434" s="399" t="s">
        <v>700</v>
      </c>
      <c r="Q434" s="305" t="s">
        <v>95</v>
      </c>
      <c r="R434" s="401" t="s">
        <v>1234</v>
      </c>
      <c r="S434" s="305" t="s">
        <v>1252</v>
      </c>
      <c r="T434" s="401" t="s">
        <v>1264</v>
      </c>
      <c r="U434" s="403" t="s">
        <v>1163</v>
      </c>
      <c r="V434" s="305" t="s">
        <v>1320</v>
      </c>
      <c r="W434" s="305"/>
      <c r="X434" s="771"/>
    </row>
    <row r="435" spans="1:24" ht="15" customHeight="1" x14ac:dyDescent="0.3">
      <c r="A435" s="394" t="s">
        <v>212</v>
      </c>
      <c r="B435" s="395" t="s">
        <v>885</v>
      </c>
      <c r="C435" s="395" t="s">
        <v>940</v>
      </c>
      <c r="D435" s="305" t="s">
        <v>947</v>
      </c>
      <c r="E435" s="304" t="s">
        <v>2836</v>
      </c>
      <c r="F435" s="394" t="s">
        <v>194</v>
      </c>
      <c r="G435" s="396" t="s">
        <v>186</v>
      </c>
      <c r="H435" s="304" t="s">
        <v>186</v>
      </c>
      <c r="I435" s="386" t="s">
        <v>92</v>
      </c>
      <c r="J435" s="397" t="s">
        <v>2065</v>
      </c>
      <c r="K435" s="398" t="s">
        <v>92</v>
      </c>
      <c r="L435" s="398" t="s">
        <v>92</v>
      </c>
      <c r="M435" s="389" t="s">
        <v>95</v>
      </c>
      <c r="N435" s="399" t="s">
        <v>1217</v>
      </c>
      <c r="O435" s="400" t="s">
        <v>1177</v>
      </c>
      <c r="P435" s="399" t="s">
        <v>700</v>
      </c>
      <c r="Q435" s="305" t="s">
        <v>95</v>
      </c>
      <c r="R435" s="401" t="s">
        <v>1234</v>
      </c>
      <c r="S435" s="305" t="s">
        <v>1252</v>
      </c>
      <c r="T435" s="401" t="s">
        <v>1264</v>
      </c>
      <c r="U435" s="403" t="s">
        <v>1163</v>
      </c>
      <c r="V435" s="305" t="s">
        <v>1320</v>
      </c>
      <c r="W435" s="305"/>
      <c r="X435" s="771"/>
    </row>
    <row r="436" spans="1:24" ht="15" customHeight="1" x14ac:dyDescent="0.3">
      <c r="A436" s="394" t="s">
        <v>212</v>
      </c>
      <c r="B436" s="395" t="s">
        <v>885</v>
      </c>
      <c r="C436" s="395" t="s">
        <v>940</v>
      </c>
      <c r="D436" s="305" t="s">
        <v>949</v>
      </c>
      <c r="E436" s="304" t="s">
        <v>2837</v>
      </c>
      <c r="F436" s="394" t="s">
        <v>194</v>
      </c>
      <c r="G436" s="396" t="s">
        <v>186</v>
      </c>
      <c r="H436" s="304" t="s">
        <v>186</v>
      </c>
      <c r="I436" s="386" t="s">
        <v>92</v>
      </c>
      <c r="J436" s="397" t="s">
        <v>2065</v>
      </c>
      <c r="K436" s="398" t="s">
        <v>92</v>
      </c>
      <c r="L436" s="398" t="s">
        <v>92</v>
      </c>
      <c r="M436" s="389" t="s">
        <v>95</v>
      </c>
      <c r="N436" s="399" t="s">
        <v>1217</v>
      </c>
      <c r="O436" s="400" t="s">
        <v>1177</v>
      </c>
      <c r="P436" s="399" t="s">
        <v>700</v>
      </c>
      <c r="Q436" s="305" t="s">
        <v>95</v>
      </c>
      <c r="R436" s="401" t="s">
        <v>1234</v>
      </c>
      <c r="S436" s="305" t="s">
        <v>1252</v>
      </c>
      <c r="T436" s="401" t="s">
        <v>1264</v>
      </c>
      <c r="U436" s="403" t="s">
        <v>1163</v>
      </c>
      <c r="V436" s="305" t="s">
        <v>1320</v>
      </c>
      <c r="W436" s="305"/>
      <c r="X436" s="771"/>
    </row>
    <row r="437" spans="1:24" ht="14.5" customHeight="1" x14ac:dyDescent="0.3">
      <c r="A437" s="394" t="s">
        <v>212</v>
      </c>
      <c r="B437" s="395" t="s">
        <v>885</v>
      </c>
      <c r="C437" s="395" t="s">
        <v>940</v>
      </c>
      <c r="D437" s="305" t="s">
        <v>951</v>
      </c>
      <c r="E437" s="304" t="s">
        <v>2838</v>
      </c>
      <c r="F437" s="394" t="s">
        <v>194</v>
      </c>
      <c r="G437" s="396" t="s">
        <v>186</v>
      </c>
      <c r="H437" s="304" t="s">
        <v>186</v>
      </c>
      <c r="I437" s="386" t="s">
        <v>92</v>
      </c>
      <c r="J437" s="397" t="s">
        <v>2065</v>
      </c>
      <c r="K437" s="398" t="s">
        <v>92</v>
      </c>
      <c r="L437" s="398" t="s">
        <v>92</v>
      </c>
      <c r="M437" s="389" t="s">
        <v>95</v>
      </c>
      <c r="N437" s="399" t="s">
        <v>1217</v>
      </c>
      <c r="O437" s="400" t="s">
        <v>1177</v>
      </c>
      <c r="P437" s="399" t="s">
        <v>700</v>
      </c>
      <c r="Q437" s="305" t="s">
        <v>95</v>
      </c>
      <c r="R437" s="401" t="s">
        <v>1234</v>
      </c>
      <c r="S437" s="305" t="s">
        <v>1252</v>
      </c>
      <c r="T437" s="401" t="s">
        <v>1264</v>
      </c>
      <c r="U437" s="403" t="s">
        <v>1163</v>
      </c>
      <c r="V437" s="305" t="s">
        <v>1320</v>
      </c>
      <c r="W437" s="305"/>
      <c r="X437" s="771"/>
    </row>
    <row r="438" spans="1:24" ht="14.15" customHeight="1" x14ac:dyDescent="0.3">
      <c r="A438" s="394" t="s">
        <v>212</v>
      </c>
      <c r="B438" s="395" t="s">
        <v>885</v>
      </c>
      <c r="C438" s="395" t="s">
        <v>940</v>
      </c>
      <c r="D438" s="305" t="s">
        <v>941</v>
      </c>
      <c r="E438" s="304" t="s">
        <v>2839</v>
      </c>
      <c r="F438" s="394" t="s">
        <v>194</v>
      </c>
      <c r="G438" s="396" t="s">
        <v>186</v>
      </c>
      <c r="H438" s="304" t="s">
        <v>186</v>
      </c>
      <c r="I438" s="386" t="s">
        <v>92</v>
      </c>
      <c r="J438" s="397" t="s">
        <v>2065</v>
      </c>
      <c r="K438" s="398" t="s">
        <v>92</v>
      </c>
      <c r="L438" s="398" t="s">
        <v>92</v>
      </c>
      <c r="M438" s="389" t="s">
        <v>95</v>
      </c>
      <c r="N438" s="399" t="s">
        <v>1217</v>
      </c>
      <c r="O438" s="400" t="s">
        <v>1177</v>
      </c>
      <c r="P438" s="399" t="s">
        <v>700</v>
      </c>
      <c r="Q438" s="305" t="s">
        <v>95</v>
      </c>
      <c r="R438" s="401" t="s">
        <v>1234</v>
      </c>
      <c r="S438" s="305" t="s">
        <v>1252</v>
      </c>
      <c r="T438" s="401" t="s">
        <v>1264</v>
      </c>
      <c r="U438" s="403" t="s">
        <v>1163</v>
      </c>
      <c r="V438" s="305" t="s">
        <v>1320</v>
      </c>
      <c r="W438" s="305"/>
      <c r="X438" s="771"/>
    </row>
    <row r="439" spans="1:24" ht="14.15" customHeight="1" x14ac:dyDescent="0.3">
      <c r="A439" s="394" t="s">
        <v>212</v>
      </c>
      <c r="B439" s="395" t="s">
        <v>885</v>
      </c>
      <c r="C439" s="395" t="s">
        <v>940</v>
      </c>
      <c r="D439" s="305" t="s">
        <v>953</v>
      </c>
      <c r="E439" s="304" t="s">
        <v>2840</v>
      </c>
      <c r="F439" s="394" t="s">
        <v>194</v>
      </c>
      <c r="G439" s="396" t="s">
        <v>186</v>
      </c>
      <c r="H439" s="304" t="s">
        <v>186</v>
      </c>
      <c r="I439" s="386" t="s">
        <v>92</v>
      </c>
      <c r="J439" s="397" t="s">
        <v>2065</v>
      </c>
      <c r="K439" s="398" t="s">
        <v>92</v>
      </c>
      <c r="L439" s="398" t="s">
        <v>92</v>
      </c>
      <c r="M439" s="389" t="s">
        <v>95</v>
      </c>
      <c r="N439" s="399" t="s">
        <v>1217</v>
      </c>
      <c r="O439" s="400" t="s">
        <v>1177</v>
      </c>
      <c r="P439" s="399" t="s">
        <v>700</v>
      </c>
      <c r="Q439" s="305" t="s">
        <v>95</v>
      </c>
      <c r="R439" s="401" t="s">
        <v>1234</v>
      </c>
      <c r="S439" s="305" t="s">
        <v>1252</v>
      </c>
      <c r="T439" s="401" t="s">
        <v>1264</v>
      </c>
      <c r="U439" s="403" t="s">
        <v>1163</v>
      </c>
      <c r="V439" s="305" t="s">
        <v>1320</v>
      </c>
      <c r="W439" s="305"/>
      <c r="X439" s="771"/>
    </row>
    <row r="440" spans="1:24" s="2" customFormat="1" ht="14.25" customHeight="1" x14ac:dyDescent="0.3">
      <c r="A440" s="394" t="s">
        <v>212</v>
      </c>
      <c r="B440" s="395" t="s">
        <v>885</v>
      </c>
      <c r="C440" s="395" t="s">
        <v>940</v>
      </c>
      <c r="D440" s="305" t="s">
        <v>955</v>
      </c>
      <c r="E440" s="304" t="s">
        <v>2841</v>
      </c>
      <c r="F440" s="394" t="s">
        <v>194</v>
      </c>
      <c r="G440" s="396" t="s">
        <v>186</v>
      </c>
      <c r="H440" s="304" t="s">
        <v>186</v>
      </c>
      <c r="I440" s="386" t="s">
        <v>92</v>
      </c>
      <c r="J440" s="397" t="s">
        <v>2065</v>
      </c>
      <c r="K440" s="398" t="s">
        <v>92</v>
      </c>
      <c r="L440" s="398" t="s">
        <v>92</v>
      </c>
      <c r="M440" s="389" t="s">
        <v>95</v>
      </c>
      <c r="N440" s="399" t="s">
        <v>1217</v>
      </c>
      <c r="O440" s="400" t="s">
        <v>1177</v>
      </c>
      <c r="P440" s="399" t="s">
        <v>700</v>
      </c>
      <c r="Q440" s="305" t="s">
        <v>95</v>
      </c>
      <c r="R440" s="401" t="s">
        <v>1234</v>
      </c>
      <c r="S440" s="305" t="s">
        <v>1252</v>
      </c>
      <c r="T440" s="401" t="s">
        <v>1264</v>
      </c>
      <c r="U440" s="403" t="s">
        <v>1163</v>
      </c>
      <c r="V440" s="305" t="s">
        <v>1320</v>
      </c>
      <c r="W440" s="305"/>
      <c r="X440" s="771"/>
    </row>
    <row r="441" spans="1:24" s="2" customFormat="1" ht="14.25" customHeight="1" x14ac:dyDescent="0.3">
      <c r="A441" s="394" t="s">
        <v>212</v>
      </c>
      <c r="B441" s="395" t="s">
        <v>885</v>
      </c>
      <c r="C441" s="395" t="s">
        <v>940</v>
      </c>
      <c r="D441" s="305" t="s">
        <v>957</v>
      </c>
      <c r="E441" s="304" t="s">
        <v>2842</v>
      </c>
      <c r="F441" s="394" t="s">
        <v>194</v>
      </c>
      <c r="G441" s="396" t="s">
        <v>186</v>
      </c>
      <c r="H441" s="304" t="s">
        <v>186</v>
      </c>
      <c r="I441" s="386" t="s">
        <v>92</v>
      </c>
      <c r="J441" s="397" t="s">
        <v>2065</v>
      </c>
      <c r="K441" s="398" t="s">
        <v>92</v>
      </c>
      <c r="L441" s="398" t="s">
        <v>92</v>
      </c>
      <c r="M441" s="389" t="s">
        <v>95</v>
      </c>
      <c r="N441" s="399" t="s">
        <v>1217</v>
      </c>
      <c r="O441" s="400" t="s">
        <v>1177</v>
      </c>
      <c r="P441" s="399" t="s">
        <v>700</v>
      </c>
      <c r="Q441" s="305" t="s">
        <v>95</v>
      </c>
      <c r="R441" s="401" t="s">
        <v>1234</v>
      </c>
      <c r="S441" s="305" t="s">
        <v>1252</v>
      </c>
      <c r="T441" s="401" t="s">
        <v>1264</v>
      </c>
      <c r="U441" s="403" t="s">
        <v>1163</v>
      </c>
      <c r="V441" s="305" t="s">
        <v>1320</v>
      </c>
      <c r="W441" s="305"/>
      <c r="X441" s="771"/>
    </row>
    <row r="442" spans="1:24" s="2" customFormat="1" ht="14.25" customHeight="1" x14ac:dyDescent="0.3">
      <c r="A442" s="394" t="s">
        <v>212</v>
      </c>
      <c r="B442" s="395" t="s">
        <v>885</v>
      </c>
      <c r="C442" s="395" t="s">
        <v>940</v>
      </c>
      <c r="D442" s="305" t="s">
        <v>959</v>
      </c>
      <c r="E442" s="304" t="s">
        <v>2843</v>
      </c>
      <c r="F442" s="394" t="s">
        <v>194</v>
      </c>
      <c r="G442" s="396" t="s">
        <v>186</v>
      </c>
      <c r="H442" s="304" t="s">
        <v>186</v>
      </c>
      <c r="I442" s="386" t="s">
        <v>92</v>
      </c>
      <c r="J442" s="397" t="s">
        <v>2065</v>
      </c>
      <c r="K442" s="398" t="s">
        <v>92</v>
      </c>
      <c r="L442" s="398" t="s">
        <v>92</v>
      </c>
      <c r="M442" s="389" t="s">
        <v>95</v>
      </c>
      <c r="N442" s="399" t="s">
        <v>1217</v>
      </c>
      <c r="O442" s="400" t="s">
        <v>1177</v>
      </c>
      <c r="P442" s="399" t="s">
        <v>700</v>
      </c>
      <c r="Q442" s="305" t="s">
        <v>95</v>
      </c>
      <c r="R442" s="401" t="s">
        <v>1234</v>
      </c>
      <c r="S442" s="305" t="s">
        <v>1252</v>
      </c>
      <c r="T442" s="401" t="s">
        <v>1264</v>
      </c>
      <c r="U442" s="403" t="s">
        <v>1163</v>
      </c>
      <c r="V442" s="305" t="s">
        <v>1320</v>
      </c>
      <c r="W442" s="305"/>
      <c r="X442" s="771"/>
    </row>
    <row r="443" spans="1:24" s="2" customFormat="1" ht="14.25" customHeight="1" x14ac:dyDescent="0.3">
      <c r="A443" s="394" t="s">
        <v>212</v>
      </c>
      <c r="B443" s="395" t="s">
        <v>885</v>
      </c>
      <c r="C443" s="395" t="s">
        <v>940</v>
      </c>
      <c r="D443" s="305" t="s">
        <v>961</v>
      </c>
      <c r="E443" s="304" t="s">
        <v>2844</v>
      </c>
      <c r="F443" s="394" t="s">
        <v>194</v>
      </c>
      <c r="G443" s="396" t="s">
        <v>186</v>
      </c>
      <c r="H443" s="304" t="s">
        <v>186</v>
      </c>
      <c r="I443" s="386" t="s">
        <v>92</v>
      </c>
      <c r="J443" s="397" t="s">
        <v>2065</v>
      </c>
      <c r="K443" s="398" t="s">
        <v>92</v>
      </c>
      <c r="L443" s="398" t="s">
        <v>92</v>
      </c>
      <c r="M443" s="389" t="s">
        <v>95</v>
      </c>
      <c r="N443" s="399" t="s">
        <v>1217</v>
      </c>
      <c r="O443" s="400" t="s">
        <v>1177</v>
      </c>
      <c r="P443" s="399" t="s">
        <v>700</v>
      </c>
      <c r="Q443" s="305" t="s">
        <v>95</v>
      </c>
      <c r="R443" s="401" t="s">
        <v>1234</v>
      </c>
      <c r="S443" s="305" t="s">
        <v>1252</v>
      </c>
      <c r="T443" s="401" t="s">
        <v>1264</v>
      </c>
      <c r="U443" s="403" t="s">
        <v>1163</v>
      </c>
      <c r="V443" s="305" t="s">
        <v>1320</v>
      </c>
      <c r="W443" s="305"/>
      <c r="X443" s="771"/>
    </row>
    <row r="444" spans="1:24" ht="14.25" customHeight="1" x14ac:dyDescent="0.3">
      <c r="A444" s="394" t="s">
        <v>212</v>
      </c>
      <c r="B444" s="395" t="s">
        <v>885</v>
      </c>
      <c r="C444" s="395" t="s">
        <v>940</v>
      </c>
      <c r="D444" s="305" t="s">
        <v>963</v>
      </c>
      <c r="E444" s="304" t="s">
        <v>2845</v>
      </c>
      <c r="F444" s="394" t="s">
        <v>194</v>
      </c>
      <c r="G444" s="396" t="s">
        <v>186</v>
      </c>
      <c r="H444" s="304" t="s">
        <v>186</v>
      </c>
      <c r="I444" s="386" t="s">
        <v>92</v>
      </c>
      <c r="J444" s="397" t="s">
        <v>2065</v>
      </c>
      <c r="K444" s="398" t="s">
        <v>92</v>
      </c>
      <c r="L444" s="398" t="s">
        <v>92</v>
      </c>
      <c r="M444" s="389" t="s">
        <v>95</v>
      </c>
      <c r="N444" s="399" t="s">
        <v>1217</v>
      </c>
      <c r="O444" s="400" t="s">
        <v>1177</v>
      </c>
      <c r="P444" s="399" t="s">
        <v>700</v>
      </c>
      <c r="Q444" s="305" t="s">
        <v>95</v>
      </c>
      <c r="R444" s="401" t="s">
        <v>1234</v>
      </c>
      <c r="S444" s="305" t="s">
        <v>1252</v>
      </c>
      <c r="T444" s="401" t="s">
        <v>1264</v>
      </c>
      <c r="U444" s="403" t="s">
        <v>1163</v>
      </c>
      <c r="V444" s="305" t="s">
        <v>1320</v>
      </c>
      <c r="W444" s="305"/>
      <c r="X444" s="771"/>
    </row>
    <row r="445" spans="1:24" ht="14.15" customHeight="1" x14ac:dyDescent="0.3">
      <c r="A445" s="394" t="s">
        <v>212</v>
      </c>
      <c r="B445" s="395" t="s">
        <v>885</v>
      </c>
      <c r="C445" s="395" t="s">
        <v>940</v>
      </c>
      <c r="D445" s="305" t="s">
        <v>965</v>
      </c>
      <c r="E445" s="304" t="s">
        <v>2846</v>
      </c>
      <c r="F445" s="394" t="s">
        <v>194</v>
      </c>
      <c r="G445" s="396" t="s">
        <v>186</v>
      </c>
      <c r="H445" s="304" t="s">
        <v>186</v>
      </c>
      <c r="I445" s="386" t="s">
        <v>92</v>
      </c>
      <c r="J445" s="397" t="s">
        <v>2065</v>
      </c>
      <c r="K445" s="398" t="s">
        <v>92</v>
      </c>
      <c r="L445" s="398" t="s">
        <v>92</v>
      </c>
      <c r="M445" s="389" t="s">
        <v>95</v>
      </c>
      <c r="N445" s="399" t="s">
        <v>1217</v>
      </c>
      <c r="O445" s="400" t="s">
        <v>1177</v>
      </c>
      <c r="P445" s="399" t="s">
        <v>700</v>
      </c>
      <c r="Q445" s="305" t="s">
        <v>95</v>
      </c>
      <c r="R445" s="401" t="s">
        <v>1234</v>
      </c>
      <c r="S445" s="305" t="s">
        <v>1252</v>
      </c>
      <c r="T445" s="401" t="s">
        <v>1264</v>
      </c>
      <c r="U445" s="403" t="s">
        <v>1163</v>
      </c>
      <c r="V445" s="305" t="s">
        <v>1320</v>
      </c>
      <c r="W445" s="305"/>
      <c r="X445" s="771"/>
    </row>
    <row r="446" spans="1:24" ht="14.5" customHeight="1" x14ac:dyDescent="0.3">
      <c r="A446" s="394" t="s">
        <v>212</v>
      </c>
      <c r="B446" s="395" t="s">
        <v>885</v>
      </c>
      <c r="C446" s="395" t="s">
        <v>940</v>
      </c>
      <c r="D446" s="305" t="s">
        <v>967</v>
      </c>
      <c r="E446" s="304" t="s">
        <v>2847</v>
      </c>
      <c r="F446" s="394" t="s">
        <v>194</v>
      </c>
      <c r="G446" s="396" t="s">
        <v>186</v>
      </c>
      <c r="H446" s="304" t="s">
        <v>186</v>
      </c>
      <c r="I446" s="386" t="s">
        <v>92</v>
      </c>
      <c r="J446" s="397" t="s">
        <v>2065</v>
      </c>
      <c r="K446" s="398" t="s">
        <v>92</v>
      </c>
      <c r="L446" s="398" t="s">
        <v>92</v>
      </c>
      <c r="M446" s="389" t="s">
        <v>95</v>
      </c>
      <c r="N446" s="399" t="s">
        <v>1217</v>
      </c>
      <c r="O446" s="400" t="s">
        <v>1177</v>
      </c>
      <c r="P446" s="399" t="s">
        <v>700</v>
      </c>
      <c r="Q446" s="305" t="s">
        <v>95</v>
      </c>
      <c r="R446" s="401" t="s">
        <v>1234</v>
      </c>
      <c r="S446" s="305" t="s">
        <v>1252</v>
      </c>
      <c r="T446" s="401" t="s">
        <v>1264</v>
      </c>
      <c r="U446" s="403" t="s">
        <v>1163</v>
      </c>
      <c r="V446" s="305" t="s">
        <v>1320</v>
      </c>
      <c r="W446" s="305"/>
      <c r="X446" s="771"/>
    </row>
    <row r="447" spans="1:24" ht="14.5" customHeight="1" x14ac:dyDescent="0.3">
      <c r="A447" s="394" t="s">
        <v>212</v>
      </c>
      <c r="B447" s="395" t="s">
        <v>885</v>
      </c>
      <c r="C447" s="395" t="s">
        <v>940</v>
      </c>
      <c r="D447" s="305" t="s">
        <v>969</v>
      </c>
      <c r="E447" s="304" t="s">
        <v>2848</v>
      </c>
      <c r="F447" s="394" t="s">
        <v>194</v>
      </c>
      <c r="G447" s="396" t="s">
        <v>186</v>
      </c>
      <c r="H447" s="304" t="s">
        <v>186</v>
      </c>
      <c r="I447" s="386" t="s">
        <v>92</v>
      </c>
      <c r="J447" s="397" t="s">
        <v>2065</v>
      </c>
      <c r="K447" s="398" t="s">
        <v>92</v>
      </c>
      <c r="L447" s="398" t="s">
        <v>92</v>
      </c>
      <c r="M447" s="389" t="s">
        <v>95</v>
      </c>
      <c r="N447" s="399" t="s">
        <v>1217</v>
      </c>
      <c r="O447" s="400" t="s">
        <v>1177</v>
      </c>
      <c r="P447" s="399" t="s">
        <v>700</v>
      </c>
      <c r="Q447" s="305" t="s">
        <v>95</v>
      </c>
      <c r="R447" s="401" t="s">
        <v>1234</v>
      </c>
      <c r="S447" s="305" t="s">
        <v>1252</v>
      </c>
      <c r="T447" s="401" t="s">
        <v>1264</v>
      </c>
      <c r="U447" s="403" t="s">
        <v>1163</v>
      </c>
      <c r="V447" s="305" t="s">
        <v>1320</v>
      </c>
      <c r="W447" s="305"/>
      <c r="X447" s="771"/>
    </row>
    <row r="448" spans="1:24" s="2" customFormat="1" ht="14.25" customHeight="1" x14ac:dyDescent="0.3">
      <c r="A448" s="394" t="s">
        <v>212</v>
      </c>
      <c r="B448" s="395" t="s">
        <v>885</v>
      </c>
      <c r="C448" s="395" t="s">
        <v>940</v>
      </c>
      <c r="D448" s="305" t="s">
        <v>971</v>
      </c>
      <c r="E448" s="304" t="s">
        <v>2849</v>
      </c>
      <c r="F448" s="394" t="s">
        <v>194</v>
      </c>
      <c r="G448" s="396" t="s">
        <v>186</v>
      </c>
      <c r="H448" s="304" t="s">
        <v>186</v>
      </c>
      <c r="I448" s="386" t="s">
        <v>92</v>
      </c>
      <c r="J448" s="397" t="s">
        <v>2065</v>
      </c>
      <c r="K448" s="398" t="s">
        <v>92</v>
      </c>
      <c r="L448" s="398" t="s">
        <v>92</v>
      </c>
      <c r="M448" s="389" t="s">
        <v>95</v>
      </c>
      <c r="N448" s="399" t="s">
        <v>1217</v>
      </c>
      <c r="O448" s="400" t="s">
        <v>1177</v>
      </c>
      <c r="P448" s="399" t="s">
        <v>700</v>
      </c>
      <c r="Q448" s="305" t="s">
        <v>95</v>
      </c>
      <c r="R448" s="401" t="s">
        <v>1234</v>
      </c>
      <c r="S448" s="305" t="s">
        <v>1252</v>
      </c>
      <c r="T448" s="401" t="s">
        <v>1264</v>
      </c>
      <c r="U448" s="403" t="s">
        <v>1163</v>
      </c>
      <c r="V448" s="305" t="s">
        <v>1320</v>
      </c>
      <c r="W448" s="305"/>
      <c r="X448" s="771"/>
    </row>
    <row r="449" spans="1:24" ht="14.25" customHeight="1" x14ac:dyDescent="0.3">
      <c r="A449" s="394" t="s">
        <v>212</v>
      </c>
      <c r="B449" s="395" t="s">
        <v>885</v>
      </c>
      <c r="C449" s="395" t="s">
        <v>940</v>
      </c>
      <c r="D449" s="305" t="s">
        <v>973</v>
      </c>
      <c r="E449" s="304" t="s">
        <v>2850</v>
      </c>
      <c r="F449" s="394" t="s">
        <v>194</v>
      </c>
      <c r="G449" s="396" t="s">
        <v>186</v>
      </c>
      <c r="H449" s="304" t="s">
        <v>186</v>
      </c>
      <c r="I449" s="386" t="s">
        <v>92</v>
      </c>
      <c r="J449" s="397" t="s">
        <v>2065</v>
      </c>
      <c r="K449" s="398" t="s">
        <v>92</v>
      </c>
      <c r="L449" s="398" t="s">
        <v>92</v>
      </c>
      <c r="M449" s="389" t="s">
        <v>95</v>
      </c>
      <c r="N449" s="399" t="s">
        <v>1217</v>
      </c>
      <c r="O449" s="400" t="s">
        <v>1177</v>
      </c>
      <c r="P449" s="399" t="s">
        <v>700</v>
      </c>
      <c r="Q449" s="305" t="s">
        <v>95</v>
      </c>
      <c r="R449" s="401" t="s">
        <v>1234</v>
      </c>
      <c r="S449" s="305" t="s">
        <v>1252</v>
      </c>
      <c r="T449" s="401" t="s">
        <v>1264</v>
      </c>
      <c r="U449" s="403" t="s">
        <v>1163</v>
      </c>
      <c r="V449" s="305" t="s">
        <v>1320</v>
      </c>
      <c r="W449" s="305"/>
      <c r="X449" s="771"/>
    </row>
    <row r="450" spans="1:24" ht="14.15" customHeight="1" x14ac:dyDescent="0.3">
      <c r="A450" s="394" t="s">
        <v>212</v>
      </c>
      <c r="B450" s="395" t="s">
        <v>885</v>
      </c>
      <c r="C450" s="395" t="s">
        <v>940</v>
      </c>
      <c r="D450" s="305" t="s">
        <v>975</v>
      </c>
      <c r="E450" s="304" t="s">
        <v>2851</v>
      </c>
      <c r="F450" s="394" t="s">
        <v>194</v>
      </c>
      <c r="G450" s="396" t="s">
        <v>186</v>
      </c>
      <c r="H450" s="304" t="s">
        <v>186</v>
      </c>
      <c r="I450" s="386" t="s">
        <v>92</v>
      </c>
      <c r="J450" s="397" t="s">
        <v>2065</v>
      </c>
      <c r="K450" s="398" t="s">
        <v>92</v>
      </c>
      <c r="L450" s="398" t="s">
        <v>92</v>
      </c>
      <c r="M450" s="389" t="s">
        <v>95</v>
      </c>
      <c r="N450" s="399" t="s">
        <v>1217</v>
      </c>
      <c r="O450" s="400" t="s">
        <v>1177</v>
      </c>
      <c r="P450" s="399" t="s">
        <v>700</v>
      </c>
      <c r="Q450" s="305" t="s">
        <v>95</v>
      </c>
      <c r="R450" s="401" t="s">
        <v>1234</v>
      </c>
      <c r="S450" s="305" t="s">
        <v>1252</v>
      </c>
      <c r="T450" s="401" t="s">
        <v>1264</v>
      </c>
      <c r="U450" s="403" t="s">
        <v>1163</v>
      </c>
      <c r="V450" s="305" t="s">
        <v>1320</v>
      </c>
      <c r="W450" s="305"/>
      <c r="X450" s="771"/>
    </row>
    <row r="451" spans="1:24" ht="14.5" customHeight="1" x14ac:dyDescent="0.3">
      <c r="A451" s="394" t="s">
        <v>212</v>
      </c>
      <c r="B451" s="395" t="s">
        <v>885</v>
      </c>
      <c r="C451" s="395" t="s">
        <v>977</v>
      </c>
      <c r="D451" s="305" t="s">
        <v>978</v>
      </c>
      <c r="E451" s="304" t="s">
        <v>2853</v>
      </c>
      <c r="F451" s="394" t="s">
        <v>194</v>
      </c>
      <c r="G451" s="396" t="s">
        <v>186</v>
      </c>
      <c r="H451" s="304" t="s">
        <v>186</v>
      </c>
      <c r="I451" s="386" t="s">
        <v>92</v>
      </c>
      <c r="J451" s="397" t="s">
        <v>2065</v>
      </c>
      <c r="K451" s="398" t="s">
        <v>92</v>
      </c>
      <c r="L451" s="398" t="s">
        <v>92</v>
      </c>
      <c r="M451" s="389" t="s">
        <v>95</v>
      </c>
      <c r="N451" s="399" t="s">
        <v>1217</v>
      </c>
      <c r="O451" s="400" t="s">
        <v>1177</v>
      </c>
      <c r="P451" s="399" t="s">
        <v>700</v>
      </c>
      <c r="Q451" s="305" t="s">
        <v>95</v>
      </c>
      <c r="R451" s="401" t="s">
        <v>1234</v>
      </c>
      <c r="S451" s="305" t="s">
        <v>1252</v>
      </c>
      <c r="T451" s="401" t="s">
        <v>1264</v>
      </c>
      <c r="U451" s="403" t="s">
        <v>1163</v>
      </c>
      <c r="V451" s="305" t="s">
        <v>1320</v>
      </c>
      <c r="W451" s="305"/>
      <c r="X451" s="771"/>
    </row>
    <row r="452" spans="1:24" ht="14.5" customHeight="1" x14ac:dyDescent="0.3">
      <c r="A452" s="394" t="s">
        <v>227</v>
      </c>
      <c r="B452" s="395" t="s">
        <v>985</v>
      </c>
      <c r="C452" s="395" t="s">
        <v>986</v>
      </c>
      <c r="D452" s="305" t="s">
        <v>987</v>
      </c>
      <c r="E452" s="304" t="s">
        <v>2857</v>
      </c>
      <c r="F452" s="394" t="s">
        <v>194</v>
      </c>
      <c r="G452" s="396" t="s">
        <v>186</v>
      </c>
      <c r="H452" s="304" t="s">
        <v>258</v>
      </c>
      <c r="I452" s="386" t="s">
        <v>1148</v>
      </c>
      <c r="J452" s="397" t="s">
        <v>2065</v>
      </c>
      <c r="K452" s="398" t="s">
        <v>1202</v>
      </c>
      <c r="L452" s="398" t="s">
        <v>1204</v>
      </c>
      <c r="M452" s="389" t="s">
        <v>102</v>
      </c>
      <c r="N452" s="399" t="s">
        <v>1220</v>
      </c>
      <c r="O452" s="400" t="s">
        <v>1198</v>
      </c>
      <c r="P452" s="399" t="s">
        <v>2067</v>
      </c>
      <c r="Q452" s="305" t="s">
        <v>1227</v>
      </c>
      <c r="R452" s="401" t="s">
        <v>1248</v>
      </c>
      <c r="S452" s="305" t="s">
        <v>1259</v>
      </c>
      <c r="T452" s="401" t="s">
        <v>1261</v>
      </c>
      <c r="U452" s="404" t="s">
        <v>1166</v>
      </c>
      <c r="V452" s="305" t="s">
        <v>1327</v>
      </c>
      <c r="W452" s="305"/>
      <c r="X452" s="771"/>
    </row>
    <row r="453" spans="1:24" ht="14.5" customHeight="1" x14ac:dyDescent="0.3">
      <c r="A453" s="394" t="s">
        <v>227</v>
      </c>
      <c r="B453" s="395" t="s">
        <v>985</v>
      </c>
      <c r="C453" s="406" t="s">
        <v>986</v>
      </c>
      <c r="D453" s="305" t="s">
        <v>989</v>
      </c>
      <c r="E453" s="304" t="s">
        <v>2870</v>
      </c>
      <c r="F453" s="394" t="s">
        <v>194</v>
      </c>
      <c r="G453" s="396" t="s">
        <v>186</v>
      </c>
      <c r="H453" s="304" t="s">
        <v>258</v>
      </c>
      <c r="I453" s="386" t="s">
        <v>1148</v>
      </c>
      <c r="J453" s="397" t="s">
        <v>94</v>
      </c>
      <c r="K453" s="398" t="s">
        <v>94</v>
      </c>
      <c r="L453" s="398" t="s">
        <v>94</v>
      </c>
      <c r="M453" s="389" t="s">
        <v>111</v>
      </c>
      <c r="N453" s="399" t="s">
        <v>1220</v>
      </c>
      <c r="O453" s="400" t="s">
        <v>1198</v>
      </c>
      <c r="P453" s="399" t="s">
        <v>2067</v>
      </c>
      <c r="Q453" s="305" t="s">
        <v>1227</v>
      </c>
      <c r="R453" s="401" t="s">
        <v>1248</v>
      </c>
      <c r="S453" s="305" t="s">
        <v>1259</v>
      </c>
      <c r="T453" s="401" t="s">
        <v>1261</v>
      </c>
      <c r="U453" s="404" t="s">
        <v>1166</v>
      </c>
      <c r="V453" s="305" t="s">
        <v>1327</v>
      </c>
      <c r="W453" s="305"/>
      <c r="X453" s="771"/>
    </row>
    <row r="454" spans="1:24" ht="14.5" customHeight="1" x14ac:dyDescent="0.3">
      <c r="A454" s="394" t="s">
        <v>227</v>
      </c>
      <c r="B454" s="395" t="s">
        <v>985</v>
      </c>
      <c r="C454" s="406" t="s">
        <v>986</v>
      </c>
      <c r="D454" s="305" t="s">
        <v>991</v>
      </c>
      <c r="E454" s="304" t="s">
        <v>2874</v>
      </c>
      <c r="F454" s="394" t="s">
        <v>194</v>
      </c>
      <c r="G454" s="396" t="s">
        <v>186</v>
      </c>
      <c r="H454" s="304" t="s">
        <v>258</v>
      </c>
      <c r="I454" s="386" t="s">
        <v>1148</v>
      </c>
      <c r="J454" s="397" t="s">
        <v>94</v>
      </c>
      <c r="K454" s="398" t="s">
        <v>94</v>
      </c>
      <c r="L454" s="398" t="s">
        <v>94</v>
      </c>
      <c r="M454" s="389" t="s">
        <v>111</v>
      </c>
      <c r="N454" s="399" t="s">
        <v>1220</v>
      </c>
      <c r="O454" s="400" t="s">
        <v>1198</v>
      </c>
      <c r="P454" s="399" t="s">
        <v>2067</v>
      </c>
      <c r="Q454" s="305" t="s">
        <v>1227</v>
      </c>
      <c r="R454" s="401" t="s">
        <v>1248</v>
      </c>
      <c r="S454" s="305" t="s">
        <v>1259</v>
      </c>
      <c r="T454" s="401" t="s">
        <v>1261</v>
      </c>
      <c r="U454" s="404" t="s">
        <v>1166</v>
      </c>
      <c r="V454" s="305" t="s">
        <v>1327</v>
      </c>
      <c r="W454" s="305"/>
      <c r="X454" s="771"/>
    </row>
    <row r="455" spans="1:24" ht="14.5" customHeight="1" x14ac:dyDescent="0.3">
      <c r="A455" s="394" t="s">
        <v>227</v>
      </c>
      <c r="B455" s="395" t="s">
        <v>985</v>
      </c>
      <c r="C455" s="395" t="s">
        <v>993</v>
      </c>
      <c r="D455" s="305" t="s">
        <v>596</v>
      </c>
      <c r="E455" s="304" t="s">
        <v>2862</v>
      </c>
      <c r="F455" s="394" t="s">
        <v>194</v>
      </c>
      <c r="G455" s="396" t="s">
        <v>186</v>
      </c>
      <c r="H455" s="304" t="s">
        <v>258</v>
      </c>
      <c r="I455" s="386" t="s">
        <v>111</v>
      </c>
      <c r="J455" s="397" t="s">
        <v>94</v>
      </c>
      <c r="K455" s="398" t="s">
        <v>94</v>
      </c>
      <c r="L455" s="398" t="s">
        <v>94</v>
      </c>
      <c r="M455" s="389" t="s">
        <v>111</v>
      </c>
      <c r="N455" s="399" t="s">
        <v>1220</v>
      </c>
      <c r="O455" s="400" t="s">
        <v>1198</v>
      </c>
      <c r="P455" s="399" t="s">
        <v>2067</v>
      </c>
      <c r="Q455" s="305" t="s">
        <v>1227</v>
      </c>
      <c r="R455" s="401" t="s">
        <v>1236</v>
      </c>
      <c r="S455" s="305" t="s">
        <v>1252</v>
      </c>
      <c r="T455" s="401" t="s">
        <v>1261</v>
      </c>
      <c r="U455" s="404" t="s">
        <v>1166</v>
      </c>
      <c r="V455" s="305" t="s">
        <v>1316</v>
      </c>
      <c r="W455" s="305"/>
      <c r="X455" s="771"/>
    </row>
    <row r="456" spans="1:24" ht="14.5" customHeight="1" x14ac:dyDescent="0.3">
      <c r="A456" s="394" t="s">
        <v>227</v>
      </c>
      <c r="B456" s="395" t="s">
        <v>985</v>
      </c>
      <c r="C456" s="395" t="s">
        <v>993</v>
      </c>
      <c r="D456" s="305" t="s">
        <v>598</v>
      </c>
      <c r="E456" s="304" t="s">
        <v>2869</v>
      </c>
      <c r="F456" s="394" t="s">
        <v>194</v>
      </c>
      <c r="G456" s="396" t="s">
        <v>186</v>
      </c>
      <c r="H456" s="304" t="s">
        <v>258</v>
      </c>
      <c r="I456" s="386" t="s">
        <v>111</v>
      </c>
      <c r="J456" s="397" t="s">
        <v>94</v>
      </c>
      <c r="K456" s="398" t="s">
        <v>94</v>
      </c>
      <c r="L456" s="398" t="s">
        <v>94</v>
      </c>
      <c r="M456" s="389" t="s">
        <v>117</v>
      </c>
      <c r="N456" s="399" t="s">
        <v>1220</v>
      </c>
      <c r="O456" s="400" t="s">
        <v>1198</v>
      </c>
      <c r="P456" s="399" t="s">
        <v>2067</v>
      </c>
      <c r="Q456" s="305" t="s">
        <v>1227</v>
      </c>
      <c r="R456" s="401" t="s">
        <v>1236</v>
      </c>
      <c r="S456" s="305" t="s">
        <v>1252</v>
      </c>
      <c r="T456" s="401" t="s">
        <v>1261</v>
      </c>
      <c r="U456" s="404" t="s">
        <v>1166</v>
      </c>
      <c r="V456" s="305" t="s">
        <v>1328</v>
      </c>
      <c r="W456" s="305"/>
      <c r="X456" s="771"/>
    </row>
    <row r="457" spans="1:24" ht="15" customHeight="1" x14ac:dyDescent="0.3">
      <c r="A457" s="394" t="s">
        <v>227</v>
      </c>
      <c r="B457" s="395" t="s">
        <v>985</v>
      </c>
      <c r="C457" s="395" t="s">
        <v>993</v>
      </c>
      <c r="D457" s="305" t="s">
        <v>599</v>
      </c>
      <c r="E457" s="304" t="s">
        <v>2875</v>
      </c>
      <c r="F457" s="394" t="s">
        <v>194</v>
      </c>
      <c r="G457" s="396" t="s">
        <v>186</v>
      </c>
      <c r="H457" s="304" t="s">
        <v>258</v>
      </c>
      <c r="I457" s="386" t="s">
        <v>111</v>
      </c>
      <c r="J457" s="397" t="s">
        <v>94</v>
      </c>
      <c r="K457" s="398" t="s">
        <v>94</v>
      </c>
      <c r="L457" s="398" t="s">
        <v>94</v>
      </c>
      <c r="M457" s="389" t="s">
        <v>111</v>
      </c>
      <c r="N457" s="399" t="s">
        <v>1220</v>
      </c>
      <c r="O457" s="400" t="s">
        <v>1198</v>
      </c>
      <c r="P457" s="399" t="s">
        <v>2067</v>
      </c>
      <c r="Q457" s="305" t="s">
        <v>1227</v>
      </c>
      <c r="R457" s="401" t="s">
        <v>1236</v>
      </c>
      <c r="S457" s="305" t="s">
        <v>1252</v>
      </c>
      <c r="T457" s="401" t="s">
        <v>1261</v>
      </c>
      <c r="U457" s="404" t="s">
        <v>1166</v>
      </c>
      <c r="V457" s="305" t="s">
        <v>1316</v>
      </c>
      <c r="W457" s="305"/>
      <c r="X457" s="771"/>
    </row>
    <row r="458" spans="1:24" ht="15" customHeight="1" x14ac:dyDescent="0.3">
      <c r="A458" s="394" t="s">
        <v>227</v>
      </c>
      <c r="B458" s="395" t="s">
        <v>235</v>
      </c>
      <c r="C458" s="395" t="s">
        <v>994</v>
      </c>
      <c r="D458" s="305" t="s">
        <v>995</v>
      </c>
      <c r="E458" s="304" t="s">
        <v>2856</v>
      </c>
      <c r="F458" s="394" t="s">
        <v>194</v>
      </c>
      <c r="G458" s="396" t="s">
        <v>186</v>
      </c>
      <c r="H458" s="304" t="s">
        <v>186</v>
      </c>
      <c r="I458" s="386" t="s">
        <v>111</v>
      </c>
      <c r="J458" s="397" t="s">
        <v>94</v>
      </c>
      <c r="K458" s="398" t="s">
        <v>94</v>
      </c>
      <c r="L458" s="398" t="s">
        <v>94</v>
      </c>
      <c r="M458" s="389" t="s">
        <v>111</v>
      </c>
      <c r="N458" s="399" t="s">
        <v>1220</v>
      </c>
      <c r="O458" s="400" t="s">
        <v>1198</v>
      </c>
      <c r="P458" s="399" t="s">
        <v>2067</v>
      </c>
      <c r="Q458" s="305" t="s">
        <v>1227</v>
      </c>
      <c r="R458" s="401" t="s">
        <v>1236</v>
      </c>
      <c r="S458" s="305" t="s">
        <v>1252</v>
      </c>
      <c r="T458" s="401" t="s">
        <v>1169</v>
      </c>
      <c r="U458" s="404" t="s">
        <v>1169</v>
      </c>
      <c r="V458" s="305" t="s">
        <v>1169</v>
      </c>
      <c r="W458" s="305"/>
      <c r="X458" s="771"/>
    </row>
    <row r="459" spans="1:24" ht="14.5" customHeight="1" x14ac:dyDescent="0.3">
      <c r="A459" s="394" t="s">
        <v>227</v>
      </c>
      <c r="B459" s="395" t="s">
        <v>235</v>
      </c>
      <c r="C459" s="395" t="s">
        <v>994</v>
      </c>
      <c r="D459" s="305" t="s">
        <v>997</v>
      </c>
      <c r="E459" s="304" t="s">
        <v>2865</v>
      </c>
      <c r="F459" s="394" t="s">
        <v>194</v>
      </c>
      <c r="G459" s="396" t="s">
        <v>186</v>
      </c>
      <c r="H459" s="304" t="s">
        <v>186</v>
      </c>
      <c r="I459" s="386" t="s">
        <v>111</v>
      </c>
      <c r="J459" s="397" t="s">
        <v>94</v>
      </c>
      <c r="K459" s="398" t="s">
        <v>94</v>
      </c>
      <c r="L459" s="398" t="s">
        <v>94</v>
      </c>
      <c r="M459" s="389" t="s">
        <v>111</v>
      </c>
      <c r="N459" s="281" t="s">
        <v>1220</v>
      </c>
      <c r="O459" s="413" t="s">
        <v>1198</v>
      </c>
      <c r="P459" s="281" t="s">
        <v>2067</v>
      </c>
      <c r="Q459" s="305" t="s">
        <v>1227</v>
      </c>
      <c r="R459" s="401" t="s">
        <v>1236</v>
      </c>
      <c r="S459" s="305" t="s">
        <v>1252</v>
      </c>
      <c r="T459" s="401" t="s">
        <v>1169</v>
      </c>
      <c r="U459" s="404" t="s">
        <v>1169</v>
      </c>
      <c r="V459" s="305" t="s">
        <v>1169</v>
      </c>
      <c r="W459" s="305"/>
      <c r="X459" s="771"/>
    </row>
    <row r="460" spans="1:24" ht="15" customHeight="1" x14ac:dyDescent="0.3">
      <c r="A460" s="394" t="s">
        <v>227</v>
      </c>
      <c r="B460" s="395" t="s">
        <v>235</v>
      </c>
      <c r="C460" s="395" t="s">
        <v>994</v>
      </c>
      <c r="D460" s="305" t="s">
        <v>235</v>
      </c>
      <c r="E460" s="304" t="s">
        <v>2867</v>
      </c>
      <c r="F460" s="394" t="s">
        <v>194</v>
      </c>
      <c r="G460" s="396" t="s">
        <v>186</v>
      </c>
      <c r="H460" s="304" t="s">
        <v>186</v>
      </c>
      <c r="I460" s="386" t="s">
        <v>111</v>
      </c>
      <c r="J460" s="397" t="s">
        <v>94</v>
      </c>
      <c r="K460" s="398" t="s">
        <v>94</v>
      </c>
      <c r="L460" s="398" t="s">
        <v>94</v>
      </c>
      <c r="M460" s="389" t="s">
        <v>111</v>
      </c>
      <c r="N460" s="281" t="s">
        <v>1220</v>
      </c>
      <c r="O460" s="413" t="s">
        <v>1198</v>
      </c>
      <c r="P460" s="281" t="s">
        <v>2067</v>
      </c>
      <c r="Q460" s="305" t="s">
        <v>1227</v>
      </c>
      <c r="R460" s="401" t="s">
        <v>1236</v>
      </c>
      <c r="S460" s="305" t="s">
        <v>1252</v>
      </c>
      <c r="T460" s="401" t="s">
        <v>1169</v>
      </c>
      <c r="U460" s="404" t="s">
        <v>1169</v>
      </c>
      <c r="V460" s="305" t="s">
        <v>1169</v>
      </c>
      <c r="W460" s="305"/>
      <c r="X460" s="771"/>
    </row>
    <row r="461" spans="1:24" ht="15" customHeight="1" x14ac:dyDescent="0.3">
      <c r="A461" s="394" t="s">
        <v>227</v>
      </c>
      <c r="B461" s="395" t="s">
        <v>235</v>
      </c>
      <c r="C461" s="395" t="s">
        <v>994</v>
      </c>
      <c r="D461" s="305" t="s">
        <v>117</v>
      </c>
      <c r="E461" s="304" t="s">
        <v>2868</v>
      </c>
      <c r="F461" s="394" t="s">
        <v>194</v>
      </c>
      <c r="G461" s="396" t="s">
        <v>186</v>
      </c>
      <c r="H461" s="304" t="s">
        <v>186</v>
      </c>
      <c r="I461" s="386" t="s">
        <v>111</v>
      </c>
      <c r="J461" s="397" t="s">
        <v>94</v>
      </c>
      <c r="K461" s="398" t="s">
        <v>94</v>
      </c>
      <c r="L461" s="398" t="s">
        <v>94</v>
      </c>
      <c r="M461" s="389" t="s">
        <v>117</v>
      </c>
      <c r="N461" s="281" t="s">
        <v>1220</v>
      </c>
      <c r="O461" s="413" t="s">
        <v>1198</v>
      </c>
      <c r="P461" s="281" t="s">
        <v>2067</v>
      </c>
      <c r="Q461" s="305" t="s">
        <v>1227</v>
      </c>
      <c r="R461" s="401" t="s">
        <v>1236</v>
      </c>
      <c r="S461" s="305" t="s">
        <v>1252</v>
      </c>
      <c r="T461" s="401" t="s">
        <v>1169</v>
      </c>
      <c r="U461" s="404" t="s">
        <v>1169</v>
      </c>
      <c r="V461" s="305" t="s">
        <v>1169</v>
      </c>
      <c r="W461" s="305"/>
      <c r="X461" s="771"/>
    </row>
    <row r="462" spans="1:24" ht="14.15" customHeight="1" x14ac:dyDescent="0.3">
      <c r="A462" s="394" t="s">
        <v>227</v>
      </c>
      <c r="B462" s="395" t="s">
        <v>235</v>
      </c>
      <c r="C462" s="395" t="s">
        <v>236</v>
      </c>
      <c r="D462" s="305" t="s">
        <v>1000</v>
      </c>
      <c r="E462" s="304" t="s">
        <v>2863</v>
      </c>
      <c r="F462" s="394" t="s">
        <v>194</v>
      </c>
      <c r="G462" s="396" t="s">
        <v>186</v>
      </c>
      <c r="H462" s="304" t="s">
        <v>258</v>
      </c>
      <c r="I462" s="386" t="s">
        <v>111</v>
      </c>
      <c r="J462" s="397" t="s">
        <v>94</v>
      </c>
      <c r="K462" s="398" t="s">
        <v>94</v>
      </c>
      <c r="L462" s="398" t="s">
        <v>94</v>
      </c>
      <c r="M462" s="389" t="s">
        <v>111</v>
      </c>
      <c r="N462" s="399" t="s">
        <v>1220</v>
      </c>
      <c r="O462" s="400" t="s">
        <v>1198</v>
      </c>
      <c r="P462" s="399" t="s">
        <v>2067</v>
      </c>
      <c r="Q462" s="305" t="s">
        <v>1227</v>
      </c>
      <c r="R462" s="401" t="s">
        <v>1236</v>
      </c>
      <c r="S462" s="305" t="s">
        <v>1252</v>
      </c>
      <c r="T462" s="401" t="s">
        <v>1261</v>
      </c>
      <c r="U462" s="404" t="s">
        <v>1166</v>
      </c>
      <c r="V462" s="305" t="s">
        <v>236</v>
      </c>
      <c r="W462" s="305"/>
      <c r="X462" s="771"/>
    </row>
    <row r="463" spans="1:24" ht="14.5" customHeight="1" x14ac:dyDescent="0.3">
      <c r="A463" s="394" t="s">
        <v>227</v>
      </c>
      <c r="B463" s="395" t="s">
        <v>235</v>
      </c>
      <c r="C463" s="395" t="s">
        <v>236</v>
      </c>
      <c r="D463" s="305" t="s">
        <v>1002</v>
      </c>
      <c r="E463" s="304" t="s">
        <v>2864</v>
      </c>
      <c r="F463" s="394" t="s">
        <v>194</v>
      </c>
      <c r="G463" s="396" t="s">
        <v>186</v>
      </c>
      <c r="H463" s="304" t="s">
        <v>258</v>
      </c>
      <c r="I463" s="386" t="s">
        <v>111</v>
      </c>
      <c r="J463" s="397" t="s">
        <v>94</v>
      </c>
      <c r="K463" s="398" t="s">
        <v>94</v>
      </c>
      <c r="L463" s="398" t="s">
        <v>94</v>
      </c>
      <c r="M463" s="389" t="s">
        <v>111</v>
      </c>
      <c r="N463" s="399" t="s">
        <v>1220</v>
      </c>
      <c r="O463" s="400" t="s">
        <v>1198</v>
      </c>
      <c r="P463" s="399" t="s">
        <v>2067</v>
      </c>
      <c r="Q463" s="305" t="s">
        <v>1227</v>
      </c>
      <c r="R463" s="401" t="s">
        <v>1236</v>
      </c>
      <c r="S463" s="305" t="s">
        <v>1252</v>
      </c>
      <c r="T463" s="401" t="s">
        <v>1261</v>
      </c>
      <c r="U463" s="404" t="s">
        <v>1166</v>
      </c>
      <c r="V463" s="305" t="s">
        <v>236</v>
      </c>
      <c r="W463" s="305"/>
      <c r="X463" s="771"/>
    </row>
    <row r="464" spans="1:24" ht="14.5" customHeight="1" x14ac:dyDescent="0.3">
      <c r="A464" s="394" t="s">
        <v>227</v>
      </c>
      <c r="B464" s="395" t="s">
        <v>235</v>
      </c>
      <c r="C464" s="395" t="s">
        <v>236</v>
      </c>
      <c r="D464" s="305" t="s">
        <v>1004</v>
      </c>
      <c r="E464" s="304" t="s">
        <v>2866</v>
      </c>
      <c r="F464" s="394" t="s">
        <v>194</v>
      </c>
      <c r="G464" s="396" t="s">
        <v>186</v>
      </c>
      <c r="H464" s="304" t="s">
        <v>258</v>
      </c>
      <c r="I464" s="386" t="s">
        <v>111</v>
      </c>
      <c r="J464" s="397" t="s">
        <v>94</v>
      </c>
      <c r="K464" s="398" t="s">
        <v>94</v>
      </c>
      <c r="L464" s="398" t="s">
        <v>94</v>
      </c>
      <c r="M464" s="389" t="s">
        <v>111</v>
      </c>
      <c r="N464" s="399" t="s">
        <v>1220</v>
      </c>
      <c r="O464" s="400" t="s">
        <v>1198</v>
      </c>
      <c r="P464" s="399" t="s">
        <v>2067</v>
      </c>
      <c r="Q464" s="305" t="s">
        <v>1227</v>
      </c>
      <c r="R464" s="401" t="s">
        <v>1236</v>
      </c>
      <c r="S464" s="305" t="s">
        <v>1252</v>
      </c>
      <c r="T464" s="401" t="s">
        <v>1261</v>
      </c>
      <c r="U464" s="404" t="s">
        <v>1166</v>
      </c>
      <c r="V464" s="305" t="s">
        <v>236</v>
      </c>
      <c r="W464" s="305"/>
      <c r="X464" s="771"/>
    </row>
    <row r="465" spans="1:24" ht="15" customHeight="1" x14ac:dyDescent="0.3">
      <c r="A465" s="394" t="s">
        <v>227</v>
      </c>
      <c r="B465" s="395" t="s">
        <v>235</v>
      </c>
      <c r="C465" s="395" t="s">
        <v>236</v>
      </c>
      <c r="D465" s="305" t="s">
        <v>237</v>
      </c>
      <c r="E465" s="304" t="s">
        <v>2876</v>
      </c>
      <c r="F465" s="394" t="s">
        <v>194</v>
      </c>
      <c r="G465" s="396" t="s">
        <v>186</v>
      </c>
      <c r="H465" s="304" t="s">
        <v>258</v>
      </c>
      <c r="I465" s="386" t="s">
        <v>111</v>
      </c>
      <c r="J465" s="397" t="s">
        <v>94</v>
      </c>
      <c r="K465" s="398" t="s">
        <v>94</v>
      </c>
      <c r="L465" s="398" t="s">
        <v>94</v>
      </c>
      <c r="M465" s="389" t="s">
        <v>117</v>
      </c>
      <c r="N465" s="399" t="s">
        <v>1220</v>
      </c>
      <c r="O465" s="400" t="s">
        <v>1198</v>
      </c>
      <c r="P465" s="399" t="s">
        <v>2067</v>
      </c>
      <c r="Q465" s="305" t="s">
        <v>1227</v>
      </c>
      <c r="R465" s="401" t="s">
        <v>1236</v>
      </c>
      <c r="S465" s="305" t="s">
        <v>1252</v>
      </c>
      <c r="T465" s="401" t="s">
        <v>1261</v>
      </c>
      <c r="U465" s="404" t="s">
        <v>1166</v>
      </c>
      <c r="V465" s="305" t="s">
        <v>236</v>
      </c>
      <c r="W465" s="305"/>
      <c r="X465" s="771"/>
    </row>
    <row r="466" spans="1:24" ht="15" customHeight="1" x14ac:dyDescent="0.3">
      <c r="A466" s="394" t="s">
        <v>227</v>
      </c>
      <c r="B466" s="395" t="s">
        <v>1005</v>
      </c>
      <c r="C466" s="395" t="s">
        <v>1006</v>
      </c>
      <c r="D466" s="305" t="s">
        <v>623</v>
      </c>
      <c r="E466" s="304" t="s">
        <v>2871</v>
      </c>
      <c r="F466" s="394" t="s">
        <v>194</v>
      </c>
      <c r="G466" s="396" t="s">
        <v>186</v>
      </c>
      <c r="H466" s="304" t="s">
        <v>258</v>
      </c>
      <c r="I466" s="386" t="s">
        <v>111</v>
      </c>
      <c r="J466" s="397" t="s">
        <v>94</v>
      </c>
      <c r="K466" s="398" t="s">
        <v>94</v>
      </c>
      <c r="L466" s="398" t="s">
        <v>94</v>
      </c>
      <c r="M466" s="389" t="s">
        <v>111</v>
      </c>
      <c r="N466" s="399" t="s">
        <v>1220</v>
      </c>
      <c r="O466" s="400" t="s">
        <v>1198</v>
      </c>
      <c r="P466" s="399" t="s">
        <v>2067</v>
      </c>
      <c r="Q466" s="305" t="s">
        <v>1227</v>
      </c>
      <c r="R466" s="401" t="s">
        <v>1236</v>
      </c>
      <c r="S466" s="305" t="s">
        <v>1252</v>
      </c>
      <c r="T466" s="401" t="s">
        <v>1261</v>
      </c>
      <c r="U466" s="404" t="s">
        <v>1166</v>
      </c>
      <c r="V466" s="305" t="s">
        <v>1328</v>
      </c>
      <c r="W466" s="305"/>
      <c r="X466" s="771"/>
    </row>
    <row r="467" spans="1:24" ht="14.5" customHeight="1" x14ac:dyDescent="0.3">
      <c r="A467" s="394" t="s">
        <v>227</v>
      </c>
      <c r="B467" s="395" t="s">
        <v>1005</v>
      </c>
      <c r="C467" s="406" t="s">
        <v>1007</v>
      </c>
      <c r="D467" s="305" t="s">
        <v>624</v>
      </c>
      <c r="E467" s="304" t="s">
        <v>2872</v>
      </c>
      <c r="F467" s="394" t="s">
        <v>194</v>
      </c>
      <c r="G467" s="396" t="s">
        <v>186</v>
      </c>
      <c r="H467" s="304" t="s">
        <v>258</v>
      </c>
      <c r="I467" s="386" t="s">
        <v>1148</v>
      </c>
      <c r="J467" s="397" t="s">
        <v>2065</v>
      </c>
      <c r="K467" s="398" t="s">
        <v>1202</v>
      </c>
      <c r="L467" s="398" t="s">
        <v>1204</v>
      </c>
      <c r="M467" s="389" t="s">
        <v>102</v>
      </c>
      <c r="N467" s="399" t="s">
        <v>1220</v>
      </c>
      <c r="O467" s="400" t="s">
        <v>1198</v>
      </c>
      <c r="P467" s="399" t="s">
        <v>2067</v>
      </c>
      <c r="Q467" s="305" t="s">
        <v>1227</v>
      </c>
      <c r="R467" s="401" t="s">
        <v>1237</v>
      </c>
      <c r="S467" s="305" t="s">
        <v>1253</v>
      </c>
      <c r="T467" s="401" t="s">
        <v>1261</v>
      </c>
      <c r="U467" s="404" t="s">
        <v>1166</v>
      </c>
      <c r="V467" s="305" t="s">
        <v>1323</v>
      </c>
      <c r="W467" s="305"/>
      <c r="X467" s="771"/>
    </row>
    <row r="468" spans="1:24" ht="14.15" customHeight="1" x14ac:dyDescent="0.3">
      <c r="A468" s="394" t="s">
        <v>227</v>
      </c>
      <c r="B468" s="395" t="s">
        <v>1005</v>
      </c>
      <c r="C468" s="406" t="s">
        <v>1007</v>
      </c>
      <c r="D468" s="305" t="s">
        <v>625</v>
      </c>
      <c r="E468" s="304" t="s">
        <v>2873</v>
      </c>
      <c r="F468" s="394" t="s">
        <v>194</v>
      </c>
      <c r="G468" s="396" t="s">
        <v>186</v>
      </c>
      <c r="H468" s="304" t="s">
        <v>258</v>
      </c>
      <c r="I468" s="386" t="s">
        <v>1148</v>
      </c>
      <c r="J468" s="397" t="s">
        <v>2065</v>
      </c>
      <c r="K468" s="398" t="s">
        <v>1202</v>
      </c>
      <c r="L468" s="398" t="s">
        <v>1204</v>
      </c>
      <c r="M468" s="389" t="s">
        <v>102</v>
      </c>
      <c r="N468" s="399" t="s">
        <v>1220</v>
      </c>
      <c r="O468" s="400" t="s">
        <v>1198</v>
      </c>
      <c r="P468" s="399" t="s">
        <v>2067</v>
      </c>
      <c r="Q468" s="305" t="s">
        <v>1227</v>
      </c>
      <c r="R468" s="401" t="s">
        <v>1237</v>
      </c>
      <c r="S468" s="305" t="s">
        <v>1253</v>
      </c>
      <c r="T468" s="401" t="s">
        <v>1261</v>
      </c>
      <c r="U468" s="404" t="s">
        <v>1166</v>
      </c>
      <c r="V468" s="305" t="s">
        <v>1323</v>
      </c>
      <c r="W468" s="305"/>
      <c r="X468" s="771"/>
    </row>
    <row r="469" spans="1:24" ht="14.5" customHeight="1" x14ac:dyDescent="0.3">
      <c r="A469" s="394" t="s">
        <v>227</v>
      </c>
      <c r="B469" s="395" t="s">
        <v>228</v>
      </c>
      <c r="C469" s="395" t="s">
        <v>1008</v>
      </c>
      <c r="D469" s="305" t="s">
        <v>500</v>
      </c>
      <c r="E469" s="304" t="s">
        <v>2858</v>
      </c>
      <c r="F469" s="394" t="s">
        <v>194</v>
      </c>
      <c r="G469" s="396" t="s">
        <v>186</v>
      </c>
      <c r="H469" s="304" t="s">
        <v>258</v>
      </c>
      <c r="I469" s="386" t="s">
        <v>111</v>
      </c>
      <c r="J469" s="397" t="s">
        <v>94</v>
      </c>
      <c r="K469" s="398" t="s">
        <v>94</v>
      </c>
      <c r="L469" s="398" t="s">
        <v>94</v>
      </c>
      <c r="M469" s="389" t="s">
        <v>111</v>
      </c>
      <c r="N469" s="399" t="s">
        <v>1220</v>
      </c>
      <c r="O469" s="400" t="s">
        <v>1198</v>
      </c>
      <c r="P469" s="399" t="s">
        <v>2067</v>
      </c>
      <c r="Q469" s="305" t="s">
        <v>1227</v>
      </c>
      <c r="R469" s="401" t="s">
        <v>1236</v>
      </c>
      <c r="S469" s="305" t="s">
        <v>1252</v>
      </c>
      <c r="T469" s="401" t="s">
        <v>1261</v>
      </c>
      <c r="U469" s="404" t="s">
        <v>1166</v>
      </c>
      <c r="V469" s="305" t="s">
        <v>236</v>
      </c>
      <c r="W469" s="305"/>
      <c r="X469" s="771"/>
    </row>
    <row r="470" spans="1:24" ht="15" customHeight="1" x14ac:dyDescent="0.3">
      <c r="A470" s="394" t="s">
        <v>227</v>
      </c>
      <c r="B470" s="395" t="s">
        <v>228</v>
      </c>
      <c r="C470" s="395" t="s">
        <v>1008</v>
      </c>
      <c r="D470" s="305" t="s">
        <v>502</v>
      </c>
      <c r="E470" s="304" t="s">
        <v>2859</v>
      </c>
      <c r="F470" s="394" t="s">
        <v>194</v>
      </c>
      <c r="G470" s="396" t="s">
        <v>186</v>
      </c>
      <c r="H470" s="304" t="s">
        <v>258</v>
      </c>
      <c r="I470" s="386" t="s">
        <v>111</v>
      </c>
      <c r="J470" s="397" t="s">
        <v>94</v>
      </c>
      <c r="K470" s="398" t="s">
        <v>94</v>
      </c>
      <c r="L470" s="398" t="s">
        <v>94</v>
      </c>
      <c r="M470" s="389" t="s">
        <v>111</v>
      </c>
      <c r="N470" s="399" t="s">
        <v>1220</v>
      </c>
      <c r="O470" s="400" t="s">
        <v>1198</v>
      </c>
      <c r="P470" s="399" t="s">
        <v>2067</v>
      </c>
      <c r="Q470" s="305" t="s">
        <v>1227</v>
      </c>
      <c r="R470" s="401" t="s">
        <v>1236</v>
      </c>
      <c r="S470" s="305" t="s">
        <v>1252</v>
      </c>
      <c r="T470" s="401" t="s">
        <v>1261</v>
      </c>
      <c r="U470" s="404" t="s">
        <v>1166</v>
      </c>
      <c r="V470" s="305" t="s">
        <v>236</v>
      </c>
      <c r="W470" s="305"/>
      <c r="X470" s="771"/>
    </row>
    <row r="471" spans="1:24" ht="15" customHeight="1" x14ac:dyDescent="0.3">
      <c r="A471" s="394" t="s">
        <v>227</v>
      </c>
      <c r="B471" s="395" t="s">
        <v>228</v>
      </c>
      <c r="C471" s="395" t="s">
        <v>229</v>
      </c>
      <c r="D471" s="305" t="s">
        <v>504</v>
      </c>
      <c r="E471" s="304" t="s">
        <v>2860</v>
      </c>
      <c r="F471" s="394" t="s">
        <v>194</v>
      </c>
      <c r="G471" s="396" t="s">
        <v>186</v>
      </c>
      <c r="H471" s="304" t="s">
        <v>258</v>
      </c>
      <c r="I471" s="386" t="s">
        <v>111</v>
      </c>
      <c r="J471" s="397" t="s">
        <v>94</v>
      </c>
      <c r="K471" s="398" t="s">
        <v>94</v>
      </c>
      <c r="L471" s="398" t="s">
        <v>94</v>
      </c>
      <c r="M471" s="389" t="s">
        <v>111</v>
      </c>
      <c r="N471" s="399" t="s">
        <v>1220</v>
      </c>
      <c r="O471" s="400" t="s">
        <v>1198</v>
      </c>
      <c r="P471" s="399" t="s">
        <v>2067</v>
      </c>
      <c r="Q471" s="305" t="s">
        <v>1227</v>
      </c>
      <c r="R471" s="401" t="s">
        <v>1236</v>
      </c>
      <c r="S471" s="305" t="s">
        <v>1252</v>
      </c>
      <c r="T471" s="401" t="s">
        <v>1261</v>
      </c>
      <c r="U471" s="404" t="s">
        <v>1166</v>
      </c>
      <c r="V471" s="305" t="s">
        <v>236</v>
      </c>
      <c r="W471" s="305"/>
      <c r="X471" s="771"/>
    </row>
    <row r="472" spans="1:24" ht="14.5" customHeight="1" x14ac:dyDescent="0.3">
      <c r="A472" s="394" t="s">
        <v>227</v>
      </c>
      <c r="B472" s="395" t="s">
        <v>228</v>
      </c>
      <c r="C472" s="395" t="s">
        <v>229</v>
      </c>
      <c r="D472" s="305" t="s">
        <v>230</v>
      </c>
      <c r="E472" s="304" t="s">
        <v>2861</v>
      </c>
      <c r="F472" s="394" t="s">
        <v>194</v>
      </c>
      <c r="G472" s="396" t="s">
        <v>186</v>
      </c>
      <c r="H472" s="304" t="s">
        <v>258</v>
      </c>
      <c r="I472" s="386" t="s">
        <v>111</v>
      </c>
      <c r="J472" s="397" t="s">
        <v>94</v>
      </c>
      <c r="K472" s="398" t="s">
        <v>94</v>
      </c>
      <c r="L472" s="398" t="s">
        <v>94</v>
      </c>
      <c r="M472" s="389" t="s">
        <v>111</v>
      </c>
      <c r="N472" s="399" t="s">
        <v>1220</v>
      </c>
      <c r="O472" s="400" t="s">
        <v>1198</v>
      </c>
      <c r="P472" s="399" t="s">
        <v>2067</v>
      </c>
      <c r="Q472" s="305" t="s">
        <v>1227</v>
      </c>
      <c r="R472" s="401" t="s">
        <v>1236</v>
      </c>
      <c r="S472" s="305" t="s">
        <v>1252</v>
      </c>
      <c r="T472" s="401" t="s">
        <v>1261</v>
      </c>
      <c r="U472" s="404" t="s">
        <v>1166</v>
      </c>
      <c r="V472" s="305" t="s">
        <v>236</v>
      </c>
      <c r="W472" s="305"/>
      <c r="X472" s="771"/>
    </row>
    <row r="473" spans="1:24" ht="14.5" customHeight="1" x14ac:dyDescent="0.3">
      <c r="A473" s="394" t="s">
        <v>227</v>
      </c>
      <c r="B473" s="395" t="s">
        <v>228</v>
      </c>
      <c r="C473" s="395" t="s">
        <v>1009</v>
      </c>
      <c r="D473" s="305" t="s">
        <v>506</v>
      </c>
      <c r="E473" s="304" t="s">
        <v>2877</v>
      </c>
      <c r="F473" s="394" t="s">
        <v>194</v>
      </c>
      <c r="G473" s="396" t="s">
        <v>186</v>
      </c>
      <c r="H473" s="304" t="s">
        <v>258</v>
      </c>
      <c r="I473" s="386" t="s">
        <v>111</v>
      </c>
      <c r="J473" s="397" t="s">
        <v>94</v>
      </c>
      <c r="K473" s="398" t="s">
        <v>94</v>
      </c>
      <c r="L473" s="398" t="s">
        <v>94</v>
      </c>
      <c r="M473" s="389" t="s">
        <v>111</v>
      </c>
      <c r="N473" s="399" t="s">
        <v>1220</v>
      </c>
      <c r="O473" s="400" t="s">
        <v>1198</v>
      </c>
      <c r="P473" s="399" t="s">
        <v>2067</v>
      </c>
      <c r="Q473" s="305" t="s">
        <v>1227</v>
      </c>
      <c r="R473" s="401" t="s">
        <v>1236</v>
      </c>
      <c r="S473" s="305" t="s">
        <v>1252</v>
      </c>
      <c r="T473" s="401" t="s">
        <v>1261</v>
      </c>
      <c r="U473" s="404" t="s">
        <v>1166</v>
      </c>
      <c r="V473" s="305" t="s">
        <v>236</v>
      </c>
      <c r="W473" s="305"/>
      <c r="X473" s="771"/>
    </row>
    <row r="474" spans="1:24" ht="14.5" customHeight="1" x14ac:dyDescent="0.3">
      <c r="A474" s="394" t="s">
        <v>222</v>
      </c>
      <c r="B474" s="395" t="s">
        <v>1010</v>
      </c>
      <c r="C474" s="395" t="s">
        <v>1011</v>
      </c>
      <c r="D474" s="305" t="s">
        <v>1012</v>
      </c>
      <c r="E474" s="304" t="s">
        <v>2881</v>
      </c>
      <c r="F474" s="394" t="s">
        <v>194</v>
      </c>
      <c r="G474" s="396" t="s">
        <v>186</v>
      </c>
      <c r="H474" s="304" t="s">
        <v>258</v>
      </c>
      <c r="I474" s="386" t="s">
        <v>220</v>
      </c>
      <c r="J474" s="397" t="s">
        <v>94</v>
      </c>
      <c r="K474" s="398" t="s">
        <v>94</v>
      </c>
      <c r="L474" s="398" t="s">
        <v>94</v>
      </c>
      <c r="M474" s="389" t="s">
        <v>103</v>
      </c>
      <c r="N474" s="399" t="s">
        <v>1219</v>
      </c>
      <c r="O474" s="400" t="s">
        <v>1197</v>
      </c>
      <c r="P474" s="399" t="s">
        <v>2066</v>
      </c>
      <c r="Q474" s="305" t="s">
        <v>1229</v>
      </c>
      <c r="R474" s="401" t="s">
        <v>1235</v>
      </c>
      <c r="S474" s="305" t="s">
        <v>1252</v>
      </c>
      <c r="T474" s="401" t="s">
        <v>1263</v>
      </c>
      <c r="U474" s="404" t="s">
        <v>1167</v>
      </c>
      <c r="V474" s="305" t="s">
        <v>1290</v>
      </c>
      <c r="W474" s="305"/>
      <c r="X474" s="771"/>
    </row>
    <row r="475" spans="1:24" ht="14.5" customHeight="1" x14ac:dyDescent="0.3">
      <c r="A475" s="394" t="s">
        <v>222</v>
      </c>
      <c r="B475" s="395" t="s">
        <v>1010</v>
      </c>
      <c r="C475" s="395" t="s">
        <v>1011</v>
      </c>
      <c r="D475" s="305" t="s">
        <v>225</v>
      </c>
      <c r="E475" s="304" t="s">
        <v>2883</v>
      </c>
      <c r="F475" s="394" t="s">
        <v>194</v>
      </c>
      <c r="G475" s="396" t="s">
        <v>186</v>
      </c>
      <c r="H475" s="304" t="s">
        <v>258</v>
      </c>
      <c r="I475" s="386" t="s">
        <v>220</v>
      </c>
      <c r="J475" s="397" t="s">
        <v>94</v>
      </c>
      <c r="K475" s="398" t="s">
        <v>94</v>
      </c>
      <c r="L475" s="398" t="s">
        <v>94</v>
      </c>
      <c r="M475" s="389" t="s">
        <v>103</v>
      </c>
      <c r="N475" s="399" t="s">
        <v>1219</v>
      </c>
      <c r="O475" s="400" t="s">
        <v>1197</v>
      </c>
      <c r="P475" s="399" t="s">
        <v>2066</v>
      </c>
      <c r="Q475" s="305" t="s">
        <v>1229</v>
      </c>
      <c r="R475" s="401" t="s">
        <v>1235</v>
      </c>
      <c r="S475" s="305" t="s">
        <v>1252</v>
      </c>
      <c r="T475" s="401" t="s">
        <v>1263</v>
      </c>
      <c r="U475" s="404" t="s">
        <v>1167</v>
      </c>
      <c r="V475" s="305" t="s">
        <v>1290</v>
      </c>
      <c r="W475" s="305"/>
      <c r="X475" s="771"/>
    </row>
    <row r="476" spans="1:24" x14ac:dyDescent="0.3">
      <c r="A476" s="394" t="s">
        <v>222</v>
      </c>
      <c r="B476" s="395" t="s">
        <v>1010</v>
      </c>
      <c r="C476" s="395" t="s">
        <v>1011</v>
      </c>
      <c r="D476" s="305" t="s">
        <v>1015</v>
      </c>
      <c r="E476" s="304" t="s">
        <v>2887</v>
      </c>
      <c r="F476" s="394" t="s">
        <v>194</v>
      </c>
      <c r="G476" s="396" t="s">
        <v>186</v>
      </c>
      <c r="H476" s="304" t="s">
        <v>258</v>
      </c>
      <c r="I476" s="386" t="s">
        <v>220</v>
      </c>
      <c r="J476" s="397" t="s">
        <v>94</v>
      </c>
      <c r="K476" s="398" t="s">
        <v>94</v>
      </c>
      <c r="L476" s="398" t="s">
        <v>94</v>
      </c>
      <c r="M476" s="389" t="s">
        <v>103</v>
      </c>
      <c r="N476" s="399" t="s">
        <v>1219</v>
      </c>
      <c r="O476" s="400" t="s">
        <v>1197</v>
      </c>
      <c r="P476" s="399" t="s">
        <v>2066</v>
      </c>
      <c r="Q476" s="305" t="s">
        <v>1229</v>
      </c>
      <c r="R476" s="401" t="s">
        <v>1235</v>
      </c>
      <c r="S476" s="305" t="s">
        <v>1252</v>
      </c>
      <c r="T476" s="401" t="s">
        <v>1263</v>
      </c>
      <c r="U476" s="404" t="s">
        <v>1167</v>
      </c>
      <c r="V476" s="305" t="s">
        <v>1290</v>
      </c>
      <c r="W476" s="305"/>
      <c r="X476" s="771"/>
    </row>
    <row r="477" spans="1:24" ht="15" customHeight="1" x14ac:dyDescent="0.3">
      <c r="A477" s="394" t="s">
        <v>222</v>
      </c>
      <c r="B477" s="395" t="s">
        <v>1010</v>
      </c>
      <c r="C477" s="395" t="s">
        <v>1011</v>
      </c>
      <c r="D477" s="305" t="s">
        <v>1017</v>
      </c>
      <c r="E477" s="304" t="s">
        <v>2891</v>
      </c>
      <c r="F477" s="394" t="s">
        <v>194</v>
      </c>
      <c r="G477" s="396" t="s">
        <v>186</v>
      </c>
      <c r="H477" s="304" t="s">
        <v>258</v>
      </c>
      <c r="I477" s="386" t="s">
        <v>220</v>
      </c>
      <c r="J477" s="397" t="s">
        <v>94</v>
      </c>
      <c r="K477" s="398" t="s">
        <v>94</v>
      </c>
      <c r="L477" s="398" t="s">
        <v>94</v>
      </c>
      <c r="M477" s="389" t="s">
        <v>103</v>
      </c>
      <c r="N477" s="399" t="s">
        <v>1219</v>
      </c>
      <c r="O477" s="400" t="s">
        <v>1197</v>
      </c>
      <c r="P477" s="399" t="s">
        <v>2066</v>
      </c>
      <c r="Q477" s="305" t="s">
        <v>1229</v>
      </c>
      <c r="R477" s="401" t="s">
        <v>1235</v>
      </c>
      <c r="S477" s="305" t="s">
        <v>1252</v>
      </c>
      <c r="T477" s="401" t="s">
        <v>1263</v>
      </c>
      <c r="U477" s="404" t="s">
        <v>1167</v>
      </c>
      <c r="V477" s="305" t="s">
        <v>1290</v>
      </c>
      <c r="W477" s="305"/>
      <c r="X477" s="771"/>
    </row>
    <row r="478" spans="1:24" ht="15" customHeight="1" x14ac:dyDescent="0.3">
      <c r="A478" s="394" t="s">
        <v>222</v>
      </c>
      <c r="B478" s="395" t="s">
        <v>1010</v>
      </c>
      <c r="C478" s="395" t="s">
        <v>1019</v>
      </c>
      <c r="D478" s="305" t="s">
        <v>778</v>
      </c>
      <c r="E478" s="304" t="s">
        <v>2878</v>
      </c>
      <c r="F478" s="394" t="s">
        <v>194</v>
      </c>
      <c r="G478" s="396" t="s">
        <v>186</v>
      </c>
      <c r="H478" s="304" t="s">
        <v>258</v>
      </c>
      <c r="I478" s="386" t="s">
        <v>199</v>
      </c>
      <c r="J478" s="397" t="s">
        <v>2065</v>
      </c>
      <c r="K478" s="398" t="s">
        <v>104</v>
      </c>
      <c r="L478" s="398" t="s">
        <v>104</v>
      </c>
      <c r="M478" s="389" t="s">
        <v>43</v>
      </c>
      <c r="N478" s="399" t="s">
        <v>1218</v>
      </c>
      <c r="O478" s="400" t="s">
        <v>1183</v>
      </c>
      <c r="P478" s="399" t="s">
        <v>2069</v>
      </c>
      <c r="Q478" s="305" t="s">
        <v>1223</v>
      </c>
      <c r="R478" s="401" t="s">
        <v>1242</v>
      </c>
      <c r="S478" s="305" t="s">
        <v>1254</v>
      </c>
      <c r="T478" s="401" t="s">
        <v>1263</v>
      </c>
      <c r="U478" s="404" t="s">
        <v>982</v>
      </c>
      <c r="V478" s="305" t="s">
        <v>1282</v>
      </c>
      <c r="W478" s="305"/>
      <c r="X478" s="771"/>
    </row>
    <row r="479" spans="1:24" ht="15" customHeight="1" x14ac:dyDescent="0.3">
      <c r="A479" s="394" t="s">
        <v>222</v>
      </c>
      <c r="B479" s="395" t="s">
        <v>1010</v>
      </c>
      <c r="C479" s="395" t="s">
        <v>1019</v>
      </c>
      <c r="D479" s="305" t="s">
        <v>780</v>
      </c>
      <c r="E479" s="304" t="s">
        <v>2888</v>
      </c>
      <c r="F479" s="394" t="s">
        <v>194</v>
      </c>
      <c r="G479" s="396" t="s">
        <v>186</v>
      </c>
      <c r="H479" s="304" t="s">
        <v>258</v>
      </c>
      <c r="I479" s="386" t="s">
        <v>199</v>
      </c>
      <c r="J479" s="397" t="s">
        <v>2065</v>
      </c>
      <c r="K479" s="398" t="s">
        <v>104</v>
      </c>
      <c r="L479" s="398" t="s">
        <v>104</v>
      </c>
      <c r="M479" s="389" t="s">
        <v>43</v>
      </c>
      <c r="N479" s="399" t="s">
        <v>1218</v>
      </c>
      <c r="O479" s="400" t="s">
        <v>1183</v>
      </c>
      <c r="P479" s="399" t="s">
        <v>2069</v>
      </c>
      <c r="Q479" s="305" t="s">
        <v>1223</v>
      </c>
      <c r="R479" s="401" t="s">
        <v>1242</v>
      </c>
      <c r="S479" s="305" t="s">
        <v>1254</v>
      </c>
      <c r="T479" s="401" t="s">
        <v>1263</v>
      </c>
      <c r="U479" s="404" t="s">
        <v>982</v>
      </c>
      <c r="V479" s="305" t="s">
        <v>1282</v>
      </c>
      <c r="W479" s="305"/>
      <c r="X479" s="771"/>
    </row>
    <row r="480" spans="1:24" ht="15" customHeight="1" x14ac:dyDescent="0.3">
      <c r="A480" s="394" t="s">
        <v>222</v>
      </c>
      <c r="B480" s="395" t="s">
        <v>1010</v>
      </c>
      <c r="C480" s="395" t="s">
        <v>1019</v>
      </c>
      <c r="D480" s="305" t="s">
        <v>983</v>
      </c>
      <c r="E480" s="304" t="s">
        <v>2893</v>
      </c>
      <c r="F480" s="394" t="s">
        <v>194</v>
      </c>
      <c r="G480" s="396" t="s">
        <v>186</v>
      </c>
      <c r="H480" s="304" t="s">
        <v>258</v>
      </c>
      <c r="I480" s="386" t="s">
        <v>92</v>
      </c>
      <c r="J480" s="397" t="s">
        <v>2065</v>
      </c>
      <c r="K480" s="398" t="s">
        <v>92</v>
      </c>
      <c r="L480" s="398" t="s">
        <v>92</v>
      </c>
      <c r="M480" s="389" t="s">
        <v>95</v>
      </c>
      <c r="N480" s="399" t="s">
        <v>1217</v>
      </c>
      <c r="O480" s="400" t="s">
        <v>1177</v>
      </c>
      <c r="P480" s="399" t="s">
        <v>2070</v>
      </c>
      <c r="Q480" s="305" t="s">
        <v>1228</v>
      </c>
      <c r="R480" s="401" t="s">
        <v>1234</v>
      </c>
      <c r="S480" s="305" t="s">
        <v>1252</v>
      </c>
      <c r="T480" s="401" t="s">
        <v>1263</v>
      </c>
      <c r="U480" s="404" t="s">
        <v>982</v>
      </c>
      <c r="V480" s="305" t="s">
        <v>1282</v>
      </c>
      <c r="W480" s="305"/>
      <c r="X480" s="772"/>
    </row>
    <row r="481" spans="1:24" ht="15" customHeight="1" x14ac:dyDescent="0.3">
      <c r="A481" s="394" t="s">
        <v>222</v>
      </c>
      <c r="B481" s="395" t="s">
        <v>1021</v>
      </c>
      <c r="C481" s="395" t="s">
        <v>1022</v>
      </c>
      <c r="D481" s="305" t="s">
        <v>782</v>
      </c>
      <c r="E481" s="304" t="s">
        <v>2879</v>
      </c>
      <c r="F481" s="394" t="s">
        <v>194</v>
      </c>
      <c r="G481" s="396" t="s">
        <v>186</v>
      </c>
      <c r="H481" s="304" t="s">
        <v>258</v>
      </c>
      <c r="I481" s="386" t="s">
        <v>199</v>
      </c>
      <c r="J481" s="397" t="s">
        <v>2065</v>
      </c>
      <c r="K481" s="398" t="s">
        <v>104</v>
      </c>
      <c r="L481" s="398" t="s">
        <v>104</v>
      </c>
      <c r="M481" s="389" t="s">
        <v>43</v>
      </c>
      <c r="N481" s="399" t="s">
        <v>1218</v>
      </c>
      <c r="O481" s="400" t="s">
        <v>1183</v>
      </c>
      <c r="P481" s="399" t="s">
        <v>2069</v>
      </c>
      <c r="Q481" s="305" t="s">
        <v>1223</v>
      </c>
      <c r="R481" s="401" t="s">
        <v>1242</v>
      </c>
      <c r="S481" s="305" t="s">
        <v>1254</v>
      </c>
      <c r="T481" s="401" t="s">
        <v>1263</v>
      </c>
      <c r="U481" s="404" t="s">
        <v>982</v>
      </c>
      <c r="V481" s="305" t="s">
        <v>1282</v>
      </c>
      <c r="W481" s="305"/>
      <c r="X481" s="771"/>
    </row>
    <row r="482" spans="1:24" ht="15" customHeight="1" x14ac:dyDescent="0.3">
      <c r="A482" s="394" t="s">
        <v>222</v>
      </c>
      <c r="B482" s="395" t="s">
        <v>1021</v>
      </c>
      <c r="C482" s="395" t="s">
        <v>1023</v>
      </c>
      <c r="D482" s="305" t="s">
        <v>984</v>
      </c>
      <c r="E482" s="304" t="s">
        <v>2894</v>
      </c>
      <c r="F482" s="394" t="s">
        <v>194</v>
      </c>
      <c r="G482" s="396" t="s">
        <v>186</v>
      </c>
      <c r="H482" s="304" t="s">
        <v>258</v>
      </c>
      <c r="I482" s="386" t="s">
        <v>92</v>
      </c>
      <c r="J482" s="397" t="s">
        <v>2065</v>
      </c>
      <c r="K482" s="398" t="s">
        <v>92</v>
      </c>
      <c r="L482" s="398" t="s">
        <v>92</v>
      </c>
      <c r="M482" s="389" t="s">
        <v>95</v>
      </c>
      <c r="N482" s="399" t="s">
        <v>1217</v>
      </c>
      <c r="O482" s="400" t="s">
        <v>1177</v>
      </c>
      <c r="P482" s="399" t="s">
        <v>2070</v>
      </c>
      <c r="Q482" s="305" t="s">
        <v>1228</v>
      </c>
      <c r="R482" s="401" t="s">
        <v>1234</v>
      </c>
      <c r="S482" s="305" t="s">
        <v>1252</v>
      </c>
      <c r="T482" s="401" t="s">
        <v>1263</v>
      </c>
      <c r="U482" s="404" t="s">
        <v>982</v>
      </c>
      <c r="V482" s="305" t="s">
        <v>1282</v>
      </c>
      <c r="W482" s="305"/>
      <c r="X482" s="771"/>
    </row>
    <row r="483" spans="1:24" ht="15" customHeight="1" x14ac:dyDescent="0.3">
      <c r="A483" s="394" t="s">
        <v>222</v>
      </c>
      <c r="B483" s="395" t="s">
        <v>223</v>
      </c>
      <c r="C483" s="395" t="s">
        <v>785</v>
      </c>
      <c r="D483" s="305" t="s">
        <v>784</v>
      </c>
      <c r="E483" s="304" t="s">
        <v>2892</v>
      </c>
      <c r="F483" s="394" t="s">
        <v>194</v>
      </c>
      <c r="G483" s="396" t="s">
        <v>186</v>
      </c>
      <c r="H483" s="304" t="s">
        <v>258</v>
      </c>
      <c r="I483" s="386" t="s">
        <v>211</v>
      </c>
      <c r="J483" s="397" t="s">
        <v>2065</v>
      </c>
      <c r="K483" s="398" t="s">
        <v>104</v>
      </c>
      <c r="L483" s="398" t="s">
        <v>104</v>
      </c>
      <c r="M483" s="389" t="s">
        <v>112</v>
      </c>
      <c r="N483" s="399" t="s">
        <v>1218</v>
      </c>
      <c r="O483" s="400" t="s">
        <v>1181</v>
      </c>
      <c r="P483" s="399" t="s">
        <v>2069</v>
      </c>
      <c r="Q483" s="305" t="s">
        <v>1224</v>
      </c>
      <c r="R483" s="401" t="s">
        <v>1239</v>
      </c>
      <c r="S483" s="305" t="s">
        <v>1254</v>
      </c>
      <c r="T483" s="401" t="s">
        <v>1263</v>
      </c>
      <c r="U483" s="403" t="s">
        <v>1167</v>
      </c>
      <c r="V483" s="305" t="s">
        <v>1331</v>
      </c>
      <c r="W483" s="305"/>
      <c r="X483" s="772"/>
    </row>
    <row r="484" spans="1:24" ht="15" customHeight="1" x14ac:dyDescent="0.3">
      <c r="A484" s="394" t="s">
        <v>222</v>
      </c>
      <c r="B484" s="395" t="s">
        <v>223</v>
      </c>
      <c r="C484" s="395" t="s">
        <v>224</v>
      </c>
      <c r="D484" s="305" t="s">
        <v>1012</v>
      </c>
      <c r="E484" s="304" t="s">
        <v>2880</v>
      </c>
      <c r="F484" s="394" t="s">
        <v>194</v>
      </c>
      <c r="G484" s="396" t="s">
        <v>186</v>
      </c>
      <c r="H484" s="304" t="s">
        <v>258</v>
      </c>
      <c r="I484" s="386" t="s">
        <v>220</v>
      </c>
      <c r="J484" s="397" t="s">
        <v>94</v>
      </c>
      <c r="K484" s="398" t="s">
        <v>94</v>
      </c>
      <c r="L484" s="398" t="s">
        <v>94</v>
      </c>
      <c r="M484" s="389" t="s">
        <v>103</v>
      </c>
      <c r="N484" s="399" t="s">
        <v>1219</v>
      </c>
      <c r="O484" s="400" t="s">
        <v>1197</v>
      </c>
      <c r="P484" s="399" t="s">
        <v>2066</v>
      </c>
      <c r="Q484" s="305" t="s">
        <v>1229</v>
      </c>
      <c r="R484" s="401" t="s">
        <v>1235</v>
      </c>
      <c r="S484" s="305" t="s">
        <v>1252</v>
      </c>
      <c r="T484" s="401" t="s">
        <v>1263</v>
      </c>
      <c r="U484" s="404" t="s">
        <v>1167</v>
      </c>
      <c r="V484" s="305" t="s">
        <v>1290</v>
      </c>
      <c r="W484" s="305"/>
      <c r="X484" s="771"/>
    </row>
    <row r="485" spans="1:24" ht="15" customHeight="1" x14ac:dyDescent="0.3">
      <c r="A485" s="394" t="s">
        <v>222</v>
      </c>
      <c r="B485" s="395" t="s">
        <v>223</v>
      </c>
      <c r="C485" s="395" t="s">
        <v>224</v>
      </c>
      <c r="D485" s="305" t="s">
        <v>225</v>
      </c>
      <c r="E485" s="304" t="s">
        <v>2882</v>
      </c>
      <c r="F485" s="394" t="s">
        <v>194</v>
      </c>
      <c r="G485" s="396" t="s">
        <v>186</v>
      </c>
      <c r="H485" s="304" t="s">
        <v>258</v>
      </c>
      <c r="I485" s="386" t="s">
        <v>220</v>
      </c>
      <c r="J485" s="397" t="s">
        <v>94</v>
      </c>
      <c r="K485" s="398" t="s">
        <v>94</v>
      </c>
      <c r="L485" s="398" t="s">
        <v>94</v>
      </c>
      <c r="M485" s="389" t="s">
        <v>103</v>
      </c>
      <c r="N485" s="399" t="s">
        <v>1219</v>
      </c>
      <c r="O485" s="400" t="s">
        <v>1197</v>
      </c>
      <c r="P485" s="399" t="s">
        <v>2066</v>
      </c>
      <c r="Q485" s="305" t="s">
        <v>1229</v>
      </c>
      <c r="R485" s="401" t="s">
        <v>1235</v>
      </c>
      <c r="S485" s="305" t="s">
        <v>1252</v>
      </c>
      <c r="T485" s="401" t="s">
        <v>1263</v>
      </c>
      <c r="U485" s="404" t="s">
        <v>1167</v>
      </c>
      <c r="V485" s="305" t="s">
        <v>1290</v>
      </c>
      <c r="W485" s="305"/>
      <c r="X485" s="771"/>
    </row>
    <row r="486" spans="1:24" ht="15" customHeight="1" x14ac:dyDescent="0.3">
      <c r="A486" s="394" t="s">
        <v>222</v>
      </c>
      <c r="B486" s="395" t="s">
        <v>223</v>
      </c>
      <c r="C486" s="395" t="s">
        <v>224</v>
      </c>
      <c r="D486" s="305" t="s">
        <v>1015</v>
      </c>
      <c r="E486" s="304" t="s">
        <v>2886</v>
      </c>
      <c r="F486" s="394" t="s">
        <v>194</v>
      </c>
      <c r="G486" s="396" t="s">
        <v>186</v>
      </c>
      <c r="H486" s="304" t="s">
        <v>258</v>
      </c>
      <c r="I486" s="386" t="s">
        <v>220</v>
      </c>
      <c r="J486" s="397" t="s">
        <v>94</v>
      </c>
      <c r="K486" s="398" t="s">
        <v>94</v>
      </c>
      <c r="L486" s="398" t="s">
        <v>94</v>
      </c>
      <c r="M486" s="389" t="s">
        <v>103</v>
      </c>
      <c r="N486" s="399" t="s">
        <v>1219</v>
      </c>
      <c r="O486" s="400" t="s">
        <v>1197</v>
      </c>
      <c r="P486" s="399" t="s">
        <v>2066</v>
      </c>
      <c r="Q486" s="305" t="s">
        <v>1229</v>
      </c>
      <c r="R486" s="401" t="s">
        <v>1235</v>
      </c>
      <c r="S486" s="305" t="s">
        <v>1252</v>
      </c>
      <c r="T486" s="401" t="s">
        <v>1263</v>
      </c>
      <c r="U486" s="404" t="s">
        <v>1167</v>
      </c>
      <c r="V486" s="305" t="s">
        <v>1290</v>
      </c>
      <c r="W486" s="305"/>
      <c r="X486" s="771"/>
    </row>
    <row r="487" spans="1:24" ht="15" customHeight="1" x14ac:dyDescent="0.3">
      <c r="A487" s="394" t="s">
        <v>222</v>
      </c>
      <c r="B487" s="395" t="s">
        <v>223</v>
      </c>
      <c r="C487" s="395" t="s">
        <v>224</v>
      </c>
      <c r="D487" s="305" t="s">
        <v>1017</v>
      </c>
      <c r="E487" s="304" t="s">
        <v>2890</v>
      </c>
      <c r="F487" s="394" t="s">
        <v>194</v>
      </c>
      <c r="G487" s="396" t="s">
        <v>186</v>
      </c>
      <c r="H487" s="304" t="s">
        <v>258</v>
      </c>
      <c r="I487" s="386" t="s">
        <v>220</v>
      </c>
      <c r="J487" s="397" t="s">
        <v>94</v>
      </c>
      <c r="K487" s="398" t="s">
        <v>94</v>
      </c>
      <c r="L487" s="398" t="s">
        <v>94</v>
      </c>
      <c r="M487" s="389" t="s">
        <v>103</v>
      </c>
      <c r="N487" s="399" t="s">
        <v>1219</v>
      </c>
      <c r="O487" s="400" t="s">
        <v>1197</v>
      </c>
      <c r="P487" s="399" t="s">
        <v>2066</v>
      </c>
      <c r="Q487" s="305" t="s">
        <v>1229</v>
      </c>
      <c r="R487" s="401" t="s">
        <v>1235</v>
      </c>
      <c r="S487" s="305" t="s">
        <v>1252</v>
      </c>
      <c r="T487" s="401" t="s">
        <v>1263</v>
      </c>
      <c r="U487" s="404" t="s">
        <v>1167</v>
      </c>
      <c r="V487" s="305" t="s">
        <v>1290</v>
      </c>
      <c r="W487" s="305"/>
      <c r="X487" s="771"/>
    </row>
    <row r="488" spans="1:24" s="2" customFormat="1" ht="14.25" customHeight="1" x14ac:dyDescent="0.3">
      <c r="A488" s="394" t="s">
        <v>222</v>
      </c>
      <c r="B488" s="395" t="s">
        <v>223</v>
      </c>
      <c r="C488" s="395" t="s">
        <v>1025</v>
      </c>
      <c r="D488" s="305" t="s">
        <v>1026</v>
      </c>
      <c r="E488" s="304" t="s">
        <v>2884</v>
      </c>
      <c r="F488" s="394" t="s">
        <v>194</v>
      </c>
      <c r="G488" s="396" t="s">
        <v>186</v>
      </c>
      <c r="H488" s="304" t="s">
        <v>258</v>
      </c>
      <c r="I488" s="386" t="s">
        <v>111</v>
      </c>
      <c r="J488" s="397" t="s">
        <v>94</v>
      </c>
      <c r="K488" s="398" t="s">
        <v>94</v>
      </c>
      <c r="L488" s="398" t="s">
        <v>94</v>
      </c>
      <c r="M488" s="389" t="s">
        <v>117</v>
      </c>
      <c r="N488" s="399" t="s">
        <v>1220</v>
      </c>
      <c r="O488" s="400" t="s">
        <v>1198</v>
      </c>
      <c r="P488" s="399" t="s">
        <v>2067</v>
      </c>
      <c r="Q488" s="305" t="s">
        <v>1227</v>
      </c>
      <c r="R488" s="401" t="s">
        <v>1236</v>
      </c>
      <c r="S488" s="305" t="s">
        <v>1252</v>
      </c>
      <c r="T488" s="401" t="s">
        <v>1263</v>
      </c>
      <c r="U488" s="403" t="s">
        <v>1167</v>
      </c>
      <c r="V488" s="305" t="s">
        <v>1309</v>
      </c>
      <c r="W488" s="305"/>
      <c r="X488" s="771"/>
    </row>
    <row r="489" spans="1:24" ht="15" customHeight="1" x14ac:dyDescent="0.3">
      <c r="A489" s="394" t="s">
        <v>222</v>
      </c>
      <c r="B489" s="395" t="s">
        <v>223</v>
      </c>
      <c r="C489" s="395" t="s">
        <v>1025</v>
      </c>
      <c r="D489" s="305" t="s">
        <v>786</v>
      </c>
      <c r="E489" s="304" t="s">
        <v>2885</v>
      </c>
      <c r="F489" s="394" t="s">
        <v>194</v>
      </c>
      <c r="G489" s="396" t="s">
        <v>186</v>
      </c>
      <c r="H489" s="304" t="s">
        <v>258</v>
      </c>
      <c r="I489" s="386" t="s">
        <v>111</v>
      </c>
      <c r="J489" s="397" t="s">
        <v>2065</v>
      </c>
      <c r="K489" s="398" t="s">
        <v>104</v>
      </c>
      <c r="L489" s="398" t="s">
        <v>104</v>
      </c>
      <c r="M489" s="389" t="s">
        <v>43</v>
      </c>
      <c r="N489" s="399" t="s">
        <v>1218</v>
      </c>
      <c r="O489" s="400" t="s">
        <v>1183</v>
      </c>
      <c r="P489" s="399" t="s">
        <v>2069</v>
      </c>
      <c r="Q489" s="305" t="s">
        <v>1223</v>
      </c>
      <c r="R489" s="401" t="s">
        <v>1242</v>
      </c>
      <c r="S489" s="305" t="s">
        <v>1254</v>
      </c>
      <c r="T489" s="401" t="s">
        <v>1263</v>
      </c>
      <c r="U489" s="403" t="s">
        <v>1167</v>
      </c>
      <c r="V489" s="305" t="s">
        <v>1309</v>
      </c>
      <c r="W489" s="305"/>
      <c r="X489" s="772"/>
    </row>
    <row r="490" spans="1:24" s="2" customFormat="1" ht="14.25" customHeight="1" x14ac:dyDescent="0.3">
      <c r="A490" s="394" t="s">
        <v>222</v>
      </c>
      <c r="B490" s="395" t="s">
        <v>223</v>
      </c>
      <c r="C490" s="395" t="s">
        <v>1028</v>
      </c>
      <c r="D490" s="305" t="s">
        <v>1028</v>
      </c>
      <c r="E490" s="304" t="s">
        <v>2889</v>
      </c>
      <c r="F490" s="394" t="s">
        <v>194</v>
      </c>
      <c r="G490" s="396" t="s">
        <v>186</v>
      </c>
      <c r="H490" s="304" t="s">
        <v>258</v>
      </c>
      <c r="I490" s="386" t="s">
        <v>92</v>
      </c>
      <c r="J490" s="397" t="s">
        <v>2065</v>
      </c>
      <c r="K490" s="398" t="s">
        <v>92</v>
      </c>
      <c r="L490" s="398" t="s">
        <v>92</v>
      </c>
      <c r="M490" s="389" t="s">
        <v>95</v>
      </c>
      <c r="N490" s="399" t="s">
        <v>1217</v>
      </c>
      <c r="O490" s="400" t="s">
        <v>1177</v>
      </c>
      <c r="P490" s="399" t="s">
        <v>2070</v>
      </c>
      <c r="Q490" s="305" t="s">
        <v>1228</v>
      </c>
      <c r="R490" s="401" t="s">
        <v>1234</v>
      </c>
      <c r="S490" s="305" t="s">
        <v>1252</v>
      </c>
      <c r="T490" s="401" t="s">
        <v>1263</v>
      </c>
      <c r="U490" s="403" t="s">
        <v>1167</v>
      </c>
      <c r="V490" s="305" t="s">
        <v>1331</v>
      </c>
      <c r="W490" s="305"/>
      <c r="X490" s="772"/>
    </row>
    <row r="491" spans="1:24" ht="14.5" thickBot="1" x14ac:dyDescent="0.35">
      <c r="A491" s="414"/>
      <c r="B491" s="415"/>
      <c r="C491" s="415"/>
      <c r="D491" s="416"/>
      <c r="E491" s="417"/>
      <c r="F491" s="414"/>
      <c r="G491" s="418"/>
      <c r="H491" s="417"/>
      <c r="I491" s="419"/>
      <c r="J491" s="420"/>
      <c r="K491" s="421"/>
      <c r="L491" s="421"/>
      <c r="M491" s="422"/>
      <c r="N491" s="423"/>
      <c r="O491" s="424"/>
      <c r="P491" s="423"/>
      <c r="Q491" s="416"/>
      <c r="R491" s="425"/>
      <c r="S491" s="416"/>
      <c r="T491" s="425"/>
      <c r="U491" s="426"/>
      <c r="V491" s="416"/>
      <c r="W491" s="416"/>
      <c r="X491" s="427"/>
    </row>
    <row r="492" spans="1:24" x14ac:dyDescent="0.3">
      <c r="A492" s="477" t="s">
        <v>2071</v>
      </c>
      <c r="J492" s="2"/>
      <c r="K492" s="2"/>
      <c r="L492" s="2"/>
      <c r="M492" s="2"/>
    </row>
    <row r="493" spans="1:24" x14ac:dyDescent="0.3">
      <c r="J493" s="2"/>
      <c r="K493" s="2"/>
      <c r="L493" s="2"/>
      <c r="M493" s="2"/>
    </row>
    <row r="494" spans="1:24" x14ac:dyDescent="0.3">
      <c r="J494" s="2"/>
      <c r="K494" s="2"/>
      <c r="L494" s="2"/>
      <c r="M494" s="2"/>
    </row>
    <row r="495" spans="1:24" x14ac:dyDescent="0.3">
      <c r="J495" s="2"/>
      <c r="K495" s="2"/>
      <c r="L495" s="2"/>
      <c r="M495" s="2"/>
    </row>
    <row r="496" spans="1:24" x14ac:dyDescent="0.3">
      <c r="J496" s="2"/>
      <c r="K496" s="2"/>
      <c r="L496" s="2"/>
      <c r="M496" s="2"/>
    </row>
    <row r="497" spans="10:13" x14ac:dyDescent="0.3">
      <c r="J497" s="2"/>
      <c r="K497" s="2"/>
      <c r="L497" s="2"/>
      <c r="M497" s="2"/>
    </row>
    <row r="498" spans="10:13" x14ac:dyDescent="0.3">
      <c r="J498" s="2"/>
      <c r="K498" s="2"/>
      <c r="L498" s="2"/>
      <c r="M498" s="2"/>
    </row>
    <row r="499" spans="10:13" x14ac:dyDescent="0.3">
      <c r="J499" s="2"/>
      <c r="K499" s="2"/>
      <c r="L499" s="2"/>
      <c r="M499" s="2"/>
    </row>
    <row r="500" spans="10:13" x14ac:dyDescent="0.3">
      <c r="J500" s="2"/>
      <c r="K500" s="2"/>
      <c r="L500" s="2"/>
      <c r="M500" s="2"/>
    </row>
    <row r="501" spans="10:13" x14ac:dyDescent="0.3">
      <c r="J501" s="2"/>
      <c r="K501" s="2"/>
      <c r="L501" s="2"/>
      <c r="M501" s="2"/>
    </row>
    <row r="502" spans="10:13" x14ac:dyDescent="0.3">
      <c r="J502" s="2"/>
      <c r="K502" s="2"/>
      <c r="L502" s="2"/>
      <c r="M502" s="2"/>
    </row>
    <row r="503" spans="10:13" x14ac:dyDescent="0.3">
      <c r="J503" s="2"/>
      <c r="K503" s="2"/>
      <c r="L503" s="2"/>
      <c r="M503" s="2"/>
    </row>
    <row r="504" spans="10:13" x14ac:dyDescent="0.3">
      <c r="J504" s="2"/>
      <c r="K504" s="2"/>
      <c r="L504" s="2"/>
      <c r="M504" s="2"/>
    </row>
    <row r="505" spans="10:13" x14ac:dyDescent="0.3">
      <c r="J505" s="2"/>
      <c r="K505" s="2"/>
      <c r="L505" s="2"/>
      <c r="M505" s="2"/>
    </row>
    <row r="506" spans="10:13" x14ac:dyDescent="0.3">
      <c r="J506" s="2"/>
      <c r="K506" s="2"/>
      <c r="L506" s="2"/>
      <c r="M506" s="2"/>
    </row>
    <row r="507" spans="10:13" x14ac:dyDescent="0.3">
      <c r="J507" s="2"/>
      <c r="K507" s="2"/>
      <c r="L507" s="2"/>
      <c r="M507" s="2"/>
    </row>
    <row r="508" spans="10:13" x14ac:dyDescent="0.3">
      <c r="J508" s="2"/>
      <c r="K508" s="2"/>
      <c r="L508" s="2"/>
      <c r="M508" s="2"/>
    </row>
    <row r="509" spans="10:13" x14ac:dyDescent="0.3">
      <c r="J509" s="2"/>
      <c r="K509" s="2"/>
      <c r="L509" s="2"/>
      <c r="M509" s="2"/>
    </row>
    <row r="510" spans="10:13" x14ac:dyDescent="0.3">
      <c r="J510" s="2"/>
      <c r="K510" s="2"/>
      <c r="L510" s="2"/>
      <c r="M510" s="2"/>
    </row>
    <row r="511" spans="10:13" x14ac:dyDescent="0.3">
      <c r="J511" s="2"/>
      <c r="K511" s="2"/>
      <c r="L511" s="2"/>
      <c r="M511" s="2"/>
    </row>
    <row r="512" spans="10:13" x14ac:dyDescent="0.3">
      <c r="J512" s="2"/>
      <c r="K512" s="2"/>
      <c r="L512" s="2"/>
      <c r="M512" s="2"/>
    </row>
    <row r="513" spans="10:13" x14ac:dyDescent="0.3">
      <c r="J513" s="2"/>
      <c r="K513" s="2"/>
      <c r="L513" s="2"/>
      <c r="M513" s="2"/>
    </row>
    <row r="514" spans="10:13" x14ac:dyDescent="0.3">
      <c r="J514" s="2"/>
      <c r="K514" s="2"/>
      <c r="L514" s="2"/>
      <c r="M514" s="2"/>
    </row>
    <row r="515" spans="10:13" x14ac:dyDescent="0.3">
      <c r="J515" s="2"/>
      <c r="K515" s="2"/>
      <c r="L515" s="2"/>
      <c r="M515" s="2"/>
    </row>
    <row r="516" spans="10:13" x14ac:dyDescent="0.3">
      <c r="J516" s="2"/>
      <c r="K516" s="2"/>
      <c r="L516" s="2"/>
      <c r="M516" s="2"/>
    </row>
    <row r="517" spans="10:13" x14ac:dyDescent="0.3">
      <c r="J517" s="2"/>
      <c r="K517" s="2"/>
      <c r="L517" s="2"/>
      <c r="M517" s="2"/>
    </row>
    <row r="518" spans="10:13" x14ac:dyDescent="0.3">
      <c r="J518" s="2"/>
      <c r="K518" s="2"/>
      <c r="L518" s="2"/>
      <c r="M518" s="2"/>
    </row>
    <row r="519" spans="10:13" x14ac:dyDescent="0.3">
      <c r="J519" s="2"/>
      <c r="K519" s="2"/>
      <c r="L519" s="2"/>
      <c r="M519" s="2"/>
    </row>
    <row r="520" spans="10:13" x14ac:dyDescent="0.3">
      <c r="J520" s="2"/>
      <c r="K520" s="2"/>
      <c r="L520" s="2"/>
      <c r="M520" s="2"/>
    </row>
    <row r="521" spans="10:13" x14ac:dyDescent="0.3">
      <c r="J521" s="2"/>
      <c r="K521" s="2"/>
      <c r="L521" s="2"/>
      <c r="M521" s="2"/>
    </row>
    <row r="522" spans="10:13" x14ac:dyDescent="0.3">
      <c r="J522" s="2"/>
      <c r="K522" s="2"/>
      <c r="L522" s="2"/>
      <c r="M522" s="2"/>
    </row>
    <row r="523" spans="10:13" x14ac:dyDescent="0.3">
      <c r="J523" s="2"/>
      <c r="K523" s="2"/>
      <c r="L523" s="2"/>
      <c r="M523" s="2"/>
    </row>
    <row r="524" spans="10:13" x14ac:dyDescent="0.3">
      <c r="J524" s="2"/>
      <c r="K524" s="2"/>
      <c r="L524" s="2"/>
      <c r="M524" s="2"/>
    </row>
    <row r="525" spans="10:13" x14ac:dyDescent="0.3">
      <c r="J525" s="2"/>
      <c r="K525" s="2"/>
      <c r="L525" s="2"/>
      <c r="M525" s="2"/>
    </row>
    <row r="526" spans="10:13" x14ac:dyDescent="0.3">
      <c r="J526" s="2"/>
      <c r="K526" s="2"/>
      <c r="L526" s="2"/>
      <c r="M526" s="2"/>
    </row>
    <row r="527" spans="10:13" x14ac:dyDescent="0.3">
      <c r="J527" s="2"/>
      <c r="K527" s="2"/>
      <c r="L527" s="2"/>
      <c r="M527" s="2"/>
    </row>
    <row r="528" spans="10:13" x14ac:dyDescent="0.3">
      <c r="J528" s="2"/>
      <c r="K528" s="2"/>
      <c r="L528" s="2"/>
      <c r="M528" s="2"/>
    </row>
    <row r="529" spans="10:13" x14ac:dyDescent="0.3">
      <c r="J529" s="2"/>
      <c r="K529" s="2"/>
      <c r="L529" s="2"/>
      <c r="M529" s="2"/>
    </row>
    <row r="530" spans="10:13" x14ac:dyDescent="0.3">
      <c r="J530" s="2"/>
      <c r="K530" s="2"/>
      <c r="L530" s="2"/>
      <c r="M530" s="2"/>
    </row>
    <row r="531" spans="10:13" x14ac:dyDescent="0.3">
      <c r="J531" s="2"/>
      <c r="K531" s="2"/>
      <c r="L531" s="2"/>
      <c r="M531" s="2"/>
    </row>
    <row r="532" spans="10:13" x14ac:dyDescent="0.3">
      <c r="J532" s="2"/>
      <c r="K532" s="2"/>
      <c r="L532" s="2"/>
      <c r="M532" s="2"/>
    </row>
    <row r="533" spans="10:13" x14ac:dyDescent="0.3">
      <c r="J533" s="2"/>
      <c r="K533" s="2"/>
      <c r="L533" s="2"/>
      <c r="M533" s="2"/>
    </row>
    <row r="534" spans="10:13" x14ac:dyDescent="0.3">
      <c r="J534" s="2"/>
      <c r="K534" s="2"/>
      <c r="L534" s="2"/>
      <c r="M534" s="2"/>
    </row>
    <row r="535" spans="10:13" x14ac:dyDescent="0.3">
      <c r="J535" s="2"/>
      <c r="K535" s="2"/>
      <c r="L535" s="2"/>
      <c r="M535" s="2"/>
    </row>
    <row r="536" spans="10:13" x14ac:dyDescent="0.3">
      <c r="J536" s="2"/>
      <c r="K536" s="2"/>
      <c r="L536" s="2"/>
      <c r="M536" s="2"/>
    </row>
    <row r="537" spans="10:13" x14ac:dyDescent="0.3">
      <c r="J537" s="2"/>
      <c r="K537" s="2"/>
      <c r="L537" s="2"/>
      <c r="M537" s="2"/>
    </row>
    <row r="538" spans="10:13" x14ac:dyDescent="0.3">
      <c r="J538" s="2"/>
      <c r="K538" s="2"/>
      <c r="L538" s="2"/>
      <c r="M538" s="2"/>
    </row>
    <row r="539" spans="10:13" x14ac:dyDescent="0.3">
      <c r="J539" s="2"/>
      <c r="K539" s="2"/>
      <c r="L539" s="2"/>
      <c r="M539" s="2"/>
    </row>
    <row r="540" spans="10:13" x14ac:dyDescent="0.3">
      <c r="J540" s="2"/>
      <c r="K540" s="2"/>
      <c r="L540" s="2"/>
      <c r="M540" s="2"/>
    </row>
    <row r="541" spans="10:13" x14ac:dyDescent="0.3">
      <c r="J541" s="2"/>
      <c r="K541" s="2"/>
      <c r="L541" s="2"/>
      <c r="M541" s="2"/>
    </row>
    <row r="542" spans="10:13" x14ac:dyDescent="0.3">
      <c r="J542" s="2"/>
      <c r="K542" s="2"/>
      <c r="L542" s="2"/>
      <c r="M542" s="2"/>
    </row>
    <row r="543" spans="10:13" x14ac:dyDescent="0.3">
      <c r="J543" s="2"/>
      <c r="K543" s="2"/>
      <c r="L543" s="2"/>
      <c r="M543" s="2"/>
    </row>
    <row r="544" spans="10:13" x14ac:dyDescent="0.3">
      <c r="J544" s="2"/>
      <c r="K544" s="2"/>
      <c r="L544" s="2"/>
      <c r="M544" s="2"/>
    </row>
    <row r="545" spans="10:13" x14ac:dyDescent="0.3">
      <c r="J545" s="2"/>
      <c r="K545" s="2"/>
      <c r="L545" s="2"/>
      <c r="M545" s="2"/>
    </row>
    <row r="546" spans="10:13" x14ac:dyDescent="0.3">
      <c r="J546" s="2"/>
      <c r="K546" s="2"/>
      <c r="L546" s="2"/>
      <c r="M546" s="2"/>
    </row>
    <row r="547" spans="10:13" x14ac:dyDescent="0.3">
      <c r="J547" s="2"/>
      <c r="K547" s="2"/>
      <c r="L547" s="2"/>
      <c r="M547" s="2"/>
    </row>
    <row r="548" spans="10:13" x14ac:dyDescent="0.3">
      <c r="J548" s="2"/>
      <c r="K548" s="2"/>
      <c r="L548" s="2"/>
      <c r="M548" s="2"/>
    </row>
    <row r="549" spans="10:13" x14ac:dyDescent="0.3">
      <c r="J549" s="2"/>
      <c r="K549" s="2"/>
      <c r="L549" s="2"/>
      <c r="M549" s="2"/>
    </row>
    <row r="550" spans="10:13" x14ac:dyDescent="0.3">
      <c r="J550" s="2"/>
      <c r="K550" s="2"/>
      <c r="L550" s="2"/>
      <c r="M550" s="2"/>
    </row>
    <row r="551" spans="10:13" x14ac:dyDescent="0.3">
      <c r="J551" s="2"/>
      <c r="K551" s="2"/>
      <c r="L551" s="2"/>
      <c r="M551" s="2"/>
    </row>
    <row r="552" spans="10:13" x14ac:dyDescent="0.3">
      <c r="J552" s="2"/>
      <c r="K552" s="2"/>
      <c r="L552" s="2"/>
      <c r="M552" s="2"/>
    </row>
    <row r="553" spans="10:13" x14ac:dyDescent="0.3">
      <c r="J553" s="2"/>
      <c r="K553" s="2"/>
      <c r="L553" s="2"/>
      <c r="M553" s="2"/>
    </row>
    <row r="554" spans="10:13" x14ac:dyDescent="0.3">
      <c r="J554" s="2"/>
      <c r="K554" s="2"/>
      <c r="L554" s="2"/>
      <c r="M554" s="2"/>
    </row>
    <row r="555" spans="10:13" x14ac:dyDescent="0.3">
      <c r="J555" s="2"/>
      <c r="K555" s="2"/>
      <c r="L555" s="2"/>
      <c r="M555" s="2"/>
    </row>
    <row r="556" spans="10:13" x14ac:dyDescent="0.3">
      <c r="J556" s="2"/>
      <c r="K556" s="2"/>
      <c r="L556" s="2"/>
      <c r="M556" s="2"/>
    </row>
    <row r="557" spans="10:13" x14ac:dyDescent="0.3">
      <c r="J557" s="2"/>
      <c r="K557" s="2"/>
      <c r="L557" s="2"/>
      <c r="M557" s="2"/>
    </row>
    <row r="558" spans="10:13" x14ac:dyDescent="0.3">
      <c r="J558" s="2"/>
      <c r="K558" s="2"/>
      <c r="L558" s="2"/>
      <c r="M558" s="2"/>
    </row>
    <row r="559" spans="10:13" x14ac:dyDescent="0.3">
      <c r="J559" s="2"/>
      <c r="K559" s="2"/>
      <c r="L559" s="2"/>
      <c r="M559" s="2"/>
    </row>
    <row r="560" spans="10:13" x14ac:dyDescent="0.3">
      <c r="J560" s="2"/>
      <c r="K560" s="2"/>
      <c r="L560" s="2"/>
      <c r="M560" s="2"/>
    </row>
    <row r="561" spans="10:13" x14ac:dyDescent="0.3">
      <c r="J561" s="2"/>
      <c r="K561" s="2"/>
      <c r="L561" s="2"/>
      <c r="M561" s="2"/>
    </row>
    <row r="562" spans="10:13" x14ac:dyDescent="0.3">
      <c r="J562" s="2"/>
      <c r="K562" s="2"/>
      <c r="L562" s="2"/>
      <c r="M562" s="2"/>
    </row>
    <row r="563" spans="10:13" x14ac:dyDescent="0.3">
      <c r="J563" s="2"/>
      <c r="K563" s="2"/>
      <c r="L563" s="2"/>
      <c r="M563" s="2"/>
    </row>
    <row r="564" spans="10:13" x14ac:dyDescent="0.3">
      <c r="J564" s="2"/>
      <c r="K564" s="2"/>
      <c r="L564" s="2"/>
      <c r="M564" s="2"/>
    </row>
    <row r="565" spans="10:13" x14ac:dyDescent="0.3">
      <c r="J565" s="2"/>
      <c r="K565" s="2"/>
      <c r="L565" s="2"/>
      <c r="M565" s="2"/>
    </row>
    <row r="566" spans="10:13" x14ac:dyDescent="0.3">
      <c r="J566" s="2"/>
      <c r="K566" s="2"/>
      <c r="L566" s="2"/>
      <c r="M566" s="2"/>
    </row>
    <row r="567" spans="10:13" x14ac:dyDescent="0.3">
      <c r="J567" s="2"/>
      <c r="K567" s="2"/>
      <c r="L567" s="2"/>
      <c r="M567" s="2"/>
    </row>
    <row r="568" spans="10:13" x14ac:dyDescent="0.3">
      <c r="J568" s="2"/>
      <c r="K568" s="2"/>
      <c r="L568" s="2"/>
      <c r="M568" s="2"/>
    </row>
    <row r="569" spans="10:13" x14ac:dyDescent="0.3">
      <c r="J569" s="2"/>
      <c r="K569" s="2"/>
      <c r="L569" s="2"/>
      <c r="M569" s="2"/>
    </row>
    <row r="570" spans="10:13" x14ac:dyDescent="0.3">
      <c r="J570" s="2"/>
      <c r="K570" s="2"/>
      <c r="L570" s="2"/>
      <c r="M570" s="2"/>
    </row>
    <row r="571" spans="10:13" x14ac:dyDescent="0.3">
      <c r="J571" s="2"/>
      <c r="K571" s="2"/>
      <c r="L571" s="2"/>
      <c r="M571" s="2"/>
    </row>
    <row r="572" spans="10:13" x14ac:dyDescent="0.3">
      <c r="J572" s="2"/>
      <c r="K572" s="2"/>
      <c r="L572" s="2"/>
      <c r="M572" s="2"/>
    </row>
    <row r="573" spans="10:13" x14ac:dyDescent="0.3">
      <c r="J573" s="2"/>
      <c r="K573" s="2"/>
      <c r="L573" s="2"/>
      <c r="M573" s="2"/>
    </row>
    <row r="574" spans="10:13" x14ac:dyDescent="0.3">
      <c r="J574" s="2"/>
      <c r="K574" s="2"/>
      <c r="L574" s="2"/>
      <c r="M574" s="2"/>
    </row>
    <row r="575" spans="10:13" x14ac:dyDescent="0.3">
      <c r="J575" s="2"/>
      <c r="K575" s="2"/>
      <c r="L575" s="2"/>
      <c r="M575" s="2"/>
    </row>
    <row r="576" spans="10:13" x14ac:dyDescent="0.3">
      <c r="J576" s="2"/>
      <c r="K576" s="2"/>
      <c r="L576" s="2"/>
      <c r="M576" s="2"/>
    </row>
    <row r="577" spans="10:13" x14ac:dyDescent="0.3">
      <c r="J577" s="2"/>
      <c r="K577" s="2"/>
      <c r="L577" s="2"/>
      <c r="M577" s="2"/>
    </row>
    <row r="578" spans="10:13" x14ac:dyDescent="0.3">
      <c r="J578" s="2"/>
      <c r="K578" s="2"/>
      <c r="L578" s="2"/>
      <c r="M578" s="2"/>
    </row>
    <row r="579" spans="10:13" x14ac:dyDescent="0.3">
      <c r="J579" s="2"/>
      <c r="K579" s="2"/>
      <c r="L579" s="2"/>
      <c r="M579" s="2"/>
    </row>
    <row r="580" spans="10:13" x14ac:dyDescent="0.3">
      <c r="J580" s="2"/>
      <c r="K580" s="2"/>
      <c r="L580" s="2"/>
      <c r="M580" s="2"/>
    </row>
    <row r="581" spans="10:13" x14ac:dyDescent="0.3">
      <c r="J581" s="2"/>
      <c r="K581" s="2"/>
      <c r="L581" s="2"/>
      <c r="M581" s="2"/>
    </row>
    <row r="582" spans="10:13" x14ac:dyDescent="0.3">
      <c r="J582" s="2"/>
      <c r="K582" s="2"/>
      <c r="L582" s="2"/>
      <c r="M582" s="2"/>
    </row>
    <row r="583" spans="10:13" x14ac:dyDescent="0.3">
      <c r="J583" s="2"/>
      <c r="K583" s="2"/>
      <c r="L583" s="2"/>
      <c r="M583" s="2"/>
    </row>
    <row r="584" spans="10:13" x14ac:dyDescent="0.3">
      <c r="J584" s="2"/>
      <c r="K584" s="2"/>
      <c r="L584" s="2"/>
      <c r="M584" s="2"/>
    </row>
    <row r="585" spans="10:13" x14ac:dyDescent="0.3">
      <c r="J585" s="2"/>
      <c r="K585" s="2"/>
      <c r="L585" s="2"/>
      <c r="M585" s="2"/>
    </row>
    <row r="586" spans="10:13" x14ac:dyDescent="0.3">
      <c r="J586" s="2"/>
      <c r="K586" s="2"/>
      <c r="L586" s="2"/>
      <c r="M586" s="2"/>
    </row>
    <row r="587" spans="10:13" x14ac:dyDescent="0.3">
      <c r="J587" s="2"/>
      <c r="K587" s="2"/>
      <c r="L587" s="2"/>
      <c r="M587" s="2"/>
    </row>
    <row r="588" spans="10:13" x14ac:dyDescent="0.3">
      <c r="J588" s="2"/>
      <c r="K588" s="2"/>
      <c r="L588" s="2"/>
      <c r="M588" s="2"/>
    </row>
    <row r="589" spans="10:13" x14ac:dyDescent="0.3">
      <c r="J589" s="2"/>
      <c r="K589" s="2"/>
      <c r="L589" s="2"/>
      <c r="M589" s="2"/>
    </row>
    <row r="590" spans="10:13" x14ac:dyDescent="0.3">
      <c r="J590" s="2"/>
      <c r="K590" s="2"/>
      <c r="L590" s="2"/>
      <c r="M590" s="2"/>
    </row>
    <row r="591" spans="10:13" x14ac:dyDescent="0.3">
      <c r="J591" s="2"/>
      <c r="K591" s="2"/>
      <c r="L591" s="2"/>
      <c r="M591" s="2"/>
    </row>
    <row r="592" spans="10:13" x14ac:dyDescent="0.3">
      <c r="J592" s="2"/>
      <c r="K592" s="2"/>
      <c r="L592" s="2"/>
      <c r="M592" s="2"/>
    </row>
    <row r="593" spans="10:13" x14ac:dyDescent="0.3">
      <c r="J593" s="2"/>
      <c r="K593" s="2"/>
      <c r="L593" s="2"/>
      <c r="M593" s="2"/>
    </row>
    <row r="594" spans="10:13" x14ac:dyDescent="0.3">
      <c r="J594" s="2"/>
      <c r="K594" s="2"/>
      <c r="L594" s="2"/>
      <c r="M594" s="2"/>
    </row>
    <row r="595" spans="10:13" x14ac:dyDescent="0.3">
      <c r="J595" s="2"/>
      <c r="K595" s="2"/>
      <c r="L595" s="2"/>
      <c r="M595" s="2"/>
    </row>
    <row r="596" spans="10:13" x14ac:dyDescent="0.3">
      <c r="J596" s="2"/>
      <c r="K596" s="2"/>
      <c r="L596" s="2"/>
      <c r="M596" s="2"/>
    </row>
    <row r="597" spans="10:13" x14ac:dyDescent="0.3">
      <c r="J597" s="2"/>
      <c r="K597" s="2"/>
      <c r="L597" s="2"/>
      <c r="M597" s="2"/>
    </row>
    <row r="598" spans="10:13" x14ac:dyDescent="0.3">
      <c r="J598" s="2"/>
      <c r="K598" s="2"/>
      <c r="L598" s="2"/>
      <c r="M598" s="2"/>
    </row>
    <row r="599" spans="10:13" x14ac:dyDescent="0.3">
      <c r="J599" s="2"/>
      <c r="K599" s="2"/>
      <c r="L599" s="2"/>
      <c r="M599" s="2"/>
    </row>
    <row r="600" spans="10:13" x14ac:dyDescent="0.3">
      <c r="J600" s="2"/>
      <c r="K600" s="2"/>
      <c r="L600" s="2"/>
      <c r="M600" s="2"/>
    </row>
    <row r="601" spans="10:13" x14ac:dyDescent="0.3">
      <c r="J601" s="2"/>
      <c r="K601" s="2"/>
      <c r="L601" s="2"/>
      <c r="M601" s="2"/>
    </row>
    <row r="602" spans="10:13" x14ac:dyDescent="0.3">
      <c r="J602" s="2"/>
      <c r="K602" s="2"/>
      <c r="L602" s="2"/>
      <c r="M602" s="2"/>
    </row>
    <row r="603" spans="10:13" x14ac:dyDescent="0.3">
      <c r="J603" s="2"/>
      <c r="K603" s="2"/>
      <c r="L603" s="2"/>
      <c r="M603" s="2"/>
    </row>
    <row r="604" spans="10:13" x14ac:dyDescent="0.3">
      <c r="J604" s="2"/>
      <c r="K604" s="2"/>
      <c r="L604" s="2"/>
      <c r="M604" s="2"/>
    </row>
    <row r="605" spans="10:13" x14ac:dyDescent="0.3">
      <c r="J605" s="2"/>
      <c r="K605" s="2"/>
      <c r="L605" s="2"/>
      <c r="M605" s="2"/>
    </row>
    <row r="606" spans="10:13" x14ac:dyDescent="0.3">
      <c r="J606" s="2"/>
      <c r="K606" s="2"/>
      <c r="L606" s="2"/>
      <c r="M606" s="2"/>
    </row>
    <row r="607" spans="10:13" x14ac:dyDescent="0.3">
      <c r="J607" s="2"/>
      <c r="K607" s="2"/>
      <c r="L607" s="2"/>
      <c r="M607" s="2"/>
    </row>
    <row r="608" spans="10:13" x14ac:dyDescent="0.3">
      <c r="J608" s="2"/>
      <c r="K608" s="2"/>
      <c r="L608" s="2"/>
      <c r="M608" s="2"/>
    </row>
    <row r="609" spans="10:13" x14ac:dyDescent="0.3">
      <c r="J609" s="2"/>
      <c r="K609" s="2"/>
      <c r="L609" s="2"/>
      <c r="M609" s="2"/>
    </row>
    <row r="610" spans="10:13" x14ac:dyDescent="0.3">
      <c r="J610" s="2"/>
      <c r="K610" s="2"/>
      <c r="L610" s="2"/>
      <c r="M610" s="2"/>
    </row>
    <row r="611" spans="10:13" x14ac:dyDescent="0.3">
      <c r="J611" s="2"/>
      <c r="K611" s="2"/>
      <c r="L611" s="2"/>
      <c r="M611" s="2"/>
    </row>
    <row r="612" spans="10:13" x14ac:dyDescent="0.3">
      <c r="J612" s="2"/>
      <c r="K612" s="2"/>
      <c r="L612" s="2"/>
      <c r="M612" s="2"/>
    </row>
    <row r="613" spans="10:13" x14ac:dyDescent="0.3">
      <c r="J613" s="2"/>
      <c r="K613" s="2"/>
      <c r="L613" s="2"/>
      <c r="M613" s="2"/>
    </row>
    <row r="614" spans="10:13" x14ac:dyDescent="0.3">
      <c r="J614" s="2"/>
      <c r="K614" s="2"/>
      <c r="L614" s="2"/>
      <c r="M614" s="2"/>
    </row>
    <row r="615" spans="10:13" x14ac:dyDescent="0.3">
      <c r="J615" s="2"/>
      <c r="K615" s="2"/>
      <c r="L615" s="2"/>
      <c r="M615" s="2"/>
    </row>
    <row r="616" spans="10:13" x14ac:dyDescent="0.3">
      <c r="J616" s="2"/>
      <c r="K616" s="2"/>
      <c r="L616" s="2"/>
      <c r="M616" s="2"/>
    </row>
    <row r="617" spans="10:13" x14ac:dyDescent="0.3">
      <c r="J617" s="2"/>
      <c r="K617" s="2"/>
      <c r="L617" s="2"/>
      <c r="M617" s="2"/>
    </row>
    <row r="618" spans="10:13" x14ac:dyDescent="0.3">
      <c r="J618" s="2"/>
      <c r="K618" s="2"/>
      <c r="L618" s="2"/>
      <c r="M618" s="2"/>
    </row>
    <row r="619" spans="10:13" x14ac:dyDescent="0.3">
      <c r="J619" s="2"/>
      <c r="K619" s="2"/>
      <c r="L619" s="2"/>
      <c r="M619" s="2"/>
    </row>
    <row r="620" spans="10:13" x14ac:dyDescent="0.3">
      <c r="J620" s="2"/>
      <c r="K620" s="2"/>
      <c r="L620" s="2"/>
      <c r="M620" s="2"/>
    </row>
    <row r="621" spans="10:13" x14ac:dyDescent="0.3">
      <c r="J621" s="2"/>
      <c r="K621" s="2"/>
      <c r="L621" s="2"/>
      <c r="M621" s="2"/>
    </row>
    <row r="622" spans="10:13" x14ac:dyDescent="0.3">
      <c r="J622" s="2"/>
      <c r="K622" s="2"/>
      <c r="L622" s="2"/>
      <c r="M622" s="2"/>
    </row>
    <row r="623" spans="10:13" x14ac:dyDescent="0.3">
      <c r="J623" s="2"/>
      <c r="K623" s="2"/>
      <c r="L623" s="2"/>
      <c r="M623" s="2"/>
    </row>
    <row r="624" spans="10:13" x14ac:dyDescent="0.3">
      <c r="J624" s="2"/>
      <c r="K624" s="2"/>
      <c r="L624" s="2"/>
      <c r="M624" s="2"/>
    </row>
    <row r="625" spans="10:13" x14ac:dyDescent="0.3">
      <c r="J625" s="2"/>
      <c r="K625" s="2"/>
      <c r="L625" s="2"/>
      <c r="M625" s="2"/>
    </row>
    <row r="626" spans="10:13" x14ac:dyDescent="0.3">
      <c r="J626" s="2"/>
      <c r="K626" s="2"/>
      <c r="L626" s="2"/>
      <c r="M626" s="2"/>
    </row>
    <row r="627" spans="10:13" x14ac:dyDescent="0.3">
      <c r="J627" s="2"/>
      <c r="K627" s="2"/>
      <c r="L627" s="2"/>
      <c r="M627" s="2"/>
    </row>
    <row r="628" spans="10:13" x14ac:dyDescent="0.3">
      <c r="J628" s="2"/>
      <c r="K628" s="2"/>
      <c r="L628" s="2"/>
      <c r="M628" s="2"/>
    </row>
    <row r="629" spans="10:13" x14ac:dyDescent="0.3">
      <c r="J629" s="2"/>
      <c r="K629" s="2"/>
      <c r="L629" s="2"/>
      <c r="M629" s="2"/>
    </row>
    <row r="630" spans="10:13" x14ac:dyDescent="0.3">
      <c r="J630" s="2"/>
      <c r="K630" s="2"/>
      <c r="L630" s="2"/>
      <c r="M630" s="2"/>
    </row>
    <row r="631" spans="10:13" x14ac:dyDescent="0.3">
      <c r="J631" s="2"/>
      <c r="K631" s="2"/>
      <c r="L631" s="2"/>
      <c r="M631" s="2"/>
    </row>
    <row r="632" spans="10:13" x14ac:dyDescent="0.3">
      <c r="J632" s="2"/>
      <c r="K632" s="2"/>
      <c r="L632" s="2"/>
      <c r="M632" s="2"/>
    </row>
    <row r="633" spans="10:13" x14ac:dyDescent="0.3">
      <c r="J633" s="2"/>
      <c r="K633" s="2"/>
      <c r="L633" s="2"/>
      <c r="M633" s="2"/>
    </row>
    <row r="634" spans="10:13" x14ac:dyDescent="0.3">
      <c r="J634" s="2"/>
      <c r="K634" s="2"/>
      <c r="L634" s="2"/>
      <c r="M634" s="2"/>
    </row>
    <row r="635" spans="10:13" x14ac:dyDescent="0.3">
      <c r="J635" s="2"/>
      <c r="K635" s="2"/>
      <c r="L635" s="2"/>
      <c r="M635" s="2"/>
    </row>
    <row r="636" spans="10:13" x14ac:dyDescent="0.3">
      <c r="J636" s="2"/>
      <c r="K636" s="2"/>
      <c r="L636" s="2"/>
      <c r="M636" s="2"/>
    </row>
    <row r="637" spans="10:13" x14ac:dyDescent="0.3">
      <c r="J637" s="2"/>
      <c r="K637" s="2"/>
      <c r="L637" s="2"/>
      <c r="M637" s="2"/>
    </row>
    <row r="638" spans="10:13" x14ac:dyDescent="0.3">
      <c r="J638" s="2"/>
      <c r="K638" s="2"/>
      <c r="L638" s="2"/>
      <c r="M638" s="2"/>
    </row>
    <row r="639" spans="10:13" x14ac:dyDescent="0.3">
      <c r="J639" s="2"/>
      <c r="K639" s="2"/>
      <c r="L639" s="2"/>
      <c r="M639" s="2"/>
    </row>
    <row r="640" spans="10:13" x14ac:dyDescent="0.3">
      <c r="J640" s="2"/>
      <c r="K640" s="2"/>
      <c r="L640" s="2"/>
      <c r="M640" s="2"/>
    </row>
    <row r="641" spans="10:13" x14ac:dyDescent="0.3">
      <c r="J641" s="2"/>
      <c r="K641" s="2"/>
      <c r="L641" s="2"/>
      <c r="M641" s="2"/>
    </row>
    <row r="642" spans="10:13" x14ac:dyDescent="0.3">
      <c r="J642" s="2"/>
      <c r="K642" s="2"/>
      <c r="L642" s="2"/>
      <c r="M642" s="2"/>
    </row>
    <row r="643" spans="10:13" x14ac:dyDescent="0.3">
      <c r="J643" s="2"/>
      <c r="K643" s="2"/>
      <c r="L643" s="2"/>
      <c r="M643" s="2"/>
    </row>
    <row r="644" spans="10:13" x14ac:dyDescent="0.3">
      <c r="J644" s="2"/>
      <c r="K644" s="2"/>
      <c r="L644" s="2"/>
      <c r="M644" s="2"/>
    </row>
    <row r="645" spans="10:13" x14ac:dyDescent="0.3">
      <c r="J645" s="2"/>
      <c r="K645" s="2"/>
      <c r="L645" s="2"/>
      <c r="M645" s="2"/>
    </row>
    <row r="646" spans="10:13" x14ac:dyDescent="0.3">
      <c r="J646" s="2"/>
      <c r="K646" s="2"/>
      <c r="L646" s="2"/>
      <c r="M646" s="2"/>
    </row>
    <row r="647" spans="10:13" x14ac:dyDescent="0.3">
      <c r="J647" s="2"/>
      <c r="K647" s="2"/>
      <c r="L647" s="2"/>
      <c r="M647" s="2"/>
    </row>
    <row r="648" spans="10:13" x14ac:dyDescent="0.3">
      <c r="J648" s="2"/>
      <c r="K648" s="2"/>
      <c r="L648" s="2"/>
      <c r="M648" s="2"/>
    </row>
    <row r="649" spans="10:13" x14ac:dyDescent="0.3">
      <c r="J649" s="2"/>
      <c r="K649" s="2"/>
      <c r="L649" s="2"/>
      <c r="M649" s="2"/>
    </row>
    <row r="650" spans="10:13" x14ac:dyDescent="0.3">
      <c r="J650" s="2"/>
      <c r="K650" s="2"/>
      <c r="L650" s="2"/>
      <c r="M650" s="2"/>
    </row>
    <row r="651" spans="10:13" x14ac:dyDescent="0.3">
      <c r="J651" s="2"/>
      <c r="K651" s="2"/>
      <c r="L651" s="2"/>
      <c r="M651" s="2"/>
    </row>
    <row r="652" spans="10:13" x14ac:dyDescent="0.3">
      <c r="J652" s="2"/>
      <c r="K652" s="2"/>
      <c r="L652" s="2"/>
      <c r="M652" s="2"/>
    </row>
    <row r="653" spans="10:13" x14ac:dyDescent="0.3">
      <c r="J653" s="2"/>
      <c r="K653" s="2"/>
      <c r="L653" s="2"/>
      <c r="M653" s="2"/>
    </row>
    <row r="654" spans="10:13" x14ac:dyDescent="0.3">
      <c r="J654" s="2"/>
      <c r="K654" s="2"/>
      <c r="L654" s="2"/>
      <c r="M654" s="2"/>
    </row>
    <row r="655" spans="10:13" x14ac:dyDescent="0.3">
      <c r="J655" s="2"/>
      <c r="K655" s="2"/>
      <c r="L655" s="2"/>
      <c r="M655" s="2"/>
    </row>
    <row r="656" spans="10:13" x14ac:dyDescent="0.3">
      <c r="J656" s="2"/>
      <c r="K656" s="2"/>
      <c r="L656" s="2"/>
      <c r="M656" s="2"/>
    </row>
    <row r="657" spans="10:13" x14ac:dyDescent="0.3">
      <c r="J657" s="2"/>
      <c r="K657" s="2"/>
      <c r="L657" s="2"/>
      <c r="M657" s="2"/>
    </row>
    <row r="658" spans="10:13" x14ac:dyDescent="0.3">
      <c r="J658" s="2"/>
      <c r="K658" s="2"/>
      <c r="L658" s="2"/>
      <c r="M658" s="2"/>
    </row>
    <row r="659" spans="10:13" x14ac:dyDescent="0.3">
      <c r="J659" s="2"/>
      <c r="K659" s="2"/>
      <c r="L659" s="2"/>
      <c r="M659" s="2"/>
    </row>
    <row r="660" spans="10:13" x14ac:dyDescent="0.3">
      <c r="J660" s="2"/>
      <c r="K660" s="2"/>
      <c r="L660" s="2"/>
      <c r="M660" s="2"/>
    </row>
    <row r="661" spans="10:13" x14ac:dyDescent="0.3">
      <c r="J661" s="2"/>
      <c r="K661" s="2"/>
      <c r="L661" s="2"/>
      <c r="M661" s="2"/>
    </row>
    <row r="662" spans="10:13" x14ac:dyDescent="0.3">
      <c r="J662" s="2"/>
      <c r="K662" s="2"/>
      <c r="L662" s="2"/>
      <c r="M662" s="2"/>
    </row>
    <row r="663" spans="10:13" x14ac:dyDescent="0.3">
      <c r="J663" s="2"/>
      <c r="K663" s="2"/>
      <c r="L663" s="2"/>
      <c r="M663" s="2"/>
    </row>
    <row r="664" spans="10:13" x14ac:dyDescent="0.3">
      <c r="J664" s="2"/>
      <c r="K664" s="2"/>
      <c r="L664" s="2"/>
      <c r="M664" s="2"/>
    </row>
    <row r="665" spans="10:13" x14ac:dyDescent="0.3">
      <c r="J665" s="2"/>
      <c r="K665" s="2"/>
      <c r="L665" s="2"/>
      <c r="M665" s="2"/>
    </row>
    <row r="666" spans="10:13" x14ac:dyDescent="0.3">
      <c r="J666" s="2"/>
      <c r="K666" s="2"/>
      <c r="L666" s="2"/>
      <c r="M666" s="2"/>
    </row>
    <row r="667" spans="10:13" x14ac:dyDescent="0.3">
      <c r="J667" s="2"/>
      <c r="K667" s="2"/>
      <c r="L667" s="2"/>
      <c r="M667" s="2"/>
    </row>
    <row r="668" spans="10:13" x14ac:dyDescent="0.3">
      <c r="J668" s="2"/>
      <c r="K668" s="2"/>
      <c r="L668" s="2"/>
      <c r="M668" s="2"/>
    </row>
    <row r="669" spans="10:13" x14ac:dyDescent="0.3">
      <c r="J669" s="2"/>
      <c r="K669" s="2"/>
      <c r="L669" s="2"/>
      <c r="M669" s="2"/>
    </row>
    <row r="670" spans="10:13" x14ac:dyDescent="0.3">
      <c r="J670" s="2"/>
      <c r="K670" s="2"/>
      <c r="L670" s="2"/>
      <c r="M670" s="2"/>
    </row>
    <row r="671" spans="10:13" x14ac:dyDescent="0.3">
      <c r="J671" s="2"/>
      <c r="K671" s="2"/>
      <c r="L671" s="2"/>
      <c r="M671" s="2"/>
    </row>
    <row r="672" spans="10:13" x14ac:dyDescent="0.3">
      <c r="J672" s="2"/>
      <c r="K672" s="2"/>
      <c r="L672" s="2"/>
      <c r="M672" s="2"/>
    </row>
    <row r="673" spans="10:13" x14ac:dyDescent="0.3">
      <c r="J673" s="2"/>
      <c r="K673" s="2"/>
      <c r="L673" s="2"/>
      <c r="M673" s="2"/>
    </row>
    <row r="674" spans="10:13" x14ac:dyDescent="0.3">
      <c r="J674" s="2"/>
      <c r="K674" s="2"/>
      <c r="L674" s="2"/>
      <c r="M674" s="2"/>
    </row>
    <row r="675" spans="10:13" x14ac:dyDescent="0.3">
      <c r="J675" s="2"/>
      <c r="K675" s="2"/>
      <c r="L675" s="2"/>
      <c r="M675" s="2"/>
    </row>
    <row r="676" spans="10:13" x14ac:dyDescent="0.3">
      <c r="J676" s="2"/>
      <c r="K676" s="2"/>
      <c r="L676" s="2"/>
      <c r="M676" s="2"/>
    </row>
    <row r="677" spans="10:13" x14ac:dyDescent="0.3">
      <c r="J677" s="2"/>
      <c r="K677" s="2"/>
      <c r="L677" s="2"/>
      <c r="M677" s="2"/>
    </row>
    <row r="678" spans="10:13" x14ac:dyDescent="0.3">
      <c r="J678" s="2"/>
      <c r="K678" s="2"/>
      <c r="L678" s="2"/>
      <c r="M678" s="2"/>
    </row>
    <row r="679" spans="10:13" x14ac:dyDescent="0.3">
      <c r="J679" s="2"/>
      <c r="K679" s="2"/>
      <c r="L679" s="2"/>
      <c r="M679" s="2"/>
    </row>
    <row r="680" spans="10:13" x14ac:dyDescent="0.3">
      <c r="J680" s="2"/>
      <c r="K680" s="2"/>
      <c r="L680" s="2"/>
      <c r="M680" s="2"/>
    </row>
    <row r="681" spans="10:13" x14ac:dyDescent="0.3">
      <c r="J681" s="2"/>
      <c r="K681" s="2"/>
      <c r="L681" s="2"/>
      <c r="M681" s="2"/>
    </row>
    <row r="682" spans="10:13" x14ac:dyDescent="0.3">
      <c r="J682" s="2"/>
      <c r="K682" s="2"/>
      <c r="L682" s="2"/>
      <c r="M682" s="2"/>
    </row>
    <row r="683" spans="10:13" x14ac:dyDescent="0.3">
      <c r="J683" s="2"/>
      <c r="K683" s="2"/>
      <c r="L683" s="2"/>
      <c r="M683" s="2"/>
    </row>
    <row r="684" spans="10:13" x14ac:dyDescent="0.3">
      <c r="J684" s="2"/>
      <c r="K684" s="2"/>
      <c r="L684" s="2"/>
      <c r="M684" s="2"/>
    </row>
    <row r="685" spans="10:13" x14ac:dyDescent="0.3">
      <c r="J685" s="2"/>
      <c r="K685" s="2"/>
      <c r="L685" s="2"/>
      <c r="M685" s="2"/>
    </row>
    <row r="686" spans="10:13" x14ac:dyDescent="0.3">
      <c r="J686" s="2"/>
      <c r="K686" s="2"/>
      <c r="L686" s="2"/>
      <c r="M686" s="2"/>
    </row>
    <row r="687" spans="10:13" x14ac:dyDescent="0.3">
      <c r="J687" s="2"/>
      <c r="K687" s="2"/>
      <c r="L687" s="2"/>
      <c r="M687" s="2"/>
    </row>
    <row r="688" spans="10:13" x14ac:dyDescent="0.3">
      <c r="J688" s="2"/>
      <c r="K688" s="2"/>
      <c r="L688" s="2"/>
      <c r="M688" s="2"/>
    </row>
    <row r="689" spans="10:13" x14ac:dyDescent="0.3">
      <c r="J689" s="2"/>
      <c r="K689" s="2"/>
      <c r="L689" s="2"/>
      <c r="M689" s="2"/>
    </row>
    <row r="690" spans="10:13" x14ac:dyDescent="0.3">
      <c r="J690" s="2"/>
      <c r="K690" s="2"/>
      <c r="L690" s="2"/>
      <c r="M690" s="2"/>
    </row>
    <row r="691" spans="10:13" x14ac:dyDescent="0.3">
      <c r="J691" s="2"/>
      <c r="K691" s="2"/>
      <c r="L691" s="2"/>
      <c r="M691" s="2"/>
    </row>
    <row r="692" spans="10:13" x14ac:dyDescent="0.3">
      <c r="J692" s="2"/>
      <c r="K692" s="2"/>
      <c r="L692" s="2"/>
      <c r="M692" s="2"/>
    </row>
    <row r="693" spans="10:13" x14ac:dyDescent="0.3">
      <c r="J693" s="2"/>
      <c r="K693" s="2"/>
      <c r="L693" s="2"/>
      <c r="M693" s="2"/>
    </row>
    <row r="694" spans="10:13" x14ac:dyDescent="0.3">
      <c r="J694" s="2"/>
      <c r="K694" s="2"/>
      <c r="L694" s="2"/>
      <c r="M694" s="2"/>
    </row>
    <row r="695" spans="10:13" x14ac:dyDescent="0.3">
      <c r="J695" s="2"/>
      <c r="K695" s="2"/>
      <c r="L695" s="2"/>
      <c r="M695" s="2"/>
    </row>
    <row r="696" spans="10:13" x14ac:dyDescent="0.3">
      <c r="J696" s="2"/>
      <c r="K696" s="2"/>
      <c r="L696" s="2"/>
      <c r="M696" s="2"/>
    </row>
    <row r="697" spans="10:13" x14ac:dyDescent="0.3">
      <c r="J697" s="2"/>
      <c r="K697" s="2"/>
      <c r="L697" s="2"/>
      <c r="M697" s="2"/>
    </row>
    <row r="698" spans="10:13" x14ac:dyDescent="0.3">
      <c r="J698" s="2"/>
      <c r="K698" s="2"/>
      <c r="L698" s="2"/>
      <c r="M698" s="2"/>
    </row>
    <row r="699" spans="10:13" x14ac:dyDescent="0.3">
      <c r="J699" s="2"/>
      <c r="K699" s="2"/>
      <c r="L699" s="2"/>
      <c r="M699" s="2"/>
    </row>
    <row r="700" spans="10:13" x14ac:dyDescent="0.3">
      <c r="J700" s="2"/>
      <c r="K700" s="2"/>
      <c r="L700" s="2"/>
      <c r="M700" s="2"/>
    </row>
    <row r="701" spans="10:13" x14ac:dyDescent="0.3">
      <c r="J701" s="2"/>
      <c r="K701" s="2"/>
      <c r="L701" s="2"/>
      <c r="M701" s="2"/>
    </row>
    <row r="702" spans="10:13" x14ac:dyDescent="0.3">
      <c r="J702" s="2"/>
      <c r="K702" s="2"/>
      <c r="L702" s="2"/>
      <c r="M702" s="2"/>
    </row>
    <row r="703" spans="10:13" x14ac:dyDescent="0.3">
      <c r="J703" s="2"/>
      <c r="K703" s="2"/>
      <c r="L703" s="2"/>
      <c r="M703" s="2"/>
    </row>
    <row r="704" spans="10:13" x14ac:dyDescent="0.3">
      <c r="J704" s="2"/>
      <c r="K704" s="2"/>
      <c r="L704" s="2"/>
      <c r="M704" s="2"/>
    </row>
    <row r="705" spans="10:13" x14ac:dyDescent="0.3">
      <c r="J705" s="2"/>
      <c r="K705" s="2"/>
      <c r="L705" s="2"/>
      <c r="M705" s="2"/>
    </row>
    <row r="706" spans="10:13" x14ac:dyDescent="0.3">
      <c r="J706" s="2"/>
      <c r="K706" s="2"/>
      <c r="L706" s="2"/>
      <c r="M706" s="2"/>
    </row>
    <row r="707" spans="10:13" x14ac:dyDescent="0.3">
      <c r="J707" s="2"/>
      <c r="K707" s="2"/>
      <c r="L707" s="2"/>
      <c r="M707" s="2"/>
    </row>
    <row r="708" spans="10:13" x14ac:dyDescent="0.3">
      <c r="J708" s="2"/>
      <c r="K708" s="2"/>
      <c r="L708" s="2"/>
      <c r="M708" s="2"/>
    </row>
    <row r="709" spans="10:13" x14ac:dyDescent="0.3">
      <c r="J709" s="2"/>
      <c r="K709" s="2"/>
      <c r="L709" s="2"/>
      <c r="M709" s="2"/>
    </row>
    <row r="710" spans="10:13" x14ac:dyDescent="0.3">
      <c r="J710" s="2"/>
      <c r="K710" s="2"/>
      <c r="L710" s="2"/>
      <c r="M710" s="2"/>
    </row>
    <row r="711" spans="10:13" x14ac:dyDescent="0.3">
      <c r="J711" s="2"/>
      <c r="K711" s="2"/>
      <c r="L711" s="2"/>
      <c r="M711" s="2"/>
    </row>
    <row r="712" spans="10:13" x14ac:dyDescent="0.3">
      <c r="J712" s="2"/>
      <c r="K712" s="2"/>
      <c r="L712" s="2"/>
      <c r="M712" s="2"/>
    </row>
    <row r="713" spans="10:13" x14ac:dyDescent="0.3">
      <c r="J713" s="2"/>
      <c r="K713" s="2"/>
      <c r="L713" s="2"/>
      <c r="M713" s="2"/>
    </row>
    <row r="714" spans="10:13" x14ac:dyDescent="0.3">
      <c r="J714" s="2"/>
      <c r="K714" s="2"/>
      <c r="L714" s="2"/>
      <c r="M714" s="2"/>
    </row>
    <row r="715" spans="10:13" x14ac:dyDescent="0.3">
      <c r="J715" s="2"/>
      <c r="K715" s="2"/>
      <c r="L715" s="2"/>
      <c r="M715" s="2"/>
    </row>
    <row r="716" spans="10:13" x14ac:dyDescent="0.3">
      <c r="J716" s="2"/>
      <c r="K716" s="2"/>
      <c r="L716" s="2"/>
      <c r="M716" s="2"/>
    </row>
    <row r="717" spans="10:13" x14ac:dyDescent="0.3">
      <c r="J717" s="2"/>
      <c r="K717" s="2"/>
      <c r="L717" s="2"/>
      <c r="M717" s="2"/>
    </row>
    <row r="718" spans="10:13" x14ac:dyDescent="0.3">
      <c r="J718" s="2"/>
      <c r="K718" s="2"/>
      <c r="L718" s="2"/>
      <c r="M718" s="2"/>
    </row>
    <row r="719" spans="10:13" x14ac:dyDescent="0.3">
      <c r="J719" s="2"/>
      <c r="K719" s="2"/>
      <c r="L719" s="2"/>
      <c r="M719" s="2"/>
    </row>
    <row r="720" spans="10:13" x14ac:dyDescent="0.3">
      <c r="J720" s="2"/>
      <c r="K720" s="2"/>
      <c r="L720" s="2"/>
      <c r="M720" s="2"/>
    </row>
    <row r="721" spans="10:13" x14ac:dyDescent="0.3">
      <c r="J721" s="2"/>
      <c r="K721" s="2"/>
      <c r="L721" s="2"/>
      <c r="M721" s="2"/>
    </row>
    <row r="722" spans="10:13" x14ac:dyDescent="0.3">
      <c r="J722" s="2"/>
      <c r="K722" s="2"/>
      <c r="L722" s="2"/>
      <c r="M722" s="2"/>
    </row>
    <row r="723" spans="10:13" x14ac:dyDescent="0.3">
      <c r="J723" s="2"/>
      <c r="K723" s="2"/>
      <c r="L723" s="2"/>
      <c r="M723" s="2"/>
    </row>
    <row r="724" spans="10:13" x14ac:dyDescent="0.3">
      <c r="J724" s="2"/>
      <c r="K724" s="2"/>
      <c r="L724" s="2"/>
      <c r="M724" s="2"/>
    </row>
    <row r="725" spans="10:13" x14ac:dyDescent="0.3">
      <c r="J725" s="2"/>
      <c r="K725" s="2"/>
      <c r="L725" s="2"/>
      <c r="M725" s="2"/>
    </row>
    <row r="726" spans="10:13" x14ac:dyDescent="0.3">
      <c r="J726" s="2"/>
      <c r="K726" s="2"/>
      <c r="L726" s="2"/>
      <c r="M726" s="2"/>
    </row>
    <row r="727" spans="10:13" x14ac:dyDescent="0.3">
      <c r="J727" s="2"/>
      <c r="K727" s="2"/>
      <c r="L727" s="2"/>
      <c r="M727" s="2"/>
    </row>
    <row r="728" spans="10:13" x14ac:dyDescent="0.3">
      <c r="J728" s="2"/>
      <c r="K728" s="2"/>
      <c r="L728" s="2"/>
      <c r="M728" s="2"/>
    </row>
    <row r="729" spans="10:13" x14ac:dyDescent="0.3">
      <c r="J729" s="2"/>
      <c r="K729" s="2"/>
      <c r="L729" s="2"/>
      <c r="M729" s="2"/>
    </row>
    <row r="730" spans="10:13" x14ac:dyDescent="0.3">
      <c r="J730" s="2"/>
      <c r="K730" s="2"/>
      <c r="L730" s="2"/>
      <c r="M730" s="2"/>
    </row>
    <row r="731" spans="10:13" x14ac:dyDescent="0.3">
      <c r="J731" s="2"/>
      <c r="K731" s="2"/>
      <c r="L731" s="2"/>
      <c r="M731" s="2"/>
    </row>
    <row r="732" spans="10:13" x14ac:dyDescent="0.3">
      <c r="J732" s="2"/>
      <c r="K732" s="2"/>
      <c r="L732" s="2"/>
      <c r="M732" s="2"/>
    </row>
    <row r="733" spans="10:13" x14ac:dyDescent="0.3">
      <c r="J733" s="2"/>
      <c r="K733" s="2"/>
      <c r="L733" s="2"/>
      <c r="M733" s="2"/>
    </row>
    <row r="734" spans="10:13" x14ac:dyDescent="0.3">
      <c r="J734" s="2"/>
      <c r="K734" s="2"/>
      <c r="L734" s="2"/>
      <c r="M734" s="2"/>
    </row>
    <row r="735" spans="10:13" x14ac:dyDescent="0.3">
      <c r="J735" s="2"/>
      <c r="K735" s="2"/>
      <c r="L735" s="2"/>
      <c r="M735" s="2"/>
    </row>
    <row r="736" spans="10:13" x14ac:dyDescent="0.3">
      <c r="J736" s="2"/>
      <c r="K736" s="2"/>
      <c r="L736" s="2"/>
      <c r="M736" s="2"/>
    </row>
    <row r="737" spans="10:13" x14ac:dyDescent="0.3">
      <c r="J737" s="2"/>
      <c r="K737" s="2"/>
      <c r="L737" s="2"/>
      <c r="M737" s="2"/>
    </row>
    <row r="738" spans="10:13" x14ac:dyDescent="0.3">
      <c r="J738" s="2"/>
      <c r="K738" s="2"/>
      <c r="L738" s="2"/>
      <c r="M738" s="2"/>
    </row>
    <row r="739" spans="10:13" x14ac:dyDescent="0.3">
      <c r="J739" s="2"/>
      <c r="K739" s="2"/>
      <c r="L739" s="2"/>
      <c r="M739" s="2"/>
    </row>
    <row r="740" spans="10:13" x14ac:dyDescent="0.3">
      <c r="J740" s="2"/>
      <c r="K740" s="2"/>
      <c r="L740" s="2"/>
      <c r="M740" s="2"/>
    </row>
    <row r="741" spans="10:13" x14ac:dyDescent="0.3">
      <c r="J741" s="2"/>
      <c r="K741" s="2"/>
      <c r="L741" s="2"/>
      <c r="M741" s="2"/>
    </row>
    <row r="742" spans="10:13" x14ac:dyDescent="0.3">
      <c r="J742" s="2"/>
      <c r="K742" s="2"/>
      <c r="L742" s="2"/>
      <c r="M742" s="2"/>
    </row>
    <row r="743" spans="10:13" x14ac:dyDescent="0.3">
      <c r="J743" s="2"/>
      <c r="K743" s="2"/>
      <c r="L743" s="2"/>
      <c r="M743" s="2"/>
    </row>
    <row r="744" spans="10:13" x14ac:dyDescent="0.3">
      <c r="J744" s="2"/>
      <c r="K744" s="2"/>
      <c r="L744" s="2"/>
      <c r="M744" s="2"/>
    </row>
    <row r="745" spans="10:13" x14ac:dyDescent="0.3">
      <c r="J745" s="2"/>
      <c r="K745" s="2"/>
      <c r="L745" s="2"/>
      <c r="M745" s="2"/>
    </row>
    <row r="746" spans="10:13" x14ac:dyDescent="0.3">
      <c r="J746" s="2"/>
      <c r="K746" s="2"/>
      <c r="L746" s="2"/>
      <c r="M746" s="2"/>
    </row>
    <row r="747" spans="10:13" x14ac:dyDescent="0.3">
      <c r="J747" s="2"/>
      <c r="K747" s="2"/>
      <c r="L747" s="2"/>
      <c r="M747" s="2"/>
    </row>
    <row r="748" spans="10:13" x14ac:dyDescent="0.3">
      <c r="J748" s="2"/>
      <c r="K748" s="2"/>
      <c r="L748" s="2"/>
      <c r="M748" s="2"/>
    </row>
    <row r="749" spans="10:13" x14ac:dyDescent="0.3">
      <c r="J749" s="2"/>
      <c r="K749" s="2"/>
      <c r="L749" s="2"/>
      <c r="M749" s="2"/>
    </row>
    <row r="750" spans="10:13" x14ac:dyDescent="0.3">
      <c r="J750" s="2"/>
      <c r="K750" s="2"/>
      <c r="L750" s="2"/>
      <c r="M750" s="2"/>
    </row>
    <row r="751" spans="10:13" x14ac:dyDescent="0.3">
      <c r="J751" s="2"/>
      <c r="K751" s="2"/>
      <c r="L751" s="2"/>
      <c r="M751" s="2"/>
    </row>
    <row r="752" spans="10:13" x14ac:dyDescent="0.3">
      <c r="J752" s="2"/>
      <c r="K752" s="2"/>
      <c r="L752" s="2"/>
      <c r="M752" s="2"/>
    </row>
    <row r="753" spans="10:13" x14ac:dyDescent="0.3">
      <c r="J753" s="2"/>
      <c r="K753" s="2"/>
      <c r="L753" s="2"/>
      <c r="M753" s="2"/>
    </row>
    <row r="754" spans="10:13" x14ac:dyDescent="0.3">
      <c r="J754" s="2"/>
      <c r="K754" s="2"/>
      <c r="L754" s="2"/>
      <c r="M754" s="2"/>
    </row>
    <row r="755" spans="10:13" x14ac:dyDescent="0.3">
      <c r="J755" s="2"/>
      <c r="K755" s="2"/>
      <c r="L755" s="2"/>
      <c r="M755" s="2"/>
    </row>
    <row r="756" spans="10:13" x14ac:dyDescent="0.3">
      <c r="J756" s="2"/>
      <c r="K756" s="2"/>
      <c r="L756" s="2"/>
      <c r="M756" s="2"/>
    </row>
    <row r="757" spans="10:13" x14ac:dyDescent="0.3">
      <c r="J757" s="2"/>
      <c r="K757" s="2"/>
      <c r="L757" s="2"/>
      <c r="M757" s="2"/>
    </row>
    <row r="758" spans="10:13" x14ac:dyDescent="0.3">
      <c r="J758" s="2"/>
      <c r="K758" s="2"/>
      <c r="L758" s="2"/>
      <c r="M758" s="2"/>
    </row>
    <row r="759" spans="10:13" x14ac:dyDescent="0.3">
      <c r="J759" s="2"/>
      <c r="K759" s="2"/>
      <c r="L759" s="2"/>
      <c r="M759" s="2"/>
    </row>
    <row r="760" spans="10:13" x14ac:dyDescent="0.3">
      <c r="J760" s="2"/>
      <c r="K760" s="2"/>
      <c r="L760" s="2"/>
      <c r="M760" s="2"/>
    </row>
    <row r="761" spans="10:13" x14ac:dyDescent="0.3">
      <c r="J761" s="2"/>
      <c r="K761" s="2"/>
      <c r="L761" s="2"/>
      <c r="M761" s="2"/>
    </row>
    <row r="762" spans="10:13" x14ac:dyDescent="0.3">
      <c r="J762" s="2"/>
      <c r="K762" s="2"/>
      <c r="L762" s="2"/>
      <c r="M762" s="2"/>
    </row>
    <row r="763" spans="10:13" x14ac:dyDescent="0.3">
      <c r="J763" s="2"/>
      <c r="K763" s="2"/>
      <c r="L763" s="2"/>
      <c r="M763" s="2"/>
    </row>
    <row r="764" spans="10:13" x14ac:dyDescent="0.3">
      <c r="J764" s="2"/>
      <c r="K764" s="2"/>
      <c r="L764" s="2"/>
      <c r="M764" s="2"/>
    </row>
    <row r="765" spans="10:13" x14ac:dyDescent="0.3">
      <c r="J765" s="2"/>
      <c r="K765" s="2"/>
      <c r="L765" s="2"/>
      <c r="M765" s="2"/>
    </row>
    <row r="766" spans="10:13" x14ac:dyDescent="0.3">
      <c r="J766" s="2"/>
      <c r="K766" s="2"/>
      <c r="L766" s="2"/>
      <c r="M766" s="2"/>
    </row>
    <row r="767" spans="10:13" x14ac:dyDescent="0.3">
      <c r="J767" s="2"/>
      <c r="K767" s="2"/>
      <c r="L767" s="2"/>
      <c r="M767" s="2"/>
    </row>
    <row r="768" spans="10:13" x14ac:dyDescent="0.3">
      <c r="J768" s="2"/>
      <c r="K768" s="2"/>
      <c r="L768" s="2"/>
      <c r="M768" s="2"/>
    </row>
    <row r="769" spans="10:13" x14ac:dyDescent="0.3">
      <c r="J769" s="2"/>
      <c r="K769" s="2"/>
      <c r="L769" s="2"/>
      <c r="M769" s="2"/>
    </row>
    <row r="770" spans="10:13" x14ac:dyDescent="0.3">
      <c r="J770" s="2"/>
      <c r="K770" s="2"/>
      <c r="L770" s="2"/>
      <c r="M770" s="2"/>
    </row>
    <row r="771" spans="10:13" x14ac:dyDescent="0.3">
      <c r="J771" s="2"/>
      <c r="K771" s="2"/>
      <c r="L771" s="2"/>
      <c r="M771" s="2"/>
    </row>
    <row r="772" spans="10:13" x14ac:dyDescent="0.3">
      <c r="J772" s="2"/>
      <c r="K772" s="2"/>
      <c r="L772" s="2"/>
      <c r="M772" s="2"/>
    </row>
    <row r="773" spans="10:13" x14ac:dyDescent="0.3">
      <c r="J773" s="2"/>
      <c r="K773" s="2"/>
      <c r="L773" s="2"/>
      <c r="M773" s="2"/>
    </row>
    <row r="774" spans="10:13" x14ac:dyDescent="0.3">
      <c r="J774" s="2"/>
      <c r="K774" s="2"/>
      <c r="L774" s="2"/>
      <c r="M774" s="2"/>
    </row>
    <row r="775" spans="10:13" x14ac:dyDescent="0.3">
      <c r="J775" s="2"/>
      <c r="K775" s="2"/>
      <c r="L775" s="2"/>
      <c r="M775" s="2"/>
    </row>
    <row r="776" spans="10:13" x14ac:dyDescent="0.3">
      <c r="J776" s="2"/>
      <c r="K776" s="2"/>
      <c r="L776" s="2"/>
      <c r="M776" s="2"/>
    </row>
    <row r="777" spans="10:13" x14ac:dyDescent="0.3">
      <c r="J777" s="2"/>
      <c r="K777" s="2"/>
      <c r="L777" s="2"/>
      <c r="M777" s="2"/>
    </row>
    <row r="778" spans="10:13" x14ac:dyDescent="0.3">
      <c r="J778" s="2"/>
      <c r="K778" s="2"/>
      <c r="L778" s="2"/>
      <c r="M778" s="2"/>
    </row>
    <row r="779" spans="10:13" x14ac:dyDescent="0.3">
      <c r="J779" s="2"/>
      <c r="K779" s="2"/>
      <c r="L779" s="2"/>
      <c r="M779" s="2"/>
    </row>
    <row r="780" spans="10:13" x14ac:dyDescent="0.3">
      <c r="J780" s="2"/>
      <c r="K780" s="2"/>
      <c r="L780" s="2"/>
      <c r="M780" s="2"/>
    </row>
    <row r="781" spans="10:13" x14ac:dyDescent="0.3">
      <c r="J781" s="2"/>
      <c r="K781" s="2"/>
      <c r="L781" s="2"/>
      <c r="M781" s="2"/>
    </row>
    <row r="782" spans="10:13" x14ac:dyDescent="0.3">
      <c r="J782" s="2"/>
      <c r="K782" s="2"/>
      <c r="L782" s="2"/>
      <c r="M782" s="2"/>
    </row>
    <row r="783" spans="10:13" x14ac:dyDescent="0.3">
      <c r="J783" s="2"/>
      <c r="K783" s="2"/>
      <c r="L783" s="2"/>
      <c r="M783" s="2"/>
    </row>
    <row r="784" spans="10:13" x14ac:dyDescent="0.3">
      <c r="J784" s="2"/>
      <c r="K784" s="2"/>
      <c r="L784" s="2"/>
      <c r="M784" s="2"/>
    </row>
    <row r="785" spans="10:13" x14ac:dyDescent="0.3">
      <c r="J785" s="2"/>
      <c r="K785" s="2"/>
      <c r="L785" s="2"/>
      <c r="M785" s="2"/>
    </row>
    <row r="786" spans="10:13" x14ac:dyDescent="0.3">
      <c r="J786" s="2"/>
      <c r="K786" s="2"/>
      <c r="L786" s="2"/>
      <c r="M786" s="2"/>
    </row>
    <row r="787" spans="10:13" x14ac:dyDescent="0.3">
      <c r="J787" s="2"/>
      <c r="K787" s="2"/>
      <c r="L787" s="2"/>
      <c r="M787" s="2"/>
    </row>
    <row r="788" spans="10:13" x14ac:dyDescent="0.3">
      <c r="J788" s="2"/>
      <c r="K788" s="2"/>
      <c r="L788" s="2"/>
      <c r="M788" s="2"/>
    </row>
    <row r="789" spans="10:13" x14ac:dyDescent="0.3">
      <c r="J789" s="2"/>
      <c r="K789" s="2"/>
      <c r="L789" s="2"/>
      <c r="M789" s="2"/>
    </row>
    <row r="790" spans="10:13" x14ac:dyDescent="0.3">
      <c r="J790" s="2"/>
      <c r="K790" s="2"/>
      <c r="L790" s="2"/>
      <c r="M790" s="2"/>
    </row>
    <row r="791" spans="10:13" x14ac:dyDescent="0.3">
      <c r="J791" s="2"/>
      <c r="K791" s="2"/>
      <c r="L791" s="2"/>
      <c r="M791" s="2"/>
    </row>
    <row r="792" spans="10:13" x14ac:dyDescent="0.3">
      <c r="J792" s="2"/>
      <c r="K792" s="2"/>
      <c r="L792" s="2"/>
      <c r="M792" s="2"/>
    </row>
    <row r="793" spans="10:13" x14ac:dyDescent="0.3">
      <c r="J793" s="2"/>
      <c r="K793" s="2"/>
      <c r="L793" s="2"/>
      <c r="M793" s="2"/>
    </row>
    <row r="794" spans="10:13" x14ac:dyDescent="0.3">
      <c r="J794" s="2"/>
      <c r="K794" s="2"/>
      <c r="L794" s="2"/>
      <c r="M794" s="2"/>
    </row>
    <row r="795" spans="10:13" x14ac:dyDescent="0.3">
      <c r="J795" s="2"/>
      <c r="K795" s="2"/>
      <c r="L795" s="2"/>
      <c r="M795" s="2"/>
    </row>
    <row r="796" spans="10:13" x14ac:dyDescent="0.3">
      <c r="J796" s="2"/>
      <c r="K796" s="2"/>
      <c r="L796" s="2"/>
      <c r="M796" s="2"/>
    </row>
    <row r="797" spans="10:13" x14ac:dyDescent="0.3">
      <c r="J797" s="2"/>
      <c r="K797" s="2"/>
      <c r="L797" s="2"/>
      <c r="M797" s="2"/>
    </row>
    <row r="798" spans="10:13" x14ac:dyDescent="0.3">
      <c r="J798" s="2"/>
      <c r="K798" s="2"/>
      <c r="L798" s="2"/>
      <c r="M798" s="2"/>
    </row>
    <row r="799" spans="10:13" x14ac:dyDescent="0.3">
      <c r="J799" s="2"/>
      <c r="K799" s="2"/>
      <c r="L799" s="2"/>
      <c r="M799" s="2"/>
    </row>
    <row r="800" spans="10:13" x14ac:dyDescent="0.3">
      <c r="J800" s="2"/>
      <c r="K800" s="2"/>
      <c r="L800" s="2"/>
      <c r="M800" s="2"/>
    </row>
    <row r="801" spans="10:13" x14ac:dyDescent="0.3">
      <c r="J801" s="2"/>
      <c r="K801" s="2"/>
      <c r="L801" s="2"/>
      <c r="M801" s="2"/>
    </row>
    <row r="802" spans="10:13" x14ac:dyDescent="0.3">
      <c r="J802" s="2"/>
      <c r="K802" s="2"/>
      <c r="L802" s="2"/>
      <c r="M802" s="2"/>
    </row>
    <row r="803" spans="10:13" x14ac:dyDescent="0.3">
      <c r="J803" s="2"/>
      <c r="K803" s="2"/>
      <c r="L803" s="2"/>
      <c r="M803" s="2"/>
    </row>
    <row r="804" spans="10:13" x14ac:dyDescent="0.3">
      <c r="J804" s="2"/>
      <c r="K804" s="2"/>
      <c r="L804" s="2"/>
      <c r="M804" s="2"/>
    </row>
    <row r="805" spans="10:13" x14ac:dyDescent="0.3">
      <c r="J805" s="2"/>
      <c r="K805" s="2"/>
      <c r="L805" s="2"/>
      <c r="M805" s="2"/>
    </row>
    <row r="806" spans="10:13" x14ac:dyDescent="0.3">
      <c r="J806" s="2"/>
      <c r="K806" s="2"/>
      <c r="L806" s="2"/>
      <c r="M806" s="2"/>
    </row>
    <row r="807" spans="10:13" x14ac:dyDescent="0.3">
      <c r="J807" s="2"/>
      <c r="K807" s="2"/>
      <c r="L807" s="2"/>
      <c r="M807" s="2"/>
    </row>
    <row r="808" spans="10:13" x14ac:dyDescent="0.3">
      <c r="J808" s="2"/>
      <c r="K808" s="2"/>
      <c r="L808" s="2"/>
      <c r="M808" s="2"/>
    </row>
    <row r="809" spans="10:13" x14ac:dyDescent="0.3">
      <c r="J809" s="2"/>
      <c r="K809" s="2"/>
      <c r="L809" s="2"/>
      <c r="M809" s="2"/>
    </row>
    <row r="810" spans="10:13" x14ac:dyDescent="0.3">
      <c r="J810" s="2"/>
      <c r="K810" s="2"/>
      <c r="L810" s="2"/>
      <c r="M810" s="2"/>
    </row>
    <row r="811" spans="10:13" x14ac:dyDescent="0.3">
      <c r="J811" s="2"/>
      <c r="K811" s="2"/>
      <c r="L811" s="2"/>
      <c r="M811" s="2"/>
    </row>
    <row r="812" spans="10:13" x14ac:dyDescent="0.3">
      <c r="J812" s="2"/>
      <c r="K812" s="2"/>
      <c r="L812" s="2"/>
      <c r="M812" s="2"/>
    </row>
    <row r="813" spans="10:13" x14ac:dyDescent="0.3">
      <c r="J813" s="2"/>
      <c r="K813" s="2"/>
      <c r="L813" s="2"/>
      <c r="M813" s="2"/>
    </row>
    <row r="814" spans="10:13" x14ac:dyDescent="0.3">
      <c r="J814" s="2"/>
      <c r="K814" s="2"/>
      <c r="L814" s="2"/>
      <c r="M814" s="2"/>
    </row>
    <row r="815" spans="10:13" x14ac:dyDescent="0.3">
      <c r="J815" s="2"/>
      <c r="K815" s="2"/>
      <c r="L815" s="2"/>
      <c r="M815" s="2"/>
    </row>
    <row r="816" spans="10:13" x14ac:dyDescent="0.3">
      <c r="J816" s="2"/>
      <c r="K816" s="2"/>
      <c r="L816" s="2"/>
      <c r="M816" s="2"/>
    </row>
    <row r="817" spans="10:13" x14ac:dyDescent="0.3">
      <c r="J817" s="2"/>
      <c r="K817" s="2"/>
      <c r="L817" s="2"/>
      <c r="M817" s="2"/>
    </row>
    <row r="818" spans="10:13" x14ac:dyDescent="0.3">
      <c r="J818" s="2"/>
      <c r="K818" s="2"/>
      <c r="L818" s="2"/>
      <c r="M818" s="2"/>
    </row>
    <row r="819" spans="10:13" x14ac:dyDescent="0.3">
      <c r="J819" s="2"/>
      <c r="K819" s="2"/>
      <c r="L819" s="2"/>
      <c r="M819" s="2"/>
    </row>
    <row r="820" spans="10:13" x14ac:dyDescent="0.3">
      <c r="J820" s="2"/>
      <c r="K820" s="2"/>
      <c r="L820" s="2"/>
      <c r="M820" s="2"/>
    </row>
    <row r="821" spans="10:13" x14ac:dyDescent="0.3">
      <c r="J821" s="2"/>
      <c r="K821" s="2"/>
      <c r="L821" s="2"/>
      <c r="M821" s="2"/>
    </row>
    <row r="822" spans="10:13" x14ac:dyDescent="0.3">
      <c r="J822" s="2"/>
      <c r="K822" s="2"/>
      <c r="L822" s="2"/>
      <c r="M822" s="2"/>
    </row>
    <row r="823" spans="10:13" x14ac:dyDescent="0.3">
      <c r="J823" s="2"/>
      <c r="K823" s="2"/>
      <c r="L823" s="2"/>
      <c r="M823" s="2"/>
    </row>
    <row r="824" spans="10:13" x14ac:dyDescent="0.3">
      <c r="J824" s="2"/>
      <c r="K824" s="2"/>
      <c r="L824" s="2"/>
      <c r="M824" s="2"/>
    </row>
    <row r="825" spans="10:13" x14ac:dyDescent="0.3">
      <c r="J825" s="2"/>
      <c r="K825" s="2"/>
      <c r="L825" s="2"/>
      <c r="M825" s="2"/>
    </row>
    <row r="826" spans="10:13" x14ac:dyDescent="0.3">
      <c r="J826" s="2"/>
      <c r="K826" s="2"/>
      <c r="L826" s="2"/>
      <c r="M826" s="2"/>
    </row>
    <row r="827" spans="10:13" x14ac:dyDescent="0.3">
      <c r="J827" s="2"/>
      <c r="K827" s="2"/>
      <c r="L827" s="2"/>
      <c r="M827" s="2"/>
    </row>
    <row r="828" spans="10:13" x14ac:dyDescent="0.3">
      <c r="J828" s="2"/>
      <c r="K828" s="2"/>
      <c r="L828" s="2"/>
      <c r="M828" s="2"/>
    </row>
    <row r="829" spans="10:13" x14ac:dyDescent="0.3">
      <c r="J829" s="2"/>
      <c r="K829" s="2"/>
      <c r="L829" s="2"/>
      <c r="M829" s="2"/>
    </row>
    <row r="830" spans="10:13" x14ac:dyDescent="0.3">
      <c r="J830" s="2"/>
      <c r="K830" s="2"/>
      <c r="L830" s="2"/>
      <c r="M830" s="2"/>
    </row>
    <row r="831" spans="10:13" x14ac:dyDescent="0.3">
      <c r="J831" s="2"/>
      <c r="K831" s="2"/>
      <c r="L831" s="2"/>
      <c r="M831" s="2"/>
    </row>
    <row r="832" spans="10:13" x14ac:dyDescent="0.3">
      <c r="J832" s="2"/>
      <c r="K832" s="2"/>
      <c r="L832" s="2"/>
      <c r="M832" s="2"/>
    </row>
    <row r="833" spans="10:13" x14ac:dyDescent="0.3">
      <c r="J833" s="2"/>
      <c r="K833" s="2"/>
      <c r="L833" s="2"/>
      <c r="M833" s="2"/>
    </row>
    <row r="834" spans="10:13" x14ac:dyDescent="0.3">
      <c r="J834" s="2"/>
      <c r="K834" s="2"/>
      <c r="L834" s="2"/>
      <c r="M834" s="2"/>
    </row>
    <row r="835" spans="10:13" x14ac:dyDescent="0.3">
      <c r="J835" s="2"/>
      <c r="K835" s="2"/>
      <c r="L835" s="2"/>
      <c r="M835" s="2"/>
    </row>
    <row r="836" spans="10:13" x14ac:dyDescent="0.3">
      <c r="J836" s="2"/>
      <c r="K836" s="2"/>
      <c r="L836" s="2"/>
      <c r="M836" s="2"/>
    </row>
    <row r="837" spans="10:13" x14ac:dyDescent="0.3">
      <c r="J837" s="2"/>
      <c r="K837" s="2"/>
      <c r="L837" s="2"/>
      <c r="M837" s="2"/>
    </row>
    <row r="838" spans="10:13" x14ac:dyDescent="0.3">
      <c r="J838" s="2"/>
      <c r="K838" s="2"/>
      <c r="L838" s="2"/>
      <c r="M838" s="2"/>
    </row>
    <row r="839" spans="10:13" x14ac:dyDescent="0.3">
      <c r="J839" s="2"/>
      <c r="K839" s="2"/>
      <c r="L839" s="2"/>
      <c r="M839" s="2"/>
    </row>
    <row r="840" spans="10:13" x14ac:dyDescent="0.3">
      <c r="J840" s="2"/>
      <c r="K840" s="2"/>
      <c r="L840" s="2"/>
      <c r="M840" s="2"/>
    </row>
    <row r="841" spans="10:13" x14ac:dyDescent="0.3">
      <c r="J841" s="2"/>
      <c r="K841" s="2"/>
      <c r="L841" s="2"/>
      <c r="M841" s="2"/>
    </row>
    <row r="842" spans="10:13" x14ac:dyDescent="0.3">
      <c r="J842" s="2"/>
      <c r="K842" s="2"/>
      <c r="L842" s="2"/>
      <c r="M842" s="2"/>
    </row>
    <row r="843" spans="10:13" x14ac:dyDescent="0.3">
      <c r="J843" s="2"/>
      <c r="K843" s="2"/>
      <c r="L843" s="2"/>
      <c r="M843" s="2"/>
    </row>
    <row r="844" spans="10:13" x14ac:dyDescent="0.3">
      <c r="J844" s="2"/>
      <c r="K844" s="2"/>
      <c r="L844" s="2"/>
      <c r="M844" s="2"/>
    </row>
    <row r="845" spans="10:13" x14ac:dyDescent="0.3">
      <c r="J845" s="2"/>
      <c r="K845" s="2"/>
      <c r="L845" s="2"/>
      <c r="M845" s="2"/>
    </row>
    <row r="846" spans="10:13" x14ac:dyDescent="0.3">
      <c r="J846" s="2"/>
      <c r="K846" s="2"/>
      <c r="L846" s="2"/>
      <c r="M846" s="2"/>
    </row>
    <row r="847" spans="10:13" x14ac:dyDescent="0.3">
      <c r="J847" s="2"/>
      <c r="K847" s="2"/>
      <c r="L847" s="2"/>
      <c r="M847" s="2"/>
    </row>
    <row r="848" spans="10:13" x14ac:dyDescent="0.3">
      <c r="J848" s="2"/>
      <c r="K848" s="2"/>
      <c r="L848" s="2"/>
      <c r="M848" s="2"/>
    </row>
    <row r="849" spans="10:13" x14ac:dyDescent="0.3">
      <c r="J849" s="2"/>
      <c r="K849" s="2"/>
      <c r="L849" s="2"/>
      <c r="M849" s="2"/>
    </row>
    <row r="850" spans="10:13" x14ac:dyDescent="0.3">
      <c r="J850" s="2"/>
      <c r="K850" s="2"/>
      <c r="L850" s="2"/>
      <c r="M850" s="2"/>
    </row>
    <row r="851" spans="10:13" x14ac:dyDescent="0.3">
      <c r="J851" s="2"/>
      <c r="K851" s="2"/>
      <c r="L851" s="2"/>
      <c r="M851" s="2"/>
    </row>
    <row r="852" spans="10:13" x14ac:dyDescent="0.3">
      <c r="J852" s="2"/>
      <c r="K852" s="2"/>
      <c r="L852" s="2"/>
      <c r="M852" s="2"/>
    </row>
    <row r="853" spans="10:13" x14ac:dyDescent="0.3">
      <c r="J853" s="2"/>
      <c r="K853" s="2"/>
      <c r="L853" s="2"/>
      <c r="M853" s="2"/>
    </row>
    <row r="854" spans="10:13" x14ac:dyDescent="0.3">
      <c r="J854" s="2"/>
      <c r="K854" s="2"/>
      <c r="L854" s="2"/>
      <c r="M854" s="2"/>
    </row>
    <row r="855" spans="10:13" x14ac:dyDescent="0.3">
      <c r="J855" s="2"/>
      <c r="K855" s="2"/>
      <c r="L855" s="2"/>
      <c r="M855" s="2"/>
    </row>
    <row r="856" spans="10:13" x14ac:dyDescent="0.3">
      <c r="J856" s="2"/>
      <c r="K856" s="2"/>
      <c r="L856" s="2"/>
      <c r="M856" s="2"/>
    </row>
    <row r="857" spans="10:13" x14ac:dyDescent="0.3">
      <c r="J857" s="2"/>
      <c r="K857" s="2"/>
      <c r="L857" s="2"/>
      <c r="M857" s="2"/>
    </row>
    <row r="858" spans="10:13" x14ac:dyDescent="0.3">
      <c r="J858" s="2"/>
      <c r="K858" s="2"/>
      <c r="L858" s="2"/>
      <c r="M858" s="2"/>
    </row>
    <row r="859" spans="10:13" x14ac:dyDescent="0.3">
      <c r="J859" s="2"/>
      <c r="K859" s="2"/>
      <c r="L859" s="2"/>
      <c r="M859" s="2"/>
    </row>
    <row r="860" spans="10:13" x14ac:dyDescent="0.3">
      <c r="J860" s="2"/>
      <c r="K860" s="2"/>
      <c r="L860" s="2"/>
      <c r="M860" s="2"/>
    </row>
    <row r="861" spans="10:13" x14ac:dyDescent="0.3">
      <c r="J861" s="2"/>
      <c r="K861" s="2"/>
      <c r="L861" s="2"/>
      <c r="M861" s="2"/>
    </row>
    <row r="862" spans="10:13" x14ac:dyDescent="0.3">
      <c r="J862" s="2"/>
      <c r="K862" s="2"/>
      <c r="L862" s="2"/>
      <c r="M862" s="2"/>
    </row>
    <row r="863" spans="10:13" x14ac:dyDescent="0.3">
      <c r="J863" s="2"/>
      <c r="K863" s="2"/>
      <c r="L863" s="2"/>
      <c r="M863" s="2"/>
    </row>
    <row r="864" spans="10:13" x14ac:dyDescent="0.3">
      <c r="J864" s="2"/>
      <c r="K864" s="2"/>
      <c r="L864" s="2"/>
      <c r="M864" s="2"/>
    </row>
    <row r="865" spans="10:13" x14ac:dyDescent="0.3">
      <c r="J865" s="2"/>
      <c r="K865" s="2"/>
      <c r="L865" s="2"/>
      <c r="M865" s="2"/>
    </row>
    <row r="866" spans="10:13" x14ac:dyDescent="0.3">
      <c r="J866" s="2"/>
      <c r="K866" s="2"/>
      <c r="L866" s="2"/>
      <c r="M866" s="2"/>
    </row>
    <row r="867" spans="10:13" x14ac:dyDescent="0.3">
      <c r="J867" s="2"/>
      <c r="K867" s="2"/>
      <c r="L867" s="2"/>
      <c r="M867" s="2"/>
    </row>
    <row r="868" spans="10:13" x14ac:dyDescent="0.3">
      <c r="J868" s="2"/>
      <c r="K868" s="2"/>
      <c r="L868" s="2"/>
      <c r="M868" s="2"/>
    </row>
    <row r="869" spans="10:13" x14ac:dyDescent="0.3">
      <c r="J869" s="2"/>
      <c r="K869" s="2"/>
      <c r="L869" s="2"/>
      <c r="M869" s="2"/>
    </row>
    <row r="870" spans="10:13" x14ac:dyDescent="0.3">
      <c r="J870" s="2"/>
      <c r="K870" s="2"/>
      <c r="L870" s="2"/>
      <c r="M870" s="2"/>
    </row>
    <row r="871" spans="10:13" x14ac:dyDescent="0.3">
      <c r="J871" s="2"/>
      <c r="K871" s="2"/>
      <c r="L871" s="2"/>
      <c r="M871" s="2"/>
    </row>
    <row r="872" spans="10:13" x14ac:dyDescent="0.3">
      <c r="J872" s="2"/>
      <c r="K872" s="2"/>
      <c r="L872" s="2"/>
      <c r="M872" s="2"/>
    </row>
    <row r="873" spans="10:13" x14ac:dyDescent="0.3">
      <c r="J873" s="2"/>
      <c r="K873" s="2"/>
      <c r="L873" s="2"/>
      <c r="M873" s="2"/>
    </row>
    <row r="874" spans="10:13" x14ac:dyDescent="0.3">
      <c r="J874" s="2"/>
      <c r="K874" s="2"/>
      <c r="L874" s="2"/>
      <c r="M874" s="2"/>
    </row>
    <row r="875" spans="10:13" x14ac:dyDescent="0.3">
      <c r="J875" s="2"/>
      <c r="K875" s="2"/>
      <c r="L875" s="2"/>
      <c r="M875" s="2"/>
    </row>
    <row r="876" spans="10:13" x14ac:dyDescent="0.3">
      <c r="J876" s="2"/>
      <c r="K876" s="2"/>
      <c r="L876" s="2"/>
      <c r="M876" s="2"/>
    </row>
    <row r="877" spans="10:13" x14ac:dyDescent="0.3">
      <c r="J877" s="2"/>
      <c r="K877" s="2"/>
      <c r="L877" s="2"/>
      <c r="M877" s="2"/>
    </row>
    <row r="878" spans="10:13" x14ac:dyDescent="0.3">
      <c r="J878" s="2"/>
      <c r="K878" s="2"/>
      <c r="L878" s="2"/>
      <c r="M878" s="2"/>
    </row>
    <row r="879" spans="10:13" x14ac:dyDescent="0.3">
      <c r="J879" s="2"/>
      <c r="K879" s="2"/>
      <c r="L879" s="2"/>
      <c r="M879" s="2"/>
    </row>
    <row r="880" spans="10:13" x14ac:dyDescent="0.3">
      <c r="J880" s="2"/>
      <c r="K880" s="2"/>
      <c r="L880" s="2"/>
      <c r="M880" s="2"/>
    </row>
    <row r="881" spans="10:13" x14ac:dyDescent="0.3">
      <c r="J881" s="2"/>
      <c r="K881" s="2"/>
      <c r="L881" s="2"/>
      <c r="M881" s="2"/>
    </row>
    <row r="882" spans="10:13" x14ac:dyDescent="0.3">
      <c r="J882" s="2"/>
      <c r="K882" s="2"/>
      <c r="L882" s="2"/>
      <c r="M882" s="2"/>
    </row>
    <row r="883" spans="10:13" x14ac:dyDescent="0.3">
      <c r="J883" s="2"/>
      <c r="K883" s="2"/>
      <c r="L883" s="2"/>
      <c r="M883" s="2"/>
    </row>
    <row r="884" spans="10:13" x14ac:dyDescent="0.3">
      <c r="J884" s="2"/>
      <c r="K884" s="2"/>
      <c r="L884" s="2"/>
      <c r="M884" s="2"/>
    </row>
    <row r="885" spans="10:13" x14ac:dyDescent="0.3">
      <c r="J885" s="2"/>
      <c r="K885" s="2"/>
      <c r="L885" s="2"/>
      <c r="M885" s="2"/>
    </row>
    <row r="886" spans="10:13" x14ac:dyDescent="0.3">
      <c r="J886" s="2"/>
      <c r="K886" s="2"/>
      <c r="L886" s="2"/>
      <c r="M886" s="2"/>
    </row>
    <row r="887" spans="10:13" x14ac:dyDescent="0.3">
      <c r="J887" s="2"/>
      <c r="K887" s="2"/>
      <c r="L887" s="2"/>
      <c r="M887" s="2"/>
    </row>
    <row r="888" spans="10:13" x14ac:dyDescent="0.3">
      <c r="J888" s="2"/>
      <c r="K888" s="2"/>
      <c r="L888" s="2"/>
      <c r="M888" s="2"/>
    </row>
    <row r="889" spans="10:13" x14ac:dyDescent="0.3">
      <c r="J889" s="2"/>
      <c r="K889" s="2"/>
      <c r="L889" s="2"/>
      <c r="M889" s="2"/>
    </row>
    <row r="890" spans="10:13" x14ac:dyDescent="0.3">
      <c r="J890" s="2"/>
      <c r="K890" s="2"/>
      <c r="L890" s="2"/>
      <c r="M890" s="2"/>
    </row>
    <row r="891" spans="10:13" x14ac:dyDescent="0.3">
      <c r="J891" s="2"/>
      <c r="K891" s="2"/>
      <c r="L891" s="2"/>
      <c r="M891" s="2"/>
    </row>
    <row r="892" spans="10:13" x14ac:dyDescent="0.3">
      <c r="J892" s="2"/>
      <c r="K892" s="2"/>
      <c r="L892" s="2"/>
      <c r="M892" s="2"/>
    </row>
    <row r="893" spans="10:13" x14ac:dyDescent="0.3">
      <c r="J893" s="2"/>
      <c r="K893" s="2"/>
      <c r="L893" s="2"/>
      <c r="M893" s="2"/>
    </row>
    <row r="894" spans="10:13" x14ac:dyDescent="0.3">
      <c r="J894" s="2"/>
      <c r="K894" s="2"/>
      <c r="L894" s="2"/>
      <c r="M894" s="2"/>
    </row>
    <row r="895" spans="10:13" x14ac:dyDescent="0.3">
      <c r="J895" s="2"/>
      <c r="K895" s="2"/>
      <c r="L895" s="2"/>
      <c r="M895" s="2"/>
    </row>
    <row r="896" spans="10:13" x14ac:dyDescent="0.3">
      <c r="J896" s="2"/>
      <c r="K896" s="2"/>
      <c r="L896" s="2"/>
      <c r="M896" s="2"/>
    </row>
    <row r="897" spans="10:13" x14ac:dyDescent="0.3">
      <c r="J897" s="2"/>
      <c r="K897" s="2"/>
      <c r="L897" s="2"/>
      <c r="M897" s="2"/>
    </row>
    <row r="898" spans="10:13" x14ac:dyDescent="0.3">
      <c r="J898" s="2"/>
      <c r="K898" s="2"/>
      <c r="L898" s="2"/>
      <c r="M898" s="2"/>
    </row>
    <row r="899" spans="10:13" x14ac:dyDescent="0.3">
      <c r="J899" s="2"/>
      <c r="K899" s="2"/>
      <c r="L899" s="2"/>
      <c r="M899" s="2"/>
    </row>
    <row r="900" spans="10:13" x14ac:dyDescent="0.3">
      <c r="J900" s="2"/>
      <c r="K900" s="2"/>
      <c r="L900" s="2"/>
      <c r="M900" s="2"/>
    </row>
    <row r="901" spans="10:13" x14ac:dyDescent="0.3">
      <c r="J901" s="2"/>
      <c r="K901" s="2"/>
      <c r="L901" s="2"/>
      <c r="M901" s="2"/>
    </row>
    <row r="902" spans="10:13" x14ac:dyDescent="0.3">
      <c r="J902" s="2"/>
      <c r="K902" s="2"/>
      <c r="L902" s="2"/>
      <c r="M902" s="2"/>
    </row>
    <row r="903" spans="10:13" x14ac:dyDescent="0.3">
      <c r="J903" s="2"/>
      <c r="K903" s="2"/>
      <c r="L903" s="2"/>
      <c r="M903" s="2"/>
    </row>
    <row r="904" spans="10:13" x14ac:dyDescent="0.3">
      <c r="J904" s="2"/>
      <c r="K904" s="2"/>
      <c r="L904" s="2"/>
      <c r="M904" s="2"/>
    </row>
    <row r="905" spans="10:13" x14ac:dyDescent="0.3">
      <c r="J905" s="2"/>
      <c r="K905" s="2"/>
      <c r="L905" s="2"/>
      <c r="M905" s="2"/>
    </row>
    <row r="906" spans="10:13" x14ac:dyDescent="0.3">
      <c r="J906" s="2"/>
      <c r="K906" s="2"/>
      <c r="L906" s="2"/>
      <c r="M906" s="2"/>
    </row>
    <row r="907" spans="10:13" x14ac:dyDescent="0.3">
      <c r="J907" s="2"/>
      <c r="K907" s="2"/>
      <c r="L907" s="2"/>
      <c r="M907" s="2"/>
    </row>
    <row r="908" spans="10:13" x14ac:dyDescent="0.3">
      <c r="J908" s="2"/>
      <c r="K908" s="2"/>
      <c r="L908" s="2"/>
      <c r="M908" s="2"/>
    </row>
    <row r="909" spans="10:13" x14ac:dyDescent="0.3">
      <c r="J909" s="2"/>
      <c r="K909" s="2"/>
      <c r="L909" s="2"/>
      <c r="M909" s="2"/>
    </row>
    <row r="910" spans="10:13" x14ac:dyDescent="0.3">
      <c r="J910" s="2"/>
      <c r="K910" s="2"/>
      <c r="L910" s="2"/>
      <c r="M910" s="2"/>
    </row>
    <row r="911" spans="10:13" x14ac:dyDescent="0.3">
      <c r="J911" s="2"/>
      <c r="K911" s="2"/>
      <c r="L911" s="2"/>
      <c r="M911" s="2"/>
    </row>
    <row r="912" spans="10:13" x14ac:dyDescent="0.3">
      <c r="J912" s="2"/>
      <c r="K912" s="2"/>
      <c r="L912" s="2"/>
      <c r="M912" s="2"/>
    </row>
    <row r="913" spans="10:13" x14ac:dyDescent="0.3">
      <c r="J913" s="2"/>
      <c r="K913" s="2"/>
      <c r="L913" s="2"/>
      <c r="M913" s="2"/>
    </row>
    <row r="914" spans="10:13" x14ac:dyDescent="0.3">
      <c r="J914" s="2"/>
      <c r="K914" s="2"/>
      <c r="L914" s="2"/>
      <c r="M914" s="2"/>
    </row>
    <row r="915" spans="10:13" x14ac:dyDescent="0.3">
      <c r="J915" s="2"/>
      <c r="K915" s="2"/>
      <c r="L915" s="2"/>
      <c r="M915" s="2"/>
    </row>
    <row r="916" spans="10:13" x14ac:dyDescent="0.3">
      <c r="J916" s="2"/>
      <c r="K916" s="2"/>
      <c r="L916" s="2"/>
      <c r="M916" s="2"/>
    </row>
    <row r="917" spans="10:13" x14ac:dyDescent="0.3">
      <c r="J917" s="2"/>
      <c r="K917" s="2"/>
      <c r="L917" s="2"/>
      <c r="M917" s="2"/>
    </row>
    <row r="918" spans="10:13" x14ac:dyDescent="0.3">
      <c r="J918" s="2"/>
      <c r="K918" s="2"/>
      <c r="L918" s="2"/>
      <c r="M918" s="2"/>
    </row>
    <row r="919" spans="10:13" x14ac:dyDescent="0.3">
      <c r="J919" s="2"/>
      <c r="K919" s="2"/>
      <c r="L919" s="2"/>
      <c r="M919" s="2"/>
    </row>
    <row r="920" spans="10:13" x14ac:dyDescent="0.3">
      <c r="J920" s="2"/>
      <c r="K920" s="2"/>
      <c r="L920" s="2"/>
      <c r="M920" s="2"/>
    </row>
    <row r="921" spans="10:13" x14ac:dyDescent="0.3">
      <c r="J921" s="2"/>
      <c r="K921" s="2"/>
      <c r="L921" s="2"/>
      <c r="M921" s="2"/>
    </row>
    <row r="922" spans="10:13" x14ac:dyDescent="0.3">
      <c r="J922" s="2"/>
      <c r="K922" s="2"/>
      <c r="L922" s="2"/>
      <c r="M922" s="2"/>
    </row>
    <row r="923" spans="10:13" x14ac:dyDescent="0.3">
      <c r="J923" s="2"/>
      <c r="K923" s="2"/>
      <c r="L923" s="2"/>
      <c r="M923" s="2"/>
    </row>
    <row r="924" spans="10:13" x14ac:dyDescent="0.3">
      <c r="J924" s="2"/>
      <c r="K924" s="2"/>
      <c r="L924" s="2"/>
      <c r="M924" s="2"/>
    </row>
    <row r="925" spans="10:13" x14ac:dyDescent="0.3">
      <c r="J925" s="2"/>
      <c r="K925" s="2"/>
      <c r="L925" s="2"/>
      <c r="M925" s="2"/>
    </row>
    <row r="926" spans="10:13" x14ac:dyDescent="0.3">
      <c r="J926" s="2"/>
      <c r="K926" s="2"/>
      <c r="L926" s="2"/>
      <c r="M926" s="2"/>
    </row>
    <row r="927" spans="10:13" x14ac:dyDescent="0.3">
      <c r="J927" s="2"/>
      <c r="K927" s="2"/>
      <c r="L927" s="2"/>
      <c r="M927" s="2"/>
    </row>
    <row r="928" spans="10:13" x14ac:dyDescent="0.3">
      <c r="J928" s="2"/>
      <c r="K928" s="2"/>
      <c r="L928" s="2"/>
      <c r="M928" s="2"/>
    </row>
    <row r="929" spans="10:13" x14ac:dyDescent="0.3">
      <c r="J929" s="2"/>
      <c r="K929" s="2"/>
      <c r="L929" s="2"/>
      <c r="M929" s="2"/>
    </row>
    <row r="930" spans="10:13" x14ac:dyDescent="0.3">
      <c r="J930" s="2"/>
      <c r="K930" s="2"/>
      <c r="L930" s="2"/>
      <c r="M930" s="2"/>
    </row>
    <row r="931" spans="10:13" x14ac:dyDescent="0.3">
      <c r="J931" s="2"/>
      <c r="K931" s="2"/>
      <c r="L931" s="2"/>
      <c r="M931" s="2"/>
    </row>
    <row r="932" spans="10:13" x14ac:dyDescent="0.3">
      <c r="J932" s="2"/>
      <c r="K932" s="2"/>
      <c r="L932" s="2"/>
      <c r="M932" s="2"/>
    </row>
    <row r="933" spans="10:13" x14ac:dyDescent="0.3">
      <c r="J933" s="2"/>
      <c r="K933" s="2"/>
      <c r="L933" s="2"/>
      <c r="M933" s="2"/>
    </row>
    <row r="934" spans="10:13" x14ac:dyDescent="0.3">
      <c r="J934" s="2"/>
      <c r="K934" s="2"/>
      <c r="L934" s="2"/>
      <c r="M934" s="2"/>
    </row>
    <row r="935" spans="10:13" x14ac:dyDescent="0.3">
      <c r="J935" s="2"/>
      <c r="K935" s="2"/>
      <c r="L935" s="2"/>
      <c r="M935" s="2"/>
    </row>
    <row r="936" spans="10:13" x14ac:dyDescent="0.3">
      <c r="J936" s="2"/>
      <c r="K936" s="2"/>
      <c r="L936" s="2"/>
      <c r="M936" s="2"/>
    </row>
    <row r="937" spans="10:13" x14ac:dyDescent="0.3">
      <c r="J937" s="2"/>
      <c r="K937" s="2"/>
      <c r="L937" s="2"/>
      <c r="M937" s="2"/>
    </row>
    <row r="938" spans="10:13" x14ac:dyDescent="0.3">
      <c r="J938" s="2"/>
      <c r="K938" s="2"/>
      <c r="L938" s="2"/>
      <c r="M938" s="2"/>
    </row>
    <row r="939" spans="10:13" x14ac:dyDescent="0.3">
      <c r="J939" s="2"/>
      <c r="K939" s="2"/>
      <c r="L939" s="2"/>
      <c r="M939" s="2"/>
    </row>
    <row r="940" spans="10:13" x14ac:dyDescent="0.3">
      <c r="J940" s="2"/>
      <c r="K940" s="2"/>
      <c r="L940" s="2"/>
      <c r="M940" s="2"/>
    </row>
    <row r="941" spans="10:13" x14ac:dyDescent="0.3">
      <c r="J941" s="2"/>
      <c r="K941" s="2"/>
      <c r="L941" s="2"/>
      <c r="M941" s="2"/>
    </row>
    <row r="942" spans="10:13" x14ac:dyDescent="0.3">
      <c r="J942" s="2"/>
      <c r="K942" s="2"/>
      <c r="L942" s="2"/>
      <c r="M942" s="2"/>
    </row>
    <row r="943" spans="10:13" x14ac:dyDescent="0.3">
      <c r="J943" s="2"/>
      <c r="K943" s="2"/>
      <c r="L943" s="2"/>
      <c r="M943" s="2"/>
    </row>
    <row r="944" spans="10:13" x14ac:dyDescent="0.3">
      <c r="J944" s="2"/>
      <c r="K944" s="2"/>
      <c r="L944" s="2"/>
      <c r="M944" s="2"/>
    </row>
    <row r="945" spans="10:13" x14ac:dyDescent="0.3">
      <c r="J945" s="2"/>
      <c r="K945" s="2"/>
      <c r="L945" s="2"/>
      <c r="M945" s="2"/>
    </row>
    <row r="946" spans="10:13" x14ac:dyDescent="0.3">
      <c r="J946" s="2"/>
      <c r="K946" s="2"/>
      <c r="L946" s="2"/>
      <c r="M946" s="2"/>
    </row>
    <row r="947" spans="10:13" x14ac:dyDescent="0.3">
      <c r="J947" s="2"/>
      <c r="K947" s="2"/>
      <c r="L947" s="2"/>
      <c r="M947" s="2"/>
    </row>
    <row r="948" spans="10:13" x14ac:dyDescent="0.3">
      <c r="J948" s="2"/>
      <c r="K948" s="2"/>
      <c r="L948" s="2"/>
      <c r="M948" s="2"/>
    </row>
    <row r="949" spans="10:13" x14ac:dyDescent="0.3">
      <c r="J949" s="2"/>
      <c r="K949" s="2"/>
      <c r="L949" s="2"/>
      <c r="M949" s="2"/>
    </row>
    <row r="950" spans="10:13" x14ac:dyDescent="0.3">
      <c r="J950" s="2"/>
      <c r="K950" s="2"/>
      <c r="L950" s="2"/>
      <c r="M950" s="2"/>
    </row>
    <row r="951" spans="10:13" x14ac:dyDescent="0.3">
      <c r="J951" s="2"/>
      <c r="K951" s="2"/>
      <c r="L951" s="2"/>
      <c r="M951" s="2"/>
    </row>
    <row r="952" spans="10:13" x14ac:dyDescent="0.3">
      <c r="J952" s="2"/>
      <c r="K952" s="2"/>
      <c r="L952" s="2"/>
      <c r="M952" s="2"/>
    </row>
    <row r="953" spans="10:13" x14ac:dyDescent="0.3">
      <c r="J953" s="2"/>
      <c r="K953" s="2"/>
      <c r="L953" s="2"/>
      <c r="M953" s="2"/>
    </row>
    <row r="954" spans="10:13" x14ac:dyDescent="0.3">
      <c r="J954" s="2"/>
      <c r="K954" s="2"/>
      <c r="L954" s="2"/>
      <c r="M954" s="2"/>
    </row>
    <row r="955" spans="10:13" x14ac:dyDescent="0.3">
      <c r="J955" s="2"/>
      <c r="K955" s="2"/>
      <c r="L955" s="2"/>
      <c r="M955" s="2"/>
    </row>
    <row r="956" spans="10:13" x14ac:dyDescent="0.3">
      <c r="J956" s="2"/>
      <c r="K956" s="2"/>
      <c r="L956" s="2"/>
      <c r="M956" s="2"/>
    </row>
    <row r="957" spans="10:13" x14ac:dyDescent="0.3">
      <c r="J957" s="2"/>
      <c r="K957" s="2"/>
      <c r="L957" s="2"/>
      <c r="M957" s="2"/>
    </row>
    <row r="958" spans="10:13" x14ac:dyDescent="0.3">
      <c r="J958" s="2"/>
      <c r="K958" s="2"/>
      <c r="L958" s="2"/>
      <c r="M958" s="2"/>
    </row>
    <row r="959" spans="10:13" x14ac:dyDescent="0.3">
      <c r="J959" s="2"/>
      <c r="K959" s="2"/>
      <c r="L959" s="2"/>
      <c r="M959" s="2"/>
    </row>
    <row r="960" spans="10:13" x14ac:dyDescent="0.3">
      <c r="J960" s="2"/>
      <c r="K960" s="2"/>
      <c r="L960" s="2"/>
      <c r="M960" s="2"/>
    </row>
    <row r="961" spans="10:13" x14ac:dyDescent="0.3">
      <c r="J961" s="2"/>
      <c r="K961" s="2"/>
      <c r="L961" s="2"/>
      <c r="M961" s="2"/>
    </row>
    <row r="962" spans="10:13" x14ac:dyDescent="0.3">
      <c r="J962" s="2"/>
      <c r="K962" s="2"/>
      <c r="L962" s="2"/>
      <c r="M962" s="2"/>
    </row>
    <row r="963" spans="10:13" x14ac:dyDescent="0.3">
      <c r="J963" s="2"/>
      <c r="K963" s="2"/>
      <c r="L963" s="2"/>
      <c r="M963" s="2"/>
    </row>
    <row r="964" spans="10:13" x14ac:dyDescent="0.3">
      <c r="J964" s="2"/>
      <c r="K964" s="2"/>
      <c r="L964" s="2"/>
      <c r="M964" s="2"/>
    </row>
    <row r="965" spans="10:13" x14ac:dyDescent="0.3">
      <c r="J965" s="2"/>
      <c r="K965" s="2"/>
      <c r="L965" s="2"/>
      <c r="M965" s="2"/>
    </row>
    <row r="966" spans="10:13" x14ac:dyDescent="0.3">
      <c r="J966" s="2"/>
      <c r="K966" s="2"/>
      <c r="L966" s="2"/>
      <c r="M966" s="2"/>
    </row>
    <row r="967" spans="10:13" x14ac:dyDescent="0.3">
      <c r="J967" s="2"/>
      <c r="K967" s="2"/>
      <c r="L967" s="2"/>
      <c r="M967" s="2"/>
    </row>
    <row r="968" spans="10:13" x14ac:dyDescent="0.3">
      <c r="J968" s="2"/>
      <c r="K968" s="2"/>
      <c r="L968" s="2"/>
      <c r="M968" s="2"/>
    </row>
    <row r="969" spans="10:13" x14ac:dyDescent="0.3">
      <c r="J969" s="2"/>
      <c r="K969" s="2"/>
      <c r="L969" s="2"/>
      <c r="M969" s="2"/>
    </row>
    <row r="970" spans="10:13" x14ac:dyDescent="0.3">
      <c r="J970" s="2"/>
      <c r="K970" s="2"/>
      <c r="L970" s="2"/>
      <c r="M970" s="2"/>
    </row>
    <row r="971" spans="10:13" x14ac:dyDescent="0.3">
      <c r="J971" s="2"/>
      <c r="K971" s="2"/>
      <c r="L971" s="2"/>
      <c r="M971" s="2"/>
    </row>
    <row r="972" spans="10:13" x14ac:dyDescent="0.3">
      <c r="J972" s="2"/>
      <c r="K972" s="2"/>
      <c r="L972" s="2"/>
      <c r="M972" s="2"/>
    </row>
    <row r="973" spans="10:13" x14ac:dyDescent="0.3">
      <c r="J973" s="2"/>
      <c r="K973" s="2"/>
      <c r="L973" s="2"/>
      <c r="M973" s="2"/>
    </row>
    <row r="974" spans="10:13" x14ac:dyDescent="0.3">
      <c r="J974" s="2"/>
      <c r="K974" s="2"/>
      <c r="L974" s="2"/>
      <c r="M974" s="2"/>
    </row>
    <row r="975" spans="10:13" x14ac:dyDescent="0.3">
      <c r="J975" s="2"/>
      <c r="K975" s="2"/>
      <c r="L975" s="2"/>
      <c r="M975" s="2"/>
    </row>
    <row r="976" spans="10:13" x14ac:dyDescent="0.3">
      <c r="J976" s="2"/>
      <c r="K976" s="2"/>
      <c r="L976" s="2"/>
      <c r="M976" s="2"/>
    </row>
    <row r="977" spans="10:13" x14ac:dyDescent="0.3">
      <c r="J977" s="2"/>
      <c r="K977" s="2"/>
      <c r="L977" s="2"/>
      <c r="M977" s="2"/>
    </row>
    <row r="978" spans="10:13" x14ac:dyDescent="0.3">
      <c r="J978" s="2"/>
      <c r="K978" s="2"/>
      <c r="L978" s="2"/>
      <c r="M978" s="2"/>
    </row>
    <row r="979" spans="10:13" x14ac:dyDescent="0.3">
      <c r="J979" s="2"/>
      <c r="K979" s="2"/>
      <c r="L979" s="2"/>
      <c r="M979" s="2"/>
    </row>
    <row r="980" spans="10:13" x14ac:dyDescent="0.3">
      <c r="J980" s="2"/>
      <c r="K980" s="2"/>
      <c r="L980" s="2"/>
      <c r="M980" s="2"/>
    </row>
    <row r="981" spans="10:13" x14ac:dyDescent="0.3">
      <c r="J981" s="2"/>
      <c r="K981" s="2"/>
      <c r="L981" s="2"/>
      <c r="M981" s="2"/>
    </row>
    <row r="982" spans="10:13" x14ac:dyDescent="0.3">
      <c r="J982" s="2"/>
      <c r="K982" s="2"/>
      <c r="L982" s="2"/>
      <c r="M982" s="2"/>
    </row>
    <row r="983" spans="10:13" x14ac:dyDescent="0.3">
      <c r="J983" s="2"/>
      <c r="K983" s="2"/>
      <c r="L983" s="2"/>
      <c r="M983" s="2"/>
    </row>
    <row r="984" spans="10:13" x14ac:dyDescent="0.3">
      <c r="J984" s="2"/>
      <c r="K984" s="2"/>
      <c r="L984" s="2"/>
      <c r="M984" s="2"/>
    </row>
    <row r="985" spans="10:13" x14ac:dyDescent="0.3">
      <c r="J985" s="2"/>
      <c r="K985" s="2"/>
      <c r="L985" s="2"/>
      <c r="M985" s="2"/>
    </row>
    <row r="986" spans="10:13" x14ac:dyDescent="0.3">
      <c r="J986" s="2"/>
      <c r="K986" s="2"/>
      <c r="L986" s="2"/>
      <c r="M986" s="2"/>
    </row>
    <row r="987" spans="10:13" x14ac:dyDescent="0.3">
      <c r="J987" s="2"/>
      <c r="K987" s="2"/>
      <c r="L987" s="2"/>
      <c r="M987" s="2"/>
    </row>
    <row r="988" spans="10:13" x14ac:dyDescent="0.3">
      <c r="J988" s="2"/>
      <c r="K988" s="2"/>
      <c r="L988" s="2"/>
      <c r="M988" s="2"/>
    </row>
    <row r="989" spans="10:13" x14ac:dyDescent="0.3">
      <c r="J989" s="2"/>
      <c r="K989" s="2"/>
      <c r="L989" s="2"/>
      <c r="M989" s="2"/>
    </row>
    <row r="990" spans="10:13" x14ac:dyDescent="0.3">
      <c r="J990" s="2"/>
      <c r="K990" s="2"/>
      <c r="L990" s="2"/>
      <c r="M990" s="2"/>
    </row>
    <row r="991" spans="10:13" x14ac:dyDescent="0.3">
      <c r="J991" s="2"/>
      <c r="K991" s="2"/>
      <c r="L991" s="2"/>
      <c r="M991" s="2"/>
    </row>
    <row r="992" spans="10:13" x14ac:dyDescent="0.3">
      <c r="J992" s="2"/>
      <c r="K992" s="2"/>
      <c r="L992" s="2"/>
      <c r="M992" s="2"/>
    </row>
    <row r="993" spans="10:13" x14ac:dyDescent="0.3">
      <c r="J993" s="2"/>
      <c r="K993" s="2"/>
      <c r="L993" s="2"/>
      <c r="M993" s="2"/>
    </row>
    <row r="994" spans="10:13" x14ac:dyDescent="0.3">
      <c r="J994" s="2"/>
      <c r="K994" s="2"/>
      <c r="L994" s="2"/>
      <c r="M994" s="2"/>
    </row>
    <row r="995" spans="10:13" x14ac:dyDescent="0.3">
      <c r="J995" s="2"/>
      <c r="K995" s="2"/>
      <c r="L995" s="2"/>
      <c r="M995" s="2"/>
    </row>
    <row r="996" spans="10:13" x14ac:dyDescent="0.3">
      <c r="J996" s="2"/>
      <c r="K996" s="2"/>
      <c r="L996" s="2"/>
      <c r="M996" s="2"/>
    </row>
    <row r="997" spans="10:13" x14ac:dyDescent="0.3">
      <c r="J997" s="2"/>
      <c r="K997" s="2"/>
      <c r="L997" s="2"/>
      <c r="M997" s="2"/>
    </row>
    <row r="998" spans="10:13" x14ac:dyDescent="0.3">
      <c r="J998" s="2"/>
      <c r="K998" s="2"/>
      <c r="L998" s="2"/>
      <c r="M998" s="2"/>
    </row>
    <row r="999" spans="10:13" x14ac:dyDescent="0.3">
      <c r="J999" s="2"/>
      <c r="K999" s="2"/>
      <c r="L999" s="2"/>
      <c r="M999" s="2"/>
    </row>
    <row r="1000" spans="10:13" x14ac:dyDescent="0.3">
      <c r="J1000" s="2"/>
      <c r="K1000" s="2"/>
      <c r="L1000" s="2"/>
      <c r="M1000" s="2"/>
    </row>
    <row r="1001" spans="10:13" x14ac:dyDescent="0.3">
      <c r="J1001" s="2"/>
      <c r="K1001" s="2"/>
      <c r="L1001" s="2"/>
      <c r="M1001" s="2"/>
    </row>
    <row r="1002" spans="10:13" x14ac:dyDescent="0.3">
      <c r="J1002" s="2"/>
      <c r="K1002" s="2"/>
      <c r="L1002" s="2"/>
      <c r="M1002" s="2"/>
    </row>
    <row r="1003" spans="10:13" x14ac:dyDescent="0.3">
      <c r="J1003" s="2"/>
      <c r="K1003" s="2"/>
      <c r="L1003" s="2"/>
      <c r="M1003" s="2"/>
    </row>
    <row r="1004" spans="10:13" x14ac:dyDescent="0.3">
      <c r="J1004" s="2"/>
      <c r="K1004" s="2"/>
      <c r="L1004" s="2"/>
      <c r="M1004" s="2"/>
    </row>
    <row r="1005" spans="10:13" x14ac:dyDescent="0.3">
      <c r="J1005" s="2"/>
      <c r="K1005" s="2"/>
      <c r="L1005" s="2"/>
      <c r="M1005" s="2"/>
    </row>
    <row r="1006" spans="10:13" x14ac:dyDescent="0.3">
      <c r="J1006" s="2"/>
      <c r="K1006" s="2"/>
      <c r="L1006" s="2"/>
      <c r="M1006" s="2"/>
    </row>
    <row r="1007" spans="10:13" x14ac:dyDescent="0.3">
      <c r="J1007" s="2"/>
      <c r="K1007" s="2"/>
      <c r="L1007" s="2"/>
      <c r="M1007" s="2"/>
    </row>
    <row r="1008" spans="10:13" x14ac:dyDescent="0.3">
      <c r="J1008" s="2"/>
      <c r="K1008" s="2"/>
      <c r="L1008" s="2"/>
      <c r="M1008" s="2"/>
    </row>
    <row r="1009" spans="10:13" x14ac:dyDescent="0.3">
      <c r="J1009" s="2"/>
      <c r="K1009" s="2"/>
      <c r="L1009" s="2"/>
      <c r="M1009" s="2"/>
    </row>
    <row r="1010" spans="10:13" x14ac:dyDescent="0.3">
      <c r="J1010" s="2"/>
      <c r="K1010" s="2"/>
      <c r="L1010" s="2"/>
      <c r="M1010" s="2"/>
    </row>
    <row r="1011" spans="10:13" x14ac:dyDescent="0.3">
      <c r="J1011" s="2"/>
      <c r="K1011" s="2"/>
      <c r="L1011" s="2"/>
      <c r="M1011" s="2"/>
    </row>
    <row r="1012" spans="10:13" x14ac:dyDescent="0.3">
      <c r="J1012" s="2"/>
      <c r="K1012" s="2"/>
      <c r="L1012" s="2"/>
      <c r="M1012" s="2"/>
    </row>
    <row r="1013" spans="10:13" x14ac:dyDescent="0.3">
      <c r="J1013" s="2"/>
      <c r="K1013" s="2"/>
      <c r="L1013" s="2"/>
      <c r="M1013" s="2"/>
    </row>
    <row r="1014" spans="10:13" x14ac:dyDescent="0.3">
      <c r="J1014" s="2"/>
      <c r="K1014" s="2"/>
      <c r="L1014" s="2"/>
      <c r="M1014" s="2"/>
    </row>
    <row r="1015" spans="10:13" x14ac:dyDescent="0.3">
      <c r="J1015" s="2"/>
      <c r="K1015" s="2"/>
      <c r="L1015" s="2"/>
      <c r="M1015" s="2"/>
    </row>
    <row r="1016" spans="10:13" x14ac:dyDescent="0.3">
      <c r="J1016" s="2"/>
      <c r="K1016" s="2"/>
      <c r="L1016" s="2"/>
      <c r="M1016" s="2"/>
    </row>
    <row r="1017" spans="10:13" x14ac:dyDescent="0.3">
      <c r="J1017" s="2"/>
      <c r="K1017" s="2"/>
      <c r="L1017" s="2"/>
      <c r="M1017" s="2"/>
    </row>
    <row r="1018" spans="10:13" x14ac:dyDescent="0.3">
      <c r="J1018" s="2"/>
      <c r="K1018" s="2"/>
      <c r="L1018" s="2"/>
      <c r="M1018" s="2"/>
    </row>
    <row r="1019" spans="10:13" x14ac:dyDescent="0.3">
      <c r="J1019" s="2"/>
      <c r="K1019" s="2"/>
      <c r="L1019" s="2"/>
      <c r="M1019" s="2"/>
    </row>
    <row r="1020" spans="10:13" x14ac:dyDescent="0.3">
      <c r="J1020" s="2"/>
      <c r="K1020" s="2"/>
      <c r="L1020" s="2"/>
      <c r="M1020" s="2"/>
    </row>
    <row r="1021" spans="10:13" x14ac:dyDescent="0.3">
      <c r="J1021" s="2"/>
      <c r="K1021" s="2"/>
      <c r="L1021" s="2"/>
      <c r="M1021" s="2"/>
    </row>
    <row r="1022" spans="10:13" x14ac:dyDescent="0.3">
      <c r="J1022" s="2"/>
      <c r="K1022" s="2"/>
      <c r="L1022" s="2"/>
      <c r="M1022" s="2"/>
    </row>
    <row r="1023" spans="10:13" x14ac:dyDescent="0.3">
      <c r="J1023" s="2"/>
      <c r="K1023" s="2"/>
      <c r="L1023" s="2"/>
      <c r="M1023" s="2"/>
    </row>
    <row r="1024" spans="10:13" x14ac:dyDescent="0.3">
      <c r="J1024" s="2"/>
      <c r="K1024" s="2"/>
      <c r="L1024" s="2"/>
      <c r="M1024" s="2"/>
    </row>
    <row r="1025" spans="10:13" x14ac:dyDescent="0.3">
      <c r="J1025" s="2"/>
      <c r="K1025" s="2"/>
      <c r="L1025" s="2"/>
      <c r="M1025" s="2"/>
    </row>
    <row r="1026" spans="10:13" x14ac:dyDescent="0.3">
      <c r="J1026" s="2"/>
      <c r="K1026" s="2"/>
      <c r="L1026" s="2"/>
      <c r="M1026" s="2"/>
    </row>
    <row r="1027" spans="10:13" x14ac:dyDescent="0.3">
      <c r="J1027" s="2"/>
      <c r="K1027" s="2"/>
      <c r="L1027" s="2"/>
      <c r="M1027" s="2"/>
    </row>
    <row r="1028" spans="10:13" x14ac:dyDescent="0.3">
      <c r="J1028" s="2"/>
      <c r="K1028" s="2"/>
      <c r="L1028" s="2"/>
      <c r="M1028" s="2"/>
    </row>
    <row r="1029" spans="10:13" x14ac:dyDescent="0.3">
      <c r="J1029" s="2"/>
      <c r="K1029" s="2"/>
      <c r="L1029" s="2"/>
      <c r="M1029" s="2"/>
    </row>
    <row r="1030" spans="10:13" x14ac:dyDescent="0.3">
      <c r="J1030" s="2"/>
      <c r="K1030" s="2"/>
      <c r="L1030" s="2"/>
      <c r="M1030" s="2"/>
    </row>
    <row r="1031" spans="10:13" x14ac:dyDescent="0.3">
      <c r="J1031" s="2"/>
      <c r="K1031" s="2"/>
      <c r="L1031" s="2"/>
      <c r="M1031" s="2"/>
    </row>
    <row r="1032" spans="10:13" x14ac:dyDescent="0.3">
      <c r="J1032" s="2"/>
      <c r="K1032" s="2"/>
      <c r="L1032" s="2"/>
      <c r="M1032" s="2"/>
    </row>
    <row r="1033" spans="10:13" x14ac:dyDescent="0.3">
      <c r="J1033" s="2"/>
      <c r="K1033" s="2"/>
      <c r="L1033" s="2"/>
      <c r="M1033" s="2"/>
    </row>
    <row r="1034" spans="10:13" x14ac:dyDescent="0.3">
      <c r="J1034" s="2"/>
      <c r="K1034" s="2"/>
      <c r="L1034" s="2"/>
      <c r="M1034" s="2"/>
    </row>
    <row r="1035" spans="10:13" x14ac:dyDescent="0.3">
      <c r="J1035" s="2"/>
      <c r="K1035" s="2"/>
      <c r="L1035" s="2"/>
      <c r="M1035" s="2"/>
    </row>
    <row r="1036" spans="10:13" x14ac:dyDescent="0.3">
      <c r="J1036" s="2"/>
      <c r="K1036" s="2"/>
      <c r="L1036" s="2"/>
      <c r="M1036" s="2"/>
    </row>
    <row r="1037" spans="10:13" x14ac:dyDescent="0.3">
      <c r="J1037" s="2"/>
      <c r="K1037" s="2"/>
      <c r="L1037" s="2"/>
      <c r="M1037" s="2"/>
    </row>
    <row r="1038" spans="10:13" x14ac:dyDescent="0.3">
      <c r="J1038" s="2"/>
      <c r="K1038" s="2"/>
      <c r="L1038" s="2"/>
      <c r="M1038" s="2"/>
    </row>
    <row r="1039" spans="10:13" x14ac:dyDescent="0.3">
      <c r="J1039" s="2"/>
      <c r="K1039" s="2"/>
      <c r="L1039" s="2"/>
      <c r="M1039" s="2"/>
    </row>
    <row r="1040" spans="10:13" x14ac:dyDescent="0.3">
      <c r="J1040" s="2"/>
      <c r="K1040" s="2"/>
      <c r="L1040" s="2"/>
      <c r="M1040" s="2"/>
    </row>
    <row r="1041" spans="10:13" x14ac:dyDescent="0.3">
      <c r="J1041" s="2"/>
      <c r="K1041" s="2"/>
      <c r="L1041" s="2"/>
      <c r="M1041" s="2"/>
    </row>
    <row r="1042" spans="10:13" x14ac:dyDescent="0.3">
      <c r="J1042" s="2"/>
      <c r="K1042" s="2"/>
      <c r="L1042" s="2"/>
      <c r="M1042" s="2"/>
    </row>
    <row r="1043" spans="10:13" x14ac:dyDescent="0.3">
      <c r="J1043" s="2"/>
      <c r="K1043" s="2"/>
      <c r="L1043" s="2"/>
      <c r="M1043" s="2"/>
    </row>
    <row r="1044" spans="10:13" x14ac:dyDescent="0.3">
      <c r="J1044" s="2"/>
      <c r="K1044" s="2"/>
      <c r="L1044" s="2"/>
      <c r="M1044" s="2"/>
    </row>
    <row r="1045" spans="10:13" x14ac:dyDescent="0.3">
      <c r="J1045" s="2"/>
      <c r="K1045" s="2"/>
      <c r="L1045" s="2"/>
      <c r="M1045" s="2"/>
    </row>
    <row r="1046" spans="10:13" x14ac:dyDescent="0.3">
      <c r="J1046" s="2"/>
      <c r="K1046" s="2"/>
      <c r="L1046" s="2"/>
      <c r="M1046" s="2"/>
    </row>
    <row r="1047" spans="10:13" x14ac:dyDescent="0.3">
      <c r="J1047" s="2"/>
      <c r="K1047" s="2"/>
      <c r="L1047" s="2"/>
      <c r="M1047" s="2"/>
    </row>
    <row r="1048" spans="10:13" x14ac:dyDescent="0.3">
      <c r="J1048" s="2"/>
      <c r="K1048" s="2"/>
      <c r="L1048" s="2"/>
      <c r="M1048" s="2"/>
    </row>
    <row r="1049" spans="10:13" x14ac:dyDescent="0.3">
      <c r="J1049" s="2"/>
      <c r="K1049" s="2"/>
      <c r="L1049" s="2"/>
      <c r="M1049" s="2"/>
    </row>
    <row r="1050" spans="10:13" x14ac:dyDescent="0.3">
      <c r="J1050" s="2"/>
      <c r="K1050" s="2"/>
      <c r="L1050" s="2"/>
      <c r="M1050" s="2"/>
    </row>
    <row r="1051" spans="10:13" x14ac:dyDescent="0.3">
      <c r="J1051" s="2"/>
      <c r="K1051" s="2"/>
      <c r="L1051" s="2"/>
      <c r="M1051" s="2"/>
    </row>
    <row r="1052" spans="10:13" x14ac:dyDescent="0.3">
      <c r="J1052" s="2"/>
      <c r="K1052" s="2"/>
      <c r="L1052" s="2"/>
      <c r="M1052" s="2"/>
    </row>
    <row r="1053" spans="10:13" x14ac:dyDescent="0.3">
      <c r="J1053" s="2"/>
      <c r="K1053" s="2"/>
      <c r="L1053" s="2"/>
      <c r="M1053" s="2"/>
    </row>
    <row r="1054" spans="10:13" x14ac:dyDescent="0.3">
      <c r="J1054" s="2"/>
      <c r="K1054" s="2"/>
      <c r="L1054" s="2"/>
      <c r="M1054" s="2"/>
    </row>
    <row r="1055" spans="10:13" x14ac:dyDescent="0.3">
      <c r="J1055" s="2"/>
      <c r="K1055" s="2"/>
      <c r="L1055" s="2"/>
      <c r="M1055" s="2"/>
    </row>
    <row r="1056" spans="10:13" x14ac:dyDescent="0.3">
      <c r="J1056" s="2"/>
      <c r="K1056" s="2"/>
      <c r="L1056" s="2"/>
      <c r="M1056" s="2"/>
    </row>
    <row r="1057" spans="10:13" x14ac:dyDescent="0.3">
      <c r="J1057" s="2"/>
      <c r="K1057" s="2"/>
      <c r="L1057" s="2"/>
      <c r="M1057" s="2"/>
    </row>
    <row r="1058" spans="10:13" x14ac:dyDescent="0.3">
      <c r="J1058" s="2"/>
      <c r="K1058" s="2"/>
      <c r="L1058" s="2"/>
      <c r="M1058" s="2"/>
    </row>
    <row r="1059" spans="10:13" x14ac:dyDescent="0.3">
      <c r="J1059" s="2"/>
      <c r="K1059" s="2"/>
      <c r="L1059" s="2"/>
      <c r="M1059" s="2"/>
    </row>
    <row r="1060" spans="10:13" x14ac:dyDescent="0.3">
      <c r="J1060" s="2"/>
      <c r="K1060" s="2"/>
      <c r="L1060" s="2"/>
      <c r="M1060" s="2"/>
    </row>
    <row r="1061" spans="10:13" x14ac:dyDescent="0.3">
      <c r="J1061" s="2"/>
      <c r="K1061" s="2"/>
      <c r="L1061" s="2"/>
      <c r="M1061" s="2"/>
    </row>
    <row r="1062" spans="10:13" x14ac:dyDescent="0.3">
      <c r="J1062" s="2"/>
      <c r="K1062" s="2"/>
      <c r="L1062" s="2"/>
      <c r="M1062" s="2"/>
    </row>
    <row r="1063" spans="10:13" x14ac:dyDescent="0.3">
      <c r="J1063" s="2"/>
      <c r="K1063" s="2"/>
      <c r="L1063" s="2"/>
      <c r="M1063" s="2"/>
    </row>
    <row r="1064" spans="10:13" x14ac:dyDescent="0.3">
      <c r="J1064" s="2"/>
      <c r="K1064" s="2"/>
      <c r="L1064" s="2"/>
      <c r="M1064" s="2"/>
    </row>
    <row r="1065" spans="10:13" x14ac:dyDescent="0.3">
      <c r="J1065" s="2"/>
      <c r="K1065" s="2"/>
      <c r="L1065" s="2"/>
      <c r="M1065" s="2"/>
    </row>
    <row r="1066" spans="10:13" x14ac:dyDescent="0.3">
      <c r="J1066" s="2"/>
      <c r="K1066" s="2"/>
      <c r="L1066" s="2"/>
      <c r="M1066" s="2"/>
    </row>
    <row r="1067" spans="10:13" x14ac:dyDescent="0.3">
      <c r="J1067" s="2"/>
      <c r="K1067" s="2"/>
      <c r="L1067" s="2"/>
      <c r="M1067" s="2"/>
    </row>
    <row r="1068" spans="10:13" x14ac:dyDescent="0.3">
      <c r="J1068" s="2"/>
      <c r="K1068" s="2"/>
      <c r="L1068" s="2"/>
      <c r="M1068" s="2"/>
    </row>
    <row r="1069" spans="10:13" x14ac:dyDescent="0.3">
      <c r="J1069" s="2"/>
      <c r="K1069" s="2"/>
      <c r="L1069" s="2"/>
      <c r="M1069" s="2"/>
    </row>
    <row r="1070" spans="10:13" x14ac:dyDescent="0.3">
      <c r="J1070" s="2"/>
      <c r="K1070" s="2"/>
      <c r="L1070" s="2"/>
      <c r="M1070" s="2"/>
    </row>
    <row r="1071" spans="10:13" x14ac:dyDescent="0.3">
      <c r="J1071" s="2"/>
      <c r="K1071" s="2"/>
      <c r="L1071" s="2"/>
      <c r="M1071" s="2"/>
    </row>
    <row r="1072" spans="10:13" x14ac:dyDescent="0.3">
      <c r="J1072" s="2"/>
      <c r="K1072" s="2"/>
      <c r="L1072" s="2"/>
      <c r="M1072" s="2"/>
    </row>
    <row r="1073" spans="10:13" x14ac:dyDescent="0.3">
      <c r="J1073" s="2"/>
      <c r="K1073" s="2"/>
      <c r="L1073" s="2"/>
      <c r="M1073" s="2"/>
    </row>
    <row r="1074" spans="10:13" x14ac:dyDescent="0.3">
      <c r="J1074" s="2"/>
      <c r="K1074" s="2"/>
      <c r="L1074" s="2"/>
      <c r="M1074" s="2"/>
    </row>
    <row r="1075" spans="10:13" x14ac:dyDescent="0.3">
      <c r="J1075" s="2"/>
      <c r="K1075" s="2"/>
      <c r="L1075" s="2"/>
      <c r="M1075" s="2"/>
    </row>
    <row r="1076" spans="10:13" x14ac:dyDescent="0.3">
      <c r="J1076" s="2"/>
      <c r="K1076" s="2"/>
      <c r="L1076" s="2"/>
      <c r="M1076" s="2"/>
    </row>
    <row r="1077" spans="10:13" x14ac:dyDescent="0.3">
      <c r="J1077" s="2"/>
      <c r="K1077" s="2"/>
      <c r="L1077" s="2"/>
      <c r="M1077" s="2"/>
    </row>
    <row r="1078" spans="10:13" x14ac:dyDescent="0.3">
      <c r="J1078" s="2"/>
      <c r="K1078" s="2"/>
      <c r="L1078" s="2"/>
      <c r="M1078" s="2"/>
    </row>
    <row r="1079" spans="10:13" x14ac:dyDescent="0.3">
      <c r="J1079" s="2"/>
      <c r="K1079" s="2"/>
      <c r="L1079" s="2"/>
      <c r="M1079" s="2"/>
    </row>
    <row r="1080" spans="10:13" x14ac:dyDescent="0.3">
      <c r="J1080" s="2"/>
      <c r="K1080" s="2"/>
      <c r="L1080" s="2"/>
      <c r="M1080" s="2"/>
    </row>
    <row r="1081" spans="10:13" x14ac:dyDescent="0.3">
      <c r="J1081" s="2"/>
      <c r="K1081" s="2"/>
      <c r="L1081" s="2"/>
      <c r="M1081" s="2"/>
    </row>
    <row r="1082" spans="10:13" x14ac:dyDescent="0.3">
      <c r="J1082" s="2"/>
      <c r="K1082" s="2"/>
      <c r="L1082" s="2"/>
      <c r="M1082" s="2"/>
    </row>
    <row r="1083" spans="10:13" x14ac:dyDescent="0.3">
      <c r="J1083" s="2"/>
      <c r="K1083" s="2"/>
      <c r="L1083" s="2"/>
      <c r="M1083" s="2"/>
    </row>
    <row r="1084" spans="10:13" x14ac:dyDescent="0.3">
      <c r="J1084" s="2"/>
      <c r="K1084" s="2"/>
      <c r="L1084" s="2"/>
      <c r="M1084" s="2"/>
    </row>
    <row r="1085" spans="10:13" x14ac:dyDescent="0.3">
      <c r="J1085" s="2"/>
      <c r="K1085" s="2"/>
      <c r="L1085" s="2"/>
      <c r="M1085" s="2"/>
    </row>
    <row r="1086" spans="10:13" x14ac:dyDescent="0.3">
      <c r="J1086" s="2"/>
      <c r="K1086" s="2"/>
      <c r="L1086" s="2"/>
      <c r="M1086" s="2"/>
    </row>
    <row r="1087" spans="10:13" x14ac:dyDescent="0.3">
      <c r="J1087" s="2"/>
      <c r="K1087" s="2"/>
      <c r="L1087" s="2"/>
      <c r="M1087" s="2"/>
    </row>
    <row r="1088" spans="10:13" x14ac:dyDescent="0.3">
      <c r="J1088" s="2"/>
      <c r="K1088" s="2"/>
      <c r="L1088" s="2"/>
      <c r="M1088" s="2"/>
    </row>
    <row r="1089" spans="10:13" x14ac:dyDescent="0.3">
      <c r="J1089" s="2"/>
      <c r="K1089" s="2"/>
      <c r="L1089" s="2"/>
      <c r="M1089" s="2"/>
    </row>
    <row r="1090" spans="10:13" x14ac:dyDescent="0.3">
      <c r="J1090" s="2"/>
      <c r="K1090" s="2"/>
      <c r="L1090" s="2"/>
      <c r="M1090" s="2"/>
    </row>
    <row r="1091" spans="10:13" x14ac:dyDescent="0.3">
      <c r="J1091" s="2"/>
      <c r="K1091" s="2"/>
      <c r="L1091" s="2"/>
      <c r="M1091" s="2"/>
    </row>
    <row r="1092" spans="10:13" x14ac:dyDescent="0.3">
      <c r="J1092" s="2"/>
      <c r="K1092" s="2"/>
      <c r="L1092" s="2"/>
      <c r="M1092" s="2"/>
    </row>
    <row r="1093" spans="10:13" x14ac:dyDescent="0.3">
      <c r="J1093" s="2"/>
      <c r="K1093" s="2"/>
      <c r="L1093" s="2"/>
      <c r="M1093" s="2"/>
    </row>
    <row r="1094" spans="10:13" x14ac:dyDescent="0.3">
      <c r="J1094" s="2"/>
      <c r="K1094" s="2"/>
      <c r="L1094" s="2"/>
      <c r="M1094" s="2"/>
    </row>
    <row r="1095" spans="10:13" x14ac:dyDescent="0.3">
      <c r="J1095" s="2"/>
      <c r="K1095" s="2"/>
      <c r="L1095" s="2"/>
      <c r="M1095" s="2"/>
    </row>
    <row r="1096" spans="10:13" x14ac:dyDescent="0.3">
      <c r="J1096" s="2"/>
      <c r="K1096" s="2"/>
      <c r="L1096" s="2"/>
      <c r="M1096" s="2"/>
    </row>
    <row r="1097" spans="10:13" x14ac:dyDescent="0.3">
      <c r="J1097" s="2"/>
      <c r="K1097" s="2"/>
      <c r="L1097" s="2"/>
      <c r="M1097" s="2"/>
    </row>
    <row r="1098" spans="10:13" x14ac:dyDescent="0.3">
      <c r="J1098" s="2"/>
      <c r="K1098" s="2"/>
      <c r="L1098" s="2"/>
      <c r="M1098" s="2"/>
    </row>
    <row r="1099" spans="10:13" x14ac:dyDescent="0.3">
      <c r="J1099" s="2"/>
      <c r="K1099" s="2"/>
      <c r="L1099" s="2"/>
      <c r="M1099" s="2"/>
    </row>
    <row r="1100" spans="10:13" x14ac:dyDescent="0.3">
      <c r="J1100" s="2"/>
      <c r="K1100" s="2"/>
      <c r="L1100" s="2"/>
      <c r="M1100" s="2"/>
    </row>
    <row r="1101" spans="10:13" x14ac:dyDescent="0.3">
      <c r="J1101" s="2"/>
      <c r="K1101" s="2"/>
      <c r="L1101" s="2"/>
      <c r="M1101" s="2"/>
    </row>
    <row r="1102" spans="10:13" x14ac:dyDescent="0.3">
      <c r="J1102" s="2"/>
      <c r="K1102" s="2"/>
      <c r="L1102" s="2"/>
      <c r="M1102" s="2"/>
    </row>
    <row r="1103" spans="10:13" x14ac:dyDescent="0.3">
      <c r="J1103" s="2"/>
      <c r="K1103" s="2"/>
      <c r="L1103" s="2"/>
      <c r="M1103" s="2"/>
    </row>
    <row r="1104" spans="10:13" x14ac:dyDescent="0.3">
      <c r="J1104" s="2"/>
      <c r="K1104" s="2"/>
      <c r="L1104" s="2"/>
      <c r="M1104" s="2"/>
    </row>
    <row r="1105" spans="10:13" x14ac:dyDescent="0.3">
      <c r="J1105" s="2"/>
      <c r="K1105" s="2"/>
      <c r="L1105" s="2"/>
      <c r="M1105" s="2"/>
    </row>
    <row r="1106" spans="10:13" x14ac:dyDescent="0.3">
      <c r="J1106" s="2"/>
      <c r="K1106" s="2"/>
      <c r="L1106" s="2"/>
      <c r="M1106" s="2"/>
    </row>
    <row r="1107" spans="10:13" x14ac:dyDescent="0.3">
      <c r="J1107" s="2"/>
      <c r="K1107" s="2"/>
      <c r="L1107" s="2"/>
      <c r="M1107" s="2"/>
    </row>
    <row r="1108" spans="10:13" x14ac:dyDescent="0.3">
      <c r="J1108" s="2"/>
      <c r="K1108" s="2"/>
      <c r="L1108" s="2"/>
      <c r="M1108" s="2"/>
    </row>
    <row r="1109" spans="10:13" x14ac:dyDescent="0.3">
      <c r="J1109" s="2"/>
      <c r="K1109" s="2"/>
      <c r="L1109" s="2"/>
      <c r="M1109" s="2"/>
    </row>
    <row r="1110" spans="10:13" x14ac:dyDescent="0.3">
      <c r="J1110" s="2"/>
      <c r="K1110" s="2"/>
      <c r="L1110" s="2"/>
      <c r="M1110" s="2"/>
    </row>
    <row r="1111" spans="10:13" x14ac:dyDescent="0.3">
      <c r="J1111" s="2"/>
      <c r="K1111" s="2"/>
      <c r="L1111" s="2"/>
      <c r="M1111" s="2"/>
    </row>
    <row r="1112" spans="10:13" x14ac:dyDescent="0.3">
      <c r="J1112" s="2"/>
      <c r="K1112" s="2"/>
      <c r="L1112" s="2"/>
      <c r="M1112" s="2"/>
    </row>
    <row r="1113" spans="10:13" x14ac:dyDescent="0.3">
      <c r="J1113" s="2"/>
      <c r="K1113" s="2"/>
      <c r="L1113" s="2"/>
      <c r="M1113" s="2"/>
    </row>
    <row r="1114" spans="10:13" x14ac:dyDescent="0.3">
      <c r="J1114" s="2"/>
      <c r="K1114" s="2"/>
      <c r="L1114" s="2"/>
      <c r="M1114" s="2"/>
    </row>
    <row r="1115" spans="10:13" x14ac:dyDescent="0.3">
      <c r="J1115" s="2"/>
      <c r="K1115" s="2"/>
      <c r="L1115" s="2"/>
      <c r="M1115" s="2"/>
    </row>
    <row r="1116" spans="10:13" x14ac:dyDescent="0.3">
      <c r="J1116" s="2"/>
      <c r="K1116" s="2"/>
      <c r="L1116" s="2"/>
      <c r="M1116" s="2"/>
    </row>
    <row r="1117" spans="10:13" x14ac:dyDescent="0.3">
      <c r="J1117" s="2"/>
      <c r="K1117" s="2"/>
      <c r="L1117" s="2"/>
      <c r="M1117" s="2"/>
    </row>
    <row r="1118" spans="10:13" x14ac:dyDescent="0.3">
      <c r="J1118" s="2"/>
      <c r="K1118" s="2"/>
      <c r="L1118" s="2"/>
      <c r="M1118" s="2"/>
    </row>
    <row r="1119" spans="10:13" x14ac:dyDescent="0.3">
      <c r="J1119" s="2"/>
      <c r="K1119" s="2"/>
      <c r="L1119" s="2"/>
      <c r="M1119" s="2"/>
    </row>
    <row r="1120" spans="10:13" x14ac:dyDescent="0.3">
      <c r="J1120" s="2"/>
      <c r="K1120" s="2"/>
      <c r="L1120" s="2"/>
      <c r="M1120" s="2"/>
    </row>
    <row r="1121" spans="10:13" x14ac:dyDescent="0.3">
      <c r="J1121" s="2"/>
      <c r="K1121" s="2"/>
      <c r="L1121" s="2"/>
      <c r="M1121" s="2"/>
    </row>
    <row r="1122" spans="10:13" x14ac:dyDescent="0.3">
      <c r="J1122" s="2"/>
      <c r="K1122" s="2"/>
      <c r="L1122" s="2"/>
      <c r="M1122" s="2"/>
    </row>
    <row r="1123" spans="10:13" x14ac:dyDescent="0.3">
      <c r="J1123" s="2"/>
      <c r="K1123" s="2"/>
      <c r="L1123" s="2"/>
      <c r="M1123" s="2"/>
    </row>
    <row r="1124" spans="10:13" x14ac:dyDescent="0.3">
      <c r="J1124" s="2"/>
      <c r="K1124" s="2"/>
      <c r="L1124" s="2"/>
      <c r="M1124" s="2"/>
    </row>
    <row r="1125" spans="10:13" x14ac:dyDescent="0.3">
      <c r="J1125" s="2"/>
      <c r="K1125" s="2"/>
      <c r="L1125" s="2"/>
      <c r="M1125" s="2"/>
    </row>
    <row r="1126" spans="10:13" x14ac:dyDescent="0.3">
      <c r="J1126" s="2"/>
      <c r="K1126" s="2"/>
      <c r="L1126" s="2"/>
      <c r="M1126" s="2"/>
    </row>
    <row r="1127" spans="10:13" x14ac:dyDescent="0.3">
      <c r="J1127" s="2"/>
      <c r="K1127" s="2"/>
      <c r="L1127" s="2"/>
      <c r="M1127" s="2"/>
    </row>
    <row r="1128" spans="10:13" x14ac:dyDescent="0.3">
      <c r="J1128" s="2"/>
      <c r="K1128" s="2"/>
      <c r="L1128" s="2"/>
      <c r="M1128" s="2"/>
    </row>
    <row r="1129" spans="10:13" x14ac:dyDescent="0.3">
      <c r="J1129" s="2"/>
      <c r="K1129" s="2"/>
      <c r="L1129" s="2"/>
      <c r="M1129" s="2"/>
    </row>
    <row r="1130" spans="10:13" x14ac:dyDescent="0.3">
      <c r="J1130" s="2"/>
      <c r="K1130" s="2"/>
      <c r="L1130" s="2"/>
      <c r="M1130" s="2"/>
    </row>
    <row r="1131" spans="10:13" x14ac:dyDescent="0.3">
      <c r="J1131" s="2"/>
      <c r="K1131" s="2"/>
      <c r="L1131" s="2"/>
      <c r="M1131" s="2"/>
    </row>
    <row r="1132" spans="10:13" x14ac:dyDescent="0.3">
      <c r="J1132" s="2"/>
      <c r="K1132" s="2"/>
      <c r="L1132" s="2"/>
      <c r="M1132" s="2"/>
    </row>
    <row r="1133" spans="10:13" x14ac:dyDescent="0.3">
      <c r="J1133" s="2"/>
      <c r="K1133" s="2"/>
      <c r="L1133" s="2"/>
      <c r="M1133" s="2"/>
    </row>
    <row r="1134" spans="10:13" x14ac:dyDescent="0.3">
      <c r="J1134" s="2"/>
      <c r="K1134" s="2"/>
      <c r="L1134" s="2"/>
      <c r="M1134" s="2"/>
    </row>
    <row r="1135" spans="10:13" x14ac:dyDescent="0.3">
      <c r="J1135" s="2"/>
      <c r="K1135" s="2"/>
      <c r="L1135" s="2"/>
      <c r="M1135" s="2"/>
    </row>
    <row r="1136" spans="10:13" x14ac:dyDescent="0.3">
      <c r="J1136" s="2"/>
      <c r="K1136" s="2"/>
      <c r="L1136" s="2"/>
      <c r="M1136" s="2"/>
    </row>
    <row r="1137" spans="10:13" x14ac:dyDescent="0.3">
      <c r="J1137" s="2"/>
      <c r="K1137" s="2"/>
      <c r="L1137" s="2"/>
      <c r="M1137" s="2"/>
    </row>
    <row r="1138" spans="10:13" x14ac:dyDescent="0.3">
      <c r="J1138" s="2"/>
      <c r="K1138" s="2"/>
      <c r="L1138" s="2"/>
      <c r="M1138" s="2"/>
    </row>
    <row r="1139" spans="10:13" x14ac:dyDescent="0.3">
      <c r="J1139" s="2"/>
      <c r="K1139" s="2"/>
      <c r="L1139" s="2"/>
      <c r="M1139" s="2"/>
    </row>
    <row r="1140" spans="10:13" x14ac:dyDescent="0.3">
      <c r="J1140" s="2"/>
      <c r="K1140" s="2"/>
      <c r="L1140" s="2"/>
      <c r="M1140" s="2"/>
    </row>
    <row r="1141" spans="10:13" x14ac:dyDescent="0.3">
      <c r="J1141" s="2"/>
      <c r="K1141" s="2"/>
      <c r="L1141" s="2"/>
      <c r="M1141" s="2"/>
    </row>
    <row r="1142" spans="10:13" x14ac:dyDescent="0.3">
      <c r="J1142" s="2"/>
      <c r="K1142" s="2"/>
      <c r="L1142" s="2"/>
      <c r="M1142" s="2"/>
    </row>
    <row r="1143" spans="10:13" x14ac:dyDescent="0.3">
      <c r="J1143" s="2"/>
      <c r="K1143" s="2"/>
      <c r="L1143" s="2"/>
      <c r="M1143" s="2"/>
    </row>
    <row r="1144" spans="10:13" x14ac:dyDescent="0.3">
      <c r="J1144" s="2"/>
      <c r="K1144" s="2"/>
      <c r="L1144" s="2"/>
      <c r="M1144" s="2"/>
    </row>
    <row r="1145" spans="10:13" x14ac:dyDescent="0.3">
      <c r="J1145" s="2"/>
      <c r="K1145" s="2"/>
      <c r="L1145" s="2"/>
      <c r="M1145" s="2"/>
    </row>
    <row r="1146" spans="10:13" x14ac:dyDescent="0.3">
      <c r="J1146" s="2"/>
      <c r="K1146" s="2"/>
      <c r="L1146" s="2"/>
      <c r="M1146" s="2"/>
    </row>
    <row r="1147" spans="10:13" x14ac:dyDescent="0.3">
      <c r="J1147" s="2"/>
      <c r="K1147" s="2"/>
      <c r="L1147" s="2"/>
      <c r="M1147" s="2"/>
    </row>
    <row r="1148" spans="10:13" x14ac:dyDescent="0.3">
      <c r="J1148" s="2"/>
      <c r="K1148" s="2"/>
      <c r="L1148" s="2"/>
      <c r="M1148" s="2"/>
    </row>
    <row r="1149" spans="10:13" x14ac:dyDescent="0.3">
      <c r="J1149" s="2"/>
      <c r="K1149" s="2"/>
      <c r="L1149" s="2"/>
      <c r="M1149" s="2"/>
    </row>
    <row r="1150" spans="10:13" x14ac:dyDescent="0.3">
      <c r="J1150" s="2"/>
      <c r="K1150" s="2"/>
      <c r="L1150" s="2"/>
      <c r="M1150" s="2"/>
    </row>
    <row r="1151" spans="10:13" x14ac:dyDescent="0.3">
      <c r="J1151" s="2"/>
      <c r="K1151" s="2"/>
      <c r="L1151" s="2"/>
      <c r="M1151" s="2"/>
    </row>
    <row r="1152" spans="10:13" x14ac:dyDescent="0.3">
      <c r="J1152" s="2"/>
      <c r="K1152" s="2"/>
      <c r="L1152" s="2"/>
      <c r="M1152" s="2"/>
    </row>
    <row r="1153" spans="10:13" x14ac:dyDescent="0.3">
      <c r="J1153" s="2"/>
      <c r="K1153" s="2"/>
      <c r="L1153" s="2"/>
      <c r="M1153" s="2"/>
    </row>
    <row r="1154" spans="10:13" x14ac:dyDescent="0.3">
      <c r="J1154" s="2"/>
      <c r="K1154" s="2"/>
      <c r="L1154" s="2"/>
      <c r="M1154" s="2"/>
    </row>
    <row r="1155" spans="10:13" x14ac:dyDescent="0.3">
      <c r="J1155" s="2"/>
      <c r="K1155" s="2"/>
      <c r="L1155" s="2"/>
      <c r="M1155" s="2"/>
    </row>
    <row r="1156" spans="10:13" x14ac:dyDescent="0.3">
      <c r="J1156" s="2"/>
      <c r="K1156" s="2"/>
      <c r="L1156" s="2"/>
      <c r="M1156" s="2"/>
    </row>
    <row r="1157" spans="10:13" x14ac:dyDescent="0.3">
      <c r="J1157" s="2"/>
      <c r="K1157" s="2"/>
      <c r="L1157" s="2"/>
      <c r="M1157" s="2"/>
    </row>
    <row r="1158" spans="10:13" x14ac:dyDescent="0.3">
      <c r="J1158" s="2"/>
      <c r="K1158" s="2"/>
      <c r="L1158" s="2"/>
      <c r="M1158" s="2"/>
    </row>
    <row r="1159" spans="10:13" x14ac:dyDescent="0.3">
      <c r="J1159" s="2"/>
      <c r="K1159" s="2"/>
      <c r="L1159" s="2"/>
      <c r="M1159" s="2"/>
    </row>
    <row r="1160" spans="10:13" x14ac:dyDescent="0.3">
      <c r="J1160" s="2"/>
      <c r="K1160" s="2"/>
      <c r="L1160" s="2"/>
      <c r="M1160" s="2"/>
    </row>
    <row r="1161" spans="10:13" x14ac:dyDescent="0.3">
      <c r="J1161" s="2"/>
      <c r="K1161" s="2"/>
      <c r="L1161" s="2"/>
      <c r="M1161" s="2"/>
    </row>
    <row r="1162" spans="10:13" x14ac:dyDescent="0.3">
      <c r="J1162" s="2"/>
      <c r="K1162" s="2"/>
      <c r="L1162" s="2"/>
      <c r="M1162" s="2"/>
    </row>
    <row r="1163" spans="10:13" x14ac:dyDescent="0.3">
      <c r="J1163" s="2"/>
      <c r="K1163" s="2"/>
      <c r="L1163" s="2"/>
      <c r="M1163" s="2"/>
    </row>
    <row r="1164" spans="10:13" x14ac:dyDescent="0.3">
      <c r="J1164" s="2"/>
      <c r="K1164" s="2"/>
      <c r="L1164" s="2"/>
      <c r="M1164" s="2"/>
    </row>
    <row r="1165" spans="10:13" x14ac:dyDescent="0.3">
      <c r="J1165" s="2"/>
      <c r="K1165" s="2"/>
      <c r="L1165" s="2"/>
      <c r="M1165" s="2"/>
    </row>
    <row r="1166" spans="10:13" x14ac:dyDescent="0.3">
      <c r="J1166" s="2"/>
      <c r="K1166" s="2"/>
      <c r="L1166" s="2"/>
      <c r="M1166" s="2"/>
    </row>
    <row r="1167" spans="10:13" x14ac:dyDescent="0.3">
      <c r="J1167" s="2"/>
      <c r="K1167" s="2"/>
      <c r="L1167" s="2"/>
      <c r="M1167" s="2"/>
    </row>
    <row r="1168" spans="10:13" x14ac:dyDescent="0.3">
      <c r="J1168" s="2"/>
      <c r="K1168" s="2"/>
      <c r="L1168" s="2"/>
      <c r="M1168" s="2"/>
    </row>
    <row r="1169" spans="10:13" x14ac:dyDescent="0.3">
      <c r="J1169" s="2"/>
      <c r="K1169" s="2"/>
      <c r="L1169" s="2"/>
      <c r="M1169" s="2"/>
    </row>
    <row r="1170" spans="10:13" x14ac:dyDescent="0.3">
      <c r="J1170" s="2"/>
      <c r="K1170" s="2"/>
      <c r="L1170" s="2"/>
      <c r="M1170" s="2"/>
    </row>
    <row r="1171" spans="10:13" x14ac:dyDescent="0.3">
      <c r="J1171" s="2"/>
      <c r="K1171" s="2"/>
      <c r="L1171" s="2"/>
      <c r="M1171" s="2"/>
    </row>
    <row r="1172" spans="10:13" x14ac:dyDescent="0.3">
      <c r="J1172" s="2"/>
      <c r="K1172" s="2"/>
      <c r="L1172" s="2"/>
      <c r="M1172" s="2"/>
    </row>
    <row r="1173" spans="10:13" x14ac:dyDescent="0.3">
      <c r="J1173" s="2"/>
      <c r="K1173" s="2"/>
      <c r="L1173" s="2"/>
      <c r="M1173" s="2"/>
    </row>
    <row r="1174" spans="10:13" x14ac:dyDescent="0.3">
      <c r="J1174" s="2"/>
      <c r="K1174" s="2"/>
      <c r="L1174" s="2"/>
      <c r="M1174" s="2"/>
    </row>
    <row r="1175" spans="10:13" x14ac:dyDescent="0.3">
      <c r="J1175" s="2"/>
      <c r="K1175" s="2"/>
      <c r="L1175" s="2"/>
      <c r="M1175" s="2"/>
    </row>
    <row r="1176" spans="10:13" x14ac:dyDescent="0.3">
      <c r="J1176" s="2"/>
      <c r="K1176" s="2"/>
      <c r="L1176" s="2"/>
      <c r="M1176" s="2"/>
    </row>
    <row r="1177" spans="10:13" x14ac:dyDescent="0.3">
      <c r="J1177" s="2"/>
      <c r="K1177" s="2"/>
      <c r="L1177" s="2"/>
      <c r="M1177" s="2"/>
    </row>
    <row r="1178" spans="10:13" x14ac:dyDescent="0.3">
      <c r="J1178" s="2"/>
      <c r="K1178" s="2"/>
      <c r="L1178" s="2"/>
      <c r="M1178" s="2"/>
    </row>
    <row r="1179" spans="10:13" x14ac:dyDescent="0.3">
      <c r="J1179" s="2"/>
      <c r="K1179" s="2"/>
      <c r="L1179" s="2"/>
      <c r="M1179" s="2"/>
    </row>
    <row r="1180" spans="10:13" x14ac:dyDescent="0.3">
      <c r="J1180" s="2"/>
      <c r="K1180" s="2"/>
      <c r="L1180" s="2"/>
      <c r="M1180" s="2"/>
    </row>
    <row r="1181" spans="10:13" x14ac:dyDescent="0.3">
      <c r="J1181" s="2"/>
      <c r="K1181" s="2"/>
      <c r="L1181" s="2"/>
      <c r="M1181" s="2"/>
    </row>
    <row r="1182" spans="10:13" x14ac:dyDescent="0.3">
      <c r="J1182" s="2"/>
      <c r="K1182" s="2"/>
      <c r="L1182" s="2"/>
      <c r="M1182" s="2"/>
    </row>
    <row r="1183" spans="10:13" x14ac:dyDescent="0.3">
      <c r="J1183" s="2"/>
      <c r="K1183" s="2"/>
      <c r="L1183" s="2"/>
      <c r="M1183" s="2"/>
    </row>
    <row r="1184" spans="10:13" x14ac:dyDescent="0.3">
      <c r="J1184" s="2"/>
      <c r="K1184" s="2"/>
      <c r="L1184" s="2"/>
      <c r="M1184" s="2"/>
    </row>
    <row r="1185" spans="10:13" x14ac:dyDescent="0.3">
      <c r="J1185" s="2"/>
      <c r="K1185" s="2"/>
      <c r="L1185" s="2"/>
      <c r="M1185" s="2"/>
    </row>
    <row r="1186" spans="10:13" x14ac:dyDescent="0.3">
      <c r="J1186" s="2"/>
      <c r="K1186" s="2"/>
      <c r="L1186" s="2"/>
      <c r="M1186" s="2"/>
    </row>
    <row r="1187" spans="10:13" x14ac:dyDescent="0.3">
      <c r="J1187" s="2"/>
      <c r="K1187" s="2"/>
      <c r="L1187" s="2"/>
      <c r="M1187" s="2"/>
    </row>
    <row r="1188" spans="10:13" x14ac:dyDescent="0.3">
      <c r="J1188" s="2"/>
      <c r="K1188" s="2"/>
      <c r="L1188" s="2"/>
      <c r="M1188" s="2"/>
    </row>
    <row r="1189" spans="10:13" x14ac:dyDescent="0.3">
      <c r="J1189" s="2"/>
      <c r="K1189" s="2"/>
      <c r="L1189" s="2"/>
      <c r="M1189" s="2"/>
    </row>
    <row r="1190" spans="10:13" x14ac:dyDescent="0.3">
      <c r="J1190" s="2"/>
      <c r="K1190" s="2"/>
      <c r="L1190" s="2"/>
      <c r="M1190" s="2"/>
    </row>
    <row r="1191" spans="10:13" x14ac:dyDescent="0.3">
      <c r="J1191" s="2"/>
      <c r="K1191" s="2"/>
      <c r="L1191" s="2"/>
      <c r="M1191" s="2"/>
    </row>
    <row r="1192" spans="10:13" x14ac:dyDescent="0.3">
      <c r="J1192" s="2"/>
      <c r="K1192" s="2"/>
      <c r="L1192" s="2"/>
      <c r="M1192" s="2"/>
    </row>
    <row r="1193" spans="10:13" x14ac:dyDescent="0.3">
      <c r="J1193" s="2"/>
      <c r="K1193" s="2"/>
      <c r="L1193" s="2"/>
      <c r="M1193" s="2"/>
    </row>
    <row r="1194" spans="10:13" x14ac:dyDescent="0.3">
      <c r="J1194" s="2"/>
      <c r="K1194" s="2"/>
      <c r="L1194" s="2"/>
      <c r="M1194" s="2"/>
    </row>
    <row r="1195" spans="10:13" x14ac:dyDescent="0.3">
      <c r="J1195" s="2"/>
      <c r="K1195" s="2"/>
      <c r="L1195" s="2"/>
      <c r="M1195" s="2"/>
    </row>
    <row r="1196" spans="10:13" x14ac:dyDescent="0.3">
      <c r="J1196" s="2"/>
      <c r="K1196" s="2"/>
      <c r="L1196" s="2"/>
      <c r="M1196" s="2"/>
    </row>
    <row r="1197" spans="10:13" x14ac:dyDescent="0.3">
      <c r="J1197" s="2"/>
      <c r="K1197" s="2"/>
      <c r="L1197" s="2"/>
      <c r="M1197" s="2"/>
    </row>
    <row r="1198" spans="10:13" x14ac:dyDescent="0.3">
      <c r="J1198" s="2"/>
      <c r="K1198" s="2"/>
      <c r="L1198" s="2"/>
      <c r="M1198" s="2"/>
    </row>
    <row r="1199" spans="10:13" x14ac:dyDescent="0.3">
      <c r="J1199" s="2"/>
      <c r="K1199" s="2"/>
      <c r="L1199" s="2"/>
      <c r="M1199" s="2"/>
    </row>
    <row r="1200" spans="10:13" x14ac:dyDescent="0.3">
      <c r="J1200" s="2"/>
      <c r="K1200" s="2"/>
      <c r="L1200" s="2"/>
      <c r="M1200" s="2"/>
    </row>
    <row r="1201" spans="10:13" x14ac:dyDescent="0.3">
      <c r="J1201" s="2"/>
      <c r="K1201" s="2"/>
      <c r="L1201" s="2"/>
      <c r="M1201" s="2"/>
    </row>
    <row r="1202" spans="10:13" x14ac:dyDescent="0.3">
      <c r="J1202" s="2"/>
      <c r="K1202" s="2"/>
      <c r="L1202" s="2"/>
      <c r="M1202" s="2"/>
    </row>
    <row r="1203" spans="10:13" x14ac:dyDescent="0.3">
      <c r="J1203" s="2"/>
      <c r="K1203" s="2"/>
      <c r="L1203" s="2"/>
      <c r="M1203" s="2"/>
    </row>
    <row r="1204" spans="10:13" x14ac:dyDescent="0.3">
      <c r="J1204" s="2"/>
      <c r="K1204" s="2"/>
      <c r="L1204" s="2"/>
      <c r="M1204" s="2"/>
    </row>
    <row r="1205" spans="10:13" x14ac:dyDescent="0.3">
      <c r="J1205" s="2"/>
      <c r="K1205" s="2"/>
      <c r="L1205" s="2"/>
      <c r="M1205" s="2"/>
    </row>
    <row r="1206" spans="10:13" x14ac:dyDescent="0.3">
      <c r="J1206" s="2"/>
      <c r="K1206" s="2"/>
      <c r="L1206" s="2"/>
      <c r="M1206" s="2"/>
    </row>
    <row r="1207" spans="10:13" x14ac:dyDescent="0.3">
      <c r="J1207" s="2"/>
      <c r="K1207" s="2"/>
      <c r="L1207" s="2"/>
      <c r="M1207" s="2"/>
    </row>
    <row r="1208" spans="10:13" x14ac:dyDescent="0.3">
      <c r="J1208" s="2"/>
      <c r="K1208" s="2"/>
      <c r="L1208" s="2"/>
      <c r="M1208" s="2"/>
    </row>
    <row r="1209" spans="10:13" x14ac:dyDescent="0.3">
      <c r="J1209" s="2"/>
      <c r="K1209" s="2"/>
      <c r="L1209" s="2"/>
      <c r="M1209" s="2"/>
    </row>
    <row r="1210" spans="10:13" x14ac:dyDescent="0.3">
      <c r="J1210" s="2"/>
      <c r="K1210" s="2"/>
      <c r="L1210" s="2"/>
      <c r="M1210" s="2"/>
    </row>
    <row r="1211" spans="10:13" x14ac:dyDescent="0.3">
      <c r="J1211" s="2"/>
      <c r="K1211" s="2"/>
      <c r="L1211" s="2"/>
      <c r="M1211" s="2"/>
    </row>
    <row r="1212" spans="10:13" x14ac:dyDescent="0.3">
      <c r="J1212" s="2"/>
      <c r="K1212" s="2"/>
      <c r="L1212" s="2"/>
      <c r="M1212" s="2"/>
    </row>
    <row r="1213" spans="10:13" x14ac:dyDescent="0.3">
      <c r="J1213" s="2"/>
      <c r="K1213" s="2"/>
      <c r="L1213" s="2"/>
      <c r="M1213" s="2"/>
    </row>
    <row r="1214" spans="10:13" x14ac:dyDescent="0.3">
      <c r="J1214" s="2"/>
      <c r="K1214" s="2"/>
      <c r="L1214" s="2"/>
      <c r="M1214" s="2"/>
    </row>
    <row r="1215" spans="10:13" x14ac:dyDescent="0.3">
      <c r="J1215" s="2"/>
      <c r="K1215" s="2"/>
      <c r="L1215" s="2"/>
      <c r="M1215" s="2"/>
    </row>
    <row r="1216" spans="10:13" x14ac:dyDescent="0.3">
      <c r="J1216" s="2"/>
      <c r="K1216" s="2"/>
      <c r="L1216" s="2"/>
      <c r="M1216" s="2"/>
    </row>
    <row r="1217" spans="10:13" x14ac:dyDescent="0.3">
      <c r="J1217" s="2"/>
      <c r="K1217" s="2"/>
      <c r="L1217" s="2"/>
      <c r="M1217" s="2"/>
    </row>
    <row r="1218" spans="10:13" x14ac:dyDescent="0.3">
      <c r="J1218" s="2"/>
      <c r="K1218" s="2"/>
      <c r="L1218" s="2"/>
      <c r="M1218" s="2"/>
    </row>
    <row r="1219" spans="10:13" x14ac:dyDescent="0.3">
      <c r="J1219" s="2"/>
      <c r="K1219" s="2"/>
      <c r="L1219" s="2"/>
      <c r="M1219" s="2"/>
    </row>
    <row r="1220" spans="10:13" x14ac:dyDescent="0.3">
      <c r="J1220" s="2"/>
      <c r="K1220" s="2"/>
      <c r="L1220" s="2"/>
      <c r="M1220" s="2"/>
    </row>
    <row r="1221" spans="10:13" x14ac:dyDescent="0.3">
      <c r="J1221" s="2"/>
      <c r="K1221" s="2"/>
      <c r="L1221" s="2"/>
      <c r="M1221" s="2"/>
    </row>
    <row r="1222" spans="10:13" x14ac:dyDescent="0.3">
      <c r="J1222" s="2"/>
      <c r="K1222" s="2"/>
      <c r="L1222" s="2"/>
      <c r="M1222" s="2"/>
    </row>
    <row r="1223" spans="10:13" x14ac:dyDescent="0.3">
      <c r="J1223" s="2"/>
      <c r="K1223" s="2"/>
      <c r="L1223" s="2"/>
      <c r="M1223" s="2"/>
    </row>
    <row r="1224" spans="10:13" x14ac:dyDescent="0.3">
      <c r="J1224" s="2"/>
      <c r="K1224" s="2"/>
      <c r="L1224" s="2"/>
      <c r="M1224" s="2"/>
    </row>
    <row r="1225" spans="10:13" x14ac:dyDescent="0.3">
      <c r="J1225" s="2"/>
      <c r="K1225" s="2"/>
      <c r="L1225" s="2"/>
      <c r="M1225" s="2"/>
    </row>
    <row r="1226" spans="10:13" x14ac:dyDescent="0.3">
      <c r="J1226" s="2"/>
      <c r="K1226" s="2"/>
      <c r="L1226" s="2"/>
      <c r="M1226" s="2"/>
    </row>
    <row r="1227" spans="10:13" x14ac:dyDescent="0.3">
      <c r="J1227" s="2"/>
      <c r="K1227" s="2"/>
      <c r="L1227" s="2"/>
      <c r="M1227" s="2"/>
    </row>
    <row r="1228" spans="10:13" x14ac:dyDescent="0.3">
      <c r="J1228" s="2"/>
      <c r="K1228" s="2"/>
      <c r="L1228" s="2"/>
      <c r="M1228" s="2"/>
    </row>
    <row r="1229" spans="10:13" x14ac:dyDescent="0.3">
      <c r="J1229" s="2"/>
      <c r="K1229" s="2"/>
      <c r="L1229" s="2"/>
      <c r="M1229" s="2"/>
    </row>
    <row r="1230" spans="10:13" x14ac:dyDescent="0.3">
      <c r="J1230" s="2"/>
      <c r="K1230" s="2"/>
      <c r="L1230" s="2"/>
      <c r="M1230" s="2"/>
    </row>
    <row r="1231" spans="10:13" x14ac:dyDescent="0.3">
      <c r="J1231" s="2"/>
      <c r="K1231" s="2"/>
      <c r="L1231" s="2"/>
      <c r="M1231" s="2"/>
    </row>
    <row r="1232" spans="10:13" x14ac:dyDescent="0.3">
      <c r="J1232" s="2"/>
      <c r="K1232" s="2"/>
      <c r="L1232" s="2"/>
      <c r="M1232" s="2"/>
    </row>
    <row r="1233" spans="10:13" x14ac:dyDescent="0.3">
      <c r="J1233" s="2"/>
      <c r="K1233" s="2"/>
      <c r="L1233" s="2"/>
      <c r="M1233" s="2"/>
    </row>
    <row r="1234" spans="10:13" x14ac:dyDescent="0.3">
      <c r="J1234" s="2"/>
      <c r="K1234" s="2"/>
      <c r="L1234" s="2"/>
      <c r="M1234" s="2"/>
    </row>
    <row r="1235" spans="10:13" x14ac:dyDescent="0.3">
      <c r="J1235" s="2"/>
      <c r="K1235" s="2"/>
      <c r="L1235" s="2"/>
      <c r="M1235" s="2"/>
    </row>
    <row r="1236" spans="10:13" x14ac:dyDescent="0.3">
      <c r="J1236" s="2"/>
      <c r="K1236" s="2"/>
      <c r="L1236" s="2"/>
      <c r="M1236" s="2"/>
    </row>
    <row r="1237" spans="10:13" x14ac:dyDescent="0.3">
      <c r="J1237" s="2"/>
      <c r="K1237" s="2"/>
      <c r="L1237" s="2"/>
      <c r="M1237" s="2"/>
    </row>
    <row r="1238" spans="10:13" x14ac:dyDescent="0.3">
      <c r="J1238" s="2"/>
      <c r="K1238" s="2"/>
      <c r="L1238" s="2"/>
      <c r="M1238" s="2"/>
    </row>
    <row r="1239" spans="10:13" x14ac:dyDescent="0.3">
      <c r="J1239" s="2"/>
      <c r="K1239" s="2"/>
      <c r="L1239" s="2"/>
      <c r="M1239" s="2"/>
    </row>
    <row r="1240" spans="10:13" x14ac:dyDescent="0.3">
      <c r="J1240" s="2"/>
      <c r="K1240" s="2"/>
      <c r="L1240" s="2"/>
      <c r="M1240" s="2"/>
    </row>
    <row r="1241" spans="10:13" x14ac:dyDescent="0.3">
      <c r="J1241" s="2"/>
      <c r="K1241" s="2"/>
      <c r="L1241" s="2"/>
      <c r="M1241" s="2"/>
    </row>
    <row r="1242" spans="10:13" x14ac:dyDescent="0.3">
      <c r="J1242" s="2"/>
      <c r="K1242" s="2"/>
      <c r="L1242" s="2"/>
      <c r="M1242" s="2"/>
    </row>
    <row r="1243" spans="10:13" x14ac:dyDescent="0.3">
      <c r="J1243" s="2"/>
      <c r="K1243" s="2"/>
      <c r="L1243" s="2"/>
      <c r="M1243" s="2"/>
    </row>
    <row r="1244" spans="10:13" x14ac:dyDescent="0.3">
      <c r="J1244" s="2"/>
      <c r="K1244" s="2"/>
      <c r="L1244" s="2"/>
      <c r="M1244" s="2"/>
    </row>
    <row r="1245" spans="10:13" x14ac:dyDescent="0.3">
      <c r="J1245" s="2"/>
      <c r="K1245" s="2"/>
      <c r="L1245" s="2"/>
      <c r="M1245" s="2"/>
    </row>
    <row r="1246" spans="10:13" x14ac:dyDescent="0.3">
      <c r="J1246" s="2"/>
      <c r="K1246" s="2"/>
      <c r="L1246" s="2"/>
      <c r="M1246" s="2"/>
    </row>
    <row r="1247" spans="10:13" x14ac:dyDescent="0.3">
      <c r="J1247" s="2"/>
      <c r="K1247" s="2"/>
      <c r="L1247" s="2"/>
      <c r="M1247" s="2"/>
    </row>
    <row r="1248" spans="10:13" x14ac:dyDescent="0.3">
      <c r="J1248" s="2"/>
      <c r="K1248" s="2"/>
      <c r="L1248" s="2"/>
      <c r="M1248" s="2"/>
    </row>
    <row r="1249" spans="10:13" x14ac:dyDescent="0.3">
      <c r="J1249" s="2"/>
      <c r="K1249" s="2"/>
      <c r="L1249" s="2"/>
      <c r="M1249" s="2"/>
    </row>
    <row r="1250" spans="10:13" x14ac:dyDescent="0.3">
      <c r="J1250" s="2"/>
      <c r="K1250" s="2"/>
      <c r="L1250" s="2"/>
      <c r="M1250" s="2"/>
    </row>
    <row r="1251" spans="10:13" x14ac:dyDescent="0.3">
      <c r="J1251" s="2"/>
      <c r="K1251" s="2"/>
      <c r="L1251" s="2"/>
      <c r="M1251" s="2"/>
    </row>
    <row r="1252" spans="10:13" x14ac:dyDescent="0.3">
      <c r="J1252" s="2"/>
      <c r="K1252" s="2"/>
      <c r="L1252" s="2"/>
      <c r="M1252" s="2"/>
    </row>
    <row r="1253" spans="10:13" x14ac:dyDescent="0.3">
      <c r="J1253" s="2"/>
      <c r="K1253" s="2"/>
      <c r="L1253" s="2"/>
      <c r="M1253" s="2"/>
    </row>
    <row r="1254" spans="10:13" x14ac:dyDescent="0.3">
      <c r="J1254" s="2"/>
      <c r="K1254" s="2"/>
      <c r="L1254" s="2"/>
      <c r="M1254" s="2"/>
    </row>
    <row r="1255" spans="10:13" x14ac:dyDescent="0.3">
      <c r="J1255" s="2"/>
      <c r="K1255" s="2"/>
      <c r="L1255" s="2"/>
      <c r="M1255" s="2"/>
    </row>
    <row r="1256" spans="10:13" x14ac:dyDescent="0.3">
      <c r="J1256" s="2"/>
      <c r="K1256" s="2"/>
      <c r="L1256" s="2"/>
      <c r="M1256" s="2"/>
    </row>
    <row r="1257" spans="10:13" x14ac:dyDescent="0.3">
      <c r="J1257" s="2"/>
      <c r="K1257" s="2"/>
      <c r="L1257" s="2"/>
      <c r="M1257" s="2"/>
    </row>
    <row r="1258" spans="10:13" x14ac:dyDescent="0.3">
      <c r="J1258" s="2"/>
      <c r="K1258" s="2"/>
      <c r="L1258" s="2"/>
      <c r="M1258" s="2"/>
    </row>
    <row r="1259" spans="10:13" x14ac:dyDescent="0.3">
      <c r="J1259" s="2"/>
      <c r="K1259" s="2"/>
      <c r="L1259" s="2"/>
      <c r="M1259" s="2"/>
    </row>
    <row r="1260" spans="10:13" x14ac:dyDescent="0.3">
      <c r="J1260" s="2"/>
      <c r="K1260" s="2"/>
      <c r="L1260" s="2"/>
      <c r="M1260" s="2"/>
    </row>
    <row r="1261" spans="10:13" x14ac:dyDescent="0.3">
      <c r="J1261" s="2"/>
      <c r="K1261" s="2"/>
      <c r="L1261" s="2"/>
      <c r="M1261" s="2"/>
    </row>
    <row r="1262" spans="10:13" x14ac:dyDescent="0.3">
      <c r="J1262" s="2"/>
      <c r="K1262" s="2"/>
      <c r="L1262" s="2"/>
      <c r="M1262" s="2"/>
    </row>
    <row r="1263" spans="10:13" x14ac:dyDescent="0.3">
      <c r="J1263" s="2"/>
      <c r="K1263" s="2"/>
      <c r="L1263" s="2"/>
      <c r="M1263" s="2"/>
    </row>
    <row r="1264" spans="10:13" x14ac:dyDescent="0.3">
      <c r="J1264" s="2"/>
      <c r="K1264" s="2"/>
      <c r="L1264" s="2"/>
      <c r="M1264" s="2"/>
    </row>
    <row r="1265" spans="10:13" x14ac:dyDescent="0.3">
      <c r="J1265" s="2"/>
      <c r="K1265" s="2"/>
      <c r="L1265" s="2"/>
      <c r="M1265" s="2"/>
    </row>
    <row r="1266" spans="10:13" x14ac:dyDescent="0.3">
      <c r="J1266" s="2"/>
      <c r="K1266" s="2"/>
      <c r="L1266" s="2"/>
      <c r="M1266" s="2"/>
    </row>
    <row r="1267" spans="10:13" x14ac:dyDescent="0.3">
      <c r="J1267" s="2"/>
      <c r="K1267" s="2"/>
      <c r="L1267" s="2"/>
      <c r="M1267" s="2"/>
    </row>
    <row r="1268" spans="10:13" x14ac:dyDescent="0.3">
      <c r="J1268" s="2"/>
      <c r="K1268" s="2"/>
      <c r="L1268" s="2"/>
      <c r="M1268" s="2"/>
    </row>
    <row r="1269" spans="10:13" x14ac:dyDescent="0.3">
      <c r="J1269" s="2"/>
      <c r="K1269" s="2"/>
      <c r="L1269" s="2"/>
      <c r="M1269" s="2"/>
    </row>
    <row r="1270" spans="10:13" x14ac:dyDescent="0.3">
      <c r="J1270" s="2"/>
      <c r="K1270" s="2"/>
      <c r="L1270" s="2"/>
      <c r="M1270" s="2"/>
    </row>
    <row r="1271" spans="10:13" x14ac:dyDescent="0.3">
      <c r="J1271" s="2"/>
      <c r="K1271" s="2"/>
      <c r="L1271" s="2"/>
      <c r="M1271" s="2"/>
    </row>
    <row r="1272" spans="10:13" x14ac:dyDescent="0.3">
      <c r="J1272" s="2"/>
      <c r="K1272" s="2"/>
      <c r="L1272" s="2"/>
      <c r="M1272" s="2"/>
    </row>
    <row r="1273" spans="10:13" x14ac:dyDescent="0.3">
      <c r="J1273" s="2"/>
      <c r="K1273" s="2"/>
      <c r="L1273" s="2"/>
      <c r="M1273" s="2"/>
    </row>
    <row r="1274" spans="10:13" x14ac:dyDescent="0.3">
      <c r="J1274" s="2"/>
      <c r="K1274" s="2"/>
      <c r="L1274" s="2"/>
      <c r="M1274" s="2"/>
    </row>
    <row r="1275" spans="10:13" x14ac:dyDescent="0.3">
      <c r="J1275" s="2"/>
      <c r="K1275" s="2"/>
      <c r="L1275" s="2"/>
      <c r="M1275" s="2"/>
    </row>
    <row r="1276" spans="10:13" x14ac:dyDescent="0.3">
      <c r="J1276" s="2"/>
      <c r="K1276" s="2"/>
      <c r="L1276" s="2"/>
      <c r="M1276" s="2"/>
    </row>
    <row r="1277" spans="10:13" x14ac:dyDescent="0.3">
      <c r="J1277" s="2"/>
      <c r="K1277" s="2"/>
      <c r="L1277" s="2"/>
      <c r="M1277" s="2"/>
    </row>
    <row r="1278" spans="10:13" x14ac:dyDescent="0.3">
      <c r="J1278" s="2"/>
      <c r="K1278" s="2"/>
      <c r="L1278" s="2"/>
      <c r="M1278" s="2"/>
    </row>
    <row r="1279" spans="10:13" x14ac:dyDescent="0.3">
      <c r="J1279" s="2"/>
      <c r="K1279" s="2"/>
      <c r="L1279" s="2"/>
      <c r="M1279" s="2"/>
    </row>
    <row r="1280" spans="10:13" x14ac:dyDescent="0.3">
      <c r="J1280" s="2"/>
      <c r="K1280" s="2"/>
      <c r="L1280" s="2"/>
      <c r="M1280" s="2"/>
    </row>
    <row r="1281" spans="10:13" x14ac:dyDescent="0.3">
      <c r="J1281" s="2"/>
      <c r="K1281" s="2"/>
      <c r="L1281" s="2"/>
      <c r="M1281" s="2"/>
    </row>
    <row r="1282" spans="10:13" x14ac:dyDescent="0.3">
      <c r="J1282" s="2"/>
      <c r="K1282" s="2"/>
      <c r="L1282" s="2"/>
      <c r="M1282" s="2"/>
    </row>
    <row r="1283" spans="10:13" x14ac:dyDescent="0.3">
      <c r="J1283" s="2"/>
      <c r="K1283" s="2"/>
      <c r="L1283" s="2"/>
      <c r="M1283" s="2"/>
    </row>
    <row r="1284" spans="10:13" x14ac:dyDescent="0.3">
      <c r="J1284" s="2"/>
      <c r="K1284" s="2"/>
      <c r="L1284" s="2"/>
      <c r="M1284" s="2"/>
    </row>
    <row r="1285" spans="10:13" x14ac:dyDescent="0.3">
      <c r="J1285" s="2"/>
      <c r="K1285" s="2"/>
      <c r="L1285" s="2"/>
      <c r="M1285" s="2"/>
    </row>
    <row r="1286" spans="10:13" x14ac:dyDescent="0.3">
      <c r="J1286" s="2"/>
      <c r="K1286" s="2"/>
      <c r="L1286" s="2"/>
      <c r="M1286" s="2"/>
    </row>
    <row r="1287" spans="10:13" x14ac:dyDescent="0.3">
      <c r="J1287" s="2"/>
      <c r="K1287" s="2"/>
      <c r="L1287" s="2"/>
      <c r="M1287" s="2"/>
    </row>
    <row r="1288" spans="10:13" x14ac:dyDescent="0.3">
      <c r="J1288" s="2"/>
      <c r="K1288" s="2"/>
      <c r="L1288" s="2"/>
      <c r="M1288" s="2"/>
    </row>
    <row r="1289" spans="10:13" x14ac:dyDescent="0.3">
      <c r="J1289" s="2"/>
      <c r="K1289" s="2"/>
      <c r="L1289" s="2"/>
      <c r="M1289" s="2"/>
    </row>
    <row r="1290" spans="10:13" x14ac:dyDescent="0.3">
      <c r="J1290" s="2"/>
      <c r="K1290" s="2"/>
      <c r="L1290" s="2"/>
      <c r="M1290" s="2"/>
    </row>
    <row r="1291" spans="10:13" x14ac:dyDescent="0.3">
      <c r="J1291" s="2"/>
      <c r="K1291" s="2"/>
      <c r="L1291" s="2"/>
      <c r="M1291" s="2"/>
    </row>
    <row r="1292" spans="10:13" x14ac:dyDescent="0.3">
      <c r="J1292" s="2"/>
      <c r="K1292" s="2"/>
      <c r="L1292" s="2"/>
      <c r="M1292" s="2"/>
    </row>
    <row r="1293" spans="10:13" x14ac:dyDescent="0.3">
      <c r="J1293" s="2"/>
      <c r="K1293" s="2"/>
      <c r="L1293" s="2"/>
      <c r="M1293" s="2"/>
    </row>
    <row r="1294" spans="10:13" x14ac:dyDescent="0.3">
      <c r="J1294" s="2"/>
      <c r="K1294" s="2"/>
      <c r="L1294" s="2"/>
      <c r="M1294" s="2"/>
    </row>
    <row r="1295" spans="10:13" x14ac:dyDescent="0.3">
      <c r="J1295" s="2"/>
      <c r="K1295" s="2"/>
      <c r="L1295" s="2"/>
      <c r="M1295" s="2"/>
    </row>
    <row r="1296" spans="10:13" x14ac:dyDescent="0.3">
      <c r="J1296" s="2"/>
      <c r="K1296" s="2"/>
      <c r="L1296" s="2"/>
      <c r="M1296" s="2"/>
    </row>
    <row r="1297" spans="10:13" x14ac:dyDescent="0.3">
      <c r="J1297" s="2"/>
      <c r="K1297" s="2"/>
      <c r="L1297" s="2"/>
      <c r="M1297" s="2"/>
    </row>
    <row r="1298" spans="10:13" x14ac:dyDescent="0.3">
      <c r="J1298" s="2"/>
      <c r="K1298" s="2"/>
      <c r="L1298" s="2"/>
      <c r="M1298" s="2"/>
    </row>
    <row r="1299" spans="10:13" x14ac:dyDescent="0.3">
      <c r="J1299" s="2"/>
      <c r="K1299" s="2"/>
      <c r="L1299" s="2"/>
      <c r="M1299" s="2"/>
    </row>
    <row r="1300" spans="10:13" x14ac:dyDescent="0.3">
      <c r="J1300" s="2"/>
      <c r="K1300" s="2"/>
      <c r="L1300" s="2"/>
      <c r="M1300" s="2"/>
    </row>
    <row r="1301" spans="10:13" x14ac:dyDescent="0.3">
      <c r="J1301" s="2"/>
      <c r="K1301" s="2"/>
      <c r="L1301" s="2"/>
      <c r="M1301" s="2"/>
    </row>
    <row r="1302" spans="10:13" x14ac:dyDescent="0.3">
      <c r="J1302" s="2"/>
      <c r="K1302" s="2"/>
      <c r="L1302" s="2"/>
      <c r="M1302" s="2"/>
    </row>
    <row r="1303" spans="10:13" x14ac:dyDescent="0.3">
      <c r="J1303" s="2"/>
      <c r="K1303" s="2"/>
      <c r="L1303" s="2"/>
      <c r="M1303" s="2"/>
    </row>
    <row r="1304" spans="10:13" x14ac:dyDescent="0.3">
      <c r="J1304" s="2"/>
      <c r="K1304" s="2"/>
      <c r="L1304" s="2"/>
      <c r="M1304" s="2"/>
    </row>
    <row r="1305" spans="10:13" x14ac:dyDescent="0.3">
      <c r="J1305" s="2"/>
      <c r="K1305" s="2"/>
      <c r="L1305" s="2"/>
      <c r="M1305" s="2"/>
    </row>
    <row r="1306" spans="10:13" x14ac:dyDescent="0.3">
      <c r="J1306" s="2"/>
      <c r="K1306" s="2"/>
      <c r="L1306" s="2"/>
      <c r="M1306" s="2"/>
    </row>
    <row r="1307" spans="10:13" x14ac:dyDescent="0.3">
      <c r="J1307" s="2"/>
      <c r="K1307" s="2"/>
      <c r="L1307" s="2"/>
      <c r="M1307" s="2"/>
    </row>
    <row r="1308" spans="10:13" x14ac:dyDescent="0.3">
      <c r="J1308" s="2"/>
      <c r="K1308" s="2"/>
      <c r="L1308" s="2"/>
      <c r="M1308" s="2"/>
    </row>
    <row r="1309" spans="10:13" x14ac:dyDescent="0.3">
      <c r="J1309" s="2"/>
      <c r="K1309" s="2"/>
      <c r="L1309" s="2"/>
      <c r="M1309" s="2"/>
    </row>
    <row r="1310" spans="10:13" x14ac:dyDescent="0.3">
      <c r="J1310" s="2"/>
      <c r="K1310" s="2"/>
      <c r="L1310" s="2"/>
      <c r="M1310" s="2"/>
    </row>
    <row r="1311" spans="10:13" x14ac:dyDescent="0.3">
      <c r="J1311" s="2"/>
      <c r="K1311" s="2"/>
      <c r="L1311" s="2"/>
      <c r="M1311" s="2"/>
    </row>
    <row r="1312" spans="10:13" x14ac:dyDescent="0.3">
      <c r="J1312" s="2"/>
      <c r="K1312" s="2"/>
      <c r="L1312" s="2"/>
      <c r="M1312" s="2"/>
    </row>
    <row r="1313" spans="10:13" x14ac:dyDescent="0.3">
      <c r="J1313" s="2"/>
      <c r="K1313" s="2"/>
      <c r="L1313" s="2"/>
      <c r="M1313" s="2"/>
    </row>
    <row r="1314" spans="10:13" x14ac:dyDescent="0.3">
      <c r="J1314" s="2"/>
      <c r="K1314" s="2"/>
      <c r="L1314" s="2"/>
      <c r="M1314" s="2"/>
    </row>
    <row r="1315" spans="10:13" x14ac:dyDescent="0.3">
      <c r="J1315" s="2"/>
      <c r="K1315" s="2"/>
      <c r="L1315" s="2"/>
      <c r="M1315" s="2"/>
    </row>
    <row r="1316" spans="10:13" x14ac:dyDescent="0.3">
      <c r="J1316" s="2"/>
      <c r="K1316" s="2"/>
      <c r="L1316" s="2"/>
      <c r="M1316" s="2"/>
    </row>
    <row r="1317" spans="10:13" x14ac:dyDescent="0.3">
      <c r="J1317" s="2"/>
      <c r="K1317" s="2"/>
      <c r="L1317" s="2"/>
      <c r="M1317" s="2"/>
    </row>
    <row r="1318" spans="10:13" x14ac:dyDescent="0.3">
      <c r="J1318" s="2"/>
      <c r="K1318" s="2"/>
      <c r="L1318" s="2"/>
      <c r="M1318" s="2"/>
    </row>
    <row r="1319" spans="10:13" x14ac:dyDescent="0.3">
      <c r="J1319" s="2"/>
      <c r="K1319" s="2"/>
      <c r="L1319" s="2"/>
      <c r="M1319" s="2"/>
    </row>
    <row r="1320" spans="10:13" x14ac:dyDescent="0.3">
      <c r="J1320" s="2"/>
      <c r="K1320" s="2"/>
      <c r="L1320" s="2"/>
      <c r="M1320" s="2"/>
    </row>
    <row r="1321" spans="10:13" x14ac:dyDescent="0.3">
      <c r="J1321" s="2"/>
      <c r="K1321" s="2"/>
      <c r="L1321" s="2"/>
      <c r="M1321" s="2"/>
    </row>
    <row r="1322" spans="10:13" x14ac:dyDescent="0.3">
      <c r="J1322" s="2"/>
      <c r="K1322" s="2"/>
      <c r="L1322" s="2"/>
      <c r="M1322" s="2"/>
    </row>
    <row r="1323" spans="10:13" x14ac:dyDescent="0.3">
      <c r="J1323" s="2"/>
      <c r="K1323" s="2"/>
      <c r="L1323" s="2"/>
      <c r="M1323" s="2"/>
    </row>
    <row r="1324" spans="10:13" x14ac:dyDescent="0.3">
      <c r="J1324" s="2"/>
      <c r="K1324" s="2"/>
      <c r="L1324" s="2"/>
      <c r="M1324" s="2"/>
    </row>
    <row r="1325" spans="10:13" x14ac:dyDescent="0.3">
      <c r="J1325" s="2"/>
      <c r="K1325" s="2"/>
      <c r="L1325" s="2"/>
      <c r="M1325" s="2"/>
    </row>
    <row r="1326" spans="10:13" x14ac:dyDescent="0.3">
      <c r="J1326" s="2"/>
      <c r="K1326" s="2"/>
      <c r="L1326" s="2"/>
      <c r="M1326" s="2"/>
    </row>
    <row r="1327" spans="10:13" x14ac:dyDescent="0.3">
      <c r="J1327" s="2"/>
      <c r="K1327" s="2"/>
      <c r="L1327" s="2"/>
      <c r="M1327" s="2"/>
    </row>
    <row r="1328" spans="10:13" x14ac:dyDescent="0.3">
      <c r="J1328" s="2"/>
      <c r="K1328" s="2"/>
      <c r="L1328" s="2"/>
      <c r="M1328" s="2"/>
    </row>
    <row r="1329" spans="10:13" x14ac:dyDescent="0.3">
      <c r="J1329" s="2"/>
      <c r="K1329" s="2"/>
      <c r="L1329" s="2"/>
      <c r="M1329" s="2"/>
    </row>
    <row r="1330" spans="10:13" x14ac:dyDescent="0.3">
      <c r="J1330" s="2"/>
      <c r="K1330" s="2"/>
      <c r="L1330" s="2"/>
      <c r="M1330" s="2"/>
    </row>
    <row r="1331" spans="10:13" x14ac:dyDescent="0.3">
      <c r="J1331" s="2"/>
      <c r="K1331" s="2"/>
      <c r="L1331" s="2"/>
      <c r="M1331" s="2"/>
    </row>
    <row r="1332" spans="10:13" x14ac:dyDescent="0.3">
      <c r="J1332" s="2"/>
      <c r="K1332" s="2"/>
      <c r="L1332" s="2"/>
      <c r="M1332" s="2"/>
    </row>
    <row r="1333" spans="10:13" x14ac:dyDescent="0.3">
      <c r="J1333" s="2"/>
      <c r="K1333" s="2"/>
      <c r="L1333" s="2"/>
      <c r="M1333" s="2"/>
    </row>
    <row r="1334" spans="10:13" x14ac:dyDescent="0.3">
      <c r="J1334" s="2"/>
      <c r="K1334" s="2"/>
      <c r="L1334" s="2"/>
      <c r="M1334" s="2"/>
    </row>
    <row r="1335" spans="10:13" x14ac:dyDescent="0.3">
      <c r="J1335" s="2"/>
      <c r="K1335" s="2"/>
      <c r="L1335" s="2"/>
      <c r="M1335" s="2"/>
    </row>
    <row r="1336" spans="10:13" x14ac:dyDescent="0.3">
      <c r="J1336" s="2"/>
      <c r="K1336" s="2"/>
      <c r="L1336" s="2"/>
      <c r="M1336" s="2"/>
    </row>
    <row r="1337" spans="10:13" x14ac:dyDescent="0.3">
      <c r="J1337" s="2"/>
      <c r="K1337" s="2"/>
      <c r="L1337" s="2"/>
      <c r="M1337" s="2"/>
    </row>
    <row r="1338" spans="10:13" x14ac:dyDescent="0.3">
      <c r="J1338" s="2"/>
      <c r="K1338" s="2"/>
      <c r="L1338" s="2"/>
      <c r="M1338" s="2"/>
    </row>
    <row r="1339" spans="10:13" x14ac:dyDescent="0.3">
      <c r="J1339" s="2"/>
      <c r="K1339" s="2"/>
      <c r="L1339" s="2"/>
      <c r="M1339" s="2"/>
    </row>
    <row r="1340" spans="10:13" x14ac:dyDescent="0.3">
      <c r="J1340" s="2"/>
      <c r="K1340" s="2"/>
      <c r="L1340" s="2"/>
      <c r="M1340" s="2"/>
    </row>
    <row r="1341" spans="10:13" x14ac:dyDescent="0.3">
      <c r="J1341" s="2"/>
      <c r="K1341" s="2"/>
      <c r="L1341" s="2"/>
      <c r="M1341" s="2"/>
    </row>
    <row r="1342" spans="10:13" x14ac:dyDescent="0.3">
      <c r="J1342" s="2"/>
      <c r="K1342" s="2"/>
      <c r="L1342" s="2"/>
      <c r="M1342" s="2"/>
    </row>
    <row r="1343" spans="10:13" x14ac:dyDescent="0.3">
      <c r="J1343" s="2"/>
      <c r="K1343" s="2"/>
      <c r="L1343" s="2"/>
      <c r="M1343" s="2"/>
    </row>
    <row r="1344" spans="10:13" x14ac:dyDescent="0.3">
      <c r="J1344" s="2"/>
      <c r="K1344" s="2"/>
      <c r="L1344" s="2"/>
      <c r="M1344" s="2"/>
    </row>
    <row r="1345" spans="10:13" x14ac:dyDescent="0.3">
      <c r="J1345" s="2"/>
      <c r="K1345" s="2"/>
      <c r="L1345" s="2"/>
      <c r="M1345" s="2"/>
    </row>
    <row r="1346" spans="10:13" x14ac:dyDescent="0.3">
      <c r="J1346" s="2"/>
      <c r="K1346" s="2"/>
      <c r="L1346" s="2"/>
      <c r="M1346" s="2"/>
    </row>
    <row r="1347" spans="10:13" x14ac:dyDescent="0.3">
      <c r="J1347" s="2"/>
      <c r="K1347" s="2"/>
      <c r="L1347" s="2"/>
      <c r="M1347" s="2"/>
    </row>
    <row r="1348" spans="10:13" x14ac:dyDescent="0.3">
      <c r="J1348" s="2"/>
      <c r="K1348" s="2"/>
      <c r="L1348" s="2"/>
      <c r="M1348" s="2"/>
    </row>
    <row r="1349" spans="10:13" x14ac:dyDescent="0.3">
      <c r="J1349" s="2"/>
      <c r="K1349" s="2"/>
      <c r="L1349" s="2"/>
      <c r="M1349" s="2"/>
    </row>
    <row r="1350" spans="10:13" x14ac:dyDescent="0.3">
      <c r="J1350" s="2"/>
      <c r="K1350" s="2"/>
      <c r="L1350" s="2"/>
      <c r="M1350" s="2"/>
    </row>
    <row r="1351" spans="10:13" x14ac:dyDescent="0.3">
      <c r="J1351" s="2"/>
      <c r="K1351" s="2"/>
      <c r="L1351" s="2"/>
      <c r="M1351" s="2"/>
    </row>
    <row r="1352" spans="10:13" x14ac:dyDescent="0.3">
      <c r="J1352" s="2"/>
      <c r="K1352" s="2"/>
      <c r="L1352" s="2"/>
      <c r="M1352" s="2"/>
    </row>
    <row r="1353" spans="10:13" x14ac:dyDescent="0.3">
      <c r="J1353" s="2"/>
      <c r="K1353" s="2"/>
      <c r="L1353" s="2"/>
      <c r="M1353" s="2"/>
    </row>
    <row r="1354" spans="10:13" x14ac:dyDescent="0.3">
      <c r="J1354" s="2"/>
      <c r="K1354" s="2"/>
      <c r="L1354" s="2"/>
      <c r="M1354" s="2"/>
    </row>
    <row r="1355" spans="10:13" x14ac:dyDescent="0.3">
      <c r="J1355" s="2"/>
      <c r="K1355" s="2"/>
      <c r="L1355" s="2"/>
      <c r="M1355" s="2"/>
    </row>
    <row r="1356" spans="10:13" x14ac:dyDescent="0.3">
      <c r="J1356" s="2"/>
      <c r="K1356" s="2"/>
      <c r="L1356" s="2"/>
      <c r="M1356" s="2"/>
    </row>
    <row r="1357" spans="10:13" x14ac:dyDescent="0.3">
      <c r="J1357" s="2"/>
      <c r="K1357" s="2"/>
      <c r="L1357" s="2"/>
      <c r="M1357" s="2"/>
    </row>
    <row r="1358" spans="10:13" x14ac:dyDescent="0.3">
      <c r="J1358" s="2"/>
      <c r="K1358" s="2"/>
      <c r="L1358" s="2"/>
      <c r="M1358" s="2"/>
    </row>
    <row r="1359" spans="10:13" x14ac:dyDescent="0.3">
      <c r="J1359" s="2"/>
      <c r="K1359" s="2"/>
      <c r="L1359" s="2"/>
      <c r="M1359" s="2"/>
    </row>
    <row r="1360" spans="10:13" x14ac:dyDescent="0.3">
      <c r="J1360" s="2"/>
      <c r="K1360" s="2"/>
      <c r="L1360" s="2"/>
      <c r="M1360" s="2"/>
    </row>
    <row r="1361" spans="10:13" x14ac:dyDescent="0.3">
      <c r="J1361" s="2"/>
      <c r="K1361" s="2"/>
      <c r="L1361" s="2"/>
      <c r="M1361" s="2"/>
    </row>
    <row r="1362" spans="10:13" x14ac:dyDescent="0.3">
      <c r="J1362" s="2"/>
      <c r="K1362" s="2"/>
      <c r="L1362" s="2"/>
      <c r="M1362" s="2"/>
    </row>
    <row r="1363" spans="10:13" x14ac:dyDescent="0.3">
      <c r="J1363" s="2"/>
      <c r="K1363" s="2"/>
      <c r="L1363" s="2"/>
      <c r="M1363" s="2"/>
    </row>
    <row r="1364" spans="10:13" x14ac:dyDescent="0.3">
      <c r="J1364" s="2"/>
      <c r="K1364" s="2"/>
      <c r="L1364" s="2"/>
      <c r="M1364" s="2"/>
    </row>
    <row r="1365" spans="10:13" x14ac:dyDescent="0.3">
      <c r="J1365" s="2"/>
      <c r="K1365" s="2"/>
      <c r="L1365" s="2"/>
      <c r="M1365" s="2"/>
    </row>
    <row r="1366" spans="10:13" x14ac:dyDescent="0.3">
      <c r="J1366" s="2"/>
      <c r="K1366" s="2"/>
      <c r="L1366" s="2"/>
      <c r="M1366" s="2"/>
    </row>
    <row r="1367" spans="10:13" x14ac:dyDescent="0.3">
      <c r="J1367" s="2"/>
      <c r="K1367" s="2"/>
      <c r="L1367" s="2"/>
      <c r="M1367" s="2"/>
    </row>
    <row r="1368" spans="10:13" x14ac:dyDescent="0.3">
      <c r="J1368" s="2"/>
      <c r="K1368" s="2"/>
      <c r="L1368" s="2"/>
      <c r="M1368" s="2"/>
    </row>
    <row r="1369" spans="10:13" x14ac:dyDescent="0.3">
      <c r="J1369" s="2"/>
      <c r="K1369" s="2"/>
      <c r="L1369" s="2"/>
      <c r="M1369" s="2"/>
    </row>
    <row r="1370" spans="10:13" x14ac:dyDescent="0.3">
      <c r="J1370" s="2"/>
      <c r="K1370" s="2"/>
      <c r="L1370" s="2"/>
      <c r="M1370" s="2"/>
    </row>
    <row r="1371" spans="10:13" x14ac:dyDescent="0.3">
      <c r="J1371" s="2"/>
      <c r="K1371" s="2"/>
      <c r="L1371" s="2"/>
      <c r="M1371" s="2"/>
    </row>
    <row r="1372" spans="10:13" x14ac:dyDescent="0.3">
      <c r="J1372" s="2"/>
      <c r="K1372" s="2"/>
      <c r="L1372" s="2"/>
      <c r="M1372" s="2"/>
    </row>
    <row r="1373" spans="10:13" x14ac:dyDescent="0.3">
      <c r="J1373" s="2"/>
      <c r="K1373" s="2"/>
      <c r="L1373" s="2"/>
      <c r="M1373" s="2"/>
    </row>
    <row r="1374" spans="10:13" x14ac:dyDescent="0.3">
      <c r="J1374" s="2"/>
      <c r="K1374" s="2"/>
      <c r="L1374" s="2"/>
      <c r="M1374" s="2"/>
    </row>
    <row r="1375" spans="10:13" x14ac:dyDescent="0.3">
      <c r="J1375" s="2"/>
      <c r="K1375" s="2"/>
      <c r="L1375" s="2"/>
      <c r="M1375" s="2"/>
    </row>
    <row r="1376" spans="10:13" x14ac:dyDescent="0.3">
      <c r="J1376" s="2"/>
      <c r="K1376" s="2"/>
      <c r="L1376" s="2"/>
      <c r="M1376" s="2"/>
    </row>
    <row r="1377" spans="10:13" x14ac:dyDescent="0.3">
      <c r="J1377" s="2"/>
      <c r="K1377" s="2"/>
      <c r="L1377" s="2"/>
      <c r="M1377" s="2"/>
    </row>
    <row r="1378" spans="10:13" x14ac:dyDescent="0.3">
      <c r="J1378" s="2"/>
      <c r="K1378" s="2"/>
      <c r="L1378" s="2"/>
      <c r="M1378" s="2"/>
    </row>
    <row r="1379" spans="10:13" x14ac:dyDescent="0.3">
      <c r="J1379" s="2"/>
      <c r="K1379" s="2"/>
      <c r="L1379" s="2"/>
      <c r="M1379" s="2"/>
    </row>
    <row r="1380" spans="10:13" x14ac:dyDescent="0.3">
      <c r="J1380" s="2"/>
      <c r="K1380" s="2"/>
      <c r="L1380" s="2"/>
      <c r="M1380" s="2"/>
    </row>
    <row r="1381" spans="10:13" x14ac:dyDescent="0.3">
      <c r="J1381" s="2"/>
      <c r="K1381" s="2"/>
      <c r="L1381" s="2"/>
      <c r="M1381" s="2"/>
    </row>
    <row r="1382" spans="10:13" x14ac:dyDescent="0.3">
      <c r="J1382" s="2"/>
      <c r="K1382" s="2"/>
      <c r="L1382" s="2"/>
      <c r="M1382" s="2"/>
    </row>
    <row r="1383" spans="10:13" x14ac:dyDescent="0.3">
      <c r="J1383" s="2"/>
      <c r="K1383" s="2"/>
      <c r="L1383" s="2"/>
      <c r="M1383" s="2"/>
    </row>
    <row r="1384" spans="10:13" x14ac:dyDescent="0.3">
      <c r="J1384" s="2"/>
      <c r="K1384" s="2"/>
      <c r="L1384" s="2"/>
      <c r="M1384" s="2"/>
    </row>
    <row r="1385" spans="10:13" x14ac:dyDescent="0.3">
      <c r="J1385" s="2"/>
      <c r="K1385" s="2"/>
      <c r="L1385" s="2"/>
      <c r="M1385" s="2"/>
    </row>
    <row r="1386" spans="10:13" x14ac:dyDescent="0.3">
      <c r="J1386" s="2"/>
      <c r="K1386" s="2"/>
      <c r="L1386" s="2"/>
      <c r="M1386" s="2"/>
    </row>
    <row r="1387" spans="10:13" x14ac:dyDescent="0.3">
      <c r="J1387" s="2"/>
      <c r="K1387" s="2"/>
      <c r="L1387" s="2"/>
      <c r="M1387" s="2"/>
    </row>
    <row r="1388" spans="10:13" x14ac:dyDescent="0.3">
      <c r="J1388" s="2"/>
      <c r="K1388" s="2"/>
      <c r="L1388" s="2"/>
      <c r="M1388" s="2"/>
    </row>
    <row r="1389" spans="10:13" x14ac:dyDescent="0.3">
      <c r="J1389" s="2"/>
      <c r="K1389" s="2"/>
      <c r="L1389" s="2"/>
      <c r="M1389" s="2"/>
    </row>
    <row r="1390" spans="10:13" x14ac:dyDescent="0.3">
      <c r="J1390" s="2"/>
      <c r="K1390" s="2"/>
      <c r="L1390" s="2"/>
      <c r="M1390" s="2"/>
    </row>
    <row r="1391" spans="10:13" x14ac:dyDescent="0.3">
      <c r="J1391" s="2"/>
      <c r="K1391" s="2"/>
      <c r="L1391" s="2"/>
      <c r="M1391" s="2"/>
    </row>
    <row r="1392" spans="10:13" x14ac:dyDescent="0.3">
      <c r="J1392" s="2"/>
      <c r="K1392" s="2"/>
      <c r="L1392" s="2"/>
      <c r="M1392" s="2"/>
    </row>
    <row r="1393" spans="10:13" x14ac:dyDescent="0.3">
      <c r="J1393" s="2"/>
      <c r="K1393" s="2"/>
      <c r="L1393" s="2"/>
      <c r="M1393" s="2"/>
    </row>
    <row r="1394" spans="10:13" x14ac:dyDescent="0.3">
      <c r="J1394" s="2"/>
      <c r="K1394" s="2"/>
      <c r="L1394" s="2"/>
      <c r="M1394" s="2"/>
    </row>
    <row r="1395" spans="10:13" x14ac:dyDescent="0.3">
      <c r="J1395" s="2"/>
      <c r="K1395" s="2"/>
      <c r="L1395" s="2"/>
      <c r="M1395" s="2"/>
    </row>
    <row r="1396" spans="10:13" x14ac:dyDescent="0.3">
      <c r="J1396" s="2"/>
      <c r="K1396" s="2"/>
      <c r="L1396" s="2"/>
      <c r="M1396" s="2"/>
    </row>
    <row r="1397" spans="10:13" x14ac:dyDescent="0.3">
      <c r="J1397" s="2"/>
      <c r="K1397" s="2"/>
      <c r="L1397" s="2"/>
      <c r="M1397" s="2"/>
    </row>
    <row r="1398" spans="10:13" x14ac:dyDescent="0.3">
      <c r="J1398" s="2"/>
      <c r="K1398" s="2"/>
      <c r="L1398" s="2"/>
      <c r="M1398" s="2"/>
    </row>
    <row r="1399" spans="10:13" x14ac:dyDescent="0.3">
      <c r="J1399" s="2"/>
      <c r="K1399" s="2"/>
      <c r="L1399" s="2"/>
      <c r="M1399" s="2"/>
    </row>
    <row r="1400" spans="10:13" x14ac:dyDescent="0.3">
      <c r="J1400" s="2"/>
      <c r="K1400" s="2"/>
      <c r="L1400" s="2"/>
      <c r="M1400" s="2"/>
    </row>
    <row r="1401" spans="10:13" x14ac:dyDescent="0.3">
      <c r="J1401" s="2"/>
      <c r="K1401" s="2"/>
      <c r="L1401" s="2"/>
      <c r="M1401" s="2"/>
    </row>
    <row r="1402" spans="10:13" x14ac:dyDescent="0.3">
      <c r="J1402" s="2"/>
      <c r="K1402" s="2"/>
      <c r="L1402" s="2"/>
      <c r="M1402" s="2"/>
    </row>
    <row r="1403" spans="10:13" x14ac:dyDescent="0.3">
      <c r="J1403" s="2"/>
      <c r="K1403" s="2"/>
      <c r="L1403" s="2"/>
      <c r="M1403" s="2"/>
    </row>
    <row r="1404" spans="10:13" x14ac:dyDescent="0.3">
      <c r="J1404" s="2"/>
      <c r="K1404" s="2"/>
      <c r="L1404" s="2"/>
      <c r="M1404" s="2"/>
    </row>
    <row r="1405" spans="10:13" x14ac:dyDescent="0.3">
      <c r="J1405" s="2"/>
      <c r="K1405" s="2"/>
      <c r="L1405" s="2"/>
      <c r="M1405" s="2"/>
    </row>
    <row r="1406" spans="10:13" x14ac:dyDescent="0.3">
      <c r="J1406" s="2"/>
      <c r="K1406" s="2"/>
      <c r="L1406" s="2"/>
      <c r="M1406" s="2"/>
    </row>
    <row r="1407" spans="10:13" x14ac:dyDescent="0.3">
      <c r="J1407" s="2"/>
      <c r="K1407" s="2"/>
      <c r="L1407" s="2"/>
      <c r="M1407" s="2"/>
    </row>
    <row r="1408" spans="10:13" x14ac:dyDescent="0.3">
      <c r="J1408" s="2"/>
      <c r="K1408" s="2"/>
      <c r="L1408" s="2"/>
      <c r="M1408" s="2"/>
    </row>
    <row r="1409" spans="10:13" x14ac:dyDescent="0.3">
      <c r="J1409" s="2"/>
      <c r="K1409" s="2"/>
      <c r="L1409" s="2"/>
      <c r="M1409" s="2"/>
    </row>
    <row r="1410" spans="10:13" x14ac:dyDescent="0.3">
      <c r="J1410" s="2"/>
      <c r="K1410" s="2"/>
      <c r="L1410" s="2"/>
      <c r="M1410" s="2"/>
    </row>
    <row r="1411" spans="10:13" x14ac:dyDescent="0.3">
      <c r="J1411" s="2"/>
      <c r="K1411" s="2"/>
      <c r="L1411" s="2"/>
      <c r="M1411" s="2"/>
    </row>
    <row r="1412" spans="10:13" x14ac:dyDescent="0.3">
      <c r="J1412" s="2"/>
      <c r="K1412" s="2"/>
      <c r="L1412" s="2"/>
      <c r="M1412" s="2"/>
    </row>
    <row r="1413" spans="10:13" x14ac:dyDescent="0.3">
      <c r="J1413" s="2"/>
      <c r="K1413" s="2"/>
      <c r="L1413" s="2"/>
      <c r="M1413" s="2"/>
    </row>
    <row r="1414" spans="10:13" x14ac:dyDescent="0.3">
      <c r="J1414" s="2"/>
      <c r="K1414" s="2"/>
      <c r="L1414" s="2"/>
      <c r="M1414" s="2"/>
    </row>
    <row r="1415" spans="10:13" x14ac:dyDescent="0.3">
      <c r="J1415" s="2"/>
      <c r="K1415" s="2"/>
      <c r="L1415" s="2"/>
      <c r="M1415" s="2"/>
    </row>
    <row r="1416" spans="10:13" x14ac:dyDescent="0.3">
      <c r="J1416" s="2"/>
      <c r="K1416" s="2"/>
      <c r="L1416" s="2"/>
      <c r="M1416" s="2"/>
    </row>
    <row r="1417" spans="10:13" x14ac:dyDescent="0.3">
      <c r="J1417" s="2"/>
      <c r="K1417" s="2"/>
      <c r="L1417" s="2"/>
      <c r="M1417" s="2"/>
    </row>
    <row r="1418" spans="10:13" x14ac:dyDescent="0.3">
      <c r="J1418" s="2"/>
      <c r="K1418" s="2"/>
      <c r="L1418" s="2"/>
      <c r="M1418" s="2"/>
    </row>
    <row r="1419" spans="10:13" x14ac:dyDescent="0.3">
      <c r="J1419" s="2"/>
      <c r="K1419" s="2"/>
      <c r="L1419" s="2"/>
      <c r="M1419" s="2"/>
    </row>
    <row r="1420" spans="10:13" x14ac:dyDescent="0.3">
      <c r="J1420" s="2"/>
      <c r="K1420" s="2"/>
      <c r="L1420" s="2"/>
      <c r="M1420" s="2"/>
    </row>
    <row r="1421" spans="10:13" x14ac:dyDescent="0.3">
      <c r="J1421" s="2"/>
      <c r="K1421" s="2"/>
      <c r="L1421" s="2"/>
      <c r="M1421" s="2"/>
    </row>
    <row r="1422" spans="10:13" x14ac:dyDescent="0.3">
      <c r="J1422" s="2"/>
      <c r="K1422" s="2"/>
      <c r="L1422" s="2"/>
      <c r="M1422" s="2"/>
    </row>
    <row r="1423" spans="10:13" x14ac:dyDescent="0.3">
      <c r="J1423" s="2"/>
      <c r="K1423" s="2"/>
      <c r="L1423" s="2"/>
      <c r="M1423" s="2"/>
    </row>
    <row r="1424" spans="10:13" x14ac:dyDescent="0.3">
      <c r="J1424" s="2"/>
      <c r="K1424" s="2"/>
      <c r="L1424" s="2"/>
      <c r="M1424" s="2"/>
    </row>
    <row r="1425" spans="10:13" x14ac:dyDescent="0.3">
      <c r="J1425" s="2"/>
      <c r="K1425" s="2"/>
      <c r="L1425" s="2"/>
      <c r="M1425" s="2"/>
    </row>
    <row r="1426" spans="10:13" x14ac:dyDescent="0.3">
      <c r="J1426" s="2"/>
      <c r="K1426" s="2"/>
      <c r="L1426" s="2"/>
      <c r="M1426" s="2"/>
    </row>
    <row r="1427" spans="10:13" x14ac:dyDescent="0.3">
      <c r="J1427" s="2"/>
      <c r="K1427" s="2"/>
      <c r="L1427" s="2"/>
      <c r="M1427" s="2"/>
    </row>
    <row r="1428" spans="10:13" x14ac:dyDescent="0.3">
      <c r="J1428" s="2"/>
      <c r="K1428" s="2"/>
      <c r="L1428" s="2"/>
      <c r="M1428" s="2"/>
    </row>
    <row r="1429" spans="10:13" x14ac:dyDescent="0.3">
      <c r="J1429" s="2"/>
      <c r="K1429" s="2"/>
      <c r="L1429" s="2"/>
      <c r="M1429" s="2"/>
    </row>
    <row r="1430" spans="10:13" x14ac:dyDescent="0.3">
      <c r="J1430" s="2"/>
      <c r="K1430" s="2"/>
      <c r="L1430" s="2"/>
      <c r="M1430" s="2"/>
    </row>
    <row r="1431" spans="10:13" x14ac:dyDescent="0.3">
      <c r="J1431" s="2"/>
      <c r="K1431" s="2"/>
      <c r="L1431" s="2"/>
      <c r="M1431" s="2"/>
    </row>
    <row r="1432" spans="10:13" x14ac:dyDescent="0.3">
      <c r="J1432" s="2"/>
      <c r="K1432" s="2"/>
      <c r="L1432" s="2"/>
      <c r="M1432" s="2"/>
    </row>
    <row r="1433" spans="10:13" x14ac:dyDescent="0.3">
      <c r="J1433" s="2"/>
      <c r="K1433" s="2"/>
      <c r="L1433" s="2"/>
      <c r="M1433" s="2"/>
    </row>
    <row r="1434" spans="10:13" x14ac:dyDescent="0.3">
      <c r="J1434" s="2"/>
      <c r="K1434" s="2"/>
      <c r="L1434" s="2"/>
      <c r="M1434" s="2"/>
    </row>
    <row r="1435" spans="10:13" x14ac:dyDescent="0.3">
      <c r="J1435" s="2"/>
      <c r="K1435" s="2"/>
      <c r="L1435" s="2"/>
      <c r="M1435" s="2"/>
    </row>
    <row r="1436" spans="10:13" x14ac:dyDescent="0.3">
      <c r="J1436" s="2"/>
      <c r="K1436" s="2"/>
      <c r="L1436" s="2"/>
      <c r="M1436" s="2"/>
    </row>
    <row r="1437" spans="10:13" x14ac:dyDescent="0.3">
      <c r="J1437" s="2"/>
      <c r="K1437" s="2"/>
      <c r="L1437" s="2"/>
      <c r="M1437" s="2"/>
    </row>
    <row r="1438" spans="10:13" x14ac:dyDescent="0.3">
      <c r="J1438" s="2"/>
      <c r="K1438" s="2"/>
      <c r="L1438" s="2"/>
      <c r="M1438" s="2"/>
    </row>
    <row r="1439" spans="10:13" x14ac:dyDescent="0.3">
      <c r="J1439" s="2"/>
      <c r="K1439" s="2"/>
      <c r="L1439" s="2"/>
      <c r="M1439" s="2"/>
    </row>
    <row r="1440" spans="10:13" x14ac:dyDescent="0.3">
      <c r="J1440" s="2"/>
      <c r="K1440" s="2"/>
      <c r="L1440" s="2"/>
      <c r="M1440" s="2"/>
    </row>
    <row r="1441" spans="10:13" x14ac:dyDescent="0.3">
      <c r="J1441" s="2"/>
      <c r="K1441" s="2"/>
      <c r="L1441" s="2"/>
      <c r="M1441" s="2"/>
    </row>
    <row r="1442" spans="10:13" x14ac:dyDescent="0.3">
      <c r="J1442" s="2"/>
      <c r="K1442" s="2"/>
      <c r="L1442" s="2"/>
      <c r="M1442" s="2"/>
    </row>
    <row r="1443" spans="10:13" x14ac:dyDescent="0.3">
      <c r="J1443" s="2"/>
      <c r="K1443" s="2"/>
      <c r="L1443" s="2"/>
      <c r="M1443" s="2"/>
    </row>
    <row r="1444" spans="10:13" x14ac:dyDescent="0.3">
      <c r="J1444" s="2"/>
      <c r="K1444" s="2"/>
      <c r="L1444" s="2"/>
      <c r="M1444" s="2"/>
    </row>
    <row r="1445" spans="10:13" x14ac:dyDescent="0.3">
      <c r="J1445" s="2"/>
      <c r="K1445" s="2"/>
      <c r="L1445" s="2"/>
      <c r="M1445" s="2"/>
    </row>
    <row r="1446" spans="10:13" x14ac:dyDescent="0.3">
      <c r="J1446" s="2"/>
      <c r="K1446" s="2"/>
      <c r="L1446" s="2"/>
      <c r="M1446" s="2"/>
    </row>
    <row r="1447" spans="10:13" x14ac:dyDescent="0.3">
      <c r="J1447" s="2"/>
      <c r="K1447" s="2"/>
      <c r="L1447" s="2"/>
      <c r="M1447" s="2"/>
    </row>
    <row r="1448" spans="10:13" x14ac:dyDescent="0.3">
      <c r="J1448" s="2"/>
      <c r="K1448" s="2"/>
      <c r="L1448" s="2"/>
      <c r="M1448" s="2"/>
    </row>
    <row r="1449" spans="10:13" x14ac:dyDescent="0.3">
      <c r="J1449" s="2"/>
      <c r="K1449" s="2"/>
      <c r="L1449" s="2"/>
      <c r="M1449" s="2"/>
    </row>
    <row r="1450" spans="10:13" x14ac:dyDescent="0.3">
      <c r="J1450" s="2"/>
      <c r="K1450" s="2"/>
      <c r="L1450" s="2"/>
      <c r="M1450" s="2"/>
    </row>
    <row r="1451" spans="10:13" x14ac:dyDescent="0.3">
      <c r="J1451" s="2"/>
      <c r="K1451" s="2"/>
      <c r="L1451" s="2"/>
      <c r="M1451" s="2"/>
    </row>
    <row r="1452" spans="10:13" x14ac:dyDescent="0.3">
      <c r="J1452" s="2"/>
      <c r="K1452" s="2"/>
      <c r="L1452" s="2"/>
      <c r="M1452" s="2"/>
    </row>
    <row r="1453" spans="10:13" x14ac:dyDescent="0.3">
      <c r="J1453" s="2"/>
      <c r="K1453" s="2"/>
      <c r="L1453" s="2"/>
      <c r="M1453" s="2"/>
    </row>
    <row r="1454" spans="10:13" x14ac:dyDescent="0.3">
      <c r="J1454" s="2"/>
      <c r="K1454" s="2"/>
      <c r="L1454" s="2"/>
      <c r="M1454" s="2"/>
    </row>
    <row r="1455" spans="10:13" x14ac:dyDescent="0.3">
      <c r="J1455" s="2"/>
      <c r="K1455" s="2"/>
      <c r="L1455" s="2"/>
      <c r="M1455" s="2"/>
    </row>
    <row r="1456" spans="10:13" x14ac:dyDescent="0.3">
      <c r="J1456" s="2"/>
      <c r="K1456" s="2"/>
      <c r="L1456" s="2"/>
      <c r="M1456" s="2"/>
    </row>
    <row r="1457" spans="10:13" x14ac:dyDescent="0.3">
      <c r="J1457" s="2"/>
      <c r="K1457" s="2"/>
      <c r="L1457" s="2"/>
      <c r="M1457" s="2"/>
    </row>
    <row r="1458" spans="10:13" x14ac:dyDescent="0.3">
      <c r="J1458" s="2"/>
      <c r="K1458" s="2"/>
      <c r="L1458" s="2"/>
      <c r="M1458" s="2"/>
    </row>
    <row r="1459" spans="10:13" x14ac:dyDescent="0.3">
      <c r="J1459" s="2"/>
      <c r="K1459" s="2"/>
      <c r="L1459" s="2"/>
      <c r="M1459" s="2"/>
    </row>
    <row r="1460" spans="10:13" x14ac:dyDescent="0.3">
      <c r="J1460" s="2"/>
      <c r="K1460" s="2"/>
      <c r="L1460" s="2"/>
      <c r="M1460" s="2"/>
    </row>
    <row r="1461" spans="10:13" x14ac:dyDescent="0.3">
      <c r="J1461" s="2"/>
      <c r="K1461" s="2"/>
      <c r="L1461" s="2"/>
      <c r="M1461" s="2"/>
    </row>
    <row r="1462" spans="10:13" x14ac:dyDescent="0.3">
      <c r="J1462" s="2"/>
      <c r="K1462" s="2"/>
      <c r="L1462" s="2"/>
      <c r="M1462" s="2"/>
    </row>
    <row r="1463" spans="10:13" x14ac:dyDescent="0.3">
      <c r="J1463" s="2"/>
      <c r="K1463" s="2"/>
      <c r="L1463" s="2"/>
      <c r="M1463" s="2"/>
    </row>
    <row r="1464" spans="10:13" x14ac:dyDescent="0.3">
      <c r="J1464" s="2"/>
      <c r="K1464" s="2"/>
      <c r="L1464" s="2"/>
      <c r="M1464" s="2"/>
    </row>
    <row r="1465" spans="10:13" x14ac:dyDescent="0.3">
      <c r="J1465" s="2"/>
      <c r="K1465" s="2"/>
      <c r="L1465" s="2"/>
      <c r="M1465" s="2"/>
    </row>
    <row r="1466" spans="10:13" x14ac:dyDescent="0.3">
      <c r="J1466" s="2"/>
      <c r="K1466" s="2"/>
      <c r="L1466" s="2"/>
      <c r="M1466" s="2"/>
    </row>
    <row r="1467" spans="10:13" x14ac:dyDescent="0.3">
      <c r="J1467" s="2"/>
      <c r="K1467" s="2"/>
      <c r="L1467" s="2"/>
      <c r="M1467" s="2"/>
    </row>
    <row r="1468" spans="10:13" x14ac:dyDescent="0.3">
      <c r="J1468" s="2"/>
      <c r="K1468" s="2"/>
      <c r="L1468" s="2"/>
      <c r="M1468" s="2"/>
    </row>
    <row r="1469" spans="10:13" x14ac:dyDescent="0.3">
      <c r="J1469" s="2"/>
      <c r="K1469" s="2"/>
      <c r="L1469" s="2"/>
      <c r="M1469" s="2"/>
    </row>
    <row r="1470" spans="10:13" x14ac:dyDescent="0.3">
      <c r="J1470" s="2"/>
      <c r="K1470" s="2"/>
      <c r="L1470" s="2"/>
      <c r="M1470" s="2"/>
    </row>
    <row r="1471" spans="10:13" x14ac:dyDescent="0.3">
      <c r="J1471" s="2"/>
      <c r="K1471" s="2"/>
      <c r="L1471" s="2"/>
      <c r="M1471" s="2"/>
    </row>
    <row r="1472" spans="10:13" x14ac:dyDescent="0.3">
      <c r="J1472" s="2"/>
      <c r="K1472" s="2"/>
      <c r="L1472" s="2"/>
      <c r="M1472" s="2"/>
    </row>
    <row r="1473" spans="10:13" x14ac:dyDescent="0.3">
      <c r="J1473" s="2"/>
      <c r="K1473" s="2"/>
      <c r="L1473" s="2"/>
      <c r="M1473" s="2"/>
    </row>
    <row r="1474" spans="10:13" x14ac:dyDescent="0.3">
      <c r="J1474" s="2"/>
      <c r="K1474" s="2"/>
      <c r="L1474" s="2"/>
      <c r="M1474" s="2"/>
    </row>
    <row r="1475" spans="10:13" x14ac:dyDescent="0.3">
      <c r="J1475" s="2"/>
      <c r="K1475" s="2"/>
      <c r="L1475" s="2"/>
      <c r="M1475" s="2"/>
    </row>
    <row r="1476" spans="10:13" x14ac:dyDescent="0.3">
      <c r="J1476" s="2"/>
      <c r="K1476" s="2"/>
      <c r="L1476" s="2"/>
      <c r="M1476" s="2"/>
    </row>
    <row r="1477" spans="10:13" x14ac:dyDescent="0.3">
      <c r="J1477" s="2"/>
      <c r="K1477" s="2"/>
      <c r="L1477" s="2"/>
      <c r="M1477" s="2"/>
    </row>
    <row r="1478" spans="10:13" x14ac:dyDescent="0.3">
      <c r="J1478" s="2"/>
      <c r="K1478" s="2"/>
      <c r="L1478" s="2"/>
      <c r="M1478" s="2"/>
    </row>
    <row r="1479" spans="10:13" x14ac:dyDescent="0.3">
      <c r="J1479" s="2"/>
      <c r="K1479" s="2"/>
      <c r="L1479" s="2"/>
      <c r="M1479" s="2"/>
    </row>
    <row r="1480" spans="10:13" x14ac:dyDescent="0.3">
      <c r="J1480" s="2"/>
      <c r="K1480" s="2"/>
      <c r="L1480" s="2"/>
      <c r="M1480" s="2"/>
    </row>
  </sheetData>
  <autoFilter ref="A1:X490" xr:uid="{154E7C39-118A-486E-9829-35B33BFF8F4A}">
    <sortState xmlns:xlrd2="http://schemas.microsoft.com/office/spreadsheetml/2017/richdata2" ref="A2:X490">
      <sortCondition ref="A1:A490"/>
    </sortState>
  </autoFilter>
  <dataValidations disablePrompts="1" count="1">
    <dataValidation allowBlank="1" showInputMessage="1" showErrorMessage="1" promptTitle="Bespoke material classification" prompt="Match your bespoke material classification to the level 4 of BUD-MI materials (column D)" sqref="X1" xr:uid="{C96659B0-201A-468C-B5E9-B364AE113EBF}"/>
  </dataValidation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75AA5-FAF6-4692-88CC-E9628B541006}">
  <dimension ref="A1:G287"/>
  <sheetViews>
    <sheetView zoomScale="70" zoomScaleNormal="70" workbookViewId="0"/>
  </sheetViews>
  <sheetFormatPr defaultColWidth="10" defaultRowHeight="14" x14ac:dyDescent="0.3"/>
  <cols>
    <col min="1" max="1" width="9" style="717" bestFit="1" customWidth="1"/>
    <col min="2" max="2" width="292.1796875" style="718" bestFit="1" customWidth="1"/>
    <col min="3" max="6" width="10" style="714"/>
    <col min="7" max="16384" width="10" style="2"/>
  </cols>
  <sheetData>
    <row r="1" spans="1:2" ht="14.5" thickBot="1" x14ac:dyDescent="0.35">
      <c r="A1" s="712" t="s">
        <v>2072</v>
      </c>
      <c r="B1" s="713" t="s">
        <v>2073</v>
      </c>
    </row>
    <row r="2" spans="1:2" s="714" customFormat="1" ht="17.149999999999999" customHeight="1" x14ac:dyDescent="0.3">
      <c r="A2" s="428">
        <v>1</v>
      </c>
      <c r="B2" s="813" t="s">
        <v>2074</v>
      </c>
    </row>
    <row r="3" spans="1:2" s="714" customFormat="1" ht="17.149999999999999" customHeight="1" x14ac:dyDescent="0.3">
      <c r="A3" s="428">
        <v>2</v>
      </c>
      <c r="B3" s="814" t="s">
        <v>2075</v>
      </c>
    </row>
    <row r="4" spans="1:2" s="714" customFormat="1" ht="17.149999999999999" customHeight="1" x14ac:dyDescent="0.3">
      <c r="A4" s="428">
        <v>3</v>
      </c>
      <c r="B4" s="814" t="s">
        <v>2076</v>
      </c>
    </row>
    <row r="5" spans="1:2" s="714" customFormat="1" ht="17.149999999999999" customHeight="1" x14ac:dyDescent="0.3">
      <c r="A5" s="428">
        <v>4</v>
      </c>
      <c r="B5" s="814" t="s">
        <v>2077</v>
      </c>
    </row>
    <row r="6" spans="1:2" s="714" customFormat="1" ht="17.149999999999999" customHeight="1" x14ac:dyDescent="0.3">
      <c r="A6" s="428">
        <v>5</v>
      </c>
      <c r="B6" s="814" t="s">
        <v>2078</v>
      </c>
    </row>
    <row r="7" spans="1:2" s="714" customFormat="1" ht="17.149999999999999" customHeight="1" x14ac:dyDescent="0.3">
      <c r="A7" s="428">
        <v>6</v>
      </c>
      <c r="B7" s="814" t="s">
        <v>2079</v>
      </c>
    </row>
    <row r="8" spans="1:2" s="714" customFormat="1" ht="17.149999999999999" customHeight="1" x14ac:dyDescent="0.3">
      <c r="A8" s="428">
        <v>7</v>
      </c>
      <c r="B8" s="814" t="s">
        <v>2080</v>
      </c>
    </row>
    <row r="9" spans="1:2" s="714" customFormat="1" ht="17.149999999999999" customHeight="1" x14ac:dyDescent="0.3">
      <c r="A9" s="428">
        <v>8</v>
      </c>
      <c r="B9" s="814" t="s">
        <v>2081</v>
      </c>
    </row>
    <row r="10" spans="1:2" s="714" customFormat="1" ht="17.149999999999999" customHeight="1" x14ac:dyDescent="0.3">
      <c r="A10" s="428">
        <v>9</v>
      </c>
      <c r="B10" s="814" t="s">
        <v>2082</v>
      </c>
    </row>
    <row r="11" spans="1:2" s="714" customFormat="1" ht="17.149999999999999" customHeight="1" x14ac:dyDescent="0.3">
      <c r="A11" s="428">
        <v>10</v>
      </c>
      <c r="B11" s="814" t="s">
        <v>2083</v>
      </c>
    </row>
    <row r="12" spans="1:2" s="714" customFormat="1" ht="17.149999999999999" customHeight="1" x14ac:dyDescent="0.3">
      <c r="A12" s="428">
        <v>11</v>
      </c>
      <c r="B12" s="814" t="s">
        <v>2084</v>
      </c>
    </row>
    <row r="13" spans="1:2" s="714" customFormat="1" ht="17.149999999999999" customHeight="1" x14ac:dyDescent="0.3">
      <c r="A13" s="428">
        <v>12</v>
      </c>
      <c r="B13" s="814" t="s">
        <v>2085</v>
      </c>
    </row>
    <row r="14" spans="1:2" s="714" customFormat="1" ht="17.149999999999999" customHeight="1" x14ac:dyDescent="0.3">
      <c r="A14" s="428">
        <v>13</v>
      </c>
      <c r="B14" s="814" t="s">
        <v>2086</v>
      </c>
    </row>
    <row r="15" spans="1:2" s="714" customFormat="1" ht="17.149999999999999" customHeight="1" x14ac:dyDescent="0.3">
      <c r="A15" s="428">
        <v>14</v>
      </c>
      <c r="B15" s="814" t="s">
        <v>2087</v>
      </c>
    </row>
    <row r="16" spans="1:2" s="714" customFormat="1" ht="17.149999999999999" customHeight="1" x14ac:dyDescent="0.3">
      <c r="A16" s="428">
        <v>15</v>
      </c>
      <c r="B16" s="814" t="s">
        <v>2088</v>
      </c>
    </row>
    <row r="17" spans="1:2" s="714" customFormat="1" ht="17.149999999999999" customHeight="1" x14ac:dyDescent="0.3">
      <c r="A17" s="428">
        <v>16</v>
      </c>
      <c r="B17" s="814" t="s">
        <v>2089</v>
      </c>
    </row>
    <row r="18" spans="1:2" s="714" customFormat="1" ht="17.149999999999999" customHeight="1" x14ac:dyDescent="0.3">
      <c r="A18" s="428">
        <v>17</v>
      </c>
      <c r="B18" s="814" t="s">
        <v>2090</v>
      </c>
    </row>
    <row r="19" spans="1:2" s="714" customFormat="1" ht="17.149999999999999" customHeight="1" x14ac:dyDescent="0.3">
      <c r="A19" s="428">
        <v>18</v>
      </c>
      <c r="B19" s="814" t="s">
        <v>2091</v>
      </c>
    </row>
    <row r="20" spans="1:2" s="714" customFormat="1" ht="17.149999999999999" customHeight="1" x14ac:dyDescent="0.3">
      <c r="A20" s="428">
        <v>19</v>
      </c>
      <c r="B20" s="814" t="s">
        <v>2092</v>
      </c>
    </row>
    <row r="21" spans="1:2" s="714" customFormat="1" ht="17.149999999999999" customHeight="1" x14ac:dyDescent="0.3">
      <c r="A21" s="428">
        <v>20</v>
      </c>
      <c r="B21" s="814" t="s">
        <v>2093</v>
      </c>
    </row>
    <row r="22" spans="1:2" s="714" customFormat="1" ht="17.149999999999999" customHeight="1" x14ac:dyDescent="0.3">
      <c r="A22" s="428">
        <v>21</v>
      </c>
      <c r="B22" s="814" t="s">
        <v>2094</v>
      </c>
    </row>
    <row r="23" spans="1:2" s="714" customFormat="1" ht="17.149999999999999" customHeight="1" x14ac:dyDescent="0.3">
      <c r="A23" s="428">
        <v>22</v>
      </c>
      <c r="B23" s="814" t="s">
        <v>2095</v>
      </c>
    </row>
    <row r="24" spans="1:2" s="714" customFormat="1" ht="17.149999999999999" customHeight="1" x14ac:dyDescent="0.3">
      <c r="A24" s="428">
        <v>23</v>
      </c>
      <c r="B24" s="814" t="s">
        <v>2096</v>
      </c>
    </row>
    <row r="25" spans="1:2" s="714" customFormat="1" ht="17.149999999999999" customHeight="1" x14ac:dyDescent="0.3">
      <c r="A25" s="428">
        <v>24</v>
      </c>
      <c r="B25" s="814" t="s">
        <v>2097</v>
      </c>
    </row>
    <row r="26" spans="1:2" s="714" customFormat="1" ht="17.149999999999999" customHeight="1" x14ac:dyDescent="0.3">
      <c r="A26" s="428">
        <v>25</v>
      </c>
      <c r="B26" s="814" t="s">
        <v>2098</v>
      </c>
    </row>
    <row r="27" spans="1:2" s="714" customFormat="1" ht="17.149999999999999" customHeight="1" x14ac:dyDescent="0.3">
      <c r="A27" s="428">
        <v>26</v>
      </c>
      <c r="B27" s="814" t="s">
        <v>2099</v>
      </c>
    </row>
    <row r="28" spans="1:2" s="714" customFormat="1" ht="17.149999999999999" customHeight="1" x14ac:dyDescent="0.3">
      <c r="A28" s="428">
        <v>27</v>
      </c>
      <c r="B28" s="814" t="s">
        <v>2100</v>
      </c>
    </row>
    <row r="29" spans="1:2" s="714" customFormat="1" ht="17.149999999999999" customHeight="1" x14ac:dyDescent="0.3">
      <c r="A29" s="428">
        <v>28</v>
      </c>
      <c r="B29" s="814" t="s">
        <v>2101</v>
      </c>
    </row>
    <row r="30" spans="1:2" s="714" customFormat="1" ht="17.149999999999999" customHeight="1" x14ac:dyDescent="0.3">
      <c r="A30" s="428">
        <v>29</v>
      </c>
      <c r="B30" s="814" t="s">
        <v>2102</v>
      </c>
    </row>
    <row r="31" spans="1:2" s="714" customFormat="1" ht="17.149999999999999" customHeight="1" x14ac:dyDescent="0.3">
      <c r="A31" s="428">
        <v>30</v>
      </c>
      <c r="B31" s="814" t="s">
        <v>2103</v>
      </c>
    </row>
    <row r="32" spans="1:2" s="714" customFormat="1" ht="17.149999999999999" customHeight="1" x14ac:dyDescent="0.3">
      <c r="A32" s="428">
        <v>31</v>
      </c>
      <c r="B32" s="814" t="s">
        <v>2104</v>
      </c>
    </row>
    <row r="33" spans="1:2" s="714" customFormat="1" ht="17.149999999999999" customHeight="1" x14ac:dyDescent="0.3">
      <c r="A33" s="428">
        <v>32</v>
      </c>
      <c r="B33" s="814" t="s">
        <v>2105</v>
      </c>
    </row>
    <row r="34" spans="1:2" s="714" customFormat="1" ht="17.149999999999999" customHeight="1" x14ac:dyDescent="0.3">
      <c r="A34" s="428">
        <v>33</v>
      </c>
      <c r="B34" s="814" t="s">
        <v>2106</v>
      </c>
    </row>
    <row r="35" spans="1:2" s="714" customFormat="1" ht="17.149999999999999" customHeight="1" x14ac:dyDescent="0.3">
      <c r="A35" s="428">
        <v>34</v>
      </c>
      <c r="B35" s="814" t="s">
        <v>2107</v>
      </c>
    </row>
    <row r="36" spans="1:2" s="714" customFormat="1" ht="17.149999999999999" customHeight="1" x14ac:dyDescent="0.3">
      <c r="A36" s="428">
        <v>35</v>
      </c>
      <c r="B36" s="814" t="s">
        <v>2108</v>
      </c>
    </row>
    <row r="37" spans="1:2" s="714" customFormat="1" ht="17.149999999999999" customHeight="1" x14ac:dyDescent="0.3">
      <c r="A37" s="428">
        <v>36</v>
      </c>
      <c r="B37" s="814" t="s">
        <v>2109</v>
      </c>
    </row>
    <row r="38" spans="1:2" s="714" customFormat="1" ht="17.149999999999999" customHeight="1" x14ac:dyDescent="0.3">
      <c r="A38" s="428">
        <v>37</v>
      </c>
      <c r="B38" s="814" t="s">
        <v>2110</v>
      </c>
    </row>
    <row r="39" spans="1:2" s="714" customFormat="1" ht="17.149999999999999" customHeight="1" x14ac:dyDescent="0.3">
      <c r="A39" s="428">
        <v>38</v>
      </c>
      <c r="B39" s="814" t="s">
        <v>2111</v>
      </c>
    </row>
    <row r="40" spans="1:2" s="714" customFormat="1" ht="17.149999999999999" customHeight="1" x14ac:dyDescent="0.3">
      <c r="A40" s="428">
        <v>39</v>
      </c>
      <c r="B40" s="814" t="s">
        <v>2112</v>
      </c>
    </row>
    <row r="41" spans="1:2" s="714" customFormat="1" ht="17.149999999999999" customHeight="1" x14ac:dyDescent="0.3">
      <c r="A41" s="428">
        <v>40</v>
      </c>
      <c r="B41" s="814" t="s">
        <v>2113</v>
      </c>
    </row>
    <row r="42" spans="1:2" s="714" customFormat="1" ht="17.149999999999999" customHeight="1" x14ac:dyDescent="0.3">
      <c r="A42" s="428">
        <v>41</v>
      </c>
      <c r="B42" s="814" t="s">
        <v>2114</v>
      </c>
    </row>
    <row r="43" spans="1:2" s="714" customFormat="1" ht="17.149999999999999" customHeight="1" x14ac:dyDescent="0.3">
      <c r="A43" s="428">
        <v>42</v>
      </c>
      <c r="B43" s="814" t="s">
        <v>2115</v>
      </c>
    </row>
    <row r="44" spans="1:2" s="714" customFormat="1" ht="17.149999999999999" customHeight="1" x14ac:dyDescent="0.3">
      <c r="A44" s="428">
        <v>43</v>
      </c>
      <c r="B44" s="814" t="s">
        <v>2116</v>
      </c>
    </row>
    <row r="45" spans="1:2" s="714" customFormat="1" ht="17.149999999999999" customHeight="1" x14ac:dyDescent="0.3">
      <c r="A45" s="428">
        <v>44</v>
      </c>
      <c r="B45" s="814" t="s">
        <v>2117</v>
      </c>
    </row>
    <row r="46" spans="1:2" s="714" customFormat="1" ht="17.149999999999999" customHeight="1" x14ac:dyDescent="0.3">
      <c r="A46" s="428">
        <v>45</v>
      </c>
      <c r="B46" s="814" t="s">
        <v>2118</v>
      </c>
    </row>
    <row r="47" spans="1:2" s="714" customFormat="1" ht="17.149999999999999" customHeight="1" x14ac:dyDescent="0.3">
      <c r="A47" s="428">
        <v>46</v>
      </c>
      <c r="B47" s="814" t="s">
        <v>2119</v>
      </c>
    </row>
    <row r="48" spans="1:2" s="714" customFormat="1" ht="17.149999999999999" customHeight="1" x14ac:dyDescent="0.3">
      <c r="A48" s="428">
        <v>47</v>
      </c>
      <c r="B48" s="815" t="s">
        <v>2120</v>
      </c>
    </row>
    <row r="49" spans="1:2" s="714" customFormat="1" ht="17.149999999999999" customHeight="1" x14ac:dyDescent="0.3">
      <c r="A49" s="428">
        <v>48</v>
      </c>
      <c r="B49" s="814" t="s">
        <v>2121</v>
      </c>
    </row>
    <row r="50" spans="1:2" s="714" customFormat="1" ht="17.149999999999999" customHeight="1" x14ac:dyDescent="0.3">
      <c r="A50" s="428">
        <v>49</v>
      </c>
      <c r="B50" s="814" t="s">
        <v>2122</v>
      </c>
    </row>
    <row r="51" spans="1:2" s="714" customFormat="1" ht="17.149999999999999" customHeight="1" x14ac:dyDescent="0.3">
      <c r="A51" s="428">
        <v>50</v>
      </c>
      <c r="B51" s="814" t="s">
        <v>2123</v>
      </c>
    </row>
    <row r="52" spans="1:2" s="714" customFormat="1" ht="17.149999999999999" customHeight="1" x14ac:dyDescent="0.3">
      <c r="A52" s="428">
        <v>51</v>
      </c>
      <c r="B52" s="814" t="s">
        <v>2124</v>
      </c>
    </row>
    <row r="53" spans="1:2" s="714" customFormat="1" ht="17.149999999999999" customHeight="1" x14ac:dyDescent="0.3">
      <c r="A53" s="428">
        <v>52</v>
      </c>
      <c r="B53" s="814" t="s">
        <v>2125</v>
      </c>
    </row>
    <row r="54" spans="1:2" s="714" customFormat="1" ht="17.149999999999999" customHeight="1" x14ac:dyDescent="0.3">
      <c r="A54" s="428">
        <v>53</v>
      </c>
      <c r="B54" s="814" t="s">
        <v>2126</v>
      </c>
    </row>
    <row r="55" spans="1:2" s="714" customFormat="1" ht="17.149999999999999" customHeight="1" x14ac:dyDescent="0.3">
      <c r="A55" s="428">
        <v>54</v>
      </c>
      <c r="B55" s="814" t="s">
        <v>2127</v>
      </c>
    </row>
    <row r="56" spans="1:2" s="714" customFormat="1" ht="17.149999999999999" customHeight="1" x14ac:dyDescent="0.3">
      <c r="A56" s="428">
        <v>55</v>
      </c>
      <c r="B56" s="814" t="s">
        <v>2128</v>
      </c>
    </row>
    <row r="57" spans="1:2" s="714" customFormat="1" ht="17.149999999999999" customHeight="1" x14ac:dyDescent="0.3">
      <c r="A57" s="428">
        <v>56</v>
      </c>
      <c r="B57" s="814" t="s">
        <v>2129</v>
      </c>
    </row>
    <row r="58" spans="1:2" s="714" customFormat="1" ht="17.149999999999999" customHeight="1" x14ac:dyDescent="0.3">
      <c r="A58" s="428">
        <v>57</v>
      </c>
      <c r="B58" s="814" t="s">
        <v>2130</v>
      </c>
    </row>
    <row r="59" spans="1:2" s="714" customFormat="1" ht="17.149999999999999" customHeight="1" x14ac:dyDescent="0.3">
      <c r="A59" s="428">
        <v>58</v>
      </c>
      <c r="B59" s="814" t="s">
        <v>2131</v>
      </c>
    </row>
    <row r="60" spans="1:2" s="714" customFormat="1" ht="17.149999999999999" customHeight="1" x14ac:dyDescent="0.3">
      <c r="A60" s="428">
        <v>59</v>
      </c>
      <c r="B60" s="814" t="s">
        <v>2132</v>
      </c>
    </row>
    <row r="61" spans="1:2" s="714" customFormat="1" ht="17.149999999999999" customHeight="1" x14ac:dyDescent="0.3">
      <c r="A61" s="428">
        <v>60</v>
      </c>
      <c r="B61" s="814" t="s">
        <v>2133</v>
      </c>
    </row>
    <row r="62" spans="1:2" s="714" customFormat="1" ht="17.149999999999999" customHeight="1" x14ac:dyDescent="0.3">
      <c r="A62" s="428">
        <v>61</v>
      </c>
      <c r="B62" s="814" t="s">
        <v>2134</v>
      </c>
    </row>
    <row r="63" spans="1:2" s="714" customFormat="1" ht="17.149999999999999" customHeight="1" x14ac:dyDescent="0.3">
      <c r="A63" s="428">
        <v>62</v>
      </c>
      <c r="B63" s="814" t="s">
        <v>2135</v>
      </c>
    </row>
    <row r="64" spans="1:2" s="714" customFormat="1" ht="17.149999999999999" customHeight="1" x14ac:dyDescent="0.3">
      <c r="A64" s="428">
        <v>63</v>
      </c>
      <c r="B64" s="814" t="s">
        <v>2136</v>
      </c>
    </row>
    <row r="65" spans="1:2" s="714" customFormat="1" ht="17.149999999999999" customHeight="1" x14ac:dyDescent="0.3">
      <c r="A65" s="428">
        <v>64</v>
      </c>
      <c r="B65" s="814" t="s">
        <v>2137</v>
      </c>
    </row>
    <row r="66" spans="1:2" s="714" customFormat="1" ht="17.149999999999999" customHeight="1" x14ac:dyDescent="0.3">
      <c r="A66" s="428">
        <v>65</v>
      </c>
      <c r="B66" s="814" t="s">
        <v>2138</v>
      </c>
    </row>
    <row r="67" spans="1:2" s="714" customFormat="1" ht="17.149999999999999" customHeight="1" x14ac:dyDescent="0.3">
      <c r="A67" s="428">
        <v>66</v>
      </c>
      <c r="B67" s="814" t="s">
        <v>2139</v>
      </c>
    </row>
    <row r="68" spans="1:2" s="714" customFormat="1" ht="17.149999999999999" customHeight="1" x14ac:dyDescent="0.3">
      <c r="A68" s="428">
        <v>67</v>
      </c>
      <c r="B68" s="814" t="s">
        <v>2140</v>
      </c>
    </row>
    <row r="69" spans="1:2" s="714" customFormat="1" ht="17.149999999999999" customHeight="1" x14ac:dyDescent="0.3">
      <c r="A69" s="428">
        <v>68</v>
      </c>
      <c r="B69" s="814" t="s">
        <v>2141</v>
      </c>
    </row>
    <row r="70" spans="1:2" s="714" customFormat="1" ht="17.149999999999999" customHeight="1" x14ac:dyDescent="0.3">
      <c r="A70" s="428">
        <v>69</v>
      </c>
      <c r="B70" s="814" t="s">
        <v>2142</v>
      </c>
    </row>
    <row r="71" spans="1:2" s="714" customFormat="1" ht="17.149999999999999" customHeight="1" x14ac:dyDescent="0.3">
      <c r="A71" s="428">
        <v>70</v>
      </c>
      <c r="B71" s="814" t="s">
        <v>2143</v>
      </c>
    </row>
    <row r="72" spans="1:2" s="714" customFormat="1" ht="17.149999999999999" customHeight="1" x14ac:dyDescent="0.3">
      <c r="A72" s="428">
        <v>71</v>
      </c>
      <c r="B72" s="814" t="s">
        <v>2144</v>
      </c>
    </row>
    <row r="73" spans="1:2" s="714" customFormat="1" ht="17.149999999999999" customHeight="1" x14ac:dyDescent="0.3">
      <c r="A73" s="428">
        <v>72</v>
      </c>
      <c r="B73" s="814" t="s">
        <v>2145</v>
      </c>
    </row>
    <row r="74" spans="1:2" s="714" customFormat="1" ht="17.149999999999999" customHeight="1" x14ac:dyDescent="0.3">
      <c r="A74" s="428">
        <v>73</v>
      </c>
      <c r="B74" s="814" t="s">
        <v>2146</v>
      </c>
    </row>
    <row r="75" spans="1:2" s="714" customFormat="1" ht="17.149999999999999" customHeight="1" x14ac:dyDescent="0.3">
      <c r="A75" s="428">
        <v>74</v>
      </c>
      <c r="B75" s="814" t="s">
        <v>2147</v>
      </c>
    </row>
    <row r="76" spans="1:2" s="714" customFormat="1" ht="17.149999999999999" customHeight="1" x14ac:dyDescent="0.3">
      <c r="A76" s="428">
        <v>75</v>
      </c>
      <c r="B76" s="814" t="s">
        <v>2148</v>
      </c>
    </row>
    <row r="77" spans="1:2" s="714" customFormat="1" ht="17.149999999999999" customHeight="1" x14ac:dyDescent="0.3">
      <c r="A77" s="428">
        <v>76</v>
      </c>
      <c r="B77" s="814" t="s">
        <v>2149</v>
      </c>
    </row>
    <row r="78" spans="1:2" s="714" customFormat="1" ht="17.149999999999999" customHeight="1" x14ac:dyDescent="0.3">
      <c r="A78" s="428">
        <v>77</v>
      </c>
      <c r="B78" s="814" t="s">
        <v>2150</v>
      </c>
    </row>
    <row r="79" spans="1:2" s="714" customFormat="1" ht="17.149999999999999" customHeight="1" x14ac:dyDescent="0.3">
      <c r="A79" s="428">
        <v>78</v>
      </c>
      <c r="B79" s="814" t="s">
        <v>2151</v>
      </c>
    </row>
    <row r="80" spans="1:2" s="714" customFormat="1" ht="17.149999999999999" customHeight="1" x14ac:dyDescent="0.3">
      <c r="A80" s="428">
        <v>79</v>
      </c>
      <c r="B80" s="814" t="s">
        <v>2152</v>
      </c>
    </row>
    <row r="81" spans="1:7" s="714" customFormat="1" ht="17.149999999999999" customHeight="1" x14ac:dyDescent="0.3">
      <c r="A81" s="428">
        <v>80</v>
      </c>
      <c r="B81" s="814" t="s">
        <v>2153</v>
      </c>
    </row>
    <row r="82" spans="1:7" s="714" customFormat="1" ht="17.149999999999999" customHeight="1" x14ac:dyDescent="0.3">
      <c r="A82" s="428">
        <v>81</v>
      </c>
      <c r="B82" s="814" t="s">
        <v>2154</v>
      </c>
    </row>
    <row r="83" spans="1:7" s="714" customFormat="1" ht="17.149999999999999" customHeight="1" x14ac:dyDescent="0.3">
      <c r="A83" s="428">
        <v>82</v>
      </c>
      <c r="B83" s="814" t="s">
        <v>2155</v>
      </c>
    </row>
    <row r="84" spans="1:7" s="714" customFormat="1" ht="17.149999999999999" customHeight="1" x14ac:dyDescent="0.3">
      <c r="A84" s="428">
        <v>83</v>
      </c>
      <c r="B84" s="814" t="s">
        <v>2156</v>
      </c>
    </row>
    <row r="85" spans="1:7" s="714" customFormat="1" ht="17.149999999999999" customHeight="1" x14ac:dyDescent="0.3">
      <c r="A85" s="428">
        <v>84</v>
      </c>
      <c r="B85" s="814" t="s">
        <v>2157</v>
      </c>
    </row>
    <row r="86" spans="1:7" s="714" customFormat="1" ht="17.149999999999999" customHeight="1" x14ac:dyDescent="0.3">
      <c r="A86" s="428">
        <v>85</v>
      </c>
      <c r="B86" s="816" t="s">
        <v>2158</v>
      </c>
      <c r="G86" s="715"/>
    </row>
    <row r="87" spans="1:7" s="714" customFormat="1" ht="17.149999999999999" customHeight="1" x14ac:dyDescent="0.3">
      <c r="A87" s="428">
        <v>86</v>
      </c>
      <c r="B87" s="816" t="s">
        <v>2159</v>
      </c>
      <c r="G87" s="716"/>
    </row>
    <row r="88" spans="1:7" s="714" customFormat="1" ht="17.149999999999999" customHeight="1" x14ac:dyDescent="0.3">
      <c r="A88" s="428">
        <v>87</v>
      </c>
      <c r="B88" s="816" t="s">
        <v>2160</v>
      </c>
    </row>
    <row r="89" spans="1:7" s="714" customFormat="1" ht="17.149999999999999" customHeight="1" x14ac:dyDescent="0.3">
      <c r="A89" s="428">
        <v>88</v>
      </c>
      <c r="B89" s="816" t="s">
        <v>2161</v>
      </c>
    </row>
    <row r="90" spans="1:7" s="714" customFormat="1" ht="17.149999999999999" customHeight="1" x14ac:dyDescent="0.3">
      <c r="A90" s="428">
        <v>89</v>
      </c>
      <c r="B90" s="817" t="s">
        <v>2162</v>
      </c>
    </row>
    <row r="91" spans="1:7" s="714" customFormat="1" ht="17.149999999999999" customHeight="1" x14ac:dyDescent="0.3">
      <c r="A91" s="428">
        <v>90</v>
      </c>
      <c r="B91" s="817" t="s">
        <v>2163</v>
      </c>
    </row>
    <row r="92" spans="1:7" s="714" customFormat="1" ht="17.149999999999999" customHeight="1" x14ac:dyDescent="0.3">
      <c r="A92" s="428">
        <v>91</v>
      </c>
      <c r="B92" s="817" t="s">
        <v>2164</v>
      </c>
    </row>
    <row r="93" spans="1:7" s="714" customFormat="1" ht="17.149999999999999" customHeight="1" x14ac:dyDescent="0.3">
      <c r="A93" s="428">
        <v>92</v>
      </c>
      <c r="B93" s="814" t="s">
        <v>2165</v>
      </c>
    </row>
    <row r="94" spans="1:7" s="714" customFormat="1" ht="17.149999999999999" customHeight="1" x14ac:dyDescent="0.3">
      <c r="A94" s="428">
        <v>93</v>
      </c>
      <c r="B94" s="814" t="s">
        <v>2166</v>
      </c>
    </row>
    <row r="95" spans="1:7" s="714" customFormat="1" ht="17.149999999999999" customHeight="1" x14ac:dyDescent="0.3">
      <c r="A95" s="428">
        <v>94</v>
      </c>
      <c r="B95" s="814" t="s">
        <v>2167</v>
      </c>
    </row>
    <row r="96" spans="1:7" s="714" customFormat="1" ht="17.149999999999999" customHeight="1" x14ac:dyDescent="0.3">
      <c r="A96" s="428">
        <v>95</v>
      </c>
      <c r="B96" s="814" t="s">
        <v>2168</v>
      </c>
    </row>
    <row r="97" spans="1:2" s="714" customFormat="1" ht="17.149999999999999" customHeight="1" x14ac:dyDescent="0.3">
      <c r="A97" s="428">
        <v>96</v>
      </c>
      <c r="B97" s="814" t="s">
        <v>2169</v>
      </c>
    </row>
    <row r="98" spans="1:2" s="714" customFormat="1" ht="17.149999999999999" customHeight="1" x14ac:dyDescent="0.3">
      <c r="A98" s="428">
        <v>97</v>
      </c>
      <c r="B98" s="814" t="s">
        <v>2170</v>
      </c>
    </row>
    <row r="99" spans="1:2" s="714" customFormat="1" ht="17.149999999999999" customHeight="1" x14ac:dyDescent="0.3">
      <c r="A99" s="428">
        <v>98</v>
      </c>
      <c r="B99" s="817" t="s">
        <v>2171</v>
      </c>
    </row>
    <row r="100" spans="1:2" s="714" customFormat="1" ht="17.149999999999999" customHeight="1" x14ac:dyDescent="0.3">
      <c r="A100" s="428">
        <v>99</v>
      </c>
      <c r="B100" s="814" t="s">
        <v>2172</v>
      </c>
    </row>
    <row r="101" spans="1:2" s="714" customFormat="1" ht="17.149999999999999" customHeight="1" x14ac:dyDescent="0.3">
      <c r="A101" s="428">
        <v>100</v>
      </c>
      <c r="B101" s="814" t="s">
        <v>2173</v>
      </c>
    </row>
    <row r="102" spans="1:2" s="714" customFormat="1" ht="17.149999999999999" customHeight="1" x14ac:dyDescent="0.3">
      <c r="A102" s="428">
        <v>101</v>
      </c>
      <c r="B102" s="814" t="s">
        <v>2174</v>
      </c>
    </row>
    <row r="103" spans="1:2" s="714" customFormat="1" ht="17.149999999999999" customHeight="1" x14ac:dyDescent="0.3">
      <c r="A103" s="428">
        <v>102</v>
      </c>
      <c r="B103" s="817" t="s">
        <v>2175</v>
      </c>
    </row>
    <row r="104" spans="1:2" s="714" customFormat="1" ht="17.149999999999999" customHeight="1" x14ac:dyDescent="0.3">
      <c r="A104" s="428">
        <v>103</v>
      </c>
      <c r="B104" s="814" t="s">
        <v>2176</v>
      </c>
    </row>
    <row r="105" spans="1:2" s="714" customFormat="1" ht="17.149999999999999" customHeight="1" x14ac:dyDescent="0.3">
      <c r="A105" s="428">
        <v>104</v>
      </c>
      <c r="B105" s="817" t="s">
        <v>2177</v>
      </c>
    </row>
    <row r="106" spans="1:2" s="714" customFormat="1" ht="17.149999999999999" customHeight="1" x14ac:dyDescent="0.3">
      <c r="A106" s="428">
        <v>105</v>
      </c>
      <c r="B106" s="814" t="s">
        <v>2178</v>
      </c>
    </row>
    <row r="107" spans="1:2" s="714" customFormat="1" ht="17.149999999999999" customHeight="1" x14ac:dyDescent="0.3">
      <c r="A107" s="428">
        <v>106</v>
      </c>
      <c r="B107" s="814" t="s">
        <v>2179</v>
      </c>
    </row>
    <row r="108" spans="1:2" s="714" customFormat="1" ht="17.149999999999999" customHeight="1" x14ac:dyDescent="0.3">
      <c r="A108" s="428">
        <v>107</v>
      </c>
      <c r="B108" s="814" t="s">
        <v>2180</v>
      </c>
    </row>
    <row r="109" spans="1:2" s="714" customFormat="1" ht="17.149999999999999" customHeight="1" x14ac:dyDescent="0.3">
      <c r="A109" s="428">
        <v>108</v>
      </c>
      <c r="B109" s="814" t="s">
        <v>2181</v>
      </c>
    </row>
    <row r="110" spans="1:2" s="714" customFormat="1" ht="17.149999999999999" customHeight="1" x14ac:dyDescent="0.3">
      <c r="A110" s="428">
        <v>109</v>
      </c>
      <c r="B110" s="817" t="s">
        <v>2182</v>
      </c>
    </row>
    <row r="111" spans="1:2" s="714" customFormat="1" ht="17.149999999999999" customHeight="1" x14ac:dyDescent="0.3">
      <c r="A111" s="428">
        <v>110</v>
      </c>
      <c r="B111" s="814" t="s">
        <v>2183</v>
      </c>
    </row>
    <row r="112" spans="1:2" s="714" customFormat="1" ht="17.149999999999999" customHeight="1" x14ac:dyDescent="0.3">
      <c r="A112" s="428">
        <v>111</v>
      </c>
      <c r="B112" s="814" t="s">
        <v>2184</v>
      </c>
    </row>
    <row r="113" spans="1:2" s="714" customFormat="1" ht="17.149999999999999" customHeight="1" x14ac:dyDescent="0.3">
      <c r="A113" s="428">
        <v>112</v>
      </c>
      <c r="B113" s="814" t="s">
        <v>2185</v>
      </c>
    </row>
    <row r="114" spans="1:2" s="714" customFormat="1" ht="17.149999999999999" customHeight="1" x14ac:dyDescent="0.3">
      <c r="A114" s="428">
        <v>113</v>
      </c>
      <c r="B114" s="814" t="s">
        <v>2186</v>
      </c>
    </row>
    <row r="115" spans="1:2" s="714" customFormat="1" ht="17.149999999999999" customHeight="1" x14ac:dyDescent="0.3">
      <c r="A115" s="428">
        <v>114</v>
      </c>
      <c r="B115" s="814" t="s">
        <v>2187</v>
      </c>
    </row>
    <row r="116" spans="1:2" s="714" customFormat="1" ht="17.149999999999999" customHeight="1" x14ac:dyDescent="0.3">
      <c r="A116" s="428">
        <v>115</v>
      </c>
      <c r="B116" s="817" t="s">
        <v>2188</v>
      </c>
    </row>
    <row r="117" spans="1:2" s="714" customFormat="1" ht="17.149999999999999" customHeight="1" x14ac:dyDescent="0.3">
      <c r="A117" s="428">
        <v>116</v>
      </c>
      <c r="B117" s="814" t="s">
        <v>2189</v>
      </c>
    </row>
    <row r="118" spans="1:2" s="714" customFormat="1" ht="17.149999999999999" customHeight="1" x14ac:dyDescent="0.3">
      <c r="A118" s="428">
        <v>117</v>
      </c>
      <c r="B118" s="814" t="s">
        <v>2190</v>
      </c>
    </row>
    <row r="119" spans="1:2" s="714" customFormat="1" ht="17.149999999999999" customHeight="1" x14ac:dyDescent="0.3">
      <c r="A119" s="428">
        <v>118</v>
      </c>
      <c r="B119" s="814" t="s">
        <v>2191</v>
      </c>
    </row>
    <row r="120" spans="1:2" s="714" customFormat="1" ht="17.149999999999999" customHeight="1" x14ac:dyDescent="0.3">
      <c r="A120" s="428">
        <v>119</v>
      </c>
      <c r="B120" s="817" t="s">
        <v>2192</v>
      </c>
    </row>
    <row r="121" spans="1:2" s="714" customFormat="1" ht="17.149999999999999" customHeight="1" x14ac:dyDescent="0.3">
      <c r="A121" s="428">
        <v>120</v>
      </c>
      <c r="B121" s="817" t="s">
        <v>2193</v>
      </c>
    </row>
    <row r="122" spans="1:2" s="714" customFormat="1" ht="17.149999999999999" customHeight="1" x14ac:dyDescent="0.3">
      <c r="A122" s="428">
        <v>121</v>
      </c>
      <c r="B122" s="814" t="s">
        <v>2194</v>
      </c>
    </row>
    <row r="123" spans="1:2" s="714" customFormat="1" ht="17.149999999999999" customHeight="1" x14ac:dyDescent="0.3">
      <c r="A123" s="428">
        <v>122</v>
      </c>
      <c r="B123" s="814" t="s">
        <v>2195</v>
      </c>
    </row>
    <row r="124" spans="1:2" s="714" customFormat="1" ht="17.149999999999999" customHeight="1" x14ac:dyDescent="0.3">
      <c r="A124" s="428">
        <v>123</v>
      </c>
      <c r="B124" s="817" t="s">
        <v>2196</v>
      </c>
    </row>
    <row r="125" spans="1:2" s="714" customFormat="1" ht="17.149999999999999" customHeight="1" x14ac:dyDescent="0.3">
      <c r="A125" s="428">
        <v>124</v>
      </c>
      <c r="B125" s="814" t="s">
        <v>2197</v>
      </c>
    </row>
    <row r="126" spans="1:2" s="714" customFormat="1" ht="17.149999999999999" customHeight="1" x14ac:dyDescent="0.3">
      <c r="A126" s="428">
        <v>125</v>
      </c>
      <c r="B126" s="814" t="s">
        <v>2198</v>
      </c>
    </row>
    <row r="127" spans="1:2" s="714" customFormat="1" ht="17.149999999999999" customHeight="1" x14ac:dyDescent="0.3">
      <c r="A127" s="428">
        <v>126</v>
      </c>
      <c r="B127" s="817" t="s">
        <v>2199</v>
      </c>
    </row>
    <row r="128" spans="1:2" s="714" customFormat="1" ht="17.149999999999999" customHeight="1" x14ac:dyDescent="0.3">
      <c r="A128" s="428">
        <v>127</v>
      </c>
      <c r="B128" s="817" t="s">
        <v>2200</v>
      </c>
    </row>
    <row r="129" spans="1:2" s="714" customFormat="1" ht="17.149999999999999" customHeight="1" x14ac:dyDescent="0.3">
      <c r="A129" s="428">
        <v>128</v>
      </c>
      <c r="B129" s="817" t="s">
        <v>2201</v>
      </c>
    </row>
    <row r="130" spans="1:2" s="714" customFormat="1" ht="17.149999999999999" customHeight="1" x14ac:dyDescent="0.3">
      <c r="A130" s="428">
        <v>129</v>
      </c>
      <c r="B130" s="817" t="s">
        <v>2202</v>
      </c>
    </row>
    <row r="131" spans="1:2" s="714" customFormat="1" ht="17.149999999999999" customHeight="1" x14ac:dyDescent="0.3">
      <c r="A131" s="428">
        <v>130</v>
      </c>
      <c r="B131" s="817" t="s">
        <v>2203</v>
      </c>
    </row>
    <row r="132" spans="1:2" s="714" customFormat="1" ht="17.149999999999999" customHeight="1" x14ac:dyDescent="0.3">
      <c r="A132" s="428">
        <v>131</v>
      </c>
      <c r="B132" s="814" t="s">
        <v>2204</v>
      </c>
    </row>
    <row r="133" spans="1:2" s="714" customFormat="1" ht="17.149999999999999" customHeight="1" x14ac:dyDescent="0.3">
      <c r="A133" s="428">
        <v>132</v>
      </c>
      <c r="B133" s="817" t="s">
        <v>2205</v>
      </c>
    </row>
    <row r="134" spans="1:2" s="714" customFormat="1" ht="17.149999999999999" customHeight="1" x14ac:dyDescent="0.3">
      <c r="A134" s="428">
        <v>133</v>
      </c>
      <c r="B134" s="814" t="s">
        <v>2206</v>
      </c>
    </row>
    <row r="135" spans="1:2" s="714" customFormat="1" ht="17.149999999999999" customHeight="1" x14ac:dyDescent="0.3">
      <c r="A135" s="428">
        <v>134</v>
      </c>
      <c r="B135" s="814" t="s">
        <v>2207</v>
      </c>
    </row>
    <row r="136" spans="1:2" s="714" customFormat="1" ht="17.149999999999999" customHeight="1" x14ac:dyDescent="0.3">
      <c r="A136" s="428">
        <v>135</v>
      </c>
      <c r="B136" s="814" t="s">
        <v>2208</v>
      </c>
    </row>
    <row r="137" spans="1:2" s="714" customFormat="1" ht="17.149999999999999" customHeight="1" x14ac:dyDescent="0.3">
      <c r="A137" s="428">
        <v>136</v>
      </c>
      <c r="B137" s="814" t="s">
        <v>2209</v>
      </c>
    </row>
    <row r="138" spans="1:2" s="714" customFormat="1" ht="17.149999999999999" customHeight="1" x14ac:dyDescent="0.3">
      <c r="A138" s="428">
        <v>137</v>
      </c>
      <c r="B138" s="817" t="s">
        <v>2210</v>
      </c>
    </row>
    <row r="139" spans="1:2" s="714" customFormat="1" ht="17.149999999999999" customHeight="1" x14ac:dyDescent="0.3">
      <c r="A139" s="428">
        <v>138</v>
      </c>
      <c r="B139" s="814" t="s">
        <v>2211</v>
      </c>
    </row>
    <row r="140" spans="1:2" s="714" customFormat="1" ht="17.149999999999999" customHeight="1" x14ac:dyDescent="0.3">
      <c r="A140" s="428">
        <v>139</v>
      </c>
      <c r="B140" s="814" t="s">
        <v>2212</v>
      </c>
    </row>
    <row r="141" spans="1:2" s="714" customFormat="1" ht="17.149999999999999" customHeight="1" x14ac:dyDescent="0.3">
      <c r="A141" s="428">
        <v>140</v>
      </c>
      <c r="B141" s="814" t="s">
        <v>2213</v>
      </c>
    </row>
    <row r="142" spans="1:2" s="714" customFormat="1" ht="17.149999999999999" customHeight="1" x14ac:dyDescent="0.3">
      <c r="A142" s="428">
        <v>141</v>
      </c>
      <c r="B142" s="814" t="s">
        <v>2214</v>
      </c>
    </row>
    <row r="143" spans="1:2" s="714" customFormat="1" ht="17.149999999999999" customHeight="1" x14ac:dyDescent="0.3">
      <c r="A143" s="428">
        <v>142</v>
      </c>
      <c r="B143" s="814" t="s">
        <v>2215</v>
      </c>
    </row>
    <row r="144" spans="1:2" s="714" customFormat="1" ht="17.149999999999999" customHeight="1" x14ac:dyDescent="0.3">
      <c r="A144" s="428">
        <v>143</v>
      </c>
      <c r="B144" s="814" t="s">
        <v>2216</v>
      </c>
    </row>
    <row r="145" spans="1:2" s="714" customFormat="1" ht="17.149999999999999" customHeight="1" x14ac:dyDescent="0.3">
      <c r="A145" s="428">
        <v>144</v>
      </c>
      <c r="B145" s="814" t="s">
        <v>2217</v>
      </c>
    </row>
    <row r="146" spans="1:2" s="714" customFormat="1" ht="17.149999999999999" customHeight="1" x14ac:dyDescent="0.3">
      <c r="A146" s="428">
        <v>145</v>
      </c>
      <c r="B146" s="817" t="s">
        <v>2218</v>
      </c>
    </row>
    <row r="147" spans="1:2" s="714" customFormat="1" ht="17.149999999999999" customHeight="1" x14ac:dyDescent="0.3">
      <c r="A147" s="428">
        <v>146</v>
      </c>
      <c r="B147" s="814" t="s">
        <v>2219</v>
      </c>
    </row>
    <row r="148" spans="1:2" s="714" customFormat="1" ht="17.149999999999999" customHeight="1" x14ac:dyDescent="0.3">
      <c r="A148" s="428">
        <v>147</v>
      </c>
      <c r="B148" s="817" t="s">
        <v>2220</v>
      </c>
    </row>
    <row r="149" spans="1:2" s="714" customFormat="1" ht="17.149999999999999" customHeight="1" x14ac:dyDescent="0.3">
      <c r="A149" s="428">
        <v>148</v>
      </c>
      <c r="B149" s="814" t="s">
        <v>2221</v>
      </c>
    </row>
    <row r="150" spans="1:2" s="714" customFormat="1" ht="17.149999999999999" customHeight="1" x14ac:dyDescent="0.3">
      <c r="A150" s="428">
        <v>149</v>
      </c>
      <c r="B150" s="814" t="s">
        <v>2222</v>
      </c>
    </row>
    <row r="151" spans="1:2" s="714" customFormat="1" ht="17.149999999999999" customHeight="1" x14ac:dyDescent="0.3">
      <c r="A151" s="428">
        <v>150</v>
      </c>
      <c r="B151" s="814" t="s">
        <v>2223</v>
      </c>
    </row>
    <row r="152" spans="1:2" s="714" customFormat="1" ht="17.149999999999999" customHeight="1" x14ac:dyDescent="0.3">
      <c r="A152" s="428">
        <v>151</v>
      </c>
      <c r="B152" s="814" t="s">
        <v>2224</v>
      </c>
    </row>
    <row r="153" spans="1:2" s="714" customFormat="1" ht="17.149999999999999" customHeight="1" x14ac:dyDescent="0.3">
      <c r="A153" s="428">
        <v>152</v>
      </c>
      <c r="B153" s="814" t="s">
        <v>2225</v>
      </c>
    </row>
    <row r="154" spans="1:2" s="714" customFormat="1" ht="17.149999999999999" customHeight="1" x14ac:dyDescent="0.3">
      <c r="A154" s="428">
        <v>153</v>
      </c>
      <c r="B154" s="814" t="s">
        <v>2226</v>
      </c>
    </row>
    <row r="155" spans="1:2" s="714" customFormat="1" ht="17.149999999999999" customHeight="1" x14ac:dyDescent="0.3">
      <c r="A155" s="428">
        <v>154</v>
      </c>
      <c r="B155" s="814" t="s">
        <v>2227</v>
      </c>
    </row>
    <row r="156" spans="1:2" s="714" customFormat="1" ht="17.149999999999999" customHeight="1" x14ac:dyDescent="0.3">
      <c r="A156" s="428">
        <v>155</v>
      </c>
      <c r="B156" s="817" t="s">
        <v>2228</v>
      </c>
    </row>
    <row r="157" spans="1:2" s="714" customFormat="1" ht="17.149999999999999" customHeight="1" x14ac:dyDescent="0.3">
      <c r="A157" s="428">
        <v>156</v>
      </c>
      <c r="B157" s="817" t="s">
        <v>2229</v>
      </c>
    </row>
    <row r="158" spans="1:2" s="714" customFormat="1" ht="17.149999999999999" customHeight="1" x14ac:dyDescent="0.3">
      <c r="A158" s="428">
        <v>157</v>
      </c>
      <c r="B158" s="817" t="s">
        <v>2230</v>
      </c>
    </row>
    <row r="159" spans="1:2" s="714" customFormat="1" ht="17.149999999999999" customHeight="1" x14ac:dyDescent="0.3">
      <c r="A159" s="428">
        <v>158</v>
      </c>
      <c r="B159" s="814" t="s">
        <v>2231</v>
      </c>
    </row>
    <row r="160" spans="1:2" s="714" customFormat="1" ht="17.149999999999999" customHeight="1" x14ac:dyDescent="0.3">
      <c r="A160" s="428">
        <v>159</v>
      </c>
      <c r="B160" s="386" t="s">
        <v>2232</v>
      </c>
    </row>
    <row r="161" spans="1:2" s="714" customFormat="1" ht="17.149999999999999" customHeight="1" x14ac:dyDescent="0.3">
      <c r="A161" s="428">
        <v>160</v>
      </c>
      <c r="B161" s="814" t="s">
        <v>2233</v>
      </c>
    </row>
    <row r="162" spans="1:2" s="714" customFormat="1" ht="17.149999999999999" customHeight="1" x14ac:dyDescent="0.3">
      <c r="A162" s="428">
        <v>161</v>
      </c>
      <c r="B162" s="814" t="s">
        <v>2234</v>
      </c>
    </row>
    <row r="163" spans="1:2" s="714" customFormat="1" ht="17.149999999999999" customHeight="1" x14ac:dyDescent="0.3">
      <c r="A163" s="428">
        <v>162</v>
      </c>
      <c r="B163" s="814" t="s">
        <v>2235</v>
      </c>
    </row>
    <row r="164" spans="1:2" s="714" customFormat="1" ht="17.149999999999999" customHeight="1" x14ac:dyDescent="0.3">
      <c r="A164" s="428">
        <v>163</v>
      </c>
      <c r="B164" s="814" t="s">
        <v>2236</v>
      </c>
    </row>
    <row r="165" spans="1:2" s="714" customFormat="1" ht="17.149999999999999" customHeight="1" x14ac:dyDescent="0.3">
      <c r="A165" s="428">
        <v>164</v>
      </c>
      <c r="B165" s="814" t="s">
        <v>2237</v>
      </c>
    </row>
    <row r="166" spans="1:2" s="714" customFormat="1" ht="17.149999999999999" customHeight="1" x14ac:dyDescent="0.3">
      <c r="A166" s="428">
        <v>165</v>
      </c>
      <c r="B166" s="817" t="s">
        <v>2238</v>
      </c>
    </row>
    <row r="167" spans="1:2" s="714" customFormat="1" ht="17.149999999999999" customHeight="1" x14ac:dyDescent="0.3">
      <c r="A167" s="428">
        <v>166</v>
      </c>
      <c r="B167" s="814" t="s">
        <v>2239</v>
      </c>
    </row>
    <row r="168" spans="1:2" s="714" customFormat="1" ht="17.149999999999999" customHeight="1" x14ac:dyDescent="0.3">
      <c r="A168" s="428">
        <v>167</v>
      </c>
      <c r="B168" s="817" t="s">
        <v>2240</v>
      </c>
    </row>
    <row r="169" spans="1:2" s="714" customFormat="1" ht="17.149999999999999" customHeight="1" x14ac:dyDescent="0.3">
      <c r="A169" s="428">
        <v>168</v>
      </c>
      <c r="B169" s="814" t="s">
        <v>2241</v>
      </c>
    </row>
    <row r="170" spans="1:2" s="714" customFormat="1" ht="17.149999999999999" customHeight="1" x14ac:dyDescent="0.3">
      <c r="A170" s="428">
        <v>169</v>
      </c>
      <c r="B170" s="814" t="s">
        <v>2242</v>
      </c>
    </row>
    <row r="171" spans="1:2" s="714" customFormat="1" ht="17.149999999999999" customHeight="1" x14ac:dyDescent="0.3">
      <c r="A171" s="428">
        <v>170</v>
      </c>
      <c r="B171" s="817" t="s">
        <v>2243</v>
      </c>
    </row>
    <row r="172" spans="1:2" s="714" customFormat="1" ht="17.149999999999999" customHeight="1" x14ac:dyDescent="0.3">
      <c r="A172" s="428">
        <v>171</v>
      </c>
      <c r="B172" s="814" t="s">
        <v>2244</v>
      </c>
    </row>
    <row r="173" spans="1:2" s="714" customFormat="1" ht="17.149999999999999" customHeight="1" x14ac:dyDescent="0.3">
      <c r="A173" s="428">
        <v>172</v>
      </c>
      <c r="B173" s="814" t="s">
        <v>2245</v>
      </c>
    </row>
    <row r="174" spans="1:2" s="714" customFormat="1" ht="17.149999999999999" customHeight="1" x14ac:dyDescent="0.3">
      <c r="A174" s="428">
        <v>173</v>
      </c>
      <c r="B174" s="814" t="s">
        <v>2246</v>
      </c>
    </row>
    <row r="175" spans="1:2" s="714" customFormat="1" ht="17.149999999999999" customHeight="1" x14ac:dyDescent="0.3">
      <c r="A175" s="428">
        <v>174</v>
      </c>
      <c r="B175" s="817" t="s">
        <v>2247</v>
      </c>
    </row>
    <row r="176" spans="1:2" s="714" customFormat="1" ht="17.149999999999999" customHeight="1" x14ac:dyDescent="0.3">
      <c r="A176" s="428">
        <v>175</v>
      </c>
      <c r="B176" s="817" t="s">
        <v>2248</v>
      </c>
    </row>
    <row r="177" spans="1:2" s="714" customFormat="1" ht="17.149999999999999" customHeight="1" x14ac:dyDescent="0.3">
      <c r="A177" s="428">
        <v>176</v>
      </c>
      <c r="B177" s="814" t="s">
        <v>2249</v>
      </c>
    </row>
    <row r="178" spans="1:2" s="714" customFormat="1" ht="17.149999999999999" customHeight="1" x14ac:dyDescent="0.3">
      <c r="A178" s="428">
        <v>177</v>
      </c>
      <c r="B178" s="814" t="s">
        <v>2250</v>
      </c>
    </row>
    <row r="179" spans="1:2" s="714" customFormat="1" ht="17.149999999999999" customHeight="1" x14ac:dyDescent="0.3">
      <c r="A179" s="428">
        <v>178</v>
      </c>
      <c r="B179" s="814" t="s">
        <v>2251</v>
      </c>
    </row>
    <row r="180" spans="1:2" s="714" customFormat="1" ht="17.149999999999999" customHeight="1" x14ac:dyDescent="0.3">
      <c r="A180" s="428">
        <v>179</v>
      </c>
      <c r="B180" s="814" t="s">
        <v>2252</v>
      </c>
    </row>
    <row r="181" spans="1:2" s="714" customFormat="1" ht="17.149999999999999" customHeight="1" x14ac:dyDescent="0.3">
      <c r="A181" s="428">
        <v>180</v>
      </c>
      <c r="B181" s="817" t="s">
        <v>2253</v>
      </c>
    </row>
    <row r="182" spans="1:2" s="714" customFormat="1" ht="17.149999999999999" customHeight="1" x14ac:dyDescent="0.3">
      <c r="A182" s="428">
        <v>181</v>
      </c>
      <c r="B182" s="814" t="s">
        <v>2254</v>
      </c>
    </row>
    <row r="183" spans="1:2" s="714" customFormat="1" ht="17.149999999999999" customHeight="1" x14ac:dyDescent="0.3">
      <c r="A183" s="428">
        <v>182</v>
      </c>
      <c r="B183" s="814" t="s">
        <v>2255</v>
      </c>
    </row>
    <row r="184" spans="1:2" s="714" customFormat="1" ht="17.149999999999999" customHeight="1" x14ac:dyDescent="0.3">
      <c r="A184" s="428">
        <v>183</v>
      </c>
      <c r="B184" s="814" t="s">
        <v>2256</v>
      </c>
    </row>
    <row r="185" spans="1:2" s="714" customFormat="1" ht="17.149999999999999" customHeight="1" x14ac:dyDescent="0.3">
      <c r="A185" s="428">
        <v>184</v>
      </c>
      <c r="B185" s="814" t="s">
        <v>2257</v>
      </c>
    </row>
    <row r="186" spans="1:2" s="714" customFormat="1" ht="17.149999999999999" customHeight="1" x14ac:dyDescent="0.3">
      <c r="A186" s="428">
        <v>185</v>
      </c>
      <c r="B186" s="814" t="s">
        <v>2258</v>
      </c>
    </row>
    <row r="187" spans="1:2" s="714" customFormat="1" ht="17.149999999999999" customHeight="1" x14ac:dyDescent="0.3">
      <c r="A187" s="428">
        <v>186</v>
      </c>
      <c r="B187" s="814" t="s">
        <v>2259</v>
      </c>
    </row>
    <row r="188" spans="1:2" s="714" customFormat="1" ht="17.149999999999999" customHeight="1" x14ac:dyDescent="0.3">
      <c r="A188" s="428">
        <v>187</v>
      </c>
      <c r="B188" s="814" t="s">
        <v>2260</v>
      </c>
    </row>
    <row r="189" spans="1:2" s="714" customFormat="1" ht="17.149999999999999" customHeight="1" x14ac:dyDescent="0.3">
      <c r="A189" s="428">
        <v>188</v>
      </c>
      <c r="B189" s="817" t="s">
        <v>2261</v>
      </c>
    </row>
    <row r="190" spans="1:2" s="714" customFormat="1" ht="17.149999999999999" customHeight="1" x14ac:dyDescent="0.3">
      <c r="A190" s="428">
        <v>189</v>
      </c>
      <c r="B190" s="817" t="s">
        <v>2262</v>
      </c>
    </row>
    <row r="191" spans="1:2" s="714" customFormat="1" ht="17.149999999999999" customHeight="1" x14ac:dyDescent="0.3">
      <c r="A191" s="428">
        <v>190</v>
      </c>
      <c r="B191" s="817" t="s">
        <v>2263</v>
      </c>
    </row>
    <row r="192" spans="1:2" s="714" customFormat="1" ht="17.149999999999999" customHeight="1" x14ac:dyDescent="0.3">
      <c r="A192" s="428">
        <v>191</v>
      </c>
      <c r="B192" s="817" t="s">
        <v>2264</v>
      </c>
    </row>
    <row r="193" spans="1:2" s="714" customFormat="1" ht="17.149999999999999" customHeight="1" x14ac:dyDescent="0.3">
      <c r="A193" s="428">
        <v>192</v>
      </c>
      <c r="B193" s="817" t="s">
        <v>2265</v>
      </c>
    </row>
    <row r="194" spans="1:2" s="714" customFormat="1" ht="17.149999999999999" customHeight="1" x14ac:dyDescent="0.3">
      <c r="A194" s="428">
        <v>193</v>
      </c>
      <c r="B194" s="817" t="s">
        <v>2266</v>
      </c>
    </row>
    <row r="195" spans="1:2" s="714" customFormat="1" ht="17.149999999999999" customHeight="1" x14ac:dyDescent="0.3">
      <c r="A195" s="428">
        <v>194</v>
      </c>
      <c r="B195" s="817" t="s">
        <v>2267</v>
      </c>
    </row>
    <row r="196" spans="1:2" s="714" customFormat="1" ht="17.149999999999999" customHeight="1" x14ac:dyDescent="0.3">
      <c r="A196" s="428">
        <v>195</v>
      </c>
      <c r="B196" s="817" t="s">
        <v>2268</v>
      </c>
    </row>
    <row r="197" spans="1:2" s="714" customFormat="1" ht="17.149999999999999" customHeight="1" x14ac:dyDescent="0.3">
      <c r="A197" s="428">
        <v>196</v>
      </c>
      <c r="B197" s="817" t="s">
        <v>2269</v>
      </c>
    </row>
    <row r="198" spans="1:2" s="714" customFormat="1" ht="17.149999999999999" customHeight="1" x14ac:dyDescent="0.3">
      <c r="A198" s="428">
        <v>197</v>
      </c>
      <c r="B198" s="817" t="s">
        <v>2270</v>
      </c>
    </row>
    <row r="199" spans="1:2" s="714" customFormat="1" ht="17.149999999999999" customHeight="1" x14ac:dyDescent="0.3">
      <c r="A199" s="428">
        <v>198</v>
      </c>
      <c r="B199" s="817" t="s">
        <v>2271</v>
      </c>
    </row>
    <row r="200" spans="1:2" s="714" customFormat="1" ht="17.149999999999999" customHeight="1" x14ac:dyDescent="0.3">
      <c r="A200" s="428">
        <v>199</v>
      </c>
      <c r="B200" s="817" t="s">
        <v>2272</v>
      </c>
    </row>
    <row r="201" spans="1:2" s="714" customFormat="1" ht="17.149999999999999" customHeight="1" x14ac:dyDescent="0.3">
      <c r="A201" s="428">
        <v>200</v>
      </c>
      <c r="B201" s="817" t="s">
        <v>2273</v>
      </c>
    </row>
    <row r="202" spans="1:2" s="714" customFormat="1" ht="17.149999999999999" customHeight="1" x14ac:dyDescent="0.3">
      <c r="A202" s="428">
        <v>201</v>
      </c>
      <c r="B202" s="817" t="s">
        <v>2274</v>
      </c>
    </row>
    <row r="203" spans="1:2" s="714" customFormat="1" ht="17.149999999999999" customHeight="1" x14ac:dyDescent="0.3">
      <c r="A203" s="428">
        <v>202</v>
      </c>
      <c r="B203" s="817" t="s">
        <v>2275</v>
      </c>
    </row>
    <row r="204" spans="1:2" s="714" customFormat="1" ht="17.149999999999999" customHeight="1" x14ac:dyDescent="0.3">
      <c r="A204" s="428">
        <v>203</v>
      </c>
      <c r="B204" s="817" t="s">
        <v>2276</v>
      </c>
    </row>
    <row r="205" spans="1:2" s="714" customFormat="1" ht="17.149999999999999" customHeight="1" x14ac:dyDescent="0.3">
      <c r="A205" s="428">
        <v>204</v>
      </c>
      <c r="B205" s="817" t="s">
        <v>2277</v>
      </c>
    </row>
    <row r="206" spans="1:2" s="714" customFormat="1" ht="17.149999999999999" customHeight="1" x14ac:dyDescent="0.3">
      <c r="A206" s="428">
        <v>205</v>
      </c>
      <c r="B206" s="817" t="s">
        <v>2278</v>
      </c>
    </row>
    <row r="207" spans="1:2" s="714" customFormat="1" ht="17.149999999999999" customHeight="1" x14ac:dyDescent="0.3">
      <c r="A207" s="428">
        <v>206</v>
      </c>
      <c r="B207" s="818" t="s">
        <v>2279</v>
      </c>
    </row>
    <row r="208" spans="1:2" s="714" customFormat="1" ht="17.149999999999999" customHeight="1" x14ac:dyDescent="0.3">
      <c r="A208" s="428">
        <v>207</v>
      </c>
      <c r="B208" s="818" t="s">
        <v>2280</v>
      </c>
    </row>
    <row r="209" spans="1:2" s="714" customFormat="1" ht="17.149999999999999" customHeight="1" x14ac:dyDescent="0.3">
      <c r="A209" s="428">
        <v>208</v>
      </c>
      <c r="B209" s="819" t="s">
        <v>3139</v>
      </c>
    </row>
    <row r="210" spans="1:2" s="714" customFormat="1" ht="17.149999999999999" customHeight="1" x14ac:dyDescent="0.3">
      <c r="A210" s="428">
        <v>209</v>
      </c>
      <c r="B210" s="817" t="s">
        <v>2281</v>
      </c>
    </row>
    <row r="211" spans="1:2" s="714" customFormat="1" ht="17.149999999999999" customHeight="1" x14ac:dyDescent="0.3">
      <c r="A211" s="428">
        <v>210</v>
      </c>
      <c r="B211" s="818" t="s">
        <v>2282</v>
      </c>
    </row>
    <row r="212" spans="1:2" s="714" customFormat="1" ht="17.149999999999999" customHeight="1" x14ac:dyDescent="0.3">
      <c r="A212" s="428">
        <v>211</v>
      </c>
      <c r="B212" s="818" t="s">
        <v>2283</v>
      </c>
    </row>
    <row r="213" spans="1:2" s="714" customFormat="1" ht="17.149999999999999" customHeight="1" x14ac:dyDescent="0.3">
      <c r="A213" s="428">
        <v>212</v>
      </c>
      <c r="B213" s="820" t="s">
        <v>2284</v>
      </c>
    </row>
    <row r="214" spans="1:2" s="714" customFormat="1" ht="17.149999999999999" customHeight="1" x14ac:dyDescent="0.3">
      <c r="A214" s="428">
        <v>213</v>
      </c>
      <c r="B214" s="817" t="s">
        <v>2285</v>
      </c>
    </row>
    <row r="215" spans="1:2" s="714" customFormat="1" ht="17.149999999999999" customHeight="1" x14ac:dyDescent="0.3">
      <c r="A215" s="428">
        <v>214</v>
      </c>
      <c r="B215" s="818" t="s">
        <v>2286</v>
      </c>
    </row>
    <row r="216" spans="1:2" s="714" customFormat="1" ht="17.149999999999999" customHeight="1" x14ac:dyDescent="0.3">
      <c r="A216" s="428">
        <v>215</v>
      </c>
      <c r="B216" s="818" t="s">
        <v>2287</v>
      </c>
    </row>
    <row r="217" spans="1:2" s="714" customFormat="1" ht="17.149999999999999" customHeight="1" x14ac:dyDescent="0.3">
      <c r="A217" s="428">
        <v>216</v>
      </c>
      <c r="B217" s="817" t="s">
        <v>2288</v>
      </c>
    </row>
    <row r="218" spans="1:2" s="714" customFormat="1" ht="17.149999999999999" customHeight="1" x14ac:dyDescent="0.3">
      <c r="A218" s="428">
        <v>217</v>
      </c>
      <c r="B218" s="818" t="s">
        <v>2289</v>
      </c>
    </row>
    <row r="219" spans="1:2" s="714" customFormat="1" ht="17.149999999999999" customHeight="1" x14ac:dyDescent="0.3">
      <c r="A219" s="428">
        <v>218</v>
      </c>
      <c r="B219" s="817" t="s">
        <v>2290</v>
      </c>
    </row>
    <row r="220" spans="1:2" s="714" customFormat="1" ht="17.149999999999999" customHeight="1" x14ac:dyDescent="0.3">
      <c r="A220" s="428">
        <v>219</v>
      </c>
      <c r="B220" s="818" t="s">
        <v>2291</v>
      </c>
    </row>
    <row r="221" spans="1:2" s="714" customFormat="1" ht="17.149999999999999" customHeight="1" x14ac:dyDescent="0.3">
      <c r="A221" s="428">
        <v>220</v>
      </c>
      <c r="B221" s="818" t="s">
        <v>2292</v>
      </c>
    </row>
    <row r="222" spans="1:2" s="714" customFormat="1" ht="17.149999999999999" customHeight="1" x14ac:dyDescent="0.3">
      <c r="A222" s="428">
        <v>221</v>
      </c>
      <c r="B222" s="818" t="s">
        <v>2293</v>
      </c>
    </row>
    <row r="223" spans="1:2" s="714" customFormat="1" ht="17.149999999999999" customHeight="1" x14ac:dyDescent="0.3">
      <c r="A223" s="428">
        <v>222</v>
      </c>
      <c r="B223" s="818" t="s">
        <v>2294</v>
      </c>
    </row>
    <row r="224" spans="1:2" s="714" customFormat="1" ht="17.149999999999999" customHeight="1" x14ac:dyDescent="0.3">
      <c r="A224" s="428">
        <v>223</v>
      </c>
      <c r="B224" s="820" t="s">
        <v>2295</v>
      </c>
    </row>
    <row r="225" spans="1:2" s="714" customFormat="1" ht="17.149999999999999" customHeight="1" x14ac:dyDescent="0.3">
      <c r="A225" s="428">
        <v>224</v>
      </c>
      <c r="B225" s="820" t="s">
        <v>2296</v>
      </c>
    </row>
    <row r="226" spans="1:2" s="714" customFormat="1" ht="17.149999999999999" customHeight="1" x14ac:dyDescent="0.3">
      <c r="A226" s="428">
        <v>225</v>
      </c>
      <c r="B226" s="817" t="s">
        <v>2297</v>
      </c>
    </row>
    <row r="227" spans="1:2" s="714" customFormat="1" ht="17.149999999999999" customHeight="1" x14ac:dyDescent="0.3">
      <c r="A227" s="428">
        <v>226</v>
      </c>
      <c r="B227" s="818" t="s">
        <v>2298</v>
      </c>
    </row>
    <row r="228" spans="1:2" s="714" customFormat="1" ht="17.149999999999999" customHeight="1" x14ac:dyDescent="0.3">
      <c r="A228" s="428">
        <v>227</v>
      </c>
      <c r="B228" s="817" t="s">
        <v>2299</v>
      </c>
    </row>
    <row r="229" spans="1:2" s="714" customFormat="1" ht="17.149999999999999" customHeight="1" x14ac:dyDescent="0.3">
      <c r="A229" s="428">
        <v>228</v>
      </c>
      <c r="B229" s="817" t="s">
        <v>2300</v>
      </c>
    </row>
    <row r="230" spans="1:2" s="714" customFormat="1" ht="17.149999999999999" customHeight="1" x14ac:dyDescent="0.3">
      <c r="A230" s="428">
        <v>229</v>
      </c>
      <c r="B230" s="817" t="s">
        <v>2301</v>
      </c>
    </row>
    <row r="231" spans="1:2" s="714" customFormat="1" ht="17.149999999999999" customHeight="1" x14ac:dyDescent="0.3">
      <c r="A231" s="428">
        <v>230</v>
      </c>
      <c r="B231" s="817" t="s">
        <v>2302</v>
      </c>
    </row>
    <row r="232" spans="1:2" s="714" customFormat="1" ht="17.149999999999999" customHeight="1" x14ac:dyDescent="0.3">
      <c r="A232" s="428">
        <v>231</v>
      </c>
      <c r="B232" s="817" t="s">
        <v>2303</v>
      </c>
    </row>
    <row r="233" spans="1:2" s="714" customFormat="1" ht="17.149999999999999" customHeight="1" x14ac:dyDescent="0.3">
      <c r="A233" s="428">
        <v>232</v>
      </c>
      <c r="B233" s="817" t="s">
        <v>2304</v>
      </c>
    </row>
    <row r="234" spans="1:2" s="714" customFormat="1" ht="17.149999999999999" customHeight="1" x14ac:dyDescent="0.3">
      <c r="A234" s="428">
        <v>233</v>
      </c>
      <c r="B234" s="817" t="s">
        <v>2305</v>
      </c>
    </row>
    <row r="235" spans="1:2" s="714" customFormat="1" ht="17.149999999999999" customHeight="1" x14ac:dyDescent="0.3">
      <c r="A235" s="428">
        <v>234</v>
      </c>
      <c r="B235" s="817" t="s">
        <v>2306</v>
      </c>
    </row>
    <row r="236" spans="1:2" s="714" customFormat="1" ht="17.149999999999999" customHeight="1" x14ac:dyDescent="0.3">
      <c r="A236" s="428">
        <v>235</v>
      </c>
      <c r="B236" s="817" t="s">
        <v>2307</v>
      </c>
    </row>
    <row r="237" spans="1:2" s="714" customFormat="1" ht="17.149999999999999" customHeight="1" x14ac:dyDescent="0.3">
      <c r="A237" s="428">
        <v>236</v>
      </c>
      <c r="B237" s="817" t="s">
        <v>2308</v>
      </c>
    </row>
    <row r="238" spans="1:2" s="714" customFormat="1" ht="17.149999999999999" customHeight="1" x14ac:dyDescent="0.3">
      <c r="A238" s="428">
        <v>237</v>
      </c>
      <c r="B238" s="817" t="s">
        <v>2309</v>
      </c>
    </row>
    <row r="239" spans="1:2" s="714" customFormat="1" ht="17.149999999999999" customHeight="1" x14ac:dyDescent="0.3">
      <c r="A239" s="428">
        <v>238</v>
      </c>
      <c r="B239" s="817" t="s">
        <v>2310</v>
      </c>
    </row>
    <row r="240" spans="1:2" s="714" customFormat="1" ht="17.149999999999999" customHeight="1" x14ac:dyDescent="0.3">
      <c r="A240" s="428">
        <v>239</v>
      </c>
      <c r="B240" s="817" t="s">
        <v>2311</v>
      </c>
    </row>
    <row r="241" spans="1:2" s="714" customFormat="1" ht="17.149999999999999" customHeight="1" x14ac:dyDescent="0.3">
      <c r="A241" s="428">
        <v>240</v>
      </c>
      <c r="B241" s="817" t="s">
        <v>2312</v>
      </c>
    </row>
    <row r="242" spans="1:2" s="714" customFormat="1" ht="17.149999999999999" customHeight="1" x14ac:dyDescent="0.3">
      <c r="A242" s="428">
        <v>241</v>
      </c>
      <c r="B242" s="817" t="s">
        <v>2313</v>
      </c>
    </row>
    <row r="243" spans="1:2" s="714" customFormat="1" ht="17.149999999999999" customHeight="1" x14ac:dyDescent="0.3">
      <c r="A243" s="428">
        <v>242</v>
      </c>
      <c r="B243" s="817" t="s">
        <v>2314</v>
      </c>
    </row>
    <row r="244" spans="1:2" s="714" customFormat="1" ht="17.149999999999999" customHeight="1" x14ac:dyDescent="0.3">
      <c r="A244" s="428">
        <v>243</v>
      </c>
      <c r="B244" s="817" t="s">
        <v>2315</v>
      </c>
    </row>
    <row r="245" spans="1:2" s="714" customFormat="1" ht="17.149999999999999" customHeight="1" x14ac:dyDescent="0.3">
      <c r="A245" s="428">
        <v>244</v>
      </c>
      <c r="B245" s="819" t="s">
        <v>2316</v>
      </c>
    </row>
    <row r="246" spans="1:2" s="714" customFormat="1" ht="17.149999999999999" customHeight="1" x14ac:dyDescent="0.3">
      <c r="A246" s="428">
        <v>245</v>
      </c>
      <c r="B246" s="817" t="s">
        <v>2317</v>
      </c>
    </row>
    <row r="247" spans="1:2" s="714" customFormat="1" ht="17.149999999999999" customHeight="1" x14ac:dyDescent="0.3">
      <c r="A247" s="428">
        <v>246</v>
      </c>
      <c r="B247" s="817" t="s">
        <v>2318</v>
      </c>
    </row>
    <row r="248" spans="1:2" s="714" customFormat="1" ht="17.149999999999999" customHeight="1" x14ac:dyDescent="0.3">
      <c r="A248" s="428">
        <v>247</v>
      </c>
      <c r="B248" s="817" t="s">
        <v>2319</v>
      </c>
    </row>
    <row r="249" spans="1:2" s="714" customFormat="1" ht="17.149999999999999" customHeight="1" x14ac:dyDescent="0.3">
      <c r="A249" s="428">
        <v>248</v>
      </c>
      <c r="B249" s="817" t="s">
        <v>2320</v>
      </c>
    </row>
    <row r="250" spans="1:2" s="714" customFormat="1" ht="17.149999999999999" customHeight="1" x14ac:dyDescent="0.3">
      <c r="A250" s="428">
        <v>249</v>
      </c>
      <c r="B250" s="817" t="s">
        <v>2321</v>
      </c>
    </row>
    <row r="251" spans="1:2" s="714" customFormat="1" ht="17.149999999999999" customHeight="1" x14ac:dyDescent="0.3">
      <c r="A251" s="428">
        <v>250</v>
      </c>
      <c r="B251" s="817" t="s">
        <v>2322</v>
      </c>
    </row>
    <row r="252" spans="1:2" s="714" customFormat="1" ht="17.149999999999999" customHeight="1" x14ac:dyDescent="0.3">
      <c r="A252" s="428">
        <v>251</v>
      </c>
      <c r="B252" s="817" t="s">
        <v>2323</v>
      </c>
    </row>
    <row r="253" spans="1:2" s="714" customFormat="1" ht="17.149999999999999" customHeight="1" x14ac:dyDescent="0.3">
      <c r="A253" s="428">
        <v>252</v>
      </c>
      <c r="B253" s="817" t="s">
        <v>2324</v>
      </c>
    </row>
    <row r="254" spans="1:2" s="714" customFormat="1" ht="17.149999999999999" customHeight="1" x14ac:dyDescent="0.3">
      <c r="A254" s="428">
        <v>253</v>
      </c>
      <c r="B254" s="817" t="s">
        <v>2325</v>
      </c>
    </row>
    <row r="255" spans="1:2" s="714" customFormat="1" ht="17.149999999999999" customHeight="1" x14ac:dyDescent="0.3">
      <c r="A255" s="428">
        <v>254</v>
      </c>
      <c r="B255" s="817" t="s">
        <v>2326</v>
      </c>
    </row>
    <row r="256" spans="1:2" s="714" customFormat="1" ht="17.149999999999999" customHeight="1" x14ac:dyDescent="0.3">
      <c r="A256" s="428">
        <v>255</v>
      </c>
      <c r="B256" s="817" t="s">
        <v>2327</v>
      </c>
    </row>
    <row r="257" spans="1:2" s="714" customFormat="1" ht="17.149999999999999" customHeight="1" x14ac:dyDescent="0.3">
      <c r="A257" s="428">
        <v>256</v>
      </c>
      <c r="B257" s="817" t="s">
        <v>2328</v>
      </c>
    </row>
    <row r="258" spans="1:2" s="714" customFormat="1" ht="17.149999999999999" customHeight="1" x14ac:dyDescent="0.3">
      <c r="A258" s="428">
        <v>257</v>
      </c>
      <c r="B258" s="817" t="s">
        <v>2329</v>
      </c>
    </row>
    <row r="259" spans="1:2" s="714" customFormat="1" ht="17.149999999999999" customHeight="1" x14ac:dyDescent="0.3">
      <c r="A259" s="428">
        <v>258</v>
      </c>
      <c r="B259" s="817" t="s">
        <v>2330</v>
      </c>
    </row>
    <row r="260" spans="1:2" s="714" customFormat="1" ht="17.149999999999999" customHeight="1" x14ac:dyDescent="0.3">
      <c r="A260" s="428">
        <v>259</v>
      </c>
      <c r="B260" s="817" t="s">
        <v>2331</v>
      </c>
    </row>
    <row r="261" spans="1:2" s="714" customFormat="1" ht="17.149999999999999" customHeight="1" x14ac:dyDescent="0.3">
      <c r="A261" s="428">
        <v>260</v>
      </c>
      <c r="B261" s="817" t="s">
        <v>2332</v>
      </c>
    </row>
    <row r="262" spans="1:2" s="714" customFormat="1" ht="17.149999999999999" customHeight="1" x14ac:dyDescent="0.3">
      <c r="A262" s="428">
        <v>261</v>
      </c>
      <c r="B262" s="817" t="s">
        <v>2333</v>
      </c>
    </row>
    <row r="263" spans="1:2" s="714" customFormat="1" ht="17.149999999999999" customHeight="1" x14ac:dyDescent="0.3">
      <c r="A263" s="428">
        <v>262</v>
      </c>
      <c r="B263" s="817" t="s">
        <v>2334</v>
      </c>
    </row>
    <row r="264" spans="1:2" s="714" customFormat="1" ht="17.149999999999999" customHeight="1" x14ac:dyDescent="0.3">
      <c r="A264" s="428">
        <v>263</v>
      </c>
      <c r="B264" s="817" t="s">
        <v>2335</v>
      </c>
    </row>
    <row r="265" spans="1:2" s="714" customFormat="1" ht="17.149999999999999" customHeight="1" x14ac:dyDescent="0.3">
      <c r="A265" s="428">
        <v>264</v>
      </c>
      <c r="B265" s="817" t="s">
        <v>2336</v>
      </c>
    </row>
    <row r="266" spans="1:2" s="714" customFormat="1" ht="17.149999999999999" customHeight="1" x14ac:dyDescent="0.3">
      <c r="A266" s="428">
        <v>265</v>
      </c>
      <c r="B266" s="817" t="s">
        <v>2337</v>
      </c>
    </row>
    <row r="267" spans="1:2" x14ac:dyDescent="0.3">
      <c r="A267" s="428">
        <v>266</v>
      </c>
      <c r="B267" s="817" t="s">
        <v>2338</v>
      </c>
    </row>
    <row r="268" spans="1:2" x14ac:dyDescent="0.3">
      <c r="A268" s="428">
        <v>267</v>
      </c>
      <c r="B268" s="817" t="s">
        <v>2339</v>
      </c>
    </row>
    <row r="269" spans="1:2" x14ac:dyDescent="0.3">
      <c r="A269" s="428">
        <v>268</v>
      </c>
      <c r="B269" s="817" t="s">
        <v>2340</v>
      </c>
    </row>
    <row r="270" spans="1:2" x14ac:dyDescent="0.3">
      <c r="A270" s="428">
        <v>269</v>
      </c>
      <c r="B270" s="817" t="s">
        <v>2341</v>
      </c>
    </row>
    <row r="271" spans="1:2" x14ac:dyDescent="0.3">
      <c r="A271" s="428">
        <v>270</v>
      </c>
      <c r="B271" s="817" t="s">
        <v>2342</v>
      </c>
    </row>
    <row r="272" spans="1:2" x14ac:dyDescent="0.3">
      <c r="A272" s="428">
        <v>271</v>
      </c>
      <c r="B272" s="817" t="s">
        <v>2343</v>
      </c>
    </row>
    <row r="273" spans="1:2" x14ac:dyDescent="0.3">
      <c r="A273" s="428">
        <v>272</v>
      </c>
      <c r="B273" s="817" t="s">
        <v>2344</v>
      </c>
    </row>
    <row r="274" spans="1:2" x14ac:dyDescent="0.3">
      <c r="A274" s="428">
        <v>273</v>
      </c>
      <c r="B274" s="817" t="s">
        <v>2345</v>
      </c>
    </row>
    <row r="275" spans="1:2" x14ac:dyDescent="0.3">
      <c r="A275" s="428">
        <v>274</v>
      </c>
      <c r="B275" s="817" t="s">
        <v>2346</v>
      </c>
    </row>
    <row r="276" spans="1:2" x14ac:dyDescent="0.3">
      <c r="A276" s="428">
        <v>275</v>
      </c>
      <c r="B276" s="817" t="s">
        <v>2347</v>
      </c>
    </row>
    <row r="277" spans="1:2" x14ac:dyDescent="0.3">
      <c r="A277" s="428">
        <v>276</v>
      </c>
      <c r="B277" s="817" t="s">
        <v>2348</v>
      </c>
    </row>
    <row r="278" spans="1:2" x14ac:dyDescent="0.3">
      <c r="A278" s="428">
        <v>277</v>
      </c>
      <c r="B278" s="817" t="s">
        <v>2349</v>
      </c>
    </row>
    <row r="279" spans="1:2" x14ac:dyDescent="0.3">
      <c r="A279" s="428">
        <v>278</v>
      </c>
      <c r="B279" s="817" t="s">
        <v>2350</v>
      </c>
    </row>
    <row r="280" spans="1:2" ht="14.5" thickBot="1" x14ac:dyDescent="0.35">
      <c r="A280" s="429">
        <v>279</v>
      </c>
      <c r="B280" s="821" t="s">
        <v>3176</v>
      </c>
    </row>
    <row r="281" spans="1:2" x14ac:dyDescent="0.3">
      <c r="B281" s="717"/>
    </row>
    <row r="282" spans="1:2" x14ac:dyDescent="0.3">
      <c r="B282" s="717"/>
    </row>
    <row r="283" spans="1:2" x14ac:dyDescent="0.3">
      <c r="B283" s="717"/>
    </row>
    <row r="284" spans="1:2" x14ac:dyDescent="0.3">
      <c r="B284" s="717"/>
    </row>
    <row r="285" spans="1:2" x14ac:dyDescent="0.3">
      <c r="B285" s="717"/>
    </row>
    <row r="286" spans="1:2" x14ac:dyDescent="0.3">
      <c r="B286" s="717"/>
    </row>
    <row r="287" spans="1:2" x14ac:dyDescent="0.3">
      <c r="B287" s="717"/>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C3B03B0992E342B6851F368DB0525B" ma:contentTypeVersion="16" ma:contentTypeDescription="Create a new document." ma:contentTypeScope="" ma:versionID="54dc99e748f025536797ca0fda9ccd6f">
  <xsd:schema xmlns:xsd="http://www.w3.org/2001/XMLSchema" xmlns:xs="http://www.w3.org/2001/XMLSchema" xmlns:p="http://schemas.microsoft.com/office/2006/metadata/properties" xmlns:ns3="ebed51b6-2814-49b0-8b1e-40c6fd8cc6f9" xmlns:ns4="2a8051d7-caef-451d-af84-2c46289e471a" targetNamespace="http://schemas.microsoft.com/office/2006/metadata/properties" ma:root="true" ma:fieldsID="32eb7a7ae3c12bf813e873de060bc64e" ns3:_="" ns4:_="">
    <xsd:import namespace="ebed51b6-2814-49b0-8b1e-40c6fd8cc6f9"/>
    <xsd:import namespace="2a8051d7-caef-451d-af84-2c46289e471a"/>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ServiceLocation"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ed51b6-2814-49b0-8b1e-40c6fd8cc6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a8051d7-caef-451d-af84-2c46289e471a"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ebed51b6-2814-49b0-8b1e-40c6fd8cc6f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592742-B5F4-4092-8480-E6A45B6F5E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ed51b6-2814-49b0-8b1e-40c6fd8cc6f9"/>
    <ds:schemaRef ds:uri="2a8051d7-caef-451d-af84-2c46289e47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7C31041-DAB6-4ADB-86D7-86B2ED3627E0}">
  <ds:schemaRefs>
    <ds:schemaRef ds:uri="http://www.w3.org/XML/1998/namespace"/>
    <ds:schemaRef ds:uri="http://purl.org/dc/elements/1.1/"/>
    <ds:schemaRef ds:uri="ebed51b6-2814-49b0-8b1e-40c6fd8cc6f9"/>
    <ds:schemaRef ds:uri="http://purl.org/dc/dcmitype/"/>
    <ds:schemaRef ds:uri="http://schemas.microsoft.com/office/2006/documentManagement/types"/>
    <ds:schemaRef ds:uri="http://schemas.microsoft.com/office/infopath/2007/PartnerControls"/>
    <ds:schemaRef ds:uri="2a8051d7-caef-451d-af84-2c46289e471a"/>
    <ds:schemaRef ds:uri="http://schemas.openxmlformats.org/package/2006/metadata/core-propertie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D0F53319-361D-433E-A830-3A9160ACC7B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251</vt:i4>
      </vt:variant>
    </vt:vector>
  </HeadingPairs>
  <TitlesOfParts>
    <vt:vector size="267" baseType="lpstr">
      <vt:lpstr>Readme</vt:lpstr>
      <vt:lpstr>Content</vt:lpstr>
      <vt:lpstr>Building information</vt:lpstr>
      <vt:lpstr>Scope &amp; Data</vt:lpstr>
      <vt:lpstr>Bill of material</vt:lpstr>
      <vt:lpstr>Search materials</vt:lpstr>
      <vt:lpstr>Rules of thumb</vt:lpstr>
      <vt:lpstr>Results - summary</vt:lpstr>
      <vt:lpstr>Settings for bespoke MI format</vt:lpstr>
      <vt:lpstr>Bespoke MI format - results</vt:lpstr>
      <vt:lpstr>Results - Open MI DB</vt:lpstr>
      <vt:lpstr>Dropdowns</vt:lpstr>
      <vt:lpstr>Material_classif_dropdowns</vt:lpstr>
      <vt:lpstr>Densities</vt:lpstr>
      <vt:lpstr>Crossmatch material classific.</vt:lpstr>
      <vt:lpstr>References</vt:lpstr>
      <vt:lpstr>Aerogel_batts_rolls</vt:lpstr>
      <vt:lpstr>Aggregates</vt:lpstr>
      <vt:lpstr>Aggregates_general</vt:lpstr>
      <vt:lpstr>Aggregates_sand_stones</vt:lpstr>
      <vt:lpstr>Aircrete</vt:lpstr>
      <vt:lpstr>Aluminum</vt:lpstr>
      <vt:lpstr>Aluminum_frame</vt:lpstr>
      <vt:lpstr>Area</vt:lpstr>
      <vt:lpstr>Asphalt_bitumen</vt:lpstr>
      <vt:lpstr>Batts_and_rolls</vt:lpstr>
      <vt:lpstr>Beams_and_footings</vt:lpstr>
      <vt:lpstr>Beams_columns</vt:lpstr>
      <vt:lpstr>Bespoke</vt:lpstr>
      <vt:lpstr>Bespoke_match</vt:lpstr>
      <vt:lpstr>Biomass</vt:lpstr>
      <vt:lpstr>Biomass_batts_rolls</vt:lpstr>
      <vt:lpstr>Biomass_board</vt:lpstr>
      <vt:lpstr>Bituminous_roof_membrane</vt:lpstr>
      <vt:lpstr>Blocks_bricks_and_precast_products</vt:lpstr>
      <vt:lpstr>Board</vt:lpstr>
      <vt:lpstr>Boards</vt:lpstr>
      <vt:lpstr>BoM_element</vt:lpstr>
      <vt:lpstr>BoM_layer</vt:lpstr>
      <vt:lpstr>BoM_material</vt:lpstr>
      <vt:lpstr>BoM_material_summary</vt:lpstr>
      <vt:lpstr>BoM_vertical</vt:lpstr>
      <vt:lpstr>BoM_volume</vt:lpstr>
      <vt:lpstr>BoM_weight</vt:lpstr>
      <vt:lpstr>Breather_membrane</vt:lpstr>
      <vt:lpstr>BUD_MI_L4_match</vt:lpstr>
      <vt:lpstr>building_layer</vt:lpstr>
      <vt:lpstr>building_use</vt:lpstr>
      <vt:lpstr>C_class</vt:lpstr>
      <vt:lpstr>Calcium_Silicate_Sheets</vt:lpstr>
      <vt:lpstr>Carbon_steel_door</vt:lpstr>
      <vt:lpstr>Ceiling</vt:lpstr>
      <vt:lpstr>Cementitious_foam</vt:lpstr>
      <vt:lpstr>Cementitious_mixtures</vt:lpstr>
      <vt:lpstr>Ceramics_tiles</vt:lpstr>
      <vt:lpstr>Clay</vt:lpstr>
      <vt:lpstr>Clay_brick</vt:lpstr>
      <vt:lpstr>Clay_concrete_LECA</vt:lpstr>
      <vt:lpstr>Clay_concrete_LECA_hollow</vt:lpstr>
      <vt:lpstr>Columns_and_piles</vt:lpstr>
      <vt:lpstr>Concrete</vt:lpstr>
      <vt:lpstr>Concrete_aggregate</vt:lpstr>
      <vt:lpstr>Concrete_brick</vt:lpstr>
      <vt:lpstr>Concrete_in_situ</vt:lpstr>
      <vt:lpstr>Concrete_in_situ_general</vt:lpstr>
      <vt:lpstr>context</vt:lpstr>
      <vt:lpstr>Copper</vt:lpstr>
      <vt:lpstr>Countries</vt:lpstr>
      <vt:lpstr>Country</vt:lpstr>
      <vt:lpstr>Coverings_claddings_finishings</vt:lpstr>
      <vt:lpstr>Crushed_aggregate</vt:lpstr>
      <vt:lpstr>D_class</vt:lpstr>
      <vt:lpstr>Damp_proofing</vt:lpstr>
      <vt:lpstr>data_collection</vt:lpstr>
      <vt:lpstr>Database_seed_L2_match</vt:lpstr>
      <vt:lpstr>Database_seed_L3_match</vt:lpstr>
      <vt:lpstr>Database_seed_L4_match</vt:lpstr>
      <vt:lpstr>Database_seed_Level2</vt:lpstr>
      <vt:lpstr>Database_seed_Level3</vt:lpstr>
      <vt:lpstr>Database_seed_Level4</vt:lpstr>
      <vt:lpstr>Deep</vt:lpstr>
      <vt:lpstr>Densities</vt:lpstr>
      <vt:lpstr>density_unit</vt:lpstr>
      <vt:lpstr>design_complexity</vt:lpstr>
      <vt:lpstr>dimension_calc</vt:lpstr>
      <vt:lpstr>dimension_unit</vt:lpstr>
      <vt:lpstr>Door_external</vt:lpstr>
      <vt:lpstr>Door_internal</vt:lpstr>
      <vt:lpstr>Doors</vt:lpstr>
      <vt:lpstr>Engineered_timber</vt:lpstr>
      <vt:lpstr>Engineered_timber_products</vt:lpstr>
      <vt:lpstr>ewMFA_code_Level_2_3</vt:lpstr>
      <vt:lpstr>ewMFA_code_Level1</vt:lpstr>
      <vt:lpstr>ewMFA_level1_match</vt:lpstr>
      <vt:lpstr>ewMFA_level2_3_match</vt:lpstr>
      <vt:lpstr>Expanded_materials</vt:lpstr>
      <vt:lpstr>ext_wall_material</vt:lpstr>
      <vt:lpstr>External_wall_finishing</vt:lpstr>
      <vt:lpstr>Fibrecement_board</vt:lpstr>
      <vt:lpstr>Flat_roof_membranes</vt:lpstr>
      <vt:lpstr>Flooring</vt:lpstr>
      <vt:lpstr>Flooring_carpet</vt:lpstr>
      <vt:lpstr>Flooring_resin</vt:lpstr>
      <vt:lpstr>Flooring_synthetic</vt:lpstr>
      <vt:lpstr>Flooring_tiles_ceramics</vt:lpstr>
      <vt:lpstr>Flooring_wood</vt:lpstr>
      <vt:lpstr>foundation_type</vt:lpstr>
      <vt:lpstr>General_values</vt:lpstr>
      <vt:lpstr>General_values_insulation</vt:lpstr>
      <vt:lpstr>Glass_block</vt:lpstr>
      <vt:lpstr>Glazing</vt:lpstr>
      <vt:lpstr>Glazing_configuration</vt:lpstr>
      <vt:lpstr>Glazing_door</vt:lpstr>
      <vt:lpstr>GMFA_13</vt:lpstr>
      <vt:lpstr>GMFA_13_match</vt:lpstr>
      <vt:lpstr>Gravel</vt:lpstr>
      <vt:lpstr>Gravel_sand_soil</vt:lpstr>
      <vt:lpstr>Gravel_sand_soil_general</vt:lpstr>
      <vt:lpstr>Grout</vt:lpstr>
      <vt:lpstr>Hardwood</vt:lpstr>
      <vt:lpstr>Hempcrete_block</vt:lpstr>
      <vt:lpstr>Hollow_block</vt:lpstr>
      <vt:lpstr>Hollow_brick</vt:lpstr>
      <vt:lpstr>Hollowcore_floor_slab</vt:lpstr>
      <vt:lpstr>In_situ_cementitious</vt:lpstr>
      <vt:lpstr>Industry_component_match</vt:lpstr>
      <vt:lpstr>Industry_component_name</vt:lpstr>
      <vt:lpstr>Industry_main_category</vt:lpstr>
      <vt:lpstr>industry_main_category_match</vt:lpstr>
      <vt:lpstr>Industry_sub_category</vt:lpstr>
      <vt:lpstr>industry_subcategory_match</vt:lpstr>
      <vt:lpstr>Insulation</vt:lpstr>
      <vt:lpstr>Insulations</vt:lpstr>
      <vt:lpstr>Internal_walls</vt:lpstr>
      <vt:lpstr>Iron</vt:lpstr>
      <vt:lpstr>Lead</vt:lpstr>
      <vt:lpstr>Length</vt:lpstr>
      <vt:lpstr>Level1_matcat</vt:lpstr>
      <vt:lpstr>Ligthweight_concrete</vt:lpstr>
      <vt:lpstr>Loose_fill_fibers</vt:lpstr>
      <vt:lpstr>Loose_fill_granulates</vt:lpstr>
      <vt:lpstr>LoW_haz_match</vt:lpstr>
      <vt:lpstr>LoW_mirror_hazardous</vt:lpstr>
      <vt:lpstr>LoW_mirror_non_hazardous</vt:lpstr>
      <vt:lpstr>LoW_non_haz_match</vt:lpstr>
      <vt:lpstr>Mandolite_foam</vt:lpstr>
      <vt:lpstr>Mass</vt:lpstr>
      <vt:lpstr>Mat_cats</vt:lpstr>
      <vt:lpstr>Material_categories</vt:lpstr>
      <vt:lpstr>Metal_cladding</vt:lpstr>
      <vt:lpstr>Metal_doors_windows_curtain</vt:lpstr>
      <vt:lpstr>Metal_products</vt:lpstr>
      <vt:lpstr>Metal_sheets</vt:lpstr>
      <vt:lpstr>Metals_general</vt:lpstr>
      <vt:lpstr>Mineral_batts_rolls</vt:lpstr>
      <vt:lpstr>Mineral_board_insulation</vt:lpstr>
      <vt:lpstr>Mineral_cladding</vt:lpstr>
      <vt:lpstr>Mineral_loose_fibers</vt:lpstr>
      <vt:lpstr>Mineral_loose_granulates</vt:lpstr>
      <vt:lpstr>Mineral_wool_general</vt:lpstr>
      <vt:lpstr>Mortar</vt:lpstr>
      <vt:lpstr>nature_work</vt:lpstr>
      <vt:lpstr>Nickel</vt:lpstr>
      <vt:lpstr>No_glazing</vt:lpstr>
      <vt:lpstr>no_stories</vt:lpstr>
      <vt:lpstr>occupancy_seed</vt:lpstr>
      <vt:lpstr>Other_material</vt:lpstr>
      <vt:lpstr>Other_precast_product</vt:lpstr>
      <vt:lpstr>Other_RC_element</vt:lpstr>
      <vt:lpstr>Paint</vt:lpstr>
      <vt:lpstr>Paint_sealants_adhesives</vt:lpstr>
      <vt:lpstr>Paint_varnish</vt:lpstr>
      <vt:lpstr>Paper_based</vt:lpstr>
      <vt:lpstr>Paving</vt:lpstr>
      <vt:lpstr>Per_plastic_type</vt:lpstr>
      <vt:lpstr>Plasterboard</vt:lpstr>
      <vt:lpstr>Plasterboard_ceiling</vt:lpstr>
      <vt:lpstr>Plastic</vt:lpstr>
      <vt:lpstr>Plastic_aggregate</vt:lpstr>
      <vt:lpstr>Plastic_batts_rolls</vt:lpstr>
      <vt:lpstr>Plastic_beads</vt:lpstr>
      <vt:lpstr>Plastic_boards</vt:lpstr>
      <vt:lpstr>Plastic_ceiling</vt:lpstr>
      <vt:lpstr>Plastic_film</vt:lpstr>
      <vt:lpstr>Plastic_general</vt:lpstr>
      <vt:lpstr>Polystyrene_general</vt:lpstr>
      <vt:lpstr>Polyurethane_foam</vt:lpstr>
      <vt:lpstr>PVC_frame</vt:lpstr>
      <vt:lpstr>Recycled_aggregate</vt:lpstr>
      <vt:lpstr>Reinforcement_in_concrete</vt:lpstr>
      <vt:lpstr>Resin</vt:lpstr>
      <vt:lpstr>Roof_decking_timber_boards</vt:lpstr>
      <vt:lpstr>roof_material</vt:lpstr>
      <vt:lpstr>Roof_membrane</vt:lpstr>
      <vt:lpstr>Roof_sheet_flat</vt:lpstr>
      <vt:lpstr>Roof_sheet_profiled</vt:lpstr>
      <vt:lpstr>Roof_tiles_slates</vt:lpstr>
      <vt:lpstr>roof_type</vt:lpstr>
      <vt:lpstr>Roof_underlay</vt:lpstr>
      <vt:lpstr>Roof_underlays</vt:lpstr>
      <vt:lpstr>Roofing</vt:lpstr>
      <vt:lpstr>Rubble</vt:lpstr>
      <vt:lpstr>Sand</vt:lpstr>
      <vt:lpstr>Sawnwood_species</vt:lpstr>
      <vt:lpstr>Screed</vt:lpstr>
      <vt:lpstr>Sealant_and_adhesives</vt:lpstr>
      <vt:lpstr>Shallow</vt:lpstr>
      <vt:lpstr>shape_complexity</vt:lpstr>
      <vt:lpstr>Slabs</vt:lpstr>
      <vt:lpstr>Slurry</vt:lpstr>
      <vt:lpstr>Softwood</vt:lpstr>
      <vt:lpstr>Soil</vt:lpstr>
      <vt:lpstr>Solid_block</vt:lpstr>
      <vt:lpstr>Solid_brick</vt:lpstr>
      <vt:lpstr>Spray_foam</vt:lpstr>
      <vt:lpstr>Steel</vt:lpstr>
      <vt:lpstr>Steel_and_metals</vt:lpstr>
      <vt:lpstr>Steel_framing_and_reinforcement</vt:lpstr>
      <vt:lpstr>Steel_sections</vt:lpstr>
      <vt:lpstr>Steel_studs</vt:lpstr>
      <vt:lpstr>Steel_studs_RoT</vt:lpstr>
      <vt:lpstr>Steel_truss_RoT</vt:lpstr>
      <vt:lpstr>Stone</vt:lpstr>
      <vt:lpstr>Stone_hard</vt:lpstr>
      <vt:lpstr>Stone_softer</vt:lpstr>
      <vt:lpstr>Stones</vt:lpstr>
      <vt:lpstr>Stones_general</vt:lpstr>
      <vt:lpstr>Straw_roof</vt:lpstr>
      <vt:lpstr>Structural_predominant</vt:lpstr>
      <vt:lpstr>Stucco_render</vt:lpstr>
      <vt:lpstr>Sub</vt:lpstr>
      <vt:lpstr>Subfloor</vt:lpstr>
      <vt:lpstr>Super</vt:lpstr>
      <vt:lpstr>Synthetic_cladding</vt:lpstr>
      <vt:lpstr>Synthetic_roof_membrane</vt:lpstr>
      <vt:lpstr>Synthetic_underlay</vt:lpstr>
      <vt:lpstr>T_class</vt:lpstr>
      <vt:lpstr>Tar_saturated_felt</vt:lpstr>
      <vt:lpstr>Tiles_ceiling</vt:lpstr>
      <vt:lpstr>Timber</vt:lpstr>
      <vt:lpstr>Timber_and_engineered_timber</vt:lpstr>
      <vt:lpstr>Timber_average_value</vt:lpstr>
      <vt:lpstr>Timber_board_ceiling</vt:lpstr>
      <vt:lpstr>Timber_frame</vt:lpstr>
      <vt:lpstr>Timber_general</vt:lpstr>
      <vt:lpstr>Timber_strength_classes</vt:lpstr>
      <vt:lpstr>Tin</vt:lpstr>
      <vt:lpstr>TR</vt:lpstr>
      <vt:lpstr>Underlay</vt:lpstr>
      <vt:lpstr>units</vt:lpstr>
      <vt:lpstr>Vapour_control_layer</vt:lpstr>
      <vt:lpstr>Varnish</vt:lpstr>
      <vt:lpstr>Volume</vt:lpstr>
      <vt:lpstr>Wall_membranes</vt:lpstr>
      <vt:lpstr>Walls</vt:lpstr>
      <vt:lpstr>Weatherproofing_and_plastics</vt:lpstr>
      <vt:lpstr>Weatherproofing_membrane_roofing</vt:lpstr>
      <vt:lpstr>Weatherproofing_membranes</vt:lpstr>
      <vt:lpstr>Window</vt:lpstr>
      <vt:lpstr>Windows_and_doors</vt:lpstr>
      <vt:lpstr>Wood_door</vt:lpstr>
      <vt:lpstr>Wood_products</vt:lpstr>
      <vt:lpstr>Wood_studs</vt:lpstr>
      <vt:lpstr>Wooden_cladding</vt:lpstr>
      <vt:lpstr>world_region</vt:lpstr>
      <vt:lpstr>yes_no_unknown</vt:lpstr>
      <vt:lpstr>Zinc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Maud Lanau</dc:creator>
  <cp:lastModifiedBy>Maud Lanau</cp:lastModifiedBy>
  <cp:lastPrinted>2025-03-31T09:48:22Z</cp:lastPrinted>
  <dcterms:created xsi:type="dcterms:W3CDTF">2024-04-22T15:39:12Z</dcterms:created>
  <dcterms:modified xsi:type="dcterms:W3CDTF">2025-11-12T18:45:45Z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0x0101008FC3B03B0992E342B6851F368DB0525B</vt:lpwstr>
  </property>
</Properties>
</file>