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wnloads\IB_Work\"/>
    </mc:Choice>
  </mc:AlternateContent>
  <xr:revisionPtr revIDLastSave="0" documentId="13_ncr:1_{099F9AEE-E728-48FF-B81D-56961ABBB572}" xr6:coauthVersionLast="45" xr6:coauthVersionMax="45" xr10:uidLastSave="{00000000-0000-0000-0000-000000000000}"/>
  <bookViews>
    <workbookView xWindow="-28920" yWindow="-120" windowWidth="29040" windowHeight="15840" activeTab="1" xr2:uid="{5CD6FB9F-EB3A-4A68-A976-D153BF2B36BB}"/>
  </bookViews>
  <sheets>
    <sheet name="Data" sheetId="1" r:id="rId1"/>
    <sheet name="Data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2" l="1"/>
  <c r="B18" i="2"/>
  <c r="B17" i="2"/>
  <c r="F9" i="2" l="1"/>
  <c r="F8" i="2"/>
  <c r="E8" i="2"/>
  <c r="E10" i="2" s="1"/>
  <c r="E11" i="2" s="1"/>
  <c r="E14" i="2" s="1"/>
  <c r="B8" i="2"/>
  <c r="B10" i="2" s="1"/>
  <c r="B11" i="2" s="1"/>
  <c r="B14" i="2" s="1"/>
  <c r="F7" i="2"/>
  <c r="E7" i="2"/>
  <c r="D7" i="2"/>
  <c r="D8" i="2" s="1"/>
  <c r="D10" i="2" s="1"/>
  <c r="D11" i="2" s="1"/>
  <c r="D14" i="2" s="1"/>
  <c r="C7" i="2"/>
  <c r="C8" i="2" s="1"/>
  <c r="C10" i="2" s="1"/>
  <c r="C11" i="2" s="1"/>
  <c r="C14" i="2" s="1"/>
  <c r="B7" i="2"/>
  <c r="M6" i="2"/>
  <c r="L6" i="2"/>
  <c r="K6" i="2"/>
  <c r="J6" i="2"/>
  <c r="I6" i="2"/>
  <c r="M5" i="2"/>
  <c r="L5" i="2"/>
  <c r="K5" i="2"/>
  <c r="J5" i="2"/>
  <c r="I5" i="2"/>
  <c r="M4" i="2"/>
  <c r="L4" i="2"/>
  <c r="K4" i="2"/>
  <c r="J4" i="2"/>
  <c r="I4" i="2"/>
  <c r="M3" i="2"/>
  <c r="L3" i="2"/>
  <c r="K3" i="2"/>
  <c r="J3" i="2"/>
  <c r="I3" i="2"/>
  <c r="M2" i="2"/>
  <c r="M7" i="2" s="1"/>
  <c r="M8" i="2" s="1"/>
  <c r="M10" i="2" s="1"/>
  <c r="M11" i="2" s="1"/>
  <c r="L2" i="2"/>
  <c r="L7" i="2" s="1"/>
  <c r="L8" i="2" s="1"/>
  <c r="L10" i="2" s="1"/>
  <c r="L11" i="2" s="1"/>
  <c r="L14" i="2" s="1"/>
  <c r="K2" i="2"/>
  <c r="K7" i="2" s="1"/>
  <c r="K8" i="2" s="1"/>
  <c r="K10" i="2" s="1"/>
  <c r="K11" i="2" s="1"/>
  <c r="K14" i="2" s="1"/>
  <c r="J2" i="2"/>
  <c r="J7" i="2" s="1"/>
  <c r="J8" i="2" s="1"/>
  <c r="J10" i="2" s="1"/>
  <c r="J11" i="2" s="1"/>
  <c r="I2" i="2"/>
  <c r="I7" i="2" s="1"/>
  <c r="I8" i="2" s="1"/>
  <c r="I10" i="2" s="1"/>
  <c r="I11" i="2" s="1"/>
  <c r="C18" i="1"/>
  <c r="B18" i="1"/>
  <c r="C17" i="1"/>
  <c r="B17" i="1"/>
  <c r="J14" i="1"/>
  <c r="K14" i="1"/>
  <c r="L14" i="1"/>
  <c r="M14" i="1"/>
  <c r="I14" i="1"/>
  <c r="C14" i="1"/>
  <c r="D14" i="1"/>
  <c r="E14" i="1"/>
  <c r="F14" i="1"/>
  <c r="B14" i="1"/>
  <c r="B11" i="1"/>
  <c r="J7" i="1"/>
  <c r="K7" i="1"/>
  <c r="K8" i="1" s="1"/>
  <c r="K10" i="1" s="1"/>
  <c r="K11" i="1" s="1"/>
  <c r="L7" i="1"/>
  <c r="M7" i="1"/>
  <c r="I7" i="1"/>
  <c r="J8" i="1"/>
  <c r="J10" i="1" s="1"/>
  <c r="J11" i="1" s="1"/>
  <c r="L8" i="1"/>
  <c r="L10" i="1" s="1"/>
  <c r="L11" i="1" s="1"/>
  <c r="M8" i="1"/>
  <c r="M10" i="1" s="1"/>
  <c r="I8" i="1"/>
  <c r="I10" i="1" s="1"/>
  <c r="I11" i="1" s="1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J2" i="1"/>
  <c r="K2" i="1"/>
  <c r="L2" i="1"/>
  <c r="M2" i="1"/>
  <c r="I2" i="1"/>
  <c r="F10" i="2" l="1"/>
  <c r="F11" i="2" s="1"/>
  <c r="F14" i="2" s="1"/>
  <c r="J14" i="2"/>
  <c r="M11" i="1"/>
  <c r="C7" i="1"/>
  <c r="C8" i="1" s="1"/>
  <c r="C10" i="1" s="1"/>
  <c r="C11" i="1" s="1"/>
  <c r="B7" i="1"/>
  <c r="B8" i="1" s="1"/>
  <c r="B10" i="1" s="1"/>
  <c r="F9" i="1"/>
  <c r="D7" i="1"/>
  <c r="D8" i="1" s="1"/>
  <c r="D10" i="1" s="1"/>
  <c r="D11" i="1" s="1"/>
  <c r="E7" i="1"/>
  <c r="E8" i="1" s="1"/>
  <c r="E10" i="1" s="1"/>
  <c r="E11" i="1" s="1"/>
  <c r="F7" i="1"/>
  <c r="F8" i="1" s="1"/>
  <c r="F10" i="1" s="1"/>
  <c r="F11" i="1" s="1"/>
  <c r="M14" i="2" l="1"/>
  <c r="C18" i="2" s="1"/>
  <c r="C17" i="2" l="1"/>
</calcChain>
</file>

<file path=xl/sharedStrings.xml><?xml version="1.0" encoding="utf-8"?>
<sst xmlns="http://schemas.openxmlformats.org/spreadsheetml/2006/main" count="54" uniqueCount="22">
  <si>
    <t>T1</t>
  </si>
  <si>
    <t>T2</t>
  </si>
  <si>
    <t>T3</t>
  </si>
  <si>
    <t>T4</t>
  </si>
  <si>
    <t>T5</t>
  </si>
  <si>
    <t>Extra Mass</t>
  </si>
  <si>
    <t>Total Mass</t>
  </si>
  <si>
    <t>Average</t>
  </si>
  <si>
    <t>Mass</t>
  </si>
  <si>
    <t>Force</t>
  </si>
  <si>
    <t>Thickness</t>
  </si>
  <si>
    <t>Uncertainties</t>
  </si>
  <si>
    <t>Force U</t>
  </si>
  <si>
    <t>Total U</t>
  </si>
  <si>
    <t>Mass U</t>
  </si>
  <si>
    <t>Average U</t>
  </si>
  <si>
    <t>Extra Mass U</t>
  </si>
  <si>
    <t>Linearization F</t>
  </si>
  <si>
    <t>Lin. U F</t>
  </si>
  <si>
    <t>Points</t>
  </si>
  <si>
    <t>Min line</t>
  </si>
  <si>
    <t>Max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</si>
</sst>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66" fontId="0" fillId="2" borderId="0" xfId="0" applyNumberFormat="1" applyFill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Diameter</a:t>
            </a:r>
            <a:r>
              <a:rPr lang="en-US" baseline="0"/>
              <a:t> of Lead to Snapping Force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backward val="0.3000000000000000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Data!$I$11:$M$11</c:f>
                <c:numCache>
                  <c:formatCode>General</c:formatCode>
                  <c:ptCount val="5"/>
                  <c:pt idx="0">
                    <c:v>2.7611367264000005E-3</c:v>
                  </c:pt>
                  <c:pt idx="1">
                    <c:v>1.24733883168E-2</c:v>
                  </c:pt>
                  <c:pt idx="2">
                    <c:v>5.5003651329600001E-2</c:v>
                  </c:pt>
                  <c:pt idx="3">
                    <c:v>0.12894208279200001</c:v>
                  </c:pt>
                  <c:pt idx="4">
                    <c:v>0.12199096792800002</c:v>
                  </c:pt>
                </c:numCache>
              </c:numRef>
            </c:plus>
            <c:minus>
              <c:numRef>
                <c:f>Data!$I$11:$M$11</c:f>
                <c:numCache>
                  <c:formatCode>General</c:formatCode>
                  <c:ptCount val="5"/>
                  <c:pt idx="0">
                    <c:v>2.7611367264000005E-3</c:v>
                  </c:pt>
                  <c:pt idx="1">
                    <c:v>1.24733883168E-2</c:v>
                  </c:pt>
                  <c:pt idx="2">
                    <c:v>5.5003651329600001E-2</c:v>
                  </c:pt>
                  <c:pt idx="3">
                    <c:v>0.12894208279200001</c:v>
                  </c:pt>
                  <c:pt idx="4">
                    <c:v>0.12199096792800002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Data!$B$1:$F$1</c:f>
              <c:numCache>
                <c:formatCode>General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  <c:pt idx="4">
                  <c:v>1.3</c:v>
                </c:pt>
              </c:numCache>
            </c:numRef>
          </c:xVal>
          <c:yVal>
            <c:numRef>
              <c:f>Data!$B$11:$F$11</c:f>
              <c:numCache>
                <c:formatCode>0.000</c:formatCode>
                <c:ptCount val="5"/>
                <c:pt idx="0">
                  <c:v>0.34577628767999996</c:v>
                </c:pt>
                <c:pt idx="1">
                  <c:v>0.58819095439200009</c:v>
                </c:pt>
                <c:pt idx="2" formatCode="0.00">
                  <c:v>1.6506642836159999</c:v>
                </c:pt>
                <c:pt idx="3" formatCode="0.00">
                  <c:v>3.4995166932240003</c:v>
                </c:pt>
                <c:pt idx="4" formatCode="0.00">
                  <c:v>4.4054227599120006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7-4CE2-B447-82EF2BA66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51536"/>
        <c:axId val="101769856"/>
      </c:scatterChart>
      <c:valAx>
        <c:axId val="2062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of lead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9856"/>
        <c:crosses val="autoZero"/>
        <c:crossBetween val="midCat"/>
      </c:valAx>
      <c:valAx>
        <c:axId val="1017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Snapping</a:t>
                </a:r>
                <a:r>
                  <a:rPr lang="en-US" baseline="0"/>
                  <a:t> Force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Diameter</a:t>
            </a:r>
            <a:r>
              <a:rPr lang="en-US" baseline="0"/>
              <a:t> of lead to Root of Snapping Force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Linearization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816117538617605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Data!$I$14:$M$14</c:f>
                <c:numCache>
                  <c:formatCode>General</c:formatCode>
                  <c:ptCount val="5"/>
                  <c:pt idx="0">
                    <c:v>9.3911830256768573E-3</c:v>
                  </c:pt>
                  <c:pt idx="1">
                    <c:v>3.2527843203763528E-2</c:v>
                  </c:pt>
                  <c:pt idx="2">
                    <c:v>8.5623334892991232E-2</c:v>
                  </c:pt>
                  <c:pt idx="3">
                    <c:v>0.13785440305095978</c:v>
                  </c:pt>
                  <c:pt idx="4">
                    <c:v>0.11624221510831484</c:v>
                  </c:pt>
                </c:numCache>
              </c:numRef>
            </c:plus>
            <c:minus>
              <c:numRef>
                <c:f>Data!$I$14:$M$14</c:f>
                <c:numCache>
                  <c:formatCode>General</c:formatCode>
                  <c:ptCount val="5"/>
                  <c:pt idx="0">
                    <c:v>9.3911830256768573E-3</c:v>
                  </c:pt>
                  <c:pt idx="1">
                    <c:v>3.2527843203763528E-2</c:v>
                  </c:pt>
                  <c:pt idx="2">
                    <c:v>8.5623334892991232E-2</c:v>
                  </c:pt>
                  <c:pt idx="3">
                    <c:v>0.13785440305095978</c:v>
                  </c:pt>
                  <c:pt idx="4">
                    <c:v>0.11624221510831484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Data!$B$1:$F$1</c:f>
              <c:numCache>
                <c:formatCode>General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  <c:pt idx="4">
                  <c:v>1.3</c:v>
                </c:pt>
              </c:numCache>
            </c:numRef>
          </c:xVal>
          <c:yVal>
            <c:numRef>
              <c:f>Data!$B$14:$F$14</c:f>
              <c:numCache>
                <c:formatCode>General</c:formatCode>
                <c:ptCount val="5"/>
                <c:pt idx="0">
                  <c:v>0.58802745486924335</c:v>
                </c:pt>
                <c:pt idx="1">
                  <c:v>0.76693608233802646</c:v>
                </c:pt>
                <c:pt idx="2">
                  <c:v>1.2847818038935639</c:v>
                </c:pt>
                <c:pt idx="3">
                  <c:v>1.8706995197583176</c:v>
                </c:pt>
                <c:pt idx="4">
                  <c:v>2.0989098979975296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4-46E4-AF0D-C68EB3946EF8}"/>
            </c:ext>
          </c:extLst>
        </c:ser>
        <c:ser>
          <c:idx val="1"/>
          <c:order val="1"/>
          <c:tx>
            <c:v>Min 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Data!$B$16:$C$16</c:f>
              <c:numCache>
                <c:formatCode>General</c:formatCode>
                <c:ptCount val="2"/>
                <c:pt idx="0">
                  <c:v>0.3</c:v>
                </c:pt>
                <c:pt idx="1">
                  <c:v>1.3</c:v>
                </c:pt>
              </c:numCache>
            </c:numRef>
          </c:xVal>
          <c:yVal>
            <c:numRef>
              <c:f>Data!$B$17:$C$17</c:f>
              <c:numCache>
                <c:formatCode>0.000</c:formatCode>
                <c:ptCount val="2"/>
                <c:pt idx="0">
                  <c:v>0.59741863789492022</c:v>
                </c:pt>
                <c:pt idx="1">
                  <c:v>1.9826676828892147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94-46E4-AF0D-C68EB3946EF8}"/>
            </c:ext>
          </c:extLst>
        </c:ser>
        <c:ser>
          <c:idx val="2"/>
          <c:order val="2"/>
          <c:tx>
            <c:v>Max 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Data!$B$16:$C$16</c:f>
              <c:numCache>
                <c:formatCode>General</c:formatCode>
                <c:ptCount val="2"/>
                <c:pt idx="0">
                  <c:v>0.3</c:v>
                </c:pt>
                <c:pt idx="1">
                  <c:v>1.3</c:v>
                </c:pt>
              </c:numCache>
            </c:numRef>
          </c:xVal>
          <c:yVal>
            <c:numRef>
              <c:f>Data!$B$18:$C$18</c:f>
              <c:numCache>
                <c:formatCode>0.000</c:formatCode>
                <c:ptCount val="2"/>
                <c:pt idx="0">
                  <c:v>0.57863627184356647</c:v>
                </c:pt>
                <c:pt idx="1">
                  <c:v>2.2151521131058445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94-46E4-AF0D-C68EB3946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32095"/>
        <c:axId val="730075951"/>
      </c:scatterChart>
      <c:valAx>
        <c:axId val="7225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of Lead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75951"/>
        <c:crosses val="autoZero"/>
        <c:crossBetween val="midCat"/>
      </c:valAx>
      <c:valAx>
        <c:axId val="73007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 Root of Snapping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3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Diameter</a:t>
            </a:r>
            <a:r>
              <a:rPr lang="en-US" baseline="0"/>
              <a:t> of Lead to Snapping Force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backward val="0.3000000000000000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2'!$I$11:$M$11</c:f>
                <c:numCache>
                  <c:formatCode>General</c:formatCode>
                  <c:ptCount val="5"/>
                  <c:pt idx="0">
                    <c:v>2.7611367264000005E-3</c:v>
                  </c:pt>
                  <c:pt idx="1">
                    <c:v>1.24733883168E-2</c:v>
                  </c:pt>
                  <c:pt idx="2">
                    <c:v>5.5003651329600001E-2</c:v>
                  </c:pt>
                  <c:pt idx="3">
                    <c:v>0.12894208279200001</c:v>
                  </c:pt>
                  <c:pt idx="4">
                    <c:v>0.12199096792800002</c:v>
                  </c:pt>
                </c:numCache>
              </c:numRef>
            </c:plus>
            <c:minus>
              <c:numRef>
                <c:f>'Data 2'!$I$11:$M$11</c:f>
                <c:numCache>
                  <c:formatCode>General</c:formatCode>
                  <c:ptCount val="5"/>
                  <c:pt idx="0">
                    <c:v>2.7611367264000005E-3</c:v>
                  </c:pt>
                  <c:pt idx="1">
                    <c:v>1.24733883168E-2</c:v>
                  </c:pt>
                  <c:pt idx="2">
                    <c:v>5.5003651329600001E-2</c:v>
                  </c:pt>
                  <c:pt idx="3">
                    <c:v>0.12894208279200001</c:v>
                  </c:pt>
                  <c:pt idx="4">
                    <c:v>0.12199096792800002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'Data 2'!$B$1:$F$1</c:f>
              <c:numCache>
                <c:formatCode>General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  <c:pt idx="4">
                  <c:v>1.3</c:v>
                </c:pt>
              </c:numCache>
            </c:numRef>
          </c:xVal>
          <c:yVal>
            <c:numRef>
              <c:f>'Data 2'!$B$11:$F$11</c:f>
              <c:numCache>
                <c:formatCode>0.000</c:formatCode>
                <c:ptCount val="5"/>
                <c:pt idx="0">
                  <c:v>0.34577628767999996</c:v>
                </c:pt>
                <c:pt idx="1">
                  <c:v>0.58819095439200009</c:v>
                </c:pt>
                <c:pt idx="2" formatCode="0.00">
                  <c:v>1.6506642836159999</c:v>
                </c:pt>
                <c:pt idx="3" formatCode="0.00">
                  <c:v>3.4995166932240003</c:v>
                </c:pt>
                <c:pt idx="4" formatCode="0.00">
                  <c:v>5.8769227599120013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CF-4755-ACB5-A32B5774D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51536"/>
        <c:axId val="101769856"/>
      </c:scatterChart>
      <c:valAx>
        <c:axId val="2062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of lead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9856"/>
        <c:crosses val="autoZero"/>
        <c:crossBetween val="midCat"/>
      </c:valAx>
      <c:valAx>
        <c:axId val="1017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Snapping</a:t>
                </a:r>
                <a:r>
                  <a:rPr lang="en-US" baseline="0"/>
                  <a:t> Force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Diameter</a:t>
            </a:r>
            <a:r>
              <a:rPr lang="en-US" baseline="0"/>
              <a:t> of Lead to Root of Average Snapping Force</a:t>
            </a:r>
            <a:endParaRPr lang="en-US"/>
          </a:p>
        </c:rich>
      </c:tx>
      <c:layout>
        <c:manualLayout>
          <c:xMode val="edge"/>
          <c:yMode val="edge"/>
          <c:x val="0.144172593085262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05059100338556"/>
          <c:y val="0.17171296296296296"/>
          <c:w val="0.82283448468759013"/>
          <c:h val="0.62329432779235938"/>
        </c:manualLayout>
      </c:layout>
      <c:scatterChart>
        <c:scatterStyle val="lineMarker"/>
        <c:varyColors val="0"/>
        <c:ser>
          <c:idx val="0"/>
          <c:order val="0"/>
          <c:tx>
            <c:v>Linearization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6131661072633482E-2"/>
                  <c:y val="0.2953958880139982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Max slope: y = 1.964x - 0.0664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2'!$I$14:$M$14</c:f>
                <c:numCache>
                  <c:formatCode>General</c:formatCode>
                  <c:ptCount val="5"/>
                  <c:pt idx="0">
                    <c:v>9.3911830256768573E-3</c:v>
                  </c:pt>
                  <c:pt idx="1">
                    <c:v>3.2527843203763528E-2</c:v>
                  </c:pt>
                  <c:pt idx="2">
                    <c:v>8.5623334892991232E-2</c:v>
                  </c:pt>
                  <c:pt idx="3">
                    <c:v>0.13785440305095978</c:v>
                  </c:pt>
                  <c:pt idx="4">
                    <c:v>0.10064279318509606</c:v>
                  </c:pt>
                </c:numCache>
              </c:numRef>
            </c:plus>
            <c:minus>
              <c:numRef>
                <c:f>'Data 2'!$I$14:$M$14</c:f>
                <c:numCache>
                  <c:formatCode>General</c:formatCode>
                  <c:ptCount val="5"/>
                  <c:pt idx="0">
                    <c:v>9.3911830256768573E-3</c:v>
                  </c:pt>
                  <c:pt idx="1">
                    <c:v>3.2527843203763528E-2</c:v>
                  </c:pt>
                  <c:pt idx="2">
                    <c:v>8.5623334892991232E-2</c:v>
                  </c:pt>
                  <c:pt idx="3">
                    <c:v>0.13785440305095978</c:v>
                  </c:pt>
                  <c:pt idx="4">
                    <c:v>0.10064279318509606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'Data 2'!$B$1:$F$1</c:f>
              <c:numCache>
                <c:formatCode>General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  <c:pt idx="4">
                  <c:v>1.3</c:v>
                </c:pt>
              </c:numCache>
            </c:numRef>
          </c:xVal>
          <c:yVal>
            <c:numRef>
              <c:f>'Data 2'!$B$14:$F$14</c:f>
              <c:numCache>
                <c:formatCode>0.00</c:formatCode>
                <c:ptCount val="5"/>
                <c:pt idx="0">
                  <c:v>0.58802745486924335</c:v>
                </c:pt>
                <c:pt idx="1">
                  <c:v>0.76693608233802646</c:v>
                </c:pt>
                <c:pt idx="2">
                  <c:v>1.2847818038935639</c:v>
                </c:pt>
                <c:pt idx="3">
                  <c:v>1.8706995197583176</c:v>
                </c:pt>
                <c:pt idx="4">
                  <c:v>2.4242365313459002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CB-4D94-A3E2-E13C3ECC1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32095"/>
        <c:axId val="73007595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Min slope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6.9528316435714249E-2"/>
                        <c:y val="0.34135680956547099"/>
                      </c:manualLayout>
                    </c:layout>
                    <c:tx>
                      <c:rich>
                        <a:bodyPr rot="0" spcFirstLastPara="1" vertOverflow="ellipsis" vert="horz" wrap="square" anchor="ctr" anchorCtr="1"/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baseline="0"/>
                            <a:t>Min slope: y = 1.7262x + 0.0796</a:t>
                          </a:r>
                          <a:endParaRPr lang="en-US"/>
                        </a:p>
                      </c:rich>
                    </c:tx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'Data 2'!$B$16:$C$16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0.3</c:v>
                      </c:pt>
                      <c:pt idx="1">
                        <c:v>1.3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'Data 2'!$B$17:$C$17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0.59741863789492022</c:v>
                      </c:pt>
                      <c:pt idx="1">
                        <c:v>2.3235937381608043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ACB-4D94-A3E2-E13C3ECC16B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Max slope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0126706151241633"/>
                        <c:y val="5.195829687955672E-2"/>
                      </c:manualLayout>
                    </c:layout>
                    <c:tx>
                      <c:rich>
                        <a:bodyPr rot="0" spcFirstLastPara="1" vertOverflow="ellipsis" vert="horz" wrap="square" anchor="ctr" anchorCtr="1"/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baseline="0"/>
                            <a:t>Linearization: y = 1.9462x - 0.0052</a:t>
                          </a:r>
                          <a:endParaRPr lang="en-US"/>
                        </a:p>
                      </c:rich>
                    </c:tx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 2'!$B$16:$C$16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0.3</c:v>
                      </c:pt>
                      <c:pt idx="1">
                        <c:v>1.3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 2'!$B$18:$C$18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0.57863627184356647</c:v>
                      </c:pt>
                      <c:pt idx="1">
                        <c:v>2.5248793245309962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0ACB-4D94-A3E2-E13C3ECC16B6}"/>
                  </c:ext>
                </c:extLst>
              </c15:ser>
            </c15:filteredScatterSeries>
          </c:ext>
        </c:extLst>
      </c:scatterChart>
      <c:valAx>
        <c:axId val="7225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of Lead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75951"/>
        <c:crosses val="autoZero"/>
        <c:crossBetween val="midCat"/>
      </c:valAx>
      <c:valAx>
        <c:axId val="73007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 Root of Snapping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3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Diameter</a:t>
            </a:r>
            <a:r>
              <a:rPr lang="en-US" baseline="0"/>
              <a:t> of Lead to Root of Average Snapping Force</a:t>
            </a:r>
            <a:endParaRPr lang="en-US"/>
          </a:p>
        </c:rich>
      </c:tx>
      <c:layout>
        <c:manualLayout>
          <c:xMode val="edge"/>
          <c:yMode val="edge"/>
          <c:x val="0.144172593085262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05059100338556"/>
          <c:y val="0.17171296296296296"/>
          <c:w val="0.82283448468759013"/>
          <c:h val="0.57236840186643345"/>
        </c:manualLayout>
      </c:layout>
      <c:scatterChart>
        <c:scatterStyle val="lineMarker"/>
        <c:varyColors val="0"/>
        <c:ser>
          <c:idx val="0"/>
          <c:order val="0"/>
          <c:tx>
            <c:v>Linearization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6131661072633482E-2"/>
                  <c:y val="0.2953958880139982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Max slope: y = 1.964x - 0.0664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2'!$I$14:$M$14</c:f>
                <c:numCache>
                  <c:formatCode>General</c:formatCode>
                  <c:ptCount val="5"/>
                  <c:pt idx="0">
                    <c:v>9.3911830256768573E-3</c:v>
                  </c:pt>
                  <c:pt idx="1">
                    <c:v>3.2527843203763528E-2</c:v>
                  </c:pt>
                  <c:pt idx="2">
                    <c:v>8.5623334892991232E-2</c:v>
                  </c:pt>
                  <c:pt idx="3">
                    <c:v>0.13785440305095978</c:v>
                  </c:pt>
                  <c:pt idx="4">
                    <c:v>0.10064279318509606</c:v>
                  </c:pt>
                </c:numCache>
              </c:numRef>
            </c:plus>
            <c:minus>
              <c:numRef>
                <c:f>'Data 2'!$I$14:$M$14</c:f>
                <c:numCache>
                  <c:formatCode>General</c:formatCode>
                  <c:ptCount val="5"/>
                  <c:pt idx="0">
                    <c:v>9.3911830256768573E-3</c:v>
                  </c:pt>
                  <c:pt idx="1">
                    <c:v>3.2527843203763528E-2</c:v>
                  </c:pt>
                  <c:pt idx="2">
                    <c:v>8.5623334892991232E-2</c:v>
                  </c:pt>
                  <c:pt idx="3">
                    <c:v>0.13785440305095978</c:v>
                  </c:pt>
                  <c:pt idx="4">
                    <c:v>0.10064279318509606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'Data 2'!$B$1:$F$1</c:f>
              <c:numCache>
                <c:formatCode>General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  <c:pt idx="4">
                  <c:v>1.3</c:v>
                </c:pt>
              </c:numCache>
            </c:numRef>
          </c:xVal>
          <c:yVal>
            <c:numRef>
              <c:f>'Data 2'!$B$14:$F$14</c:f>
              <c:numCache>
                <c:formatCode>0.00</c:formatCode>
                <c:ptCount val="5"/>
                <c:pt idx="0">
                  <c:v>0.58802745486924335</c:v>
                </c:pt>
                <c:pt idx="1">
                  <c:v>0.76693608233802646</c:v>
                </c:pt>
                <c:pt idx="2">
                  <c:v>1.2847818038935639</c:v>
                </c:pt>
                <c:pt idx="3">
                  <c:v>1.8706995197583176</c:v>
                </c:pt>
                <c:pt idx="4">
                  <c:v>2.4242365313459002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D-4704-834D-E4D601F5A626}"/>
            </c:ext>
          </c:extLst>
        </c:ser>
        <c:ser>
          <c:idx val="1"/>
          <c:order val="1"/>
          <c:tx>
            <c:v>Min 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9528316435714249E-2"/>
                  <c:y val="0.341356809565470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Min slope: y = 1.7262x + 0.0796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2'!$B$16:$C$16</c:f>
              <c:numCache>
                <c:formatCode>General</c:formatCode>
                <c:ptCount val="2"/>
                <c:pt idx="0">
                  <c:v>0.3</c:v>
                </c:pt>
                <c:pt idx="1">
                  <c:v>1.3</c:v>
                </c:pt>
              </c:numCache>
            </c:numRef>
          </c:xVal>
          <c:yVal>
            <c:numRef>
              <c:f>'Data 2'!$B$17:$C$17</c:f>
              <c:numCache>
                <c:formatCode>0.000</c:formatCode>
                <c:ptCount val="2"/>
                <c:pt idx="0">
                  <c:v>0.59741863789492022</c:v>
                </c:pt>
                <c:pt idx="1">
                  <c:v>2.3235937381608043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D-4704-834D-E4D601F5A626}"/>
            </c:ext>
          </c:extLst>
        </c:ser>
        <c:ser>
          <c:idx val="2"/>
          <c:order val="2"/>
          <c:tx>
            <c:v>Max 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126706151241633"/>
                  <c:y val="5.19582968795567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Linearization: y = 1.9462x - 0.0052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2'!$B$16:$C$16</c:f>
              <c:numCache>
                <c:formatCode>General</c:formatCode>
                <c:ptCount val="2"/>
                <c:pt idx="0">
                  <c:v>0.3</c:v>
                </c:pt>
                <c:pt idx="1">
                  <c:v>1.3</c:v>
                </c:pt>
              </c:numCache>
            </c:numRef>
          </c:xVal>
          <c:yVal>
            <c:numRef>
              <c:f>'Data 2'!$B$18:$C$18</c:f>
              <c:numCache>
                <c:formatCode>0.000</c:formatCode>
                <c:ptCount val="2"/>
                <c:pt idx="0">
                  <c:v>0.57863627184356647</c:v>
                </c:pt>
                <c:pt idx="1">
                  <c:v>2.5248793245309962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6D-4704-834D-E4D601F5A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32095"/>
        <c:axId val="730075951"/>
      </c:scatterChart>
      <c:valAx>
        <c:axId val="7225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of Lead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75951"/>
        <c:crosses val="autoZero"/>
        <c:crossBetween val="midCat"/>
      </c:valAx>
      <c:valAx>
        <c:axId val="73007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 Root of Snapping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3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360109</xdr:colOff>
      <xdr:row>16</xdr:row>
      <xdr:rowOff>87125</xdr:rowOff>
    </xdr:from>
    <xdr:to>
      <xdr:col>18</xdr:col>
      <xdr:colOff>65394</xdr:colOff>
      <xdr:row>30</xdr:row>
      <xdr:rowOff>163325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E0C96-D281-406C-8873-8D85A5A14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341778</xdr:colOff>
      <xdr:row>20</xdr:row>
      <xdr:rowOff>101974</xdr:rowOff>
    </xdr:from>
    <xdr:to>
      <xdr:col>9</xdr:col>
      <xdr:colOff>196102</xdr:colOff>
      <xdr:row>34</xdr:row>
      <xdr:rowOff>178174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48A95C-576C-4AAB-BE50-0986C3150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360109</xdr:colOff>
      <xdr:row>16</xdr:row>
      <xdr:rowOff>87125</xdr:rowOff>
    </xdr:from>
    <xdr:to>
      <xdr:col>18</xdr:col>
      <xdr:colOff>65394</xdr:colOff>
      <xdr:row>30</xdr:row>
      <xdr:rowOff>163325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0224E-E0E0-4E8D-A644-34472E6BC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341778</xdr:colOff>
      <xdr:row>20</xdr:row>
      <xdr:rowOff>101974</xdr:rowOff>
    </xdr:from>
    <xdr:to>
      <xdr:col>9</xdr:col>
      <xdr:colOff>438150</xdr:colOff>
      <xdr:row>34</xdr:row>
      <xdr:rowOff>178174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648808-7905-4596-8B4E-A8D3DA9AC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593912</xdr:colOff>
      <xdr:row>15</xdr:row>
      <xdr:rowOff>0</xdr:rowOff>
    </xdr:from>
    <xdr:to>
      <xdr:col>26</xdr:col>
      <xdr:colOff>561416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C29944-DED2-40F6-990C-F8B4C75F8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A8C3-81ED-4BF9-9944-DEDE27E13164}">
  <dimension ref="A1:M18"/>
  <sheetViews>
    <sheetView topLeftCell="A11" zoomScale="130" zoomScaleNormal="130" workbookViewId="0">
      <selection activeCell="O36" sqref="O36"/>
    </sheetView>
  </sheetViews>
  <sheetFormatPr defaultRowHeight="15" x14ac:dyDescent="0.25"/>
  <cols>
    <col min="1" max="1" width="15.5703125" customWidth="1"/>
    <col min="8" max="8" width="16.28515625" customWidth="1"/>
  </cols>
  <sheetData>
    <row r="1" spans="1:13" x14ac:dyDescent="0.25">
      <c r="A1" t="s">
        <v>10</v>
      </c>
      <c r="B1">
        <v>0.3</v>
      </c>
      <c r="C1">
        <v>0.5</v>
      </c>
      <c r="D1">
        <v>0.7</v>
      </c>
      <c r="E1">
        <v>0.9</v>
      </c>
      <c r="F1">
        <v>1.3</v>
      </c>
      <c r="H1" t="s">
        <v>11</v>
      </c>
      <c r="I1">
        <v>0.3</v>
      </c>
      <c r="J1">
        <v>0.5</v>
      </c>
      <c r="K1">
        <v>0.7</v>
      </c>
      <c r="L1">
        <v>0.9</v>
      </c>
      <c r="M1">
        <v>1.3</v>
      </c>
    </row>
    <row r="2" spans="1:13" x14ac:dyDescent="0.25">
      <c r="A2" t="s">
        <v>0</v>
      </c>
      <c r="B2">
        <v>5.6</v>
      </c>
      <c r="C2">
        <v>20</v>
      </c>
      <c r="D2">
        <v>135</v>
      </c>
      <c r="E2">
        <v>284.8</v>
      </c>
      <c r="F2">
        <v>300.60000000000002</v>
      </c>
      <c r="H2" t="s">
        <v>0</v>
      </c>
      <c r="I2">
        <f>_xlfn.CEILING.MATH(0.04*B2*25)/25</f>
        <v>0.24</v>
      </c>
      <c r="J2">
        <f t="shared" ref="J2:M2" si="0">_xlfn.CEILING.MATH(0.04*C2*25)/25</f>
        <v>0.8</v>
      </c>
      <c r="K2">
        <f t="shared" si="0"/>
        <v>5.4</v>
      </c>
      <c r="L2">
        <f t="shared" si="0"/>
        <v>11.4</v>
      </c>
      <c r="M2">
        <f t="shared" si="0"/>
        <v>12.04</v>
      </c>
    </row>
    <row r="3" spans="1:13" x14ac:dyDescent="0.25">
      <c r="A3" t="s">
        <v>1</v>
      </c>
      <c r="B3">
        <v>6.8</v>
      </c>
      <c r="C3">
        <v>33.6</v>
      </c>
      <c r="D3">
        <v>138.4</v>
      </c>
      <c r="E3">
        <v>328.2</v>
      </c>
      <c r="F3">
        <v>265.8</v>
      </c>
      <c r="H3" t="s">
        <v>1</v>
      </c>
      <c r="I3">
        <f t="shared" ref="I3:I6" si="1">_xlfn.CEILING.MATH(0.04*B3*25)/25</f>
        <v>0.28000000000000003</v>
      </c>
      <c r="J3">
        <f t="shared" ref="J3:J6" si="2">_xlfn.CEILING.MATH(0.04*C3*25)/25</f>
        <v>1.36</v>
      </c>
      <c r="K3">
        <f t="shared" ref="K3:K6" si="3">_xlfn.CEILING.MATH(0.04*D3*25)/25</f>
        <v>5.56</v>
      </c>
      <c r="L3">
        <f t="shared" ref="L3:L6" si="4">_xlfn.CEILING.MATH(0.04*E3*25)/25</f>
        <v>13.16</v>
      </c>
      <c r="M3">
        <f t="shared" ref="M3:M6" si="5">_xlfn.CEILING.MATH(0.04*F3*25)/25</f>
        <v>10.64</v>
      </c>
    </row>
    <row r="4" spans="1:13" x14ac:dyDescent="0.25">
      <c r="A4" t="s">
        <v>2</v>
      </c>
      <c r="B4">
        <v>5</v>
      </c>
      <c r="C4">
        <v>24.4</v>
      </c>
      <c r="D4">
        <v>143.19999999999999</v>
      </c>
      <c r="E4">
        <v>352.2</v>
      </c>
      <c r="F4">
        <v>315</v>
      </c>
      <c r="H4" t="s">
        <v>2</v>
      </c>
      <c r="I4">
        <f t="shared" si="1"/>
        <v>0.2</v>
      </c>
      <c r="J4">
        <f t="shared" si="2"/>
        <v>1</v>
      </c>
      <c r="K4">
        <f t="shared" si="3"/>
        <v>5.76</v>
      </c>
      <c r="L4">
        <f t="shared" si="4"/>
        <v>14.12</v>
      </c>
      <c r="M4">
        <f t="shared" si="5"/>
        <v>12.6</v>
      </c>
    </row>
    <row r="5" spans="1:13" x14ac:dyDescent="0.25">
      <c r="A5" t="s">
        <v>3</v>
      </c>
      <c r="B5">
        <v>9.1999999999999993</v>
      </c>
      <c r="C5">
        <v>38.200000000000003</v>
      </c>
      <c r="D5">
        <v>134.4</v>
      </c>
      <c r="E5">
        <v>310</v>
      </c>
      <c r="F5">
        <v>340</v>
      </c>
      <c r="H5" t="s">
        <v>3</v>
      </c>
      <c r="I5">
        <f t="shared" si="1"/>
        <v>0.4</v>
      </c>
      <c r="J5">
        <f t="shared" si="2"/>
        <v>1.56</v>
      </c>
      <c r="K5">
        <f t="shared" si="3"/>
        <v>5.4</v>
      </c>
      <c r="L5">
        <f t="shared" si="4"/>
        <v>12.4</v>
      </c>
      <c r="M5">
        <f t="shared" si="5"/>
        <v>13.6</v>
      </c>
    </row>
    <row r="6" spans="1:13" x14ac:dyDescent="0.25">
      <c r="A6" t="s">
        <v>4</v>
      </c>
      <c r="B6">
        <v>5.4</v>
      </c>
      <c r="C6">
        <v>39.6</v>
      </c>
      <c r="D6">
        <v>147.4</v>
      </c>
      <c r="E6">
        <v>367.4</v>
      </c>
      <c r="F6">
        <v>332.4</v>
      </c>
      <c r="H6" t="s">
        <v>4</v>
      </c>
      <c r="I6">
        <f t="shared" si="1"/>
        <v>0.24</v>
      </c>
      <c r="J6">
        <f t="shared" si="2"/>
        <v>1.6</v>
      </c>
      <c r="K6">
        <f t="shared" si="3"/>
        <v>5.92</v>
      </c>
      <c r="L6">
        <f t="shared" si="4"/>
        <v>14.72</v>
      </c>
      <c r="M6">
        <f t="shared" si="5"/>
        <v>13.32</v>
      </c>
    </row>
    <row r="7" spans="1:13" x14ac:dyDescent="0.25">
      <c r="A7" t="s">
        <v>7</v>
      </c>
      <c r="B7" s="5">
        <f>AVERAGE(B2:B6)</f>
        <v>6.4</v>
      </c>
      <c r="C7" s="5">
        <f>AVERAGE(C2:C6)</f>
        <v>31.160000000000004</v>
      </c>
      <c r="D7" s="5">
        <f t="shared" ref="D7:F7" si="6">AVERAGE(D2:D6)</f>
        <v>139.68</v>
      </c>
      <c r="E7" s="5">
        <f t="shared" si="6"/>
        <v>328.52</v>
      </c>
      <c r="F7" s="5">
        <f t="shared" si="6"/>
        <v>310.76000000000005</v>
      </c>
      <c r="H7" t="s">
        <v>15</v>
      </c>
      <c r="I7" s="4">
        <f>AVERAGE(I2:I6)</f>
        <v>0.27200000000000002</v>
      </c>
      <c r="J7" s="4">
        <f t="shared" ref="J7:M7" si="7">AVERAGE(J2:J6)</f>
        <v>1.264</v>
      </c>
      <c r="K7" s="4">
        <f t="shared" si="7"/>
        <v>5.6079999999999997</v>
      </c>
      <c r="L7" s="4">
        <f t="shared" si="7"/>
        <v>13.16</v>
      </c>
      <c r="M7" s="4">
        <f t="shared" si="7"/>
        <v>12.440000000000001</v>
      </c>
    </row>
    <row r="8" spans="1:13" x14ac:dyDescent="0.25">
      <c r="A8" t="s">
        <v>8</v>
      </c>
      <c r="B8">
        <f>0.99802*B7</f>
        <v>6.3873280000000001</v>
      </c>
      <c r="C8">
        <f t="shared" ref="C8:F8" si="8">0.99802*C7</f>
        <v>31.098303200000004</v>
      </c>
      <c r="D8">
        <f t="shared" si="8"/>
        <v>139.4034336</v>
      </c>
      <c r="E8">
        <f t="shared" si="8"/>
        <v>327.86953039999997</v>
      </c>
      <c r="F8">
        <f t="shared" si="8"/>
        <v>310.14469520000006</v>
      </c>
      <c r="H8" t="s">
        <v>14</v>
      </c>
      <c r="I8" s="3">
        <f>0.99802*I7</f>
        <v>0.27146144</v>
      </c>
      <c r="J8" s="3">
        <f t="shared" ref="J8:M8" si="9">0.99802*J7</f>
        <v>1.2614972799999999</v>
      </c>
      <c r="K8" s="3">
        <f t="shared" si="9"/>
        <v>5.59689616</v>
      </c>
      <c r="L8" s="3">
        <f t="shared" si="9"/>
        <v>13.133943200000001</v>
      </c>
      <c r="M8" s="3">
        <f t="shared" si="9"/>
        <v>12.415368800000001</v>
      </c>
    </row>
    <row r="9" spans="1:13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f>41.54+68.53</f>
        <v>110.07</v>
      </c>
      <c r="H9" t="s">
        <v>16</v>
      </c>
      <c r="I9">
        <v>0.01</v>
      </c>
      <c r="J9">
        <v>0.01</v>
      </c>
      <c r="K9">
        <v>0.01</v>
      </c>
      <c r="L9">
        <v>0.01</v>
      </c>
      <c r="M9">
        <v>0.02</v>
      </c>
    </row>
    <row r="10" spans="1:13" x14ac:dyDescent="0.25">
      <c r="A10" t="s">
        <v>6</v>
      </c>
      <c r="B10" s="6">
        <f>B8+B9+28.86</f>
        <v>35.247327999999996</v>
      </c>
      <c r="C10" s="6">
        <f t="shared" ref="C10:F10" si="10">C8+C9+28.86</f>
        <v>59.958303200000003</v>
      </c>
      <c r="D10" s="6">
        <f t="shared" si="10"/>
        <v>168.26343359999998</v>
      </c>
      <c r="E10" s="6">
        <f t="shared" si="10"/>
        <v>356.72953039999999</v>
      </c>
      <c r="F10" s="6">
        <f t="shared" si="10"/>
        <v>449.07469520000006</v>
      </c>
      <c r="H10" t="s">
        <v>13</v>
      </c>
      <c r="I10" s="3">
        <f>SUM(I8:I9)</f>
        <v>0.28146144000000001</v>
      </c>
      <c r="J10" s="3">
        <f t="shared" ref="J10:M10" si="11">SUM(J8:J9)</f>
        <v>1.27149728</v>
      </c>
      <c r="K10" s="3">
        <f t="shared" si="11"/>
        <v>5.6068961599999998</v>
      </c>
      <c r="L10" s="3">
        <f t="shared" si="11"/>
        <v>13.143943200000001</v>
      </c>
      <c r="M10" s="3">
        <f t="shared" si="11"/>
        <v>12.435368800000001</v>
      </c>
    </row>
    <row r="11" spans="1:13" x14ac:dyDescent="0.25">
      <c r="A11" t="s">
        <v>9</v>
      </c>
      <c r="B11" s="2">
        <f>B10/1000*9.81</f>
        <v>0.34577628767999996</v>
      </c>
      <c r="C11" s="2">
        <f t="shared" ref="C11:F11" si="12">C10/1000*9.81</f>
        <v>0.58819095439200009</v>
      </c>
      <c r="D11" s="3">
        <f t="shared" si="12"/>
        <v>1.6506642836159999</v>
      </c>
      <c r="E11" s="3">
        <f t="shared" si="12"/>
        <v>3.4995166932240003</v>
      </c>
      <c r="F11" s="3">
        <f t="shared" si="12"/>
        <v>4.4054227599120006</v>
      </c>
      <c r="H11" t="s">
        <v>12</v>
      </c>
      <c r="I11" s="7">
        <f>I10/1000*9.81</f>
        <v>2.7611367264000005E-3</v>
      </c>
      <c r="J11" s="1">
        <f t="shared" ref="J11:M11" si="13">J10/1000*9.81</f>
        <v>1.24733883168E-2</v>
      </c>
      <c r="K11" s="1">
        <f t="shared" si="13"/>
        <v>5.5003651329600001E-2</v>
      </c>
      <c r="L11" s="2">
        <f t="shared" si="13"/>
        <v>0.12894208279200001</v>
      </c>
      <c r="M11" s="2">
        <f t="shared" si="13"/>
        <v>0.12199096792800002</v>
      </c>
    </row>
    <row r="14" spans="1:13" x14ac:dyDescent="0.25">
      <c r="A14" t="s">
        <v>17</v>
      </c>
      <c r="B14">
        <f>SQRT(B11)</f>
        <v>0.58802745486924335</v>
      </c>
      <c r="C14">
        <f t="shared" ref="C14:F14" si="14">SQRT(C11)</f>
        <v>0.76693608233802646</v>
      </c>
      <c r="D14">
        <f t="shared" si="14"/>
        <v>1.2847818038935639</v>
      </c>
      <c r="E14">
        <f t="shared" si="14"/>
        <v>1.8706995197583176</v>
      </c>
      <c r="F14">
        <f t="shared" si="14"/>
        <v>2.0989098979975296</v>
      </c>
      <c r="H14" t="s">
        <v>18</v>
      </c>
      <c r="I14" s="2">
        <f>2*(I11/B11)*B14</f>
        <v>9.3911830256768573E-3</v>
      </c>
      <c r="J14" s="2">
        <f t="shared" ref="J14:M14" si="15">2*(J11/C11)*C14</f>
        <v>3.2527843203763528E-2</v>
      </c>
      <c r="K14" s="2">
        <f t="shared" si="15"/>
        <v>8.5623334892991232E-2</v>
      </c>
      <c r="L14" s="2">
        <f t="shared" si="15"/>
        <v>0.13785440305095978</v>
      </c>
      <c r="M14" s="2">
        <f t="shared" si="15"/>
        <v>0.11624221510831484</v>
      </c>
    </row>
    <row r="16" spans="1:13" x14ac:dyDescent="0.25">
      <c r="A16" t="s">
        <v>19</v>
      </c>
      <c r="B16">
        <v>0.3</v>
      </c>
      <c r="C16">
        <v>1.3</v>
      </c>
    </row>
    <row r="17" spans="1:3" x14ac:dyDescent="0.25">
      <c r="A17" t="s">
        <v>20</v>
      </c>
      <c r="B17" s="2">
        <f>B14+I14</f>
        <v>0.59741863789492022</v>
      </c>
      <c r="C17" s="2">
        <f>F14-M14</f>
        <v>1.9826676828892147</v>
      </c>
    </row>
    <row r="18" spans="1:3" x14ac:dyDescent="0.25">
      <c r="A18" t="s">
        <v>21</v>
      </c>
      <c r="B18" s="2">
        <f>B14-I14</f>
        <v>0.57863627184356647</v>
      </c>
      <c r="C18" s="2">
        <f>F14+M14</f>
        <v>2.2151521131058445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14093-A127-41AE-938A-31C99816AE18}">
  <dimension ref="A1:M18"/>
  <sheetViews>
    <sheetView tabSelected="1" topLeftCell="A4" zoomScale="85" zoomScaleNormal="85" workbookViewId="0">
      <selection activeCell="L34" sqref="L34"/>
    </sheetView>
  </sheetViews>
  <sheetFormatPr defaultRowHeight="15" x14ac:dyDescent="0.25"/>
  <cols>
    <col min="1" max="1" width="15.5703125" customWidth="1"/>
    <col min="8" max="8" width="16.28515625" customWidth="1"/>
  </cols>
  <sheetData>
    <row r="1" spans="1:13" x14ac:dyDescent="0.25">
      <c r="A1" t="s">
        <v>10</v>
      </c>
      <c r="B1">
        <v>0.3</v>
      </c>
      <c r="C1">
        <v>0.5</v>
      </c>
      <c r="D1">
        <v>0.7</v>
      </c>
      <c r="E1">
        <v>0.9</v>
      </c>
      <c r="F1">
        <v>1.3</v>
      </c>
      <c r="H1" t="s">
        <v>11</v>
      </c>
      <c r="I1">
        <v>0.3</v>
      </c>
      <c r="J1">
        <v>0.5</v>
      </c>
      <c r="K1">
        <v>0.7</v>
      </c>
      <c r="L1">
        <v>0.9</v>
      </c>
      <c r="M1">
        <v>1.3</v>
      </c>
    </row>
    <row r="2" spans="1:13" x14ac:dyDescent="0.25">
      <c r="A2" t="s">
        <v>0</v>
      </c>
      <c r="B2">
        <v>5.6</v>
      </c>
      <c r="C2">
        <v>20</v>
      </c>
      <c r="D2">
        <v>135</v>
      </c>
      <c r="E2">
        <v>284.8</v>
      </c>
      <c r="F2">
        <v>300.60000000000002</v>
      </c>
      <c r="H2" t="s">
        <v>0</v>
      </c>
      <c r="I2">
        <f>_xlfn.CEILING.MATH(0.04*B2*25)/25</f>
        <v>0.24</v>
      </c>
      <c r="J2">
        <f t="shared" ref="J2:M6" si="0">_xlfn.CEILING.MATH(0.04*C2*25)/25</f>
        <v>0.8</v>
      </c>
      <c r="K2">
        <f t="shared" si="0"/>
        <v>5.4</v>
      </c>
      <c r="L2">
        <f t="shared" si="0"/>
        <v>11.4</v>
      </c>
      <c r="M2">
        <f t="shared" si="0"/>
        <v>12.04</v>
      </c>
    </row>
    <row r="3" spans="1:13" x14ac:dyDescent="0.25">
      <c r="A3" t="s">
        <v>1</v>
      </c>
      <c r="B3">
        <v>6.8</v>
      </c>
      <c r="C3">
        <v>33.6</v>
      </c>
      <c r="D3">
        <v>138.4</v>
      </c>
      <c r="E3">
        <v>328.2</v>
      </c>
      <c r="F3">
        <v>265.8</v>
      </c>
      <c r="H3" t="s">
        <v>1</v>
      </c>
      <c r="I3">
        <f t="shared" ref="I3:I6" si="1">_xlfn.CEILING.MATH(0.04*B3*25)/25</f>
        <v>0.28000000000000003</v>
      </c>
      <c r="J3">
        <f t="shared" si="0"/>
        <v>1.36</v>
      </c>
      <c r="K3">
        <f t="shared" si="0"/>
        <v>5.56</v>
      </c>
      <c r="L3">
        <f t="shared" si="0"/>
        <v>13.16</v>
      </c>
      <c r="M3">
        <f t="shared" si="0"/>
        <v>10.64</v>
      </c>
    </row>
    <row r="4" spans="1:13" x14ac:dyDescent="0.25">
      <c r="A4" t="s">
        <v>2</v>
      </c>
      <c r="B4">
        <v>5</v>
      </c>
      <c r="C4">
        <v>24.4</v>
      </c>
      <c r="D4">
        <v>143.19999999999999</v>
      </c>
      <c r="E4">
        <v>352.2</v>
      </c>
      <c r="F4">
        <v>315</v>
      </c>
      <c r="H4" t="s">
        <v>2</v>
      </c>
      <c r="I4">
        <f t="shared" si="1"/>
        <v>0.2</v>
      </c>
      <c r="J4">
        <f t="shared" si="0"/>
        <v>1</v>
      </c>
      <c r="K4">
        <f t="shared" si="0"/>
        <v>5.76</v>
      </c>
      <c r="L4">
        <f t="shared" si="0"/>
        <v>14.12</v>
      </c>
      <c r="M4">
        <f t="shared" si="0"/>
        <v>12.6</v>
      </c>
    </row>
    <row r="5" spans="1:13" x14ac:dyDescent="0.25">
      <c r="A5" t="s">
        <v>3</v>
      </c>
      <c r="B5">
        <v>9.1999999999999993</v>
      </c>
      <c r="C5">
        <v>38.200000000000003</v>
      </c>
      <c r="D5">
        <v>134.4</v>
      </c>
      <c r="E5">
        <v>310</v>
      </c>
      <c r="F5">
        <v>340</v>
      </c>
      <c r="H5" t="s">
        <v>3</v>
      </c>
      <c r="I5">
        <f t="shared" si="1"/>
        <v>0.4</v>
      </c>
      <c r="J5">
        <f t="shared" si="0"/>
        <v>1.56</v>
      </c>
      <c r="K5">
        <f t="shared" si="0"/>
        <v>5.4</v>
      </c>
      <c r="L5">
        <f t="shared" si="0"/>
        <v>12.4</v>
      </c>
      <c r="M5">
        <f t="shared" si="0"/>
        <v>13.6</v>
      </c>
    </row>
    <row r="6" spans="1:13" x14ac:dyDescent="0.25">
      <c r="A6" t="s">
        <v>4</v>
      </c>
      <c r="B6">
        <v>5.4</v>
      </c>
      <c r="C6">
        <v>39.6</v>
      </c>
      <c r="D6">
        <v>147.4</v>
      </c>
      <c r="E6">
        <v>367.4</v>
      </c>
      <c r="F6">
        <v>332.4</v>
      </c>
      <c r="H6" t="s">
        <v>4</v>
      </c>
      <c r="I6">
        <f t="shared" si="1"/>
        <v>0.24</v>
      </c>
      <c r="J6">
        <f t="shared" si="0"/>
        <v>1.6</v>
      </c>
      <c r="K6">
        <f t="shared" si="0"/>
        <v>5.92</v>
      </c>
      <c r="L6">
        <f t="shared" si="0"/>
        <v>14.72</v>
      </c>
      <c r="M6">
        <f t="shared" si="0"/>
        <v>13.32</v>
      </c>
    </row>
    <row r="7" spans="1:13" x14ac:dyDescent="0.25">
      <c r="A7" t="s">
        <v>7</v>
      </c>
      <c r="B7" s="5">
        <f>AVERAGE(B2:B6)</f>
        <v>6.4</v>
      </c>
      <c r="C7" s="5">
        <f>AVERAGE(C2:C6)</f>
        <v>31.160000000000004</v>
      </c>
      <c r="D7" s="5">
        <f t="shared" ref="D7:F7" si="2">AVERAGE(D2:D6)</f>
        <v>139.68</v>
      </c>
      <c r="E7" s="5">
        <f t="shared" si="2"/>
        <v>328.52</v>
      </c>
      <c r="F7" s="5">
        <f t="shared" si="2"/>
        <v>310.76000000000005</v>
      </c>
      <c r="H7" t="s">
        <v>15</v>
      </c>
      <c r="I7" s="4">
        <f>AVERAGE(I2:I6)</f>
        <v>0.27200000000000002</v>
      </c>
      <c r="J7" s="4">
        <f t="shared" ref="J7:M7" si="3">AVERAGE(J2:J6)</f>
        <v>1.264</v>
      </c>
      <c r="K7" s="4">
        <f t="shared" si="3"/>
        <v>5.6079999999999997</v>
      </c>
      <c r="L7" s="4">
        <f t="shared" si="3"/>
        <v>13.16</v>
      </c>
      <c r="M7" s="4">
        <f t="shared" si="3"/>
        <v>12.440000000000001</v>
      </c>
    </row>
    <row r="8" spans="1:13" x14ac:dyDescent="0.25">
      <c r="A8" t="s">
        <v>8</v>
      </c>
      <c r="B8">
        <f>0.99802*B7</f>
        <v>6.3873280000000001</v>
      </c>
      <c r="C8">
        <f t="shared" ref="C8:F8" si="4">0.99802*C7</f>
        <v>31.098303200000004</v>
      </c>
      <c r="D8">
        <f t="shared" si="4"/>
        <v>139.4034336</v>
      </c>
      <c r="E8">
        <f t="shared" si="4"/>
        <v>327.86953039999997</v>
      </c>
      <c r="F8">
        <f t="shared" si="4"/>
        <v>310.14469520000006</v>
      </c>
      <c r="H8" t="s">
        <v>14</v>
      </c>
      <c r="I8" s="3">
        <f>0.99802*I7</f>
        <v>0.27146144</v>
      </c>
      <c r="J8" s="3">
        <f t="shared" ref="J8:M8" si="5">0.99802*J7</f>
        <v>1.2614972799999999</v>
      </c>
      <c r="K8" s="3">
        <f t="shared" si="5"/>
        <v>5.59689616</v>
      </c>
      <c r="L8" s="3">
        <f t="shared" si="5"/>
        <v>13.133943200000001</v>
      </c>
      <c r="M8" s="3">
        <f t="shared" si="5"/>
        <v>12.415368800000001</v>
      </c>
    </row>
    <row r="9" spans="1:13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f>41.54+68.53+150</f>
        <v>260.07</v>
      </c>
      <c r="H9" t="s">
        <v>16</v>
      </c>
      <c r="I9">
        <v>0.01</v>
      </c>
      <c r="J9">
        <v>0.01</v>
      </c>
      <c r="K9">
        <v>0.01</v>
      </c>
      <c r="L9">
        <v>0.01</v>
      </c>
      <c r="M9">
        <v>0.02</v>
      </c>
    </row>
    <row r="10" spans="1:13" x14ac:dyDescent="0.25">
      <c r="A10" t="s">
        <v>6</v>
      </c>
      <c r="B10" s="6">
        <f>B8+B9+28.86</f>
        <v>35.247327999999996</v>
      </c>
      <c r="C10" s="6">
        <f t="shared" ref="C10:F10" si="6">C8+C9+28.86</f>
        <v>59.958303200000003</v>
      </c>
      <c r="D10" s="6">
        <f t="shared" si="6"/>
        <v>168.26343359999998</v>
      </c>
      <c r="E10" s="6">
        <f t="shared" si="6"/>
        <v>356.72953039999999</v>
      </c>
      <c r="F10" s="6">
        <f t="shared" si="6"/>
        <v>599.07469520000006</v>
      </c>
      <c r="H10" t="s">
        <v>13</v>
      </c>
      <c r="I10" s="3">
        <f>SUM(I8:I9)</f>
        <v>0.28146144000000001</v>
      </c>
      <c r="J10" s="3">
        <f t="shared" ref="J10:M10" si="7">SUM(J8:J9)</f>
        <v>1.27149728</v>
      </c>
      <c r="K10" s="3">
        <f t="shared" si="7"/>
        <v>5.6068961599999998</v>
      </c>
      <c r="L10" s="3">
        <f t="shared" si="7"/>
        <v>13.143943200000001</v>
      </c>
      <c r="M10" s="3">
        <f t="shared" si="7"/>
        <v>12.435368800000001</v>
      </c>
    </row>
    <row r="11" spans="1:13" x14ac:dyDescent="0.25">
      <c r="A11" t="s">
        <v>9</v>
      </c>
      <c r="B11" s="2">
        <f>B10/1000*9.81</f>
        <v>0.34577628767999996</v>
      </c>
      <c r="C11" s="2">
        <f t="shared" ref="C11:F11" si="8">C10/1000*9.81</f>
        <v>0.58819095439200009</v>
      </c>
      <c r="D11" s="3">
        <f t="shared" si="8"/>
        <v>1.6506642836159999</v>
      </c>
      <c r="E11" s="3">
        <f t="shared" si="8"/>
        <v>3.4995166932240003</v>
      </c>
      <c r="F11" s="3">
        <f t="shared" si="8"/>
        <v>5.8769227599120013</v>
      </c>
      <c r="H11" t="s">
        <v>12</v>
      </c>
      <c r="I11" s="7">
        <f>I10/1000*9.81</f>
        <v>2.7611367264000005E-3</v>
      </c>
      <c r="J11" s="1">
        <f t="shared" ref="J11:M11" si="9">J10/1000*9.81</f>
        <v>1.24733883168E-2</v>
      </c>
      <c r="K11" s="1">
        <f t="shared" si="9"/>
        <v>5.5003651329600001E-2</v>
      </c>
      <c r="L11" s="2">
        <f t="shared" si="9"/>
        <v>0.12894208279200001</v>
      </c>
      <c r="M11" s="2">
        <f t="shared" si="9"/>
        <v>0.12199096792800002</v>
      </c>
    </row>
    <row r="14" spans="1:13" x14ac:dyDescent="0.25">
      <c r="A14" t="s">
        <v>17</v>
      </c>
      <c r="B14" s="3">
        <f>SQRT(B11)</f>
        <v>0.58802745486924335</v>
      </c>
      <c r="C14" s="3">
        <f t="shared" ref="C14:F14" si="10">SQRT(C11)</f>
        <v>0.76693608233802646</v>
      </c>
      <c r="D14" s="3">
        <f t="shared" si="10"/>
        <v>1.2847818038935639</v>
      </c>
      <c r="E14" s="3">
        <f t="shared" si="10"/>
        <v>1.8706995197583176</v>
      </c>
      <c r="F14" s="3">
        <f t="shared" si="10"/>
        <v>2.4242365313459002</v>
      </c>
      <c r="H14" t="s">
        <v>18</v>
      </c>
      <c r="I14" s="3">
        <f>2*(I11/B11)*B14</f>
        <v>9.3911830256768573E-3</v>
      </c>
      <c r="J14" s="3">
        <f t="shared" ref="J14:M14" si="11">2*(J11/C11)*C14</f>
        <v>3.2527843203763528E-2</v>
      </c>
      <c r="K14" s="3">
        <f t="shared" si="11"/>
        <v>8.5623334892991232E-2</v>
      </c>
      <c r="L14" s="3">
        <f t="shared" si="11"/>
        <v>0.13785440305095978</v>
      </c>
      <c r="M14" s="3">
        <f t="shared" si="11"/>
        <v>0.10064279318509606</v>
      </c>
    </row>
    <row r="16" spans="1:13" x14ac:dyDescent="0.25">
      <c r="A16" t="s">
        <v>19</v>
      </c>
      <c r="B16">
        <v>0.3</v>
      </c>
      <c r="C16">
        <v>1.3</v>
      </c>
    </row>
    <row r="17" spans="1:3" x14ac:dyDescent="0.25">
      <c r="A17" t="s">
        <v>20</v>
      </c>
      <c r="B17" s="2">
        <f>B14+I14</f>
        <v>0.59741863789492022</v>
      </c>
      <c r="C17" s="2">
        <f>F14-M14</f>
        <v>2.3235937381608043</v>
      </c>
    </row>
    <row r="18" spans="1:3" x14ac:dyDescent="0.25">
      <c r="A18" t="s">
        <v>21</v>
      </c>
      <c r="B18" s="2">
        <f>B14-I14</f>
        <v>0.57863627184356647</v>
      </c>
      <c r="C18" s="2">
        <f>F14+M14</f>
        <v>2.5248793245309962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 AKA ML72</dc:creator>
  <cp:lastModifiedBy>Michael L AKA ML72</cp:lastModifiedBy>
  <dcterms:created xsi:type="dcterms:W3CDTF">2020-12-22T16:35:14Z</dcterms:created>
  <dcterms:modified xsi:type="dcterms:W3CDTF">2021-03-03T05:44:16Z</dcterms:modified>
</cp:coreProperties>
</file>